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24226"/>
  <mc:AlternateContent xmlns:mc="http://schemas.openxmlformats.org/markup-compatibility/2006">
    <mc:Choice Requires="x15">
      <x15ac:absPath xmlns:x15ac="http://schemas.microsoft.com/office/spreadsheetml/2010/11/ac" url="C:\VEDA\VEDA_Models\~g2v_TIMES-Nordic\master\SuppXLS\"/>
    </mc:Choice>
  </mc:AlternateContent>
  <xr:revisionPtr revIDLastSave="0" documentId="13_ncr:1_{C7107F8A-04A0-418D-BDDA-65DCFD526888}" xr6:coauthVersionLast="46" xr6:coauthVersionMax="46" xr10:uidLastSave="{00000000-0000-0000-0000-000000000000}"/>
  <bookViews>
    <workbookView xWindow="14580" yWindow="588" windowWidth="20676" windowHeight="16092" tabRatio="928" firstSheet="4" activeTab="9" xr2:uid="{00000000-000D-0000-FFFF-FFFF00000000}"/>
  </bookViews>
  <sheets>
    <sheet name="LOG" sheetId="36" r:id="rId1"/>
    <sheet name="Convergence programme" sheetId="35" r:id="rId2"/>
    <sheet name="BY_Demands_Drivers" sheetId="34" r:id="rId3"/>
    <sheet name="DEM_PR_Agriculture" sheetId="25" r:id="rId4"/>
    <sheet name="DEM_PR_FOOD" sheetId="23" r:id="rId5"/>
    <sheet name="DEM_PR_Chemical" sheetId="26" r:id="rId6"/>
    <sheet name="DEM_PR_Glass&amp;Concrete" sheetId="27" r:id="rId7"/>
    <sheet name="DEM_PR_Aluminium" sheetId="28" r:id="rId8"/>
    <sheet name="DEM_PR_OtherCommodity" sheetId="29" r:id="rId9"/>
    <sheet name="DEM_PR_Pulp&amp;Paper" sheetId="30" r:id="rId10"/>
    <sheet name="DEM_PR_Iron&amp;Steel" sheetId="31" r:id="rId11"/>
    <sheet name="DEM_PR_Machinery" sheetId="33" r:id="rId12"/>
    <sheet name="DEM_PR_Service" sheetId="32" r:id="rId13"/>
    <sheet name="DEM_PR_Construction" sheetId="37" r:id="rId14"/>
    <sheet name="DEM_PR_Wood" sheetId="38" r:id="rId15"/>
    <sheet name="DEM_PR_Mining" sheetId="39" r:id="rId16"/>
  </sheets>
  <externalReferences>
    <externalReference r:id="rId17"/>
    <externalReference r:id="rId18"/>
    <externalReference r:id="rId19"/>
  </externalReferences>
  <definedNames>
    <definedName name="_xlnm._FilterDatabase" localSheetId="2" hidden="1">BY_Demands_Drivers!#REF!</definedName>
    <definedName name="dkkPerEUR">'[1]Centrale data'!$C$34</definedName>
    <definedName name="FID_1">[2]AGR_Fuels!$A$2</definedName>
    <definedName name="rSØK">'[1]Centrale data'!$C$32</definedName>
    <definedName name="x">[3]AGR_Fuels!$A$2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10" i="27" l="1"/>
  <c r="K12" i="27" s="1"/>
  <c r="X10" i="27"/>
  <c r="K11" i="27" s="1"/>
  <c r="V10" i="27"/>
  <c r="K8" i="27" s="1"/>
  <c r="T10" i="27"/>
  <c r="K7" i="27"/>
  <c r="K6" i="27"/>
  <c r="K5" i="27"/>
  <c r="K4" i="27"/>
  <c r="M7" i="27"/>
  <c r="M6" i="27"/>
  <c r="M45" i="27"/>
  <c r="M44" i="27"/>
  <c r="M43" i="27"/>
  <c r="M42" i="27"/>
  <c r="M41" i="27"/>
  <c r="M40" i="27"/>
  <c r="M39" i="27"/>
  <c r="K39" i="27" s="1"/>
  <c r="M38" i="27"/>
  <c r="K38" i="27" s="1"/>
  <c r="M37" i="27"/>
  <c r="K37" i="27" s="1"/>
  <c r="M36" i="27"/>
  <c r="K36" i="27" s="1"/>
  <c r="M35" i="27"/>
  <c r="K35" i="27" s="1"/>
  <c r="M34" i="27"/>
  <c r="M33" i="27"/>
  <c r="M32" i="27"/>
  <c r="M31" i="27"/>
  <c r="M30" i="27"/>
  <c r="M29" i="27"/>
  <c r="M28" i="27"/>
  <c r="M27" i="27"/>
  <c r="M26" i="27"/>
  <c r="M25" i="27"/>
  <c r="M24" i="27"/>
  <c r="M23" i="27"/>
  <c r="M22" i="27"/>
  <c r="M21" i="27"/>
  <c r="M20" i="27"/>
  <c r="M19" i="27"/>
  <c r="M18" i="27"/>
  <c r="M17" i="27"/>
  <c r="M16" i="27"/>
  <c r="M15" i="27"/>
  <c r="M14" i="27"/>
  <c r="M13" i="27"/>
  <c r="M12" i="27"/>
  <c r="M11" i="27"/>
  <c r="M10" i="27"/>
  <c r="M9" i="27"/>
  <c r="M8" i="27"/>
  <c r="M5" i="27"/>
  <c r="M4" i="27"/>
  <c r="K42" i="27" l="1"/>
  <c r="K16" i="27"/>
  <c r="K15" i="27"/>
  <c r="K34" i="27"/>
  <c r="K43" i="27"/>
  <c r="K10" i="27"/>
  <c r="K25" i="27"/>
  <c r="K17" i="27"/>
  <c r="K18" i="27"/>
  <c r="K19" i="27"/>
  <c r="K21" i="27"/>
  <c r="K28" i="27"/>
  <c r="K20" i="27"/>
  <c r="K22" i="27"/>
  <c r="K23" i="27"/>
  <c r="K24" i="27"/>
  <c r="K26" i="27"/>
  <c r="K27" i="27"/>
  <c r="K29" i="27"/>
  <c r="K30" i="27"/>
  <c r="K31" i="27"/>
  <c r="K32" i="27"/>
  <c r="K33" i="27"/>
  <c r="K9" i="27"/>
  <c r="K40" i="27"/>
  <c r="K13" i="27"/>
  <c r="K41" i="27"/>
  <c r="K14" i="27"/>
  <c r="M8" i="25" l="1"/>
  <c r="M11" i="25"/>
  <c r="AB28" i="25"/>
  <c r="K12" i="25" s="1"/>
  <c r="Z28" i="25"/>
  <c r="K11" i="25" s="1"/>
  <c r="X28" i="25"/>
  <c r="K8" i="25" s="1"/>
  <c r="V28" i="25"/>
  <c r="K7" i="25"/>
  <c r="K6" i="25"/>
  <c r="K5" i="25"/>
  <c r="K4" i="25"/>
  <c r="M7" i="25"/>
  <c r="M6" i="25"/>
  <c r="M45" i="25"/>
  <c r="M44" i="25"/>
  <c r="M43" i="25"/>
  <c r="M42" i="25"/>
  <c r="M41" i="25"/>
  <c r="M40" i="25"/>
  <c r="M39" i="25"/>
  <c r="M38" i="25"/>
  <c r="M37" i="25"/>
  <c r="M36" i="25"/>
  <c r="M35" i="25"/>
  <c r="M34" i="25"/>
  <c r="K34" i="25" s="1"/>
  <c r="M33" i="25"/>
  <c r="K33" i="25" s="1"/>
  <c r="M32" i="25"/>
  <c r="K32" i="25" s="1"/>
  <c r="M31" i="25"/>
  <c r="K31" i="25" s="1"/>
  <c r="M30" i="25"/>
  <c r="K30" i="25" s="1"/>
  <c r="M29" i="25"/>
  <c r="M28" i="25"/>
  <c r="M27" i="25"/>
  <c r="M26" i="25"/>
  <c r="M25" i="25"/>
  <c r="M24" i="25"/>
  <c r="M23" i="25"/>
  <c r="M22" i="25"/>
  <c r="M21" i="25"/>
  <c r="M20" i="25"/>
  <c r="M19" i="25"/>
  <c r="M18" i="25"/>
  <c r="M17" i="25"/>
  <c r="M16" i="25"/>
  <c r="M15" i="25"/>
  <c r="M14" i="25"/>
  <c r="M13" i="25"/>
  <c r="M12" i="25"/>
  <c r="M10" i="25"/>
  <c r="M9" i="25"/>
  <c r="M5" i="25"/>
  <c r="M4" i="25"/>
  <c r="K11" i="37"/>
  <c r="K7" i="37"/>
  <c r="K8" i="37"/>
  <c r="K9" i="37" s="1"/>
  <c r="K10" i="37" s="1"/>
  <c r="Y7" i="37"/>
  <c r="K12" i="37" s="1"/>
  <c r="W7" i="37"/>
  <c r="U7" i="37"/>
  <c r="S7" i="37"/>
  <c r="M7" i="37"/>
  <c r="M6" i="37"/>
  <c r="M45" i="37"/>
  <c r="M44" i="37"/>
  <c r="M43" i="37"/>
  <c r="M42" i="37"/>
  <c r="M41" i="37"/>
  <c r="M40" i="37"/>
  <c r="M39" i="37"/>
  <c r="M38" i="37"/>
  <c r="M37" i="37"/>
  <c r="M36" i="37"/>
  <c r="M35" i="37"/>
  <c r="M34" i="37"/>
  <c r="M33" i="37"/>
  <c r="M32" i="37"/>
  <c r="M31" i="37"/>
  <c r="M30" i="37"/>
  <c r="M29" i="37"/>
  <c r="M28" i="37"/>
  <c r="M27" i="37"/>
  <c r="M26" i="37"/>
  <c r="M25" i="37"/>
  <c r="M24" i="37"/>
  <c r="M23" i="37"/>
  <c r="M22" i="37"/>
  <c r="M21" i="37"/>
  <c r="M20" i="37"/>
  <c r="M19" i="37"/>
  <c r="M18" i="37"/>
  <c r="M17" i="37"/>
  <c r="M16" i="37"/>
  <c r="M15" i="37"/>
  <c r="M14" i="37"/>
  <c r="M13" i="37"/>
  <c r="M12" i="37"/>
  <c r="M11" i="37"/>
  <c r="M10" i="37"/>
  <c r="M9" i="37"/>
  <c r="M8" i="37"/>
  <c r="M5" i="37"/>
  <c r="M4" i="37"/>
  <c r="X7" i="28"/>
  <c r="K12" i="28" s="1"/>
  <c r="V7" i="28"/>
  <c r="K11" i="28" s="1"/>
  <c r="T7" i="28"/>
  <c r="K8" i="28" s="1"/>
  <c r="R7" i="28"/>
  <c r="M7" i="28"/>
  <c r="M6" i="28"/>
  <c r="M45" i="28"/>
  <c r="M44" i="28"/>
  <c r="M43" i="28"/>
  <c r="M42" i="28"/>
  <c r="M41" i="28"/>
  <c r="M40" i="28"/>
  <c r="M39" i="28"/>
  <c r="M38" i="28"/>
  <c r="M37" i="28"/>
  <c r="M36" i="28"/>
  <c r="M35" i="28"/>
  <c r="M34" i="28"/>
  <c r="M33" i="28"/>
  <c r="M32" i="28"/>
  <c r="M31" i="28"/>
  <c r="M30" i="28"/>
  <c r="M29" i="28"/>
  <c r="M28" i="28"/>
  <c r="M27" i="28"/>
  <c r="M26" i="28"/>
  <c r="M25" i="28"/>
  <c r="K25" i="28" s="1"/>
  <c r="M24" i="28"/>
  <c r="M23" i="28"/>
  <c r="K23" i="28" s="1"/>
  <c r="M22" i="28"/>
  <c r="M21" i="28"/>
  <c r="M20" i="28"/>
  <c r="M19" i="28"/>
  <c r="M18" i="28"/>
  <c r="M17" i="28"/>
  <c r="M16" i="28"/>
  <c r="M15" i="28"/>
  <c r="M14" i="28"/>
  <c r="M13" i="28"/>
  <c r="M12" i="28"/>
  <c r="M11" i="28"/>
  <c r="M10" i="28"/>
  <c r="M9" i="28"/>
  <c r="M8" i="28"/>
  <c r="M5" i="28"/>
  <c r="M4" i="28"/>
  <c r="Y4" i="31"/>
  <c r="K12" i="31" s="1"/>
  <c r="W4" i="31"/>
  <c r="K11" i="31" s="1"/>
  <c r="U4" i="31"/>
  <c r="K8" i="31" s="1"/>
  <c r="S4" i="31"/>
  <c r="K5" i="31" s="1"/>
  <c r="M7" i="31"/>
  <c r="M6" i="31"/>
  <c r="M43" i="31"/>
  <c r="M42" i="31"/>
  <c r="M41" i="31"/>
  <c r="M40" i="31"/>
  <c r="M39" i="31"/>
  <c r="M38" i="31"/>
  <c r="M37" i="31"/>
  <c r="K37" i="31" s="1"/>
  <c r="M36" i="31"/>
  <c r="M35" i="31"/>
  <c r="M34" i="31"/>
  <c r="M33" i="31"/>
  <c r="M32" i="31"/>
  <c r="M31" i="31"/>
  <c r="M30" i="31"/>
  <c r="M29" i="31"/>
  <c r="M28" i="31"/>
  <c r="M27" i="31"/>
  <c r="M26" i="31"/>
  <c r="M25" i="31"/>
  <c r="M24" i="31"/>
  <c r="M23" i="31"/>
  <c r="M22" i="31"/>
  <c r="M21" i="31"/>
  <c r="M20" i="31"/>
  <c r="M19" i="31"/>
  <c r="M18" i="31"/>
  <c r="K18" i="31" s="1"/>
  <c r="M17" i="31"/>
  <c r="M16" i="31"/>
  <c r="M15" i="31"/>
  <c r="M14" i="31"/>
  <c r="M13" i="31"/>
  <c r="M12" i="31"/>
  <c r="M11" i="31"/>
  <c r="M10" i="31"/>
  <c r="M9" i="31"/>
  <c r="M8" i="31"/>
  <c r="M5" i="31"/>
  <c r="M4" i="31"/>
  <c r="K42" i="37" l="1"/>
  <c r="K43" i="37"/>
  <c r="K20" i="31"/>
  <c r="K34" i="37"/>
  <c r="K35" i="37"/>
  <c r="K36" i="37"/>
  <c r="K37" i="37"/>
  <c r="K39" i="37"/>
  <c r="K40" i="37"/>
  <c r="K41" i="37"/>
  <c r="K13" i="37"/>
  <c r="K14" i="37"/>
  <c r="K42" i="31"/>
  <c r="K43" i="31"/>
  <c r="K41" i="31"/>
  <c r="K36" i="31"/>
  <c r="K13" i="31"/>
  <c r="K40" i="31"/>
  <c r="K39" i="31"/>
  <c r="K38" i="31"/>
  <c r="K14" i="31"/>
  <c r="K16" i="31"/>
  <c r="K15" i="31"/>
  <c r="K26" i="31"/>
  <c r="K28" i="31"/>
  <c r="K29" i="31"/>
  <c r="K30" i="31"/>
  <c r="K31" i="31"/>
  <c r="K32" i="31"/>
  <c r="K33" i="31"/>
  <c r="K27" i="31"/>
  <c r="K35" i="31"/>
  <c r="K23" i="31"/>
  <c r="K34" i="31"/>
  <c r="K10" i="28"/>
  <c r="K32" i="28"/>
  <c r="K33" i="28"/>
  <c r="K34" i="28"/>
  <c r="K35" i="28"/>
  <c r="K36" i="28"/>
  <c r="K37" i="28"/>
  <c r="K38" i="28"/>
  <c r="K39" i="28"/>
  <c r="K26" i="28"/>
  <c r="K40" i="28"/>
  <c r="K13" i="28"/>
  <c r="K41" i="28"/>
  <c r="K14" i="28"/>
  <c r="K42" i="28"/>
  <c r="K15" i="28"/>
  <c r="K43" i="28"/>
  <c r="K16" i="25"/>
  <c r="K27" i="25"/>
  <c r="K16" i="37"/>
  <c r="K4" i="31"/>
  <c r="K6" i="31"/>
  <c r="K7" i="31"/>
  <c r="K9" i="31"/>
  <c r="K10" i="31" s="1"/>
  <c r="K17" i="31"/>
  <c r="K19" i="31"/>
  <c r="K21" i="31"/>
  <c r="K25" i="31"/>
  <c r="K24" i="31"/>
  <c r="K22" i="31"/>
  <c r="K21" i="28"/>
  <c r="K22" i="28"/>
  <c r="K20" i="28"/>
  <c r="K17" i="28"/>
  <c r="K19" i="28"/>
  <c r="K18" i="28"/>
  <c r="K16" i="28"/>
  <c r="K27" i="28"/>
  <c r="K29" i="28"/>
  <c r="K30" i="28"/>
  <c r="K28" i="28"/>
  <c r="K31" i="28"/>
  <c r="K24" i="28"/>
  <c r="K9" i="28"/>
  <c r="K26" i="25"/>
  <c r="K10" i="25"/>
  <c r="K9" i="25"/>
  <c r="K28" i="25"/>
  <c r="K43" i="25"/>
  <c r="K24" i="25"/>
  <c r="K17" i="25"/>
  <c r="K23" i="25"/>
  <c r="K21" i="25"/>
  <c r="K22" i="25"/>
  <c r="K19" i="25"/>
  <c r="K25" i="25"/>
  <c r="K20" i="25"/>
  <c r="K18" i="25"/>
  <c r="K29" i="25"/>
  <c r="K35" i="25"/>
  <c r="K36" i="25"/>
  <c r="K37" i="25"/>
  <c r="K38" i="25"/>
  <c r="K39" i="25"/>
  <c r="K40" i="25"/>
  <c r="K13" i="25"/>
  <c r="K41" i="25"/>
  <c r="K14" i="25"/>
  <c r="K42" i="25"/>
  <c r="K15" i="25"/>
  <c r="K18" i="37"/>
  <c r="K19" i="37"/>
  <c r="K21" i="37"/>
  <c r="K22" i="37"/>
  <c r="K23" i="37"/>
  <c r="K17" i="37"/>
  <c r="K20" i="37"/>
  <c r="K24" i="37"/>
  <c r="K25" i="37"/>
  <c r="K26" i="37"/>
  <c r="K27" i="37"/>
  <c r="K28" i="37"/>
  <c r="K29" i="37"/>
  <c r="K30" i="37"/>
  <c r="K31" i="37"/>
  <c r="K32" i="37"/>
  <c r="K33" i="37"/>
  <c r="K15" i="37"/>
  <c r="K38" i="37"/>
  <c r="Z12" i="34"/>
  <c r="M7" i="32"/>
  <c r="M6" i="32"/>
  <c r="M43" i="32"/>
  <c r="M42" i="32"/>
  <c r="M41" i="32"/>
  <c r="M40" i="32"/>
  <c r="M39" i="32"/>
  <c r="M38" i="32"/>
  <c r="M37" i="32"/>
  <c r="M36" i="32"/>
  <c r="M35" i="32"/>
  <c r="M34" i="32"/>
  <c r="M33" i="32"/>
  <c r="M32" i="32"/>
  <c r="M31" i="32"/>
  <c r="M30" i="32"/>
  <c r="M29" i="32"/>
  <c r="M28" i="32"/>
  <c r="M27" i="32"/>
  <c r="M26" i="32"/>
  <c r="M25" i="32"/>
  <c r="M24" i="32"/>
  <c r="M23" i="32"/>
  <c r="M22" i="32"/>
  <c r="M21" i="32"/>
  <c r="M20" i="32"/>
  <c r="M19" i="32"/>
  <c r="M18" i="32"/>
  <c r="M17" i="32"/>
  <c r="M16" i="32"/>
  <c r="M15" i="32"/>
  <c r="M14" i="32"/>
  <c r="M13" i="32"/>
  <c r="M12" i="32"/>
  <c r="M11" i="32"/>
  <c r="M10" i="32"/>
  <c r="M9" i="32"/>
  <c r="M8" i="32"/>
  <c r="M5" i="32"/>
  <c r="M4" i="32"/>
  <c r="Y5" i="32"/>
  <c r="K12" i="32" s="1"/>
  <c r="W5" i="32"/>
  <c r="K11" i="32" s="1"/>
  <c r="U5" i="32"/>
  <c r="K8" i="32" s="1"/>
  <c r="S5" i="32"/>
  <c r="D122" i="34"/>
  <c r="K9" i="32" l="1"/>
  <c r="K13" i="32"/>
  <c r="K39" i="32" s="1"/>
  <c r="K26" i="32"/>
  <c r="K24" i="32"/>
  <c r="K10" i="32"/>
  <c r="K35" i="32"/>
  <c r="K28" i="32"/>
  <c r="K21" i="32"/>
  <c r="D152" i="35"/>
  <c r="E152" i="35"/>
  <c r="F152" i="35"/>
  <c r="G152" i="35"/>
  <c r="H152" i="35"/>
  <c r="I152" i="35"/>
  <c r="J152" i="35"/>
  <c r="K152" i="35"/>
  <c r="L152" i="35"/>
  <c r="M152" i="35"/>
  <c r="N152" i="35"/>
  <c r="O152" i="35"/>
  <c r="P152" i="35"/>
  <c r="C152" i="35"/>
  <c r="O123" i="35"/>
  <c r="O124" i="35" s="1"/>
  <c r="N123" i="35"/>
  <c r="N124" i="35" s="1"/>
  <c r="C72" i="35" s="1"/>
  <c r="M123" i="35"/>
  <c r="M124" i="35" s="1"/>
  <c r="L123" i="35"/>
  <c r="L124" i="35" s="1"/>
  <c r="J123" i="35"/>
  <c r="J124" i="35" s="1"/>
  <c r="C77" i="35" s="1"/>
  <c r="I123" i="35"/>
  <c r="I124" i="35" s="1"/>
  <c r="H123" i="35"/>
  <c r="H124" i="35" s="1"/>
  <c r="C87" i="35" s="1"/>
  <c r="K4" i="28"/>
  <c r="K27" i="32" l="1"/>
  <c r="K20" i="32"/>
  <c r="K19" i="32"/>
  <c r="K18" i="32"/>
  <c r="K30" i="32"/>
  <c r="K38" i="32"/>
  <c r="K43" i="32"/>
  <c r="K42" i="32"/>
  <c r="K40" i="32"/>
  <c r="K31" i="32"/>
  <c r="K34" i="32"/>
  <c r="K32" i="32"/>
  <c r="K41" i="32"/>
  <c r="K14" i="32"/>
  <c r="K25" i="32"/>
  <c r="K33" i="32"/>
  <c r="K15" i="32"/>
  <c r="K16" i="32"/>
  <c r="K36" i="32"/>
  <c r="K37" i="32"/>
  <c r="K29" i="32"/>
  <c r="K17" i="32"/>
  <c r="K22" i="32"/>
  <c r="K23" i="32"/>
  <c r="Q123" i="35"/>
  <c r="Q124" i="35" s="1"/>
  <c r="C92" i="35" s="1"/>
  <c r="T92" i="35" s="1"/>
  <c r="C82" i="35"/>
  <c r="C67" i="35"/>
  <c r="O67" i="35" s="1"/>
  <c r="H244" i="28"/>
  <c r="G244" i="28"/>
  <c r="H204" i="28"/>
  <c r="G204" i="28"/>
  <c r="H164" i="28"/>
  <c r="G164" i="28"/>
  <c r="H124" i="28"/>
  <c r="G124" i="28"/>
  <c r="H84" i="28"/>
  <c r="G84" i="28"/>
  <c r="H44" i="28"/>
  <c r="G44" i="28"/>
  <c r="H4" i="28"/>
  <c r="G4" i="28"/>
  <c r="M4" i="34"/>
  <c r="L4" i="34"/>
  <c r="R92" i="35" l="1"/>
  <c r="D123" i="34"/>
  <c r="D124" i="34"/>
  <c r="D125" i="34"/>
  <c r="D126" i="34"/>
  <c r="D127" i="34"/>
  <c r="D128" i="34"/>
  <c r="D129" i="34"/>
  <c r="D130" i="34"/>
  <c r="D131" i="34"/>
  <c r="D132" i="34"/>
  <c r="D133" i="34"/>
  <c r="D134" i="34"/>
  <c r="D135" i="34"/>
  <c r="D136" i="34"/>
  <c r="D137" i="34"/>
  <c r="D138" i="34"/>
  <c r="D139" i="34"/>
  <c r="D140" i="34"/>
  <c r="D141" i="34"/>
  <c r="D142" i="34"/>
  <c r="D143" i="34"/>
  <c r="D144" i="34"/>
  <c r="D145" i="34"/>
  <c r="D146" i="34"/>
  <c r="D147" i="34"/>
  <c r="D148" i="34"/>
  <c r="D149" i="34"/>
  <c r="D150" i="34"/>
  <c r="D151" i="34"/>
  <c r="D152" i="34"/>
  <c r="D153" i="34"/>
  <c r="D154" i="34"/>
  <c r="D155" i="34"/>
  <c r="D156" i="34"/>
  <c r="D157" i="34"/>
  <c r="D158" i="34"/>
  <c r="D159" i="34"/>
  <c r="D160" i="34"/>
  <c r="D161" i="34"/>
  <c r="D162" i="34"/>
  <c r="D163" i="34"/>
  <c r="D164" i="34"/>
  <c r="D165" i="34"/>
  <c r="D166" i="34"/>
  <c r="D167" i="34"/>
  <c r="D168" i="34"/>
  <c r="D169" i="34"/>
  <c r="D170" i="34"/>
  <c r="D171" i="34"/>
  <c r="D172" i="34"/>
  <c r="D173" i="34"/>
  <c r="D174" i="34"/>
  <c r="D175" i="34"/>
  <c r="D176" i="34"/>
  <c r="D177" i="34"/>
  <c r="D178" i="34"/>
  <c r="D179" i="34"/>
  <c r="D180" i="34"/>
  <c r="D181" i="34"/>
  <c r="D182" i="34"/>
  <c r="D183" i="34"/>
  <c r="D184" i="34"/>
  <c r="D185" i="34"/>
  <c r="D186" i="34"/>
  <c r="D187" i="34"/>
  <c r="D188" i="34"/>
  <c r="D189" i="34"/>
  <c r="D190" i="34"/>
  <c r="D191" i="34"/>
  <c r="D192" i="34"/>
  <c r="D193" i="34"/>
  <c r="D194" i="34"/>
  <c r="D195" i="34"/>
  <c r="D196" i="34"/>
  <c r="D197" i="34"/>
  <c r="D198" i="34"/>
  <c r="D199" i="34"/>
  <c r="D200" i="34"/>
  <c r="D201" i="34"/>
  <c r="D202" i="34"/>
  <c r="M74" i="34" s="1"/>
  <c r="D203" i="34"/>
  <c r="D204" i="34"/>
  <c r="L74" i="34" s="1"/>
  <c r="D205" i="34"/>
  <c r="D206" i="34"/>
  <c r="D207" i="34"/>
  <c r="D208" i="34"/>
  <c r="D209" i="34"/>
  <c r="D210" i="34"/>
  <c r="D211" i="34"/>
  <c r="D212" i="34"/>
  <c r="D213" i="34"/>
  <c r="D214" i="34"/>
  <c r="D215" i="34"/>
  <c r="D216" i="34"/>
  <c r="D217" i="34"/>
  <c r="D218" i="34"/>
  <c r="D219" i="34"/>
  <c r="D220" i="34"/>
  <c r="D221" i="34"/>
  <c r="D222" i="34"/>
  <c r="D223" i="34"/>
  <c r="D224" i="34"/>
  <c r="D225" i="34"/>
  <c r="M81" i="34" l="1"/>
  <c r="L81" i="34"/>
  <c r="M67" i="34"/>
  <c r="L67" i="34"/>
  <c r="L60" i="34"/>
  <c r="M60" i="34"/>
  <c r="M53" i="34"/>
  <c r="L53" i="34"/>
  <c r="M46" i="34"/>
  <c r="L46" i="34"/>
  <c r="M39" i="34"/>
  <c r="L39" i="34"/>
  <c r="L32" i="34"/>
  <c r="M32" i="34"/>
  <c r="M25" i="34"/>
  <c r="L25" i="34"/>
  <c r="M18" i="34"/>
  <c r="L18" i="34"/>
  <c r="M11" i="34"/>
  <c r="L11" i="34"/>
  <c r="H6" i="25" l="1"/>
  <c r="H86" i="25"/>
  <c r="H46" i="25"/>
  <c r="G126" i="25"/>
  <c r="G246" i="25"/>
  <c r="H246" i="25"/>
  <c r="H126" i="25"/>
  <c r="G86" i="25"/>
  <c r="G206" i="25"/>
  <c r="H206" i="25"/>
  <c r="G46" i="25"/>
  <c r="H166" i="25"/>
  <c r="G6" i="25"/>
  <c r="G166" i="25"/>
  <c r="G87" i="25"/>
  <c r="G7" i="25"/>
  <c r="G247" i="25"/>
  <c r="H7" i="25"/>
  <c r="G127" i="25"/>
  <c r="H127" i="25"/>
  <c r="H247" i="25"/>
  <c r="G47" i="25"/>
  <c r="H87" i="25"/>
  <c r="G207" i="25"/>
  <c r="H207" i="25"/>
  <c r="G167" i="25"/>
  <c r="H167" i="25"/>
  <c r="H47" i="25"/>
  <c r="G164" i="25"/>
  <c r="H4" i="25"/>
  <c r="G4" i="25"/>
  <c r="H124" i="25"/>
  <c r="G124" i="25"/>
  <c r="H244" i="25"/>
  <c r="G244" i="25"/>
  <c r="G204" i="25"/>
  <c r="H84" i="25"/>
  <c r="G84" i="25"/>
  <c r="H204" i="25"/>
  <c r="H44" i="25"/>
  <c r="H164" i="25"/>
  <c r="G44" i="25"/>
  <c r="J43" i="39"/>
  <c r="J42" i="39"/>
  <c r="D82" i="39" s="1"/>
  <c r="J41" i="39"/>
  <c r="D41" i="39" s="1"/>
  <c r="J40" i="39"/>
  <c r="D160" i="39" s="1"/>
  <c r="J39" i="39"/>
  <c r="D79" i="39" s="1"/>
  <c r="J38" i="39"/>
  <c r="D38" i="39" s="1"/>
  <c r="J37" i="39"/>
  <c r="D277" i="39" s="1"/>
  <c r="J36" i="39"/>
  <c r="D36" i="39" s="1"/>
  <c r="J35" i="39"/>
  <c r="J34" i="39"/>
  <c r="D114" i="39" s="1"/>
  <c r="J33" i="39"/>
  <c r="D33" i="39" s="1"/>
  <c r="J32" i="39"/>
  <c r="D32" i="39" s="1"/>
  <c r="J31" i="39"/>
  <c r="D71" i="39" s="1"/>
  <c r="J30" i="39"/>
  <c r="J29" i="39"/>
  <c r="D29" i="39" s="1"/>
  <c r="J28" i="39"/>
  <c r="D68" i="39" s="1"/>
  <c r="J27" i="39"/>
  <c r="D67" i="39" s="1"/>
  <c r="J26" i="39"/>
  <c r="D66" i="39" s="1"/>
  <c r="J25" i="39"/>
  <c r="D25" i="39" s="1"/>
  <c r="J24" i="39"/>
  <c r="D24" i="39" s="1"/>
  <c r="J23" i="39"/>
  <c r="D63" i="39" s="1"/>
  <c r="J22" i="39"/>
  <c r="D22" i="39" s="1"/>
  <c r="J21" i="39"/>
  <c r="D21" i="39" s="1"/>
  <c r="J20" i="39"/>
  <c r="D20" i="39" s="1"/>
  <c r="J19" i="39"/>
  <c r="D99" i="39" s="1"/>
  <c r="J18" i="39"/>
  <c r="D98" i="39" s="1"/>
  <c r="J17" i="39"/>
  <c r="D17" i="39" s="1"/>
  <c r="J16" i="39"/>
  <c r="D16" i="39" s="1"/>
  <c r="J15" i="39"/>
  <c r="D95" i="39" s="1"/>
  <c r="J14" i="39"/>
  <c r="J13" i="39"/>
  <c r="D13" i="39" s="1"/>
  <c r="J12" i="39"/>
  <c r="D52" i="39" s="1"/>
  <c r="J11" i="39"/>
  <c r="D11" i="39" s="1"/>
  <c r="J10" i="39"/>
  <c r="J9" i="39"/>
  <c r="D9" i="39" s="1"/>
  <c r="J8" i="39"/>
  <c r="D8" i="39" s="1"/>
  <c r="J7" i="39"/>
  <c r="D167" i="39" s="1"/>
  <c r="J6" i="39"/>
  <c r="D6" i="39" s="1"/>
  <c r="J5" i="39"/>
  <c r="D5" i="39" s="1"/>
  <c r="J4" i="39"/>
  <c r="D124" i="39" s="1"/>
  <c r="AF484" i="34"/>
  <c r="AF160" i="34"/>
  <c r="AF196" i="34"/>
  <c r="AF232" i="34"/>
  <c r="AF268" i="34"/>
  <c r="AF304" i="34"/>
  <c r="AF340" i="34"/>
  <c r="AF376" i="34"/>
  <c r="AF412" i="34"/>
  <c r="AF448" i="34"/>
  <c r="AF520" i="34"/>
  <c r="AF556" i="34"/>
  <c r="AF124" i="34"/>
  <c r="C225" i="34"/>
  <c r="H94" i="34"/>
  <c r="H93" i="34"/>
  <c r="C223" i="34" s="1"/>
  <c r="AC586" i="34" s="1"/>
  <c r="H92" i="34"/>
  <c r="C222" i="34" s="1"/>
  <c r="AC580" i="34" s="1"/>
  <c r="H91" i="34"/>
  <c r="C221" i="34" s="1"/>
  <c r="AC574" i="34" s="1"/>
  <c r="H90" i="34"/>
  <c r="H89" i="34"/>
  <c r="C219" i="34" s="1"/>
  <c r="AC562" i="34" s="1"/>
  <c r="H88" i="34"/>
  <c r="C218" i="34" s="1"/>
  <c r="AC556" i="34" s="1"/>
  <c r="C217" i="34"/>
  <c r="H87" i="34"/>
  <c r="C216" i="34" s="1"/>
  <c r="H86" i="34"/>
  <c r="C215" i="34" s="1"/>
  <c r="AC550" i="34" s="1"/>
  <c r="H85" i="34"/>
  <c r="C214" i="34" s="1"/>
  <c r="AC544" i="34" s="1"/>
  <c r="H84" i="34"/>
  <c r="C213" i="34" s="1"/>
  <c r="AC538" i="34" s="1"/>
  <c r="H83" i="34"/>
  <c r="C212" i="34" s="1"/>
  <c r="AC532" i="34" s="1"/>
  <c r="H82" i="34"/>
  <c r="C211" i="34" s="1"/>
  <c r="AC526" i="34" s="1"/>
  <c r="H81" i="34"/>
  <c r="C210" i="34" s="1"/>
  <c r="AC520" i="34" s="1"/>
  <c r="C209" i="34"/>
  <c r="H80" i="34"/>
  <c r="C208" i="34" s="1"/>
  <c r="H79" i="34"/>
  <c r="C207" i="34" s="1"/>
  <c r="AC514" i="34" s="1"/>
  <c r="H78" i="34"/>
  <c r="C206" i="34" s="1"/>
  <c r="AC508" i="34" s="1"/>
  <c r="H77" i="34"/>
  <c r="C205" i="34" s="1"/>
  <c r="AC502" i="34" s="1"/>
  <c r="H76" i="34"/>
  <c r="C204" i="34" s="1"/>
  <c r="AC496" i="34" s="1"/>
  <c r="H75" i="34"/>
  <c r="C203" i="34" s="1"/>
  <c r="AC490" i="34" s="1"/>
  <c r="H74" i="34"/>
  <c r="C202" i="34" s="1"/>
  <c r="AC484" i="34" s="1"/>
  <c r="C201" i="34"/>
  <c r="H73" i="34"/>
  <c r="C200" i="34" s="1"/>
  <c r="H72" i="34"/>
  <c r="C199" i="34" s="1"/>
  <c r="AC478" i="34" s="1"/>
  <c r="H71" i="34"/>
  <c r="C198" i="34" s="1"/>
  <c r="AC472" i="34" s="1"/>
  <c r="H70" i="34"/>
  <c r="C197" i="34" s="1"/>
  <c r="AC466" i="34" s="1"/>
  <c r="H69" i="34"/>
  <c r="C196" i="34" s="1"/>
  <c r="AC460" i="34" s="1"/>
  <c r="H68" i="34"/>
  <c r="C195" i="34" s="1"/>
  <c r="AC454" i="34" s="1"/>
  <c r="H67" i="34"/>
  <c r="C194" i="34" s="1"/>
  <c r="AC448" i="34" s="1"/>
  <c r="C193" i="34"/>
  <c r="H66" i="34"/>
  <c r="C192" i="34" s="1"/>
  <c r="H65" i="34"/>
  <c r="C191" i="34" s="1"/>
  <c r="AC442" i="34" s="1"/>
  <c r="H64" i="34"/>
  <c r="C190" i="34" s="1"/>
  <c r="AC436" i="34" s="1"/>
  <c r="H63" i="34"/>
  <c r="C189" i="34" s="1"/>
  <c r="AC430" i="34" s="1"/>
  <c r="H62" i="34"/>
  <c r="C188" i="34" s="1"/>
  <c r="AC424" i="34" s="1"/>
  <c r="H61" i="34"/>
  <c r="C187" i="34" s="1"/>
  <c r="AC418" i="34" s="1"/>
  <c r="H60" i="34"/>
  <c r="C186" i="34" s="1"/>
  <c r="AC412" i="34" s="1"/>
  <c r="C185" i="34"/>
  <c r="H59" i="34"/>
  <c r="C184" i="34" s="1"/>
  <c r="H58" i="34"/>
  <c r="C183" i="34" s="1"/>
  <c r="AC406" i="34" s="1"/>
  <c r="H57" i="34"/>
  <c r="C182" i="34" s="1"/>
  <c r="AC400" i="34" s="1"/>
  <c r="H56" i="34"/>
  <c r="C181" i="34" s="1"/>
  <c r="AC394" i="34" s="1"/>
  <c r="H55" i="34"/>
  <c r="C180" i="34" s="1"/>
  <c r="AC388" i="34" s="1"/>
  <c r="H54" i="34"/>
  <c r="C179" i="34" s="1"/>
  <c r="AC382" i="34" s="1"/>
  <c r="H53" i="34"/>
  <c r="C178" i="34" s="1"/>
  <c r="AC376" i="34" s="1"/>
  <c r="C177" i="34"/>
  <c r="H52" i="34"/>
  <c r="C176" i="34" s="1"/>
  <c r="H51" i="34"/>
  <c r="C175" i="34" s="1"/>
  <c r="AC370" i="34" s="1"/>
  <c r="H50" i="34"/>
  <c r="C174" i="34" s="1"/>
  <c r="AC364" i="34" s="1"/>
  <c r="H49" i="34"/>
  <c r="C173" i="34" s="1"/>
  <c r="AC358" i="34" s="1"/>
  <c r="H48" i="34"/>
  <c r="C172" i="34" s="1"/>
  <c r="AC352" i="34" s="1"/>
  <c r="H47" i="34"/>
  <c r="C171" i="34" s="1"/>
  <c r="AC346" i="34" s="1"/>
  <c r="H46" i="34"/>
  <c r="C170" i="34" s="1"/>
  <c r="AC340" i="34" s="1"/>
  <c r="C169" i="34"/>
  <c r="H45" i="34"/>
  <c r="C168" i="34" s="1"/>
  <c r="H44" i="34"/>
  <c r="C167" i="34" s="1"/>
  <c r="AC334" i="34" s="1"/>
  <c r="H43" i="34"/>
  <c r="C166" i="34" s="1"/>
  <c r="AC328" i="34" s="1"/>
  <c r="H42" i="34"/>
  <c r="C165" i="34" s="1"/>
  <c r="AC322" i="34" s="1"/>
  <c r="H41" i="34"/>
  <c r="C164" i="34" s="1"/>
  <c r="AC316" i="34" s="1"/>
  <c r="H40" i="34"/>
  <c r="C163" i="34" s="1"/>
  <c r="AC310" i="34" s="1"/>
  <c r="H39" i="34"/>
  <c r="C162" i="34" s="1"/>
  <c r="AC304" i="34" s="1"/>
  <c r="C161" i="34"/>
  <c r="H38" i="34"/>
  <c r="C160" i="34" s="1"/>
  <c r="H37" i="34"/>
  <c r="C159" i="34" s="1"/>
  <c r="AC298" i="34" s="1"/>
  <c r="H36" i="34"/>
  <c r="C158" i="34" s="1"/>
  <c r="AC292" i="34" s="1"/>
  <c r="H35" i="34"/>
  <c r="C157" i="34" s="1"/>
  <c r="AC286" i="34" s="1"/>
  <c r="H34" i="34"/>
  <c r="C156" i="34" s="1"/>
  <c r="AC280" i="34" s="1"/>
  <c r="H33" i="34"/>
  <c r="C155" i="34" s="1"/>
  <c r="AC274" i="34" s="1"/>
  <c r="H32" i="34"/>
  <c r="C154" i="34" s="1"/>
  <c r="AC268" i="34" s="1"/>
  <c r="C153" i="34"/>
  <c r="H31" i="34"/>
  <c r="C152" i="34" s="1"/>
  <c r="H30" i="34"/>
  <c r="C151" i="34" s="1"/>
  <c r="AC262" i="34" s="1"/>
  <c r="H29" i="34"/>
  <c r="C150" i="34" s="1"/>
  <c r="AC256" i="34" s="1"/>
  <c r="H28" i="34"/>
  <c r="C149" i="34" s="1"/>
  <c r="AC250" i="34" s="1"/>
  <c r="H27" i="34"/>
  <c r="C148" i="34" s="1"/>
  <c r="AC244" i="34" s="1"/>
  <c r="H26" i="34"/>
  <c r="C147" i="34" s="1"/>
  <c r="AC238" i="34" s="1"/>
  <c r="H25" i="34"/>
  <c r="C146" i="34" s="1"/>
  <c r="AC232" i="34" s="1"/>
  <c r="C145" i="34"/>
  <c r="H24" i="34"/>
  <c r="C144" i="34" s="1"/>
  <c r="H23" i="34"/>
  <c r="C143" i="34" s="1"/>
  <c r="AC226" i="34" s="1"/>
  <c r="H22" i="34"/>
  <c r="C142" i="34" s="1"/>
  <c r="AC220" i="34" s="1"/>
  <c r="H21" i="34"/>
  <c r="C141" i="34" s="1"/>
  <c r="AC214" i="34" s="1"/>
  <c r="H20" i="34"/>
  <c r="C140" i="34" s="1"/>
  <c r="AC208" i="34" s="1"/>
  <c r="H19" i="34"/>
  <c r="C139" i="34" s="1"/>
  <c r="AC202" i="34" s="1"/>
  <c r="H18" i="34"/>
  <c r="C138" i="34" s="1"/>
  <c r="AC196" i="34" s="1"/>
  <c r="C137" i="34"/>
  <c r="H17" i="34"/>
  <c r="C136" i="34" s="1"/>
  <c r="H16" i="34"/>
  <c r="C135" i="34" s="1"/>
  <c r="AC190" i="34" s="1"/>
  <c r="H15" i="34"/>
  <c r="C134" i="34" s="1"/>
  <c r="AC184" i="34" s="1"/>
  <c r="H14" i="34"/>
  <c r="C133" i="34" s="1"/>
  <c r="AC178" i="34" s="1"/>
  <c r="H13" i="34"/>
  <c r="C132" i="34" s="1"/>
  <c r="AC172" i="34" s="1"/>
  <c r="H12" i="34"/>
  <c r="C131" i="34" s="1"/>
  <c r="AC166" i="34" s="1"/>
  <c r="H11" i="34"/>
  <c r="C130" i="34" s="1"/>
  <c r="AC160" i="34" s="1"/>
  <c r="C129" i="34"/>
  <c r="H10" i="34"/>
  <c r="C128" i="34" s="1"/>
  <c r="H9" i="34"/>
  <c r="C127" i="34" s="1"/>
  <c r="AC154" i="34" s="1"/>
  <c r="H8" i="34"/>
  <c r="C126" i="34" s="1"/>
  <c r="AC148" i="34" s="1"/>
  <c r="H7" i="34"/>
  <c r="C125" i="34" s="1"/>
  <c r="AC142" i="34" s="1"/>
  <c r="H6" i="34"/>
  <c r="C124" i="34" s="1"/>
  <c r="AC136" i="34" s="1"/>
  <c r="C4" i="25" l="1"/>
  <c r="D40" i="39"/>
  <c r="D241" i="39"/>
  <c r="D27" i="39"/>
  <c r="D34" i="39"/>
  <c r="D122" i="39"/>
  <c r="D42" i="39"/>
  <c r="D144" i="39"/>
  <c r="D7" i="39"/>
  <c r="D273" i="39"/>
  <c r="D12" i="39"/>
  <c r="D28" i="39"/>
  <c r="D31" i="39"/>
  <c r="D39" i="39"/>
  <c r="D87" i="39"/>
  <c r="D119" i="39"/>
  <c r="D199" i="39"/>
  <c r="D108" i="39"/>
  <c r="D111" i="39"/>
  <c r="D191" i="39"/>
  <c r="F44" i="39"/>
  <c r="F45" i="39" s="1"/>
  <c r="D209" i="39"/>
  <c r="D51" i="39"/>
  <c r="D213" i="39"/>
  <c r="C224" i="34"/>
  <c r="F244" i="39"/>
  <c r="F281" i="39" s="1"/>
  <c r="D15" i="39"/>
  <c r="D19" i="39"/>
  <c r="D23" i="39"/>
  <c r="D55" i="39"/>
  <c r="D103" i="39"/>
  <c r="F4" i="39"/>
  <c r="F8" i="39" s="1"/>
  <c r="D207" i="39"/>
  <c r="D47" i="39"/>
  <c r="D127" i="39"/>
  <c r="D115" i="39"/>
  <c r="D35" i="39"/>
  <c r="F164" i="39"/>
  <c r="F188" i="39" s="1"/>
  <c r="C220" i="34"/>
  <c r="AC568" i="34" s="1"/>
  <c r="F84" i="39"/>
  <c r="F122" i="39" s="1"/>
  <c r="D58" i="39"/>
  <c r="D18" i="39"/>
  <c r="F204" i="39"/>
  <c r="F241" i="39" s="1"/>
  <c r="F124" i="39"/>
  <c r="F141" i="39" s="1"/>
  <c r="D244" i="39"/>
  <c r="D164" i="39"/>
  <c r="D204" i="39"/>
  <c r="D4" i="39"/>
  <c r="D254" i="39"/>
  <c r="D214" i="39"/>
  <c r="D174" i="39"/>
  <c r="D134" i="39"/>
  <c r="D54" i="39"/>
  <c r="D94" i="39"/>
  <c r="D14" i="39"/>
  <c r="D260" i="39"/>
  <c r="D220" i="39"/>
  <c r="D180" i="39"/>
  <c r="D140" i="39"/>
  <c r="D100" i="39"/>
  <c r="D60" i="39"/>
  <c r="D270" i="39"/>
  <c r="D230" i="39"/>
  <c r="D190" i="39"/>
  <c r="D150" i="39"/>
  <c r="D70" i="39"/>
  <c r="D110" i="39"/>
  <c r="D30" i="39"/>
  <c r="D276" i="39"/>
  <c r="D236" i="39"/>
  <c r="D156" i="39"/>
  <c r="D116" i="39"/>
  <c r="D76" i="39"/>
  <c r="D44" i="39"/>
  <c r="D84" i="39"/>
  <c r="D250" i="39"/>
  <c r="D170" i="39"/>
  <c r="D90" i="39"/>
  <c r="D10" i="39"/>
  <c r="D210" i="39"/>
  <c r="D50" i="39"/>
  <c r="D130" i="39"/>
  <c r="D256" i="39"/>
  <c r="D216" i="39"/>
  <c r="D176" i="39"/>
  <c r="D96" i="39"/>
  <c r="D56" i="39"/>
  <c r="D136" i="39"/>
  <c r="D266" i="39"/>
  <c r="D226" i="39"/>
  <c r="D146" i="39"/>
  <c r="D106" i="39"/>
  <c r="D26" i="39"/>
  <c r="D186" i="39"/>
  <c r="D272" i="39"/>
  <c r="D232" i="39"/>
  <c r="D192" i="39"/>
  <c r="D112" i="39"/>
  <c r="D72" i="39"/>
  <c r="D152" i="39"/>
  <c r="D196" i="39"/>
  <c r="D246" i="39"/>
  <c r="D166" i="39"/>
  <c r="D86" i="39"/>
  <c r="D126" i="39"/>
  <c r="D46" i="39"/>
  <c r="D252" i="39"/>
  <c r="D212" i="39"/>
  <c r="D132" i="39"/>
  <c r="D262" i="39"/>
  <c r="D222" i="39"/>
  <c r="D182" i="39"/>
  <c r="D142" i="39"/>
  <c r="D102" i="39"/>
  <c r="D62" i="39"/>
  <c r="D268" i="39"/>
  <c r="D228" i="39"/>
  <c r="D188" i="39"/>
  <c r="D148" i="39"/>
  <c r="D278" i="39"/>
  <c r="D198" i="39"/>
  <c r="D158" i="39"/>
  <c r="D118" i="39"/>
  <c r="D238" i="39"/>
  <c r="D78" i="39"/>
  <c r="D283" i="39"/>
  <c r="D243" i="39"/>
  <c r="D163" i="39"/>
  <c r="D203" i="39"/>
  <c r="D43" i="39"/>
  <c r="D83" i="39"/>
  <c r="D123" i="39"/>
  <c r="D92" i="39"/>
  <c r="D172" i="39"/>
  <c r="D206" i="39"/>
  <c r="D248" i="39"/>
  <c r="D208" i="39"/>
  <c r="D168" i="39"/>
  <c r="D128" i="39"/>
  <c r="D48" i="39"/>
  <c r="D88" i="39"/>
  <c r="D258" i="39"/>
  <c r="D218" i="39"/>
  <c r="D138" i="39"/>
  <c r="D178" i="39"/>
  <c r="D264" i="39"/>
  <c r="D224" i="39"/>
  <c r="D184" i="39"/>
  <c r="D64" i="39"/>
  <c r="D104" i="39"/>
  <c r="D274" i="39"/>
  <c r="D234" i="39"/>
  <c r="D194" i="39"/>
  <c r="D154" i="39"/>
  <c r="D280" i="39"/>
  <c r="D240" i="39"/>
  <c r="D200" i="39"/>
  <c r="D80" i="39"/>
  <c r="D120" i="39"/>
  <c r="D74" i="39"/>
  <c r="D257" i="39"/>
  <c r="D247" i="39"/>
  <c r="D211" i="39"/>
  <c r="D171" i="39"/>
  <c r="D255" i="39"/>
  <c r="D215" i="39"/>
  <c r="D135" i="39"/>
  <c r="D259" i="39"/>
  <c r="D219" i="39"/>
  <c r="D179" i="39"/>
  <c r="D139" i="39"/>
  <c r="D263" i="39"/>
  <c r="D223" i="39"/>
  <c r="D143" i="39"/>
  <c r="D267" i="39"/>
  <c r="D227" i="39"/>
  <c r="D147" i="39"/>
  <c r="D187" i="39"/>
  <c r="D271" i="39"/>
  <c r="D151" i="39"/>
  <c r="D275" i="39"/>
  <c r="D195" i="39"/>
  <c r="D155" i="39"/>
  <c r="D37" i="39"/>
  <c r="D279" i="39"/>
  <c r="D159" i="39"/>
  <c r="D282" i="39"/>
  <c r="D59" i="39"/>
  <c r="D75" i="39"/>
  <c r="D91" i="39"/>
  <c r="D107" i="39"/>
  <c r="D162" i="39"/>
  <c r="D183" i="39"/>
  <c r="D242" i="39"/>
  <c r="D251" i="39"/>
  <c r="D205" i="39"/>
  <c r="D165" i="39"/>
  <c r="D125" i="39"/>
  <c r="D85" i="39"/>
  <c r="D45" i="39"/>
  <c r="D169" i="39"/>
  <c r="D249" i="39"/>
  <c r="D129" i="39"/>
  <c r="D89" i="39"/>
  <c r="D49" i="39"/>
  <c r="D173" i="39"/>
  <c r="D253" i="39"/>
  <c r="D133" i="39"/>
  <c r="D93" i="39"/>
  <c r="D53" i="39"/>
  <c r="D217" i="39"/>
  <c r="D177" i="39"/>
  <c r="D137" i="39"/>
  <c r="D97" i="39"/>
  <c r="D57" i="39"/>
  <c r="D181" i="39"/>
  <c r="D261" i="39"/>
  <c r="D221" i="39"/>
  <c r="D141" i="39"/>
  <c r="D101" i="39"/>
  <c r="D61" i="39"/>
  <c r="D185" i="39"/>
  <c r="D225" i="39"/>
  <c r="D145" i="39"/>
  <c r="D105" i="39"/>
  <c r="D65" i="39"/>
  <c r="D189" i="39"/>
  <c r="D229" i="39"/>
  <c r="D269" i="39"/>
  <c r="D149" i="39"/>
  <c r="D109" i="39"/>
  <c r="D69" i="39"/>
  <c r="D233" i="39"/>
  <c r="D193" i="39"/>
  <c r="D153" i="39"/>
  <c r="D113" i="39"/>
  <c r="D73" i="39"/>
  <c r="D197" i="39"/>
  <c r="D157" i="39"/>
  <c r="D117" i="39"/>
  <c r="D77" i="39"/>
  <c r="D131" i="39"/>
  <c r="D175" i="39"/>
  <c r="D202" i="39"/>
  <c r="D231" i="39"/>
  <c r="D235" i="39"/>
  <c r="D237" i="39"/>
  <c r="D239" i="39"/>
  <c r="D245" i="39"/>
  <c r="D265" i="39"/>
  <c r="D281" i="39"/>
  <c r="D201" i="39"/>
  <c r="D81" i="39"/>
  <c r="D121" i="39"/>
  <c r="D161" i="39"/>
  <c r="F279" i="39" l="1"/>
  <c r="F229" i="39"/>
  <c r="F170" i="39"/>
  <c r="F253" i="39"/>
  <c r="F236" i="39"/>
  <c r="F234" i="39"/>
  <c r="F71" i="39"/>
  <c r="F142" i="39"/>
  <c r="F220" i="39"/>
  <c r="F54" i="39"/>
  <c r="F87" i="39"/>
  <c r="F202" i="39"/>
  <c r="F262" i="39"/>
  <c r="F269" i="39"/>
  <c r="F76" i="39"/>
  <c r="F256" i="39"/>
  <c r="F259" i="39"/>
  <c r="F232" i="39"/>
  <c r="F199" i="39"/>
  <c r="F57" i="39"/>
  <c r="F260" i="39"/>
  <c r="F275" i="39"/>
  <c r="F102" i="39"/>
  <c r="F53" i="39"/>
  <c r="F116" i="39"/>
  <c r="F98" i="39"/>
  <c r="F118" i="39"/>
  <c r="F55" i="39"/>
  <c r="F77" i="39"/>
  <c r="F228" i="39"/>
  <c r="F213" i="39"/>
  <c r="F103" i="39"/>
  <c r="F86" i="39"/>
  <c r="F110" i="39"/>
  <c r="F210" i="39"/>
  <c r="F217" i="39"/>
  <c r="F70" i="39"/>
  <c r="F119" i="39"/>
  <c r="F100" i="39"/>
  <c r="F94" i="39"/>
  <c r="F114" i="39"/>
  <c r="F24" i="39"/>
  <c r="F196" i="39"/>
  <c r="F174" i="39"/>
  <c r="F248" i="39"/>
  <c r="F276" i="39"/>
  <c r="F264" i="39"/>
  <c r="F268" i="39"/>
  <c r="F257" i="39"/>
  <c r="F273" i="39"/>
  <c r="F263" i="39"/>
  <c r="F280" i="39"/>
  <c r="F283" i="39"/>
  <c r="F180" i="39"/>
  <c r="F186" i="39"/>
  <c r="F140" i="39"/>
  <c r="F258" i="39"/>
  <c r="F246" i="39"/>
  <c r="F270" i="39"/>
  <c r="F272" i="39"/>
  <c r="F245" i="39"/>
  <c r="F261" i="39"/>
  <c r="F251" i="39"/>
  <c r="F267" i="39"/>
  <c r="F277" i="39"/>
  <c r="F173" i="39"/>
  <c r="F227" i="39"/>
  <c r="F239" i="39"/>
  <c r="F233" i="39"/>
  <c r="F177" i="39"/>
  <c r="F190" i="39"/>
  <c r="F143" i="39"/>
  <c r="F254" i="39"/>
  <c r="F252" i="39"/>
  <c r="F278" i="39"/>
  <c r="F282" i="39"/>
  <c r="F249" i="39"/>
  <c r="F265" i="39"/>
  <c r="F255" i="39"/>
  <c r="F271" i="39"/>
  <c r="F113" i="39"/>
  <c r="F97" i="39"/>
  <c r="F90" i="39"/>
  <c r="F106" i="39"/>
  <c r="F72" i="39"/>
  <c r="F48" i="39"/>
  <c r="F59" i="39"/>
  <c r="F150" i="39"/>
  <c r="F148" i="39"/>
  <c r="F73" i="39"/>
  <c r="F47" i="39"/>
  <c r="F58" i="39"/>
  <c r="F74" i="39"/>
  <c r="F68" i="39"/>
  <c r="F52" i="39"/>
  <c r="F40" i="39"/>
  <c r="F51" i="39"/>
  <c r="F83" i="39"/>
  <c r="F238" i="39"/>
  <c r="F231" i="39"/>
  <c r="F224" i="39"/>
  <c r="F223" i="39"/>
  <c r="F242" i="39"/>
  <c r="F221" i="39"/>
  <c r="F237" i="39"/>
  <c r="F193" i="39"/>
  <c r="F167" i="39"/>
  <c r="F178" i="39"/>
  <c r="F194" i="39"/>
  <c r="F126" i="39"/>
  <c r="F158" i="39"/>
  <c r="F156" i="39"/>
  <c r="F63" i="39"/>
  <c r="F46" i="39"/>
  <c r="F62" i="39"/>
  <c r="F78" i="39"/>
  <c r="F235" i="39"/>
  <c r="F230" i="39"/>
  <c r="F207" i="39"/>
  <c r="F226" i="39"/>
  <c r="F209" i="39"/>
  <c r="F225" i="39"/>
  <c r="F183" i="39"/>
  <c r="F166" i="39"/>
  <c r="F182" i="39"/>
  <c r="F198" i="39"/>
  <c r="F159" i="39"/>
  <c r="F134" i="39"/>
  <c r="F132" i="39"/>
  <c r="F79" i="39"/>
  <c r="F60" i="39"/>
  <c r="F50" i="39"/>
  <c r="F66" i="39"/>
  <c r="F82" i="39"/>
  <c r="F129" i="39"/>
  <c r="F67" i="39"/>
  <c r="F81" i="39"/>
  <c r="F69" i="39"/>
  <c r="F147" i="39"/>
  <c r="F65" i="39"/>
  <c r="F49" i="39"/>
  <c r="F32" i="39"/>
  <c r="F28" i="39"/>
  <c r="F12" i="39"/>
  <c r="F80" i="39"/>
  <c r="F61" i="39"/>
  <c r="F75" i="39"/>
  <c r="F56" i="39"/>
  <c r="F64" i="39"/>
  <c r="F145" i="39"/>
  <c r="F153" i="39"/>
  <c r="F133" i="39"/>
  <c r="F161" i="39"/>
  <c r="F149" i="39"/>
  <c r="F125" i="39"/>
  <c r="F157" i="39"/>
  <c r="F137" i="39"/>
  <c r="F163" i="39"/>
  <c r="F31" i="39"/>
  <c r="F43" i="39"/>
  <c r="F41" i="39"/>
  <c r="F38" i="39"/>
  <c r="F26" i="39"/>
  <c r="F21" i="39"/>
  <c r="F19" i="39"/>
  <c r="F9" i="39"/>
  <c r="F7" i="39"/>
  <c r="F42" i="39"/>
  <c r="F39" i="39"/>
  <c r="F34" i="39"/>
  <c r="F6" i="39"/>
  <c r="F22" i="39"/>
  <c r="F18" i="39"/>
  <c r="F14" i="39"/>
  <c r="F35" i="39"/>
  <c r="F15" i="39"/>
  <c r="F5" i="39"/>
  <c r="F33" i="39"/>
  <c r="F29" i="39"/>
  <c r="F27" i="39"/>
  <c r="F25" i="39"/>
  <c r="F17" i="39"/>
  <c r="F13" i="39"/>
  <c r="F11" i="39"/>
  <c r="F30" i="39"/>
  <c r="F10" i="39"/>
  <c r="F37" i="39"/>
  <c r="F23" i="39"/>
  <c r="F151" i="39"/>
  <c r="F127" i="39"/>
  <c r="F138" i="39"/>
  <c r="F154" i="39"/>
  <c r="F136" i="39"/>
  <c r="F152" i="39"/>
  <c r="F139" i="39"/>
  <c r="F36" i="39"/>
  <c r="F20" i="39"/>
  <c r="F131" i="39"/>
  <c r="F240" i="39"/>
  <c r="F216" i="39"/>
  <c r="F212" i="39"/>
  <c r="F222" i="39"/>
  <c r="F215" i="39"/>
  <c r="F211" i="39"/>
  <c r="F205" i="39"/>
  <c r="F243" i="39"/>
  <c r="F214" i="39"/>
  <c r="F206" i="39"/>
  <c r="F219" i="39"/>
  <c r="F218" i="39"/>
  <c r="F208" i="39"/>
  <c r="F195" i="39"/>
  <c r="F201" i="39"/>
  <c r="F192" i="39"/>
  <c r="F187" i="39"/>
  <c r="F179" i="39"/>
  <c r="F171" i="39"/>
  <c r="F165" i="39"/>
  <c r="F200" i="39"/>
  <c r="F191" i="39"/>
  <c r="F185" i="39"/>
  <c r="F176" i="39"/>
  <c r="F169" i="39"/>
  <c r="F175" i="39"/>
  <c r="F203" i="39"/>
  <c r="F189" i="39"/>
  <c r="F168" i="39"/>
  <c r="F197" i="39"/>
  <c r="F181" i="39"/>
  <c r="F172" i="39"/>
  <c r="F184" i="39"/>
  <c r="F128" i="39"/>
  <c r="F135" i="39"/>
  <c r="F130" i="39"/>
  <c r="F146" i="39"/>
  <c r="F162" i="39"/>
  <c r="F144" i="39"/>
  <c r="F160" i="39"/>
  <c r="F155" i="39"/>
  <c r="F16" i="39"/>
  <c r="F120" i="39"/>
  <c r="F109" i="39"/>
  <c r="F105" i="39"/>
  <c r="F99" i="39"/>
  <c r="F95" i="39"/>
  <c r="F91" i="39"/>
  <c r="F85" i="39"/>
  <c r="F123" i="39"/>
  <c r="F112" i="39"/>
  <c r="F108" i="39"/>
  <c r="F104" i="39"/>
  <c r="F89" i="39"/>
  <c r="F101" i="39"/>
  <c r="F92" i="39"/>
  <c r="F117" i="39"/>
  <c r="F88" i="39"/>
  <c r="F115" i="39"/>
  <c r="F96" i="39"/>
  <c r="F121" i="39"/>
  <c r="F111" i="39"/>
  <c r="F93" i="39"/>
  <c r="F107" i="39"/>
  <c r="F250" i="39"/>
  <c r="F274" i="39"/>
  <c r="F247" i="39"/>
  <c r="F266" i="39"/>
  <c r="H5" i="34"/>
  <c r="C123" i="34" s="1"/>
  <c r="AC130" i="34" s="1"/>
  <c r="H4" i="34"/>
  <c r="C122" i="34" s="1"/>
  <c r="AC124" i="34" s="1"/>
  <c r="T6" i="34"/>
  <c r="T7" i="34"/>
  <c r="T8" i="34"/>
  <c r="T9" i="34"/>
  <c r="T10" i="34"/>
  <c r="T11" i="34"/>
  <c r="T12" i="34"/>
  <c r="T13" i="34"/>
  <c r="T14" i="34"/>
  <c r="T15" i="34"/>
  <c r="T16" i="34"/>
  <c r="T17" i="34"/>
  <c r="T5" i="34"/>
  <c r="S6" i="34"/>
  <c r="S7" i="34"/>
  <c r="S8" i="34"/>
  <c r="S9" i="34"/>
  <c r="S10" i="34"/>
  <c r="S11" i="34"/>
  <c r="S12" i="34"/>
  <c r="S13" i="34"/>
  <c r="S14" i="34"/>
  <c r="S15" i="34"/>
  <c r="S16" i="34"/>
  <c r="S17" i="34"/>
  <c r="S5" i="34"/>
  <c r="O112" i="35" l="1"/>
  <c r="AX113" i="35"/>
  <c r="AM52" i="35" s="1"/>
  <c r="AS113" i="35"/>
  <c r="AN113" i="35"/>
  <c r="AI113" i="35"/>
  <c r="AD113" i="35"/>
  <c r="S52" i="35" s="1"/>
  <c r="Y113" i="35"/>
  <c r="T113" i="35"/>
  <c r="AX112" i="35"/>
  <c r="AN112" i="35"/>
  <c r="AD112" i="35"/>
  <c r="S35" i="35" s="1"/>
  <c r="T112" i="35"/>
  <c r="I35" i="35" s="1"/>
  <c r="BC113" i="35" l="1"/>
  <c r="AR52" i="35" s="1"/>
  <c r="R209" i="34" s="1"/>
  <c r="O113" i="35"/>
  <c r="D52" i="35" s="1"/>
  <c r="Y112" i="35"/>
  <c r="Z112" i="35" s="1"/>
  <c r="AS112" i="35"/>
  <c r="AT112" i="35" s="1"/>
  <c r="AU112" i="35" s="1"/>
  <c r="AV112" i="35" s="1"/>
  <c r="AW112" i="35" s="1"/>
  <c r="AL35" i="35" s="1"/>
  <c r="AI112" i="35"/>
  <c r="X35" i="35" s="1"/>
  <c r="BC112" i="35"/>
  <c r="AR35" i="35" s="1"/>
  <c r="J208" i="34" s="1"/>
  <c r="E208" i="34"/>
  <c r="E209" i="34"/>
  <c r="E204" i="34"/>
  <c r="E206" i="34"/>
  <c r="E203" i="34"/>
  <c r="E202" i="34"/>
  <c r="E205" i="34"/>
  <c r="E207" i="34"/>
  <c r="AT113" i="35"/>
  <c r="AI52" i="35" s="1"/>
  <c r="AH52" i="35"/>
  <c r="G204" i="34"/>
  <c r="G209" i="34"/>
  <c r="G202" i="34"/>
  <c r="G208" i="34"/>
  <c r="G207" i="34"/>
  <c r="G206" i="34"/>
  <c r="G203" i="34"/>
  <c r="G205" i="34"/>
  <c r="O202" i="34"/>
  <c r="O209" i="34"/>
  <c r="O208" i="34"/>
  <c r="O203" i="34"/>
  <c r="O204" i="34"/>
  <c r="O205" i="34"/>
  <c r="O207" i="34"/>
  <c r="O206" i="34"/>
  <c r="P112" i="35"/>
  <c r="Q112" i="35" s="1"/>
  <c r="R112" i="35" s="1"/>
  <c r="S112" i="35" s="1"/>
  <c r="H35" i="35" s="1"/>
  <c r="I52" i="35"/>
  <c r="AO113" i="35"/>
  <c r="AD52" i="35" s="1"/>
  <c r="AC52" i="35"/>
  <c r="Z113" i="35"/>
  <c r="O52" i="35" s="1"/>
  <c r="N52" i="35"/>
  <c r="AJ113" i="35"/>
  <c r="Y52" i="35" s="1"/>
  <c r="X52" i="35"/>
  <c r="R205" i="34"/>
  <c r="D35" i="35"/>
  <c r="AE113" i="35"/>
  <c r="T52" i="35" s="1"/>
  <c r="AC35" i="35"/>
  <c r="AM35" i="35"/>
  <c r="U113" i="35"/>
  <c r="J52" i="35" s="1"/>
  <c r="W209" i="34" l="1"/>
  <c r="R206" i="34"/>
  <c r="R208" i="34"/>
  <c r="Z208" i="34" s="1"/>
  <c r="R204" i="34"/>
  <c r="R202" i="34"/>
  <c r="R207" i="34"/>
  <c r="F35" i="35"/>
  <c r="AY113" i="35"/>
  <c r="AN52" i="35" s="1"/>
  <c r="R203" i="34"/>
  <c r="U112" i="35"/>
  <c r="V112" i="35" s="1"/>
  <c r="N35" i="35"/>
  <c r="F206" i="34" s="1"/>
  <c r="AU113" i="35"/>
  <c r="AJ52" i="35" s="1"/>
  <c r="J207" i="34"/>
  <c r="P113" i="35"/>
  <c r="E52" i="35" s="1"/>
  <c r="J203" i="34"/>
  <c r="J209" i="34"/>
  <c r="Z209" i="34" s="1"/>
  <c r="J206" i="34"/>
  <c r="H205" i="34"/>
  <c r="H209" i="34"/>
  <c r="H208" i="34"/>
  <c r="H207" i="34"/>
  <c r="H202" i="34"/>
  <c r="H204" i="34"/>
  <c r="H203" i="34"/>
  <c r="H206" i="34"/>
  <c r="Q113" i="35"/>
  <c r="F52" i="35" s="1"/>
  <c r="J202" i="34"/>
  <c r="J205" i="34"/>
  <c r="Z205" i="34" s="1"/>
  <c r="AE507" i="34" s="1"/>
  <c r="AY112" i="35"/>
  <c r="AZ112" i="35" s="1"/>
  <c r="J204" i="34"/>
  <c r="G35" i="35"/>
  <c r="W208" i="34"/>
  <c r="AH35" i="35"/>
  <c r="AI35" i="35"/>
  <c r="AJ35" i="35"/>
  <c r="AK35" i="35"/>
  <c r="AA113" i="35"/>
  <c r="P52" i="35" s="1"/>
  <c r="AJ112" i="35"/>
  <c r="Y35" i="35" s="1"/>
  <c r="AE112" i="35"/>
  <c r="T35" i="35" s="1"/>
  <c r="E35" i="35"/>
  <c r="AO112" i="35"/>
  <c r="M204" i="34"/>
  <c r="U204" i="34" s="1"/>
  <c r="AE496" i="34" s="1"/>
  <c r="M207" i="34"/>
  <c r="U207" i="34" s="1"/>
  <c r="AE514" i="34" s="1"/>
  <c r="M208" i="34"/>
  <c r="U208" i="34" s="1"/>
  <c r="M206" i="34"/>
  <c r="U206" i="34" s="1"/>
  <c r="AE508" i="34" s="1"/>
  <c r="M209" i="34"/>
  <c r="U209" i="34" s="1"/>
  <c r="M202" i="34"/>
  <c r="U202" i="34" s="1"/>
  <c r="AE484" i="34" s="1"/>
  <c r="M203" i="34"/>
  <c r="U203" i="34" s="1"/>
  <c r="AE490" i="34" s="1"/>
  <c r="M205" i="34"/>
  <c r="U205" i="34" s="1"/>
  <c r="AE502" i="34" s="1"/>
  <c r="W206" i="34"/>
  <c r="AE510" i="34" s="1"/>
  <c r="AK113" i="35"/>
  <c r="Z52" i="35" s="1"/>
  <c r="P205" i="34"/>
  <c r="P206" i="34"/>
  <c r="P209" i="34"/>
  <c r="P203" i="34"/>
  <c r="P202" i="34"/>
  <c r="P208" i="34"/>
  <c r="P207" i="34"/>
  <c r="P204" i="34"/>
  <c r="W207" i="34"/>
  <c r="AE516" i="34" s="1"/>
  <c r="W204" i="34"/>
  <c r="AE498" i="34" s="1"/>
  <c r="W205" i="34"/>
  <c r="AE504" i="34" s="1"/>
  <c r="Q204" i="34"/>
  <c r="Q209" i="34"/>
  <c r="Q203" i="34"/>
  <c r="Q206" i="34"/>
  <c r="Q202" i="34"/>
  <c r="Q208" i="34"/>
  <c r="Q205" i="34"/>
  <c r="Q207" i="34"/>
  <c r="AP113" i="35"/>
  <c r="AE52" i="35" s="1"/>
  <c r="N203" i="34"/>
  <c r="N202" i="34"/>
  <c r="N204" i="34"/>
  <c r="N205" i="34"/>
  <c r="N206" i="34"/>
  <c r="N207" i="34"/>
  <c r="N209" i="34"/>
  <c r="N208" i="34"/>
  <c r="W203" i="34"/>
  <c r="AE492" i="34" s="1"/>
  <c r="W202" i="34"/>
  <c r="AE486" i="34" s="1"/>
  <c r="V113" i="35"/>
  <c r="K52" i="35" s="1"/>
  <c r="AF113" i="35"/>
  <c r="U52" i="35" s="1"/>
  <c r="AA112" i="35"/>
  <c r="O35" i="35"/>
  <c r="Z204" i="34" l="1"/>
  <c r="AE501" i="34" s="1"/>
  <c r="Z206" i="34"/>
  <c r="AE513" i="34" s="1"/>
  <c r="AZ113" i="35"/>
  <c r="AO52" i="35" s="1"/>
  <c r="F207" i="34"/>
  <c r="V207" i="34" s="1"/>
  <c r="AE515" i="34" s="1"/>
  <c r="J35" i="35"/>
  <c r="Z207" i="34"/>
  <c r="AE519" i="34" s="1"/>
  <c r="Z202" i="34"/>
  <c r="AE489" i="34" s="1"/>
  <c r="Z203" i="34"/>
  <c r="AE495" i="34" s="1"/>
  <c r="F202" i="34"/>
  <c r="V202" i="34" s="1"/>
  <c r="AE485" i="34" s="1"/>
  <c r="X206" i="34"/>
  <c r="AE511" i="34" s="1"/>
  <c r="F203" i="34"/>
  <c r="V203" i="34" s="1"/>
  <c r="AE491" i="34" s="1"/>
  <c r="F205" i="34"/>
  <c r="V205" i="34" s="1"/>
  <c r="AE503" i="34" s="1"/>
  <c r="F208" i="34"/>
  <c r="V208" i="34" s="1"/>
  <c r="F209" i="34"/>
  <c r="V209" i="34" s="1"/>
  <c r="AV113" i="35"/>
  <c r="AK52" i="35" s="1"/>
  <c r="X208" i="34"/>
  <c r="F204" i="34"/>
  <c r="V204" i="34" s="1"/>
  <c r="AE497" i="34" s="1"/>
  <c r="AN35" i="35"/>
  <c r="AK112" i="35"/>
  <c r="AL112" i="35" s="1"/>
  <c r="X203" i="34"/>
  <c r="AE493" i="34" s="1"/>
  <c r="AF112" i="35"/>
  <c r="AG112" i="35" s="1"/>
  <c r="X202" i="34"/>
  <c r="AE487" i="34" s="1"/>
  <c r="I205" i="34"/>
  <c r="Y205" i="34" s="1"/>
  <c r="AE506" i="34" s="1"/>
  <c r="I204" i="34"/>
  <c r="Y204" i="34" s="1"/>
  <c r="AE500" i="34" s="1"/>
  <c r="I203" i="34"/>
  <c r="Y203" i="34" s="1"/>
  <c r="AE494" i="34" s="1"/>
  <c r="I206" i="34"/>
  <c r="Y206" i="34" s="1"/>
  <c r="AE512" i="34" s="1"/>
  <c r="I209" i="34"/>
  <c r="Y209" i="34" s="1"/>
  <c r="I208" i="34"/>
  <c r="Y208" i="34" s="1"/>
  <c r="I207" i="34"/>
  <c r="Y207" i="34" s="1"/>
  <c r="AE518" i="34" s="1"/>
  <c r="I202" i="34"/>
  <c r="Y202" i="34" s="1"/>
  <c r="AE488" i="34" s="1"/>
  <c r="AL113" i="35"/>
  <c r="AA52" i="35" s="1"/>
  <c r="AB113" i="35"/>
  <c r="Q52" i="35" s="1"/>
  <c r="R113" i="35"/>
  <c r="G52" i="35" s="1"/>
  <c r="X209" i="34"/>
  <c r="X205" i="34"/>
  <c r="AE505" i="34" s="1"/>
  <c r="X204" i="34"/>
  <c r="AE499" i="34" s="1"/>
  <c r="X207" i="34"/>
  <c r="AE517" i="34" s="1"/>
  <c r="AP112" i="35"/>
  <c r="AD35" i="35"/>
  <c r="V206" i="34"/>
  <c r="AE509" i="34" s="1"/>
  <c r="AQ113" i="35"/>
  <c r="AF52" i="35" s="1"/>
  <c r="W113" i="35"/>
  <c r="L52" i="35" s="1"/>
  <c r="AG113" i="35"/>
  <c r="V52" i="35" s="1"/>
  <c r="AB112" i="35"/>
  <c r="P35" i="35"/>
  <c r="W112" i="35"/>
  <c r="K35" i="35"/>
  <c r="BA112" i="35"/>
  <c r="AO35" i="35"/>
  <c r="BA113" i="35" l="1"/>
  <c r="AP52" i="35" s="1"/>
  <c r="AW113" i="35"/>
  <c r="AL52" i="35" s="1"/>
  <c r="Z35" i="35"/>
  <c r="U35" i="35"/>
  <c r="S113" i="35"/>
  <c r="H52" i="35" s="1"/>
  <c r="AC113" i="35"/>
  <c r="R52" i="35" s="1"/>
  <c r="AM113" i="35"/>
  <c r="AB52" i="35" s="1"/>
  <c r="AQ112" i="35"/>
  <c r="AE35" i="35"/>
  <c r="AR113" i="35"/>
  <c r="AG52" i="35" s="1"/>
  <c r="AH113" i="35"/>
  <c r="W52" i="35" s="1"/>
  <c r="X113" i="35"/>
  <c r="M52" i="35" s="1"/>
  <c r="BB112" i="35"/>
  <c r="AQ35" i="35" s="1"/>
  <c r="AP35" i="35"/>
  <c r="X112" i="35"/>
  <c r="M35" i="35" s="1"/>
  <c r="L35" i="35"/>
  <c r="AC112" i="35"/>
  <c r="R35" i="35" s="1"/>
  <c r="Q35" i="35"/>
  <c r="AH112" i="35"/>
  <c r="W35" i="35" s="1"/>
  <c r="V35" i="35"/>
  <c r="AM112" i="35"/>
  <c r="AB35" i="35" s="1"/>
  <c r="AA35" i="35"/>
  <c r="BB113" i="35" l="1"/>
  <c r="AQ52" i="35" s="1"/>
  <c r="AR112" i="35"/>
  <c r="AG35" i="35" s="1"/>
  <c r="AF35" i="35"/>
  <c r="C93" i="35"/>
  <c r="AD77" i="35"/>
  <c r="S27" i="35" s="1"/>
  <c r="AN72" i="35"/>
  <c r="AC28" i="35" s="1"/>
  <c r="C88" i="35"/>
  <c r="AX77" i="35"/>
  <c r="AM27" i="35" s="1"/>
  <c r="R93" i="35" l="1"/>
  <c r="T93" i="35"/>
  <c r="T72" i="35"/>
  <c r="I28" i="35" s="1"/>
  <c r="E153" i="34" s="1"/>
  <c r="Y82" i="35"/>
  <c r="N32" i="35" s="1"/>
  <c r="AE12" i="34" s="1"/>
  <c r="Y87" i="35"/>
  <c r="N31" i="35" s="1"/>
  <c r="F176" i="34" s="1"/>
  <c r="AS87" i="35"/>
  <c r="AH31" i="35" s="1"/>
  <c r="R82" i="35"/>
  <c r="AX67" i="35"/>
  <c r="AM29" i="35" s="1"/>
  <c r="BD9" i="34" s="1"/>
  <c r="O82" i="35"/>
  <c r="C83" i="35"/>
  <c r="O83" i="35" s="1"/>
  <c r="O87" i="35"/>
  <c r="O88" i="35"/>
  <c r="R87" i="35"/>
  <c r="G31" i="35" s="1"/>
  <c r="T82" i="35"/>
  <c r="I32" i="35" s="1"/>
  <c r="E179" i="34" s="1"/>
  <c r="AN82" i="35"/>
  <c r="AC32" i="35" s="1"/>
  <c r="AT12" i="34" s="1"/>
  <c r="AD87" i="35"/>
  <c r="S31" i="35" s="1"/>
  <c r="G176" i="34" s="1"/>
  <c r="AX87" i="35"/>
  <c r="AM31" i="35" s="1"/>
  <c r="BD11" i="34" s="1"/>
  <c r="K38" i="30" s="1"/>
  <c r="O72" i="35"/>
  <c r="R72" i="35"/>
  <c r="G28" i="35" s="1"/>
  <c r="C73" i="35"/>
  <c r="Y73" i="35" s="1"/>
  <c r="N45" i="35" s="1"/>
  <c r="O77" i="35"/>
  <c r="C78" i="35"/>
  <c r="AD78" i="35" s="1"/>
  <c r="S44" i="35" s="1"/>
  <c r="R77" i="35"/>
  <c r="G27" i="35" s="1"/>
  <c r="K6" i="26" s="1"/>
  <c r="AN92" i="35"/>
  <c r="BC92" i="35"/>
  <c r="AI92" i="35"/>
  <c r="Y92" i="35"/>
  <c r="AX92" i="35"/>
  <c r="AD92" i="35"/>
  <c r="O92" i="35"/>
  <c r="AS92" i="35"/>
  <c r="Y72" i="35"/>
  <c r="N28" i="35" s="1"/>
  <c r="AE8" i="34" s="1"/>
  <c r="AS72" i="35"/>
  <c r="AH28" i="35" s="1"/>
  <c r="AI77" i="35"/>
  <c r="AE77" i="35" s="1"/>
  <c r="BC77" i="35"/>
  <c r="AR27" i="35" s="1"/>
  <c r="J145" i="34" s="1"/>
  <c r="AS82" i="35"/>
  <c r="AH32" i="35" s="1"/>
  <c r="AI87" i="35"/>
  <c r="X31" i="35" s="1"/>
  <c r="BC87" i="35"/>
  <c r="AR31" i="35" s="1"/>
  <c r="J173" i="34" s="1"/>
  <c r="AI67" i="35"/>
  <c r="X29" i="35" s="1"/>
  <c r="AD72" i="35"/>
  <c r="S28" i="35" s="1"/>
  <c r="AJ8" i="34" s="1"/>
  <c r="AX72" i="35"/>
  <c r="AM28" i="35" s="1"/>
  <c r="BD8" i="34" s="1"/>
  <c r="T77" i="35"/>
  <c r="AN77" i="35"/>
  <c r="AC27" i="35" s="1"/>
  <c r="AT7" i="34" s="1"/>
  <c r="K28" i="26" s="1"/>
  <c r="AD82" i="35"/>
  <c r="S32" i="35" s="1"/>
  <c r="AJ12" i="34" s="1"/>
  <c r="AX82" i="35"/>
  <c r="T87" i="35"/>
  <c r="AN87" i="35"/>
  <c r="AC31" i="35" s="1"/>
  <c r="AT11" i="34" s="1"/>
  <c r="K28" i="30" s="1"/>
  <c r="AI72" i="35"/>
  <c r="AJ72" i="35" s="1"/>
  <c r="BC72" i="35"/>
  <c r="AR28" i="35" s="1"/>
  <c r="J153" i="34" s="1"/>
  <c r="Y77" i="35"/>
  <c r="AS77" i="35"/>
  <c r="AH27" i="35" s="1"/>
  <c r="AI82" i="35"/>
  <c r="X32" i="35" s="1"/>
  <c r="BC82" i="35"/>
  <c r="AR32" i="35" s="1"/>
  <c r="J180" i="34" s="1"/>
  <c r="X27" i="35"/>
  <c r="E147" i="34"/>
  <c r="E152" i="34"/>
  <c r="G140" i="34"/>
  <c r="G142" i="34"/>
  <c r="G144" i="34"/>
  <c r="G138" i="34"/>
  <c r="G139" i="34"/>
  <c r="G143" i="34"/>
  <c r="G145" i="34"/>
  <c r="G141" i="34"/>
  <c r="D6" i="36"/>
  <c r="K6" i="30"/>
  <c r="AJ7" i="34"/>
  <c r="K18" i="26" s="1"/>
  <c r="BI15" i="34"/>
  <c r="BH15" i="34"/>
  <c r="BG15" i="34"/>
  <c r="BF15" i="34"/>
  <c r="BE15" i="34"/>
  <c r="BD15" i="34"/>
  <c r="BC15" i="34"/>
  <c r="BB15" i="34"/>
  <c r="BA15" i="34"/>
  <c r="AZ15" i="34"/>
  <c r="AY15" i="34"/>
  <c r="AX15" i="34"/>
  <c r="AW15" i="34"/>
  <c r="AV15" i="34"/>
  <c r="AU15" i="34"/>
  <c r="AT15" i="34"/>
  <c r="AS15" i="34"/>
  <c r="AR15" i="34"/>
  <c r="AQ15" i="34"/>
  <c r="AP15" i="34"/>
  <c r="AO15" i="34"/>
  <c r="AN15" i="34"/>
  <c r="AM15" i="34"/>
  <c r="AL15" i="34"/>
  <c r="AK15" i="34"/>
  <c r="AJ15" i="34"/>
  <c r="AI15" i="34"/>
  <c r="AH15" i="34"/>
  <c r="AG15" i="34"/>
  <c r="AF15" i="34"/>
  <c r="AE15" i="34"/>
  <c r="AD15" i="34"/>
  <c r="AC15" i="34"/>
  <c r="AB15" i="34"/>
  <c r="AA15" i="34"/>
  <c r="Z15" i="34"/>
  <c r="K4" i="37"/>
  <c r="F244" i="38"/>
  <c r="F272" i="38" s="1"/>
  <c r="F204" i="38"/>
  <c r="F164" i="38"/>
  <c r="F187" i="38" s="1"/>
  <c r="F124" i="38"/>
  <c r="F132" i="38" s="1"/>
  <c r="F84" i="38"/>
  <c r="F44" i="38"/>
  <c r="F51" i="38" s="1"/>
  <c r="F4" i="38"/>
  <c r="F30" i="38" s="1"/>
  <c r="J43" i="38"/>
  <c r="J42" i="38"/>
  <c r="J41" i="38"/>
  <c r="J40" i="38"/>
  <c r="J39" i="38"/>
  <c r="D199" i="38" s="1"/>
  <c r="J38" i="38"/>
  <c r="J37" i="38"/>
  <c r="J36" i="38"/>
  <c r="J35" i="38"/>
  <c r="D75" i="38" s="1"/>
  <c r="J34" i="38"/>
  <c r="J33" i="38"/>
  <c r="J32" i="38"/>
  <c r="D192" i="38" s="1"/>
  <c r="J31" i="38"/>
  <c r="J30" i="38"/>
  <c r="J29" i="38"/>
  <c r="J28" i="38"/>
  <c r="J27" i="38"/>
  <c r="J26" i="38"/>
  <c r="J25" i="38"/>
  <c r="D145" i="38" s="1"/>
  <c r="J24" i="38"/>
  <c r="D24" i="38" s="1"/>
  <c r="J23" i="38"/>
  <c r="D63" i="38" s="1"/>
  <c r="J22" i="38"/>
  <c r="J21" i="38"/>
  <c r="D141" i="38" s="1"/>
  <c r="J20" i="38"/>
  <c r="J19" i="38"/>
  <c r="D259" i="38" s="1"/>
  <c r="J18" i="38"/>
  <c r="D178" i="38" s="1"/>
  <c r="J17" i="38"/>
  <c r="J16" i="38"/>
  <c r="D136" i="38" s="1"/>
  <c r="J15" i="38"/>
  <c r="J14" i="38"/>
  <c r="J13" i="38"/>
  <c r="J12" i="38"/>
  <c r="D172" i="38" s="1"/>
  <c r="J11" i="38"/>
  <c r="J10" i="38"/>
  <c r="J9" i="38"/>
  <c r="J8" i="38"/>
  <c r="D168" i="38" s="1"/>
  <c r="J7" i="38"/>
  <c r="J6" i="38"/>
  <c r="J5" i="38"/>
  <c r="J4" i="38"/>
  <c r="F244" i="37"/>
  <c r="F268" i="37" s="1"/>
  <c r="F204" i="37"/>
  <c r="F164" i="37"/>
  <c r="F124" i="37"/>
  <c r="F127" i="37" s="1"/>
  <c r="F84" i="37"/>
  <c r="F85" i="37" s="1"/>
  <c r="F44" i="37"/>
  <c r="F70" i="37" s="1"/>
  <c r="F4" i="37"/>
  <c r="J43" i="37"/>
  <c r="D203" i="37" s="1"/>
  <c r="J42" i="37"/>
  <c r="D162" i="37" s="1"/>
  <c r="J41" i="37"/>
  <c r="D281" i="37" s="1"/>
  <c r="J40" i="37"/>
  <c r="J39" i="37"/>
  <c r="D79" i="37" s="1"/>
  <c r="J38" i="37"/>
  <c r="J37" i="37"/>
  <c r="D157" i="37" s="1"/>
  <c r="J36" i="37"/>
  <c r="J35" i="37"/>
  <c r="J34" i="37"/>
  <c r="J33" i="37"/>
  <c r="D73" i="37" s="1"/>
  <c r="J32" i="37"/>
  <c r="J31" i="37"/>
  <c r="J30" i="37"/>
  <c r="J29" i="37"/>
  <c r="J28" i="37"/>
  <c r="D68" i="37" s="1"/>
  <c r="J27" i="37"/>
  <c r="J26" i="37"/>
  <c r="J25" i="37"/>
  <c r="D105" i="37" s="1"/>
  <c r="J24" i="37"/>
  <c r="J23" i="37"/>
  <c r="J22" i="37"/>
  <c r="J21" i="37"/>
  <c r="D141" i="37" s="1"/>
  <c r="J20" i="37"/>
  <c r="J19" i="37"/>
  <c r="D179" i="37" s="1"/>
  <c r="J18" i="37"/>
  <c r="J17" i="37"/>
  <c r="J16" i="37"/>
  <c r="J15" i="37"/>
  <c r="J14" i="37"/>
  <c r="D94" i="37" s="1"/>
  <c r="J13" i="37"/>
  <c r="J12" i="37"/>
  <c r="J11" i="37"/>
  <c r="J10" i="37"/>
  <c r="D50" i="37" s="1"/>
  <c r="J9" i="37"/>
  <c r="J8" i="37"/>
  <c r="D88" i="37" s="1"/>
  <c r="J7" i="37"/>
  <c r="D167" i="37" s="1"/>
  <c r="J6" i="37"/>
  <c r="D166" i="37" s="1"/>
  <c r="J5" i="37"/>
  <c r="J4" i="37"/>
  <c r="D7" i="36"/>
  <c r="D8" i="36"/>
  <c r="D9" i="36"/>
  <c r="D10" i="36"/>
  <c r="J19" i="32"/>
  <c r="J18" i="32"/>
  <c r="D138" i="32" s="1"/>
  <c r="D11" i="36"/>
  <c r="J19" i="33"/>
  <c r="J18" i="33"/>
  <c r="D12" i="36"/>
  <c r="J19" i="31"/>
  <c r="D179" i="31" s="1"/>
  <c r="J18" i="31"/>
  <c r="D98" i="31" s="1"/>
  <c r="D13" i="36"/>
  <c r="J19" i="30"/>
  <c r="J18" i="30"/>
  <c r="D138" i="30" s="1"/>
  <c r="D14" i="36"/>
  <c r="J19" i="29"/>
  <c r="D259" i="29" s="1"/>
  <c r="J18" i="29"/>
  <c r="D15" i="36"/>
  <c r="J19" i="25"/>
  <c r="J18" i="25"/>
  <c r="D16" i="36"/>
  <c r="J19" i="23"/>
  <c r="J18" i="23"/>
  <c r="D17" i="36"/>
  <c r="J19" i="26"/>
  <c r="D219" i="26" s="1"/>
  <c r="J18" i="26"/>
  <c r="D218" i="26" s="1"/>
  <c r="D18" i="36"/>
  <c r="J19" i="28"/>
  <c r="J18" i="28"/>
  <c r="D18" i="28" s="1"/>
  <c r="D19" i="36"/>
  <c r="D20" i="36"/>
  <c r="D21" i="36"/>
  <c r="D22" i="36"/>
  <c r="D23" i="36"/>
  <c r="D24" i="36"/>
  <c r="D25" i="36"/>
  <c r="D26" i="36"/>
  <c r="J19" i="27"/>
  <c r="D139" i="27" s="1"/>
  <c r="J18" i="27"/>
  <c r="D27" i="36"/>
  <c r="F244" i="32"/>
  <c r="F278" i="32" s="1"/>
  <c r="F204" i="32"/>
  <c r="F164" i="32"/>
  <c r="F124" i="32"/>
  <c r="F163" i="32" s="1"/>
  <c r="F84" i="32"/>
  <c r="F115" i="32" s="1"/>
  <c r="F44" i="32"/>
  <c r="F4" i="32"/>
  <c r="F13" i="32" s="1"/>
  <c r="F244" i="33"/>
  <c r="F256" i="33" s="1"/>
  <c r="F204" i="33"/>
  <c r="F205" i="33" s="1"/>
  <c r="F164" i="33"/>
  <c r="F124" i="33"/>
  <c r="F84" i="33"/>
  <c r="F108" i="33" s="1"/>
  <c r="F44" i="33"/>
  <c r="F63" i="33" s="1"/>
  <c r="F4" i="33"/>
  <c r="F244" i="31"/>
  <c r="F258" i="31" s="1"/>
  <c r="F204" i="31"/>
  <c r="F164" i="31"/>
  <c r="F198" i="31" s="1"/>
  <c r="F124" i="31"/>
  <c r="F155" i="31" s="1"/>
  <c r="F84" i="31"/>
  <c r="F108" i="31" s="1"/>
  <c r="F44" i="31"/>
  <c r="F76" i="31" s="1"/>
  <c r="F4" i="31"/>
  <c r="F23" i="31" s="1"/>
  <c r="F284" i="30"/>
  <c r="F293" i="30" s="1"/>
  <c r="F244" i="30"/>
  <c r="F270" i="30" s="1"/>
  <c r="F204" i="30"/>
  <c r="F164" i="30"/>
  <c r="F201" i="30" s="1"/>
  <c r="F124" i="30"/>
  <c r="F161" i="30" s="1"/>
  <c r="F84" i="30"/>
  <c r="F121" i="30" s="1"/>
  <c r="F44" i="30"/>
  <c r="F4" i="30"/>
  <c r="F30" i="30" s="1"/>
  <c r="F244" i="29"/>
  <c r="F261" i="29" s="1"/>
  <c r="F204" i="29"/>
  <c r="F221" i="29" s="1"/>
  <c r="F164" i="29"/>
  <c r="F195" i="29" s="1"/>
  <c r="F124" i="29"/>
  <c r="F151" i="29" s="1"/>
  <c r="F84" i="29"/>
  <c r="F110" i="29" s="1"/>
  <c r="F44" i="29"/>
  <c r="F75" i="29" s="1"/>
  <c r="F4" i="29"/>
  <c r="F31" i="29" s="1"/>
  <c r="F244" i="28"/>
  <c r="F246" i="28" s="1"/>
  <c r="F204" i="28"/>
  <c r="F233" i="28" s="1"/>
  <c r="F164" i="28"/>
  <c r="F192" i="28" s="1"/>
  <c r="F124" i="28"/>
  <c r="F130" i="28" s="1"/>
  <c r="F84" i="28"/>
  <c r="F109" i="28" s="1"/>
  <c r="F44" i="28"/>
  <c r="F4" i="28"/>
  <c r="F11" i="28" s="1"/>
  <c r="F244" i="27"/>
  <c r="F250" i="27" s="1"/>
  <c r="F244" i="23"/>
  <c r="F258" i="23" s="1"/>
  <c r="F204" i="27"/>
  <c r="F243" i="27" s="1"/>
  <c r="F164" i="27"/>
  <c r="F176" i="27" s="1"/>
  <c r="F124" i="27"/>
  <c r="F144" i="27" s="1"/>
  <c r="F84" i="27"/>
  <c r="F98" i="27" s="1"/>
  <c r="F44" i="27"/>
  <c r="F65" i="27" s="1"/>
  <c r="F4" i="27"/>
  <c r="F40" i="27" s="1"/>
  <c r="BD7" i="34"/>
  <c r="K38" i="26" s="1"/>
  <c r="AT8" i="34"/>
  <c r="J43" i="32"/>
  <c r="J42" i="32"/>
  <c r="D122" i="32" s="1"/>
  <c r="J41" i="32"/>
  <c r="J40" i="32"/>
  <c r="J39" i="32"/>
  <c r="D159" i="32" s="1"/>
  <c r="J38" i="32"/>
  <c r="D78" i="32" s="1"/>
  <c r="J37" i="32"/>
  <c r="J36" i="32"/>
  <c r="J35" i="32"/>
  <c r="J34" i="32"/>
  <c r="J33" i="32"/>
  <c r="D33" i="32" s="1"/>
  <c r="J32" i="32"/>
  <c r="D192" i="32" s="1"/>
  <c r="J31" i="32"/>
  <c r="D71" i="32" s="1"/>
  <c r="J30" i="32"/>
  <c r="J29" i="32"/>
  <c r="J28" i="32"/>
  <c r="D228" i="32" s="1"/>
  <c r="J27" i="32"/>
  <c r="D227" i="32" s="1"/>
  <c r="J26" i="32"/>
  <c r="J25" i="32"/>
  <c r="J24" i="32"/>
  <c r="J23" i="32"/>
  <c r="J22" i="32"/>
  <c r="J21" i="32"/>
  <c r="D221" i="32" s="1"/>
  <c r="J20" i="32"/>
  <c r="D220" i="32" s="1"/>
  <c r="J17" i="32"/>
  <c r="D177" i="32" s="1"/>
  <c r="J16" i="32"/>
  <c r="J15" i="32"/>
  <c r="D15" i="32" s="1"/>
  <c r="J14" i="32"/>
  <c r="D214" i="32" s="1"/>
  <c r="J13" i="32"/>
  <c r="J12" i="32"/>
  <c r="D172" i="32" s="1"/>
  <c r="J11" i="32"/>
  <c r="J10" i="32"/>
  <c r="J9" i="32"/>
  <c r="D169" i="32" s="1"/>
  <c r="J8" i="32"/>
  <c r="D128" i="32" s="1"/>
  <c r="J7" i="32"/>
  <c r="D7" i="32" s="1"/>
  <c r="J6" i="32"/>
  <c r="J5" i="32"/>
  <c r="D5" i="32" s="1"/>
  <c r="J4" i="32"/>
  <c r="J43" i="33"/>
  <c r="J42" i="33"/>
  <c r="J41" i="33"/>
  <c r="J40" i="33"/>
  <c r="J39" i="33"/>
  <c r="D159" i="33" s="1"/>
  <c r="J38" i="33"/>
  <c r="J37" i="33"/>
  <c r="D157" i="33" s="1"/>
  <c r="J36" i="33"/>
  <c r="D276" i="33" s="1"/>
  <c r="J35" i="33"/>
  <c r="J34" i="33"/>
  <c r="J33" i="33"/>
  <c r="J32" i="33"/>
  <c r="J31" i="33"/>
  <c r="J30" i="33"/>
  <c r="J29" i="33"/>
  <c r="J28" i="33"/>
  <c r="J27" i="33"/>
  <c r="J26" i="33"/>
  <c r="D146" i="33" s="1"/>
  <c r="J25" i="33"/>
  <c r="D265" i="33" s="1"/>
  <c r="J24" i="33"/>
  <c r="J23" i="33"/>
  <c r="J22" i="33"/>
  <c r="J21" i="33"/>
  <c r="J20" i="33"/>
  <c r="D100" i="33" s="1"/>
  <c r="J17" i="33"/>
  <c r="J16" i="33"/>
  <c r="J15" i="33"/>
  <c r="J14" i="33"/>
  <c r="J13" i="33"/>
  <c r="J12" i="33"/>
  <c r="J11" i="33"/>
  <c r="D91" i="33" s="1"/>
  <c r="J10" i="33"/>
  <c r="J9" i="33"/>
  <c r="J8" i="33"/>
  <c r="D8" i="33" s="1"/>
  <c r="J7" i="33"/>
  <c r="J6" i="33"/>
  <c r="J5" i="33"/>
  <c r="J4" i="33"/>
  <c r="D84" i="33" s="1"/>
  <c r="J43" i="31"/>
  <c r="J42" i="31"/>
  <c r="J41" i="31"/>
  <c r="D41" i="31" s="1"/>
  <c r="J40" i="31"/>
  <c r="J39" i="31"/>
  <c r="J38" i="31"/>
  <c r="D118" i="31" s="1"/>
  <c r="J37" i="31"/>
  <c r="J36" i="31"/>
  <c r="D236" i="31" s="1"/>
  <c r="J35" i="31"/>
  <c r="J34" i="31"/>
  <c r="D34" i="31" s="1"/>
  <c r="J33" i="31"/>
  <c r="D113" i="31" s="1"/>
  <c r="J32" i="31"/>
  <c r="J31" i="31"/>
  <c r="J30" i="31"/>
  <c r="J29" i="31"/>
  <c r="D149" i="31" s="1"/>
  <c r="J28" i="31"/>
  <c r="D268" i="31" s="1"/>
  <c r="J27" i="31"/>
  <c r="D227" i="31" s="1"/>
  <c r="J26" i="31"/>
  <c r="J25" i="31"/>
  <c r="D105" i="31" s="1"/>
  <c r="J24" i="31"/>
  <c r="D184" i="31" s="1"/>
  <c r="J23" i="31"/>
  <c r="D223" i="31" s="1"/>
  <c r="J22" i="31"/>
  <c r="D102" i="31" s="1"/>
  <c r="J21" i="31"/>
  <c r="J20" i="31"/>
  <c r="J17" i="31"/>
  <c r="J16" i="31"/>
  <c r="D216" i="31" s="1"/>
  <c r="J15" i="31"/>
  <c r="D135" i="31" s="1"/>
  <c r="J14" i="31"/>
  <c r="J13" i="31"/>
  <c r="J12" i="31"/>
  <c r="D52" i="31" s="1"/>
  <c r="J11" i="31"/>
  <c r="J10" i="31"/>
  <c r="J9" i="31"/>
  <c r="J8" i="31"/>
  <c r="D168" i="31" s="1"/>
  <c r="J7" i="31"/>
  <c r="D207" i="31" s="1"/>
  <c r="J6" i="31"/>
  <c r="J5" i="31"/>
  <c r="D245" i="31" s="1"/>
  <c r="J4" i="31"/>
  <c r="J43" i="30"/>
  <c r="J42" i="30"/>
  <c r="D242" i="30" s="1"/>
  <c r="J41" i="30"/>
  <c r="J40" i="30"/>
  <c r="D80" i="30" s="1"/>
  <c r="J39" i="30"/>
  <c r="D199" i="30" s="1"/>
  <c r="J38" i="30"/>
  <c r="D158" i="30" s="1"/>
  <c r="J37" i="30"/>
  <c r="D77" i="30" s="1"/>
  <c r="J36" i="30"/>
  <c r="J35" i="30"/>
  <c r="D155" i="30" s="1"/>
  <c r="J34" i="30"/>
  <c r="D74" i="30" s="1"/>
  <c r="J33" i="30"/>
  <c r="J32" i="30"/>
  <c r="D272" i="30" s="1"/>
  <c r="J31" i="30"/>
  <c r="J30" i="30"/>
  <c r="J29" i="30"/>
  <c r="J28" i="30"/>
  <c r="D108" i="30" s="1"/>
  <c r="J27" i="30"/>
  <c r="D27" i="30" s="1"/>
  <c r="J26" i="30"/>
  <c r="J25" i="30"/>
  <c r="J24" i="30"/>
  <c r="D184" i="30" s="1"/>
  <c r="J23" i="30"/>
  <c r="D143" i="30" s="1"/>
  <c r="J22" i="30"/>
  <c r="J21" i="30"/>
  <c r="J20" i="30"/>
  <c r="D220" i="30" s="1"/>
  <c r="J17" i="30"/>
  <c r="D97" i="30" s="1"/>
  <c r="J16" i="30"/>
  <c r="J15" i="30"/>
  <c r="J14" i="30"/>
  <c r="D254" i="30" s="1"/>
  <c r="J13" i="30"/>
  <c r="J12" i="30"/>
  <c r="D172" i="30" s="1"/>
  <c r="J11" i="30"/>
  <c r="D251" i="30" s="1"/>
  <c r="J10" i="30"/>
  <c r="D250" i="30" s="1"/>
  <c r="J9" i="30"/>
  <c r="D129" i="30" s="1"/>
  <c r="J8" i="30"/>
  <c r="J7" i="30"/>
  <c r="J6" i="30"/>
  <c r="J5" i="30"/>
  <c r="J4" i="30"/>
  <c r="D44" i="30" s="1"/>
  <c r="J43" i="29"/>
  <c r="J42" i="29"/>
  <c r="J41" i="29"/>
  <c r="D121" i="29" s="1"/>
  <c r="J40" i="29"/>
  <c r="J39" i="29"/>
  <c r="D119" i="29" s="1"/>
  <c r="J38" i="29"/>
  <c r="D238" i="29" s="1"/>
  <c r="J37" i="29"/>
  <c r="J36" i="29"/>
  <c r="J35" i="29"/>
  <c r="D35" i="29" s="1"/>
  <c r="J34" i="29"/>
  <c r="J33" i="29"/>
  <c r="J32" i="29"/>
  <c r="J31" i="29"/>
  <c r="D151" i="29" s="1"/>
  <c r="J30" i="29"/>
  <c r="D30" i="29" s="1"/>
  <c r="J29" i="29"/>
  <c r="D149" i="29" s="1"/>
  <c r="J28" i="29"/>
  <c r="J27" i="29"/>
  <c r="D147" i="29" s="1"/>
  <c r="J26" i="29"/>
  <c r="J25" i="29"/>
  <c r="D25" i="29" s="1"/>
  <c r="J24" i="29"/>
  <c r="D184" i="29" s="1"/>
  <c r="J23" i="29"/>
  <c r="D183" i="29" s="1"/>
  <c r="J22" i="29"/>
  <c r="J21" i="29"/>
  <c r="D61" i="29" s="1"/>
  <c r="J20" i="29"/>
  <c r="J17" i="29"/>
  <c r="D97" i="29" s="1"/>
  <c r="J16" i="29"/>
  <c r="J15" i="29"/>
  <c r="J14" i="29"/>
  <c r="J13" i="29"/>
  <c r="D213" i="29" s="1"/>
  <c r="J12" i="29"/>
  <c r="D252" i="29" s="1"/>
  <c r="J11" i="29"/>
  <c r="J10" i="29"/>
  <c r="D50" i="29" s="1"/>
  <c r="J9" i="29"/>
  <c r="J8" i="29"/>
  <c r="D248" i="29" s="1"/>
  <c r="J7" i="29"/>
  <c r="D207" i="29" s="1"/>
  <c r="J6" i="29"/>
  <c r="J5" i="29"/>
  <c r="D165" i="29" s="1"/>
  <c r="J4" i="29"/>
  <c r="D244" i="29" s="1"/>
  <c r="J43" i="28"/>
  <c r="J42" i="28"/>
  <c r="J41" i="28"/>
  <c r="J40" i="28"/>
  <c r="D120" i="28" s="1"/>
  <c r="J39" i="28"/>
  <c r="J38" i="28"/>
  <c r="D198" i="28" s="1"/>
  <c r="J37" i="28"/>
  <c r="J36" i="28"/>
  <c r="J35" i="28"/>
  <c r="J34" i="28"/>
  <c r="J33" i="28"/>
  <c r="D113" i="28" s="1"/>
  <c r="J32" i="28"/>
  <c r="J31" i="28"/>
  <c r="J30" i="28"/>
  <c r="D270" i="28" s="1"/>
  <c r="J29" i="28"/>
  <c r="J28" i="28"/>
  <c r="D188" i="28" s="1"/>
  <c r="J27" i="28"/>
  <c r="D107" i="28" s="1"/>
  <c r="J26" i="28"/>
  <c r="D106" i="28" s="1"/>
  <c r="J25" i="28"/>
  <c r="J24" i="28"/>
  <c r="D224" i="28" s="1"/>
  <c r="J23" i="28"/>
  <c r="D103" i="28" s="1"/>
  <c r="J22" i="28"/>
  <c r="J21" i="28"/>
  <c r="D221" i="28" s="1"/>
  <c r="J20" i="28"/>
  <c r="D100" i="28" s="1"/>
  <c r="J17" i="28"/>
  <c r="J16" i="28"/>
  <c r="D136" i="28" s="1"/>
  <c r="J15" i="28"/>
  <c r="J14" i="28"/>
  <c r="D214" i="28" s="1"/>
  <c r="J13" i="28"/>
  <c r="D213" i="28" s="1"/>
  <c r="J12" i="28"/>
  <c r="D212" i="28" s="1"/>
  <c r="J11" i="28"/>
  <c r="J10" i="28"/>
  <c r="D250" i="28" s="1"/>
  <c r="J9" i="28"/>
  <c r="D49" i="28" s="1"/>
  <c r="J8" i="28"/>
  <c r="D248" i="28" s="1"/>
  <c r="J7" i="28"/>
  <c r="D7" i="28" s="1"/>
  <c r="J6" i="28"/>
  <c r="J5" i="28"/>
  <c r="J4" i="28"/>
  <c r="D204" i="28" s="1"/>
  <c r="J43" i="27"/>
  <c r="D203" i="27" s="1"/>
  <c r="J42" i="27"/>
  <c r="J41" i="27"/>
  <c r="D41" i="27" s="1"/>
  <c r="J40" i="27"/>
  <c r="J39" i="27"/>
  <c r="J38" i="27"/>
  <c r="D278" i="27" s="1"/>
  <c r="J37" i="27"/>
  <c r="J36" i="27"/>
  <c r="J35" i="27"/>
  <c r="D115" i="27" s="1"/>
  <c r="J34" i="27"/>
  <c r="J33" i="27"/>
  <c r="J32" i="27"/>
  <c r="D32" i="27" s="1"/>
  <c r="J31" i="27"/>
  <c r="J30" i="27"/>
  <c r="J29" i="27"/>
  <c r="J28" i="27"/>
  <c r="J27" i="27"/>
  <c r="D27" i="27" s="1"/>
  <c r="J26" i="27"/>
  <c r="D266" i="27" s="1"/>
  <c r="J25" i="27"/>
  <c r="D145" i="27" s="1"/>
  <c r="J24" i="27"/>
  <c r="J23" i="27"/>
  <c r="D23" i="27" s="1"/>
  <c r="J22" i="27"/>
  <c r="D22" i="27" s="1"/>
  <c r="J21" i="27"/>
  <c r="J20" i="27"/>
  <c r="J17" i="27"/>
  <c r="D57" i="27" s="1"/>
  <c r="J16" i="27"/>
  <c r="D136" i="27" s="1"/>
  <c r="J15" i="27"/>
  <c r="D55" i="27" s="1"/>
  <c r="J14" i="27"/>
  <c r="D214" i="27" s="1"/>
  <c r="J13" i="27"/>
  <c r="D133" i="27" s="1"/>
  <c r="J12" i="27"/>
  <c r="J11" i="27"/>
  <c r="D51" i="27" s="1"/>
  <c r="J10" i="27"/>
  <c r="D170" i="27" s="1"/>
  <c r="J9" i="27"/>
  <c r="D89" i="27" s="1"/>
  <c r="J8" i="27"/>
  <c r="J7" i="27"/>
  <c r="D47" i="27" s="1"/>
  <c r="J6" i="27"/>
  <c r="D206" i="27" s="1"/>
  <c r="J5" i="27"/>
  <c r="D45" i="27" s="1"/>
  <c r="J4" i="27"/>
  <c r="D164" i="27" s="1"/>
  <c r="F244" i="26"/>
  <c r="F266" i="26" s="1"/>
  <c r="F204" i="26"/>
  <c r="F241" i="26" s="1"/>
  <c r="F164" i="26"/>
  <c r="F192" i="26" s="1"/>
  <c r="F124" i="26"/>
  <c r="F128" i="26" s="1"/>
  <c r="F84" i="26"/>
  <c r="F98" i="26" s="1"/>
  <c r="F44" i="26"/>
  <c r="F80" i="26" s="1"/>
  <c r="F4" i="26"/>
  <c r="F25" i="26" s="1"/>
  <c r="F204" i="23"/>
  <c r="F233" i="23" s="1"/>
  <c r="F164" i="23"/>
  <c r="F201" i="23" s="1"/>
  <c r="F124" i="23"/>
  <c r="F156" i="23" s="1"/>
  <c r="F84" i="23"/>
  <c r="F111" i="23" s="1"/>
  <c r="F44" i="23"/>
  <c r="F74" i="23" s="1"/>
  <c r="F4" i="23"/>
  <c r="F24" i="23" s="1"/>
  <c r="J43" i="26"/>
  <c r="D203" i="26" s="1"/>
  <c r="J42" i="26"/>
  <c r="D122" i="26" s="1"/>
  <c r="J41" i="26"/>
  <c r="J40" i="26"/>
  <c r="D240" i="26" s="1"/>
  <c r="J39" i="26"/>
  <c r="D199" i="26" s="1"/>
  <c r="J38" i="26"/>
  <c r="J37" i="26"/>
  <c r="D77" i="26" s="1"/>
  <c r="J36" i="26"/>
  <c r="J35" i="26"/>
  <c r="D195" i="26" s="1"/>
  <c r="J34" i="26"/>
  <c r="D194" i="26" s="1"/>
  <c r="J33" i="26"/>
  <c r="D273" i="26" s="1"/>
  <c r="J32" i="26"/>
  <c r="D232" i="26" s="1"/>
  <c r="J31" i="26"/>
  <c r="J30" i="26"/>
  <c r="J29" i="26"/>
  <c r="J28" i="26"/>
  <c r="J27" i="26"/>
  <c r="J26" i="26"/>
  <c r="J25" i="26"/>
  <c r="D65" i="26" s="1"/>
  <c r="J24" i="26"/>
  <c r="D264" i="26" s="1"/>
  <c r="J23" i="26"/>
  <c r="D263" i="26" s="1"/>
  <c r="J22" i="26"/>
  <c r="D62" i="26" s="1"/>
  <c r="J21" i="26"/>
  <c r="J20" i="26"/>
  <c r="D140" i="26" s="1"/>
  <c r="J17" i="26"/>
  <c r="D137" i="26" s="1"/>
  <c r="J16" i="26"/>
  <c r="D216" i="26" s="1"/>
  <c r="J15" i="26"/>
  <c r="J14" i="26"/>
  <c r="D54" i="26" s="1"/>
  <c r="J13" i="26"/>
  <c r="D213" i="26" s="1"/>
  <c r="J12" i="26"/>
  <c r="D132" i="26" s="1"/>
  <c r="J11" i="26"/>
  <c r="J10" i="26"/>
  <c r="J9" i="26"/>
  <c r="J8" i="26"/>
  <c r="D128" i="26" s="1"/>
  <c r="J7" i="26"/>
  <c r="D247" i="26" s="1"/>
  <c r="J6" i="26"/>
  <c r="J5" i="26"/>
  <c r="D245" i="26" s="1"/>
  <c r="J4" i="26"/>
  <c r="D204" i="26" s="1"/>
  <c r="J43" i="23"/>
  <c r="J42" i="23"/>
  <c r="J41" i="23"/>
  <c r="J40" i="23"/>
  <c r="J39" i="23"/>
  <c r="J38" i="23"/>
  <c r="J37" i="23"/>
  <c r="J36" i="23"/>
  <c r="J35" i="23"/>
  <c r="J34" i="23"/>
  <c r="J33" i="23"/>
  <c r="J32" i="23"/>
  <c r="J31" i="23"/>
  <c r="J30" i="23"/>
  <c r="J29" i="23"/>
  <c r="J28" i="23"/>
  <c r="J27" i="23"/>
  <c r="J26" i="23"/>
  <c r="J25" i="23"/>
  <c r="J24" i="23"/>
  <c r="J23" i="23"/>
  <c r="J22" i="23"/>
  <c r="J21" i="23"/>
  <c r="J20" i="23"/>
  <c r="J17" i="23"/>
  <c r="J16" i="23"/>
  <c r="J15" i="23"/>
  <c r="J14" i="23"/>
  <c r="J13" i="23"/>
  <c r="J12" i="23"/>
  <c r="J11" i="23"/>
  <c r="J10" i="23"/>
  <c r="J9" i="23"/>
  <c r="J8" i="23"/>
  <c r="J7" i="23"/>
  <c r="J6" i="23"/>
  <c r="J5" i="23"/>
  <c r="J4" i="23"/>
  <c r="F244" i="25"/>
  <c r="F247" i="25" s="1"/>
  <c r="F204" i="25"/>
  <c r="F224" i="25" s="1"/>
  <c r="F164" i="25"/>
  <c r="F169" i="25" s="1"/>
  <c r="F124" i="25"/>
  <c r="F163" i="25" s="1"/>
  <c r="F84" i="25"/>
  <c r="F90" i="25" s="1"/>
  <c r="F44" i="25"/>
  <c r="F55" i="25" s="1"/>
  <c r="F4" i="25"/>
  <c r="F37" i="25" s="1"/>
  <c r="J42" i="25"/>
  <c r="J28" i="25"/>
  <c r="J4" i="25"/>
  <c r="J5" i="25"/>
  <c r="J6" i="25"/>
  <c r="J7" i="25"/>
  <c r="J8" i="25"/>
  <c r="J9" i="25"/>
  <c r="J10" i="25"/>
  <c r="J11" i="25"/>
  <c r="J12" i="25"/>
  <c r="J13" i="25"/>
  <c r="J14" i="25"/>
  <c r="J15" i="25"/>
  <c r="J16" i="25"/>
  <c r="J17" i="25"/>
  <c r="J20" i="25"/>
  <c r="J21" i="25"/>
  <c r="J22" i="25"/>
  <c r="J23" i="25"/>
  <c r="J24" i="25"/>
  <c r="J25" i="25"/>
  <c r="J26" i="25"/>
  <c r="J27" i="25"/>
  <c r="J29" i="25"/>
  <c r="J30" i="25"/>
  <c r="J31" i="25"/>
  <c r="J32" i="25"/>
  <c r="J33" i="25"/>
  <c r="J34" i="25"/>
  <c r="J35" i="25"/>
  <c r="J36" i="25"/>
  <c r="J37" i="25"/>
  <c r="J38" i="25"/>
  <c r="J39" i="25"/>
  <c r="J40" i="25"/>
  <c r="J41" i="25"/>
  <c r="J43" i="25"/>
  <c r="D185" i="23" l="1"/>
  <c r="D153" i="23"/>
  <c r="D194" i="23"/>
  <c r="D155" i="23"/>
  <c r="D66" i="23"/>
  <c r="D124" i="23"/>
  <c r="D5" i="23"/>
  <c r="D246" i="23"/>
  <c r="D276" i="23"/>
  <c r="D221" i="23"/>
  <c r="D223" i="23"/>
  <c r="D107" i="23"/>
  <c r="D71" i="23"/>
  <c r="D120" i="23"/>
  <c r="D102" i="23"/>
  <c r="D167" i="23"/>
  <c r="D237" i="23"/>
  <c r="D163" i="23"/>
  <c r="D189" i="23"/>
  <c r="D209" i="23"/>
  <c r="D134" i="23"/>
  <c r="D58" i="23"/>
  <c r="D118" i="23"/>
  <c r="D219" i="23"/>
  <c r="D6" i="25"/>
  <c r="D235" i="25"/>
  <c r="D124" i="25"/>
  <c r="D230" i="25"/>
  <c r="D247" i="25"/>
  <c r="D154" i="25"/>
  <c r="D189" i="25"/>
  <c r="D225" i="25"/>
  <c r="D263" i="25"/>
  <c r="D77" i="25"/>
  <c r="D42" i="25"/>
  <c r="D261" i="25"/>
  <c r="D257" i="25"/>
  <c r="D139" i="25"/>
  <c r="D33" i="25"/>
  <c r="D266" i="25"/>
  <c r="D58" i="25"/>
  <c r="D134" i="25"/>
  <c r="D227" i="25"/>
  <c r="D158" i="25"/>
  <c r="D72" i="25"/>
  <c r="D100" i="25"/>
  <c r="D13" i="25"/>
  <c r="D252" i="25"/>
  <c r="D51" i="25"/>
  <c r="D90" i="25"/>
  <c r="D129" i="25"/>
  <c r="G4" i="37"/>
  <c r="H124" i="37"/>
  <c r="G124" i="37"/>
  <c r="H244" i="37"/>
  <c r="G244" i="37"/>
  <c r="H84" i="37"/>
  <c r="G84" i="37"/>
  <c r="G44" i="37"/>
  <c r="H204" i="37"/>
  <c r="G204" i="37"/>
  <c r="H44" i="37"/>
  <c r="H164" i="37"/>
  <c r="G164" i="37"/>
  <c r="H4" i="37"/>
  <c r="H206" i="26"/>
  <c r="G46" i="26"/>
  <c r="H46" i="26"/>
  <c r="H166" i="26"/>
  <c r="H6" i="26"/>
  <c r="G166" i="26"/>
  <c r="H246" i="26"/>
  <c r="G6" i="26"/>
  <c r="G126" i="26"/>
  <c r="H126" i="26"/>
  <c r="G246" i="26"/>
  <c r="H86" i="26"/>
  <c r="G206" i="26"/>
  <c r="G86" i="26"/>
  <c r="G245" i="37"/>
  <c r="H245" i="37"/>
  <c r="G85" i="37"/>
  <c r="H85" i="37"/>
  <c r="G205" i="37"/>
  <c r="H205" i="37"/>
  <c r="G45" i="37"/>
  <c r="H45" i="37"/>
  <c r="G165" i="37"/>
  <c r="H165" i="37"/>
  <c r="H5" i="37"/>
  <c r="G5" i="37"/>
  <c r="H125" i="37"/>
  <c r="G125" i="37"/>
  <c r="H126" i="37"/>
  <c r="G246" i="37"/>
  <c r="H246" i="37"/>
  <c r="G86" i="37"/>
  <c r="H86" i="37"/>
  <c r="G206" i="37"/>
  <c r="H206" i="37"/>
  <c r="G46" i="37"/>
  <c r="H46" i="37"/>
  <c r="G166" i="37"/>
  <c r="H166" i="37"/>
  <c r="G6" i="37"/>
  <c r="H6" i="37"/>
  <c r="G126" i="37"/>
  <c r="G127" i="37"/>
  <c r="H127" i="37"/>
  <c r="G247" i="37"/>
  <c r="H247" i="37"/>
  <c r="G87" i="37"/>
  <c r="H87" i="37"/>
  <c r="G207" i="37"/>
  <c r="H207" i="37"/>
  <c r="G47" i="37"/>
  <c r="H47" i="37"/>
  <c r="G167" i="37"/>
  <c r="H7" i="37"/>
  <c r="G7" i="37"/>
  <c r="H167" i="37"/>
  <c r="H126" i="27"/>
  <c r="G246" i="27"/>
  <c r="H246" i="27"/>
  <c r="H86" i="27"/>
  <c r="G86" i="27"/>
  <c r="G206" i="27"/>
  <c r="H206" i="27"/>
  <c r="H166" i="27"/>
  <c r="G46" i="27"/>
  <c r="H46" i="27"/>
  <c r="G166" i="27"/>
  <c r="H6" i="27"/>
  <c r="G126" i="27"/>
  <c r="G6" i="27"/>
  <c r="F128" i="38"/>
  <c r="H286" i="30"/>
  <c r="H6" i="30"/>
  <c r="G126" i="30"/>
  <c r="H126" i="30"/>
  <c r="G246" i="30"/>
  <c r="H246" i="30"/>
  <c r="G86" i="30"/>
  <c r="H86" i="30"/>
  <c r="G206" i="30"/>
  <c r="H206" i="30"/>
  <c r="G46" i="30"/>
  <c r="H46" i="30"/>
  <c r="G166" i="30"/>
  <c r="H166" i="30"/>
  <c r="G6" i="30"/>
  <c r="G286" i="30"/>
  <c r="E150" i="34"/>
  <c r="E148" i="34"/>
  <c r="E149" i="34"/>
  <c r="E151" i="34"/>
  <c r="G173" i="34"/>
  <c r="Z8" i="34"/>
  <c r="E146" i="34"/>
  <c r="J144" i="34"/>
  <c r="R67" i="35"/>
  <c r="D29" i="35"/>
  <c r="G278" i="26"/>
  <c r="G238" i="26"/>
  <c r="G198" i="26"/>
  <c r="G158" i="26"/>
  <c r="G118" i="26"/>
  <c r="H238" i="26"/>
  <c r="H158" i="26"/>
  <c r="H278" i="26"/>
  <c r="G78" i="26"/>
  <c r="G38" i="26"/>
  <c r="H198" i="26"/>
  <c r="H78" i="26"/>
  <c r="H38" i="26"/>
  <c r="H118" i="26"/>
  <c r="H250" i="37"/>
  <c r="H210" i="37"/>
  <c r="H170" i="37"/>
  <c r="H130" i="37"/>
  <c r="H90" i="37"/>
  <c r="H50" i="37"/>
  <c r="G250" i="37"/>
  <c r="G170" i="37"/>
  <c r="G90" i="37"/>
  <c r="G50" i="37"/>
  <c r="G10" i="37"/>
  <c r="G130" i="37"/>
  <c r="G210" i="37"/>
  <c r="H10" i="37"/>
  <c r="H254" i="37"/>
  <c r="H214" i="37"/>
  <c r="H174" i="37"/>
  <c r="H134" i="37"/>
  <c r="H94" i="37"/>
  <c r="H54" i="37"/>
  <c r="G214" i="37"/>
  <c r="G134" i="37"/>
  <c r="G54" i="37"/>
  <c r="G94" i="37"/>
  <c r="G254" i="37"/>
  <c r="H14" i="37"/>
  <c r="G174" i="37"/>
  <c r="G14" i="37"/>
  <c r="H258" i="37"/>
  <c r="H218" i="37"/>
  <c r="H178" i="37"/>
  <c r="H138" i="37"/>
  <c r="H98" i="37"/>
  <c r="H58" i="37"/>
  <c r="G258" i="37"/>
  <c r="G178" i="37"/>
  <c r="G98" i="37"/>
  <c r="G138" i="37"/>
  <c r="G18" i="37"/>
  <c r="G218" i="37"/>
  <c r="H18" i="37"/>
  <c r="G58" i="37"/>
  <c r="H262" i="37"/>
  <c r="H222" i="37"/>
  <c r="H182" i="37"/>
  <c r="H142" i="37"/>
  <c r="H102" i="37"/>
  <c r="H62" i="37"/>
  <c r="G222" i="37"/>
  <c r="G142" i="37"/>
  <c r="G62" i="37"/>
  <c r="G182" i="37"/>
  <c r="G22" i="37"/>
  <c r="H22" i="37"/>
  <c r="G262" i="37"/>
  <c r="G102" i="37"/>
  <c r="H266" i="37"/>
  <c r="H226" i="37"/>
  <c r="H186" i="37"/>
  <c r="H146" i="37"/>
  <c r="H106" i="37"/>
  <c r="G266" i="37"/>
  <c r="G186" i="37"/>
  <c r="G106" i="37"/>
  <c r="G226" i="37"/>
  <c r="G26" i="37"/>
  <c r="G66" i="37"/>
  <c r="H66" i="37"/>
  <c r="H26" i="37"/>
  <c r="G146" i="37"/>
  <c r="H270" i="37"/>
  <c r="H230" i="37"/>
  <c r="H190" i="37"/>
  <c r="H150" i="37"/>
  <c r="H110" i="37"/>
  <c r="G230" i="37"/>
  <c r="G150" i="37"/>
  <c r="G270" i="37"/>
  <c r="G70" i="37"/>
  <c r="G190" i="37"/>
  <c r="G110" i="37"/>
  <c r="H70" i="37"/>
  <c r="G30" i="37"/>
  <c r="H30" i="37"/>
  <c r="H274" i="37"/>
  <c r="H234" i="37"/>
  <c r="H194" i="37"/>
  <c r="H154" i="37"/>
  <c r="H114" i="37"/>
  <c r="G274" i="37"/>
  <c r="G194" i="37"/>
  <c r="G114" i="37"/>
  <c r="G34" i="37"/>
  <c r="G154" i="37"/>
  <c r="H74" i="37"/>
  <c r="H34" i="37"/>
  <c r="G74" i="37"/>
  <c r="G234" i="37"/>
  <c r="H278" i="37"/>
  <c r="H238" i="37"/>
  <c r="H198" i="37"/>
  <c r="H158" i="37"/>
  <c r="H118" i="37"/>
  <c r="G238" i="37"/>
  <c r="G158" i="37"/>
  <c r="G78" i="37"/>
  <c r="G118" i="37"/>
  <c r="G198" i="37"/>
  <c r="G38" i="37"/>
  <c r="G278" i="37"/>
  <c r="H38" i="37"/>
  <c r="H78" i="37"/>
  <c r="H282" i="37"/>
  <c r="H242" i="37"/>
  <c r="H202" i="37"/>
  <c r="H162" i="37"/>
  <c r="H122" i="37"/>
  <c r="G282" i="37"/>
  <c r="G202" i="37"/>
  <c r="G122" i="37"/>
  <c r="G42" i="37"/>
  <c r="G242" i="37"/>
  <c r="G162" i="37"/>
  <c r="H42" i="37"/>
  <c r="G82" i="37"/>
  <c r="H82" i="37"/>
  <c r="G278" i="27"/>
  <c r="G238" i="27"/>
  <c r="G198" i="27"/>
  <c r="G158" i="27"/>
  <c r="G118" i="27"/>
  <c r="G78" i="27"/>
  <c r="G38" i="27"/>
  <c r="H78" i="27"/>
  <c r="H38" i="27"/>
  <c r="H278" i="27"/>
  <c r="H238" i="27"/>
  <c r="H198" i="27"/>
  <c r="H158" i="27"/>
  <c r="H118" i="27"/>
  <c r="G268" i="26"/>
  <c r="G228" i="26"/>
  <c r="G188" i="26"/>
  <c r="G148" i="26"/>
  <c r="G108" i="26"/>
  <c r="H108" i="26"/>
  <c r="G68" i="26"/>
  <c r="G28" i="26"/>
  <c r="H268" i="26"/>
  <c r="H228" i="26"/>
  <c r="H68" i="26"/>
  <c r="H28" i="26"/>
  <c r="H148" i="26"/>
  <c r="H188" i="26"/>
  <c r="G258" i="27"/>
  <c r="G218" i="27"/>
  <c r="G178" i="27"/>
  <c r="G138" i="27"/>
  <c r="G98" i="27"/>
  <c r="G58" i="27"/>
  <c r="G18" i="27"/>
  <c r="H178" i="27"/>
  <c r="H138" i="27"/>
  <c r="H98" i="27"/>
  <c r="H58" i="27"/>
  <c r="H18" i="27"/>
  <c r="H258" i="27"/>
  <c r="H218" i="27"/>
  <c r="G148" i="31"/>
  <c r="G228" i="31"/>
  <c r="G68" i="31"/>
  <c r="G28" i="31"/>
  <c r="H188" i="31"/>
  <c r="H28" i="31"/>
  <c r="H268" i="31"/>
  <c r="G188" i="31"/>
  <c r="H108" i="31"/>
  <c r="G268" i="31"/>
  <c r="G108" i="31"/>
  <c r="H148" i="31"/>
  <c r="H68" i="31"/>
  <c r="H228" i="31"/>
  <c r="H211" i="37"/>
  <c r="H131" i="37"/>
  <c r="H51" i="37"/>
  <c r="G11" i="37"/>
  <c r="H171" i="37"/>
  <c r="G131" i="37"/>
  <c r="G91" i="37"/>
  <c r="G171" i="37"/>
  <c r="H11" i="37"/>
  <c r="H251" i="37"/>
  <c r="G211" i="37"/>
  <c r="H91" i="37"/>
  <c r="G251" i="37"/>
  <c r="G51" i="37"/>
  <c r="H255" i="37"/>
  <c r="H175" i="37"/>
  <c r="H95" i="37"/>
  <c r="G15" i="37"/>
  <c r="H215" i="37"/>
  <c r="G175" i="37"/>
  <c r="G135" i="37"/>
  <c r="H15" i="37"/>
  <c r="G95" i="37"/>
  <c r="H135" i="37"/>
  <c r="G255" i="37"/>
  <c r="G55" i="37"/>
  <c r="G215" i="37"/>
  <c r="H55" i="37"/>
  <c r="H219" i="37"/>
  <c r="H139" i="37"/>
  <c r="H59" i="37"/>
  <c r="G19" i="37"/>
  <c r="H259" i="37"/>
  <c r="G219" i="37"/>
  <c r="G179" i="37"/>
  <c r="G259" i="37"/>
  <c r="H99" i="37"/>
  <c r="H179" i="37"/>
  <c r="G59" i="37"/>
  <c r="G99" i="37"/>
  <c r="H19" i="37"/>
  <c r="G139" i="37"/>
  <c r="H263" i="37"/>
  <c r="H183" i="37"/>
  <c r="H103" i="37"/>
  <c r="G23" i="37"/>
  <c r="G263" i="37"/>
  <c r="G223" i="37"/>
  <c r="H23" i="37"/>
  <c r="H223" i="37"/>
  <c r="G143" i="37"/>
  <c r="G103" i="37"/>
  <c r="H143" i="37"/>
  <c r="G63" i="37"/>
  <c r="H63" i="37"/>
  <c r="G183" i="37"/>
  <c r="H227" i="37"/>
  <c r="H147" i="37"/>
  <c r="G67" i="37"/>
  <c r="G27" i="37"/>
  <c r="G267" i="37"/>
  <c r="H67" i="37"/>
  <c r="G147" i="37"/>
  <c r="G187" i="37"/>
  <c r="H27" i="37"/>
  <c r="H187" i="37"/>
  <c r="G227" i="37"/>
  <c r="H267" i="37"/>
  <c r="G107" i="37"/>
  <c r="H107" i="37"/>
  <c r="H271" i="37"/>
  <c r="H191" i="37"/>
  <c r="H111" i="37"/>
  <c r="G71" i="37"/>
  <c r="G31" i="37"/>
  <c r="H31" i="37"/>
  <c r="G271" i="37"/>
  <c r="H151" i="37"/>
  <c r="G231" i="37"/>
  <c r="H231" i="37"/>
  <c r="G111" i="37"/>
  <c r="H71" i="37"/>
  <c r="G151" i="37"/>
  <c r="G191" i="37"/>
  <c r="H235" i="37"/>
  <c r="H155" i="37"/>
  <c r="G75" i="37"/>
  <c r="G35" i="37"/>
  <c r="H115" i="37"/>
  <c r="H75" i="37"/>
  <c r="H275" i="37"/>
  <c r="G195" i="37"/>
  <c r="G275" i="37"/>
  <c r="G155" i="37"/>
  <c r="G115" i="37"/>
  <c r="H35" i="37"/>
  <c r="G235" i="37"/>
  <c r="H195" i="37"/>
  <c r="H279" i="37"/>
  <c r="H199" i="37"/>
  <c r="H119" i="37"/>
  <c r="G79" i="37"/>
  <c r="G39" i="37"/>
  <c r="H159" i="37"/>
  <c r="G119" i="37"/>
  <c r="H39" i="37"/>
  <c r="G199" i="37"/>
  <c r="H79" i="37"/>
  <c r="G239" i="37"/>
  <c r="H239" i="37"/>
  <c r="G279" i="37"/>
  <c r="G159" i="37"/>
  <c r="H243" i="37"/>
  <c r="H163" i="37"/>
  <c r="G83" i="37"/>
  <c r="G43" i="37"/>
  <c r="H203" i="37"/>
  <c r="G163" i="37"/>
  <c r="G123" i="37"/>
  <c r="H83" i="37"/>
  <c r="H123" i="37"/>
  <c r="H43" i="37"/>
  <c r="G243" i="37"/>
  <c r="G283" i="37"/>
  <c r="G203" i="37"/>
  <c r="H283" i="37"/>
  <c r="AE72" i="35"/>
  <c r="T28" i="35" s="1"/>
  <c r="AK8" i="34" s="1"/>
  <c r="AO7" i="34"/>
  <c r="K23" i="26" s="1"/>
  <c r="H140" i="34"/>
  <c r="H139" i="34"/>
  <c r="H145" i="34"/>
  <c r="H144" i="34"/>
  <c r="H143" i="34"/>
  <c r="H138" i="34"/>
  <c r="H141" i="34"/>
  <c r="H142" i="34"/>
  <c r="AO12" i="34"/>
  <c r="H179" i="34"/>
  <c r="H185" i="34"/>
  <c r="H184" i="34"/>
  <c r="H183" i="34"/>
  <c r="H178" i="34"/>
  <c r="H181" i="34"/>
  <c r="H180" i="34"/>
  <c r="H182" i="34"/>
  <c r="AO9" i="34"/>
  <c r="H156" i="34"/>
  <c r="H155" i="34"/>
  <c r="H161" i="34"/>
  <c r="H160" i="34"/>
  <c r="H159" i="34"/>
  <c r="H154" i="34"/>
  <c r="H157" i="34"/>
  <c r="H158" i="34"/>
  <c r="AO11" i="34"/>
  <c r="K23" i="30" s="1"/>
  <c r="H173" i="34"/>
  <c r="H172" i="34"/>
  <c r="H177" i="34"/>
  <c r="H176" i="34"/>
  <c r="H175" i="34"/>
  <c r="H170" i="34"/>
  <c r="H171" i="34"/>
  <c r="H174" i="34"/>
  <c r="I173" i="34"/>
  <c r="I172" i="34"/>
  <c r="I171" i="34"/>
  <c r="I174" i="34"/>
  <c r="I177" i="34"/>
  <c r="I176" i="34"/>
  <c r="I175" i="34"/>
  <c r="I170" i="34"/>
  <c r="H248" i="37"/>
  <c r="H208" i="37"/>
  <c r="H168" i="37"/>
  <c r="H128" i="37"/>
  <c r="H88" i="37"/>
  <c r="H48" i="37"/>
  <c r="G208" i="37"/>
  <c r="G168" i="37"/>
  <c r="G128" i="37"/>
  <c r="G8" i="37"/>
  <c r="H8" i="37"/>
  <c r="G48" i="37"/>
  <c r="G248" i="37"/>
  <c r="G88" i="37"/>
  <c r="H252" i="37"/>
  <c r="H212" i="37"/>
  <c r="H172" i="37"/>
  <c r="H132" i="37"/>
  <c r="H92" i="37"/>
  <c r="H52" i="37"/>
  <c r="G252" i="37"/>
  <c r="G212" i="37"/>
  <c r="H12" i="37"/>
  <c r="G52" i="37"/>
  <c r="G92" i="37"/>
  <c r="G132" i="37"/>
  <c r="G172" i="37"/>
  <c r="G12" i="37"/>
  <c r="H256" i="37"/>
  <c r="H216" i="37"/>
  <c r="H176" i="37"/>
  <c r="H136" i="37"/>
  <c r="H96" i="37"/>
  <c r="H56" i="37"/>
  <c r="G256" i="37"/>
  <c r="G176" i="37"/>
  <c r="G56" i="37"/>
  <c r="G136" i="37"/>
  <c r="G16" i="37"/>
  <c r="G216" i="37"/>
  <c r="H16" i="37"/>
  <c r="G96" i="37"/>
  <c r="H260" i="37"/>
  <c r="H220" i="37"/>
  <c r="H180" i="37"/>
  <c r="H140" i="37"/>
  <c r="H100" i="37"/>
  <c r="H60" i="37"/>
  <c r="H20" i="37"/>
  <c r="G260" i="37"/>
  <c r="G180" i="37"/>
  <c r="G220" i="37"/>
  <c r="G60" i="37"/>
  <c r="G100" i="37"/>
  <c r="G140" i="37"/>
  <c r="G20" i="37"/>
  <c r="H264" i="37"/>
  <c r="H224" i="37"/>
  <c r="H184" i="37"/>
  <c r="H144" i="37"/>
  <c r="H104" i="37"/>
  <c r="H64" i="37"/>
  <c r="G64" i="37"/>
  <c r="G264" i="37"/>
  <c r="G104" i="37"/>
  <c r="G224" i="37"/>
  <c r="G24" i="37"/>
  <c r="H24" i="37"/>
  <c r="G184" i="37"/>
  <c r="G144" i="37"/>
  <c r="H268" i="37"/>
  <c r="H228" i="37"/>
  <c r="H188" i="37"/>
  <c r="H148" i="37"/>
  <c r="H108" i="37"/>
  <c r="G108" i="37"/>
  <c r="H28" i="37"/>
  <c r="G228" i="37"/>
  <c r="G268" i="37"/>
  <c r="G148" i="37"/>
  <c r="G28" i="37"/>
  <c r="G188" i="37"/>
  <c r="G68" i="37"/>
  <c r="H68" i="37"/>
  <c r="H272" i="37"/>
  <c r="H232" i="37"/>
  <c r="H192" i="37"/>
  <c r="H152" i="37"/>
  <c r="H112" i="37"/>
  <c r="G152" i="37"/>
  <c r="G112" i="37"/>
  <c r="H72" i="37"/>
  <c r="G232" i="37"/>
  <c r="H32" i="37"/>
  <c r="G192" i="37"/>
  <c r="G32" i="37"/>
  <c r="G72" i="37"/>
  <c r="G272" i="37"/>
  <c r="H276" i="37"/>
  <c r="H236" i="37"/>
  <c r="H196" i="37"/>
  <c r="H156" i="37"/>
  <c r="H116" i="37"/>
  <c r="G196" i="37"/>
  <c r="G156" i="37"/>
  <c r="H36" i="37"/>
  <c r="H76" i="37"/>
  <c r="G36" i="37"/>
  <c r="G236" i="37"/>
  <c r="G116" i="37"/>
  <c r="G276" i="37"/>
  <c r="G76" i="37"/>
  <c r="H280" i="37"/>
  <c r="H240" i="37"/>
  <c r="H200" i="37"/>
  <c r="H160" i="37"/>
  <c r="H120" i="37"/>
  <c r="G240" i="37"/>
  <c r="G200" i="37"/>
  <c r="H80" i="37"/>
  <c r="G280" i="37"/>
  <c r="G80" i="37"/>
  <c r="G40" i="37"/>
  <c r="G160" i="37"/>
  <c r="H40" i="37"/>
  <c r="G120" i="37"/>
  <c r="G258" i="26"/>
  <c r="G218" i="26"/>
  <c r="G178" i="26"/>
  <c r="G138" i="26"/>
  <c r="G98" i="26"/>
  <c r="H258" i="26"/>
  <c r="H178" i="26"/>
  <c r="H98" i="26"/>
  <c r="H138" i="26"/>
  <c r="G58" i="26"/>
  <c r="G18" i="26"/>
  <c r="H58" i="26"/>
  <c r="H18" i="26"/>
  <c r="H218" i="26"/>
  <c r="E181" i="34"/>
  <c r="AY7" i="34"/>
  <c r="K33" i="26" s="1"/>
  <c r="I141" i="34"/>
  <c r="I140" i="34"/>
  <c r="I139" i="34"/>
  <c r="I142" i="34"/>
  <c r="I145" i="34"/>
  <c r="I144" i="34"/>
  <c r="I143" i="34"/>
  <c r="I138" i="34"/>
  <c r="G278" i="28"/>
  <c r="G238" i="28"/>
  <c r="G198" i="28"/>
  <c r="G158" i="28"/>
  <c r="G118" i="28"/>
  <c r="G78" i="28"/>
  <c r="G38" i="28"/>
  <c r="H78" i="28"/>
  <c r="H38" i="28"/>
  <c r="H278" i="28"/>
  <c r="H238" i="28"/>
  <c r="H198" i="28"/>
  <c r="H118" i="28"/>
  <c r="H158" i="28"/>
  <c r="G138" i="31"/>
  <c r="H258" i="31"/>
  <c r="H178" i="31"/>
  <c r="G58" i="31"/>
  <c r="G18" i="31"/>
  <c r="H218" i="31"/>
  <c r="G178" i="31"/>
  <c r="H138" i="31"/>
  <c r="H98" i="31"/>
  <c r="H58" i="31"/>
  <c r="H18" i="31"/>
  <c r="G218" i="31"/>
  <c r="G258" i="31"/>
  <c r="G98" i="31"/>
  <c r="AY12" i="34"/>
  <c r="I181" i="34"/>
  <c r="I180" i="34"/>
  <c r="I179" i="34"/>
  <c r="I182" i="34"/>
  <c r="I185" i="34"/>
  <c r="I184" i="34"/>
  <c r="I183" i="34"/>
  <c r="I178" i="34"/>
  <c r="AY8" i="34"/>
  <c r="I149" i="34"/>
  <c r="I148" i="34"/>
  <c r="I147" i="34"/>
  <c r="I150" i="34"/>
  <c r="I153" i="34"/>
  <c r="I152" i="34"/>
  <c r="I151" i="34"/>
  <c r="I146" i="34"/>
  <c r="G318" i="30"/>
  <c r="G278" i="30"/>
  <c r="G238" i="30"/>
  <c r="G198" i="30"/>
  <c r="G158" i="30"/>
  <c r="G118" i="30"/>
  <c r="G78" i="30"/>
  <c r="G38" i="30"/>
  <c r="H278" i="30"/>
  <c r="H198" i="30"/>
  <c r="H118" i="30"/>
  <c r="H38" i="30"/>
  <c r="H318" i="30"/>
  <c r="H238" i="30"/>
  <c r="H78" i="30"/>
  <c r="H158" i="30"/>
  <c r="G268" i="27"/>
  <c r="G228" i="27"/>
  <c r="G188" i="27"/>
  <c r="G148" i="27"/>
  <c r="G108" i="27"/>
  <c r="G68" i="27"/>
  <c r="G28" i="27"/>
  <c r="H228" i="27"/>
  <c r="H148" i="27"/>
  <c r="H68" i="27"/>
  <c r="H108" i="27"/>
  <c r="H28" i="27"/>
  <c r="H268" i="27"/>
  <c r="H188" i="27"/>
  <c r="G209" i="37"/>
  <c r="G129" i="37"/>
  <c r="G49" i="37"/>
  <c r="G9" i="37"/>
  <c r="G249" i="37"/>
  <c r="H249" i="37"/>
  <c r="H209" i="37"/>
  <c r="H89" i="37"/>
  <c r="H129" i="37"/>
  <c r="G169" i="37"/>
  <c r="H9" i="37"/>
  <c r="H49" i="37"/>
  <c r="G89" i="37"/>
  <c r="H169" i="37"/>
  <c r="G253" i="37"/>
  <c r="G173" i="37"/>
  <c r="G93" i="37"/>
  <c r="G13" i="37"/>
  <c r="H53" i="37"/>
  <c r="H253" i="37"/>
  <c r="H213" i="37"/>
  <c r="G133" i="37"/>
  <c r="H173" i="37"/>
  <c r="G53" i="37"/>
  <c r="H13" i="37"/>
  <c r="G213" i="37"/>
  <c r="H133" i="37"/>
  <c r="H93" i="37"/>
  <c r="G217" i="37"/>
  <c r="G137" i="37"/>
  <c r="G57" i="37"/>
  <c r="G17" i="37"/>
  <c r="H97" i="37"/>
  <c r="H57" i="37"/>
  <c r="H137" i="37"/>
  <c r="H217" i="37"/>
  <c r="G97" i="37"/>
  <c r="H17" i="37"/>
  <c r="G177" i="37"/>
  <c r="H177" i="37"/>
  <c r="G257" i="37"/>
  <c r="H257" i="37"/>
  <c r="G261" i="37"/>
  <c r="G181" i="37"/>
  <c r="G101" i="37"/>
  <c r="G21" i="37"/>
  <c r="H141" i="37"/>
  <c r="H101" i="37"/>
  <c r="G61" i="37"/>
  <c r="H61" i="37"/>
  <c r="H261" i="37"/>
  <c r="G141" i="37"/>
  <c r="H181" i="37"/>
  <c r="H21" i="37"/>
  <c r="G221" i="37"/>
  <c r="H221" i="37"/>
  <c r="G225" i="37"/>
  <c r="G145" i="37"/>
  <c r="G65" i="37"/>
  <c r="G25" i="37"/>
  <c r="H185" i="37"/>
  <c r="H145" i="37"/>
  <c r="G105" i="37"/>
  <c r="H265" i="37"/>
  <c r="G185" i="37"/>
  <c r="H25" i="37"/>
  <c r="H65" i="37"/>
  <c r="H225" i="37"/>
  <c r="H105" i="37"/>
  <c r="G265" i="37"/>
  <c r="G269" i="37"/>
  <c r="G189" i="37"/>
  <c r="G109" i="37"/>
  <c r="G69" i="37"/>
  <c r="G29" i="37"/>
  <c r="H229" i="37"/>
  <c r="H189" i="37"/>
  <c r="G149" i="37"/>
  <c r="H109" i="37"/>
  <c r="H69" i="37"/>
  <c r="H29" i="37"/>
  <c r="H269" i="37"/>
  <c r="H149" i="37"/>
  <c r="G229" i="37"/>
  <c r="G233" i="37"/>
  <c r="G153" i="37"/>
  <c r="G73" i="37"/>
  <c r="G33" i="37"/>
  <c r="H273" i="37"/>
  <c r="H233" i="37"/>
  <c r="G193" i="37"/>
  <c r="H113" i="37"/>
  <c r="H73" i="37"/>
  <c r="H193" i="37"/>
  <c r="H33" i="37"/>
  <c r="G113" i="37"/>
  <c r="H153" i="37"/>
  <c r="G273" i="37"/>
  <c r="G277" i="37"/>
  <c r="G197" i="37"/>
  <c r="G117" i="37"/>
  <c r="G77" i="37"/>
  <c r="G37" i="37"/>
  <c r="H277" i="37"/>
  <c r="G237" i="37"/>
  <c r="H237" i="37"/>
  <c r="G157" i="37"/>
  <c r="H37" i="37"/>
  <c r="H117" i="37"/>
  <c r="H157" i="37"/>
  <c r="H77" i="37"/>
  <c r="H197" i="37"/>
  <c r="G241" i="37"/>
  <c r="G161" i="37"/>
  <c r="G81" i="37"/>
  <c r="G41" i="37"/>
  <c r="G281" i="37"/>
  <c r="H161" i="37"/>
  <c r="H281" i="37"/>
  <c r="H121" i="37"/>
  <c r="H41" i="37"/>
  <c r="G201" i="37"/>
  <c r="H81" i="37"/>
  <c r="H201" i="37"/>
  <c r="H241" i="37"/>
  <c r="G121" i="37"/>
  <c r="G308" i="30"/>
  <c r="G268" i="30"/>
  <c r="G228" i="30"/>
  <c r="G188" i="30"/>
  <c r="G148" i="30"/>
  <c r="G108" i="30"/>
  <c r="G68" i="30"/>
  <c r="G28" i="30"/>
  <c r="H268" i="30"/>
  <c r="H308" i="30"/>
  <c r="H228" i="30"/>
  <c r="H188" i="30"/>
  <c r="H108" i="30"/>
  <c r="H28" i="30"/>
  <c r="H148" i="30"/>
  <c r="H68" i="30"/>
  <c r="G253" i="31"/>
  <c r="G213" i="31"/>
  <c r="G173" i="31"/>
  <c r="G93" i="31"/>
  <c r="H253" i="31"/>
  <c r="H173" i="31"/>
  <c r="H53" i="31"/>
  <c r="H213" i="31"/>
  <c r="G133" i="31"/>
  <c r="G53" i="31"/>
  <c r="G13" i="31"/>
  <c r="H93" i="31"/>
  <c r="H13" i="31"/>
  <c r="H133" i="31"/>
  <c r="BC78" i="35"/>
  <c r="AR44" i="35" s="1"/>
  <c r="R143" i="34" s="1"/>
  <c r="C68" i="35"/>
  <c r="AX78" i="35"/>
  <c r="AM44" i="35" s="1"/>
  <c r="H253" i="27"/>
  <c r="H173" i="27"/>
  <c r="H93" i="27"/>
  <c r="H13" i="27"/>
  <c r="H53" i="27"/>
  <c r="G13" i="27"/>
  <c r="G253" i="27"/>
  <c r="G213" i="27"/>
  <c r="H213" i="27"/>
  <c r="G173" i="27"/>
  <c r="G133" i="27"/>
  <c r="H133" i="27"/>
  <c r="G53" i="27"/>
  <c r="G93" i="27"/>
  <c r="F174" i="34"/>
  <c r="S87" i="35"/>
  <c r="H31" i="35" s="1"/>
  <c r="K7" i="30" s="1"/>
  <c r="AY11" i="34"/>
  <c r="K33" i="30" s="1"/>
  <c r="AO87" i="35"/>
  <c r="AP87" i="35" s="1"/>
  <c r="AQ87" i="35" s="1"/>
  <c r="AR87" i="35" s="1"/>
  <c r="AG31" i="35" s="1"/>
  <c r="AX11" i="34" s="1"/>
  <c r="K32" i="30" s="1"/>
  <c r="J176" i="34"/>
  <c r="F177" i="34"/>
  <c r="AE11" i="34"/>
  <c r="K13" i="30" s="1"/>
  <c r="F171" i="34"/>
  <c r="U87" i="35"/>
  <c r="V87" i="35" s="1"/>
  <c r="W87" i="35" s="1"/>
  <c r="X87" i="35" s="1"/>
  <c r="M31" i="35" s="1"/>
  <c r="AD11" i="34" s="1"/>
  <c r="K12" i="30" s="1"/>
  <c r="J171" i="34"/>
  <c r="F173" i="34"/>
  <c r="E180" i="34"/>
  <c r="E178" i="34"/>
  <c r="E185" i="34"/>
  <c r="E184" i="34"/>
  <c r="E183" i="34"/>
  <c r="E182" i="34"/>
  <c r="J183" i="34"/>
  <c r="AJ82" i="35"/>
  <c r="AK82" i="35" s="1"/>
  <c r="AL82" i="35" s="1"/>
  <c r="AA32" i="35" s="1"/>
  <c r="AT82" i="35"/>
  <c r="AI32" i="35" s="1"/>
  <c r="AZ12" i="34" s="1"/>
  <c r="J185" i="34"/>
  <c r="AY82" i="35"/>
  <c r="J179" i="34"/>
  <c r="J182" i="34"/>
  <c r="S77" i="35"/>
  <c r="H27" i="35" s="1"/>
  <c r="K7" i="26" s="1"/>
  <c r="AO77" i="35"/>
  <c r="AP77" i="35" s="1"/>
  <c r="AQ77" i="35" s="1"/>
  <c r="AF27" i="35" s="1"/>
  <c r="AW7" i="34" s="1"/>
  <c r="K31" i="26" s="1"/>
  <c r="AT77" i="35"/>
  <c r="U77" i="35"/>
  <c r="J27" i="35" s="1"/>
  <c r="AA7" i="34" s="1"/>
  <c r="K9" i="26" s="1"/>
  <c r="U72" i="35"/>
  <c r="J28" i="35" s="1"/>
  <c r="AA8" i="34" s="1"/>
  <c r="BI8" i="34"/>
  <c r="S72" i="35"/>
  <c r="H28" i="35" s="1"/>
  <c r="J152" i="34"/>
  <c r="J151" i="34"/>
  <c r="J146" i="34"/>
  <c r="X28" i="35"/>
  <c r="J147" i="34"/>
  <c r="Z72" i="35"/>
  <c r="AA72" i="35" s="1"/>
  <c r="AB72" i="35" s="1"/>
  <c r="AC72" i="35" s="1"/>
  <c r="R28" i="35" s="1"/>
  <c r="AI8" i="34" s="1"/>
  <c r="O139" i="34"/>
  <c r="W139" i="34" s="1"/>
  <c r="AE204" i="34" s="1"/>
  <c r="O141" i="34"/>
  <c r="W141" i="34" s="1"/>
  <c r="AE216" i="34" s="1"/>
  <c r="O145" i="34"/>
  <c r="W145" i="34" s="1"/>
  <c r="O142" i="34"/>
  <c r="W142" i="34" s="1"/>
  <c r="AE222" i="34" s="1"/>
  <c r="BI12" i="34"/>
  <c r="F175" i="34"/>
  <c r="F172" i="34"/>
  <c r="J178" i="34"/>
  <c r="J184" i="34"/>
  <c r="J148" i="34"/>
  <c r="J149" i="34"/>
  <c r="G174" i="34"/>
  <c r="J143" i="34"/>
  <c r="Y83" i="35"/>
  <c r="AI78" i="35"/>
  <c r="AE78" i="35" s="1"/>
  <c r="AY72" i="35"/>
  <c r="AZ72" i="35" s="1"/>
  <c r="BA72" i="35" s="1"/>
  <c r="BB72" i="35" s="1"/>
  <c r="AQ28" i="35" s="1"/>
  <c r="T83" i="35"/>
  <c r="AI83" i="35"/>
  <c r="X49" i="35" s="1"/>
  <c r="P185" i="34" s="1"/>
  <c r="AY77" i="35"/>
  <c r="AN27" i="35" s="1"/>
  <c r="BE7" i="34" s="1"/>
  <c r="K39" i="26" s="1"/>
  <c r="F170" i="34"/>
  <c r="J181" i="34"/>
  <c r="J150" i="34"/>
  <c r="AM32" i="35"/>
  <c r="BD12" i="34" s="1"/>
  <c r="AJ87" i="35"/>
  <c r="AD83" i="35"/>
  <c r="S49" i="35" s="1"/>
  <c r="O185" i="34" s="1"/>
  <c r="AE82" i="35"/>
  <c r="T32" i="35" s="1"/>
  <c r="AK12" i="34" s="1"/>
  <c r="Z82" i="35"/>
  <c r="AA82" i="35" s="1"/>
  <c r="AN67" i="35"/>
  <c r="AJ67" i="35" s="1"/>
  <c r="AS67" i="35"/>
  <c r="AH29" i="35" s="1"/>
  <c r="Y28" i="35"/>
  <c r="AP8" i="34" s="1"/>
  <c r="AK72" i="35"/>
  <c r="Z28" i="35" s="1"/>
  <c r="T27" i="35"/>
  <c r="AK7" i="34" s="1"/>
  <c r="K19" i="26" s="1"/>
  <c r="AF77" i="35"/>
  <c r="AG77" i="35" s="1"/>
  <c r="G32" i="35"/>
  <c r="S82" i="35"/>
  <c r="H32" i="35" s="1"/>
  <c r="Z77" i="35"/>
  <c r="I31" i="35"/>
  <c r="Z11" i="34" s="1"/>
  <c r="K8" i="30" s="1"/>
  <c r="O144" i="34"/>
  <c r="W144" i="34" s="1"/>
  <c r="O138" i="34"/>
  <c r="W138" i="34" s="1"/>
  <c r="AE198" i="34" s="1"/>
  <c r="AJ77" i="35"/>
  <c r="AS83" i="35"/>
  <c r="AS88" i="35"/>
  <c r="AH48" i="35" s="1"/>
  <c r="Q177" i="34" s="1"/>
  <c r="AN83" i="35"/>
  <c r="AT72" i="35"/>
  <c r="AU72" i="35" s="1"/>
  <c r="AV72" i="35" s="1"/>
  <c r="T67" i="35"/>
  <c r="R83" i="35"/>
  <c r="P83" i="35" s="1"/>
  <c r="Y67" i="35"/>
  <c r="AT87" i="35"/>
  <c r="U82" i="35"/>
  <c r="I27" i="35"/>
  <c r="Z7" i="34" s="1"/>
  <c r="K8" i="26" s="1"/>
  <c r="O143" i="34"/>
  <c r="W143" i="34" s="1"/>
  <c r="AE228" i="34" s="1"/>
  <c r="AX83" i="35"/>
  <c r="AM49" i="35" s="1"/>
  <c r="AD67" i="35"/>
  <c r="BC67" i="35"/>
  <c r="BC88" i="35"/>
  <c r="AR48" i="35" s="1"/>
  <c r="R176" i="34" s="1"/>
  <c r="D37" i="35"/>
  <c r="D33" i="35"/>
  <c r="D25" i="35"/>
  <c r="D36" i="35"/>
  <c r="D30" i="35"/>
  <c r="P92" i="35"/>
  <c r="D26" i="35"/>
  <c r="G33" i="35"/>
  <c r="G37" i="35"/>
  <c r="K6" i="39" s="1"/>
  <c r="G25" i="35"/>
  <c r="G30" i="35"/>
  <c r="K6" i="29" s="1"/>
  <c r="G26" i="35"/>
  <c r="K6" i="23" s="1"/>
  <c r="S92" i="35"/>
  <c r="G36" i="35"/>
  <c r="K6" i="38" s="1"/>
  <c r="AC37" i="35"/>
  <c r="AT17" i="34" s="1"/>
  <c r="K28" i="39" s="1"/>
  <c r="AC33" i="35"/>
  <c r="AT13" i="34" s="1"/>
  <c r="K28" i="33" s="1"/>
  <c r="AC25" i="35"/>
  <c r="AT5" i="34" s="1"/>
  <c r="AC36" i="35"/>
  <c r="AT16" i="34" s="1"/>
  <c r="K28" i="38" s="1"/>
  <c r="AC30" i="35"/>
  <c r="AT10" i="34" s="1"/>
  <c r="K28" i="29" s="1"/>
  <c r="AO92" i="35"/>
  <c r="AC26" i="35"/>
  <c r="AT6" i="34" s="1"/>
  <c r="K28" i="23" s="1"/>
  <c r="AX73" i="35"/>
  <c r="O73" i="35"/>
  <c r="R73" i="35"/>
  <c r="D48" i="35"/>
  <c r="BI11" i="34"/>
  <c r="K43" i="30" s="1"/>
  <c r="AO82" i="35"/>
  <c r="N27" i="35"/>
  <c r="F138" i="34" s="1"/>
  <c r="G175" i="34"/>
  <c r="G172" i="34"/>
  <c r="J170" i="34"/>
  <c r="J174" i="34"/>
  <c r="O140" i="34"/>
  <c r="W140" i="34" s="1"/>
  <c r="AE210" i="34" s="1"/>
  <c r="J140" i="34"/>
  <c r="J141" i="34"/>
  <c r="AN88" i="35"/>
  <c r="Y88" i="35"/>
  <c r="S33" i="35"/>
  <c r="S37" i="35"/>
  <c r="S25" i="35"/>
  <c r="S26" i="35"/>
  <c r="S36" i="35"/>
  <c r="S30" i="35"/>
  <c r="AE92" i="35"/>
  <c r="X37" i="35"/>
  <c r="X33" i="35"/>
  <c r="X25" i="35"/>
  <c r="X36" i="35"/>
  <c r="X26" i="35"/>
  <c r="X30" i="35"/>
  <c r="AJ92" i="35"/>
  <c r="BC83" i="35"/>
  <c r="P87" i="35"/>
  <c r="D31" i="35"/>
  <c r="AI88" i="35"/>
  <c r="BI7" i="34"/>
  <c r="K43" i="26" s="1"/>
  <c r="AE87" i="35"/>
  <c r="Z87" i="35"/>
  <c r="G170" i="34"/>
  <c r="G171" i="34"/>
  <c r="J177" i="34"/>
  <c r="J172" i="34"/>
  <c r="J138" i="34"/>
  <c r="J139" i="34"/>
  <c r="T88" i="35"/>
  <c r="AI73" i="35"/>
  <c r="AX88" i="35"/>
  <c r="AN73" i="35"/>
  <c r="O93" i="35"/>
  <c r="AD93" i="35"/>
  <c r="AX93" i="35"/>
  <c r="AS93" i="35"/>
  <c r="AI93" i="35"/>
  <c r="BC93" i="35"/>
  <c r="Y93" i="35"/>
  <c r="AN93" i="35"/>
  <c r="AM33" i="35"/>
  <c r="BD13" i="34" s="1"/>
  <c r="K38" i="33" s="1"/>
  <c r="AM37" i="35"/>
  <c r="BD17" i="34" s="1"/>
  <c r="K38" i="39" s="1"/>
  <c r="AM25" i="35"/>
  <c r="BD5" i="34" s="1"/>
  <c r="AM26" i="35"/>
  <c r="BD6" i="34" s="1"/>
  <c r="K38" i="23" s="1"/>
  <c r="AY92" i="35"/>
  <c r="AM36" i="35"/>
  <c r="BD16" i="34" s="1"/>
  <c r="K38" i="38" s="1"/>
  <c r="AM30" i="35"/>
  <c r="BD10" i="34" s="1"/>
  <c r="K38" i="29" s="1"/>
  <c r="AR37" i="35"/>
  <c r="AR33" i="35"/>
  <c r="AR25" i="35"/>
  <c r="AR26" i="35"/>
  <c r="AR36" i="35"/>
  <c r="AR30" i="35"/>
  <c r="O78" i="35"/>
  <c r="T78" i="35"/>
  <c r="P72" i="35"/>
  <c r="D28" i="35"/>
  <c r="AS78" i="35"/>
  <c r="AN78" i="35"/>
  <c r="R88" i="35"/>
  <c r="P88" i="35" s="1"/>
  <c r="D49" i="35"/>
  <c r="AJ11" i="34"/>
  <c r="K18" i="30" s="1"/>
  <c r="AO72" i="35"/>
  <c r="AY87" i="35"/>
  <c r="G177" i="34"/>
  <c r="J175" i="34"/>
  <c r="J142" i="34"/>
  <c r="AS73" i="35"/>
  <c r="AD88" i="35"/>
  <c r="T73" i="35"/>
  <c r="BC73" i="35"/>
  <c r="AR45" i="35" s="1"/>
  <c r="R152" i="34" s="1"/>
  <c r="AH37" i="35"/>
  <c r="AH33" i="35"/>
  <c r="AH25" i="35"/>
  <c r="AT92" i="35"/>
  <c r="AH36" i="35"/>
  <c r="AH30" i="35"/>
  <c r="AH26" i="35"/>
  <c r="N37" i="35"/>
  <c r="N33" i="35"/>
  <c r="N25" i="35"/>
  <c r="Z92" i="35"/>
  <c r="N36" i="35"/>
  <c r="N30" i="35"/>
  <c r="N26" i="35"/>
  <c r="I33" i="35"/>
  <c r="I37" i="35"/>
  <c r="I25" i="35"/>
  <c r="I36" i="35"/>
  <c r="I30" i="35"/>
  <c r="U92" i="35"/>
  <c r="I26" i="35"/>
  <c r="D27" i="35"/>
  <c r="P77" i="35"/>
  <c r="Y78" i="35"/>
  <c r="AD73" i="35"/>
  <c r="R78" i="35"/>
  <c r="P82" i="35"/>
  <c r="D32" i="35"/>
  <c r="D92" i="38"/>
  <c r="F161" i="38"/>
  <c r="F149" i="38"/>
  <c r="F131" i="38"/>
  <c r="F148" i="38"/>
  <c r="D121" i="23"/>
  <c r="F75" i="27"/>
  <c r="F282" i="28"/>
  <c r="F60" i="27"/>
  <c r="F269" i="29"/>
  <c r="F133" i="38"/>
  <c r="F140" i="38"/>
  <c r="D217" i="27"/>
  <c r="F162" i="38"/>
  <c r="D202" i="28"/>
  <c r="F259" i="38"/>
  <c r="G181" i="34"/>
  <c r="G182" i="34"/>
  <c r="G184" i="34"/>
  <c r="G180" i="34"/>
  <c r="G183" i="34"/>
  <c r="G179" i="34"/>
  <c r="G185" i="34"/>
  <c r="G178" i="34"/>
  <c r="N149" i="34"/>
  <c r="N151" i="34"/>
  <c r="N153" i="34"/>
  <c r="N148" i="34"/>
  <c r="N152" i="34"/>
  <c r="N146" i="34"/>
  <c r="N147" i="34"/>
  <c r="N150" i="34"/>
  <c r="F180" i="34"/>
  <c r="F182" i="34"/>
  <c r="F184" i="34"/>
  <c r="F183" i="34"/>
  <c r="F179" i="34"/>
  <c r="F185" i="34"/>
  <c r="F181" i="34"/>
  <c r="F178" i="34"/>
  <c r="G148" i="34"/>
  <c r="G150" i="34"/>
  <c r="G152" i="34"/>
  <c r="G146" i="34"/>
  <c r="G147" i="34"/>
  <c r="G151" i="34"/>
  <c r="G149" i="34"/>
  <c r="G153" i="34"/>
  <c r="F147" i="34"/>
  <c r="F149" i="34"/>
  <c r="F151" i="34"/>
  <c r="F153" i="34"/>
  <c r="F146" i="34"/>
  <c r="F150" i="34"/>
  <c r="F152" i="34"/>
  <c r="F148" i="34"/>
  <c r="F147" i="38"/>
  <c r="D39" i="38"/>
  <c r="F154" i="38"/>
  <c r="F138" i="38"/>
  <c r="D18" i="38"/>
  <c r="F139" i="38"/>
  <c r="F158" i="38"/>
  <c r="F274" i="30"/>
  <c r="D280" i="30"/>
  <c r="F116" i="28"/>
  <c r="F263" i="28"/>
  <c r="F129" i="26"/>
  <c r="F135" i="26"/>
  <c r="D259" i="23"/>
  <c r="F71" i="27"/>
  <c r="F92" i="28"/>
  <c r="D154" i="29"/>
  <c r="F245" i="31"/>
  <c r="D99" i="23"/>
  <c r="F74" i="27"/>
  <c r="F104" i="27"/>
  <c r="F272" i="28"/>
  <c r="F258" i="29"/>
  <c r="D48" i="29"/>
  <c r="D264" i="30"/>
  <c r="F114" i="31"/>
  <c r="F83" i="27"/>
  <c r="F81" i="27"/>
  <c r="F67" i="27"/>
  <c r="F271" i="28"/>
  <c r="F262" i="28"/>
  <c r="F96" i="30"/>
  <c r="D273" i="37"/>
  <c r="D139" i="23"/>
  <c r="F139" i="26"/>
  <c r="F113" i="27"/>
  <c r="D59" i="27"/>
  <c r="D18" i="26"/>
  <c r="F256" i="28"/>
  <c r="F278" i="29"/>
  <c r="D92" i="29"/>
  <c r="D320" i="30"/>
  <c r="D262" i="31"/>
  <c r="D56" i="23"/>
  <c r="F142" i="30"/>
  <c r="D40" i="23"/>
  <c r="D267" i="28"/>
  <c r="F156" i="29"/>
  <c r="D199" i="29"/>
  <c r="D48" i="23"/>
  <c r="F190" i="27"/>
  <c r="F261" i="23"/>
  <c r="F153" i="29"/>
  <c r="D63" i="29"/>
  <c r="D59" i="26"/>
  <c r="F99" i="27"/>
  <c r="F136" i="28"/>
  <c r="D137" i="29"/>
  <c r="D266" i="33"/>
  <c r="F39" i="26"/>
  <c r="F109" i="27"/>
  <c r="F89" i="27"/>
  <c r="F96" i="27"/>
  <c r="F276" i="23"/>
  <c r="F141" i="29"/>
  <c r="F126" i="30"/>
  <c r="D19" i="26"/>
  <c r="F37" i="26"/>
  <c r="F277" i="25"/>
  <c r="F146" i="28"/>
  <c r="D178" i="28"/>
  <c r="D267" i="29"/>
  <c r="F125" i="30"/>
  <c r="F276" i="38"/>
  <c r="D197" i="23"/>
  <c r="F131" i="27"/>
  <c r="F188" i="28"/>
  <c r="D82" i="28"/>
  <c r="D249" i="26"/>
  <c r="F275" i="26"/>
  <c r="F49" i="26"/>
  <c r="D86" i="27"/>
  <c r="D94" i="27"/>
  <c r="D44" i="28"/>
  <c r="D168" i="33"/>
  <c r="F136" i="27"/>
  <c r="F66" i="26"/>
  <c r="D54" i="27"/>
  <c r="D174" i="27"/>
  <c r="F35" i="23"/>
  <c r="D244" i="28"/>
  <c r="D139" i="29"/>
  <c r="D48" i="33"/>
  <c r="F131" i="26"/>
  <c r="F157" i="26"/>
  <c r="F133" i="26"/>
  <c r="D169" i="23"/>
  <c r="D203" i="23"/>
  <c r="D179" i="23"/>
  <c r="D237" i="26"/>
  <c r="D101" i="26"/>
  <c r="D58" i="26"/>
  <c r="F154" i="26"/>
  <c r="F152" i="26"/>
  <c r="D179" i="27"/>
  <c r="F30" i="27"/>
  <c r="F63" i="27"/>
  <c r="F108" i="28"/>
  <c r="F247" i="28"/>
  <c r="F279" i="28"/>
  <c r="F111" i="28"/>
  <c r="F113" i="28"/>
  <c r="F251" i="29"/>
  <c r="F98" i="29"/>
  <c r="D218" i="30"/>
  <c r="F251" i="37"/>
  <c r="F270" i="37"/>
  <c r="F173" i="27"/>
  <c r="F26" i="27"/>
  <c r="F272" i="37"/>
  <c r="D115" i="23"/>
  <c r="D277" i="26"/>
  <c r="D258" i="26"/>
  <c r="F161" i="26"/>
  <c r="F159" i="26"/>
  <c r="F156" i="26"/>
  <c r="F138" i="26"/>
  <c r="F256" i="27"/>
  <c r="F76" i="27"/>
  <c r="F69" i="27"/>
  <c r="F79" i="27"/>
  <c r="F100" i="28"/>
  <c r="F255" i="28"/>
  <c r="F115" i="28"/>
  <c r="F258" i="28"/>
  <c r="F259" i="29"/>
  <c r="D198" i="29"/>
  <c r="F85" i="29"/>
  <c r="D176" i="29"/>
  <c r="D94" i="30"/>
  <c r="F261" i="37"/>
  <c r="D102" i="26"/>
  <c r="D128" i="28"/>
  <c r="D124" i="28"/>
  <c r="F43" i="28"/>
  <c r="D256" i="28"/>
  <c r="D234" i="30"/>
  <c r="D248" i="33"/>
  <c r="D88" i="33"/>
  <c r="D212" i="23"/>
  <c r="F249" i="26"/>
  <c r="F92" i="26"/>
  <c r="D46" i="27"/>
  <c r="F48" i="27"/>
  <c r="F165" i="26"/>
  <c r="F62" i="27"/>
  <c r="F51" i="27"/>
  <c r="F77" i="27"/>
  <c r="D99" i="27"/>
  <c r="F106" i="28"/>
  <c r="F90" i="28"/>
  <c r="F276" i="28"/>
  <c r="F245" i="28"/>
  <c r="F261" i="28"/>
  <c r="F277" i="28"/>
  <c r="D162" i="28"/>
  <c r="F270" i="28"/>
  <c r="F266" i="28"/>
  <c r="F99" i="28"/>
  <c r="F274" i="29"/>
  <c r="F253" i="29"/>
  <c r="F271" i="29"/>
  <c r="D100" i="30"/>
  <c r="F277" i="31"/>
  <c r="D48" i="31"/>
  <c r="D128" i="33"/>
  <c r="F267" i="37"/>
  <c r="F266" i="37"/>
  <c r="F264" i="38"/>
  <c r="D96" i="23"/>
  <c r="F167" i="26"/>
  <c r="F101" i="26"/>
  <c r="D219" i="27"/>
  <c r="F78" i="27"/>
  <c r="D62" i="27"/>
  <c r="D222" i="27"/>
  <c r="F64" i="27"/>
  <c r="D14" i="27"/>
  <c r="F50" i="27"/>
  <c r="F80" i="27"/>
  <c r="F261" i="25"/>
  <c r="F73" i="27"/>
  <c r="F114" i="28"/>
  <c r="F98" i="28"/>
  <c r="F260" i="28"/>
  <c r="F253" i="28"/>
  <c r="F269" i="28"/>
  <c r="D42" i="28"/>
  <c r="F117" i="28"/>
  <c r="F187" i="29"/>
  <c r="F245" i="29"/>
  <c r="D56" i="29"/>
  <c r="D10" i="30"/>
  <c r="D208" i="33"/>
  <c r="D153" i="37"/>
  <c r="D261" i="37"/>
  <c r="F273" i="37"/>
  <c r="D111" i="28"/>
  <c r="D271" i="28"/>
  <c r="F275" i="27"/>
  <c r="F252" i="27"/>
  <c r="F282" i="27"/>
  <c r="F212" i="28"/>
  <c r="F218" i="28"/>
  <c r="F67" i="32"/>
  <c r="F71" i="32"/>
  <c r="D18" i="27"/>
  <c r="D218" i="27"/>
  <c r="F271" i="37"/>
  <c r="F252" i="37"/>
  <c r="F275" i="37"/>
  <c r="F256" i="37"/>
  <c r="F269" i="37"/>
  <c r="F253" i="37"/>
  <c r="F258" i="37"/>
  <c r="F276" i="37"/>
  <c r="F262" i="37"/>
  <c r="F259" i="37"/>
  <c r="F282" i="37"/>
  <c r="F263" i="37"/>
  <c r="F281" i="37"/>
  <c r="F265" i="37"/>
  <c r="F249" i="37"/>
  <c r="F260" i="37"/>
  <c r="F283" i="37"/>
  <c r="F189" i="27"/>
  <c r="F166" i="27"/>
  <c r="F31" i="27"/>
  <c r="D79" i="23"/>
  <c r="D39" i="23"/>
  <c r="D193" i="27"/>
  <c r="D187" i="28"/>
  <c r="F57" i="31"/>
  <c r="D262" i="29"/>
  <c r="D102" i="29"/>
  <c r="D142" i="29"/>
  <c r="D110" i="29"/>
  <c r="D126" i="30"/>
  <c r="D286" i="30"/>
  <c r="D120" i="30"/>
  <c r="D40" i="30"/>
  <c r="D124" i="31"/>
  <c r="D266" i="31"/>
  <c r="D190" i="31"/>
  <c r="F57" i="27"/>
  <c r="F47" i="27"/>
  <c r="F54" i="27"/>
  <c r="F49" i="27"/>
  <c r="F70" i="27"/>
  <c r="F66" i="27"/>
  <c r="F52" i="27"/>
  <c r="F68" i="27"/>
  <c r="F55" i="27"/>
  <c r="F53" i="27"/>
  <c r="F58" i="27"/>
  <c r="F46" i="27"/>
  <c r="F61" i="27"/>
  <c r="F59" i="27"/>
  <c r="F45" i="27"/>
  <c r="F82" i="27"/>
  <c r="F56" i="27"/>
  <c r="F72" i="27"/>
  <c r="F122" i="28"/>
  <c r="F119" i="28"/>
  <c r="F87" i="28"/>
  <c r="F89" i="28"/>
  <c r="F86" i="28"/>
  <c r="F94" i="28"/>
  <c r="F102" i="28"/>
  <c r="F110" i="28"/>
  <c r="F118" i="28"/>
  <c r="F91" i="28"/>
  <c r="F95" i="28"/>
  <c r="F97" i="28"/>
  <c r="F88" i="28"/>
  <c r="F96" i="28"/>
  <c r="F104" i="28"/>
  <c r="F112" i="28"/>
  <c r="F120" i="28"/>
  <c r="F274" i="28"/>
  <c r="F278" i="28"/>
  <c r="F283" i="28"/>
  <c r="F275" i="28"/>
  <c r="F267" i="28"/>
  <c r="F259" i="28"/>
  <c r="F251" i="28"/>
  <c r="F248" i="28"/>
  <c r="F264" i="28"/>
  <c r="F280" i="28"/>
  <c r="F250" i="28"/>
  <c r="F254" i="28"/>
  <c r="F281" i="28"/>
  <c r="F273" i="28"/>
  <c r="F265" i="28"/>
  <c r="F257" i="28"/>
  <c r="F249" i="28"/>
  <c r="F252" i="28"/>
  <c r="F268" i="28"/>
  <c r="F108" i="29"/>
  <c r="F122" i="29"/>
  <c r="F112" i="29"/>
  <c r="F93" i="29"/>
  <c r="F102" i="29"/>
  <c r="F265" i="29"/>
  <c r="F257" i="29"/>
  <c r="F249" i="29"/>
  <c r="F262" i="29"/>
  <c r="F248" i="29"/>
  <c r="F276" i="29"/>
  <c r="F277" i="29"/>
  <c r="F263" i="29"/>
  <c r="F255" i="29"/>
  <c r="F247" i="29"/>
  <c r="F246" i="29"/>
  <c r="F120" i="30"/>
  <c r="F97" i="30"/>
  <c r="F88" i="30"/>
  <c r="F116" i="30"/>
  <c r="F92" i="30"/>
  <c r="F245" i="30"/>
  <c r="F273" i="30"/>
  <c r="F246" i="30"/>
  <c r="F277" i="30"/>
  <c r="F104" i="31"/>
  <c r="F88" i="31"/>
  <c r="F270" i="31"/>
  <c r="F269" i="31"/>
  <c r="F262" i="31"/>
  <c r="F261" i="31"/>
  <c r="F266" i="31"/>
  <c r="F86" i="33"/>
  <c r="F96" i="33"/>
  <c r="F261" i="33"/>
  <c r="F283" i="33"/>
  <c r="D19" i="23"/>
  <c r="D59" i="23"/>
  <c r="F245" i="37"/>
  <c r="F277" i="37"/>
  <c r="F254" i="37"/>
  <c r="F250" i="37"/>
  <c r="F246" i="37"/>
  <c r="D243" i="28"/>
  <c r="D203" i="28"/>
  <c r="D123" i="28"/>
  <c r="D45" i="33"/>
  <c r="D205" i="33"/>
  <c r="F51" i="28"/>
  <c r="F64" i="28"/>
  <c r="F67" i="30"/>
  <c r="F82" i="30"/>
  <c r="F65" i="30"/>
  <c r="D93" i="23"/>
  <c r="F153" i="26"/>
  <c r="F127" i="26"/>
  <c r="F132" i="26"/>
  <c r="F126" i="26"/>
  <c r="F186" i="27"/>
  <c r="D98" i="27"/>
  <c r="D153" i="27"/>
  <c r="F25" i="27"/>
  <c r="F162" i="26"/>
  <c r="D87" i="25"/>
  <c r="D47" i="25"/>
  <c r="F109" i="25"/>
  <c r="F107" i="25"/>
  <c r="D270" i="27"/>
  <c r="F45" i="28"/>
  <c r="D208" i="29"/>
  <c r="D114" i="29"/>
  <c r="D222" i="31"/>
  <c r="D96" i="31"/>
  <c r="D146" i="31"/>
  <c r="F274" i="37"/>
  <c r="F257" i="37"/>
  <c r="F247" i="37"/>
  <c r="F260" i="27"/>
  <c r="F273" i="27"/>
  <c r="F257" i="27"/>
  <c r="F283" i="27"/>
  <c r="F267" i="27"/>
  <c r="F281" i="27"/>
  <c r="F265" i="27"/>
  <c r="F234" i="29"/>
  <c r="F224" i="29"/>
  <c r="F210" i="29"/>
  <c r="F231" i="29"/>
  <c r="F215" i="29"/>
  <c r="F226" i="29"/>
  <c r="F238" i="29"/>
  <c r="F216" i="29"/>
  <c r="F229" i="29"/>
  <c r="F213" i="29"/>
  <c r="F242" i="29"/>
  <c r="F230" i="29"/>
  <c r="F232" i="29"/>
  <c r="F228" i="29"/>
  <c r="F239" i="29"/>
  <c r="F223" i="29"/>
  <c r="F207" i="29"/>
  <c r="F223" i="30"/>
  <c r="F209" i="30"/>
  <c r="F234" i="30"/>
  <c r="F213" i="30"/>
  <c r="F232" i="30"/>
  <c r="F226" i="30"/>
  <c r="F236" i="30"/>
  <c r="F217" i="31"/>
  <c r="F222" i="31"/>
  <c r="F239" i="31"/>
  <c r="F207" i="31"/>
  <c r="F206" i="31"/>
  <c r="F233" i="31"/>
  <c r="F218" i="31"/>
  <c r="F233" i="33"/>
  <c r="F232" i="33"/>
  <c r="F225" i="33"/>
  <c r="F213" i="33"/>
  <c r="F234" i="32"/>
  <c r="F237" i="32"/>
  <c r="F218" i="32"/>
  <c r="F225" i="32"/>
  <c r="F206" i="32"/>
  <c r="D178" i="23"/>
  <c r="D18" i="23"/>
  <c r="D218" i="23"/>
  <c r="D19" i="25"/>
  <c r="D99" i="25"/>
  <c r="D219" i="25"/>
  <c r="D59" i="25"/>
  <c r="D259" i="25"/>
  <c r="D258" i="31"/>
  <c r="D218" i="31"/>
  <c r="F188" i="38"/>
  <c r="F191" i="38"/>
  <c r="F169" i="38"/>
  <c r="F177" i="38"/>
  <c r="F181" i="38"/>
  <c r="F201" i="38"/>
  <c r="F172" i="38"/>
  <c r="F186" i="38"/>
  <c r="F192" i="38"/>
  <c r="F203" i="38"/>
  <c r="F165" i="38"/>
  <c r="F173" i="38"/>
  <c r="F190" i="38"/>
  <c r="F195" i="38"/>
  <c r="F174" i="27"/>
  <c r="F175" i="27"/>
  <c r="F191" i="27"/>
  <c r="F170" i="27"/>
  <c r="F28" i="27"/>
  <c r="D258" i="27"/>
  <c r="F22" i="27"/>
  <c r="F35" i="27"/>
  <c r="F29" i="27"/>
  <c r="F262" i="27"/>
  <c r="F249" i="27"/>
  <c r="F276" i="27"/>
  <c r="F82" i="28"/>
  <c r="F50" i="28"/>
  <c r="F237" i="29"/>
  <c r="F210" i="31"/>
  <c r="F69" i="30"/>
  <c r="D184" i="33"/>
  <c r="D148" i="33"/>
  <c r="D188" i="33"/>
  <c r="D234" i="32"/>
  <c r="D194" i="32"/>
  <c r="F202" i="38"/>
  <c r="F200" i="38"/>
  <c r="F188" i="27"/>
  <c r="F200" i="27"/>
  <c r="F168" i="27"/>
  <c r="F178" i="27"/>
  <c r="F172" i="27"/>
  <c r="F69" i="29"/>
  <c r="F53" i="29"/>
  <c r="F76" i="29"/>
  <c r="F68" i="29"/>
  <c r="F83" i="29"/>
  <c r="F67" i="29"/>
  <c r="F51" i="29"/>
  <c r="F80" i="29"/>
  <c r="F77" i="29"/>
  <c r="F61" i="29"/>
  <c r="F45" i="29"/>
  <c r="D116" i="38"/>
  <c r="D156" i="38"/>
  <c r="D160" i="38"/>
  <c r="D280" i="38"/>
  <c r="F165" i="27"/>
  <c r="F181" i="27"/>
  <c r="F197" i="27"/>
  <c r="D58" i="27"/>
  <c r="D178" i="27"/>
  <c r="F15" i="27"/>
  <c r="F9" i="27"/>
  <c r="F41" i="27"/>
  <c r="F248" i="27"/>
  <c r="F266" i="27"/>
  <c r="F251" i="27"/>
  <c r="F223" i="31"/>
  <c r="D167" i="28"/>
  <c r="D47" i="28"/>
  <c r="D87" i="28"/>
  <c r="D247" i="28"/>
  <c r="D127" i="28"/>
  <c r="D171" i="28"/>
  <c r="D11" i="28"/>
  <c r="D51" i="28"/>
  <c r="D91" i="28"/>
  <c r="D131" i="28"/>
  <c r="D211" i="28"/>
  <c r="D251" i="28"/>
  <c r="D135" i="28"/>
  <c r="D15" i="28"/>
  <c r="D181" i="28"/>
  <c r="D61" i="28"/>
  <c r="D229" i="28"/>
  <c r="D69" i="28"/>
  <c r="D189" i="28"/>
  <c r="D153" i="28"/>
  <c r="D73" i="28"/>
  <c r="D33" i="28"/>
  <c r="D233" i="28"/>
  <c r="D237" i="28"/>
  <c r="D77" i="28"/>
  <c r="D241" i="28"/>
  <c r="D161" i="28"/>
  <c r="D81" i="28"/>
  <c r="D201" i="28"/>
  <c r="D121" i="28"/>
  <c r="D41" i="28"/>
  <c r="D45" i="29"/>
  <c r="D125" i="29"/>
  <c r="D217" i="29"/>
  <c r="D177" i="29"/>
  <c r="D57" i="29"/>
  <c r="D257" i="29"/>
  <c r="D17" i="29"/>
  <c r="D223" i="29"/>
  <c r="D283" i="29"/>
  <c r="D123" i="29"/>
  <c r="D255" i="30"/>
  <c r="D15" i="30"/>
  <c r="D175" i="30"/>
  <c r="D55" i="30"/>
  <c r="D135" i="30"/>
  <c r="D215" i="30"/>
  <c r="D229" i="30"/>
  <c r="D29" i="30"/>
  <c r="D109" i="30"/>
  <c r="D201" i="30"/>
  <c r="D41" i="30"/>
  <c r="D253" i="31"/>
  <c r="D93" i="31"/>
  <c r="D251" i="33"/>
  <c r="D171" i="33"/>
  <c r="D95" i="33"/>
  <c r="D215" i="33"/>
  <c r="D135" i="33"/>
  <c r="D55" i="33"/>
  <c r="F176" i="38"/>
  <c r="F32" i="27"/>
  <c r="F14" i="27"/>
  <c r="F12" i="27"/>
  <c r="F46" i="28"/>
  <c r="F80" i="28"/>
  <c r="F55" i="28"/>
  <c r="F77" i="28"/>
  <c r="F62" i="28"/>
  <c r="F83" i="28"/>
  <c r="F79" i="28"/>
  <c r="F67" i="28"/>
  <c r="F48" i="28"/>
  <c r="F69" i="28"/>
  <c r="F71" i="28"/>
  <c r="F60" i="28"/>
  <c r="F234" i="28"/>
  <c r="F243" i="28"/>
  <c r="F227" i="28"/>
  <c r="F211" i="28"/>
  <c r="F224" i="28"/>
  <c r="F238" i="28"/>
  <c r="F241" i="28"/>
  <c r="F225" i="28"/>
  <c r="F209" i="28"/>
  <c r="F228" i="28"/>
  <c r="F242" i="28"/>
  <c r="F235" i="28"/>
  <c r="F219" i="28"/>
  <c r="F208" i="28"/>
  <c r="F240" i="28"/>
  <c r="F66" i="30"/>
  <c r="F71" i="30"/>
  <c r="F81" i="30"/>
  <c r="F53" i="30"/>
  <c r="F54" i="30"/>
  <c r="F56" i="30"/>
  <c r="F64" i="30"/>
  <c r="F73" i="30"/>
  <c r="F61" i="30"/>
  <c r="F47" i="30"/>
  <c r="F58" i="30"/>
  <c r="F60" i="31"/>
  <c r="F63" i="31"/>
  <c r="F68" i="31"/>
  <c r="F47" i="31"/>
  <c r="F71" i="31"/>
  <c r="F52" i="31"/>
  <c r="F74" i="31"/>
  <c r="F55" i="31"/>
  <c r="F73" i="31"/>
  <c r="F68" i="33"/>
  <c r="F81" i="33"/>
  <c r="F76" i="33"/>
  <c r="F77" i="33"/>
  <c r="F59" i="33"/>
  <c r="F48" i="33"/>
  <c r="F76" i="32"/>
  <c r="F62" i="32"/>
  <c r="D139" i="33"/>
  <c r="D179" i="33"/>
  <c r="D219" i="33"/>
  <c r="D259" i="33"/>
  <c r="D19" i="33"/>
  <c r="F42" i="38"/>
  <c r="F15" i="38"/>
  <c r="F31" i="38"/>
  <c r="F6" i="38"/>
  <c r="F22" i="38"/>
  <c r="F41" i="38"/>
  <c r="F36" i="38"/>
  <c r="F7" i="38"/>
  <c r="F23" i="38"/>
  <c r="F43" i="38"/>
  <c r="D98" i="23"/>
  <c r="D258" i="23"/>
  <c r="F167" i="27"/>
  <c r="F183" i="27"/>
  <c r="F199" i="27"/>
  <c r="F272" i="27"/>
  <c r="D185" i="27"/>
  <c r="D138" i="27"/>
  <c r="F268" i="27"/>
  <c r="F19" i="27"/>
  <c r="F13" i="27"/>
  <c r="F246" i="27"/>
  <c r="F278" i="27"/>
  <c r="F259" i="27"/>
  <c r="D138" i="23"/>
  <c r="D179" i="25"/>
  <c r="F217" i="28"/>
  <c r="D193" i="28"/>
  <c r="D273" i="28"/>
  <c r="D207" i="28"/>
  <c r="F205" i="29"/>
  <c r="F59" i="29"/>
  <c r="D81" i="30"/>
  <c r="D95" i="30"/>
  <c r="D295" i="30"/>
  <c r="D161" i="30"/>
  <c r="F79" i="31"/>
  <c r="F58" i="31"/>
  <c r="D45" i="31"/>
  <c r="F56" i="33"/>
  <c r="F217" i="32"/>
  <c r="D121" i="30"/>
  <c r="F168" i="38"/>
  <c r="D200" i="38"/>
  <c r="F14" i="38"/>
  <c r="F224" i="27"/>
  <c r="D159" i="27"/>
  <c r="D236" i="27"/>
  <c r="D156" i="27"/>
  <c r="D280" i="27"/>
  <c r="D80" i="27"/>
  <c r="D115" i="28"/>
  <c r="D195" i="28"/>
  <c r="D75" i="28"/>
  <c r="F118" i="27"/>
  <c r="F112" i="27"/>
  <c r="F92" i="27"/>
  <c r="F101" i="27"/>
  <c r="F117" i="27"/>
  <c r="F91" i="27"/>
  <c r="F316" i="30"/>
  <c r="F305" i="30"/>
  <c r="D173" i="26"/>
  <c r="D160" i="27"/>
  <c r="F265" i="23"/>
  <c r="F189" i="25"/>
  <c r="F202" i="25"/>
  <c r="D190" i="23"/>
  <c r="D202" i="23"/>
  <c r="D242" i="23"/>
  <c r="D99" i="26"/>
  <c r="F219" i="26"/>
  <c r="F234" i="26"/>
  <c r="D21" i="27"/>
  <c r="D113" i="27"/>
  <c r="D233" i="27"/>
  <c r="D273" i="27"/>
  <c r="D73" i="27"/>
  <c r="D218" i="28"/>
  <c r="D233" i="29"/>
  <c r="F296" i="30"/>
  <c r="F291" i="30"/>
  <c r="D46" i="28"/>
  <c r="D246" i="28"/>
  <c r="D130" i="28"/>
  <c r="D10" i="28"/>
  <c r="D152" i="28"/>
  <c r="D156" i="28"/>
  <c r="D124" i="29"/>
  <c r="D84" i="29"/>
  <c r="D8" i="29"/>
  <c r="D88" i="29"/>
  <c r="D168" i="29"/>
  <c r="D52" i="29"/>
  <c r="D212" i="29"/>
  <c r="D16" i="29"/>
  <c r="D136" i="29"/>
  <c r="D216" i="29"/>
  <c r="D96" i="29"/>
  <c r="D146" i="29"/>
  <c r="D266" i="29"/>
  <c r="D150" i="29"/>
  <c r="D70" i="29"/>
  <c r="D230" i="29"/>
  <c r="D270" i="29"/>
  <c r="D234" i="29"/>
  <c r="D274" i="29"/>
  <c r="D38" i="29"/>
  <c r="D278" i="29"/>
  <c r="D118" i="29"/>
  <c r="D158" i="29"/>
  <c r="D122" i="29"/>
  <c r="D242" i="29"/>
  <c r="D50" i="30"/>
  <c r="D130" i="30"/>
  <c r="D170" i="30"/>
  <c r="D24" i="30"/>
  <c r="D64" i="30"/>
  <c r="D304" i="30"/>
  <c r="D148" i="30"/>
  <c r="D228" i="30"/>
  <c r="D268" i="30"/>
  <c r="D164" i="31"/>
  <c r="D44" i="31"/>
  <c r="D204" i="31"/>
  <c r="D84" i="31"/>
  <c r="D4" i="31"/>
  <c r="D208" i="31"/>
  <c r="D8" i="31"/>
  <c r="D248" i="31"/>
  <c r="D88" i="31"/>
  <c r="D132" i="31"/>
  <c r="D172" i="31"/>
  <c r="D56" i="31"/>
  <c r="D136" i="31"/>
  <c r="D16" i="31"/>
  <c r="D176" i="31"/>
  <c r="D62" i="31"/>
  <c r="D142" i="31"/>
  <c r="D182" i="31"/>
  <c r="D66" i="31"/>
  <c r="D186" i="31"/>
  <c r="D226" i="31"/>
  <c r="D26" i="31"/>
  <c r="D278" i="31"/>
  <c r="D38" i="31"/>
  <c r="D122" i="31"/>
  <c r="D282" i="31"/>
  <c r="F151" i="27"/>
  <c r="F158" i="27"/>
  <c r="F156" i="27"/>
  <c r="F128" i="27"/>
  <c r="F160" i="27"/>
  <c r="F159" i="27"/>
  <c r="F152" i="27"/>
  <c r="F38" i="28"/>
  <c r="F33" i="28"/>
  <c r="F203" i="28"/>
  <c r="F179" i="28"/>
  <c r="F178" i="28"/>
  <c r="F195" i="28"/>
  <c r="D258" i="25"/>
  <c r="D218" i="25"/>
  <c r="F258" i="38"/>
  <c r="F269" i="38"/>
  <c r="F280" i="38"/>
  <c r="F250" i="38"/>
  <c r="F268" i="38"/>
  <c r="F277" i="38"/>
  <c r="F115" i="23"/>
  <c r="F94" i="23"/>
  <c r="F13" i="26"/>
  <c r="F18" i="26"/>
  <c r="F36" i="26"/>
  <c r="D143" i="28"/>
  <c r="D23" i="28"/>
  <c r="D31" i="28"/>
  <c r="D231" i="28"/>
  <c r="D85" i="33"/>
  <c r="D245" i="33"/>
  <c r="F139" i="28"/>
  <c r="F128" i="28"/>
  <c r="F144" i="28"/>
  <c r="F149" i="28"/>
  <c r="F157" i="28"/>
  <c r="F138" i="28"/>
  <c r="F160" i="29"/>
  <c r="F143" i="29"/>
  <c r="F157" i="29"/>
  <c r="D133" i="26"/>
  <c r="D259" i="26"/>
  <c r="F31" i="26"/>
  <c r="D82" i="23"/>
  <c r="D92" i="23"/>
  <c r="D12" i="23"/>
  <c r="F12" i="26"/>
  <c r="F116" i="27"/>
  <c r="D33" i="27"/>
  <c r="F271" i="23"/>
  <c r="F152" i="28"/>
  <c r="F159" i="28"/>
  <c r="D279" i="28"/>
  <c r="D147" i="28"/>
  <c r="D227" i="28"/>
  <c r="D190" i="29"/>
  <c r="D194" i="29"/>
  <c r="D282" i="29"/>
  <c r="D128" i="29"/>
  <c r="D12" i="29"/>
  <c r="D256" i="29"/>
  <c r="D90" i="30"/>
  <c r="D240" i="30"/>
  <c r="D22" i="31"/>
  <c r="D256" i="31"/>
  <c r="D238" i="31"/>
  <c r="D106" i="31"/>
  <c r="D128" i="31"/>
  <c r="D244" i="31"/>
  <c r="D165" i="33"/>
  <c r="D78" i="29"/>
  <c r="D130" i="33"/>
  <c r="D50" i="33"/>
  <c r="D10" i="33"/>
  <c r="D170" i="33"/>
  <c r="F15" i="29"/>
  <c r="F19" i="29"/>
  <c r="F39" i="29"/>
  <c r="F5" i="29"/>
  <c r="F42" i="29"/>
  <c r="F26" i="29"/>
  <c r="F20" i="29"/>
  <c r="F13" i="29"/>
  <c r="F41" i="29"/>
  <c r="F38" i="29"/>
  <c r="F8" i="29"/>
  <c r="F24" i="29"/>
  <c r="F17" i="29"/>
  <c r="F28" i="29"/>
  <c r="F37" i="29"/>
  <c r="F34" i="29"/>
  <c r="F12" i="29"/>
  <c r="F26" i="31"/>
  <c r="F11" i="31"/>
  <c r="F10" i="31"/>
  <c r="F27" i="31"/>
  <c r="F7" i="31"/>
  <c r="F30" i="31"/>
  <c r="F36" i="31"/>
  <c r="F16" i="31"/>
  <c r="F21" i="31"/>
  <c r="F190" i="33"/>
  <c r="F187" i="33"/>
  <c r="F193" i="33"/>
  <c r="F178" i="33"/>
  <c r="F170" i="33"/>
  <c r="F166" i="33"/>
  <c r="F178" i="32"/>
  <c r="F179" i="32"/>
  <c r="F189" i="32"/>
  <c r="D59" i="28"/>
  <c r="D139" i="28"/>
  <c r="D206" i="23"/>
  <c r="D112" i="26"/>
  <c r="F255" i="26"/>
  <c r="F268" i="26"/>
  <c r="F150" i="27"/>
  <c r="F142" i="27"/>
  <c r="F134" i="27"/>
  <c r="F126" i="27"/>
  <c r="F161" i="27"/>
  <c r="D262" i="27"/>
  <c r="D49" i="27"/>
  <c r="D30" i="27"/>
  <c r="D257" i="27"/>
  <c r="F153" i="27"/>
  <c r="F129" i="27"/>
  <c r="F13" i="23"/>
  <c r="F246" i="25"/>
  <c r="D207" i="25"/>
  <c r="F92" i="25"/>
  <c r="D184" i="26"/>
  <c r="F94" i="25"/>
  <c r="F122" i="25"/>
  <c r="F145" i="27"/>
  <c r="D127" i="25"/>
  <c r="F149" i="27"/>
  <c r="F200" i="28"/>
  <c r="F165" i="28"/>
  <c r="F181" i="28"/>
  <c r="F197" i="28"/>
  <c r="F174" i="28"/>
  <c r="F36" i="28"/>
  <c r="F23" i="28"/>
  <c r="F13" i="28"/>
  <c r="F10" i="28"/>
  <c r="F180" i="29"/>
  <c r="F16" i="29"/>
  <c r="F16" i="32"/>
  <c r="D233" i="32"/>
  <c r="D167" i="33"/>
  <c r="D127" i="33"/>
  <c r="D126" i="28"/>
  <c r="D206" i="28"/>
  <c r="D166" i="28"/>
  <c r="D134" i="33"/>
  <c r="D214" i="33"/>
  <c r="D54" i="33"/>
  <c r="D254" i="33"/>
  <c r="D94" i="33"/>
  <c r="D174" i="33"/>
  <c r="D191" i="33"/>
  <c r="D31" i="33"/>
  <c r="D111" i="33"/>
  <c r="D271" i="33"/>
  <c r="D119" i="33"/>
  <c r="D239" i="33"/>
  <c r="D279" i="33"/>
  <c r="D39" i="33"/>
  <c r="D79" i="33"/>
  <c r="D199" i="33"/>
  <c r="F20" i="28"/>
  <c r="F14" i="28"/>
  <c r="F12" i="28"/>
  <c r="F41" i="28"/>
  <c r="F25" i="28"/>
  <c r="F9" i="28"/>
  <c r="F35" i="28"/>
  <c r="F19" i="28"/>
  <c r="F22" i="28"/>
  <c r="F37" i="28"/>
  <c r="F21" i="28"/>
  <c r="F5" i="28"/>
  <c r="F31" i="28"/>
  <c r="F15" i="28"/>
  <c r="F34" i="28"/>
  <c r="F42" i="28"/>
  <c r="F166" i="29"/>
  <c r="F184" i="29"/>
  <c r="F176" i="29"/>
  <c r="F202" i="29"/>
  <c r="F172" i="29"/>
  <c r="F178" i="29"/>
  <c r="F186" i="29"/>
  <c r="F174" i="29"/>
  <c r="F201" i="29"/>
  <c r="F193" i="29"/>
  <c r="F185" i="29"/>
  <c r="F177" i="29"/>
  <c r="F169" i="29"/>
  <c r="F188" i="29"/>
  <c r="F168" i="29"/>
  <c r="F199" i="29"/>
  <c r="F191" i="29"/>
  <c r="F183" i="29"/>
  <c r="F175" i="29"/>
  <c r="F167" i="29"/>
  <c r="F196" i="29"/>
  <c r="F200" i="29"/>
  <c r="F197" i="29"/>
  <c r="F189" i="29"/>
  <c r="F181" i="29"/>
  <c r="F173" i="29"/>
  <c r="F165" i="29"/>
  <c r="F188" i="30"/>
  <c r="F190" i="30"/>
  <c r="F177" i="30"/>
  <c r="F186" i="30"/>
  <c r="F175" i="30"/>
  <c r="F184" i="30"/>
  <c r="F173" i="30"/>
  <c r="F174" i="30"/>
  <c r="F181" i="30"/>
  <c r="F170" i="30"/>
  <c r="F200" i="31"/>
  <c r="F187" i="31"/>
  <c r="F182" i="31"/>
  <c r="F166" i="31"/>
  <c r="F193" i="31"/>
  <c r="F171" i="31"/>
  <c r="F170" i="31"/>
  <c r="F194" i="31"/>
  <c r="F195" i="31"/>
  <c r="F196" i="31"/>
  <c r="F179" i="31"/>
  <c r="F177" i="31"/>
  <c r="D64" i="26"/>
  <c r="D207" i="26"/>
  <c r="F148" i="27"/>
  <c r="F140" i="27"/>
  <c r="F132" i="27"/>
  <c r="F155" i="27"/>
  <c r="F163" i="27"/>
  <c r="D249" i="27"/>
  <c r="D150" i="27"/>
  <c r="D230" i="27"/>
  <c r="D190" i="27"/>
  <c r="F143" i="27"/>
  <c r="F39" i="23"/>
  <c r="F251" i="25"/>
  <c r="D201" i="25"/>
  <c r="F88" i="25"/>
  <c r="F85" i="25"/>
  <c r="D7" i="25"/>
  <c r="F147" i="27"/>
  <c r="F127" i="27"/>
  <c r="F116" i="25"/>
  <c r="F162" i="27"/>
  <c r="F141" i="27"/>
  <c r="F125" i="27"/>
  <c r="F166" i="28"/>
  <c r="F180" i="28"/>
  <c r="F171" i="28"/>
  <c r="F187" i="28"/>
  <c r="F27" i="28"/>
  <c r="F17" i="28"/>
  <c r="F171" i="29"/>
  <c r="F203" i="29"/>
  <c r="F30" i="29"/>
  <c r="F21" i="29"/>
  <c r="F182" i="29"/>
  <c r="F203" i="31"/>
  <c r="F176" i="32"/>
  <c r="D115" i="33"/>
  <c r="D75" i="33"/>
  <c r="D195" i="33"/>
  <c r="D235" i="33"/>
  <c r="D275" i="33"/>
  <c r="D35" i="33"/>
  <c r="D155" i="33"/>
  <c r="D123" i="33"/>
  <c r="D283" i="33"/>
  <c r="D43" i="33"/>
  <c r="D203" i="33"/>
  <c r="F202" i="28"/>
  <c r="F194" i="28"/>
  <c r="F201" i="28"/>
  <c r="F193" i="28"/>
  <c r="F185" i="28"/>
  <c r="F177" i="28"/>
  <c r="F169" i="28"/>
  <c r="F172" i="28"/>
  <c r="F176" i="28"/>
  <c r="F190" i="28"/>
  <c r="F199" i="28"/>
  <c r="F191" i="28"/>
  <c r="F183" i="28"/>
  <c r="F175" i="28"/>
  <c r="F167" i="28"/>
  <c r="F184" i="28"/>
  <c r="F196" i="28"/>
  <c r="F170" i="28"/>
  <c r="F6" i="30"/>
  <c r="F12" i="30"/>
  <c r="F32" i="30"/>
  <c r="F26" i="30"/>
  <c r="F35" i="30"/>
  <c r="F24" i="30"/>
  <c r="F11" i="30"/>
  <c r="F29" i="30"/>
  <c r="F18" i="30"/>
  <c r="F38" i="30"/>
  <c r="F42" i="30"/>
  <c r="F21" i="30"/>
  <c r="F16" i="30"/>
  <c r="F5" i="30"/>
  <c r="F28" i="33"/>
  <c r="F5" i="33"/>
  <c r="F19" i="33"/>
  <c r="F34" i="33"/>
  <c r="F17" i="33"/>
  <c r="F15" i="33"/>
  <c r="F24" i="33"/>
  <c r="F135" i="37"/>
  <c r="F151" i="37"/>
  <c r="F131" i="37"/>
  <c r="F147" i="37"/>
  <c r="F139" i="37"/>
  <c r="F143" i="37"/>
  <c r="F155" i="37"/>
  <c r="D196" i="23"/>
  <c r="D224" i="26"/>
  <c r="D104" i="26"/>
  <c r="F114" i="26"/>
  <c r="F154" i="27"/>
  <c r="F146" i="27"/>
  <c r="F138" i="27"/>
  <c r="F130" i="27"/>
  <c r="F157" i="27"/>
  <c r="D70" i="27"/>
  <c r="D173" i="27"/>
  <c r="D110" i="27"/>
  <c r="D97" i="27"/>
  <c r="F135" i="27"/>
  <c r="F7" i="23"/>
  <c r="F281" i="25"/>
  <c r="F120" i="25"/>
  <c r="D167" i="25"/>
  <c r="F139" i="27"/>
  <c r="F166" i="23"/>
  <c r="F133" i="27"/>
  <c r="F137" i="27"/>
  <c r="F182" i="28"/>
  <c r="F168" i="28"/>
  <c r="F173" i="28"/>
  <c r="F189" i="28"/>
  <c r="F198" i="28"/>
  <c r="F7" i="28"/>
  <c r="F39" i="28"/>
  <c r="F29" i="28"/>
  <c r="F186" i="28"/>
  <c r="F179" i="29"/>
  <c r="F43" i="29"/>
  <c r="F29" i="29"/>
  <c r="F23" i="30"/>
  <c r="D14" i="33"/>
  <c r="D129" i="28"/>
  <c r="D249" i="28"/>
  <c r="D9" i="28"/>
  <c r="D169" i="28"/>
  <c r="D89" i="28"/>
  <c r="D209" i="28"/>
  <c r="D53" i="28"/>
  <c r="D173" i="28"/>
  <c r="D177" i="28"/>
  <c r="D97" i="28"/>
  <c r="D183" i="28"/>
  <c r="D223" i="28"/>
  <c r="D263" i="28"/>
  <c r="D151" i="28"/>
  <c r="D191" i="28"/>
  <c r="D71" i="28"/>
  <c r="D155" i="28"/>
  <c r="D35" i="28"/>
  <c r="D275" i="28"/>
  <c r="D119" i="28"/>
  <c r="D199" i="28"/>
  <c r="D83" i="28"/>
  <c r="D167" i="29"/>
  <c r="D127" i="29"/>
  <c r="D47" i="29"/>
  <c r="D247" i="29"/>
  <c r="D15" i="29"/>
  <c r="D255" i="29"/>
  <c r="D135" i="29"/>
  <c r="D95" i="29"/>
  <c r="D261" i="29"/>
  <c r="D141" i="29"/>
  <c r="D181" i="29"/>
  <c r="D101" i="29"/>
  <c r="D21" i="29"/>
  <c r="D221" i="29"/>
  <c r="D145" i="29"/>
  <c r="D225" i="29"/>
  <c r="D265" i="29"/>
  <c r="D105" i="29"/>
  <c r="D65" i="29"/>
  <c r="D185" i="29"/>
  <c r="D29" i="29"/>
  <c r="D69" i="29"/>
  <c r="D109" i="29"/>
  <c r="D73" i="29"/>
  <c r="D33" i="29"/>
  <c r="D193" i="29"/>
  <c r="D153" i="29"/>
  <c r="D273" i="29"/>
  <c r="D113" i="29"/>
  <c r="D237" i="29"/>
  <c r="D197" i="29"/>
  <c r="D117" i="29"/>
  <c r="D161" i="29"/>
  <c r="D201" i="29"/>
  <c r="D241" i="29"/>
  <c r="D81" i="29"/>
  <c r="D285" i="30"/>
  <c r="D165" i="30"/>
  <c r="D125" i="30"/>
  <c r="D245" i="30"/>
  <c r="D85" i="30"/>
  <c r="D45" i="30"/>
  <c r="D93" i="30"/>
  <c r="D53" i="30"/>
  <c r="D133" i="30"/>
  <c r="D253" i="30"/>
  <c r="D213" i="30"/>
  <c r="D173" i="30"/>
  <c r="D13" i="30"/>
  <c r="D293" i="30"/>
  <c r="D177" i="30"/>
  <c r="D137" i="30"/>
  <c r="D17" i="30"/>
  <c r="D107" i="30"/>
  <c r="D187" i="30"/>
  <c r="D267" i="30"/>
  <c r="D227" i="30"/>
  <c r="D147" i="30"/>
  <c r="D67" i="30"/>
  <c r="D307" i="30"/>
  <c r="D35" i="30"/>
  <c r="D235" i="30"/>
  <c r="D195" i="30"/>
  <c r="D315" i="30"/>
  <c r="D275" i="30"/>
  <c r="D163" i="30"/>
  <c r="D203" i="30"/>
  <c r="D323" i="30"/>
  <c r="D43" i="30"/>
  <c r="D83" i="30"/>
  <c r="D123" i="30"/>
  <c r="D47" i="31"/>
  <c r="D247" i="31"/>
  <c r="D87" i="31"/>
  <c r="D127" i="31"/>
  <c r="D171" i="31"/>
  <c r="D211" i="31"/>
  <c r="D131" i="31"/>
  <c r="D55" i="31"/>
  <c r="D15" i="31"/>
  <c r="D215" i="31"/>
  <c r="D181" i="31"/>
  <c r="D221" i="31"/>
  <c r="D25" i="31"/>
  <c r="D225" i="31"/>
  <c r="D145" i="31"/>
  <c r="D265" i="31"/>
  <c r="D185" i="31"/>
  <c r="D65" i="31"/>
  <c r="D69" i="31"/>
  <c r="D109" i="31"/>
  <c r="D269" i="31"/>
  <c r="D229" i="31"/>
  <c r="D189" i="31"/>
  <c r="D29" i="31"/>
  <c r="D153" i="31"/>
  <c r="D233" i="31"/>
  <c r="D73" i="31"/>
  <c r="D37" i="31"/>
  <c r="D157" i="31"/>
  <c r="D197" i="31"/>
  <c r="D117" i="31"/>
  <c r="D277" i="31"/>
  <c r="D237" i="31"/>
  <c r="D77" i="31"/>
  <c r="D281" i="31"/>
  <c r="D161" i="31"/>
  <c r="D241" i="31"/>
  <c r="D81" i="31"/>
  <c r="D201" i="31"/>
  <c r="D121" i="31"/>
  <c r="F159" i="37"/>
  <c r="F283" i="38"/>
  <c r="F247" i="38"/>
  <c r="F255" i="38"/>
  <c r="F263" i="38"/>
  <c r="F267" i="38"/>
  <c r="F271" i="38"/>
  <c r="F275" i="38"/>
  <c r="F279" i="38"/>
  <c r="F246" i="38"/>
  <c r="F254" i="38"/>
  <c r="F262" i="38"/>
  <c r="F266" i="38"/>
  <c r="F270" i="38"/>
  <c r="F274" i="38"/>
  <c r="F278" i="38"/>
  <c r="F282" i="38"/>
  <c r="D228" i="29"/>
  <c r="D268" i="29"/>
  <c r="F163" i="30"/>
  <c r="F135" i="30"/>
  <c r="F146" i="30"/>
  <c r="F156" i="30"/>
  <c r="F314" i="30"/>
  <c r="F320" i="30"/>
  <c r="F149" i="31"/>
  <c r="F136" i="31"/>
  <c r="F132" i="31"/>
  <c r="F126" i="33"/>
  <c r="F138" i="33"/>
  <c r="D218" i="29"/>
  <c r="D58" i="29"/>
  <c r="D258" i="29"/>
  <c r="D19" i="30"/>
  <c r="D259" i="30"/>
  <c r="F281" i="38"/>
  <c r="F273" i="38"/>
  <c r="F265" i="38"/>
  <c r="F251" i="38"/>
  <c r="D133" i="23"/>
  <c r="D183" i="23"/>
  <c r="D35" i="26"/>
  <c r="F185" i="25"/>
  <c r="F106" i="23"/>
  <c r="F101" i="23"/>
  <c r="F7" i="25"/>
  <c r="F188" i="25"/>
  <c r="D169" i="27"/>
  <c r="D172" i="28"/>
  <c r="F121" i="29"/>
  <c r="F269" i="30"/>
  <c r="F113" i="30"/>
  <c r="F253" i="31"/>
  <c r="F109" i="31"/>
  <c r="F99" i="31"/>
  <c r="F121" i="33"/>
  <c r="F266" i="33"/>
  <c r="F278" i="33"/>
  <c r="D125" i="37"/>
  <c r="D45" i="37"/>
  <c r="D165" i="37"/>
  <c r="D205" i="37"/>
  <c r="D22" i="37"/>
  <c r="D142" i="37"/>
  <c r="F163" i="37"/>
  <c r="F128" i="37"/>
  <c r="F132" i="37"/>
  <c r="F136" i="37"/>
  <c r="F140" i="37"/>
  <c r="F144" i="37"/>
  <c r="F148" i="37"/>
  <c r="F152" i="37"/>
  <c r="F156" i="37"/>
  <c r="F160" i="37"/>
  <c r="F125" i="37"/>
  <c r="F129" i="37"/>
  <c r="F133" i="37"/>
  <c r="F137" i="37"/>
  <c r="F141" i="37"/>
  <c r="F145" i="37"/>
  <c r="F149" i="37"/>
  <c r="F153" i="37"/>
  <c r="F157" i="37"/>
  <c r="F161" i="37"/>
  <c r="F126" i="37"/>
  <c r="F130" i="37"/>
  <c r="F134" i="37"/>
  <c r="F138" i="37"/>
  <c r="F142" i="37"/>
  <c r="F146" i="37"/>
  <c r="F150" i="37"/>
  <c r="F154" i="37"/>
  <c r="F158" i="37"/>
  <c r="F162" i="37"/>
  <c r="D253" i="23"/>
  <c r="D165" i="23"/>
  <c r="D199" i="23"/>
  <c r="D191" i="23"/>
  <c r="D143" i="26"/>
  <c r="D31" i="26"/>
  <c r="D231" i="26"/>
  <c r="D244" i="27"/>
  <c r="D123" i="26"/>
  <c r="F103" i="23"/>
  <c r="D69" i="25"/>
  <c r="F89" i="31"/>
  <c r="D239" i="23"/>
  <c r="F64" i="26"/>
  <c r="F148" i="23"/>
  <c r="D170" i="29"/>
  <c r="D90" i="29"/>
  <c r="D134" i="29"/>
  <c r="D174" i="29"/>
  <c r="D76" i="29"/>
  <c r="D106" i="33"/>
  <c r="F228" i="27"/>
  <c r="F229" i="27"/>
  <c r="F218" i="27"/>
  <c r="F207" i="27"/>
  <c r="F240" i="27"/>
  <c r="F242" i="27"/>
  <c r="F231" i="27"/>
  <c r="F225" i="27"/>
  <c r="F100" i="29"/>
  <c r="F88" i="29"/>
  <c r="F120" i="29"/>
  <c r="F113" i="29"/>
  <c r="F99" i="29"/>
  <c r="F91" i="29"/>
  <c r="F94" i="29"/>
  <c r="F107" i="29"/>
  <c r="F117" i="29"/>
  <c r="F109" i="29"/>
  <c r="F92" i="29"/>
  <c r="F123" i="29"/>
  <c r="F111" i="29"/>
  <c r="F106" i="29"/>
  <c r="F97" i="29"/>
  <c r="F89" i="29"/>
  <c r="F118" i="29"/>
  <c r="F103" i="29"/>
  <c r="F96" i="29"/>
  <c r="F101" i="29"/>
  <c r="F116" i="29"/>
  <c r="F104" i="29"/>
  <c r="F115" i="29"/>
  <c r="F95" i="29"/>
  <c r="F87" i="29"/>
  <c r="F114" i="29"/>
  <c r="F90" i="29"/>
  <c r="F86" i="29"/>
  <c r="F119" i="29"/>
  <c r="F105" i="29"/>
  <c r="F280" i="29"/>
  <c r="F256" i="29"/>
  <c r="F272" i="29"/>
  <c r="F250" i="29"/>
  <c r="F283" i="29"/>
  <c r="F275" i="29"/>
  <c r="F267" i="29"/>
  <c r="F264" i="29"/>
  <c r="F266" i="29"/>
  <c r="F260" i="29"/>
  <c r="F281" i="29"/>
  <c r="F273" i="29"/>
  <c r="F282" i="29"/>
  <c r="F268" i="29"/>
  <c r="F279" i="29"/>
  <c r="F100" i="30"/>
  <c r="F94" i="30"/>
  <c r="F111" i="30"/>
  <c r="F115" i="30"/>
  <c r="F119" i="30"/>
  <c r="F87" i="30"/>
  <c r="F98" i="30"/>
  <c r="F117" i="30"/>
  <c r="F86" i="30"/>
  <c r="F104" i="30"/>
  <c r="F108" i="30"/>
  <c r="F112" i="30"/>
  <c r="F118" i="30"/>
  <c r="F105" i="30"/>
  <c r="F90" i="30"/>
  <c r="F95" i="30"/>
  <c r="F99" i="30"/>
  <c r="F103" i="30"/>
  <c r="F91" i="30"/>
  <c r="F109" i="30"/>
  <c r="F102" i="30"/>
  <c r="F264" i="30"/>
  <c r="F268" i="30"/>
  <c r="F278" i="30"/>
  <c r="F271" i="30"/>
  <c r="F267" i="30"/>
  <c r="F281" i="30"/>
  <c r="F266" i="30"/>
  <c r="F276" i="30"/>
  <c r="F257" i="30"/>
  <c r="F261" i="30"/>
  <c r="F247" i="30"/>
  <c r="F262" i="30"/>
  <c r="F258" i="30"/>
  <c r="F275" i="30"/>
  <c r="F260" i="30"/>
  <c r="F256" i="30"/>
  <c r="F250" i="30"/>
  <c r="F282" i="30"/>
  <c r="F253" i="30"/>
  <c r="F280" i="30"/>
  <c r="F248" i="30"/>
  <c r="F252" i="30"/>
  <c r="F283" i="30"/>
  <c r="F279" i="30"/>
  <c r="F255" i="30"/>
  <c r="F272" i="30"/>
  <c r="F249" i="30"/>
  <c r="F116" i="31"/>
  <c r="F90" i="31"/>
  <c r="F113" i="31"/>
  <c r="F111" i="31"/>
  <c r="F91" i="31"/>
  <c r="F107" i="31"/>
  <c r="F92" i="31"/>
  <c r="F121" i="31"/>
  <c r="F119" i="31"/>
  <c r="F95" i="31"/>
  <c r="F85" i="31"/>
  <c r="F93" i="31"/>
  <c r="F115" i="31"/>
  <c r="F86" i="31"/>
  <c r="F101" i="31"/>
  <c r="F97" i="31"/>
  <c r="F122" i="31"/>
  <c r="F102" i="31"/>
  <c r="F87" i="31"/>
  <c r="F100" i="31"/>
  <c r="F254" i="31"/>
  <c r="F256" i="31"/>
  <c r="F283" i="31"/>
  <c r="F275" i="31"/>
  <c r="F267" i="31"/>
  <c r="F259" i="31"/>
  <c r="F251" i="31"/>
  <c r="F260" i="31"/>
  <c r="F274" i="31"/>
  <c r="F278" i="31"/>
  <c r="F282" i="31"/>
  <c r="F280" i="31"/>
  <c r="F264" i="31"/>
  <c r="F281" i="31"/>
  <c r="F273" i="31"/>
  <c r="F265" i="31"/>
  <c r="F257" i="31"/>
  <c r="F249" i="31"/>
  <c r="F276" i="31"/>
  <c r="F252" i="31"/>
  <c r="F279" i="31"/>
  <c r="F271" i="31"/>
  <c r="F263" i="31"/>
  <c r="F255" i="31"/>
  <c r="F247" i="31"/>
  <c r="F246" i="31"/>
  <c r="F250" i="31"/>
  <c r="F88" i="33"/>
  <c r="F100" i="33"/>
  <c r="F110" i="33"/>
  <c r="F92" i="33"/>
  <c r="F102" i="33"/>
  <c r="F112" i="33"/>
  <c r="F113" i="33"/>
  <c r="F94" i="33"/>
  <c r="F104" i="33"/>
  <c r="F120" i="33"/>
  <c r="F118" i="33"/>
  <c r="F275" i="33"/>
  <c r="F259" i="33"/>
  <c r="F270" i="33"/>
  <c r="F282" i="33"/>
  <c r="F260" i="33"/>
  <c r="F273" i="33"/>
  <c r="F253" i="33"/>
  <c r="F280" i="33"/>
  <c r="F252" i="33"/>
  <c r="F269" i="33"/>
  <c r="F249" i="33"/>
  <c r="F264" i="33"/>
  <c r="F274" i="33"/>
  <c r="F276" i="33"/>
  <c r="F268" i="33"/>
  <c r="F105" i="32"/>
  <c r="F91" i="32"/>
  <c r="F112" i="32"/>
  <c r="D63" i="28"/>
  <c r="D175" i="25"/>
  <c r="D255" i="25"/>
  <c r="F236" i="25"/>
  <c r="F229" i="25"/>
  <c r="D165" i="28"/>
  <c r="D85" i="28"/>
  <c r="D5" i="28"/>
  <c r="D205" i="28"/>
  <c r="D46" i="29"/>
  <c r="D6" i="29"/>
  <c r="D126" i="29"/>
  <c r="D206" i="29"/>
  <c r="D166" i="29"/>
  <c r="D48" i="30"/>
  <c r="D128" i="30"/>
  <c r="D8" i="30"/>
  <c r="D288" i="30"/>
  <c r="D248" i="30"/>
  <c r="D176" i="30"/>
  <c r="D296" i="30"/>
  <c r="D256" i="30"/>
  <c r="D306" i="30"/>
  <c r="D26" i="30"/>
  <c r="D226" i="30"/>
  <c r="D146" i="30"/>
  <c r="D66" i="30"/>
  <c r="D266" i="30"/>
  <c r="D186" i="30"/>
  <c r="D130" i="31"/>
  <c r="D250" i="31"/>
  <c r="D170" i="31"/>
  <c r="D232" i="31"/>
  <c r="D272" i="31"/>
  <c r="D112" i="31"/>
  <c r="D152" i="31"/>
  <c r="D156" i="31"/>
  <c r="D196" i="31"/>
  <c r="D276" i="31"/>
  <c r="D240" i="31"/>
  <c r="D280" i="31"/>
  <c r="D120" i="31"/>
  <c r="D200" i="31"/>
  <c r="D97" i="33"/>
  <c r="D257" i="33"/>
  <c r="D217" i="33"/>
  <c r="D124" i="37"/>
  <c r="D84" i="37"/>
  <c r="D164" i="37"/>
  <c r="D244" i="37"/>
  <c r="D44" i="37"/>
  <c r="D4" i="37"/>
  <c r="D204" i="37"/>
  <c r="F32" i="37"/>
  <c r="F7" i="37"/>
  <c r="F16" i="37"/>
  <c r="D162" i="23"/>
  <c r="D136" i="23"/>
  <c r="D52" i="23"/>
  <c r="D181" i="26"/>
  <c r="D141" i="26"/>
  <c r="D192" i="25"/>
  <c r="D32" i="25"/>
  <c r="F40" i="26"/>
  <c r="F29" i="26"/>
  <c r="D245" i="28"/>
  <c r="D168" i="30"/>
  <c r="D216" i="30"/>
  <c r="D192" i="31"/>
  <c r="D28" i="31"/>
  <c r="F23" i="37"/>
  <c r="D230" i="23"/>
  <c r="D8" i="23"/>
  <c r="D16" i="23"/>
  <c r="D132" i="23"/>
  <c r="D172" i="23"/>
  <c r="D4" i="26"/>
  <c r="F11" i="26"/>
  <c r="F33" i="26"/>
  <c r="F10" i="26"/>
  <c r="D223" i="27"/>
  <c r="D207" i="27"/>
  <c r="D254" i="27"/>
  <c r="D270" i="23"/>
  <c r="F96" i="23"/>
  <c r="F91" i="23"/>
  <c r="F231" i="25"/>
  <c r="D164" i="25"/>
  <c r="D122" i="23"/>
  <c r="D15" i="25"/>
  <c r="D113" i="26"/>
  <c r="F8" i="26"/>
  <c r="D121" i="25"/>
  <c r="D81" i="25"/>
  <c r="D226" i="25"/>
  <c r="D23" i="25"/>
  <c r="F193" i="25"/>
  <c r="F180" i="25"/>
  <c r="D88" i="23"/>
  <c r="D193" i="23"/>
  <c r="D73" i="23"/>
  <c r="F6" i="23"/>
  <c r="F9" i="23"/>
  <c r="D246" i="29"/>
  <c r="D118" i="30"/>
  <c r="D116" i="31"/>
  <c r="D175" i="28"/>
  <c r="D255" i="28"/>
  <c r="D55" i="28"/>
  <c r="D215" i="28"/>
  <c r="D95" i="28"/>
  <c r="D141" i="28"/>
  <c r="D101" i="28"/>
  <c r="D261" i="28"/>
  <c r="D21" i="28"/>
  <c r="D185" i="28"/>
  <c r="D105" i="28"/>
  <c r="D145" i="28"/>
  <c r="D149" i="28"/>
  <c r="D29" i="28"/>
  <c r="D109" i="28"/>
  <c r="D269" i="28"/>
  <c r="D5" i="31"/>
  <c r="D205" i="31"/>
  <c r="D85" i="31"/>
  <c r="D125" i="31"/>
  <c r="D165" i="31"/>
  <c r="D129" i="31"/>
  <c r="D169" i="31"/>
  <c r="D209" i="31"/>
  <c r="D49" i="31"/>
  <c r="D173" i="31"/>
  <c r="D13" i="31"/>
  <c r="D213" i="31"/>
  <c r="D133" i="31"/>
  <c r="D53" i="31"/>
  <c r="D217" i="31"/>
  <c r="D177" i="31"/>
  <c r="D17" i="31"/>
  <c r="D257" i="31"/>
  <c r="D137" i="31"/>
  <c r="D97" i="31"/>
  <c r="D57" i="31"/>
  <c r="D23" i="31"/>
  <c r="D183" i="31"/>
  <c r="D63" i="31"/>
  <c r="D143" i="31"/>
  <c r="D263" i="31"/>
  <c r="D231" i="31"/>
  <c r="D111" i="31"/>
  <c r="D271" i="31"/>
  <c r="D71" i="31"/>
  <c r="D151" i="31"/>
  <c r="D191" i="31"/>
  <c r="D31" i="31"/>
  <c r="D115" i="31"/>
  <c r="D235" i="31"/>
  <c r="D75" i="31"/>
  <c r="D195" i="31"/>
  <c r="D275" i="31"/>
  <c r="D155" i="31"/>
  <c r="D119" i="31"/>
  <c r="D239" i="31"/>
  <c r="D279" i="31"/>
  <c r="D243" i="31"/>
  <c r="D83" i="31"/>
  <c r="D49" i="33"/>
  <c r="D209" i="33"/>
  <c r="D172" i="33"/>
  <c r="D269" i="33"/>
  <c r="D229" i="33"/>
  <c r="D273" i="33"/>
  <c r="D121" i="33"/>
  <c r="D81" i="33"/>
  <c r="D161" i="33"/>
  <c r="D201" i="33"/>
  <c r="D41" i="33"/>
  <c r="D10" i="29"/>
  <c r="D130" i="29"/>
  <c r="D250" i="29"/>
  <c r="D210" i="29"/>
  <c r="D94" i="29"/>
  <c r="D254" i="29"/>
  <c r="D54" i="29"/>
  <c r="D214" i="29"/>
  <c r="D14" i="29"/>
  <c r="D20" i="29"/>
  <c r="D180" i="29"/>
  <c r="D140" i="29"/>
  <c r="D260" i="29"/>
  <c r="D60" i="29"/>
  <c r="D148" i="29"/>
  <c r="D188" i="29"/>
  <c r="D68" i="29"/>
  <c r="D236" i="29"/>
  <c r="D36" i="29"/>
  <c r="D276" i="29"/>
  <c r="D116" i="29"/>
  <c r="D196" i="29"/>
  <c r="D284" i="30"/>
  <c r="D124" i="30"/>
  <c r="D4" i="30"/>
  <c r="D244" i="30"/>
  <c r="D84" i="30"/>
  <c r="D164" i="30"/>
  <c r="D292" i="30"/>
  <c r="D52" i="30"/>
  <c r="D132" i="30"/>
  <c r="D92" i="30"/>
  <c r="D182" i="30"/>
  <c r="D262" i="30"/>
  <c r="D30" i="30"/>
  <c r="D70" i="30"/>
  <c r="D194" i="30"/>
  <c r="D314" i="30"/>
  <c r="D34" i="30"/>
  <c r="D154" i="30"/>
  <c r="D198" i="30"/>
  <c r="D278" i="30"/>
  <c r="D78" i="30"/>
  <c r="D206" i="31"/>
  <c r="D166" i="31"/>
  <c r="D126" i="31"/>
  <c r="D246" i="31"/>
  <c r="D174" i="31"/>
  <c r="D134" i="31"/>
  <c r="D214" i="31"/>
  <c r="D254" i="31"/>
  <c r="D94" i="31"/>
  <c r="D140" i="31"/>
  <c r="D180" i="31"/>
  <c r="D220" i="31"/>
  <c r="D100" i="31"/>
  <c r="D68" i="31"/>
  <c r="D148" i="31"/>
  <c r="D188" i="31"/>
  <c r="D228" i="31"/>
  <c r="D108" i="31"/>
  <c r="D187" i="37"/>
  <c r="D147" i="37"/>
  <c r="F201" i="37"/>
  <c r="F193" i="37"/>
  <c r="F185" i="37"/>
  <c r="F170" i="37"/>
  <c r="F178" i="37"/>
  <c r="F200" i="37"/>
  <c r="F192" i="37"/>
  <c r="F184" i="37"/>
  <c r="F171" i="37"/>
  <c r="F179" i="37"/>
  <c r="F189" i="37"/>
  <c r="F174" i="37"/>
  <c r="F196" i="37"/>
  <c r="F167" i="37"/>
  <c r="F175" i="37"/>
  <c r="F197" i="37"/>
  <c r="F182" i="37"/>
  <c r="D78" i="23"/>
  <c r="D266" i="23"/>
  <c r="D208" i="23"/>
  <c r="D168" i="23"/>
  <c r="D176" i="23"/>
  <c r="D128" i="23"/>
  <c r="D44" i="26"/>
  <c r="D176" i="26"/>
  <c r="D274" i="26"/>
  <c r="D234" i="26"/>
  <c r="F99" i="23"/>
  <c r="F112" i="23"/>
  <c r="F116" i="23"/>
  <c r="F120" i="23"/>
  <c r="F104" i="23"/>
  <c r="F98" i="23"/>
  <c r="D125" i="28"/>
  <c r="D108" i="29"/>
  <c r="D100" i="29"/>
  <c r="D106" i="30"/>
  <c r="D260" i="31"/>
  <c r="F166" i="37"/>
  <c r="D248" i="23"/>
  <c r="D216" i="23"/>
  <c r="D256" i="23"/>
  <c r="D252" i="23"/>
  <c r="D16" i="26"/>
  <c r="F19" i="26"/>
  <c r="F7" i="26"/>
  <c r="F14" i="26"/>
  <c r="D183" i="27"/>
  <c r="D134" i="27"/>
  <c r="D7" i="27"/>
  <c r="F88" i="23"/>
  <c r="F105" i="23"/>
  <c r="F109" i="23"/>
  <c r="F235" i="25"/>
  <c r="F63" i="25"/>
  <c r="D244" i="25"/>
  <c r="F30" i="26"/>
  <c r="F90" i="23"/>
  <c r="D71" i="25"/>
  <c r="D271" i="25"/>
  <c r="D151" i="25"/>
  <c r="D45" i="28"/>
  <c r="D28" i="29"/>
  <c r="D220" i="29"/>
  <c r="D86" i="29"/>
  <c r="D156" i="29"/>
  <c r="D38" i="30"/>
  <c r="D204" i="30"/>
  <c r="D160" i="31"/>
  <c r="D210" i="31"/>
  <c r="F188" i="37"/>
  <c r="F202" i="30"/>
  <c r="F189" i="30"/>
  <c r="F185" i="30"/>
  <c r="F41" i="30"/>
  <c r="F17" i="30"/>
  <c r="F37" i="30"/>
  <c r="F169" i="31"/>
  <c r="F185" i="31"/>
  <c r="F201" i="31"/>
  <c r="F178" i="31"/>
  <c r="F19" i="31"/>
  <c r="F184" i="31"/>
  <c r="F174" i="31"/>
  <c r="F192" i="31"/>
  <c r="D34" i="32"/>
  <c r="D196" i="37"/>
  <c r="D236" i="37"/>
  <c r="D199" i="37"/>
  <c r="D123" i="37"/>
  <c r="D43" i="37"/>
  <c r="F77" i="37"/>
  <c r="F62" i="37"/>
  <c r="F47" i="37"/>
  <c r="F78" i="37"/>
  <c r="F54" i="37"/>
  <c r="F53" i="37"/>
  <c r="F69" i="37"/>
  <c r="D216" i="32"/>
  <c r="D222" i="32"/>
  <c r="D102" i="32"/>
  <c r="D70" i="32"/>
  <c r="D162" i="32"/>
  <c r="D42" i="32"/>
  <c r="D202" i="32"/>
  <c r="F35" i="29"/>
  <c r="F32" i="29"/>
  <c r="F40" i="29"/>
  <c r="F9" i="29"/>
  <c r="F25" i="29"/>
  <c r="F33" i="29"/>
  <c r="F194" i="29"/>
  <c r="F198" i="29"/>
  <c r="F190" i="29"/>
  <c r="F192" i="29"/>
  <c r="F170" i="29"/>
  <c r="F43" i="30"/>
  <c r="F27" i="30"/>
  <c r="F8" i="30"/>
  <c r="F39" i="30"/>
  <c r="F22" i="30"/>
  <c r="F33" i="30"/>
  <c r="F10" i="30"/>
  <c r="F36" i="30"/>
  <c r="F15" i="30"/>
  <c r="F20" i="30"/>
  <c r="F9" i="30"/>
  <c r="F40" i="30"/>
  <c r="F34" i="30"/>
  <c r="F14" i="30"/>
  <c r="F19" i="30"/>
  <c r="F13" i="30"/>
  <c r="F28" i="30"/>
  <c r="F25" i="30"/>
  <c r="F31" i="30"/>
  <c r="F7" i="30"/>
  <c r="F182" i="30"/>
  <c r="F198" i="30"/>
  <c r="F194" i="30"/>
  <c r="F166" i="30"/>
  <c r="F187" i="30"/>
  <c r="F193" i="30"/>
  <c r="F197" i="30"/>
  <c r="F165" i="30"/>
  <c r="F179" i="30"/>
  <c r="F180" i="30"/>
  <c r="F195" i="30"/>
  <c r="F196" i="30"/>
  <c r="F178" i="30"/>
  <c r="F200" i="30"/>
  <c r="F168" i="30"/>
  <c r="F172" i="30"/>
  <c r="F176" i="30"/>
  <c r="F192" i="30"/>
  <c r="F24" i="31"/>
  <c r="F28" i="31"/>
  <c r="F20" i="31"/>
  <c r="F25" i="31"/>
  <c r="F14" i="31"/>
  <c r="F5" i="31"/>
  <c r="F37" i="31"/>
  <c r="F38" i="31"/>
  <c r="F22" i="31"/>
  <c r="F35" i="31"/>
  <c r="F8" i="31"/>
  <c r="F33" i="31"/>
  <c r="F15" i="31"/>
  <c r="F32" i="31"/>
  <c r="F9" i="31"/>
  <c r="F34" i="31"/>
  <c r="F18" i="31"/>
  <c r="F31" i="31"/>
  <c r="F12" i="31"/>
  <c r="F17" i="31"/>
  <c r="F13" i="31"/>
  <c r="F42" i="31"/>
  <c r="F39" i="31"/>
  <c r="F29" i="31"/>
  <c r="F40" i="31"/>
  <c r="F6" i="31"/>
  <c r="F43" i="31"/>
  <c r="F41" i="31"/>
  <c r="F176" i="31"/>
  <c r="F168" i="31"/>
  <c r="F172" i="31"/>
  <c r="F188" i="31"/>
  <c r="F190" i="31"/>
  <c r="F180" i="31"/>
  <c r="F197" i="31"/>
  <c r="F189" i="31"/>
  <c r="F181" i="31"/>
  <c r="F173" i="31"/>
  <c r="F165" i="31"/>
  <c r="F202" i="31"/>
  <c r="F199" i="31"/>
  <c r="F191" i="31"/>
  <c r="F183" i="31"/>
  <c r="F175" i="31"/>
  <c r="F167" i="31"/>
  <c r="F186" i="31"/>
  <c r="F41" i="33"/>
  <c r="F33" i="33"/>
  <c r="F8" i="33"/>
  <c r="F40" i="33"/>
  <c r="F7" i="33"/>
  <c r="F23" i="33"/>
  <c r="F39" i="33"/>
  <c r="F9" i="33"/>
  <c r="F43" i="33"/>
  <c r="F26" i="33"/>
  <c r="F12" i="33"/>
  <c r="F11" i="33"/>
  <c r="F27" i="33"/>
  <c r="F22" i="33"/>
  <c r="F35" i="33"/>
  <c r="F30" i="33"/>
  <c r="F31" i="33"/>
  <c r="F196" i="33"/>
  <c r="F201" i="33"/>
  <c r="F185" i="33"/>
  <c r="F169" i="33"/>
  <c r="F200" i="33"/>
  <c r="F195" i="33"/>
  <c r="F179" i="33"/>
  <c r="F198" i="33"/>
  <c r="F176" i="33"/>
  <c r="F203" i="33"/>
  <c r="F171" i="33"/>
  <c r="F172" i="33"/>
  <c r="F177" i="33"/>
  <c r="F168" i="33"/>
  <c r="F26" i="32"/>
  <c r="F29" i="32"/>
  <c r="F34" i="32"/>
  <c r="F20" i="32"/>
  <c r="F27" i="32"/>
  <c r="F41" i="32"/>
  <c r="F11" i="32"/>
  <c r="F32" i="32"/>
  <c r="F39" i="32"/>
  <c r="F9" i="32"/>
  <c r="F19" i="32"/>
  <c r="F36" i="32"/>
  <c r="F203" i="32"/>
  <c r="F187" i="32"/>
  <c r="F171" i="32"/>
  <c r="F168" i="32"/>
  <c r="F198" i="32"/>
  <c r="F197" i="32"/>
  <c r="F181" i="32"/>
  <c r="F165" i="32"/>
  <c r="F186" i="32"/>
  <c r="F190" i="32"/>
  <c r="F195" i="32"/>
  <c r="F200" i="32"/>
  <c r="F174" i="32"/>
  <c r="F173" i="32"/>
  <c r="F196" i="32"/>
  <c r="D18" i="33"/>
  <c r="D139" i="32"/>
  <c r="D219" i="32"/>
  <c r="D60" i="33"/>
  <c r="D20" i="33"/>
  <c r="D180" i="33"/>
  <c r="D140" i="33"/>
  <c r="D215" i="32"/>
  <c r="D95" i="32"/>
  <c r="D237" i="32"/>
  <c r="D157" i="32"/>
  <c r="D81" i="32"/>
  <c r="D201" i="32"/>
  <c r="F162" i="31"/>
  <c r="F158" i="31"/>
  <c r="F135" i="31"/>
  <c r="F140" i="31"/>
  <c r="F139" i="33"/>
  <c r="D167" i="32"/>
  <c r="D21" i="25"/>
  <c r="D61" i="25"/>
  <c r="D90" i="23"/>
  <c r="D10" i="23"/>
  <c r="D130" i="23"/>
  <c r="D140" i="23"/>
  <c r="D180" i="23"/>
  <c r="D100" i="23"/>
  <c r="D108" i="23"/>
  <c r="D188" i="23"/>
  <c r="D6" i="26"/>
  <c r="D166" i="26"/>
  <c r="D46" i="26"/>
  <c r="D10" i="26"/>
  <c r="D170" i="26"/>
  <c r="D50" i="26"/>
  <c r="D250" i="26"/>
  <c r="D155" i="37"/>
  <c r="D115" i="37"/>
  <c r="D195" i="37"/>
  <c r="D29" i="38"/>
  <c r="D69" i="38"/>
  <c r="D113" i="38"/>
  <c r="D273" i="38"/>
  <c r="D256" i="25"/>
  <c r="D128" i="25"/>
  <c r="D8" i="25"/>
  <c r="F34" i="25"/>
  <c r="F8" i="25"/>
  <c r="F39" i="25"/>
  <c r="D135" i="23"/>
  <c r="D95" i="23"/>
  <c r="D272" i="26"/>
  <c r="D72" i="26"/>
  <c r="D32" i="26"/>
  <c r="D192" i="26"/>
  <c r="D119" i="26"/>
  <c r="D239" i="26"/>
  <c r="F140" i="23"/>
  <c r="F141" i="23"/>
  <c r="F138" i="23"/>
  <c r="F211" i="26"/>
  <c r="F238" i="26"/>
  <c r="F214" i="26"/>
  <c r="F229" i="26"/>
  <c r="F212" i="26"/>
  <c r="F239" i="26"/>
  <c r="F233" i="26"/>
  <c r="D207" i="23"/>
  <c r="D84" i="23"/>
  <c r="D152" i="26"/>
  <c r="D127" i="26"/>
  <c r="D130" i="26"/>
  <c r="F230" i="26"/>
  <c r="F167" i="25"/>
  <c r="D97" i="25"/>
  <c r="D42" i="23"/>
  <c r="D282" i="23"/>
  <c r="D21" i="26"/>
  <c r="D61" i="26"/>
  <c r="D261" i="26"/>
  <c r="D221" i="26"/>
  <c r="D145" i="26"/>
  <c r="D265" i="26"/>
  <c r="D105" i="26"/>
  <c r="D236" i="26"/>
  <c r="D76" i="26"/>
  <c r="D156" i="26"/>
  <c r="D40" i="26"/>
  <c r="D120" i="26"/>
  <c r="D280" i="26"/>
  <c r="D160" i="26"/>
  <c r="D200" i="26"/>
  <c r="D80" i="26"/>
  <c r="F10" i="23"/>
  <c r="F32" i="23"/>
  <c r="F12" i="23"/>
  <c r="F11" i="23"/>
  <c r="F42" i="23"/>
  <c r="F36" i="23"/>
  <c r="F112" i="26"/>
  <c r="F117" i="26"/>
  <c r="F89" i="26"/>
  <c r="F104" i="26"/>
  <c r="F97" i="26"/>
  <c r="F256" i="26"/>
  <c r="F257" i="26"/>
  <c r="D92" i="27"/>
  <c r="D172" i="27"/>
  <c r="D216" i="27"/>
  <c r="D176" i="27"/>
  <c r="D256" i="27"/>
  <c r="D109" i="27"/>
  <c r="D235" i="27"/>
  <c r="D75" i="27"/>
  <c r="D155" i="27"/>
  <c r="D35" i="27"/>
  <c r="D195" i="27"/>
  <c r="D39" i="27"/>
  <c r="D199" i="27"/>
  <c r="D283" i="27"/>
  <c r="D43" i="27"/>
  <c r="D243" i="27"/>
  <c r="D64" i="23"/>
  <c r="D104" i="23"/>
  <c r="D156" i="23"/>
  <c r="D76" i="23"/>
  <c r="D116" i="23"/>
  <c r="D55" i="37"/>
  <c r="D15" i="37"/>
  <c r="D255" i="37"/>
  <c r="D175" i="37"/>
  <c r="D215" i="37"/>
  <c r="D135" i="37"/>
  <c r="D95" i="37"/>
  <c r="D127" i="23"/>
  <c r="D236" i="23"/>
  <c r="D90" i="26"/>
  <c r="D200" i="25"/>
  <c r="D240" i="25"/>
  <c r="D190" i="25"/>
  <c r="D30" i="25"/>
  <c r="D5" i="25"/>
  <c r="D85" i="25"/>
  <c r="F196" i="25"/>
  <c r="F177" i="25"/>
  <c r="F182" i="25"/>
  <c r="F178" i="25"/>
  <c r="F199" i="25"/>
  <c r="F181" i="25"/>
  <c r="F190" i="25"/>
  <c r="F165" i="25"/>
  <c r="F191" i="25"/>
  <c r="F176" i="25"/>
  <c r="D211" i="23"/>
  <c r="D171" i="23"/>
  <c r="D91" i="23"/>
  <c r="D181" i="23"/>
  <c r="D25" i="23"/>
  <c r="D65" i="23"/>
  <c r="D225" i="23"/>
  <c r="D33" i="23"/>
  <c r="D273" i="23"/>
  <c r="D113" i="23"/>
  <c r="D233" i="23"/>
  <c r="D81" i="23"/>
  <c r="D41" i="23"/>
  <c r="D281" i="23"/>
  <c r="D161" i="23"/>
  <c r="D167" i="26"/>
  <c r="D87" i="26"/>
  <c r="D7" i="26"/>
  <c r="D228" i="26"/>
  <c r="D188" i="26"/>
  <c r="D268" i="26"/>
  <c r="D28" i="26"/>
  <c r="D108" i="26"/>
  <c r="D68" i="26"/>
  <c r="D155" i="26"/>
  <c r="D115" i="26"/>
  <c r="D275" i="26"/>
  <c r="D235" i="26"/>
  <c r="D163" i="26"/>
  <c r="D83" i="26"/>
  <c r="D43" i="26"/>
  <c r="D283" i="26"/>
  <c r="F69" i="26"/>
  <c r="F63" i="26"/>
  <c r="F83" i="26"/>
  <c r="D168" i="27"/>
  <c r="D248" i="27"/>
  <c r="D255" i="23"/>
  <c r="D36" i="23"/>
  <c r="D204" i="23"/>
  <c r="D148" i="26"/>
  <c r="D47" i="26"/>
  <c r="D243" i="26"/>
  <c r="D75" i="26"/>
  <c r="D206" i="26"/>
  <c r="F220" i="26"/>
  <c r="D61" i="23"/>
  <c r="D52" i="25"/>
  <c r="D157" i="25"/>
  <c r="F195" i="25"/>
  <c r="D210" i="26"/>
  <c r="D74" i="25"/>
  <c r="D34" i="25"/>
  <c r="D75" i="23"/>
  <c r="D35" i="23"/>
  <c r="D275" i="23"/>
  <c r="D159" i="23"/>
  <c r="D279" i="23"/>
  <c r="D119" i="23"/>
  <c r="D9" i="26"/>
  <c r="D89" i="26"/>
  <c r="D13" i="26"/>
  <c r="D93" i="26"/>
  <c r="D253" i="26"/>
  <c r="D53" i="26"/>
  <c r="D97" i="26"/>
  <c r="D217" i="26"/>
  <c r="D177" i="26"/>
  <c r="D262" i="26"/>
  <c r="D222" i="26"/>
  <c r="D129" i="29"/>
  <c r="D209" i="29"/>
  <c r="D49" i="29"/>
  <c r="D133" i="29"/>
  <c r="D93" i="29"/>
  <c r="D53" i="29"/>
  <c r="D173" i="29"/>
  <c r="D13" i="29"/>
  <c r="D253" i="29"/>
  <c r="D23" i="29"/>
  <c r="D143" i="29"/>
  <c r="D103" i="29"/>
  <c r="D263" i="29"/>
  <c r="D107" i="29"/>
  <c r="D67" i="29"/>
  <c r="D227" i="29"/>
  <c r="D187" i="29"/>
  <c r="D27" i="29"/>
  <c r="D75" i="29"/>
  <c r="D275" i="29"/>
  <c r="D195" i="29"/>
  <c r="D115" i="29"/>
  <c r="D155" i="29"/>
  <c r="D235" i="29"/>
  <c r="D279" i="29"/>
  <c r="D79" i="29"/>
  <c r="D39" i="29"/>
  <c r="D159" i="29"/>
  <c r="D239" i="29"/>
  <c r="D301" i="30"/>
  <c r="D21" i="30"/>
  <c r="D61" i="30"/>
  <c r="D221" i="30"/>
  <c r="D141" i="30"/>
  <c r="D101" i="30"/>
  <c r="D181" i="30"/>
  <c r="D261" i="30"/>
  <c r="D41" i="37"/>
  <c r="D81" i="37"/>
  <c r="D121" i="37"/>
  <c r="D201" i="37"/>
  <c r="D241" i="37"/>
  <c r="D161" i="37"/>
  <c r="D159" i="28"/>
  <c r="D79" i="28"/>
  <c r="D43" i="31"/>
  <c r="D283" i="31"/>
  <c r="D68" i="33"/>
  <c r="D28" i="33"/>
  <c r="D108" i="33"/>
  <c r="D268" i="33"/>
  <c r="D228" i="33"/>
  <c r="D32" i="33"/>
  <c r="D272" i="33"/>
  <c r="D152" i="33"/>
  <c r="D232" i="33"/>
  <c r="D251" i="32"/>
  <c r="D91" i="32"/>
  <c r="D11" i="32"/>
  <c r="D261" i="32"/>
  <c r="D101" i="32"/>
  <c r="D181" i="32"/>
  <c r="D21" i="32"/>
  <c r="D141" i="32"/>
  <c r="D189" i="32"/>
  <c r="D69" i="32"/>
  <c r="D117" i="32"/>
  <c r="D277" i="32"/>
  <c r="D197" i="32"/>
  <c r="F130" i="29"/>
  <c r="F132" i="29"/>
  <c r="F148" i="29"/>
  <c r="F158" i="29"/>
  <c r="F151" i="30"/>
  <c r="F157" i="30"/>
  <c r="F160" i="33"/>
  <c r="F148" i="33"/>
  <c r="F137" i="33"/>
  <c r="D172" i="37"/>
  <c r="D252" i="37"/>
  <c r="D132" i="37"/>
  <c r="D52" i="37"/>
  <c r="D254" i="38"/>
  <c r="D14" i="38"/>
  <c r="D179" i="26"/>
  <c r="F270" i="23"/>
  <c r="F107" i="27"/>
  <c r="F86" i="27"/>
  <c r="F269" i="23"/>
  <c r="F278" i="23"/>
  <c r="F256" i="23"/>
  <c r="F150" i="28"/>
  <c r="F142" i="28"/>
  <c r="F134" i="28"/>
  <c r="F126" i="28"/>
  <c r="F161" i="28"/>
  <c r="D43" i="28"/>
  <c r="D163" i="28"/>
  <c r="D138" i="28"/>
  <c r="D258" i="28"/>
  <c r="F133" i="28"/>
  <c r="D239" i="28"/>
  <c r="F162" i="28"/>
  <c r="F136" i="29"/>
  <c r="F140" i="29"/>
  <c r="F159" i="29"/>
  <c r="F132" i="30"/>
  <c r="D139" i="30"/>
  <c r="F315" i="30"/>
  <c r="F139" i="30"/>
  <c r="F297" i="30"/>
  <c r="F155" i="30"/>
  <c r="F127" i="31"/>
  <c r="D203" i="31"/>
  <c r="D163" i="31"/>
  <c r="F139" i="31"/>
  <c r="F143" i="31"/>
  <c r="F129" i="31"/>
  <c r="F161" i="31"/>
  <c r="F153" i="33"/>
  <c r="D112" i="33"/>
  <c r="D229" i="32"/>
  <c r="D211" i="32"/>
  <c r="D90" i="31"/>
  <c r="D10" i="31"/>
  <c r="D50" i="31"/>
  <c r="D20" i="31"/>
  <c r="D60" i="31"/>
  <c r="D17" i="33"/>
  <c r="D137" i="33"/>
  <c r="D177" i="33"/>
  <c r="D57" i="33"/>
  <c r="D109" i="33"/>
  <c r="D149" i="33"/>
  <c r="D69" i="33"/>
  <c r="D281" i="33"/>
  <c r="D241" i="33"/>
  <c r="D44" i="32"/>
  <c r="D244" i="32"/>
  <c r="D4" i="32"/>
  <c r="D124" i="32"/>
  <c r="D8" i="32"/>
  <c r="D88" i="32"/>
  <c r="D48" i="32"/>
  <c r="D12" i="32"/>
  <c r="D92" i="32"/>
  <c r="D262" i="32"/>
  <c r="D22" i="32"/>
  <c r="D26" i="32"/>
  <c r="D106" i="32"/>
  <c r="D186" i="32"/>
  <c r="D146" i="32"/>
  <c r="D74" i="32"/>
  <c r="D114" i="32"/>
  <c r="D38" i="32"/>
  <c r="D198" i="32"/>
  <c r="D158" i="32"/>
  <c r="D282" i="32"/>
  <c r="F18" i="28"/>
  <c r="F30" i="28"/>
  <c r="F16" i="28"/>
  <c r="F26" i="28"/>
  <c r="F24" i="28"/>
  <c r="F32" i="28"/>
  <c r="F36" i="29"/>
  <c r="F27" i="29"/>
  <c r="F14" i="29"/>
  <c r="F11" i="29"/>
  <c r="F10" i="29"/>
  <c r="F23" i="29"/>
  <c r="F7" i="29"/>
  <c r="F18" i="29"/>
  <c r="F22" i="29"/>
  <c r="F6" i="29"/>
  <c r="F191" i="30"/>
  <c r="F171" i="30"/>
  <c r="F203" i="30"/>
  <c r="F183" i="30"/>
  <c r="F199" i="30"/>
  <c r="F169" i="30"/>
  <c r="F167" i="30"/>
  <c r="F13" i="33"/>
  <c r="F37" i="33"/>
  <c r="F18" i="33"/>
  <c r="F25" i="33"/>
  <c r="F6" i="33"/>
  <c r="F10" i="33"/>
  <c r="F42" i="33"/>
  <c r="F16" i="33"/>
  <c r="F32" i="33"/>
  <c r="F29" i="33"/>
  <c r="F38" i="33"/>
  <c r="F14" i="33"/>
  <c r="F21" i="33"/>
  <c r="F20" i="33"/>
  <c r="F36" i="33"/>
  <c r="F188" i="33"/>
  <c r="F180" i="33"/>
  <c r="F199" i="33"/>
  <c r="F191" i="33"/>
  <c r="F183" i="33"/>
  <c r="F175" i="33"/>
  <c r="F167" i="33"/>
  <c r="F182" i="33"/>
  <c r="F192" i="33"/>
  <c r="F202" i="33"/>
  <c r="F197" i="33"/>
  <c r="F189" i="33"/>
  <c r="F181" i="33"/>
  <c r="F173" i="33"/>
  <c r="F165" i="33"/>
  <c r="F174" i="33"/>
  <c r="F184" i="33"/>
  <c r="F194" i="33"/>
  <c r="F186" i="33"/>
  <c r="F17" i="32"/>
  <c r="F10" i="32"/>
  <c r="F33" i="32"/>
  <c r="F6" i="32"/>
  <c r="F23" i="32"/>
  <c r="F37" i="32"/>
  <c r="F21" i="32"/>
  <c r="F5" i="32"/>
  <c r="F38" i="32"/>
  <c r="F8" i="32"/>
  <c r="F24" i="32"/>
  <c r="F40" i="32"/>
  <c r="F31" i="32"/>
  <c r="F18" i="32"/>
  <c r="F15" i="32"/>
  <c r="F25" i="32"/>
  <c r="F14" i="32"/>
  <c r="F22" i="32"/>
  <c r="F42" i="32"/>
  <c r="F12" i="32"/>
  <c r="F28" i="32"/>
  <c r="F35" i="32"/>
  <c r="F188" i="32"/>
  <c r="F180" i="32"/>
  <c r="F201" i="32"/>
  <c r="F193" i="32"/>
  <c r="F185" i="32"/>
  <c r="F177" i="32"/>
  <c r="F169" i="32"/>
  <c r="F192" i="32"/>
  <c r="F202" i="32"/>
  <c r="F170" i="32"/>
  <c r="F172" i="32"/>
  <c r="F166" i="32"/>
  <c r="F199" i="32"/>
  <c r="F191" i="32"/>
  <c r="F183" i="32"/>
  <c r="F175" i="32"/>
  <c r="F167" i="32"/>
  <c r="F184" i="32"/>
  <c r="F194" i="32"/>
  <c r="F182" i="32"/>
  <c r="D179" i="32"/>
  <c r="D206" i="33"/>
  <c r="D246" i="33"/>
  <c r="D126" i="33"/>
  <c r="D86" i="33"/>
  <c r="D87" i="32"/>
  <c r="D127" i="32"/>
  <c r="D207" i="32"/>
  <c r="D255" i="32"/>
  <c r="D55" i="32"/>
  <c r="D135" i="32"/>
  <c r="D265" i="32"/>
  <c r="D145" i="32"/>
  <c r="D73" i="32"/>
  <c r="D193" i="32"/>
  <c r="D153" i="32"/>
  <c r="D281" i="32"/>
  <c r="D241" i="32"/>
  <c r="D121" i="32"/>
  <c r="F310" i="30"/>
  <c r="F317" i="30"/>
  <c r="F304" i="30"/>
  <c r="F306" i="30"/>
  <c r="F134" i="32"/>
  <c r="F153" i="32"/>
  <c r="F125" i="32"/>
  <c r="F132" i="32"/>
  <c r="F139" i="32"/>
  <c r="F148" i="32"/>
  <c r="D138" i="38"/>
  <c r="D218" i="38"/>
  <c r="D139" i="26"/>
  <c r="F106" i="27"/>
  <c r="F275" i="23"/>
  <c r="F257" i="23"/>
  <c r="F110" i="27"/>
  <c r="F123" i="27"/>
  <c r="F148" i="28"/>
  <c r="F140" i="28"/>
  <c r="F132" i="28"/>
  <c r="F155" i="28"/>
  <c r="F163" i="28"/>
  <c r="D283" i="28"/>
  <c r="D39" i="28"/>
  <c r="D58" i="28"/>
  <c r="D98" i="28"/>
  <c r="F153" i="28"/>
  <c r="F162" i="29"/>
  <c r="F131" i="29"/>
  <c r="F161" i="29"/>
  <c r="F147" i="29"/>
  <c r="F127" i="30"/>
  <c r="F141" i="30"/>
  <c r="F290" i="30"/>
  <c r="F308" i="30"/>
  <c r="D123" i="31"/>
  <c r="F133" i="31"/>
  <c r="F125" i="31"/>
  <c r="F152" i="31"/>
  <c r="F163" i="31"/>
  <c r="F150" i="32"/>
  <c r="D109" i="32"/>
  <c r="D225" i="32"/>
  <c r="D105" i="32"/>
  <c r="D185" i="32"/>
  <c r="D47" i="32"/>
  <c r="D37" i="32"/>
  <c r="D136" i="32"/>
  <c r="D41" i="32"/>
  <c r="D144" i="30"/>
  <c r="D224" i="30"/>
  <c r="D104" i="30"/>
  <c r="D212" i="37"/>
  <c r="D252" i="30"/>
  <c r="D212" i="30"/>
  <c r="D12" i="30"/>
  <c r="D56" i="30"/>
  <c r="D16" i="30"/>
  <c r="F61" i="37"/>
  <c r="D57" i="37"/>
  <c r="D17" i="37"/>
  <c r="D177" i="37"/>
  <c r="D137" i="37"/>
  <c r="D276" i="37"/>
  <c r="D76" i="37"/>
  <c r="D159" i="37"/>
  <c r="D239" i="37"/>
  <c r="D39" i="37"/>
  <c r="D279" i="37"/>
  <c r="F203" i="37"/>
  <c r="F199" i="37"/>
  <c r="F195" i="37"/>
  <c r="F191" i="37"/>
  <c r="F187" i="37"/>
  <c r="F183" i="37"/>
  <c r="F168" i="37"/>
  <c r="F172" i="37"/>
  <c r="F176" i="37"/>
  <c r="F180" i="37"/>
  <c r="F202" i="37"/>
  <c r="F198" i="37"/>
  <c r="F194" i="37"/>
  <c r="F190" i="37"/>
  <c r="F186" i="37"/>
  <c r="F165" i="37"/>
  <c r="F169" i="37"/>
  <c r="F173" i="37"/>
  <c r="F177" i="37"/>
  <c r="F181" i="37"/>
  <c r="D215" i="29"/>
  <c r="D55" i="29"/>
  <c r="D175" i="29"/>
  <c r="D125" i="33"/>
  <c r="D5" i="33"/>
  <c r="D51" i="37"/>
  <c r="D131" i="37"/>
  <c r="D193" i="37"/>
  <c r="D113" i="37"/>
  <c r="D33" i="37"/>
  <c r="D233" i="37"/>
  <c r="D243" i="37"/>
  <c r="D83" i="37"/>
  <c r="D163" i="37"/>
  <c r="D283" i="37"/>
  <c r="F82" i="37"/>
  <c r="F74" i="37"/>
  <c r="F66" i="37"/>
  <c r="F58" i="37"/>
  <c r="F50" i="37"/>
  <c r="F81" i="37"/>
  <c r="F73" i="37"/>
  <c r="F65" i="37"/>
  <c r="F57" i="37"/>
  <c r="F49" i="37"/>
  <c r="F235" i="37"/>
  <c r="F207" i="37"/>
  <c r="F221" i="37"/>
  <c r="D128" i="38"/>
  <c r="D213" i="25"/>
  <c r="D253" i="25"/>
  <c r="D133" i="25"/>
  <c r="F126" i="25"/>
  <c r="F159" i="25"/>
  <c r="F156" i="25"/>
  <c r="F153" i="25"/>
  <c r="F135" i="25"/>
  <c r="F148" i="25"/>
  <c r="D91" i="27"/>
  <c r="D211" i="27"/>
  <c r="D131" i="27"/>
  <c r="D11" i="27"/>
  <c r="D171" i="27"/>
  <c r="D82" i="25"/>
  <c r="F253" i="26"/>
  <c r="F277" i="26"/>
  <c r="F258" i="26"/>
  <c r="F270" i="26"/>
  <c r="F252" i="26"/>
  <c r="F247" i="26"/>
  <c r="F279" i="26"/>
  <c r="F273" i="26"/>
  <c r="F267" i="26"/>
  <c r="F262" i="26"/>
  <c r="F282" i="26"/>
  <c r="F276" i="26"/>
  <c r="F271" i="26"/>
  <c r="F265" i="26"/>
  <c r="F259" i="26"/>
  <c r="D106" i="38"/>
  <c r="D26" i="38"/>
  <c r="D266" i="38"/>
  <c r="F99" i="26"/>
  <c r="F103" i="26"/>
  <c r="F94" i="26"/>
  <c r="D30" i="23"/>
  <c r="D70" i="23"/>
  <c r="D274" i="23"/>
  <c r="D74" i="23"/>
  <c r="D114" i="23"/>
  <c r="D234" i="23"/>
  <c r="D154" i="23"/>
  <c r="D77" i="23"/>
  <c r="D277" i="23"/>
  <c r="D117" i="23"/>
  <c r="D37" i="23"/>
  <c r="D157" i="23"/>
  <c r="D85" i="26"/>
  <c r="D5" i="26"/>
  <c r="D208" i="26"/>
  <c r="D248" i="26"/>
  <c r="D37" i="26"/>
  <c r="D117" i="26"/>
  <c r="D157" i="26"/>
  <c r="D197" i="26"/>
  <c r="F231" i="23"/>
  <c r="F237" i="23"/>
  <c r="D72" i="29"/>
  <c r="D112" i="29"/>
  <c r="D272" i="29"/>
  <c r="D32" i="29"/>
  <c r="D232" i="29"/>
  <c r="D192" i="29"/>
  <c r="D152" i="29"/>
  <c r="D40" i="29"/>
  <c r="D160" i="29"/>
  <c r="D200" i="29"/>
  <c r="D80" i="29"/>
  <c r="D240" i="29"/>
  <c r="D280" i="29"/>
  <c r="D120" i="29"/>
  <c r="D167" i="30"/>
  <c r="D47" i="30"/>
  <c r="D207" i="30"/>
  <c r="D87" i="30"/>
  <c r="D287" i="30"/>
  <c r="D127" i="30"/>
  <c r="D269" i="30"/>
  <c r="D309" i="30"/>
  <c r="D189" i="30"/>
  <c r="D149" i="30"/>
  <c r="D69" i="30"/>
  <c r="D253" i="33"/>
  <c r="D13" i="33"/>
  <c r="D173" i="33"/>
  <c r="D183" i="33"/>
  <c r="D263" i="33"/>
  <c r="D267" i="33"/>
  <c r="D107" i="33"/>
  <c r="D147" i="33"/>
  <c r="D187" i="33"/>
  <c r="D27" i="33"/>
  <c r="D67" i="33"/>
  <c r="D230" i="33"/>
  <c r="D70" i="33"/>
  <c r="D270" i="33"/>
  <c r="D154" i="33"/>
  <c r="D194" i="33"/>
  <c r="D74" i="33"/>
  <c r="D34" i="33"/>
  <c r="D38" i="33"/>
  <c r="D158" i="33"/>
  <c r="D198" i="33"/>
  <c r="D278" i="33"/>
  <c r="D242" i="33"/>
  <c r="D53" i="32"/>
  <c r="D133" i="32"/>
  <c r="D13" i="32"/>
  <c r="D263" i="32"/>
  <c r="D155" i="32"/>
  <c r="D35" i="32"/>
  <c r="D163" i="32"/>
  <c r="D43" i="32"/>
  <c r="D9" i="25"/>
  <c r="D89" i="25"/>
  <c r="D169" i="25"/>
  <c r="D49" i="25"/>
  <c r="D209" i="25"/>
  <c r="D60" i="27"/>
  <c r="D100" i="27"/>
  <c r="D202" i="27"/>
  <c r="D202" i="25"/>
  <c r="D173" i="25"/>
  <c r="F118" i="26"/>
  <c r="F86" i="26"/>
  <c r="F88" i="26"/>
  <c r="F85" i="26"/>
  <c r="F106" i="26"/>
  <c r="F108" i="26"/>
  <c r="F87" i="26"/>
  <c r="F119" i="26"/>
  <c r="F113" i="26"/>
  <c r="F115" i="26"/>
  <c r="F96" i="26"/>
  <c r="F110" i="26"/>
  <c r="F109" i="26"/>
  <c r="F93" i="26"/>
  <c r="F90" i="26"/>
  <c r="F100" i="26"/>
  <c r="F111" i="26"/>
  <c r="F105" i="26"/>
  <c r="F107" i="26"/>
  <c r="F120" i="26"/>
  <c r="D22" i="38"/>
  <c r="D142" i="38"/>
  <c r="D222" i="38"/>
  <c r="D262" i="38"/>
  <c r="D62" i="38"/>
  <c r="D230" i="38"/>
  <c r="D190" i="38"/>
  <c r="D150" i="38"/>
  <c r="D70" i="38"/>
  <c r="F251" i="26"/>
  <c r="F260" i="26"/>
  <c r="F250" i="26"/>
  <c r="F280" i="26"/>
  <c r="D125" i="27"/>
  <c r="F246" i="26"/>
  <c r="F91" i="26"/>
  <c r="F281" i="26"/>
  <c r="F121" i="26"/>
  <c r="F263" i="26"/>
  <c r="F95" i="26"/>
  <c r="F116" i="26"/>
  <c r="F122" i="26"/>
  <c r="F123" i="26"/>
  <c r="F102" i="26"/>
  <c r="D251" i="27"/>
  <c r="D78" i="27"/>
  <c r="D205" i="27"/>
  <c r="D184" i="27"/>
  <c r="D198" i="27"/>
  <c r="F245" i="26"/>
  <c r="D34" i="23"/>
  <c r="F160" i="25"/>
  <c r="D249" i="25"/>
  <c r="D6" i="23"/>
  <c r="D46" i="23"/>
  <c r="D126" i="23"/>
  <c r="D86" i="23"/>
  <c r="D166" i="23"/>
  <c r="D249" i="23"/>
  <c r="D89" i="23"/>
  <c r="D129" i="23"/>
  <c r="D13" i="23"/>
  <c r="D173" i="23"/>
  <c r="D213" i="23"/>
  <c r="D177" i="23"/>
  <c r="D217" i="23"/>
  <c r="D27" i="23"/>
  <c r="D67" i="23"/>
  <c r="D147" i="23"/>
  <c r="D267" i="23"/>
  <c r="D186" i="29"/>
  <c r="D226" i="29"/>
  <c r="D254" i="23"/>
  <c r="D87" i="23"/>
  <c r="D256" i="26"/>
  <c r="D56" i="26"/>
  <c r="D191" i="26"/>
  <c r="D114" i="26"/>
  <c r="F147" i="26"/>
  <c r="F27" i="26"/>
  <c r="F137" i="26"/>
  <c r="F41" i="26"/>
  <c r="F9" i="26"/>
  <c r="F143" i="26"/>
  <c r="F15" i="26"/>
  <c r="F140" i="26"/>
  <c r="F20" i="26"/>
  <c r="F26" i="26"/>
  <c r="F5" i="26"/>
  <c r="F142" i="26"/>
  <c r="F125" i="26"/>
  <c r="F160" i="26"/>
  <c r="F34" i="26"/>
  <c r="D163" i="27"/>
  <c r="D279" i="27"/>
  <c r="D275" i="27"/>
  <c r="D209" i="27"/>
  <c r="D132" i="27"/>
  <c r="F24" i="26"/>
  <c r="F194" i="25"/>
  <c r="F183" i="25"/>
  <c r="F97" i="23"/>
  <c r="F118" i="23"/>
  <c r="F110" i="23"/>
  <c r="F119" i="23"/>
  <c r="F123" i="23"/>
  <c r="F95" i="23"/>
  <c r="F102" i="23"/>
  <c r="F93" i="23"/>
  <c r="D146" i="25"/>
  <c r="F207" i="25"/>
  <c r="D161" i="25"/>
  <c r="D9" i="27"/>
  <c r="D264" i="23"/>
  <c r="D165" i="25"/>
  <c r="D215" i="25"/>
  <c r="F33" i="25"/>
  <c r="F43" i="25"/>
  <c r="D17" i="26"/>
  <c r="F187" i="25"/>
  <c r="F179" i="25"/>
  <c r="F168" i="25"/>
  <c r="F170" i="25"/>
  <c r="F172" i="25"/>
  <c r="F184" i="25"/>
  <c r="F174" i="25"/>
  <c r="F6" i="26"/>
  <c r="F32" i="26"/>
  <c r="F38" i="26"/>
  <c r="F87" i="23"/>
  <c r="D35" i="25"/>
  <c r="F22" i="26"/>
  <c r="F171" i="25"/>
  <c r="D106" i="29"/>
  <c r="F160" i="31"/>
  <c r="F150" i="31"/>
  <c r="F126" i="31"/>
  <c r="F146" i="33"/>
  <c r="F156" i="33"/>
  <c r="F140" i="33"/>
  <c r="D72" i="30"/>
  <c r="D192" i="30"/>
  <c r="D312" i="30"/>
  <c r="D112" i="30"/>
  <c r="D32" i="30"/>
  <c r="D152" i="30"/>
  <c r="D232" i="30"/>
  <c r="D245" i="29"/>
  <c r="D85" i="29"/>
  <c r="D205" i="29"/>
  <c r="D91" i="29"/>
  <c r="D131" i="29"/>
  <c r="D171" i="29"/>
  <c r="D214" i="23"/>
  <c r="D247" i="23"/>
  <c r="D44" i="23"/>
  <c r="D144" i="26"/>
  <c r="D111" i="26"/>
  <c r="D74" i="26"/>
  <c r="D24" i="26"/>
  <c r="D82" i="26"/>
  <c r="F155" i="26"/>
  <c r="F35" i="26"/>
  <c r="F145" i="26"/>
  <c r="F17" i="26"/>
  <c r="F151" i="26"/>
  <c r="F23" i="26"/>
  <c r="F148" i="26"/>
  <c r="F28" i="26"/>
  <c r="F42" i="26"/>
  <c r="F21" i="26"/>
  <c r="F141" i="26"/>
  <c r="F163" i="26"/>
  <c r="F134" i="26"/>
  <c r="F130" i="26"/>
  <c r="D239" i="27"/>
  <c r="D79" i="27"/>
  <c r="D129" i="27"/>
  <c r="F203" i="25"/>
  <c r="F166" i="25"/>
  <c r="F175" i="25"/>
  <c r="D119" i="27"/>
  <c r="F121" i="23"/>
  <c r="F89" i="23"/>
  <c r="F108" i="23"/>
  <c r="F113" i="23"/>
  <c r="F114" i="23"/>
  <c r="F92" i="23"/>
  <c r="F85" i="23"/>
  <c r="F117" i="23"/>
  <c r="D109" i="25"/>
  <c r="D135" i="25"/>
  <c r="F23" i="25"/>
  <c r="F35" i="25"/>
  <c r="F200" i="25"/>
  <c r="F198" i="25"/>
  <c r="F201" i="25"/>
  <c r="F173" i="25"/>
  <c r="F16" i="26"/>
  <c r="F43" i="26"/>
  <c r="F100" i="23"/>
  <c r="F192" i="25"/>
  <c r="F197" i="25"/>
  <c r="D205" i="25"/>
  <c r="F186" i="25"/>
  <c r="D5" i="29"/>
  <c r="F147" i="28"/>
  <c r="F141" i="28"/>
  <c r="F125" i="28"/>
  <c r="F127" i="28"/>
  <c r="F145" i="28"/>
  <c r="F151" i="28"/>
  <c r="F156" i="28"/>
  <c r="F129" i="28"/>
  <c r="F137" i="28"/>
  <c r="F139" i="29"/>
  <c r="F133" i="29"/>
  <c r="F138" i="29"/>
  <c r="F154" i="29"/>
  <c r="F137" i="29"/>
  <c r="F146" i="29"/>
  <c r="F134" i="29"/>
  <c r="F126" i="29"/>
  <c r="F128" i="29"/>
  <c r="F150" i="29"/>
  <c r="F149" i="29"/>
  <c r="F144" i="29"/>
  <c r="F129" i="29"/>
  <c r="F135" i="29"/>
  <c r="F163" i="29"/>
  <c r="F155" i="29"/>
  <c r="F145" i="29"/>
  <c r="F127" i="29"/>
  <c r="F125" i="29"/>
  <c r="F142" i="29"/>
  <c r="F152" i="29"/>
  <c r="F158" i="30"/>
  <c r="F145" i="30"/>
  <c r="F137" i="30"/>
  <c r="F160" i="30"/>
  <c r="F130" i="30"/>
  <c r="F143" i="30"/>
  <c r="F144" i="30"/>
  <c r="F129" i="30"/>
  <c r="F153" i="30"/>
  <c r="F128" i="30"/>
  <c r="F138" i="30"/>
  <c r="F147" i="30"/>
  <c r="F131" i="30"/>
  <c r="F162" i="30"/>
  <c r="F134" i="30"/>
  <c r="F148" i="30"/>
  <c r="F159" i="30"/>
  <c r="F133" i="30"/>
  <c r="F154" i="30"/>
  <c r="F149" i="30"/>
  <c r="F150" i="30"/>
  <c r="F140" i="30"/>
  <c r="F298" i="30"/>
  <c r="F292" i="30"/>
  <c r="F321" i="30"/>
  <c r="F286" i="30"/>
  <c r="F294" i="30"/>
  <c r="F295" i="30"/>
  <c r="F318" i="30"/>
  <c r="F323" i="30"/>
  <c r="F287" i="30"/>
  <c r="F288" i="30"/>
  <c r="F301" i="30"/>
  <c r="F322" i="30"/>
  <c r="F285" i="30"/>
  <c r="F299" i="30"/>
  <c r="F307" i="30"/>
  <c r="F313" i="30"/>
  <c r="F311" i="30"/>
  <c r="F302" i="30"/>
  <c r="F309" i="30"/>
  <c r="F289" i="30"/>
  <c r="F319" i="30"/>
  <c r="F303" i="30"/>
  <c r="F300" i="30"/>
  <c r="F312" i="30"/>
  <c r="F130" i="31"/>
  <c r="F157" i="31"/>
  <c r="F156" i="31"/>
  <c r="F142" i="31"/>
  <c r="F148" i="31"/>
  <c r="F138" i="31"/>
  <c r="F134" i="31"/>
  <c r="F144" i="31"/>
  <c r="F147" i="31"/>
  <c r="F159" i="31"/>
  <c r="F154" i="31"/>
  <c r="F145" i="31"/>
  <c r="F151" i="31"/>
  <c r="F141" i="31"/>
  <c r="F137" i="31"/>
  <c r="F131" i="31"/>
  <c r="F146" i="31"/>
  <c r="F153" i="31"/>
  <c r="F128" i="31"/>
  <c r="F154" i="33"/>
  <c r="F128" i="33"/>
  <c r="F152" i="33"/>
  <c r="F136" i="33"/>
  <c r="F132" i="33"/>
  <c r="F163" i="33"/>
  <c r="F155" i="33"/>
  <c r="F151" i="33"/>
  <c r="F143" i="33"/>
  <c r="F135" i="33"/>
  <c r="F127" i="33"/>
  <c r="F144" i="33"/>
  <c r="F150" i="33"/>
  <c r="F161" i="33"/>
  <c r="F158" i="33"/>
  <c r="F149" i="33"/>
  <c r="F141" i="33"/>
  <c r="F133" i="33"/>
  <c r="F125" i="33"/>
  <c r="F162" i="33"/>
  <c r="F134" i="33"/>
  <c r="F157" i="33"/>
  <c r="F145" i="33"/>
  <c r="F129" i="33"/>
  <c r="F159" i="33"/>
  <c r="F147" i="33"/>
  <c r="F131" i="33"/>
  <c r="F142" i="33"/>
  <c r="F130" i="33"/>
  <c r="F154" i="32"/>
  <c r="F137" i="32"/>
  <c r="F149" i="32"/>
  <c r="F135" i="32"/>
  <c r="F143" i="32"/>
  <c r="F158" i="32"/>
  <c r="F151" i="32"/>
  <c r="F141" i="32"/>
  <c r="F156" i="32"/>
  <c r="F131" i="32"/>
  <c r="F145" i="32"/>
  <c r="F133" i="32"/>
  <c r="F161" i="32"/>
  <c r="F128" i="32"/>
  <c r="F136" i="32"/>
  <c r="F144" i="32"/>
  <c r="F152" i="32"/>
  <c r="F155" i="32"/>
  <c r="F159" i="32"/>
  <c r="F130" i="32"/>
  <c r="F138" i="32"/>
  <c r="F146" i="32"/>
  <c r="F162" i="32"/>
  <c r="F126" i="32"/>
  <c r="F142" i="32"/>
  <c r="F157" i="32"/>
  <c r="F140" i="32"/>
  <c r="F160" i="32"/>
  <c r="D18" i="29"/>
  <c r="D138" i="29"/>
  <c r="D98" i="29"/>
  <c r="D178" i="29"/>
  <c r="D299" i="30"/>
  <c r="D59" i="30"/>
  <c r="D179" i="30"/>
  <c r="D218" i="32"/>
  <c r="D58" i="32"/>
  <c r="D18" i="32"/>
  <c r="D178" i="32"/>
  <c r="D75" i="30"/>
  <c r="D115" i="30"/>
  <c r="F98" i="31"/>
  <c r="F120" i="31"/>
  <c r="F112" i="31"/>
  <c r="F95" i="33"/>
  <c r="F87" i="33"/>
  <c r="F85" i="33"/>
  <c r="F89" i="33"/>
  <c r="F250" i="33"/>
  <c r="F277" i="33"/>
  <c r="F267" i="33"/>
  <c r="F257" i="33"/>
  <c r="F245" i="33"/>
  <c r="F246" i="33"/>
  <c r="F248" i="33"/>
  <c r="F97" i="32"/>
  <c r="F98" i="32"/>
  <c r="F122" i="32"/>
  <c r="F101" i="32"/>
  <c r="F85" i="32"/>
  <c r="F119" i="32"/>
  <c r="F87" i="32"/>
  <c r="F104" i="32"/>
  <c r="F113" i="32"/>
  <c r="F120" i="32"/>
  <c r="F93" i="32"/>
  <c r="F92" i="32"/>
  <c r="F110" i="32"/>
  <c r="F96" i="32"/>
  <c r="F118" i="32"/>
  <c r="F89" i="32"/>
  <c r="F95" i="32"/>
  <c r="F116" i="32"/>
  <c r="F99" i="32"/>
  <c r="F94" i="32"/>
  <c r="F211" i="37"/>
  <c r="F225" i="37"/>
  <c r="F242" i="37"/>
  <c r="F226" i="37"/>
  <c r="F206" i="37"/>
  <c r="F214" i="37"/>
  <c r="F237" i="37"/>
  <c r="F239" i="37"/>
  <c r="F238" i="37"/>
  <c r="F210" i="37"/>
  <c r="F236" i="37"/>
  <c r="F220" i="37"/>
  <c r="F218" i="37"/>
  <c r="F243" i="37"/>
  <c r="F215" i="37"/>
  <c r="D129" i="38"/>
  <c r="D133" i="38"/>
  <c r="D277" i="38"/>
  <c r="D237" i="38"/>
  <c r="D77" i="38"/>
  <c r="D37" i="38"/>
  <c r="D197" i="38"/>
  <c r="D117" i="38"/>
  <c r="F254" i="33"/>
  <c r="F251" i="33"/>
  <c r="F265" i="33"/>
  <c r="F281" i="33"/>
  <c r="F108" i="32"/>
  <c r="F114" i="32"/>
  <c r="F106" i="32"/>
  <c r="F110" i="31"/>
  <c r="D318" i="30"/>
  <c r="D238" i="30"/>
  <c r="D47" i="33"/>
  <c r="D87" i="33"/>
  <c r="D260" i="33"/>
  <c r="D220" i="33"/>
  <c r="D144" i="33"/>
  <c r="D104" i="33"/>
  <c r="D24" i="33"/>
  <c r="D264" i="33"/>
  <c r="D64" i="33"/>
  <c r="D224" i="33"/>
  <c r="D151" i="33"/>
  <c r="D71" i="33"/>
  <c r="D231" i="33"/>
  <c r="D163" i="33"/>
  <c r="F240" i="37"/>
  <c r="F241" i="37"/>
  <c r="D48" i="37"/>
  <c r="D208" i="37"/>
  <c r="D217" i="37"/>
  <c r="D97" i="37"/>
  <c r="D257" i="37"/>
  <c r="D25" i="37"/>
  <c r="D265" i="37"/>
  <c r="D208" i="32"/>
  <c r="D281" i="28"/>
  <c r="D235" i="28"/>
  <c r="D16" i="32"/>
  <c r="D77" i="29"/>
  <c r="D277" i="29"/>
  <c r="D208" i="30"/>
  <c r="D88" i="30"/>
  <c r="D200" i="30"/>
  <c r="D160" i="30"/>
  <c r="D179" i="38"/>
  <c r="D19" i="38"/>
  <c r="D67" i="38"/>
  <c r="D107" i="38"/>
  <c r="D34" i="29"/>
  <c r="D74" i="29"/>
  <c r="D204" i="32"/>
  <c r="D164" i="32"/>
  <c r="D84" i="32"/>
  <c r="D168" i="32"/>
  <c r="D248" i="32"/>
  <c r="D132" i="32"/>
  <c r="D52" i="32"/>
  <c r="D252" i="32"/>
  <c r="D212" i="32"/>
  <c r="D256" i="32"/>
  <c r="D56" i="32"/>
  <c r="D176" i="32"/>
  <c r="D96" i="32"/>
  <c r="D142" i="32"/>
  <c r="D182" i="32"/>
  <c r="D62" i="32"/>
  <c r="D66" i="32"/>
  <c r="D266" i="32"/>
  <c r="D226" i="32"/>
  <c r="D110" i="32"/>
  <c r="D150" i="32"/>
  <c r="D230" i="32"/>
  <c r="D270" i="32"/>
  <c r="D30" i="32"/>
  <c r="D190" i="32"/>
  <c r="D274" i="32"/>
  <c r="D154" i="32"/>
  <c r="D278" i="32"/>
  <c r="D118" i="32"/>
  <c r="D238" i="32"/>
  <c r="D82" i="32"/>
  <c r="D242" i="32"/>
  <c r="D71" i="37"/>
  <c r="D271" i="37"/>
  <c r="D8" i="38"/>
  <c r="D248" i="38"/>
  <c r="D48" i="38"/>
  <c r="D208" i="38"/>
  <c r="D88" i="38"/>
  <c r="D56" i="38"/>
  <c r="D256" i="38"/>
  <c r="D79" i="25"/>
  <c r="D39" i="25"/>
  <c r="D159" i="25"/>
  <c r="D279" i="25"/>
  <c r="D119" i="25"/>
  <c r="D116" i="25"/>
  <c r="D276" i="25"/>
  <c r="D217" i="25"/>
  <c r="D17" i="25"/>
  <c r="D57" i="25"/>
  <c r="D92" i="26"/>
  <c r="F69" i="23"/>
  <c r="F62" i="23"/>
  <c r="F73" i="23"/>
  <c r="F77" i="23"/>
  <c r="F54" i="23"/>
  <c r="F60" i="23"/>
  <c r="D67" i="27"/>
  <c r="D227" i="27"/>
  <c r="D107" i="27"/>
  <c r="D187" i="27"/>
  <c r="F83" i="38"/>
  <c r="F48" i="38"/>
  <c r="F52" i="38"/>
  <c r="F56" i="38"/>
  <c r="F60" i="38"/>
  <c r="F64" i="38"/>
  <c r="F68" i="38"/>
  <c r="F72" i="38"/>
  <c r="F76" i="38"/>
  <c r="F80" i="38"/>
  <c r="F45" i="38"/>
  <c r="F49" i="38"/>
  <c r="F53" i="38"/>
  <c r="F57" i="38"/>
  <c r="F61" i="38"/>
  <c r="F65" i="38"/>
  <c r="F69" i="38"/>
  <c r="F73" i="38"/>
  <c r="F77" i="38"/>
  <c r="F81" i="38"/>
  <c r="F47" i="38"/>
  <c r="F55" i="38"/>
  <c r="F63" i="38"/>
  <c r="F71" i="38"/>
  <c r="F79" i="38"/>
  <c r="F50" i="38"/>
  <c r="F58" i="38"/>
  <c r="F66" i="38"/>
  <c r="F74" i="38"/>
  <c r="F82" i="38"/>
  <c r="F54" i="38"/>
  <c r="F70" i="38"/>
  <c r="F59" i="38"/>
  <c r="F75" i="38"/>
  <c r="D205" i="23"/>
  <c r="D231" i="23"/>
  <c r="D267" i="27"/>
  <c r="D156" i="25"/>
  <c r="D177" i="25"/>
  <c r="F242" i="25"/>
  <c r="F241" i="25"/>
  <c r="F211" i="25"/>
  <c r="F79" i="23"/>
  <c r="D31" i="23"/>
  <c r="D38" i="25"/>
  <c r="D118" i="25"/>
  <c r="D278" i="25"/>
  <c r="D273" i="25"/>
  <c r="D193" i="25"/>
  <c r="D233" i="25"/>
  <c r="F118" i="25"/>
  <c r="F101" i="25"/>
  <c r="F110" i="25"/>
  <c r="F112" i="25"/>
  <c r="F111" i="25"/>
  <c r="F108" i="25"/>
  <c r="F105" i="25"/>
  <c r="F113" i="25"/>
  <c r="F104" i="25"/>
  <c r="F103" i="25"/>
  <c r="F93" i="25"/>
  <c r="F100" i="25"/>
  <c r="F102" i="25"/>
  <c r="F99" i="25"/>
  <c r="F98" i="25"/>
  <c r="F95" i="25"/>
  <c r="F87" i="25"/>
  <c r="F123" i="25"/>
  <c r="F106" i="25"/>
  <c r="D15" i="23"/>
  <c r="D55" i="23"/>
  <c r="D72" i="23"/>
  <c r="D232" i="23"/>
  <c r="D278" i="23"/>
  <c r="D38" i="23"/>
  <c r="D238" i="26"/>
  <c r="D38" i="26"/>
  <c r="D118" i="26"/>
  <c r="D78" i="26"/>
  <c r="D180" i="27"/>
  <c r="D20" i="27"/>
  <c r="D140" i="27"/>
  <c r="D108" i="27"/>
  <c r="D38" i="27"/>
  <c r="D260" i="37"/>
  <c r="D220" i="37"/>
  <c r="D60" i="37"/>
  <c r="D180" i="37"/>
  <c r="D140" i="37"/>
  <c r="F78" i="38"/>
  <c r="F46" i="38"/>
  <c r="D97" i="38"/>
  <c r="D217" i="38"/>
  <c r="D177" i="38"/>
  <c r="D17" i="38"/>
  <c r="D137" i="38"/>
  <c r="D100" i="38"/>
  <c r="D60" i="38"/>
  <c r="D260" i="38"/>
  <c r="D140" i="38"/>
  <c r="D220" i="38"/>
  <c r="D180" i="38"/>
  <c r="D20" i="38"/>
  <c r="D223" i="38"/>
  <c r="D103" i="38"/>
  <c r="D183" i="38"/>
  <c r="D23" i="38"/>
  <c r="D263" i="38"/>
  <c r="D143" i="38"/>
  <c r="D147" i="38"/>
  <c r="D27" i="38"/>
  <c r="D227" i="38"/>
  <c r="D111" i="38"/>
  <c r="D231" i="38"/>
  <c r="D151" i="38"/>
  <c r="D155" i="38"/>
  <c r="D35" i="38"/>
  <c r="D235" i="38"/>
  <c r="D115" i="38"/>
  <c r="D275" i="38"/>
  <c r="D42" i="38"/>
  <c r="D282" i="38"/>
  <c r="D242" i="38"/>
  <c r="D82" i="38"/>
  <c r="D162" i="38"/>
  <c r="D122" i="38"/>
  <c r="D202" i="38"/>
  <c r="D201" i="23"/>
  <c r="D109" i="23"/>
  <c r="D101" i="23"/>
  <c r="D261" i="23"/>
  <c r="D85" i="23"/>
  <c r="D245" i="23"/>
  <c r="D198" i="23"/>
  <c r="D250" i="23"/>
  <c r="D195" i="23"/>
  <c r="D111" i="23"/>
  <c r="D271" i="23"/>
  <c r="D175" i="23"/>
  <c r="D164" i="23"/>
  <c r="D4" i="23"/>
  <c r="D244" i="23"/>
  <c r="D152" i="23"/>
  <c r="D68" i="23"/>
  <c r="D100" i="26"/>
  <c r="D12" i="26"/>
  <c r="D8" i="26"/>
  <c r="D147" i="27"/>
  <c r="D158" i="27"/>
  <c r="D93" i="27"/>
  <c r="D148" i="27"/>
  <c r="F52" i="23"/>
  <c r="F8" i="23"/>
  <c r="F43" i="23"/>
  <c r="F23" i="23"/>
  <c r="D21" i="23"/>
  <c r="F276" i="25"/>
  <c r="D45" i="23"/>
  <c r="F215" i="25"/>
  <c r="F206" i="25"/>
  <c r="F221" i="25"/>
  <c r="F228" i="25"/>
  <c r="D103" i="25"/>
  <c r="D149" i="25"/>
  <c r="F97" i="25"/>
  <c r="F114" i="25"/>
  <c r="F89" i="25"/>
  <c r="F91" i="25"/>
  <c r="F117" i="25"/>
  <c r="F21" i="23"/>
  <c r="F31" i="23"/>
  <c r="F14" i="23"/>
  <c r="D155" i="25"/>
  <c r="F71" i="23"/>
  <c r="F80" i="23"/>
  <c r="F40" i="23"/>
  <c r="F30" i="23"/>
  <c r="D220" i="27"/>
  <c r="D241" i="25"/>
  <c r="D41" i="25"/>
  <c r="D281" i="25"/>
  <c r="D95" i="25"/>
  <c r="D55" i="25"/>
  <c r="D12" i="25"/>
  <c r="D172" i="25"/>
  <c r="D212" i="25"/>
  <c r="D92" i="25"/>
  <c r="D132" i="25"/>
  <c r="D248" i="25"/>
  <c r="D168" i="25"/>
  <c r="F158" i="25"/>
  <c r="F129" i="25"/>
  <c r="F162" i="25"/>
  <c r="F157" i="25"/>
  <c r="F146" i="25"/>
  <c r="F145" i="25"/>
  <c r="F150" i="25"/>
  <c r="F154" i="25"/>
  <c r="F152" i="25"/>
  <c r="F136" i="25"/>
  <c r="F130" i="25"/>
  <c r="F149" i="25"/>
  <c r="D182" i="23"/>
  <c r="D22" i="23"/>
  <c r="D186" i="23"/>
  <c r="D106" i="23"/>
  <c r="D14" i="26"/>
  <c r="D214" i="26"/>
  <c r="D174" i="26"/>
  <c r="D22" i="26"/>
  <c r="D182" i="26"/>
  <c r="D142" i="26"/>
  <c r="D226" i="26"/>
  <c r="D66" i="26"/>
  <c r="D269" i="26"/>
  <c r="D229" i="26"/>
  <c r="D79" i="26"/>
  <c r="D39" i="26"/>
  <c r="D279" i="26"/>
  <c r="D159" i="26"/>
  <c r="F146" i="23"/>
  <c r="F154" i="23"/>
  <c r="F157" i="23"/>
  <c r="F152" i="23"/>
  <c r="F54" i="26"/>
  <c r="F60" i="26"/>
  <c r="F71" i="26"/>
  <c r="F57" i="26"/>
  <c r="F51" i="26"/>
  <c r="F58" i="26"/>
  <c r="F50" i="26"/>
  <c r="F48" i="26"/>
  <c r="F68" i="26"/>
  <c r="F81" i="26"/>
  <c r="F75" i="26"/>
  <c r="F185" i="26"/>
  <c r="F174" i="26"/>
  <c r="D87" i="27"/>
  <c r="D16" i="27"/>
  <c r="D56" i="27"/>
  <c r="D96" i="27"/>
  <c r="D261" i="27"/>
  <c r="D101" i="27"/>
  <c r="D105" i="27"/>
  <c r="D265" i="27"/>
  <c r="D25" i="27"/>
  <c r="D225" i="27"/>
  <c r="D65" i="27"/>
  <c r="F67" i="38"/>
  <c r="D267" i="38"/>
  <c r="D195" i="38"/>
  <c r="D260" i="25"/>
  <c r="D220" i="25"/>
  <c r="D140" i="25"/>
  <c r="F216" i="25"/>
  <c r="F219" i="25"/>
  <c r="F222" i="25"/>
  <c r="F209" i="25"/>
  <c r="F243" i="25"/>
  <c r="F238" i="25"/>
  <c r="F205" i="25"/>
  <c r="F217" i="25"/>
  <c r="F223" i="25"/>
  <c r="F240" i="25"/>
  <c r="F208" i="25"/>
  <c r="F210" i="25"/>
  <c r="F213" i="25"/>
  <c r="F233" i="25"/>
  <c r="F230" i="25"/>
  <c r="F226" i="25"/>
  <c r="F227" i="25"/>
  <c r="F212" i="25"/>
  <c r="D161" i="26"/>
  <c r="D41" i="26"/>
  <c r="D281" i="26"/>
  <c r="D121" i="26"/>
  <c r="D191" i="27"/>
  <c r="D231" i="27"/>
  <c r="D37" i="27"/>
  <c r="D23" i="37"/>
  <c r="D63" i="37"/>
  <c r="D223" i="37"/>
  <c r="D103" i="37"/>
  <c r="D263" i="37"/>
  <c r="D183" i="37"/>
  <c r="D143" i="37"/>
  <c r="F232" i="38"/>
  <c r="F209" i="38"/>
  <c r="D50" i="23"/>
  <c r="D28" i="23"/>
  <c r="D228" i="23"/>
  <c r="D71" i="27"/>
  <c r="D151" i="27"/>
  <c r="F64" i="23"/>
  <c r="D239" i="25"/>
  <c r="F214" i="25"/>
  <c r="F220" i="25"/>
  <c r="F232" i="25"/>
  <c r="D170" i="23"/>
  <c r="D20" i="25"/>
  <c r="D199" i="25"/>
  <c r="D183" i="25"/>
  <c r="D63" i="25"/>
  <c r="D148" i="25"/>
  <c r="D268" i="25"/>
  <c r="F272" i="25"/>
  <c r="F267" i="25"/>
  <c r="F273" i="25"/>
  <c r="F283" i="25"/>
  <c r="F282" i="25"/>
  <c r="F263" i="25"/>
  <c r="F274" i="25"/>
  <c r="F249" i="25"/>
  <c r="F260" i="25"/>
  <c r="F245" i="25"/>
  <c r="F254" i="25"/>
  <c r="F250" i="25"/>
  <c r="D242" i="26"/>
  <c r="D202" i="26"/>
  <c r="D175" i="27"/>
  <c r="D95" i="27"/>
  <c r="D15" i="27"/>
  <c r="D255" i="27"/>
  <c r="D232" i="27"/>
  <c r="D272" i="27"/>
  <c r="D152" i="27"/>
  <c r="D112" i="27"/>
  <c r="D241" i="23"/>
  <c r="D269" i="23"/>
  <c r="D141" i="23"/>
  <c r="D125" i="23"/>
  <c r="D238" i="23"/>
  <c r="D235" i="23"/>
  <c r="D151" i="23"/>
  <c r="D215" i="23"/>
  <c r="D112" i="23"/>
  <c r="D148" i="23"/>
  <c r="D268" i="23"/>
  <c r="D272" i="23"/>
  <c r="D278" i="26"/>
  <c r="D162" i="26"/>
  <c r="D42" i="26"/>
  <c r="D282" i="26"/>
  <c r="D135" i="27"/>
  <c r="D271" i="27"/>
  <c r="D118" i="27"/>
  <c r="D238" i="27"/>
  <c r="D158" i="23"/>
  <c r="F280" i="25"/>
  <c r="F275" i="25"/>
  <c r="F225" i="25"/>
  <c r="F239" i="25"/>
  <c r="F218" i="25"/>
  <c r="F234" i="25"/>
  <c r="F237" i="25"/>
  <c r="D60" i="25"/>
  <c r="D223" i="25"/>
  <c r="D180" i="25"/>
  <c r="F86" i="25"/>
  <c r="F115" i="25"/>
  <c r="F121" i="25"/>
  <c r="F119" i="25"/>
  <c r="D143" i="25"/>
  <c r="F96" i="25"/>
  <c r="D108" i="25"/>
  <c r="F63" i="23"/>
  <c r="D260" i="27"/>
  <c r="D101" i="25"/>
  <c r="D181" i="25"/>
  <c r="D221" i="25"/>
  <c r="D141" i="25"/>
  <c r="D137" i="25"/>
  <c r="D54" i="25"/>
  <c r="D94" i="25"/>
  <c r="D171" i="25"/>
  <c r="D11" i="25"/>
  <c r="D45" i="25"/>
  <c r="D245" i="25"/>
  <c r="D125" i="25"/>
  <c r="D210" i="23"/>
  <c r="D283" i="23"/>
  <c r="D43" i="23"/>
  <c r="D196" i="26"/>
  <c r="D116" i="26"/>
  <c r="F33" i="23"/>
  <c r="F5" i="23"/>
  <c r="F15" i="23"/>
  <c r="F28" i="23"/>
  <c r="F34" i="23"/>
  <c r="F22" i="23"/>
  <c r="F27" i="23"/>
  <c r="F26" i="23"/>
  <c r="F18" i="23"/>
  <c r="F20" i="23"/>
  <c r="F38" i="23"/>
  <c r="F25" i="23"/>
  <c r="F41" i="23"/>
  <c r="F16" i="23"/>
  <c r="F37" i="23"/>
  <c r="F19" i="23"/>
  <c r="F17" i="23"/>
  <c r="F29" i="23"/>
  <c r="F206" i="26"/>
  <c r="F207" i="26"/>
  <c r="F213" i="26"/>
  <c r="F231" i="26"/>
  <c r="F209" i="26"/>
  <c r="D204" i="27"/>
  <c r="D44" i="27"/>
  <c r="D124" i="27"/>
  <c r="D84" i="27"/>
  <c r="D13" i="27"/>
  <c r="D253" i="27"/>
  <c r="D53" i="27"/>
  <c r="D213" i="27"/>
  <c r="D36" i="33"/>
  <c r="D156" i="33"/>
  <c r="D196" i="33"/>
  <c r="D40" i="33"/>
  <c r="D240" i="33"/>
  <c r="D200" i="33"/>
  <c r="D46" i="32"/>
  <c r="D166" i="32"/>
  <c r="D86" i="32"/>
  <c r="D50" i="32"/>
  <c r="D210" i="32"/>
  <c r="D54" i="32"/>
  <c r="D14" i="32"/>
  <c r="D174" i="32"/>
  <c r="D224" i="32"/>
  <c r="D184" i="32"/>
  <c r="D144" i="32"/>
  <c r="D188" i="32"/>
  <c r="D68" i="32"/>
  <c r="D112" i="32"/>
  <c r="D232" i="32"/>
  <c r="D196" i="32"/>
  <c r="D156" i="32"/>
  <c r="D120" i="32"/>
  <c r="D160" i="32"/>
  <c r="F38" i="27"/>
  <c r="F36" i="27"/>
  <c r="F18" i="27"/>
  <c r="F34" i="27"/>
  <c r="F20" i="27"/>
  <c r="F37" i="27"/>
  <c r="F21" i="27"/>
  <c r="F43" i="27"/>
  <c r="F27" i="27"/>
  <c r="F11" i="27"/>
  <c r="F10" i="27"/>
  <c r="F16" i="27"/>
  <c r="F6" i="27"/>
  <c r="F42" i="27"/>
  <c r="F5" i="27"/>
  <c r="F33" i="27"/>
  <c r="F17" i="27"/>
  <c r="F39" i="27"/>
  <c r="F23" i="27"/>
  <c r="F8" i="27"/>
  <c r="F24" i="27"/>
  <c r="F7" i="27"/>
  <c r="F202" i="27"/>
  <c r="F184" i="27"/>
  <c r="F182" i="27"/>
  <c r="F203" i="27"/>
  <c r="F195" i="27"/>
  <c r="F187" i="27"/>
  <c r="F179" i="27"/>
  <c r="F171" i="27"/>
  <c r="F180" i="27"/>
  <c r="F192" i="27"/>
  <c r="F194" i="27"/>
  <c r="F198" i="27"/>
  <c r="F201" i="27"/>
  <c r="F193" i="27"/>
  <c r="F185" i="27"/>
  <c r="F177" i="27"/>
  <c r="F169" i="27"/>
  <c r="F196" i="27"/>
  <c r="F279" i="27"/>
  <c r="F271" i="27"/>
  <c r="F263" i="27"/>
  <c r="F255" i="27"/>
  <c r="F247" i="27"/>
  <c r="F274" i="27"/>
  <c r="F258" i="27"/>
  <c r="F264" i="27"/>
  <c r="F277" i="27"/>
  <c r="F269" i="27"/>
  <c r="F261" i="27"/>
  <c r="F253" i="27"/>
  <c r="F245" i="27"/>
  <c r="F270" i="27"/>
  <c r="F254" i="27"/>
  <c r="F280" i="27"/>
  <c r="F62" i="38"/>
  <c r="D187" i="38"/>
  <c r="D210" i="30"/>
  <c r="D290" i="30"/>
  <c r="D217" i="30"/>
  <c r="D57" i="30"/>
  <c r="D297" i="30"/>
  <c r="D257" i="30"/>
  <c r="D283" i="30"/>
  <c r="D243" i="30"/>
  <c r="D11" i="31"/>
  <c r="D91" i="31"/>
  <c r="D251" i="31"/>
  <c r="D51" i="31"/>
  <c r="D255" i="31"/>
  <c r="D95" i="31"/>
  <c r="D175" i="31"/>
  <c r="D78" i="31"/>
  <c r="D198" i="31"/>
  <c r="D158" i="31"/>
  <c r="D52" i="33"/>
  <c r="D252" i="33"/>
  <c r="D132" i="33"/>
  <c r="D212" i="33"/>
  <c r="D175" i="33"/>
  <c r="D15" i="33"/>
  <c r="D255" i="33"/>
  <c r="D222" i="33"/>
  <c r="D142" i="33"/>
  <c r="D182" i="33"/>
  <c r="D102" i="33"/>
  <c r="D26" i="33"/>
  <c r="D226" i="33"/>
  <c r="D66" i="33"/>
  <c r="D186" i="33"/>
  <c r="D29" i="33"/>
  <c r="D189" i="33"/>
  <c r="D33" i="33"/>
  <c r="D153" i="33"/>
  <c r="D233" i="33"/>
  <c r="D73" i="33"/>
  <c r="D113" i="33"/>
  <c r="D193" i="33"/>
  <c r="D117" i="33"/>
  <c r="D277" i="33"/>
  <c r="D237" i="33"/>
  <c r="F75" i="30"/>
  <c r="F79" i="30"/>
  <c r="F60" i="30"/>
  <c r="F218" i="30"/>
  <c r="F230" i="30"/>
  <c r="F207" i="30"/>
  <c r="F237" i="30"/>
  <c r="F228" i="30"/>
  <c r="F50" i="31"/>
  <c r="F66" i="31"/>
  <c r="F82" i="31"/>
  <c r="F49" i="31"/>
  <c r="F65" i="31"/>
  <c r="F81" i="31"/>
  <c r="F231" i="31"/>
  <c r="F215" i="31"/>
  <c r="F230" i="31"/>
  <c r="F240" i="31"/>
  <c r="F241" i="31"/>
  <c r="F225" i="31"/>
  <c r="F209" i="31"/>
  <c r="F226" i="31"/>
  <c r="F238" i="31"/>
  <c r="F67" i="33"/>
  <c r="F58" i="33"/>
  <c r="F80" i="33"/>
  <c r="F57" i="33"/>
  <c r="F61" i="33"/>
  <c r="F66" i="33"/>
  <c r="F223" i="33"/>
  <c r="F230" i="33"/>
  <c r="F242" i="33"/>
  <c r="F237" i="33"/>
  <c r="F215" i="33"/>
  <c r="F240" i="33"/>
  <c r="F79" i="32"/>
  <c r="F61" i="32"/>
  <c r="F63" i="32"/>
  <c r="F70" i="32"/>
  <c r="F73" i="32"/>
  <c r="F72" i="32"/>
  <c r="F54" i="32"/>
  <c r="F235" i="32"/>
  <c r="F213" i="32"/>
  <c r="F210" i="32"/>
  <c r="F222" i="32"/>
  <c r="F227" i="32"/>
  <c r="F205" i="32"/>
  <c r="F224" i="32"/>
  <c r="D18" i="31"/>
  <c r="D178" i="31"/>
  <c r="D58" i="31"/>
  <c r="D138" i="31"/>
  <c r="D59" i="33"/>
  <c r="D99" i="33"/>
  <c r="D225" i="28"/>
  <c r="D25" i="28"/>
  <c r="D65" i="28"/>
  <c r="D265" i="28"/>
  <c r="D37" i="29"/>
  <c r="D157" i="29"/>
  <c r="D247" i="30"/>
  <c r="D7" i="30"/>
  <c r="D308" i="30"/>
  <c r="D188" i="30"/>
  <c r="D28" i="30"/>
  <c r="D68" i="30"/>
  <c r="D114" i="30"/>
  <c r="D274" i="30"/>
  <c r="D249" i="31"/>
  <c r="D9" i="31"/>
  <c r="D89" i="31"/>
  <c r="D252" i="31"/>
  <c r="D12" i="31"/>
  <c r="D212" i="31"/>
  <c r="D92" i="31"/>
  <c r="D170" i="37"/>
  <c r="D210" i="37"/>
  <c r="D90" i="37"/>
  <c r="D250" i="37"/>
  <c r="D130" i="37"/>
  <c r="D10" i="37"/>
  <c r="D13" i="37"/>
  <c r="D253" i="37"/>
  <c r="D213" i="37"/>
  <c r="D93" i="37"/>
  <c r="D173" i="37"/>
  <c r="D176" i="37"/>
  <c r="D16" i="37"/>
  <c r="D86" i="31"/>
  <c r="D46" i="31"/>
  <c r="D6" i="31"/>
  <c r="D35" i="31"/>
  <c r="F123" i="30"/>
  <c r="F110" i="30"/>
  <c r="F122" i="30"/>
  <c r="F101" i="33"/>
  <c r="F93" i="33"/>
  <c r="F123" i="33"/>
  <c r="F279" i="32"/>
  <c r="F261" i="32"/>
  <c r="D168" i="37"/>
  <c r="D248" i="37"/>
  <c r="D128" i="37"/>
  <c r="D151" i="37"/>
  <c r="D191" i="37"/>
  <c r="D111" i="37"/>
  <c r="D231" i="37"/>
  <c r="F88" i="37"/>
  <c r="F109" i="37"/>
  <c r="D94" i="38"/>
  <c r="D174" i="38"/>
  <c r="D54" i="38"/>
  <c r="D214" i="38"/>
  <c r="D134" i="38"/>
  <c r="D98" i="38"/>
  <c r="D258" i="38"/>
  <c r="D108" i="38"/>
  <c r="D148" i="38"/>
  <c r="D276" i="38"/>
  <c r="D79" i="38"/>
  <c r="D119" i="38"/>
  <c r="F89" i="30"/>
  <c r="F97" i="33"/>
  <c r="D7" i="31"/>
  <c r="D167" i="31"/>
  <c r="D54" i="31"/>
  <c r="D14" i="31"/>
  <c r="D32" i="31"/>
  <c r="D72" i="31"/>
  <c r="D83" i="33"/>
  <c r="D243" i="33"/>
  <c r="D8" i="37"/>
  <c r="D31" i="37"/>
  <c r="D5" i="37"/>
  <c r="D85" i="37"/>
  <c r="D65" i="37"/>
  <c r="D225" i="37"/>
  <c r="D185" i="37"/>
  <c r="D145" i="37"/>
  <c r="D268" i="37"/>
  <c r="D148" i="37"/>
  <c r="D188" i="37"/>
  <c r="F222" i="37"/>
  <c r="F231" i="37"/>
  <c r="F219" i="37"/>
  <c r="F230" i="37"/>
  <c r="F208" i="37"/>
  <c r="F212" i="37"/>
  <c r="F216" i="37"/>
  <c r="F229" i="37"/>
  <c r="F228" i="37"/>
  <c r="F224" i="37"/>
  <c r="F234" i="37"/>
  <c r="F205" i="37"/>
  <c r="F209" i="37"/>
  <c r="F213" i="37"/>
  <c r="F217" i="37"/>
  <c r="F233" i="37"/>
  <c r="F232" i="37"/>
  <c r="D58" i="38"/>
  <c r="D215" i="38"/>
  <c r="D135" i="38"/>
  <c r="D55" i="26"/>
  <c r="D175" i="26"/>
  <c r="D95" i="26"/>
  <c r="D135" i="26"/>
  <c r="D15" i="26"/>
  <c r="D147" i="26"/>
  <c r="D227" i="26"/>
  <c r="D27" i="26"/>
  <c r="D67" i="26"/>
  <c r="D187" i="26"/>
  <c r="F200" i="23"/>
  <c r="F181" i="23"/>
  <c r="F199" i="23"/>
  <c r="F174" i="23"/>
  <c r="F182" i="23"/>
  <c r="F180" i="23"/>
  <c r="F178" i="23"/>
  <c r="F203" i="23"/>
  <c r="F179" i="23"/>
  <c r="F177" i="23"/>
  <c r="F195" i="23"/>
  <c r="F202" i="23"/>
  <c r="F165" i="23"/>
  <c r="F173" i="23"/>
  <c r="F171" i="23"/>
  <c r="F169" i="23"/>
  <c r="F185" i="23"/>
  <c r="F194" i="23"/>
  <c r="F192" i="23"/>
  <c r="F187" i="23"/>
  <c r="F197" i="23"/>
  <c r="F175" i="23"/>
  <c r="F190" i="23"/>
  <c r="F172" i="23"/>
  <c r="F193" i="23"/>
  <c r="F198" i="23"/>
  <c r="F186" i="23"/>
  <c r="F176" i="23"/>
  <c r="F183" i="23"/>
  <c r="F197" i="26"/>
  <c r="F170" i="26"/>
  <c r="F182" i="26"/>
  <c r="F166" i="26"/>
  <c r="F190" i="26"/>
  <c r="F176" i="26"/>
  <c r="F194" i="26"/>
  <c r="F173" i="26"/>
  <c r="F178" i="26"/>
  <c r="F186" i="26"/>
  <c r="F196" i="26"/>
  <c r="F175" i="26"/>
  <c r="F193" i="26"/>
  <c r="F179" i="26"/>
  <c r="F203" i="26"/>
  <c r="F200" i="26"/>
  <c r="F202" i="26"/>
  <c r="F172" i="26"/>
  <c r="F183" i="26"/>
  <c r="F169" i="26"/>
  <c r="F201" i="26"/>
  <c r="F187" i="26"/>
  <c r="D154" i="27"/>
  <c r="D194" i="27"/>
  <c r="D234" i="27"/>
  <c r="D114" i="27"/>
  <c r="D34" i="27"/>
  <c r="D74" i="27"/>
  <c r="D81" i="27"/>
  <c r="D281" i="27"/>
  <c r="D201" i="27"/>
  <c r="D205" i="38"/>
  <c r="D45" i="38"/>
  <c r="D165" i="38"/>
  <c r="D5" i="38"/>
  <c r="D125" i="38"/>
  <c r="D85" i="38"/>
  <c r="D245" i="38"/>
  <c r="D170" i="38"/>
  <c r="D50" i="38"/>
  <c r="D10" i="38"/>
  <c r="D210" i="38"/>
  <c r="D130" i="38"/>
  <c r="D90" i="38"/>
  <c r="D250" i="38"/>
  <c r="D149" i="23"/>
  <c r="D215" i="26"/>
  <c r="D107" i="26"/>
  <c r="D20" i="26"/>
  <c r="D197" i="27"/>
  <c r="D274" i="27"/>
  <c r="F184" i="23"/>
  <c r="D160" i="25"/>
  <c r="D22" i="25"/>
  <c r="D222" i="25"/>
  <c r="D142" i="25"/>
  <c r="D130" i="25"/>
  <c r="D250" i="25"/>
  <c r="D170" i="25"/>
  <c r="D50" i="25"/>
  <c r="D17" i="23"/>
  <c r="D57" i="23"/>
  <c r="D23" i="23"/>
  <c r="D63" i="23"/>
  <c r="D48" i="27"/>
  <c r="D8" i="27"/>
  <c r="D88" i="27"/>
  <c r="D128" i="27"/>
  <c r="F223" i="38"/>
  <c r="D203" i="38"/>
  <c r="D123" i="38"/>
  <c r="D43" i="38"/>
  <c r="D283" i="38"/>
  <c r="D163" i="38"/>
  <c r="D83" i="38"/>
  <c r="D243" i="38"/>
  <c r="D97" i="23"/>
  <c r="D257" i="23"/>
  <c r="D187" i="23"/>
  <c r="D103" i="23"/>
  <c r="D263" i="23"/>
  <c r="D255" i="26"/>
  <c r="D267" i="26"/>
  <c r="F171" i="26"/>
  <c r="F199" i="26"/>
  <c r="F188" i="26"/>
  <c r="D161" i="27"/>
  <c r="D121" i="27"/>
  <c r="F191" i="23"/>
  <c r="F189" i="26"/>
  <c r="F28" i="25"/>
  <c r="F31" i="25"/>
  <c r="F20" i="25"/>
  <c r="F36" i="25"/>
  <c r="F170" i="23"/>
  <c r="F196" i="23"/>
  <c r="D14" i="23"/>
  <c r="F188" i="23"/>
  <c r="D37" i="25"/>
  <c r="D197" i="25"/>
  <c r="D117" i="25"/>
  <c r="D277" i="25"/>
  <c r="D237" i="25"/>
  <c r="D114" i="25"/>
  <c r="D234" i="25"/>
  <c r="D274" i="25"/>
  <c r="D194" i="25"/>
  <c r="D152" i="25"/>
  <c r="D272" i="25"/>
  <c r="D112" i="25"/>
  <c r="D232" i="25"/>
  <c r="D70" i="25"/>
  <c r="D110" i="25"/>
  <c r="D270" i="25"/>
  <c r="D150" i="25"/>
  <c r="D267" i="25"/>
  <c r="D27" i="25"/>
  <c r="D107" i="25"/>
  <c r="D67" i="25"/>
  <c r="D187" i="25"/>
  <c r="D147" i="25"/>
  <c r="D93" i="25"/>
  <c r="D53" i="25"/>
  <c r="D86" i="25"/>
  <c r="D46" i="25"/>
  <c r="D246" i="25"/>
  <c r="F60" i="25"/>
  <c r="F67" i="25"/>
  <c r="F73" i="25"/>
  <c r="D9" i="23"/>
  <c r="D49" i="23"/>
  <c r="D260" i="23"/>
  <c r="D60" i="23"/>
  <c r="D220" i="23"/>
  <c r="D20" i="23"/>
  <c r="D144" i="23"/>
  <c r="D24" i="23"/>
  <c r="D224" i="23"/>
  <c r="D184" i="23"/>
  <c r="D5" i="27"/>
  <c r="D85" i="27"/>
  <c r="D245" i="27"/>
  <c r="D165" i="27"/>
  <c r="D8" i="28"/>
  <c r="D48" i="28"/>
  <c r="D208" i="28"/>
  <c r="D168" i="28"/>
  <c r="D88" i="28"/>
  <c r="D174" i="28"/>
  <c r="D94" i="28"/>
  <c r="D54" i="28"/>
  <c r="D134" i="28"/>
  <c r="D14" i="28"/>
  <c r="D254" i="28"/>
  <c r="D257" i="28"/>
  <c r="D137" i="28"/>
  <c r="D17" i="28"/>
  <c r="D206" i="30"/>
  <c r="D86" i="30"/>
  <c r="D46" i="30"/>
  <c r="D6" i="30"/>
  <c r="D246" i="30"/>
  <c r="D166" i="30"/>
  <c r="D270" i="30"/>
  <c r="D310" i="30"/>
  <c r="D190" i="30"/>
  <c r="D230" i="30"/>
  <c r="D110" i="30"/>
  <c r="D150" i="30"/>
  <c r="D313" i="30"/>
  <c r="D113" i="30"/>
  <c r="D236" i="30"/>
  <c r="D76" i="30"/>
  <c r="D116" i="30"/>
  <c r="D276" i="30"/>
  <c r="D156" i="30"/>
  <c r="D196" i="30"/>
  <c r="D316" i="30"/>
  <c r="D36" i="30"/>
  <c r="D21" i="31"/>
  <c r="D61" i="31"/>
  <c r="D101" i="31"/>
  <c r="D261" i="31"/>
  <c r="D141" i="31"/>
  <c r="D64" i="31"/>
  <c r="D264" i="31"/>
  <c r="D104" i="31"/>
  <c r="D24" i="31"/>
  <c r="D224" i="31"/>
  <c r="D144" i="31"/>
  <c r="D267" i="31"/>
  <c r="D107" i="31"/>
  <c r="D67" i="31"/>
  <c r="D147" i="31"/>
  <c r="D70" i="31"/>
  <c r="D270" i="31"/>
  <c r="D110" i="31"/>
  <c r="D230" i="31"/>
  <c r="D30" i="31"/>
  <c r="D150" i="31"/>
  <c r="F102" i="27"/>
  <c r="F115" i="27"/>
  <c r="F103" i="27"/>
  <c r="F88" i="27"/>
  <c r="F87" i="27"/>
  <c r="F97" i="27"/>
  <c r="F121" i="27"/>
  <c r="F100" i="27"/>
  <c r="F114" i="27"/>
  <c r="F85" i="27"/>
  <c r="F94" i="27"/>
  <c r="F95" i="27"/>
  <c r="F120" i="27"/>
  <c r="F111" i="27"/>
  <c r="F119" i="27"/>
  <c r="F105" i="27"/>
  <c r="F108" i="27"/>
  <c r="F90" i="27"/>
  <c r="F122" i="27"/>
  <c r="F93" i="27"/>
  <c r="F283" i="23"/>
  <c r="F277" i="23"/>
  <c r="F245" i="23"/>
  <c r="F280" i="23"/>
  <c r="F260" i="23"/>
  <c r="F272" i="23"/>
  <c r="F268" i="23"/>
  <c r="F248" i="23"/>
  <c r="F262" i="23"/>
  <c r="F251" i="23"/>
  <c r="F255" i="23"/>
  <c r="F282" i="23"/>
  <c r="F247" i="23"/>
  <c r="F281" i="23"/>
  <c r="F249" i="23"/>
  <c r="F252" i="23"/>
  <c r="F254" i="23"/>
  <c r="F253" i="23"/>
  <c r="F266" i="23"/>
  <c r="F274" i="23"/>
  <c r="F250" i="23"/>
  <c r="F263" i="23"/>
  <c r="F267" i="23"/>
  <c r="F246" i="23"/>
  <c r="F259" i="23"/>
  <c r="F273" i="23"/>
  <c r="F279" i="23"/>
  <c r="F264" i="23"/>
  <c r="F282" i="32"/>
  <c r="F246" i="32"/>
  <c r="F262" i="32"/>
  <c r="F259" i="32"/>
  <c r="F260" i="32"/>
  <c r="F258" i="32"/>
  <c r="F257" i="32"/>
  <c r="F256" i="32"/>
  <c r="F273" i="32"/>
  <c r="F271" i="32"/>
  <c r="F264" i="32"/>
  <c r="F281" i="32"/>
  <c r="F283" i="32"/>
  <c r="F251" i="32"/>
  <c r="F250" i="32"/>
  <c r="F249" i="32"/>
  <c r="F248" i="32"/>
  <c r="F247" i="32"/>
  <c r="F255" i="32"/>
  <c r="F253" i="32"/>
  <c r="F275" i="32"/>
  <c r="F277" i="32"/>
  <c r="F274" i="32"/>
  <c r="F272" i="32"/>
  <c r="F263" i="32"/>
  <c r="F267" i="32"/>
  <c r="F268" i="32"/>
  <c r="F265" i="32"/>
  <c r="F254" i="32"/>
  <c r="F276" i="32"/>
  <c r="F280" i="32"/>
  <c r="F252" i="32"/>
  <c r="F245" i="32"/>
  <c r="F266" i="32"/>
  <c r="D19" i="27"/>
  <c r="D259" i="27"/>
  <c r="D178" i="26"/>
  <c r="D138" i="26"/>
  <c r="D98" i="26"/>
  <c r="D178" i="30"/>
  <c r="D258" i="30"/>
  <c r="D298" i="30"/>
  <c r="D18" i="30"/>
  <c r="D58" i="30"/>
  <c r="D19" i="31"/>
  <c r="D59" i="31"/>
  <c r="D259" i="31"/>
  <c r="D219" i="31"/>
  <c r="D139" i="31"/>
  <c r="D99" i="31"/>
  <c r="D69" i="23"/>
  <c r="D29" i="23"/>
  <c r="D223" i="26"/>
  <c r="D103" i="26"/>
  <c r="D183" i="26"/>
  <c r="D23" i="26"/>
  <c r="D30" i="26"/>
  <c r="D90" i="27"/>
  <c r="D250" i="27"/>
  <c r="D10" i="27"/>
  <c r="D50" i="27"/>
  <c r="D210" i="27"/>
  <c r="D237" i="27"/>
  <c r="D77" i="27"/>
  <c r="D157" i="27"/>
  <c r="D117" i="27"/>
  <c r="D247" i="38"/>
  <c r="D87" i="38"/>
  <c r="D167" i="38"/>
  <c r="D47" i="38"/>
  <c r="F224" i="38"/>
  <c r="F208" i="38"/>
  <c r="F240" i="38"/>
  <c r="F231" i="38"/>
  <c r="F215" i="38"/>
  <c r="F234" i="38"/>
  <c r="F218" i="38"/>
  <c r="F237" i="38"/>
  <c r="F221" i="38"/>
  <c r="F205" i="38"/>
  <c r="F212" i="38"/>
  <c r="F241" i="38"/>
  <c r="F227" i="38"/>
  <c r="F211" i="38"/>
  <c r="F230" i="38"/>
  <c r="F214" i="38"/>
  <c r="F233" i="38"/>
  <c r="F217" i="38"/>
  <c r="F220" i="38"/>
  <c r="F242" i="38"/>
  <c r="F219" i="38"/>
  <c r="F222" i="38"/>
  <c r="F225" i="38"/>
  <c r="F239" i="38"/>
  <c r="F207" i="38"/>
  <c r="F210" i="38"/>
  <c r="F213" i="38"/>
  <c r="F216" i="38"/>
  <c r="F243" i="38"/>
  <c r="F226" i="38"/>
  <c r="F236" i="38"/>
  <c r="F228" i="38"/>
  <c r="F235" i="38"/>
  <c r="F206" i="38"/>
  <c r="F238" i="38"/>
  <c r="F229" i="38"/>
  <c r="F195" i="26"/>
  <c r="F177" i="26"/>
  <c r="D241" i="27"/>
  <c r="D130" i="27"/>
  <c r="F168" i="26"/>
  <c r="F184" i="26"/>
  <c r="F168" i="23"/>
  <c r="D105" i="25"/>
  <c r="D265" i="25"/>
  <c r="D185" i="25"/>
  <c r="D145" i="25"/>
  <c r="D25" i="25"/>
  <c r="D65" i="25"/>
  <c r="D56" i="25"/>
  <c r="D16" i="25"/>
  <c r="F18" i="25"/>
  <c r="F21" i="25"/>
  <c r="F32" i="25"/>
  <c r="F27" i="25"/>
  <c r="F25" i="25"/>
  <c r="F26" i="25"/>
  <c r="F24" i="25"/>
  <c r="F13" i="25"/>
  <c r="F9" i="25"/>
  <c r="F17" i="25"/>
  <c r="F6" i="25"/>
  <c r="F19" i="25"/>
  <c r="F16" i="25"/>
  <c r="F15" i="25"/>
  <c r="F14" i="25"/>
  <c r="F40" i="25"/>
  <c r="F29" i="25"/>
  <c r="F38" i="25"/>
  <c r="F22" i="25"/>
  <c r="D11" i="23"/>
  <c r="D51" i="23"/>
  <c r="D131" i="23"/>
  <c r="D251" i="23"/>
  <c r="D229" i="23"/>
  <c r="D137" i="23"/>
  <c r="D54" i="23"/>
  <c r="D174" i="23"/>
  <c r="D227" i="23"/>
  <c r="D143" i="23"/>
  <c r="D60" i="26"/>
  <c r="D63" i="26"/>
  <c r="F191" i="26"/>
  <c r="F180" i="26"/>
  <c r="D277" i="27"/>
  <c r="D208" i="27"/>
  <c r="F167" i="23"/>
  <c r="D10" i="25"/>
  <c r="F10" i="25"/>
  <c r="F41" i="25"/>
  <c r="F12" i="25"/>
  <c r="F30" i="25"/>
  <c r="F5" i="25"/>
  <c r="F11" i="25"/>
  <c r="F181" i="26"/>
  <c r="D210" i="25"/>
  <c r="F42" i="25"/>
  <c r="F189" i="23"/>
  <c r="D125" i="26"/>
  <c r="D205" i="26"/>
  <c r="D45" i="26"/>
  <c r="D165" i="26"/>
  <c r="D168" i="26"/>
  <c r="D88" i="26"/>
  <c r="D48" i="26"/>
  <c r="D171" i="26"/>
  <c r="D211" i="26"/>
  <c r="D131" i="26"/>
  <c r="D26" i="26"/>
  <c r="D186" i="26"/>
  <c r="D146" i="26"/>
  <c r="D266" i="26"/>
  <c r="D106" i="26"/>
  <c r="D29" i="26"/>
  <c r="D189" i="26"/>
  <c r="D109" i="26"/>
  <c r="D69" i="26"/>
  <c r="D149" i="26"/>
  <c r="D73" i="26"/>
  <c r="D233" i="26"/>
  <c r="D153" i="26"/>
  <c r="D33" i="26"/>
  <c r="D193" i="26"/>
  <c r="F74" i="26"/>
  <c r="F45" i="26"/>
  <c r="F72" i="26"/>
  <c r="F77" i="26"/>
  <c r="F78" i="26"/>
  <c r="F82" i="26"/>
  <c r="F76" i="26"/>
  <c r="F47" i="26"/>
  <c r="F79" i="26"/>
  <c r="F65" i="26"/>
  <c r="F59" i="26"/>
  <c r="F61" i="26"/>
  <c r="F53" i="26"/>
  <c r="F52" i="26"/>
  <c r="F55" i="26"/>
  <c r="F73" i="26"/>
  <c r="F67" i="26"/>
  <c r="F198" i="26"/>
  <c r="D52" i="27"/>
  <c r="D212" i="27"/>
  <c r="D252" i="27"/>
  <c r="D12" i="27"/>
  <c r="D63" i="27"/>
  <c r="D103" i="27"/>
  <c r="D143" i="27"/>
  <c r="D263" i="27"/>
  <c r="D276" i="27"/>
  <c r="D196" i="27"/>
  <c r="D240" i="27"/>
  <c r="D120" i="27"/>
  <c r="D51" i="30"/>
  <c r="D11" i="30"/>
  <c r="D291" i="30"/>
  <c r="D131" i="30"/>
  <c r="D211" i="30"/>
  <c r="D91" i="30"/>
  <c r="D171" i="30"/>
  <c r="D294" i="30"/>
  <c r="D14" i="30"/>
  <c r="D214" i="30"/>
  <c r="D174" i="30"/>
  <c r="D134" i="30"/>
  <c r="D54" i="30"/>
  <c r="D98" i="30"/>
  <c r="D222" i="30"/>
  <c r="D142" i="30"/>
  <c r="D62" i="30"/>
  <c r="D302" i="30"/>
  <c r="D102" i="30"/>
  <c r="D22" i="30"/>
  <c r="D65" i="30"/>
  <c r="D145" i="30"/>
  <c r="D111" i="30"/>
  <c r="D311" i="30"/>
  <c r="D151" i="30"/>
  <c r="D317" i="30"/>
  <c r="D37" i="30"/>
  <c r="D117" i="30"/>
  <c r="D157" i="30"/>
  <c r="D277" i="30"/>
  <c r="D82" i="30"/>
  <c r="D282" i="30"/>
  <c r="D322" i="30"/>
  <c r="D202" i="30"/>
  <c r="D42" i="30"/>
  <c r="D122" i="30"/>
  <c r="D162" i="30"/>
  <c r="D22" i="33"/>
  <c r="D62" i="33"/>
  <c r="D262" i="33"/>
  <c r="D45" i="32"/>
  <c r="D205" i="32"/>
  <c r="D125" i="32"/>
  <c r="D245" i="32"/>
  <c r="D165" i="32"/>
  <c r="D85" i="32"/>
  <c r="D249" i="32"/>
  <c r="D9" i="32"/>
  <c r="D209" i="32"/>
  <c r="D129" i="32"/>
  <c r="D89" i="32"/>
  <c r="D49" i="32"/>
  <c r="D173" i="32"/>
  <c r="D253" i="32"/>
  <c r="D213" i="32"/>
  <c r="D93" i="32"/>
  <c r="D257" i="32"/>
  <c r="D97" i="32"/>
  <c r="D17" i="32"/>
  <c r="D57" i="32"/>
  <c r="D137" i="32"/>
  <c r="D217" i="32"/>
  <c r="D223" i="32"/>
  <c r="D143" i="32"/>
  <c r="D183" i="32"/>
  <c r="D23" i="32"/>
  <c r="D103" i="32"/>
  <c r="D63" i="32"/>
  <c r="D27" i="32"/>
  <c r="D67" i="32"/>
  <c r="D267" i="32"/>
  <c r="D147" i="32"/>
  <c r="D107" i="32"/>
  <c r="D187" i="32"/>
  <c r="D231" i="32"/>
  <c r="D271" i="32"/>
  <c r="D191" i="32"/>
  <c r="D31" i="32"/>
  <c r="D111" i="32"/>
  <c r="D151" i="32"/>
  <c r="D275" i="32"/>
  <c r="D115" i="32"/>
  <c r="D75" i="32"/>
  <c r="D235" i="32"/>
  <c r="D195" i="32"/>
  <c r="D279" i="32"/>
  <c r="D239" i="32"/>
  <c r="D39" i="32"/>
  <c r="D79" i="32"/>
  <c r="D199" i="32"/>
  <c r="D119" i="32"/>
  <c r="D283" i="32"/>
  <c r="D123" i="32"/>
  <c r="D203" i="32"/>
  <c r="D243" i="32"/>
  <c r="D83" i="32"/>
  <c r="F269" i="32"/>
  <c r="F270" i="32"/>
  <c r="D188" i="25"/>
  <c r="D228" i="25"/>
  <c r="D68" i="25"/>
  <c r="D47" i="23"/>
  <c r="D7" i="23"/>
  <c r="D28" i="27"/>
  <c r="D188" i="27"/>
  <c r="D67" i="28"/>
  <c r="D27" i="28"/>
  <c r="D51" i="29"/>
  <c r="D211" i="29"/>
  <c r="D11" i="29"/>
  <c r="D251" i="29"/>
  <c r="D39" i="31"/>
  <c r="D199" i="31"/>
  <c r="D79" i="31"/>
  <c r="D159" i="31"/>
  <c r="D133" i="33"/>
  <c r="D93" i="33"/>
  <c r="D114" i="33"/>
  <c r="D274" i="33"/>
  <c r="D234" i="33"/>
  <c r="D37" i="33"/>
  <c r="D77" i="33"/>
  <c r="D197" i="33"/>
  <c r="D120" i="33"/>
  <c r="D160" i="33"/>
  <c r="D80" i="33"/>
  <c r="D280" i="33"/>
  <c r="D6" i="32"/>
  <c r="D206" i="32"/>
  <c r="D126" i="32"/>
  <c r="D90" i="32"/>
  <c r="D250" i="32"/>
  <c r="D10" i="32"/>
  <c r="D170" i="32"/>
  <c r="D130" i="32"/>
  <c r="D134" i="32"/>
  <c r="D254" i="32"/>
  <c r="D94" i="32"/>
  <c r="D60" i="32"/>
  <c r="D260" i="32"/>
  <c r="D20" i="32"/>
  <c r="D180" i="32"/>
  <c r="D100" i="32"/>
  <c r="D140" i="32"/>
  <c r="D104" i="32"/>
  <c r="D64" i="32"/>
  <c r="D108" i="32"/>
  <c r="D272" i="32"/>
  <c r="D72" i="32"/>
  <c r="D76" i="32"/>
  <c r="D116" i="32"/>
  <c r="D236" i="32"/>
  <c r="D240" i="32"/>
  <c r="D200" i="32"/>
  <c r="D99" i="37"/>
  <c r="D19" i="37"/>
  <c r="D219" i="37"/>
  <c r="D139" i="37"/>
  <c r="D59" i="37"/>
  <c r="D259" i="37"/>
  <c r="D37" i="37"/>
  <c r="D77" i="37"/>
  <c r="D197" i="37"/>
  <c r="D117" i="37"/>
  <c r="D237" i="37"/>
  <c r="D200" i="37"/>
  <c r="D240" i="37"/>
  <c r="F89" i="37"/>
  <c r="F92" i="37"/>
  <c r="F101" i="37"/>
  <c r="F112" i="37"/>
  <c r="F93" i="37"/>
  <c r="F104" i="37"/>
  <c r="F116" i="37"/>
  <c r="F96" i="37"/>
  <c r="F117" i="37"/>
  <c r="F100" i="37"/>
  <c r="F120" i="37"/>
  <c r="D208" i="25"/>
  <c r="D28" i="25"/>
  <c r="D226" i="23"/>
  <c r="D146" i="23"/>
  <c r="D26" i="23"/>
  <c r="F122" i="23"/>
  <c r="F107" i="23"/>
  <c r="F86" i="23"/>
  <c r="D83" i="27"/>
  <c r="D123" i="27"/>
  <c r="D268" i="32"/>
  <c r="D276" i="32"/>
  <c r="D133" i="28"/>
  <c r="D253" i="28"/>
  <c r="D93" i="28"/>
  <c r="D13" i="28"/>
  <c r="D216" i="28"/>
  <c r="D56" i="28"/>
  <c r="D16" i="28"/>
  <c r="D176" i="28"/>
  <c r="D96" i="28"/>
  <c r="D157" i="28"/>
  <c r="D37" i="28"/>
  <c r="D117" i="28"/>
  <c r="D277" i="28"/>
  <c r="D197" i="28"/>
  <c r="D169" i="29"/>
  <c r="D89" i="29"/>
  <c r="D249" i="29"/>
  <c r="D9" i="29"/>
  <c r="D172" i="29"/>
  <c r="D132" i="29"/>
  <c r="D82" i="29"/>
  <c r="D202" i="29"/>
  <c r="D42" i="29"/>
  <c r="D162" i="29"/>
  <c r="D273" i="31"/>
  <c r="D33" i="31"/>
  <c r="D193" i="31"/>
  <c r="D7" i="33"/>
  <c r="D247" i="33"/>
  <c r="D207" i="33"/>
  <c r="D250" i="33"/>
  <c r="D210" i="33"/>
  <c r="D90" i="33"/>
  <c r="F241" i="27"/>
  <c r="F226" i="27"/>
  <c r="F219" i="27"/>
  <c r="F212" i="27"/>
  <c r="F214" i="27"/>
  <c r="F215" i="27"/>
  <c r="F213" i="27"/>
  <c r="F205" i="27"/>
  <c r="F208" i="27"/>
  <c r="F209" i="27"/>
  <c r="F234" i="27"/>
  <c r="F227" i="27"/>
  <c r="F220" i="27"/>
  <c r="F230" i="27"/>
  <c r="F223" i="27"/>
  <c r="F237" i="27"/>
  <c r="F221" i="27"/>
  <c r="F216" i="27"/>
  <c r="F217" i="27"/>
  <c r="F211" i="27"/>
  <c r="F236" i="27"/>
  <c r="F239" i="27"/>
  <c r="F206" i="27"/>
  <c r="F233" i="27"/>
  <c r="F210" i="27"/>
  <c r="F235" i="27"/>
  <c r="F238" i="27"/>
  <c r="F222" i="27"/>
  <c r="F232" i="27"/>
  <c r="F108" i="37"/>
  <c r="D277" i="37"/>
  <c r="D14" i="37"/>
  <c r="D254" i="37"/>
  <c r="D54" i="37"/>
  <c r="D69" i="37"/>
  <c r="D269" i="37"/>
  <c r="D29" i="37"/>
  <c r="D149" i="37"/>
  <c r="D229" i="37"/>
  <c r="D189" i="37"/>
  <c r="D109" i="37"/>
  <c r="D232" i="37"/>
  <c r="D192" i="37"/>
  <c r="D238" i="37"/>
  <c r="D198" i="37"/>
  <c r="D158" i="37"/>
  <c r="D78" i="37"/>
  <c r="D118" i="37"/>
  <c r="D242" i="37"/>
  <c r="D282" i="37"/>
  <c r="D42" i="37"/>
  <c r="D122" i="37"/>
  <c r="D202" i="37"/>
  <c r="D82" i="37"/>
  <c r="D4" i="27"/>
  <c r="D7" i="29"/>
  <c r="D87" i="29"/>
  <c r="F158" i="28"/>
  <c r="F135" i="28"/>
  <c r="F154" i="28"/>
  <c r="F131" i="28"/>
  <c r="F143" i="28"/>
  <c r="F160" i="28"/>
  <c r="F152" i="30"/>
  <c r="F136" i="30"/>
  <c r="F129" i="32"/>
  <c r="F127" i="32"/>
  <c r="F147" i="32"/>
  <c r="D49" i="37"/>
  <c r="D249" i="37"/>
  <c r="D89" i="37"/>
  <c r="D9" i="37"/>
  <c r="D11" i="37"/>
  <c r="D91" i="37"/>
  <c r="D171" i="37"/>
  <c r="D251" i="37"/>
  <c r="D211" i="37"/>
  <c r="D12" i="33"/>
  <c r="D92" i="33"/>
  <c r="F6" i="28"/>
  <c r="F8" i="28"/>
  <c r="F28" i="28"/>
  <c r="F40" i="28"/>
  <c r="F7" i="32"/>
  <c r="F43" i="32"/>
  <c r="F30" i="32"/>
  <c r="D61" i="37"/>
  <c r="D21" i="37"/>
  <c r="D101" i="37"/>
  <c r="D144" i="37"/>
  <c r="D184" i="37"/>
  <c r="D270" i="37"/>
  <c r="D70" i="37"/>
  <c r="D110" i="37"/>
  <c r="D35" i="37"/>
  <c r="D235" i="37"/>
  <c r="D75" i="37"/>
  <c r="D275" i="37"/>
  <c r="D12" i="38"/>
  <c r="D132" i="38"/>
  <c r="D52" i="38"/>
  <c r="D252" i="38"/>
  <c r="D96" i="38"/>
  <c r="D16" i="38"/>
  <c r="D176" i="38"/>
  <c r="D269" i="38"/>
  <c r="D109" i="38"/>
  <c r="D229" i="38"/>
  <c r="D149" i="38"/>
  <c r="D33" i="38"/>
  <c r="D233" i="38"/>
  <c r="D153" i="38"/>
  <c r="D73" i="38"/>
  <c r="D193" i="38"/>
  <c r="D40" i="38"/>
  <c r="D240" i="38"/>
  <c r="D80" i="38"/>
  <c r="D120" i="38"/>
  <c r="F152" i="38"/>
  <c r="F134" i="38"/>
  <c r="F142" i="38"/>
  <c r="F150" i="38"/>
  <c r="F160" i="38"/>
  <c r="F156" i="38"/>
  <c r="F125" i="38"/>
  <c r="F135" i="38"/>
  <c r="F143" i="38"/>
  <c r="F151" i="38"/>
  <c r="F127" i="38"/>
  <c r="F136" i="38"/>
  <c r="F144" i="38"/>
  <c r="F163" i="38"/>
  <c r="F159" i="38"/>
  <c r="F155" i="38"/>
  <c r="F126" i="38"/>
  <c r="F129" i="38"/>
  <c r="F137" i="38"/>
  <c r="F145" i="38"/>
  <c r="F153" i="38"/>
  <c r="D221" i="37"/>
  <c r="D181" i="37"/>
  <c r="D246" i="37"/>
  <c r="D86" i="37"/>
  <c r="D53" i="37"/>
  <c r="D133" i="37"/>
  <c r="D182" i="37"/>
  <c r="D102" i="37"/>
  <c r="D222" i="37"/>
  <c r="D262" i="37"/>
  <c r="D62" i="37"/>
  <c r="D27" i="37"/>
  <c r="D227" i="37"/>
  <c r="D107" i="37"/>
  <c r="D67" i="37"/>
  <c r="D267" i="37"/>
  <c r="F45" i="37"/>
  <c r="F80" i="37"/>
  <c r="F76" i="37"/>
  <c r="F72" i="37"/>
  <c r="F68" i="37"/>
  <c r="F64" i="37"/>
  <c r="F60" i="37"/>
  <c r="F56" i="37"/>
  <c r="F52" i="37"/>
  <c r="F48" i="37"/>
  <c r="F46" i="37"/>
  <c r="F83" i="37"/>
  <c r="F79" i="37"/>
  <c r="F75" i="37"/>
  <c r="F71" i="37"/>
  <c r="F67" i="37"/>
  <c r="F63" i="37"/>
  <c r="F59" i="37"/>
  <c r="F55" i="37"/>
  <c r="F51" i="37"/>
  <c r="F141" i="38"/>
  <c r="D216" i="38"/>
  <c r="D212" i="38"/>
  <c r="F157" i="38"/>
  <c r="F146" i="38"/>
  <c r="F130" i="38"/>
  <c r="D189" i="38"/>
  <c r="D89" i="38"/>
  <c r="D209" i="38"/>
  <c r="D182" i="38"/>
  <c r="D102" i="38"/>
  <c r="D226" i="38"/>
  <c r="D146" i="38"/>
  <c r="D66" i="38"/>
  <c r="D186" i="38"/>
  <c r="D270" i="38"/>
  <c r="D110" i="38"/>
  <c r="D30" i="38"/>
  <c r="D157" i="38"/>
  <c r="D283" i="25"/>
  <c r="D243" i="25"/>
  <c r="D163" i="25"/>
  <c r="D203" i="25"/>
  <c r="D144" i="25"/>
  <c r="D24" i="25"/>
  <c r="D184" i="25"/>
  <c r="D104" i="25"/>
  <c r="D224" i="25"/>
  <c r="F225" i="23"/>
  <c r="F234" i="23"/>
  <c r="F212" i="23"/>
  <c r="F241" i="23"/>
  <c r="F222" i="23"/>
  <c r="F216" i="23"/>
  <c r="F223" i="23"/>
  <c r="F228" i="23"/>
  <c r="F227" i="23"/>
  <c r="F226" i="23"/>
  <c r="F221" i="23"/>
  <c r="F239" i="23"/>
  <c r="F209" i="23"/>
  <c r="F213" i="23"/>
  <c r="F235" i="23"/>
  <c r="F240" i="23"/>
  <c r="F208" i="23"/>
  <c r="F214" i="23"/>
  <c r="F218" i="23"/>
  <c r="F217" i="23"/>
  <c r="F215" i="23"/>
  <c r="F211" i="23"/>
  <c r="D106" i="27"/>
  <c r="D146" i="27"/>
  <c r="D20" i="28"/>
  <c r="D220" i="28"/>
  <c r="D140" i="28"/>
  <c r="D180" i="28"/>
  <c r="D22" i="28"/>
  <c r="D142" i="28"/>
  <c r="D102" i="28"/>
  <c r="D262" i="28"/>
  <c r="D186" i="28"/>
  <c r="D146" i="28"/>
  <c r="D110" i="28"/>
  <c r="D30" i="28"/>
  <c r="D190" i="28"/>
  <c r="D150" i="28"/>
  <c r="D194" i="28"/>
  <c r="D154" i="28"/>
  <c r="D118" i="28"/>
  <c r="D78" i="28"/>
  <c r="D278" i="28"/>
  <c r="D238" i="28"/>
  <c r="D160" i="28"/>
  <c r="D280" i="28"/>
  <c r="D80" i="28"/>
  <c r="D71" i="29"/>
  <c r="D111" i="29"/>
  <c r="D231" i="29"/>
  <c r="D305" i="30"/>
  <c r="D25" i="30"/>
  <c r="D105" i="30"/>
  <c r="D185" i="30"/>
  <c r="D225" i="30"/>
  <c r="F123" i="38"/>
  <c r="F86" i="38"/>
  <c r="F90" i="38"/>
  <c r="F94" i="38"/>
  <c r="F98" i="38"/>
  <c r="F102" i="38"/>
  <c r="F106" i="38"/>
  <c r="F110" i="38"/>
  <c r="F114" i="38"/>
  <c r="F118" i="38"/>
  <c r="F122" i="38"/>
  <c r="F87" i="38"/>
  <c r="F91" i="38"/>
  <c r="F95" i="38"/>
  <c r="F99" i="38"/>
  <c r="F103" i="38"/>
  <c r="F107" i="38"/>
  <c r="F111" i="38"/>
  <c r="F115" i="38"/>
  <c r="F119" i="38"/>
  <c r="F121" i="38"/>
  <c r="F88" i="38"/>
  <c r="F96" i="38"/>
  <c r="F104" i="38"/>
  <c r="F112" i="38"/>
  <c r="F120" i="38"/>
  <c r="F89" i="38"/>
  <c r="F97" i="38"/>
  <c r="F105" i="38"/>
  <c r="F113" i="38"/>
  <c r="F85" i="38"/>
  <c r="F101" i="38"/>
  <c r="F117" i="38"/>
  <c r="F92" i="38"/>
  <c r="F108" i="38"/>
  <c r="F109" i="38"/>
  <c r="F116" i="38"/>
  <c r="F93" i="38"/>
  <c r="F100" i="38"/>
  <c r="D80" i="23"/>
  <c r="D96" i="26"/>
  <c r="D11" i="26"/>
  <c r="D70" i="26"/>
  <c r="D190" i="26"/>
  <c r="D29" i="27"/>
  <c r="F243" i="23"/>
  <c r="F207" i="23"/>
  <c r="D43" i="25"/>
  <c r="F80" i="25"/>
  <c r="F78" i="25"/>
  <c r="F72" i="25"/>
  <c r="F219" i="23"/>
  <c r="D242" i="25"/>
  <c r="D282" i="25"/>
  <c r="D162" i="25"/>
  <c r="D122" i="25"/>
  <c r="D212" i="26"/>
  <c r="D252" i="26"/>
  <c r="F163" i="23"/>
  <c r="F134" i="23"/>
  <c r="F139" i="23"/>
  <c r="F137" i="23"/>
  <c r="F136" i="23"/>
  <c r="F135" i="23"/>
  <c r="F131" i="23"/>
  <c r="F143" i="23"/>
  <c r="F129" i="23"/>
  <c r="F149" i="23"/>
  <c r="F151" i="23"/>
  <c r="F158" i="23"/>
  <c r="F126" i="23"/>
  <c r="F130" i="23"/>
  <c r="F127" i="23"/>
  <c r="F125" i="23"/>
  <c r="F162" i="23"/>
  <c r="F153" i="23"/>
  <c r="F161" i="23"/>
  <c r="F240" i="26"/>
  <c r="F224" i="26"/>
  <c r="F232" i="26"/>
  <c r="F210" i="26"/>
  <c r="F208" i="26"/>
  <c r="D166" i="27"/>
  <c r="D64" i="27"/>
  <c r="D104" i="27"/>
  <c r="D224" i="27"/>
  <c r="D144" i="27"/>
  <c r="D24" i="27"/>
  <c r="D122" i="27"/>
  <c r="D242" i="27"/>
  <c r="D82" i="27"/>
  <c r="D162" i="27"/>
  <c r="D226" i="28"/>
  <c r="D140" i="30"/>
  <c r="D20" i="30"/>
  <c r="D260" i="30"/>
  <c r="D180" i="30"/>
  <c r="D303" i="30"/>
  <c r="D23" i="30"/>
  <c r="D103" i="30"/>
  <c r="D223" i="30"/>
  <c r="D263" i="30"/>
  <c r="D63" i="30"/>
  <c r="D74" i="31"/>
  <c r="D154" i="31"/>
  <c r="D274" i="31"/>
  <c r="D114" i="31"/>
  <c r="D145" i="33"/>
  <c r="D185" i="33"/>
  <c r="D105" i="33"/>
  <c r="D25" i="33"/>
  <c r="D225" i="33"/>
  <c r="D65" i="33"/>
  <c r="D194" i="38"/>
  <c r="D114" i="38"/>
  <c r="D34" i="38"/>
  <c r="D234" i="38"/>
  <c r="D274" i="38"/>
  <c r="D154" i="38"/>
  <c r="D74" i="38"/>
  <c r="D105" i="23"/>
  <c r="D265" i="23"/>
  <c r="D62" i="23"/>
  <c r="D83" i="23"/>
  <c r="D243" i="23"/>
  <c r="D240" i="23"/>
  <c r="D160" i="23"/>
  <c r="D32" i="23"/>
  <c r="D201" i="26"/>
  <c r="D136" i="26"/>
  <c r="D84" i="26"/>
  <c r="D185" i="26"/>
  <c r="D257" i="26"/>
  <c r="D169" i="26"/>
  <c r="D71" i="26"/>
  <c r="D198" i="26"/>
  <c r="D276" i="26"/>
  <c r="D271" i="26"/>
  <c r="D49" i="26"/>
  <c r="D154" i="26"/>
  <c r="D110" i="26"/>
  <c r="D230" i="26"/>
  <c r="D94" i="26"/>
  <c r="D254" i="26"/>
  <c r="D86" i="26"/>
  <c r="D246" i="26"/>
  <c r="F235" i="26"/>
  <c r="F225" i="26"/>
  <c r="F223" i="26"/>
  <c r="F236" i="26"/>
  <c r="F218" i="26"/>
  <c r="F205" i="26"/>
  <c r="D186" i="27"/>
  <c r="D42" i="27"/>
  <c r="D6" i="27"/>
  <c r="F230" i="23"/>
  <c r="F236" i="23"/>
  <c r="F238" i="23"/>
  <c r="F224" i="23"/>
  <c r="D172" i="26"/>
  <c r="F59" i="25"/>
  <c r="F144" i="23"/>
  <c r="F145" i="23"/>
  <c r="F147" i="23"/>
  <c r="F142" i="23"/>
  <c r="D34" i="26"/>
  <c r="F50" i="25"/>
  <c r="F66" i="25"/>
  <c r="F69" i="25"/>
  <c r="D64" i="25"/>
  <c r="D57" i="26"/>
  <c r="F160" i="23"/>
  <c r="F133" i="23"/>
  <c r="F229" i="23"/>
  <c r="D25" i="26"/>
  <c r="D236" i="25"/>
  <c r="F242" i="26"/>
  <c r="F237" i="26"/>
  <c r="F216" i="26"/>
  <c r="D238" i="25"/>
  <c r="D198" i="25"/>
  <c r="D195" i="25"/>
  <c r="D115" i="25"/>
  <c r="D75" i="25"/>
  <c r="D275" i="25"/>
  <c r="D153" i="25"/>
  <c r="D73" i="25"/>
  <c r="D231" i="25"/>
  <c r="D191" i="25"/>
  <c r="D31" i="25"/>
  <c r="D111" i="25"/>
  <c r="D29" i="25"/>
  <c r="D229" i="25"/>
  <c r="D106" i="25"/>
  <c r="D186" i="25"/>
  <c r="D14" i="25"/>
  <c r="D254" i="25"/>
  <c r="D214" i="25"/>
  <c r="D204" i="25"/>
  <c r="D84" i="25"/>
  <c r="D4" i="25"/>
  <c r="D150" i="23"/>
  <c r="D110" i="23"/>
  <c r="F78" i="23"/>
  <c r="F65" i="23"/>
  <c r="F72" i="23"/>
  <c r="F59" i="23"/>
  <c r="F58" i="23"/>
  <c r="F56" i="23"/>
  <c r="F53" i="23"/>
  <c r="F61" i="23"/>
  <c r="F50" i="23"/>
  <c r="F76" i="23"/>
  <c r="F46" i="23"/>
  <c r="F82" i="23"/>
  <c r="F57" i="23"/>
  <c r="F51" i="23"/>
  <c r="F49" i="23"/>
  <c r="F48" i="23"/>
  <c r="F45" i="23"/>
  <c r="F83" i="23"/>
  <c r="F75" i="23"/>
  <c r="F67" i="23"/>
  <c r="F68" i="23"/>
  <c r="F55" i="23"/>
  <c r="F146" i="26"/>
  <c r="F144" i="26"/>
  <c r="F158" i="26"/>
  <c r="F136" i="26"/>
  <c r="F149" i="26"/>
  <c r="F248" i="26"/>
  <c r="F283" i="26"/>
  <c r="F272" i="26"/>
  <c r="F261" i="26"/>
  <c r="F278" i="26"/>
  <c r="F269" i="26"/>
  <c r="F254" i="26"/>
  <c r="D247" i="27"/>
  <c r="D127" i="27"/>
  <c r="D167" i="27"/>
  <c r="D181" i="27"/>
  <c r="D221" i="27"/>
  <c r="D61" i="27"/>
  <c r="D141" i="27"/>
  <c r="D111" i="27"/>
  <c r="D31" i="27"/>
  <c r="D240" i="28"/>
  <c r="D68" i="28"/>
  <c r="D234" i="28"/>
  <c r="D266" i="28"/>
  <c r="D222" i="28"/>
  <c r="D31" i="29"/>
  <c r="D60" i="30"/>
  <c r="D194" i="31"/>
  <c r="D131" i="33"/>
  <c r="D51" i="33"/>
  <c r="D211" i="33"/>
  <c r="D11" i="33"/>
  <c r="D143" i="33"/>
  <c r="D63" i="33"/>
  <c r="D223" i="33"/>
  <c r="D23" i="33"/>
  <c r="D103" i="33"/>
  <c r="D122" i="33"/>
  <c r="D282" i="33"/>
  <c r="D42" i="33"/>
  <c r="D202" i="33"/>
  <c r="D162" i="33"/>
  <c r="D82" i="33"/>
  <c r="F75" i="28"/>
  <c r="F73" i="28"/>
  <c r="F70" i="28"/>
  <c r="F57" i="28"/>
  <c r="F65" i="28"/>
  <c r="F54" i="28"/>
  <c r="F61" i="28"/>
  <c r="F49" i="28"/>
  <c r="F53" i="28"/>
  <c r="F76" i="28"/>
  <c r="F58" i="28"/>
  <c r="F59" i="28"/>
  <c r="F81" i="28"/>
  <c r="F52" i="28"/>
  <c r="F68" i="28"/>
  <c r="F66" i="28"/>
  <c r="F74" i="28"/>
  <c r="F47" i="28"/>
  <c r="F63" i="28"/>
  <c r="F78" i="28"/>
  <c r="F56" i="28"/>
  <c r="F72" i="28"/>
  <c r="F230" i="28"/>
  <c r="F206" i="28"/>
  <c r="F210" i="28"/>
  <c r="F214" i="28"/>
  <c r="F239" i="28"/>
  <c r="F231" i="28"/>
  <c r="F223" i="28"/>
  <c r="F215" i="28"/>
  <c r="F207" i="28"/>
  <c r="F216" i="28"/>
  <c r="F232" i="28"/>
  <c r="F222" i="28"/>
  <c r="F226" i="28"/>
  <c r="F237" i="28"/>
  <c r="F229" i="28"/>
  <c r="F221" i="28"/>
  <c r="F213" i="28"/>
  <c r="F205" i="28"/>
  <c r="F220" i="28"/>
  <c r="F236" i="28"/>
  <c r="F58" i="29"/>
  <c r="F72" i="29"/>
  <c r="F54" i="29"/>
  <c r="F74" i="29"/>
  <c r="F78" i="29"/>
  <c r="F82" i="29"/>
  <c r="F46" i="29"/>
  <c r="F48" i="29"/>
  <c r="F66" i="29"/>
  <c r="F64" i="29"/>
  <c r="F52" i="29"/>
  <c r="F56" i="29"/>
  <c r="F50" i="29"/>
  <c r="F81" i="29"/>
  <c r="F73" i="29"/>
  <c r="F65" i="29"/>
  <c r="F57" i="29"/>
  <c r="F49" i="29"/>
  <c r="F60" i="29"/>
  <c r="F70" i="29"/>
  <c r="F62" i="29"/>
  <c r="F79" i="29"/>
  <c r="F71" i="29"/>
  <c r="F63" i="29"/>
  <c r="F55" i="29"/>
  <c r="F47" i="29"/>
  <c r="F240" i="29"/>
  <c r="F206" i="29"/>
  <c r="F222" i="29"/>
  <c r="F218" i="29"/>
  <c r="F236" i="29"/>
  <c r="F243" i="29"/>
  <c r="F235" i="29"/>
  <c r="F227" i="29"/>
  <c r="F219" i="29"/>
  <c r="F211" i="29"/>
  <c r="F212" i="29"/>
  <c r="F214" i="29"/>
  <c r="F208" i="29"/>
  <c r="F241" i="29"/>
  <c r="F233" i="29"/>
  <c r="F225" i="29"/>
  <c r="F217" i="29"/>
  <c r="F209" i="29"/>
  <c r="F220" i="29"/>
  <c r="F50" i="30"/>
  <c r="F52" i="30"/>
  <c r="F57" i="30"/>
  <c r="F77" i="30"/>
  <c r="F70" i="30"/>
  <c r="F45" i="30"/>
  <c r="F59" i="30"/>
  <c r="F46" i="30"/>
  <c r="F62" i="30"/>
  <c r="F72" i="30"/>
  <c r="F83" i="30"/>
  <c r="F51" i="30"/>
  <c r="F55" i="30"/>
  <c r="F49" i="30"/>
  <c r="F74" i="30"/>
  <c r="F78" i="30"/>
  <c r="F68" i="30"/>
  <c r="F63" i="30"/>
  <c r="F76" i="30"/>
  <c r="F80" i="30"/>
  <c r="F48" i="30"/>
  <c r="F240" i="30"/>
  <c r="F219" i="30"/>
  <c r="F231" i="30"/>
  <c r="F233" i="30"/>
  <c r="F211" i="30"/>
  <c r="F239" i="30"/>
  <c r="F206" i="30"/>
  <c r="F238" i="30"/>
  <c r="F221" i="30"/>
  <c r="F224" i="30"/>
  <c r="F205" i="30"/>
  <c r="F227" i="30"/>
  <c r="F241" i="30"/>
  <c r="F212" i="30"/>
  <c r="F214" i="30"/>
  <c r="F215" i="30"/>
  <c r="F242" i="30"/>
  <c r="F210" i="30"/>
  <c r="F235" i="30"/>
  <c r="F220" i="30"/>
  <c r="F216" i="30"/>
  <c r="F243" i="30"/>
  <c r="F208" i="30"/>
  <c r="F222" i="30"/>
  <c r="F217" i="30"/>
  <c r="F229" i="30"/>
  <c r="F225" i="30"/>
  <c r="F83" i="31"/>
  <c r="F46" i="31"/>
  <c r="F54" i="31"/>
  <c r="F62" i="31"/>
  <c r="F70" i="31"/>
  <c r="F78" i="31"/>
  <c r="F51" i="31"/>
  <c r="F59" i="31"/>
  <c r="F67" i="31"/>
  <c r="F75" i="31"/>
  <c r="F48" i="31"/>
  <c r="F56" i="31"/>
  <c r="F64" i="31"/>
  <c r="F72" i="31"/>
  <c r="F80" i="31"/>
  <c r="F45" i="31"/>
  <c r="F53" i="31"/>
  <c r="F61" i="31"/>
  <c r="F69" i="31"/>
  <c r="F77" i="31"/>
  <c r="F216" i="31"/>
  <c r="F224" i="31"/>
  <c r="F232" i="31"/>
  <c r="F237" i="31"/>
  <c r="F229" i="31"/>
  <c r="F221" i="31"/>
  <c r="F213" i="31"/>
  <c r="F205" i="31"/>
  <c r="F214" i="31"/>
  <c r="F228" i="31"/>
  <c r="F208" i="31"/>
  <c r="F236" i="31"/>
  <c r="F243" i="31"/>
  <c r="F235" i="31"/>
  <c r="F227" i="31"/>
  <c r="F219" i="31"/>
  <c r="F211" i="31"/>
  <c r="F234" i="31"/>
  <c r="F242" i="31"/>
  <c r="F212" i="31"/>
  <c r="F220" i="31"/>
  <c r="F65" i="33"/>
  <c r="F75" i="33"/>
  <c r="F53" i="33"/>
  <c r="F47" i="33"/>
  <c r="F71" i="33"/>
  <c r="F45" i="33"/>
  <c r="F46" i="33"/>
  <c r="F54" i="33"/>
  <c r="F62" i="33"/>
  <c r="F70" i="33"/>
  <c r="F78" i="33"/>
  <c r="F82" i="33"/>
  <c r="F79" i="33"/>
  <c r="F83" i="33"/>
  <c r="F55" i="33"/>
  <c r="F49" i="33"/>
  <c r="F50" i="33"/>
  <c r="F60" i="33"/>
  <c r="F72" i="33"/>
  <c r="F69" i="33"/>
  <c r="F73" i="33"/>
  <c r="F51" i="33"/>
  <c r="F52" i="33"/>
  <c r="F64" i="33"/>
  <c r="F74" i="33"/>
  <c r="F210" i="33"/>
  <c r="F218" i="33"/>
  <c r="F212" i="33"/>
  <c r="F228" i="33"/>
  <c r="F220" i="33"/>
  <c r="F226" i="33"/>
  <c r="F243" i="33"/>
  <c r="F235" i="33"/>
  <c r="F227" i="33"/>
  <c r="F219" i="33"/>
  <c r="F211" i="33"/>
  <c r="F238" i="33"/>
  <c r="F206" i="33"/>
  <c r="F216" i="33"/>
  <c r="F241" i="33"/>
  <c r="F231" i="33"/>
  <c r="F221" i="33"/>
  <c r="F209" i="33"/>
  <c r="F222" i="33"/>
  <c r="F224" i="33"/>
  <c r="F234" i="33"/>
  <c r="F236" i="33"/>
  <c r="F239" i="33"/>
  <c r="F229" i="33"/>
  <c r="F217" i="33"/>
  <c r="F207" i="33"/>
  <c r="F214" i="33"/>
  <c r="F208" i="33"/>
  <c r="F49" i="32"/>
  <c r="F74" i="32"/>
  <c r="F65" i="32"/>
  <c r="F45" i="32"/>
  <c r="F47" i="32"/>
  <c r="F83" i="32"/>
  <c r="F69" i="32"/>
  <c r="F56" i="32"/>
  <c r="F58" i="32"/>
  <c r="F55" i="32"/>
  <c r="F53" i="32"/>
  <c r="F78" i="32"/>
  <c r="F66" i="32"/>
  <c r="F82" i="32"/>
  <c r="F60" i="32"/>
  <c r="F59" i="32"/>
  <c r="F75" i="32"/>
  <c r="F77" i="32"/>
  <c r="F46" i="32"/>
  <c r="F52" i="32"/>
  <c r="F51" i="32"/>
  <c r="F80" i="32"/>
  <c r="F57" i="32"/>
  <c r="F48" i="32"/>
  <c r="F64" i="32"/>
  <c r="F50" i="32"/>
  <c r="F68" i="32"/>
  <c r="F81" i="32"/>
  <c r="F240" i="32"/>
  <c r="F239" i="32"/>
  <c r="F231" i="32"/>
  <c r="F223" i="32"/>
  <c r="F215" i="32"/>
  <c r="F207" i="32"/>
  <c r="F208" i="32"/>
  <c r="F242" i="32"/>
  <c r="F220" i="32"/>
  <c r="F228" i="32"/>
  <c r="F226" i="32"/>
  <c r="F243" i="32"/>
  <c r="F233" i="32"/>
  <c r="F221" i="32"/>
  <c r="F211" i="32"/>
  <c r="F216" i="32"/>
  <c r="F238" i="32"/>
  <c r="F236" i="32"/>
  <c r="F232" i="32"/>
  <c r="F212" i="32"/>
  <c r="F241" i="32"/>
  <c r="F229" i="32"/>
  <c r="F219" i="32"/>
  <c r="F209" i="32"/>
  <c r="F230" i="32"/>
  <c r="F214" i="32"/>
  <c r="D259" i="28"/>
  <c r="D179" i="28"/>
  <c r="D99" i="28"/>
  <c r="D219" i="28"/>
  <c r="D19" i="28"/>
  <c r="D178" i="25"/>
  <c r="D98" i="25"/>
  <c r="D18" i="25"/>
  <c r="D138" i="25"/>
  <c r="D59" i="29"/>
  <c r="D179" i="29"/>
  <c r="D219" i="29"/>
  <c r="D99" i="29"/>
  <c r="D19" i="29"/>
  <c r="D178" i="33"/>
  <c r="D138" i="33"/>
  <c r="D258" i="33"/>
  <c r="D58" i="33"/>
  <c r="D218" i="33"/>
  <c r="D98" i="33"/>
  <c r="D259" i="32"/>
  <c r="D19" i="32"/>
  <c r="D99" i="32"/>
  <c r="D59" i="32"/>
  <c r="F40" i="37"/>
  <c r="F42" i="37"/>
  <c r="F36" i="37"/>
  <c r="F5" i="37"/>
  <c r="F9" i="37"/>
  <c r="F13" i="37"/>
  <c r="F17" i="37"/>
  <c r="F21" i="37"/>
  <c r="F25" i="37"/>
  <c r="F29" i="37"/>
  <c r="F33" i="37"/>
  <c r="F38" i="37"/>
  <c r="F41" i="37"/>
  <c r="F6" i="37"/>
  <c r="F10" i="37"/>
  <c r="F14" i="37"/>
  <c r="F18" i="37"/>
  <c r="F22" i="37"/>
  <c r="F26" i="37"/>
  <c r="F30" i="37"/>
  <c r="F34" i="37"/>
  <c r="F11" i="37"/>
  <c r="F19" i="37"/>
  <c r="F27" i="37"/>
  <c r="F35" i="37"/>
  <c r="F12" i="37"/>
  <c r="F20" i="37"/>
  <c r="F28" i="37"/>
  <c r="F37" i="37"/>
  <c r="F43" i="37"/>
  <c r="F8" i="37"/>
  <c r="F24" i="37"/>
  <c r="F39" i="37"/>
  <c r="F15" i="37"/>
  <c r="F31" i="37"/>
  <c r="F53" i="25"/>
  <c r="F52" i="25"/>
  <c r="F54" i="25"/>
  <c r="F58" i="25"/>
  <c r="F57" i="25"/>
  <c r="F56" i="25"/>
  <c r="F62" i="25"/>
  <c r="F64" i="25"/>
  <c r="F74" i="25"/>
  <c r="F65" i="25"/>
  <c r="F75" i="25"/>
  <c r="F70" i="25"/>
  <c r="F82" i="25"/>
  <c r="F76" i="25"/>
  <c r="F81" i="25"/>
  <c r="F45" i="25"/>
  <c r="F48" i="25"/>
  <c r="F47" i="25"/>
  <c r="F46" i="25"/>
  <c r="F51" i="25"/>
  <c r="F61" i="25"/>
  <c r="F49" i="25"/>
  <c r="D229" i="27"/>
  <c r="D69" i="27"/>
  <c r="D149" i="27"/>
  <c r="D189" i="27"/>
  <c r="D50" i="28"/>
  <c r="D170" i="28"/>
  <c r="D90" i="28"/>
  <c r="D24" i="28"/>
  <c r="D64" i="28"/>
  <c r="D144" i="28"/>
  <c r="D264" i="28"/>
  <c r="D268" i="28"/>
  <c r="D108" i="28"/>
  <c r="D228" i="28"/>
  <c r="D112" i="28"/>
  <c r="D232" i="28"/>
  <c r="D72" i="28"/>
  <c r="D192" i="28"/>
  <c r="D276" i="28"/>
  <c r="D116" i="28"/>
  <c r="D236" i="28"/>
  <c r="D76" i="28"/>
  <c r="D24" i="29"/>
  <c r="D104" i="29"/>
  <c r="D264" i="29"/>
  <c r="D64" i="29"/>
  <c r="D33" i="30"/>
  <c r="D193" i="30"/>
  <c r="D73" i="30"/>
  <c r="D273" i="30"/>
  <c r="D153" i="30"/>
  <c r="D233" i="30"/>
  <c r="D119" i="30"/>
  <c r="D279" i="30"/>
  <c r="D79" i="30"/>
  <c r="D239" i="30"/>
  <c r="D159" i="30"/>
  <c r="D44" i="33"/>
  <c r="D4" i="33"/>
  <c r="D204" i="33"/>
  <c r="D124" i="33"/>
  <c r="D244" i="33"/>
  <c r="D200" i="23"/>
  <c r="D91" i="26"/>
  <c r="D251" i="26"/>
  <c r="D26" i="27"/>
  <c r="F242" i="23"/>
  <c r="D123" i="25"/>
  <c r="F83" i="25"/>
  <c r="D51" i="26"/>
  <c r="D83" i="25"/>
  <c r="F220" i="23"/>
  <c r="D196" i="25"/>
  <c r="D36" i="25"/>
  <c r="D262" i="23"/>
  <c r="D142" i="23"/>
  <c r="D164" i="26"/>
  <c r="D244" i="26"/>
  <c r="D200" i="28"/>
  <c r="D114" i="28"/>
  <c r="D272" i="28"/>
  <c r="D148" i="28"/>
  <c r="D182" i="28"/>
  <c r="D260" i="28"/>
  <c r="D224" i="29"/>
  <c r="D271" i="29"/>
  <c r="D265" i="30"/>
  <c r="D39" i="30"/>
  <c r="D164" i="33"/>
  <c r="D22" i="29"/>
  <c r="D62" i="29"/>
  <c r="D222" i="29"/>
  <c r="D182" i="29"/>
  <c r="D83" i="29"/>
  <c r="D203" i="29"/>
  <c r="D43" i="29"/>
  <c r="D163" i="29"/>
  <c r="D243" i="29"/>
  <c r="D289" i="30"/>
  <c r="D9" i="30"/>
  <c r="D89" i="30"/>
  <c r="D249" i="30"/>
  <c r="D49" i="30"/>
  <c r="D71" i="30"/>
  <c r="D271" i="30"/>
  <c r="D31" i="30"/>
  <c r="D191" i="30"/>
  <c r="D231" i="30"/>
  <c r="D82" i="31"/>
  <c r="D242" i="31"/>
  <c r="D42" i="31"/>
  <c r="D202" i="31"/>
  <c r="D96" i="33"/>
  <c r="D256" i="33"/>
  <c r="D16" i="33"/>
  <c r="D56" i="33"/>
  <c r="D216" i="33"/>
  <c r="D136" i="33"/>
  <c r="D253" i="38"/>
  <c r="D173" i="38"/>
  <c r="D53" i="38"/>
  <c r="D213" i="38"/>
  <c r="D13" i="38"/>
  <c r="D93" i="38"/>
  <c r="D241" i="38"/>
  <c r="D121" i="38"/>
  <c r="D41" i="38"/>
  <c r="D281" i="38"/>
  <c r="D81" i="38"/>
  <c r="D161" i="38"/>
  <c r="D201" i="38"/>
  <c r="D145" i="23"/>
  <c r="D222" i="23"/>
  <c r="D123" i="23"/>
  <c r="D192" i="23"/>
  <c r="D280" i="23"/>
  <c r="D241" i="26"/>
  <c r="D52" i="26"/>
  <c r="D124" i="26"/>
  <c r="D225" i="26"/>
  <c r="D209" i="26"/>
  <c r="D151" i="26"/>
  <c r="D158" i="26"/>
  <c r="D36" i="26"/>
  <c r="D150" i="26"/>
  <c r="D270" i="26"/>
  <c r="D134" i="26"/>
  <c r="D126" i="26"/>
  <c r="F227" i="26"/>
  <c r="F217" i="26"/>
  <c r="F215" i="26"/>
  <c r="F228" i="26"/>
  <c r="F222" i="26"/>
  <c r="F243" i="26"/>
  <c r="D215" i="27"/>
  <c r="D226" i="27"/>
  <c r="D269" i="27"/>
  <c r="D246" i="27"/>
  <c r="D264" i="27"/>
  <c r="D282" i="27"/>
  <c r="D126" i="27"/>
  <c r="D81" i="26"/>
  <c r="F210" i="23"/>
  <c r="F206" i="23"/>
  <c r="F205" i="23"/>
  <c r="F232" i="23"/>
  <c r="D66" i="27"/>
  <c r="D129" i="26"/>
  <c r="D53" i="23"/>
  <c r="D26" i="25"/>
  <c r="F132" i="23"/>
  <c r="F155" i="23"/>
  <c r="F159" i="23"/>
  <c r="F150" i="23"/>
  <c r="D269" i="25"/>
  <c r="D113" i="25"/>
  <c r="F71" i="25"/>
  <c r="F77" i="25"/>
  <c r="F79" i="25"/>
  <c r="F68" i="25"/>
  <c r="D44" i="25"/>
  <c r="D78" i="25"/>
  <c r="D264" i="25"/>
  <c r="F150" i="26"/>
  <c r="D76" i="25"/>
  <c r="F264" i="26"/>
  <c r="F81" i="23"/>
  <c r="F66" i="23"/>
  <c r="F70" i="23"/>
  <c r="F274" i="26"/>
  <c r="D66" i="25"/>
  <c r="F128" i="23"/>
  <c r="F226" i="26"/>
  <c r="D174" i="25"/>
  <c r="F47" i="23"/>
  <c r="F221" i="26"/>
  <c r="D120" i="25"/>
  <c r="D280" i="25"/>
  <c r="D80" i="25"/>
  <c r="D40" i="25"/>
  <c r="D262" i="25"/>
  <c r="D182" i="25"/>
  <c r="D102" i="25"/>
  <c r="D62" i="25"/>
  <c r="D96" i="25"/>
  <c r="D216" i="25"/>
  <c r="D176" i="25"/>
  <c r="D136" i="25"/>
  <c r="D91" i="25"/>
  <c r="D251" i="25"/>
  <c r="D211" i="25"/>
  <c r="D131" i="25"/>
  <c r="D88" i="25"/>
  <c r="D48" i="25"/>
  <c r="D206" i="25"/>
  <c r="D126" i="25"/>
  <c r="D166" i="25"/>
  <c r="F125" i="25"/>
  <c r="F142" i="25"/>
  <c r="F147" i="25"/>
  <c r="F144" i="25"/>
  <c r="F143" i="25"/>
  <c r="F141" i="25"/>
  <c r="F137" i="25"/>
  <c r="F161" i="25"/>
  <c r="F151" i="25"/>
  <c r="F155" i="25"/>
  <c r="F134" i="25"/>
  <c r="F138" i="25"/>
  <c r="F133" i="25"/>
  <c r="F132" i="25"/>
  <c r="F131" i="25"/>
  <c r="F127" i="25"/>
  <c r="F139" i="25"/>
  <c r="F128" i="25"/>
  <c r="F140" i="25"/>
  <c r="F262" i="25"/>
  <c r="F265" i="25"/>
  <c r="F266" i="25"/>
  <c r="F278" i="25"/>
  <c r="F271" i="25"/>
  <c r="F270" i="25"/>
  <c r="F268" i="25"/>
  <c r="F252" i="25"/>
  <c r="F253" i="25"/>
  <c r="F248" i="25"/>
  <c r="F257" i="25"/>
  <c r="F256" i="25"/>
  <c r="F269" i="25"/>
  <c r="F259" i="25"/>
  <c r="F258" i="25"/>
  <c r="F255" i="25"/>
  <c r="F279" i="25"/>
  <c r="F264" i="25"/>
  <c r="D94" i="23"/>
  <c r="D260" i="26"/>
  <c r="D180" i="26"/>
  <c r="D220" i="26"/>
  <c r="F46" i="26"/>
  <c r="F62" i="26"/>
  <c r="F70" i="26"/>
  <c r="F56" i="26"/>
  <c r="D177" i="27"/>
  <c r="D17" i="27"/>
  <c r="D137" i="27"/>
  <c r="D182" i="27"/>
  <c r="D102" i="27"/>
  <c r="D142" i="27"/>
  <c r="D228" i="27"/>
  <c r="D68" i="27"/>
  <c r="D268" i="27"/>
  <c r="D192" i="27"/>
  <c r="D72" i="27"/>
  <c r="D116" i="27"/>
  <c r="D36" i="27"/>
  <c r="D76" i="27"/>
  <c r="D200" i="27"/>
  <c r="D40" i="27"/>
  <c r="D158" i="28"/>
  <c r="D196" i="28"/>
  <c r="D274" i="28"/>
  <c r="D230" i="28"/>
  <c r="D210" i="28"/>
  <c r="D184" i="28"/>
  <c r="D74" i="28"/>
  <c r="D26" i="28"/>
  <c r="D144" i="29"/>
  <c r="D191" i="29"/>
  <c r="D169" i="30"/>
  <c r="D319" i="30"/>
  <c r="D183" i="30"/>
  <c r="D300" i="30"/>
  <c r="D209" i="30"/>
  <c r="D162" i="31"/>
  <c r="D234" i="31"/>
  <c r="D176" i="33"/>
  <c r="D4" i="28"/>
  <c r="D164" i="28"/>
  <c r="D84" i="28"/>
  <c r="D132" i="28"/>
  <c r="D92" i="28"/>
  <c r="D12" i="28"/>
  <c r="D52" i="28"/>
  <c r="D252" i="28"/>
  <c r="D60" i="28"/>
  <c r="D62" i="28"/>
  <c r="D104" i="28"/>
  <c r="D66" i="28"/>
  <c r="D28" i="28"/>
  <c r="D70" i="28"/>
  <c r="D32" i="28"/>
  <c r="D34" i="28"/>
  <c r="D36" i="28"/>
  <c r="D38" i="28"/>
  <c r="D40" i="28"/>
  <c r="D282" i="28"/>
  <c r="D122" i="28"/>
  <c r="D242" i="28"/>
  <c r="D4" i="29"/>
  <c r="D204" i="29"/>
  <c r="D44" i="29"/>
  <c r="D164" i="29"/>
  <c r="D249" i="33"/>
  <c r="D89" i="33"/>
  <c r="D9" i="33"/>
  <c r="D169" i="33"/>
  <c r="D129" i="33"/>
  <c r="D21" i="33"/>
  <c r="D61" i="33"/>
  <c r="D141" i="33"/>
  <c r="D101" i="33"/>
  <c r="D221" i="33"/>
  <c r="D261" i="33"/>
  <c r="D181" i="33"/>
  <c r="D127" i="37"/>
  <c r="D87" i="37"/>
  <c r="D247" i="37"/>
  <c r="D7" i="37"/>
  <c r="D207" i="37"/>
  <c r="D47" i="37"/>
  <c r="D178" i="37"/>
  <c r="D18" i="37"/>
  <c r="D138" i="37"/>
  <c r="D218" i="37"/>
  <c r="D98" i="37"/>
  <c r="D58" i="37"/>
  <c r="D258" i="37"/>
  <c r="D26" i="37"/>
  <c r="D266" i="37"/>
  <c r="D146" i="37"/>
  <c r="D226" i="37"/>
  <c r="D186" i="37"/>
  <c r="D66" i="37"/>
  <c r="D106" i="37"/>
  <c r="D154" i="37"/>
  <c r="D274" i="37"/>
  <c r="D114" i="37"/>
  <c r="D234" i="37"/>
  <c r="D34" i="37"/>
  <c r="D194" i="37"/>
  <c r="D74" i="37"/>
  <c r="D41" i="29"/>
  <c r="D281" i="29"/>
  <c r="D136" i="30"/>
  <c r="D96" i="30"/>
  <c r="D103" i="31"/>
  <c r="D80" i="31"/>
  <c r="D40" i="31"/>
  <c r="D150" i="33"/>
  <c r="D30" i="33"/>
  <c r="D190" i="33"/>
  <c r="D110" i="33"/>
  <c r="D76" i="33"/>
  <c r="D236" i="33"/>
  <c r="D116" i="33"/>
  <c r="F105" i="28"/>
  <c r="F93" i="28"/>
  <c r="F85" i="28"/>
  <c r="F101" i="28"/>
  <c r="F107" i="28"/>
  <c r="F123" i="28"/>
  <c r="F121" i="28"/>
  <c r="F103" i="28"/>
  <c r="F252" i="29"/>
  <c r="F254" i="29"/>
  <c r="F270" i="29"/>
  <c r="F93" i="30"/>
  <c r="F101" i="30"/>
  <c r="F114" i="30"/>
  <c r="F107" i="30"/>
  <c r="F106" i="30"/>
  <c r="F85" i="30"/>
  <c r="F259" i="30"/>
  <c r="F254" i="30"/>
  <c r="F265" i="30"/>
  <c r="F251" i="30"/>
  <c r="F263" i="30"/>
  <c r="F105" i="31"/>
  <c r="F96" i="31"/>
  <c r="F94" i="31"/>
  <c r="F118" i="31"/>
  <c r="F103" i="31"/>
  <c r="F117" i="31"/>
  <c r="F106" i="31"/>
  <c r="F123" i="31"/>
  <c r="F268" i="31"/>
  <c r="F248" i="31"/>
  <c r="F272" i="31"/>
  <c r="F99" i="33"/>
  <c r="F109" i="33"/>
  <c r="F114" i="33"/>
  <c r="F122" i="33"/>
  <c r="F119" i="33"/>
  <c r="F91" i="33"/>
  <c r="F111" i="33"/>
  <c r="F116" i="33"/>
  <c r="F107" i="33"/>
  <c r="F103" i="33"/>
  <c r="F117" i="33"/>
  <c r="F105" i="33"/>
  <c r="F90" i="33"/>
  <c r="F98" i="33"/>
  <c r="F106" i="33"/>
  <c r="F115" i="33"/>
  <c r="F279" i="33"/>
  <c r="F271" i="33"/>
  <c r="F263" i="33"/>
  <c r="F255" i="33"/>
  <c r="F247" i="33"/>
  <c r="F262" i="33"/>
  <c r="F272" i="33"/>
  <c r="F258" i="33"/>
  <c r="F107" i="32"/>
  <c r="F100" i="32"/>
  <c r="F102" i="32"/>
  <c r="F109" i="32"/>
  <c r="F123" i="32"/>
  <c r="F90" i="32"/>
  <c r="F117" i="32"/>
  <c r="F103" i="32"/>
  <c r="F121" i="32"/>
  <c r="F88" i="32"/>
  <c r="F111" i="32"/>
  <c r="F86" i="32"/>
  <c r="D86" i="28"/>
  <c r="D6" i="28"/>
  <c r="D57" i="28"/>
  <c r="D217" i="28"/>
  <c r="D281" i="30"/>
  <c r="D241" i="30"/>
  <c r="D321" i="30"/>
  <c r="D6" i="33"/>
  <c r="D166" i="33"/>
  <c r="D46" i="33"/>
  <c r="D213" i="33"/>
  <c r="D53" i="33"/>
  <c r="D78" i="33"/>
  <c r="D238" i="33"/>
  <c r="D227" i="33"/>
  <c r="D192" i="33"/>
  <c r="D118" i="33"/>
  <c r="D72" i="33"/>
  <c r="D77" i="32"/>
  <c r="D149" i="32"/>
  <c r="D65" i="32"/>
  <c r="D61" i="32"/>
  <c r="D113" i="32"/>
  <c r="D175" i="32"/>
  <c r="D51" i="32"/>
  <c r="D161" i="32"/>
  <c r="D229" i="29"/>
  <c r="D269" i="29"/>
  <c r="D189" i="29"/>
  <c r="D205" i="30"/>
  <c r="D5" i="30"/>
  <c r="D237" i="30"/>
  <c r="D197" i="30"/>
  <c r="D27" i="31"/>
  <c r="D187" i="31"/>
  <c r="D246" i="32"/>
  <c r="D264" i="32"/>
  <c r="D24" i="32"/>
  <c r="D28" i="32"/>
  <c r="D148" i="32"/>
  <c r="D32" i="32"/>
  <c r="D152" i="32"/>
  <c r="D36" i="32"/>
  <c r="D80" i="32"/>
  <c r="D40" i="32"/>
  <c r="D280" i="32"/>
  <c r="F121" i="37"/>
  <c r="F113" i="37"/>
  <c r="F105" i="37"/>
  <c r="F97" i="37"/>
  <c r="D209" i="37"/>
  <c r="D169" i="37"/>
  <c r="D129" i="37"/>
  <c r="D96" i="37"/>
  <c r="D256" i="37"/>
  <c r="D56" i="37"/>
  <c r="D216" i="37"/>
  <c r="D136" i="37"/>
  <c r="D104" i="37"/>
  <c r="D264" i="37"/>
  <c r="D24" i="37"/>
  <c r="D64" i="37"/>
  <c r="D224" i="37"/>
  <c r="D112" i="37"/>
  <c r="D72" i="37"/>
  <c r="D32" i="37"/>
  <c r="D272" i="37"/>
  <c r="D152" i="37"/>
  <c r="D160" i="37"/>
  <c r="D80" i="37"/>
  <c r="D40" i="37"/>
  <c r="D120" i="37"/>
  <c r="D280" i="37"/>
  <c r="D166" i="38"/>
  <c r="D206" i="38"/>
  <c r="D126" i="38"/>
  <c r="D86" i="38"/>
  <c r="D6" i="38"/>
  <c r="D246" i="38"/>
  <c r="D46" i="38"/>
  <c r="D91" i="38"/>
  <c r="D131" i="38"/>
  <c r="D211" i="38"/>
  <c r="D11" i="38"/>
  <c r="D251" i="38"/>
  <c r="D171" i="38"/>
  <c r="D51" i="38"/>
  <c r="D26" i="29"/>
  <c r="D66" i="29"/>
  <c r="D36" i="31"/>
  <c r="D76" i="31"/>
  <c r="D247" i="32"/>
  <c r="D171" i="32"/>
  <c r="D131" i="32"/>
  <c r="D25" i="32"/>
  <c r="D29" i="32"/>
  <c r="D269" i="32"/>
  <c r="D273" i="32"/>
  <c r="D219" i="30"/>
  <c r="D99" i="30"/>
  <c r="D98" i="32"/>
  <c r="D258" i="32"/>
  <c r="F123" i="37"/>
  <c r="F86" i="37"/>
  <c r="F90" i="37"/>
  <c r="F94" i="37"/>
  <c r="F98" i="37"/>
  <c r="F102" i="37"/>
  <c r="F106" i="37"/>
  <c r="F110" i="37"/>
  <c r="F114" i="37"/>
  <c r="F118" i="37"/>
  <c r="F122" i="37"/>
  <c r="F87" i="37"/>
  <c r="F91" i="37"/>
  <c r="F95" i="37"/>
  <c r="F99" i="37"/>
  <c r="F103" i="37"/>
  <c r="F107" i="37"/>
  <c r="F111" i="37"/>
  <c r="F115" i="37"/>
  <c r="F119" i="37"/>
  <c r="D6" i="37"/>
  <c r="D46" i="37"/>
  <c r="D206" i="37"/>
  <c r="D126" i="37"/>
  <c r="D174" i="37"/>
  <c r="D134" i="37"/>
  <c r="D214" i="37"/>
  <c r="D230" i="37"/>
  <c r="D190" i="37"/>
  <c r="D150" i="37"/>
  <c r="D30" i="37"/>
  <c r="D38" i="37"/>
  <c r="D278" i="37"/>
  <c r="F255" i="37"/>
  <c r="F279" i="37"/>
  <c r="F264" i="37"/>
  <c r="F280" i="37"/>
  <c r="F278" i="37"/>
  <c r="F248" i="37"/>
  <c r="D255" i="38"/>
  <c r="D175" i="38"/>
  <c r="D15" i="38"/>
  <c r="D95" i="38"/>
  <c r="D55" i="38"/>
  <c r="D221" i="38"/>
  <c r="D181" i="38"/>
  <c r="D21" i="38"/>
  <c r="D61" i="38"/>
  <c r="D101" i="38"/>
  <c r="D261" i="38"/>
  <c r="D64" i="38"/>
  <c r="D104" i="38"/>
  <c r="D264" i="38"/>
  <c r="D144" i="38"/>
  <c r="D224" i="38"/>
  <c r="D184" i="38"/>
  <c r="D191" i="38"/>
  <c r="D31" i="38"/>
  <c r="D271" i="38"/>
  <c r="D71" i="38"/>
  <c r="D38" i="38"/>
  <c r="D238" i="38"/>
  <c r="D158" i="38"/>
  <c r="D198" i="38"/>
  <c r="D118" i="38"/>
  <c r="D278" i="38"/>
  <c r="D78" i="38"/>
  <c r="F8" i="38"/>
  <c r="F12" i="38"/>
  <c r="F16" i="38"/>
  <c r="F20" i="38"/>
  <c r="F24" i="38"/>
  <c r="F28" i="38"/>
  <c r="F32" i="38"/>
  <c r="F37" i="38"/>
  <c r="F40" i="38"/>
  <c r="F5" i="38"/>
  <c r="F9" i="38"/>
  <c r="F13" i="38"/>
  <c r="F17" i="38"/>
  <c r="F21" i="38"/>
  <c r="F25" i="38"/>
  <c r="F29" i="38"/>
  <c r="F33" i="38"/>
  <c r="F39" i="38"/>
  <c r="F10" i="38"/>
  <c r="F18" i="38"/>
  <c r="F26" i="38"/>
  <c r="F34" i="38"/>
  <c r="F38" i="38"/>
  <c r="F11" i="38"/>
  <c r="F19" i="38"/>
  <c r="F27" i="38"/>
  <c r="F35" i="38"/>
  <c r="D92" i="37"/>
  <c r="D12" i="37"/>
  <c r="D100" i="37"/>
  <c r="D20" i="37"/>
  <c r="D108" i="37"/>
  <c r="D28" i="37"/>
  <c r="D228" i="37"/>
  <c r="D156" i="37"/>
  <c r="D36" i="37"/>
  <c r="D116" i="37"/>
  <c r="D4" i="38"/>
  <c r="D164" i="38"/>
  <c r="D44" i="38"/>
  <c r="D84" i="38"/>
  <c r="D124" i="38"/>
  <c r="D204" i="38"/>
  <c r="D244" i="38"/>
  <c r="D185" i="38"/>
  <c r="D25" i="38"/>
  <c r="D65" i="38"/>
  <c r="D105" i="38"/>
  <c r="D225" i="38"/>
  <c r="D265" i="38"/>
  <c r="D28" i="38"/>
  <c r="D68" i="38"/>
  <c r="D228" i="38"/>
  <c r="D188" i="38"/>
  <c r="D268" i="38"/>
  <c r="D72" i="38"/>
  <c r="D272" i="38"/>
  <c r="D152" i="38"/>
  <c r="D32" i="38"/>
  <c r="D112" i="38"/>
  <c r="D232" i="38"/>
  <c r="D139" i="38"/>
  <c r="D99" i="38"/>
  <c r="D219" i="38"/>
  <c r="D36" i="38"/>
  <c r="D236" i="38"/>
  <c r="D76" i="38"/>
  <c r="D196" i="38"/>
  <c r="D279" i="38"/>
  <c r="D159" i="38"/>
  <c r="F248" i="38"/>
  <c r="F252" i="38"/>
  <c r="F256" i="38"/>
  <c r="F260" i="38"/>
  <c r="F245" i="38"/>
  <c r="F249" i="38"/>
  <c r="F253" i="38"/>
  <c r="F257" i="38"/>
  <c r="F261" i="38"/>
  <c r="D245" i="37"/>
  <c r="F223" i="37"/>
  <c r="F227" i="37"/>
  <c r="D119" i="37"/>
  <c r="D59" i="38"/>
  <c r="D239" i="38"/>
  <c r="D7" i="38"/>
  <c r="D127" i="38"/>
  <c r="D207" i="38"/>
  <c r="D249" i="38"/>
  <c r="D9" i="38"/>
  <c r="D49" i="38"/>
  <c r="D169" i="38"/>
  <c r="D57" i="38"/>
  <c r="D257" i="38"/>
  <c r="F196" i="38"/>
  <c r="F179" i="38"/>
  <c r="F193" i="38"/>
  <c r="F166" i="38"/>
  <c r="F170" i="38"/>
  <c r="F174" i="38"/>
  <c r="F178" i="38"/>
  <c r="F194" i="38"/>
  <c r="F185" i="38"/>
  <c r="F199" i="38"/>
  <c r="F180" i="38"/>
  <c r="F184" i="38"/>
  <c r="F183" i="38"/>
  <c r="F197" i="38"/>
  <c r="F167" i="38"/>
  <c r="F171" i="38"/>
  <c r="F175" i="38"/>
  <c r="F182" i="38"/>
  <c r="F198" i="38"/>
  <c r="F189" i="38"/>
  <c r="K4" i="32"/>
  <c r="AS68" i="35" l="1"/>
  <c r="R68" i="35"/>
  <c r="G208" i="27"/>
  <c r="H48" i="27"/>
  <c r="H128" i="27"/>
  <c r="H208" i="27"/>
  <c r="H8" i="27"/>
  <c r="H88" i="27"/>
  <c r="H168" i="27"/>
  <c r="H248" i="27"/>
  <c r="G8" i="27"/>
  <c r="G128" i="27"/>
  <c r="G168" i="27"/>
  <c r="G88" i="27"/>
  <c r="G248" i="27"/>
  <c r="G48" i="27"/>
  <c r="C48" i="27" s="1"/>
  <c r="G127" i="27"/>
  <c r="H127" i="27"/>
  <c r="G247" i="27"/>
  <c r="H247" i="27"/>
  <c r="H167" i="27"/>
  <c r="G87" i="27"/>
  <c r="H87" i="27"/>
  <c r="G207" i="27"/>
  <c r="H207" i="27"/>
  <c r="G47" i="27"/>
  <c r="H47" i="27"/>
  <c r="G167" i="27"/>
  <c r="C167" i="27" s="1"/>
  <c r="G7" i="27"/>
  <c r="H7" i="27"/>
  <c r="G44" i="32"/>
  <c r="H164" i="32"/>
  <c r="G164" i="32"/>
  <c r="G84" i="32"/>
  <c r="H4" i="32"/>
  <c r="G4" i="32"/>
  <c r="H124" i="32"/>
  <c r="G124" i="32"/>
  <c r="H244" i="32"/>
  <c r="G244" i="32"/>
  <c r="H84" i="32"/>
  <c r="H204" i="32"/>
  <c r="G204" i="32"/>
  <c r="H44" i="32"/>
  <c r="G287" i="30"/>
  <c r="G7" i="30"/>
  <c r="H287" i="30"/>
  <c r="H7" i="30"/>
  <c r="G127" i="30"/>
  <c r="H127" i="30"/>
  <c r="G247" i="30"/>
  <c r="H247" i="30"/>
  <c r="G87" i="30"/>
  <c r="H87" i="30"/>
  <c r="G207" i="30"/>
  <c r="H207" i="30"/>
  <c r="G47" i="30"/>
  <c r="H167" i="30"/>
  <c r="G167" i="30"/>
  <c r="H47" i="30"/>
  <c r="G207" i="26"/>
  <c r="H207" i="26"/>
  <c r="G47" i="26"/>
  <c r="H47" i="26"/>
  <c r="G7" i="26"/>
  <c r="G247" i="26"/>
  <c r="G167" i="26"/>
  <c r="H167" i="26"/>
  <c r="H7" i="26"/>
  <c r="G127" i="26"/>
  <c r="H127" i="26"/>
  <c r="H247" i="26"/>
  <c r="G87" i="26"/>
  <c r="H87" i="26"/>
  <c r="H86" i="38"/>
  <c r="G206" i="38"/>
  <c r="H206" i="38"/>
  <c r="G46" i="38"/>
  <c r="H46" i="38"/>
  <c r="G166" i="38"/>
  <c r="H166" i="38"/>
  <c r="G6" i="38"/>
  <c r="H126" i="38"/>
  <c r="H6" i="38"/>
  <c r="G126" i="38"/>
  <c r="G246" i="38"/>
  <c r="H246" i="38"/>
  <c r="G86" i="38"/>
  <c r="H246" i="23"/>
  <c r="G86" i="23"/>
  <c r="H86" i="23"/>
  <c r="G206" i="23"/>
  <c r="H206" i="23"/>
  <c r="H46" i="23"/>
  <c r="G46" i="23"/>
  <c r="H6" i="23"/>
  <c r="G166" i="23"/>
  <c r="H166" i="23"/>
  <c r="G6" i="23"/>
  <c r="H126" i="23"/>
  <c r="G246" i="23"/>
  <c r="G126" i="23"/>
  <c r="H46" i="29"/>
  <c r="G166" i="29"/>
  <c r="H166" i="29"/>
  <c r="H86" i="29"/>
  <c r="G6" i="29"/>
  <c r="H6" i="29"/>
  <c r="G126" i="29"/>
  <c r="H126" i="29"/>
  <c r="G246" i="29"/>
  <c r="H246" i="29"/>
  <c r="G86" i="29"/>
  <c r="G206" i="29"/>
  <c r="H206" i="29"/>
  <c r="G46" i="29"/>
  <c r="H46" i="39"/>
  <c r="G166" i="39"/>
  <c r="H166" i="39"/>
  <c r="G6" i="39"/>
  <c r="H6" i="39"/>
  <c r="G126" i="39"/>
  <c r="H126" i="39"/>
  <c r="G246" i="39"/>
  <c r="H246" i="39"/>
  <c r="G86" i="39"/>
  <c r="H86" i="39"/>
  <c r="G206" i="39"/>
  <c r="H206" i="39"/>
  <c r="G46" i="39"/>
  <c r="G247" i="31"/>
  <c r="H247" i="31"/>
  <c r="G87" i="31"/>
  <c r="H87" i="31"/>
  <c r="G207" i="31"/>
  <c r="H207" i="31"/>
  <c r="H7" i="31"/>
  <c r="G47" i="31"/>
  <c r="H47" i="31"/>
  <c r="G167" i="31"/>
  <c r="H167" i="31"/>
  <c r="G7" i="31"/>
  <c r="G127" i="31"/>
  <c r="H127" i="31"/>
  <c r="H246" i="31"/>
  <c r="H6" i="31"/>
  <c r="G86" i="31"/>
  <c r="H86" i="31"/>
  <c r="G206" i="31"/>
  <c r="H206" i="31"/>
  <c r="G46" i="31"/>
  <c r="H46" i="31"/>
  <c r="G166" i="31"/>
  <c r="H166" i="31"/>
  <c r="G6" i="31"/>
  <c r="G126" i="31"/>
  <c r="H126" i="31"/>
  <c r="G246" i="31"/>
  <c r="P67" i="35"/>
  <c r="E29" i="35" s="1"/>
  <c r="R141" i="34"/>
  <c r="Z141" i="34" s="1"/>
  <c r="AE219" i="34" s="1"/>
  <c r="Y68" i="35"/>
  <c r="N46" i="35" s="1"/>
  <c r="N156" i="34" s="1"/>
  <c r="AD68" i="35"/>
  <c r="S46" i="35" s="1"/>
  <c r="O157" i="34" s="1"/>
  <c r="AN68" i="35"/>
  <c r="AC46" i="35" s="1"/>
  <c r="AI68" i="35"/>
  <c r="X46" i="35" s="1"/>
  <c r="P158" i="34" s="1"/>
  <c r="X158" i="34" s="1"/>
  <c r="AE295" i="34" s="1"/>
  <c r="R142" i="34"/>
  <c r="Z142" i="34" s="1"/>
  <c r="AE225" i="34" s="1"/>
  <c r="AY78" i="35"/>
  <c r="AN44" i="35" s="1"/>
  <c r="Y177" i="34"/>
  <c r="AX68" i="35"/>
  <c r="AT68" i="35" s="1"/>
  <c r="AU68" i="35" s="1"/>
  <c r="G278" i="23"/>
  <c r="G238" i="23"/>
  <c r="G198" i="23"/>
  <c r="G158" i="23"/>
  <c r="G118" i="23"/>
  <c r="G78" i="23"/>
  <c r="G38" i="23"/>
  <c r="H278" i="23"/>
  <c r="H238" i="23"/>
  <c r="H198" i="23"/>
  <c r="H158" i="23"/>
  <c r="H118" i="23"/>
  <c r="H78" i="23"/>
  <c r="H38" i="23"/>
  <c r="H189" i="34"/>
  <c r="H188" i="34"/>
  <c r="H190" i="34"/>
  <c r="H193" i="34"/>
  <c r="H192" i="34"/>
  <c r="H191" i="34"/>
  <c r="H186" i="34"/>
  <c r="H187" i="34"/>
  <c r="G248" i="26"/>
  <c r="G208" i="26"/>
  <c r="G168" i="26"/>
  <c r="G128" i="26"/>
  <c r="G88" i="26"/>
  <c r="H208" i="26"/>
  <c r="H168" i="26"/>
  <c r="H128" i="26"/>
  <c r="H88" i="26"/>
  <c r="G48" i="26"/>
  <c r="G8" i="26"/>
  <c r="H48" i="26"/>
  <c r="H8" i="26"/>
  <c r="H248" i="26"/>
  <c r="R138" i="34"/>
  <c r="Z138" i="34" s="1"/>
  <c r="AE201" i="34" s="1"/>
  <c r="R139" i="34"/>
  <c r="Z139" i="34" s="1"/>
  <c r="AE207" i="34" s="1"/>
  <c r="Z32" i="35"/>
  <c r="AQ12" i="34" s="1"/>
  <c r="I165" i="34"/>
  <c r="I164" i="34"/>
  <c r="I163" i="34"/>
  <c r="I166" i="34"/>
  <c r="I169" i="34"/>
  <c r="I168" i="34"/>
  <c r="I167" i="34"/>
  <c r="I162" i="34"/>
  <c r="I188" i="34"/>
  <c r="I187" i="34"/>
  <c r="I190" i="34"/>
  <c r="I193" i="34"/>
  <c r="I192" i="34"/>
  <c r="I191" i="34"/>
  <c r="I186" i="34"/>
  <c r="I189" i="34"/>
  <c r="G298" i="30"/>
  <c r="G258" i="30"/>
  <c r="G218" i="30"/>
  <c r="G178" i="30"/>
  <c r="G138" i="30"/>
  <c r="G98" i="30"/>
  <c r="G58" i="30"/>
  <c r="G18" i="30"/>
  <c r="H138" i="30"/>
  <c r="H58" i="30"/>
  <c r="H298" i="30"/>
  <c r="H258" i="30"/>
  <c r="H218" i="30"/>
  <c r="H178" i="30"/>
  <c r="H18" i="30"/>
  <c r="H98" i="30"/>
  <c r="G238" i="29"/>
  <c r="G198" i="29"/>
  <c r="G118" i="29"/>
  <c r="G78" i="29"/>
  <c r="G38" i="29"/>
  <c r="H198" i="29"/>
  <c r="G158" i="29"/>
  <c r="H158" i="29"/>
  <c r="H78" i="29"/>
  <c r="H38" i="29"/>
  <c r="G278" i="29"/>
  <c r="H238" i="29"/>
  <c r="H118" i="29"/>
  <c r="H278" i="29"/>
  <c r="G278" i="25"/>
  <c r="G238" i="25"/>
  <c r="G198" i="25"/>
  <c r="G158" i="25"/>
  <c r="G118" i="25"/>
  <c r="G78" i="25"/>
  <c r="G38" i="25"/>
  <c r="H198" i="25"/>
  <c r="H158" i="25"/>
  <c r="H118" i="25"/>
  <c r="H78" i="25"/>
  <c r="H278" i="25"/>
  <c r="H238" i="25"/>
  <c r="H38" i="25"/>
  <c r="H133" i="34"/>
  <c r="H134" i="34"/>
  <c r="H137" i="34"/>
  <c r="H136" i="34"/>
  <c r="H135" i="34"/>
  <c r="H130" i="34"/>
  <c r="H132" i="34"/>
  <c r="H131" i="34"/>
  <c r="H221" i="34"/>
  <c r="H223" i="34"/>
  <c r="H220" i="34"/>
  <c r="H225" i="34"/>
  <c r="H222" i="34"/>
  <c r="H219" i="34"/>
  <c r="H224" i="34"/>
  <c r="H218" i="34"/>
  <c r="G228" i="29"/>
  <c r="G188" i="29"/>
  <c r="G108" i="29"/>
  <c r="G68" i="29"/>
  <c r="G28" i="29"/>
  <c r="H68" i="29"/>
  <c r="H268" i="29"/>
  <c r="G148" i="29"/>
  <c r="H108" i="29"/>
  <c r="H148" i="29"/>
  <c r="H28" i="29"/>
  <c r="G268" i="29"/>
  <c r="H188" i="29"/>
  <c r="H228" i="29"/>
  <c r="G228" i="39"/>
  <c r="G148" i="39"/>
  <c r="G68" i="39"/>
  <c r="H228" i="39"/>
  <c r="H108" i="39"/>
  <c r="H68" i="39"/>
  <c r="G28" i="39"/>
  <c r="H188" i="39"/>
  <c r="H28" i="39"/>
  <c r="G268" i="39"/>
  <c r="H268" i="39"/>
  <c r="G188" i="39"/>
  <c r="H148" i="39"/>
  <c r="G108" i="39"/>
  <c r="H219" i="26"/>
  <c r="H139" i="26"/>
  <c r="H259" i="26"/>
  <c r="G219" i="26"/>
  <c r="G179" i="26"/>
  <c r="H59" i="26"/>
  <c r="H19" i="26"/>
  <c r="H179" i="26"/>
  <c r="G139" i="26"/>
  <c r="G99" i="26"/>
  <c r="H99" i="26"/>
  <c r="G259" i="26"/>
  <c r="G19" i="26"/>
  <c r="G59" i="26"/>
  <c r="G158" i="31"/>
  <c r="H238" i="31"/>
  <c r="H158" i="31"/>
  <c r="G118" i="31"/>
  <c r="G78" i="31"/>
  <c r="G38" i="31"/>
  <c r="H278" i="31"/>
  <c r="G198" i="31"/>
  <c r="H118" i="31"/>
  <c r="H198" i="31"/>
  <c r="G278" i="31"/>
  <c r="H38" i="31"/>
  <c r="G238" i="31"/>
  <c r="H78" i="31"/>
  <c r="H279" i="26"/>
  <c r="H199" i="26"/>
  <c r="H119" i="26"/>
  <c r="H159" i="26"/>
  <c r="G119" i="26"/>
  <c r="H79" i="26"/>
  <c r="H39" i="26"/>
  <c r="G279" i="26"/>
  <c r="G239" i="26"/>
  <c r="H239" i="26"/>
  <c r="G159" i="26"/>
  <c r="G79" i="26"/>
  <c r="G199" i="26"/>
  <c r="G39" i="26"/>
  <c r="AO8" i="34"/>
  <c r="H149" i="34"/>
  <c r="H150" i="34"/>
  <c r="H153" i="34"/>
  <c r="H152" i="34"/>
  <c r="H151" i="34"/>
  <c r="H146" i="34"/>
  <c r="H148" i="34"/>
  <c r="H147" i="34"/>
  <c r="H271" i="26"/>
  <c r="H191" i="26"/>
  <c r="H111" i="26"/>
  <c r="H71" i="26"/>
  <c r="H31" i="26"/>
  <c r="G271" i="26"/>
  <c r="G231" i="26"/>
  <c r="H231" i="26"/>
  <c r="G191" i="26"/>
  <c r="G151" i="26"/>
  <c r="G111" i="26"/>
  <c r="G71" i="26"/>
  <c r="H151" i="26"/>
  <c r="G31" i="26"/>
  <c r="H293" i="30"/>
  <c r="H213" i="30"/>
  <c r="H253" i="30"/>
  <c r="G213" i="30"/>
  <c r="G133" i="30"/>
  <c r="G53" i="30"/>
  <c r="H133" i="30"/>
  <c r="H53" i="30"/>
  <c r="H93" i="30"/>
  <c r="G173" i="30"/>
  <c r="G13" i="30"/>
  <c r="G293" i="30"/>
  <c r="G253" i="30"/>
  <c r="H173" i="30"/>
  <c r="H13" i="30"/>
  <c r="G93" i="30"/>
  <c r="H273" i="30"/>
  <c r="G193" i="30"/>
  <c r="G113" i="30"/>
  <c r="G33" i="30"/>
  <c r="G313" i="30"/>
  <c r="H193" i="30"/>
  <c r="H113" i="30"/>
  <c r="H33" i="30"/>
  <c r="H153" i="30"/>
  <c r="H313" i="30"/>
  <c r="G273" i="30"/>
  <c r="G233" i="30"/>
  <c r="G73" i="30"/>
  <c r="H233" i="30"/>
  <c r="H73" i="30"/>
  <c r="G153" i="30"/>
  <c r="H233" i="27"/>
  <c r="H153" i="27"/>
  <c r="H73" i="27"/>
  <c r="H273" i="27"/>
  <c r="G233" i="27"/>
  <c r="G193" i="27"/>
  <c r="H193" i="27"/>
  <c r="G153" i="27"/>
  <c r="G113" i="27"/>
  <c r="H113" i="27"/>
  <c r="G73" i="27"/>
  <c r="G33" i="27"/>
  <c r="G273" i="27"/>
  <c r="H33" i="27"/>
  <c r="G223" i="28"/>
  <c r="G143" i="28"/>
  <c r="G63" i="28"/>
  <c r="G263" i="28"/>
  <c r="H23" i="28"/>
  <c r="H263" i="28"/>
  <c r="H223" i="28"/>
  <c r="G183" i="28"/>
  <c r="H183" i="28"/>
  <c r="H143" i="28"/>
  <c r="G103" i="28"/>
  <c r="H103" i="28"/>
  <c r="G23" i="28"/>
  <c r="H63" i="28"/>
  <c r="I133" i="34"/>
  <c r="I132" i="34"/>
  <c r="I131" i="34"/>
  <c r="I134" i="34"/>
  <c r="I137" i="34"/>
  <c r="I136" i="34"/>
  <c r="I135" i="34"/>
  <c r="I130" i="34"/>
  <c r="I122" i="34"/>
  <c r="I126" i="34"/>
  <c r="I125" i="34"/>
  <c r="I124" i="34"/>
  <c r="I123" i="34"/>
  <c r="I129" i="34"/>
  <c r="I128" i="34"/>
  <c r="I127" i="34"/>
  <c r="H166" i="34"/>
  <c r="H169" i="34"/>
  <c r="H168" i="34"/>
  <c r="H167" i="34"/>
  <c r="H162" i="34"/>
  <c r="H165" i="34"/>
  <c r="H164" i="34"/>
  <c r="H163" i="34"/>
  <c r="G68" i="33"/>
  <c r="H268" i="33"/>
  <c r="H188" i="33"/>
  <c r="H108" i="33"/>
  <c r="G268" i="33"/>
  <c r="G228" i="33"/>
  <c r="H228" i="33"/>
  <c r="G188" i="33"/>
  <c r="G148" i="33"/>
  <c r="H148" i="33"/>
  <c r="H68" i="33"/>
  <c r="G28" i="33"/>
  <c r="G108" i="33"/>
  <c r="H28" i="33"/>
  <c r="G288" i="30"/>
  <c r="G248" i="30"/>
  <c r="G208" i="30"/>
  <c r="G168" i="30"/>
  <c r="G128" i="30"/>
  <c r="G88" i="30"/>
  <c r="G48" i="30"/>
  <c r="G8" i="30"/>
  <c r="H288" i="30"/>
  <c r="H208" i="30"/>
  <c r="H128" i="30"/>
  <c r="H48" i="30"/>
  <c r="H88" i="30"/>
  <c r="H168" i="30"/>
  <c r="H8" i="30"/>
  <c r="H248" i="30"/>
  <c r="G312" i="30"/>
  <c r="G272" i="30"/>
  <c r="G232" i="30"/>
  <c r="G192" i="30"/>
  <c r="G152" i="30"/>
  <c r="G112" i="30"/>
  <c r="G72" i="30"/>
  <c r="G32" i="30"/>
  <c r="H312" i="30"/>
  <c r="H232" i="30"/>
  <c r="H272" i="30"/>
  <c r="H152" i="30"/>
  <c r="H72" i="30"/>
  <c r="H192" i="30"/>
  <c r="H32" i="30"/>
  <c r="H112" i="30"/>
  <c r="G263" i="30"/>
  <c r="H223" i="30"/>
  <c r="H143" i="30"/>
  <c r="H63" i="30"/>
  <c r="G183" i="30"/>
  <c r="G103" i="30"/>
  <c r="G23" i="30"/>
  <c r="H303" i="30"/>
  <c r="H263" i="30"/>
  <c r="G223" i="30"/>
  <c r="G143" i="30"/>
  <c r="H183" i="30"/>
  <c r="H23" i="30"/>
  <c r="G63" i="30"/>
  <c r="G303" i="30"/>
  <c r="H103" i="30"/>
  <c r="G259" i="27"/>
  <c r="G179" i="27"/>
  <c r="G99" i="27"/>
  <c r="G19" i="27"/>
  <c r="H259" i="27"/>
  <c r="G219" i="27"/>
  <c r="H219" i="27"/>
  <c r="H179" i="27"/>
  <c r="G139" i="27"/>
  <c r="H139" i="27"/>
  <c r="H99" i="27"/>
  <c r="G59" i="27"/>
  <c r="H19" i="27"/>
  <c r="H59" i="27"/>
  <c r="AM82" i="35"/>
  <c r="AB32" i="35" s="1"/>
  <c r="AS12" i="34" s="1"/>
  <c r="R144" i="34"/>
  <c r="Z144" i="34" s="1"/>
  <c r="R145" i="34"/>
  <c r="Z145" i="34" s="1"/>
  <c r="R177" i="34"/>
  <c r="Z177" i="34" s="1"/>
  <c r="E122" i="34"/>
  <c r="E124" i="34"/>
  <c r="I210" i="34"/>
  <c r="I213" i="34"/>
  <c r="I212" i="34"/>
  <c r="I211" i="34"/>
  <c r="I217" i="34"/>
  <c r="I216" i="34"/>
  <c r="I215" i="34"/>
  <c r="I214" i="34"/>
  <c r="I219" i="34"/>
  <c r="I224" i="34"/>
  <c r="I218" i="34"/>
  <c r="I223" i="34"/>
  <c r="I220" i="34"/>
  <c r="I225" i="34"/>
  <c r="I222" i="34"/>
  <c r="I221" i="34"/>
  <c r="H238" i="38"/>
  <c r="H198" i="38"/>
  <c r="H158" i="38"/>
  <c r="H118" i="38"/>
  <c r="H78" i="38"/>
  <c r="H38" i="38"/>
  <c r="G278" i="38"/>
  <c r="G238" i="38"/>
  <c r="G158" i="38"/>
  <c r="G78" i="38"/>
  <c r="G38" i="38"/>
  <c r="H278" i="38"/>
  <c r="G198" i="38"/>
  <c r="G118" i="38"/>
  <c r="H238" i="39"/>
  <c r="G278" i="39"/>
  <c r="H158" i="39"/>
  <c r="H78" i="39"/>
  <c r="G238" i="39"/>
  <c r="H38" i="39"/>
  <c r="H278" i="39"/>
  <c r="H118" i="39"/>
  <c r="G38" i="39"/>
  <c r="G198" i="39"/>
  <c r="G158" i="39"/>
  <c r="G78" i="39"/>
  <c r="H198" i="39"/>
  <c r="G118" i="39"/>
  <c r="AF72" i="35"/>
  <c r="AG72" i="35" s="1"/>
  <c r="V28" i="35" s="1"/>
  <c r="AM8" i="34" s="1"/>
  <c r="BC68" i="35"/>
  <c r="H210" i="34"/>
  <c r="H213" i="34"/>
  <c r="H212" i="34"/>
  <c r="H211" i="34"/>
  <c r="H217" i="34"/>
  <c r="H216" i="34"/>
  <c r="H215" i="34"/>
  <c r="H214" i="34"/>
  <c r="G323" i="30"/>
  <c r="H203" i="30"/>
  <c r="H123" i="30"/>
  <c r="H43" i="30"/>
  <c r="H323" i="30"/>
  <c r="G283" i="30"/>
  <c r="G243" i="30"/>
  <c r="G163" i="30"/>
  <c r="G83" i="30"/>
  <c r="G203" i="30"/>
  <c r="G43" i="30"/>
  <c r="H243" i="30"/>
  <c r="H83" i="30"/>
  <c r="G123" i="30"/>
  <c r="H283" i="30"/>
  <c r="H163" i="30"/>
  <c r="G228" i="38"/>
  <c r="H188" i="38"/>
  <c r="H148" i="38"/>
  <c r="H108" i="38"/>
  <c r="H68" i="38"/>
  <c r="H28" i="38"/>
  <c r="G268" i="38"/>
  <c r="G108" i="38"/>
  <c r="G68" i="38"/>
  <c r="H268" i="38"/>
  <c r="G148" i="38"/>
  <c r="G188" i="38"/>
  <c r="G28" i="38"/>
  <c r="H228" i="38"/>
  <c r="G259" i="31"/>
  <c r="G219" i="31"/>
  <c r="G179" i="31"/>
  <c r="G99" i="31"/>
  <c r="H139" i="31"/>
  <c r="H99" i="31"/>
  <c r="H259" i="31"/>
  <c r="G59" i="31"/>
  <c r="H179" i="31"/>
  <c r="H59" i="31"/>
  <c r="G19" i="31"/>
  <c r="G139" i="31"/>
  <c r="H19" i="31"/>
  <c r="H219" i="31"/>
  <c r="G283" i="31"/>
  <c r="G243" i="31"/>
  <c r="G203" i="31"/>
  <c r="G163" i="31"/>
  <c r="G123" i="31"/>
  <c r="H163" i="31"/>
  <c r="H123" i="31"/>
  <c r="H243" i="31"/>
  <c r="H203" i="31"/>
  <c r="G83" i="31"/>
  <c r="H283" i="31"/>
  <c r="H83" i="31"/>
  <c r="G43" i="31"/>
  <c r="H43" i="31"/>
  <c r="G283" i="27"/>
  <c r="G203" i="27"/>
  <c r="G123" i="27"/>
  <c r="G43" i="27"/>
  <c r="H243" i="27"/>
  <c r="H203" i="27"/>
  <c r="G163" i="27"/>
  <c r="H163" i="27"/>
  <c r="H123" i="27"/>
  <c r="G83" i="27"/>
  <c r="H83" i="27"/>
  <c r="H43" i="27"/>
  <c r="G243" i="27"/>
  <c r="H283" i="27"/>
  <c r="G273" i="31"/>
  <c r="G233" i="31"/>
  <c r="G193" i="31"/>
  <c r="G113" i="31"/>
  <c r="H233" i="31"/>
  <c r="G153" i="31"/>
  <c r="H273" i="31"/>
  <c r="H113" i="31"/>
  <c r="H33" i="31"/>
  <c r="H193" i="31"/>
  <c r="G73" i="31"/>
  <c r="H73" i="31"/>
  <c r="G33" i="31"/>
  <c r="H153" i="31"/>
  <c r="G263" i="31"/>
  <c r="G223" i="31"/>
  <c r="G183" i="31"/>
  <c r="G103" i="31"/>
  <c r="G23" i="31"/>
  <c r="H183" i="31"/>
  <c r="H223" i="31"/>
  <c r="G143" i="31"/>
  <c r="G63" i="31"/>
  <c r="H263" i="31"/>
  <c r="H103" i="31"/>
  <c r="H143" i="31"/>
  <c r="H63" i="31"/>
  <c r="H23" i="31"/>
  <c r="R140" i="34"/>
  <c r="Z140" i="34" s="1"/>
  <c r="AE213" i="34" s="1"/>
  <c r="E176" i="34"/>
  <c r="G78" i="33"/>
  <c r="G238" i="33"/>
  <c r="G158" i="33"/>
  <c r="H278" i="33"/>
  <c r="H238" i="33"/>
  <c r="G198" i="33"/>
  <c r="H198" i="33"/>
  <c r="H158" i="33"/>
  <c r="G118" i="33"/>
  <c r="G38" i="33"/>
  <c r="G278" i="33"/>
  <c r="H78" i="33"/>
  <c r="H38" i="33"/>
  <c r="H118" i="33"/>
  <c r="H243" i="26"/>
  <c r="H163" i="26"/>
  <c r="H203" i="26"/>
  <c r="G163" i="26"/>
  <c r="H123" i="26"/>
  <c r="H83" i="26"/>
  <c r="H43" i="26"/>
  <c r="G283" i="26"/>
  <c r="G123" i="26"/>
  <c r="G43" i="26"/>
  <c r="G243" i="26"/>
  <c r="G203" i="26"/>
  <c r="H283" i="26"/>
  <c r="G83" i="26"/>
  <c r="H122" i="34"/>
  <c r="H126" i="34"/>
  <c r="H123" i="34"/>
  <c r="H129" i="34"/>
  <c r="H128" i="34"/>
  <c r="H127" i="34"/>
  <c r="H125" i="34"/>
  <c r="H124" i="34"/>
  <c r="AC29" i="35"/>
  <c r="AT9" i="34" s="1"/>
  <c r="G268" i="23"/>
  <c r="G228" i="23"/>
  <c r="G188" i="23"/>
  <c r="G148" i="23"/>
  <c r="G108" i="23"/>
  <c r="G68" i="23"/>
  <c r="G28" i="23"/>
  <c r="H268" i="23"/>
  <c r="H228" i="23"/>
  <c r="H188" i="23"/>
  <c r="H148" i="23"/>
  <c r="H108" i="23"/>
  <c r="H68" i="23"/>
  <c r="H28" i="23"/>
  <c r="G268" i="25"/>
  <c r="G228" i="25"/>
  <c r="G188" i="25"/>
  <c r="G148" i="25"/>
  <c r="G108" i="25"/>
  <c r="G68" i="25"/>
  <c r="G28" i="25"/>
  <c r="H268" i="25"/>
  <c r="H228" i="25"/>
  <c r="H188" i="25"/>
  <c r="H148" i="25"/>
  <c r="H108" i="25"/>
  <c r="H68" i="25"/>
  <c r="H28" i="25"/>
  <c r="G264" i="27"/>
  <c r="G224" i="27"/>
  <c r="G184" i="27"/>
  <c r="G144" i="27"/>
  <c r="G104" i="27"/>
  <c r="G64" i="27"/>
  <c r="G24" i="27"/>
  <c r="H264" i="27"/>
  <c r="H184" i="27"/>
  <c r="H104" i="27"/>
  <c r="H24" i="27"/>
  <c r="H64" i="27"/>
  <c r="H224" i="27"/>
  <c r="H144" i="27"/>
  <c r="I157" i="34"/>
  <c r="I156" i="34"/>
  <c r="I155" i="34"/>
  <c r="I158" i="34"/>
  <c r="I161" i="34"/>
  <c r="I160" i="34"/>
  <c r="I159" i="34"/>
  <c r="I154" i="34"/>
  <c r="H217" i="27"/>
  <c r="H137" i="27"/>
  <c r="H57" i="27"/>
  <c r="H97" i="27"/>
  <c r="G57" i="27"/>
  <c r="G17" i="27"/>
  <c r="G257" i="27"/>
  <c r="H17" i="27"/>
  <c r="H257" i="27"/>
  <c r="G217" i="27"/>
  <c r="G177" i="27"/>
  <c r="H177" i="27"/>
  <c r="G97" i="27"/>
  <c r="G137" i="27"/>
  <c r="H209" i="27"/>
  <c r="H129" i="27"/>
  <c r="H49" i="27"/>
  <c r="G249" i="27"/>
  <c r="H9" i="27"/>
  <c r="H249" i="27"/>
  <c r="G209" i="27"/>
  <c r="G169" i="27"/>
  <c r="H169" i="27"/>
  <c r="G129" i="27"/>
  <c r="G89" i="27"/>
  <c r="G49" i="27"/>
  <c r="H89" i="27"/>
  <c r="G9" i="27"/>
  <c r="G209" i="26"/>
  <c r="G129" i="26"/>
  <c r="G249" i="26"/>
  <c r="H49" i="26"/>
  <c r="H9" i="26"/>
  <c r="H249" i="26"/>
  <c r="H209" i="26"/>
  <c r="G169" i="26"/>
  <c r="H169" i="26"/>
  <c r="H129" i="26"/>
  <c r="G89" i="26"/>
  <c r="G9" i="26"/>
  <c r="H89" i="26"/>
  <c r="G49" i="26"/>
  <c r="G154" i="31"/>
  <c r="H274" i="31"/>
  <c r="H194" i="31"/>
  <c r="G74" i="31"/>
  <c r="G34" i="31"/>
  <c r="G274" i="31"/>
  <c r="G114" i="31"/>
  <c r="G194" i="31"/>
  <c r="H114" i="31"/>
  <c r="H154" i="31"/>
  <c r="G234" i="31"/>
  <c r="H74" i="31"/>
  <c r="H34" i="31"/>
  <c r="H234" i="31"/>
  <c r="G128" i="31"/>
  <c r="G248" i="31"/>
  <c r="G168" i="31"/>
  <c r="H88" i="31"/>
  <c r="G8" i="31"/>
  <c r="H248" i="31"/>
  <c r="G208" i="31"/>
  <c r="G88" i="31"/>
  <c r="G48" i="31"/>
  <c r="H208" i="31"/>
  <c r="H128" i="31"/>
  <c r="H48" i="31"/>
  <c r="H8" i="31"/>
  <c r="H168" i="31"/>
  <c r="G292" i="30"/>
  <c r="G252" i="30"/>
  <c r="G212" i="30"/>
  <c r="G172" i="30"/>
  <c r="G132" i="30"/>
  <c r="G92" i="30"/>
  <c r="G52" i="30"/>
  <c r="G12" i="30"/>
  <c r="H252" i="30"/>
  <c r="H172" i="30"/>
  <c r="H92" i="30"/>
  <c r="H12" i="30"/>
  <c r="H132" i="30"/>
  <c r="H292" i="30"/>
  <c r="H212" i="30"/>
  <c r="H52" i="30"/>
  <c r="O68" i="35"/>
  <c r="T68" i="35"/>
  <c r="I46" i="35" s="1"/>
  <c r="M155" i="34" s="1"/>
  <c r="G46" i="35"/>
  <c r="G233" i="26"/>
  <c r="G153" i="26"/>
  <c r="H273" i="26"/>
  <c r="H233" i="26"/>
  <c r="G193" i="26"/>
  <c r="H73" i="26"/>
  <c r="H33" i="26"/>
  <c r="H193" i="26"/>
  <c r="H153" i="26"/>
  <c r="G113" i="26"/>
  <c r="H113" i="26"/>
  <c r="G273" i="26"/>
  <c r="G33" i="26"/>
  <c r="G73" i="26"/>
  <c r="H263" i="26"/>
  <c r="H183" i="26"/>
  <c r="H103" i="26"/>
  <c r="G263" i="26"/>
  <c r="G223" i="26"/>
  <c r="H63" i="26"/>
  <c r="H23" i="26"/>
  <c r="H223" i="26"/>
  <c r="G183" i="26"/>
  <c r="G143" i="26"/>
  <c r="H143" i="26"/>
  <c r="G103" i="26"/>
  <c r="G63" i="26"/>
  <c r="G23" i="26"/>
  <c r="E141" i="34"/>
  <c r="F141" i="34"/>
  <c r="V77" i="35"/>
  <c r="K27" i="35" s="1"/>
  <c r="AB7" i="34" s="1"/>
  <c r="K10" i="26" s="1"/>
  <c r="AZ77" i="35"/>
  <c r="BA77" i="35" s="1"/>
  <c r="BB77" i="35" s="1"/>
  <c r="AQ27" i="35" s="1"/>
  <c r="BH7" i="34" s="1"/>
  <c r="K42" i="26" s="1"/>
  <c r="K31" i="35"/>
  <c r="AB11" i="34" s="1"/>
  <c r="K10" i="30" s="1"/>
  <c r="AF31" i="35"/>
  <c r="AW11" i="34" s="1"/>
  <c r="K31" i="30" s="1"/>
  <c r="Z176" i="34"/>
  <c r="R171" i="34"/>
  <c r="Z171" i="34" s="1"/>
  <c r="AE351" i="34" s="1"/>
  <c r="E175" i="34"/>
  <c r="AD31" i="35"/>
  <c r="AU11" i="34" s="1"/>
  <c r="K29" i="30" s="1"/>
  <c r="AE31" i="35"/>
  <c r="AV11" i="34" s="1"/>
  <c r="K30" i="30" s="1"/>
  <c r="E174" i="34"/>
  <c r="E171" i="34"/>
  <c r="E172" i="34"/>
  <c r="E173" i="34"/>
  <c r="E177" i="34"/>
  <c r="E170" i="34"/>
  <c r="R173" i="34"/>
  <c r="Z173" i="34" s="1"/>
  <c r="AE363" i="34" s="1"/>
  <c r="R174" i="34"/>
  <c r="Z174" i="34" s="1"/>
  <c r="AE369" i="34" s="1"/>
  <c r="R170" i="34"/>
  <c r="Z170" i="34" s="1"/>
  <c r="AE345" i="34" s="1"/>
  <c r="R172" i="34"/>
  <c r="Z172" i="34" s="1"/>
  <c r="AE357" i="34" s="1"/>
  <c r="L31" i="35"/>
  <c r="AC11" i="34" s="1"/>
  <c r="K11" i="30" s="1"/>
  <c r="R175" i="34"/>
  <c r="Z175" i="34" s="1"/>
  <c r="AE375" i="34" s="1"/>
  <c r="J31" i="35"/>
  <c r="AA11" i="34" s="1"/>
  <c r="K9" i="30" s="1"/>
  <c r="Y32" i="35"/>
  <c r="AP12" i="34" s="1"/>
  <c r="P183" i="34"/>
  <c r="X183" i="34" s="1"/>
  <c r="AE409" i="34" s="1"/>
  <c r="AU82" i="35"/>
  <c r="P178" i="34"/>
  <c r="X178" i="34" s="1"/>
  <c r="AE379" i="34" s="1"/>
  <c r="O183" i="34"/>
  <c r="W183" i="34" s="1"/>
  <c r="AE408" i="34" s="1"/>
  <c r="P184" i="34"/>
  <c r="X184" i="34" s="1"/>
  <c r="P181" i="34"/>
  <c r="X181" i="34" s="1"/>
  <c r="AE397" i="34" s="1"/>
  <c r="O182" i="34"/>
  <c r="W182" i="34" s="1"/>
  <c r="AE402" i="34" s="1"/>
  <c r="AJ83" i="35"/>
  <c r="Y49" i="35" s="1"/>
  <c r="P182" i="34"/>
  <c r="X182" i="34" s="1"/>
  <c r="AE403" i="34" s="1"/>
  <c r="P179" i="34"/>
  <c r="X179" i="34" s="1"/>
  <c r="AE385" i="34" s="1"/>
  <c r="O180" i="34"/>
  <c r="W180" i="34" s="1"/>
  <c r="AE390" i="34" s="1"/>
  <c r="O181" i="34"/>
  <c r="W181" i="34" s="1"/>
  <c r="AE396" i="34" s="1"/>
  <c r="AN32" i="35"/>
  <c r="BE12" i="34" s="1"/>
  <c r="AZ82" i="35"/>
  <c r="O184" i="34"/>
  <c r="W184" i="34" s="1"/>
  <c r="P180" i="34"/>
  <c r="X180" i="34" s="1"/>
  <c r="AE391" i="34" s="1"/>
  <c r="AE83" i="35"/>
  <c r="AE27" i="35"/>
  <c r="AV7" i="34" s="1"/>
  <c r="K30" i="26" s="1"/>
  <c r="AD27" i="35"/>
  <c r="AU7" i="34" s="1"/>
  <c r="K29" i="26" s="1"/>
  <c r="E144" i="34"/>
  <c r="E140" i="34"/>
  <c r="E143" i="34"/>
  <c r="U27" i="35"/>
  <c r="AL7" i="34" s="1"/>
  <c r="K20" i="26" s="1"/>
  <c r="AU77" i="35"/>
  <c r="AI27" i="35"/>
  <c r="AZ7" i="34" s="1"/>
  <c r="K34" i="26" s="1"/>
  <c r="E142" i="34"/>
  <c r="E139" i="34"/>
  <c r="E138" i="34"/>
  <c r="E145" i="34"/>
  <c r="AR77" i="35"/>
  <c r="AG27" i="35" s="1"/>
  <c r="AX7" i="34" s="1"/>
  <c r="K32" i="26" s="1"/>
  <c r="V72" i="35"/>
  <c r="W72" i="35" s="1"/>
  <c r="X72" i="35" s="1"/>
  <c r="M28" i="35" s="1"/>
  <c r="R151" i="34"/>
  <c r="Z151" i="34" s="1"/>
  <c r="AE267" i="34" s="1"/>
  <c r="AI28" i="35"/>
  <c r="AZ8" i="34" s="1"/>
  <c r="Z152" i="34"/>
  <c r="Q28" i="35"/>
  <c r="AH8" i="34" s="1"/>
  <c r="AP28" i="35"/>
  <c r="BG8" i="34" s="1"/>
  <c r="O28" i="35"/>
  <c r="AF8" i="34" s="1"/>
  <c r="AO28" i="35"/>
  <c r="BF8" i="34" s="1"/>
  <c r="AJ28" i="35"/>
  <c r="BA8" i="34" s="1"/>
  <c r="P28" i="35"/>
  <c r="AG8" i="34" s="1"/>
  <c r="AL72" i="35"/>
  <c r="AA28" i="35" s="1"/>
  <c r="AN28" i="35"/>
  <c r="BE8" i="34" s="1"/>
  <c r="T44" i="35"/>
  <c r="AF78" i="35"/>
  <c r="AT67" i="35"/>
  <c r="AI29" i="35" s="1"/>
  <c r="AZ9" i="34" s="1"/>
  <c r="AO67" i="35"/>
  <c r="AD29" i="35" s="1"/>
  <c r="AU9" i="34" s="1"/>
  <c r="AE7" i="34"/>
  <c r="K13" i="26" s="1"/>
  <c r="F143" i="34"/>
  <c r="F140" i="34"/>
  <c r="F139" i="34"/>
  <c r="F142" i="34"/>
  <c r="AR29" i="35"/>
  <c r="J158" i="34" s="1"/>
  <c r="AY67" i="35"/>
  <c r="AN29" i="35" s="1"/>
  <c r="BE9" i="34" s="1"/>
  <c r="Y29" i="35"/>
  <c r="AP9" i="34" s="1"/>
  <c r="AK67" i="35"/>
  <c r="AL67" i="35" s="1"/>
  <c r="I29" i="35"/>
  <c r="E158" i="34" s="1"/>
  <c r="U67" i="35"/>
  <c r="V67" i="35" s="1"/>
  <c r="Q172" i="34"/>
  <c r="Y172" i="34" s="1"/>
  <c r="AE356" i="34" s="1"/>
  <c r="Q176" i="34"/>
  <c r="Y176" i="34" s="1"/>
  <c r="AF82" i="35"/>
  <c r="P32" i="35"/>
  <c r="AG12" i="34" s="1"/>
  <c r="AB82" i="35"/>
  <c r="AC82" i="35" s="1"/>
  <c r="R32" i="35" s="1"/>
  <c r="Y31" i="35"/>
  <c r="AP11" i="34" s="1"/>
  <c r="K24" i="30" s="1"/>
  <c r="AK87" i="35"/>
  <c r="AL87" i="35" s="1"/>
  <c r="I49" i="35"/>
  <c r="U83" i="35"/>
  <c r="F145" i="34"/>
  <c r="AY9" i="34"/>
  <c r="AH46" i="35"/>
  <c r="Q154" i="34" s="1"/>
  <c r="X44" i="35"/>
  <c r="AJ78" i="35"/>
  <c r="Y44" i="35" s="1"/>
  <c r="Z143" i="34"/>
  <c r="AE231" i="34" s="1"/>
  <c r="F144" i="34"/>
  <c r="Q174" i="34"/>
  <c r="Y174" i="34" s="1"/>
  <c r="AE368" i="34" s="1"/>
  <c r="O32" i="35"/>
  <c r="AF12" i="34" s="1"/>
  <c r="O179" i="34"/>
  <c r="W179" i="34" s="1"/>
  <c r="AE384" i="34" s="1"/>
  <c r="O178" i="34"/>
  <c r="W178" i="34" s="1"/>
  <c r="AE378" i="34" s="1"/>
  <c r="N49" i="35"/>
  <c r="Z83" i="35"/>
  <c r="W185" i="34"/>
  <c r="R150" i="34"/>
  <c r="Z150" i="34" s="1"/>
  <c r="AE261" i="34" s="1"/>
  <c r="R147" i="34"/>
  <c r="Z147" i="34" s="1"/>
  <c r="AE243" i="34" s="1"/>
  <c r="R149" i="34"/>
  <c r="Z149" i="34" s="1"/>
  <c r="AE255" i="34" s="1"/>
  <c r="R153" i="34"/>
  <c r="Z153" i="34" s="1"/>
  <c r="R148" i="34"/>
  <c r="Z148" i="34" s="1"/>
  <c r="AE249" i="34" s="1"/>
  <c r="Z67" i="35"/>
  <c r="N29" i="35"/>
  <c r="Q173" i="34"/>
  <c r="Y173" i="34" s="1"/>
  <c r="AE362" i="34" s="1"/>
  <c r="Q171" i="34"/>
  <c r="Y171" i="34" s="1"/>
  <c r="AE350" i="34" s="1"/>
  <c r="Q170" i="34"/>
  <c r="Y170" i="34" s="1"/>
  <c r="AE344" i="34" s="1"/>
  <c r="Q175" i="34"/>
  <c r="Y175" i="34" s="1"/>
  <c r="AE374" i="34" s="1"/>
  <c r="AH49" i="35"/>
  <c r="AT83" i="35"/>
  <c r="AK77" i="35"/>
  <c r="Y27" i="35"/>
  <c r="AP7" i="34" s="1"/>
  <c r="K24" i="26" s="1"/>
  <c r="AA77" i="35"/>
  <c r="O27" i="35"/>
  <c r="AF7" i="34" s="1"/>
  <c r="K14" i="26" s="1"/>
  <c r="R146" i="34"/>
  <c r="Z146" i="34" s="1"/>
  <c r="AE237" i="34" s="1"/>
  <c r="J32" i="35"/>
  <c r="AA12" i="34" s="1"/>
  <c r="V82" i="35"/>
  <c r="AC49" i="35"/>
  <c r="AO83" i="35"/>
  <c r="S29" i="35"/>
  <c r="AE67" i="35"/>
  <c r="G49" i="35"/>
  <c r="S83" i="35"/>
  <c r="H49" i="35" s="1"/>
  <c r="AU87" i="35"/>
  <c r="AI31" i="35"/>
  <c r="AZ11" i="34" s="1"/>
  <c r="K34" i="30" s="1"/>
  <c r="G29" i="35"/>
  <c r="K6" i="28" s="1"/>
  <c r="S67" i="35"/>
  <c r="H29" i="35" s="1"/>
  <c r="K7" i="28" s="1"/>
  <c r="AD37" i="35"/>
  <c r="AU17" i="34" s="1"/>
  <c r="K29" i="39" s="1"/>
  <c r="AD33" i="35"/>
  <c r="AU13" i="34" s="1"/>
  <c r="K29" i="33" s="1"/>
  <c r="AD36" i="35"/>
  <c r="AU16" i="34" s="1"/>
  <c r="K29" i="38" s="1"/>
  <c r="AD26" i="35"/>
  <c r="AU6" i="34" s="1"/>
  <c r="K29" i="23" s="1"/>
  <c r="AD25" i="35"/>
  <c r="AU5" i="34" s="1"/>
  <c r="AP92" i="35"/>
  <c r="AD30" i="35"/>
  <c r="AU10" i="34" s="1"/>
  <c r="K29" i="29" s="1"/>
  <c r="G45" i="35"/>
  <c r="S73" i="35"/>
  <c r="H45" i="35" s="1"/>
  <c r="O31" i="35"/>
  <c r="AF11" i="34" s="1"/>
  <c r="K14" i="30" s="1"/>
  <c r="AA87" i="35"/>
  <c r="Y25" i="35"/>
  <c r="AP5" i="34" s="1"/>
  <c r="Y33" i="35"/>
  <c r="AP13" i="34" s="1"/>
  <c r="K24" i="33" s="1"/>
  <c r="Y37" i="35"/>
  <c r="AP17" i="34" s="1"/>
  <c r="K24" i="39" s="1"/>
  <c r="AK92" i="35"/>
  <c r="Y36" i="35"/>
  <c r="AP16" i="34" s="1"/>
  <c r="K24" i="38" s="1"/>
  <c r="Y30" i="35"/>
  <c r="AP10" i="34" s="1"/>
  <c r="K24" i="29" s="1"/>
  <c r="Y26" i="35"/>
  <c r="AP6" i="34" s="1"/>
  <c r="K24" i="23" s="1"/>
  <c r="G164" i="34"/>
  <c r="G165" i="34"/>
  <c r="G162" i="34"/>
  <c r="G163" i="34"/>
  <c r="G167" i="34"/>
  <c r="G169" i="34"/>
  <c r="G168" i="34"/>
  <c r="G166" i="34"/>
  <c r="AJ10" i="34"/>
  <c r="K18" i="29" s="1"/>
  <c r="G219" i="34"/>
  <c r="G218" i="34"/>
  <c r="G223" i="34"/>
  <c r="G220" i="34"/>
  <c r="G225" i="34"/>
  <c r="G221" i="34"/>
  <c r="G224" i="34"/>
  <c r="G222" i="34"/>
  <c r="AJ17" i="34"/>
  <c r="K18" i="39" s="1"/>
  <c r="S45" i="35"/>
  <c r="AE73" i="35"/>
  <c r="Z73" i="35"/>
  <c r="E133" i="34"/>
  <c r="E137" i="34"/>
  <c r="E135" i="34"/>
  <c r="E136" i="34"/>
  <c r="E130" i="34"/>
  <c r="E131" i="34"/>
  <c r="E132" i="34"/>
  <c r="E134" i="34"/>
  <c r="Z6" i="34"/>
  <c r="K8" i="23" s="1"/>
  <c r="E128" i="34"/>
  <c r="E123" i="34"/>
  <c r="E125" i="34"/>
  <c r="E126" i="34"/>
  <c r="E127" i="34"/>
  <c r="E129" i="34"/>
  <c r="Z5" i="34"/>
  <c r="F167" i="34"/>
  <c r="F169" i="34"/>
  <c r="F168" i="34"/>
  <c r="F163" i="34"/>
  <c r="F166" i="34"/>
  <c r="F164" i="34"/>
  <c r="F165" i="34"/>
  <c r="F162" i="34"/>
  <c r="AE10" i="34"/>
  <c r="K13" i="29" s="1"/>
  <c r="F188" i="34"/>
  <c r="F189" i="34"/>
  <c r="F193" i="34"/>
  <c r="F187" i="34"/>
  <c r="F190" i="34"/>
  <c r="F186" i="34"/>
  <c r="F192" i="34"/>
  <c r="F191" i="34"/>
  <c r="AE13" i="34"/>
  <c r="K13" i="33" s="1"/>
  <c r="AY16" i="34"/>
  <c r="K33" i="38" s="1"/>
  <c r="AY17" i="34"/>
  <c r="K33" i="39" s="1"/>
  <c r="J163" i="34"/>
  <c r="J166" i="34"/>
  <c r="J167" i="34"/>
  <c r="J169" i="34"/>
  <c r="J162" i="34"/>
  <c r="J168" i="34"/>
  <c r="J165" i="34"/>
  <c r="J164" i="34"/>
  <c r="BI10" i="34"/>
  <c r="K43" i="29" s="1"/>
  <c r="J187" i="34"/>
  <c r="J186" i="34"/>
  <c r="J192" i="34"/>
  <c r="J191" i="34"/>
  <c r="J193" i="34"/>
  <c r="J189" i="34"/>
  <c r="J190" i="34"/>
  <c r="J188" i="34"/>
  <c r="BI13" i="34"/>
  <c r="K43" i="33" s="1"/>
  <c r="AN37" i="35"/>
  <c r="BE17" i="34" s="1"/>
  <c r="K39" i="39" s="1"/>
  <c r="AN33" i="35"/>
  <c r="BE13" i="34" s="1"/>
  <c r="K39" i="33" s="1"/>
  <c r="AN25" i="35"/>
  <c r="BE5" i="34" s="1"/>
  <c r="AZ92" i="35"/>
  <c r="AN36" i="35"/>
  <c r="BE16" i="34" s="1"/>
  <c r="K39" i="38" s="1"/>
  <c r="AN26" i="35"/>
  <c r="BE6" i="34" s="1"/>
  <c r="K39" i="23" s="1"/>
  <c r="AN30" i="35"/>
  <c r="BE10" i="34" s="1"/>
  <c r="K39" i="29" s="1"/>
  <c r="AR43" i="35"/>
  <c r="AR42" i="35"/>
  <c r="AR47" i="35"/>
  <c r="AR50" i="35"/>
  <c r="AR53" i="35"/>
  <c r="AR54" i="35"/>
  <c r="AY93" i="35"/>
  <c r="AM43" i="35"/>
  <c r="AM42" i="35"/>
  <c r="AM54" i="35"/>
  <c r="AM47" i="35"/>
  <c r="AM50" i="35"/>
  <c r="AM53" i="35"/>
  <c r="E48" i="35"/>
  <c r="Q88" i="35"/>
  <c r="F48" i="35" s="1"/>
  <c r="AO5" i="34"/>
  <c r="N44" i="35"/>
  <c r="Z78" i="35"/>
  <c r="J36" i="35"/>
  <c r="AA16" i="34" s="1"/>
  <c r="K9" i="38" s="1"/>
  <c r="J37" i="35"/>
  <c r="AA17" i="34" s="1"/>
  <c r="K9" i="39" s="1"/>
  <c r="J33" i="35"/>
  <c r="AA13" i="34" s="1"/>
  <c r="K9" i="33" s="1"/>
  <c r="J26" i="35"/>
  <c r="AA6" i="34" s="1"/>
  <c r="K9" i="23" s="1"/>
  <c r="J25" i="35"/>
  <c r="AA5" i="34" s="1"/>
  <c r="J30" i="35"/>
  <c r="AA10" i="34" s="1"/>
  <c r="K9" i="29" s="1"/>
  <c r="V92" i="35"/>
  <c r="E218" i="34"/>
  <c r="E225" i="34"/>
  <c r="E221" i="34"/>
  <c r="E220" i="34"/>
  <c r="E224" i="34"/>
  <c r="E223" i="34"/>
  <c r="E222" i="34"/>
  <c r="E219" i="34"/>
  <c r="Z17" i="34"/>
  <c r="K8" i="39" s="1"/>
  <c r="F210" i="34"/>
  <c r="F216" i="34"/>
  <c r="F214" i="34"/>
  <c r="F211" i="34"/>
  <c r="F213" i="34"/>
  <c r="F217" i="34"/>
  <c r="F215" i="34"/>
  <c r="F212" i="34"/>
  <c r="AE16" i="34"/>
  <c r="K13" i="38" s="1"/>
  <c r="F220" i="34"/>
  <c r="F224" i="34"/>
  <c r="F218" i="34"/>
  <c r="F222" i="34"/>
  <c r="F221" i="34"/>
  <c r="F223" i="34"/>
  <c r="F225" i="34"/>
  <c r="F219" i="34"/>
  <c r="AE17" i="34"/>
  <c r="K13" i="39" s="1"/>
  <c r="AI33" i="35"/>
  <c r="AZ13" i="34" s="1"/>
  <c r="K34" i="33" s="1"/>
  <c r="AI37" i="35"/>
  <c r="AZ17" i="34" s="1"/>
  <c r="K34" i="39" s="1"/>
  <c r="AI25" i="35"/>
  <c r="AZ5" i="34" s="1"/>
  <c r="AI26" i="35"/>
  <c r="AZ6" i="34" s="1"/>
  <c r="K34" i="23" s="1"/>
  <c r="AI36" i="35"/>
  <c r="AZ16" i="34" s="1"/>
  <c r="K34" i="38" s="1"/>
  <c r="AU92" i="35"/>
  <c r="AI30" i="35"/>
  <c r="AZ10" i="34" s="1"/>
  <c r="K34" i="29" s="1"/>
  <c r="I45" i="35"/>
  <c r="U73" i="35"/>
  <c r="AZ87" i="35"/>
  <c r="AN31" i="35"/>
  <c r="BE11" i="34" s="1"/>
  <c r="K39" i="30" s="1"/>
  <c r="E49" i="35"/>
  <c r="Q83" i="35"/>
  <c r="F49" i="35" s="1"/>
  <c r="Q72" i="35"/>
  <c r="F28" i="35" s="1"/>
  <c r="E28" i="35"/>
  <c r="J215" i="34"/>
  <c r="J217" i="34"/>
  <c r="J212" i="34"/>
  <c r="J213" i="34"/>
  <c r="J216" i="34"/>
  <c r="J210" i="34"/>
  <c r="J211" i="34"/>
  <c r="J214" i="34"/>
  <c r="BI16" i="34"/>
  <c r="K43" i="38" s="1"/>
  <c r="J220" i="34"/>
  <c r="J222" i="34"/>
  <c r="J221" i="34"/>
  <c r="J223" i="34"/>
  <c r="J225" i="34"/>
  <c r="J219" i="34"/>
  <c r="J224" i="34"/>
  <c r="J218" i="34"/>
  <c r="BI17" i="34"/>
  <c r="K43" i="39" s="1"/>
  <c r="AC43" i="35"/>
  <c r="AC53" i="35"/>
  <c r="AC47" i="35"/>
  <c r="AC50" i="35"/>
  <c r="AC54" i="35"/>
  <c r="AC42" i="35"/>
  <c r="AJ93" i="35"/>
  <c r="X47" i="35"/>
  <c r="X50" i="35"/>
  <c r="X43" i="35"/>
  <c r="X53" i="35"/>
  <c r="X42" i="35"/>
  <c r="X54" i="35"/>
  <c r="AE93" i="35"/>
  <c r="S47" i="35"/>
  <c r="S50" i="35"/>
  <c r="S53" i="35"/>
  <c r="S43" i="35"/>
  <c r="S54" i="35"/>
  <c r="S42" i="35"/>
  <c r="X45" i="35"/>
  <c r="AJ73" i="35"/>
  <c r="AF87" i="35"/>
  <c r="T31" i="35"/>
  <c r="AK11" i="34" s="1"/>
  <c r="K19" i="30" s="1"/>
  <c r="Q87" i="35"/>
  <c r="F31" i="35" s="1"/>
  <c r="K5" i="30" s="1"/>
  <c r="E31" i="35"/>
  <c r="K4" i="30" s="1"/>
  <c r="AO10" i="34"/>
  <c r="K23" i="29" s="1"/>
  <c r="AO13" i="34"/>
  <c r="K23" i="33" s="1"/>
  <c r="G215" i="34"/>
  <c r="G214" i="34"/>
  <c r="G217" i="34"/>
  <c r="G213" i="34"/>
  <c r="G211" i="34"/>
  <c r="G212" i="34"/>
  <c r="G216" i="34"/>
  <c r="G210" i="34"/>
  <c r="AJ16" i="34"/>
  <c r="K18" i="38" s="1"/>
  <c r="G186" i="34"/>
  <c r="G189" i="34"/>
  <c r="G190" i="34"/>
  <c r="G191" i="34"/>
  <c r="G192" i="34"/>
  <c r="G188" i="34"/>
  <c r="G193" i="34"/>
  <c r="G187" i="34"/>
  <c r="AJ13" i="34"/>
  <c r="K18" i="33" s="1"/>
  <c r="N48" i="35"/>
  <c r="Z88" i="35"/>
  <c r="D45" i="35"/>
  <c r="P73" i="35"/>
  <c r="V147" i="34"/>
  <c r="AE239" i="34" s="1"/>
  <c r="Q82" i="35"/>
  <c r="F32" i="35" s="1"/>
  <c r="E32" i="35"/>
  <c r="Q77" i="35"/>
  <c r="F27" i="35" s="1"/>
  <c r="K5" i="26" s="1"/>
  <c r="E27" i="35"/>
  <c r="K4" i="26" s="1"/>
  <c r="E166" i="34"/>
  <c r="E163" i="34"/>
  <c r="E169" i="34"/>
  <c r="E162" i="34"/>
  <c r="E168" i="34"/>
  <c r="E167" i="34"/>
  <c r="E164" i="34"/>
  <c r="E165" i="34"/>
  <c r="Z10" i="34"/>
  <c r="K8" i="29" s="1"/>
  <c r="E186" i="34"/>
  <c r="E192" i="34"/>
  <c r="E189" i="34"/>
  <c r="E190" i="34"/>
  <c r="E193" i="34"/>
  <c r="E187" i="34"/>
  <c r="E188" i="34"/>
  <c r="E191" i="34"/>
  <c r="Z13" i="34"/>
  <c r="K8" i="33" s="1"/>
  <c r="O25" i="35"/>
  <c r="AF5" i="34" s="1"/>
  <c r="O33" i="35"/>
  <c r="AF13" i="34" s="1"/>
  <c r="K14" i="33" s="1"/>
  <c r="O37" i="35"/>
  <c r="AF17" i="34" s="1"/>
  <c r="K14" i="39" s="1"/>
  <c r="O30" i="35"/>
  <c r="AF10" i="34" s="1"/>
  <c r="K14" i="29" s="1"/>
  <c r="O26" i="35"/>
  <c r="AF6" i="34" s="1"/>
  <c r="K14" i="23" s="1"/>
  <c r="AA92" i="35"/>
  <c r="O36" i="35"/>
  <c r="AF16" i="34" s="1"/>
  <c r="K14" i="38" s="1"/>
  <c r="AY6" i="34"/>
  <c r="K33" i="23" s="1"/>
  <c r="AY5" i="34"/>
  <c r="S48" i="35"/>
  <c r="AE88" i="35"/>
  <c r="AH45" i="35"/>
  <c r="AT73" i="35"/>
  <c r="AC44" i="35"/>
  <c r="AO78" i="35"/>
  <c r="I44" i="35"/>
  <c r="U78" i="35"/>
  <c r="J133" i="34"/>
  <c r="J137" i="34"/>
  <c r="J131" i="34"/>
  <c r="J134" i="34"/>
  <c r="J130" i="34"/>
  <c r="J135" i="34"/>
  <c r="J136" i="34"/>
  <c r="J132" i="34"/>
  <c r="BI6" i="34"/>
  <c r="K43" i="23" s="1"/>
  <c r="I42" i="35"/>
  <c r="M122" i="34" s="1"/>
  <c r="I43" i="35"/>
  <c r="I53" i="35"/>
  <c r="I47" i="35"/>
  <c r="I50" i="35"/>
  <c r="I54" i="35"/>
  <c r="S93" i="35"/>
  <c r="G43" i="35"/>
  <c r="G42" i="35"/>
  <c r="G54" i="35"/>
  <c r="G47" i="35"/>
  <c r="G50" i="35"/>
  <c r="G53" i="35"/>
  <c r="P93" i="35"/>
  <c r="D50" i="35"/>
  <c r="D54" i="35"/>
  <c r="D53" i="35"/>
  <c r="D43" i="35"/>
  <c r="D47" i="35"/>
  <c r="D42" i="35"/>
  <c r="AC45" i="35"/>
  <c r="AO73" i="35"/>
  <c r="X48" i="35"/>
  <c r="AJ88" i="35"/>
  <c r="AO6" i="34"/>
  <c r="K23" i="23" s="1"/>
  <c r="AO17" i="34"/>
  <c r="K23" i="39" s="1"/>
  <c r="G132" i="34"/>
  <c r="G135" i="34"/>
  <c r="G137" i="34"/>
  <c r="G136" i="34"/>
  <c r="G134" i="34"/>
  <c r="G133" i="34"/>
  <c r="G131" i="34"/>
  <c r="G130" i="34"/>
  <c r="AJ6" i="34"/>
  <c r="K18" i="23" s="1"/>
  <c r="AM45" i="35"/>
  <c r="AY73" i="35"/>
  <c r="E37" i="35"/>
  <c r="K4" i="39" s="1"/>
  <c r="E33" i="35"/>
  <c r="K4" i="33" s="1"/>
  <c r="E36" i="35"/>
  <c r="K4" i="38" s="1"/>
  <c r="E30" i="35"/>
  <c r="K4" i="29" s="1"/>
  <c r="E26" i="35"/>
  <c r="K4" i="23" s="1"/>
  <c r="E25" i="35"/>
  <c r="Q92" i="35"/>
  <c r="G44" i="35"/>
  <c r="S78" i="35"/>
  <c r="H44" i="35" s="1"/>
  <c r="E214" i="34"/>
  <c r="E210" i="34"/>
  <c r="E211" i="34"/>
  <c r="E215" i="34"/>
  <c r="E217" i="34"/>
  <c r="E213" i="34"/>
  <c r="E216" i="34"/>
  <c r="E212" i="34"/>
  <c r="Z16" i="34"/>
  <c r="K8" i="38" s="1"/>
  <c r="F130" i="34"/>
  <c r="F137" i="34"/>
  <c r="F131" i="34"/>
  <c r="F136" i="34"/>
  <c r="F132" i="34"/>
  <c r="F135" i="34"/>
  <c r="F134" i="34"/>
  <c r="F133" i="34"/>
  <c r="AE6" i="34"/>
  <c r="K13" i="23" s="1"/>
  <c r="F122" i="34"/>
  <c r="F128" i="34"/>
  <c r="F124" i="34"/>
  <c r="F126" i="34"/>
  <c r="F125" i="34"/>
  <c r="F127" i="34"/>
  <c r="F123" i="34"/>
  <c r="F129" i="34"/>
  <c r="AE5" i="34"/>
  <c r="AY10" i="34"/>
  <c r="K33" i="29" s="1"/>
  <c r="AY13" i="34"/>
  <c r="K33" i="33" s="1"/>
  <c r="AD28" i="35"/>
  <c r="AU8" i="34" s="1"/>
  <c r="AP72" i="35"/>
  <c r="G48" i="35"/>
  <c r="S88" i="35"/>
  <c r="H48" i="35" s="1"/>
  <c r="AH44" i="35"/>
  <c r="AT78" i="35"/>
  <c r="D44" i="35"/>
  <c r="P78" i="35"/>
  <c r="J124" i="34"/>
  <c r="J126" i="34"/>
  <c r="J127" i="34"/>
  <c r="J123" i="34"/>
  <c r="J125" i="34"/>
  <c r="J128" i="34"/>
  <c r="J129" i="34"/>
  <c r="J122" i="34"/>
  <c r="BI5" i="34"/>
  <c r="U93" i="35"/>
  <c r="N42" i="35"/>
  <c r="N43" i="35"/>
  <c r="N47" i="35"/>
  <c r="N50" i="35"/>
  <c r="N53" i="35"/>
  <c r="N54" i="35"/>
  <c r="Z93" i="35"/>
  <c r="AO93" i="35"/>
  <c r="AH42" i="35"/>
  <c r="AH43" i="35"/>
  <c r="AH47" i="35"/>
  <c r="AH50" i="35"/>
  <c r="AH53" i="35"/>
  <c r="AH54" i="35"/>
  <c r="AT93" i="35"/>
  <c r="AM48" i="35"/>
  <c r="AT88" i="35"/>
  <c r="AY88" i="35"/>
  <c r="I48" i="35"/>
  <c r="U88" i="35"/>
  <c r="AR49" i="35"/>
  <c r="AY83" i="35"/>
  <c r="AO16" i="34"/>
  <c r="K23" i="38" s="1"/>
  <c r="T37" i="35"/>
  <c r="AK17" i="34" s="1"/>
  <c r="K19" i="39" s="1"/>
  <c r="T33" i="35"/>
  <c r="AK13" i="34" s="1"/>
  <c r="K19" i="33" s="1"/>
  <c r="T26" i="35"/>
  <c r="AK6" i="34" s="1"/>
  <c r="K19" i="23" s="1"/>
  <c r="T30" i="35"/>
  <c r="AK10" i="34" s="1"/>
  <c r="K19" i="29" s="1"/>
  <c r="AF92" i="35"/>
  <c r="T25" i="35"/>
  <c r="AK5" i="34" s="1"/>
  <c r="T36" i="35"/>
  <c r="AK16" i="34" s="1"/>
  <c r="K19" i="38" s="1"/>
  <c r="G123" i="34"/>
  <c r="G125" i="34"/>
  <c r="G127" i="34"/>
  <c r="G126" i="34"/>
  <c r="G128" i="34"/>
  <c r="G129" i="34"/>
  <c r="G122" i="34"/>
  <c r="G124" i="34"/>
  <c r="AJ5" i="34"/>
  <c r="AC48" i="35"/>
  <c r="AO88" i="35"/>
  <c r="AD32" i="35"/>
  <c r="AU12" i="34" s="1"/>
  <c r="AP82" i="35"/>
  <c r="H37" i="35"/>
  <c r="K7" i="39" s="1"/>
  <c r="H33" i="35"/>
  <c r="H36" i="35"/>
  <c r="K7" i="38" s="1"/>
  <c r="H30" i="35"/>
  <c r="K7" i="29" s="1"/>
  <c r="H25" i="35"/>
  <c r="H26" i="35"/>
  <c r="K7" i="23" s="1"/>
  <c r="AK28" i="35"/>
  <c r="BB8" i="34" s="1"/>
  <c r="AW72" i="35"/>
  <c r="AL28" i="35" s="1"/>
  <c r="BC8" i="34" s="1"/>
  <c r="V146" i="34"/>
  <c r="AE233" i="34" s="1"/>
  <c r="C318" i="30"/>
  <c r="V150" i="34"/>
  <c r="AE257" i="34" s="1"/>
  <c r="V149" i="34"/>
  <c r="AE251" i="34" s="1"/>
  <c r="V151" i="34"/>
  <c r="AE263" i="34" s="1"/>
  <c r="V153" i="34"/>
  <c r="X185" i="34"/>
  <c r="C106" i="37"/>
  <c r="C53" i="31"/>
  <c r="C193" i="37"/>
  <c r="C216" i="37"/>
  <c r="C98" i="27"/>
  <c r="C44" i="37"/>
  <c r="C213" i="31"/>
  <c r="C263" i="37"/>
  <c r="C88" i="27"/>
  <c r="C28" i="31"/>
  <c r="C126" i="26"/>
  <c r="C188" i="37"/>
  <c r="C93" i="31"/>
  <c r="C46" i="30"/>
  <c r="C166" i="30"/>
  <c r="C38" i="27"/>
  <c r="C210" i="37"/>
  <c r="C268" i="30"/>
  <c r="C13" i="31"/>
  <c r="C28" i="27"/>
  <c r="C126" i="30"/>
  <c r="C18" i="31"/>
  <c r="C93" i="27"/>
  <c r="C188" i="31"/>
  <c r="C278" i="27"/>
  <c r="C178" i="31"/>
  <c r="C123" i="37"/>
  <c r="C103" i="37"/>
  <c r="C95" i="37"/>
  <c r="C253" i="27"/>
  <c r="C184" i="37"/>
  <c r="C52" i="37"/>
  <c r="C182" i="37"/>
  <c r="C148" i="31"/>
  <c r="C6" i="26"/>
  <c r="C68" i="37"/>
  <c r="C28" i="30"/>
  <c r="C308" i="30"/>
  <c r="C203" i="37"/>
  <c r="C119" i="37"/>
  <c r="C155" i="37"/>
  <c r="C111" i="37"/>
  <c r="C107" i="37"/>
  <c r="C187" i="37"/>
  <c r="C139" i="37"/>
  <c r="C219" i="37"/>
  <c r="C91" i="37"/>
  <c r="C87" i="37"/>
  <c r="C38" i="30"/>
  <c r="C37" i="37"/>
  <c r="C13" i="37"/>
  <c r="C25" i="37"/>
  <c r="C141" i="37"/>
  <c r="C246" i="26"/>
  <c r="C168" i="27"/>
  <c r="C161" i="37"/>
  <c r="C117" i="37"/>
  <c r="C229" i="37"/>
  <c r="C221" i="37"/>
  <c r="C45" i="37"/>
  <c r="C125" i="37"/>
  <c r="C213" i="27"/>
  <c r="C124" i="37"/>
  <c r="C156" i="37"/>
  <c r="C256" i="37"/>
  <c r="C176" i="37"/>
  <c r="C8" i="37"/>
  <c r="C66" i="37"/>
  <c r="C196" i="37"/>
  <c r="C108" i="27"/>
  <c r="C275" i="37"/>
  <c r="C202" i="37"/>
  <c r="C198" i="37"/>
  <c r="C154" i="37"/>
  <c r="C234" i="37"/>
  <c r="C214" i="37"/>
  <c r="C78" i="28"/>
  <c r="C278" i="28"/>
  <c r="C239" i="37"/>
  <c r="C195" i="37"/>
  <c r="C231" i="37"/>
  <c r="C179" i="37"/>
  <c r="C215" i="37"/>
  <c r="C211" i="37"/>
  <c r="C158" i="37"/>
  <c r="C158" i="26"/>
  <c r="C81" i="37"/>
  <c r="C99" i="37"/>
  <c r="C20" i="37"/>
  <c r="C12" i="37"/>
  <c r="C264" i="37"/>
  <c r="C220" i="37"/>
  <c r="C268" i="26"/>
  <c r="V148" i="34"/>
  <c r="AE245" i="34" s="1"/>
  <c r="C148" i="30"/>
  <c r="C6" i="30"/>
  <c r="C199" i="37"/>
  <c r="C27" i="37"/>
  <c r="C175" i="37"/>
  <c r="C167" i="37"/>
  <c r="C166" i="25"/>
  <c r="C86" i="26"/>
  <c r="C206" i="26"/>
  <c r="C209" i="37"/>
  <c r="C201" i="37"/>
  <c r="C246" i="25"/>
  <c r="C208" i="37"/>
  <c r="C226" i="37"/>
  <c r="C116" i="37"/>
  <c r="C118" i="37"/>
  <c r="C114" i="37"/>
  <c r="C34" i="37"/>
  <c r="C102" i="37"/>
  <c r="C75" i="37"/>
  <c r="C24" i="37"/>
  <c r="C84" i="37"/>
  <c r="V152" i="34"/>
  <c r="C185" i="37"/>
  <c r="C261" i="37"/>
  <c r="C177" i="37"/>
  <c r="C230" i="37"/>
  <c r="C218" i="37"/>
  <c r="C258" i="37"/>
  <c r="C50" i="37"/>
  <c r="C56" i="37"/>
  <c r="C73" i="37"/>
  <c r="C244" i="37"/>
  <c r="C180" i="37"/>
  <c r="C274" i="37"/>
  <c r="C35" i="37"/>
  <c r="C267" i="37"/>
  <c r="C11" i="37"/>
  <c r="C233" i="37"/>
  <c r="C186" i="37"/>
  <c r="C110" i="37"/>
  <c r="C243" i="37"/>
  <c r="C254" i="37"/>
  <c r="C171" i="37"/>
  <c r="C77" i="37"/>
  <c r="C153" i="37"/>
  <c r="C189" i="37"/>
  <c r="C253" i="37"/>
  <c r="C169" i="37"/>
  <c r="C42" i="37"/>
  <c r="C223" i="37"/>
  <c r="C112" i="37"/>
  <c r="C36" i="37"/>
  <c r="C245" i="37"/>
  <c r="C280" i="37"/>
  <c r="C108" i="37"/>
  <c r="C268" i="37"/>
  <c r="C283" i="37"/>
  <c r="C235" i="37"/>
  <c r="C191" i="37"/>
  <c r="C183" i="37"/>
  <c r="C251" i="37"/>
  <c r="C217" i="37"/>
  <c r="C281" i="37"/>
  <c r="C265" i="37"/>
  <c r="C257" i="37"/>
  <c r="C249" i="37"/>
  <c r="C212" i="37"/>
  <c r="C120" i="37"/>
  <c r="C168" i="37"/>
  <c r="C88" i="37"/>
  <c r="C143" i="37"/>
  <c r="C282" i="37"/>
  <c r="C82" i="37"/>
  <c r="C278" i="37"/>
  <c r="C194" i="37"/>
  <c r="C62" i="37"/>
  <c r="C130" i="37"/>
  <c r="C86" i="37"/>
  <c r="C126" i="37"/>
  <c r="C163" i="37"/>
  <c r="C79" i="37"/>
  <c r="C71" i="37"/>
  <c r="C15" i="37"/>
  <c r="C222" i="37"/>
  <c r="C18" i="37"/>
  <c r="C250" i="37"/>
  <c r="C206" i="37"/>
  <c r="C166" i="37"/>
  <c r="C136" i="37"/>
  <c r="C57" i="37"/>
  <c r="C173" i="37"/>
  <c r="C128" i="37"/>
  <c r="C115" i="37"/>
  <c r="C147" i="37"/>
  <c r="C144" i="37"/>
  <c r="C60" i="37"/>
  <c r="C100" i="37"/>
  <c r="C279" i="37"/>
  <c r="C271" i="37"/>
  <c r="C255" i="37"/>
  <c r="C247" i="37"/>
  <c r="C109" i="37"/>
  <c r="C228" i="37"/>
  <c r="C28" i="37"/>
  <c r="C140" i="37"/>
  <c r="C92" i="37"/>
  <c r="C164" i="37"/>
  <c r="C16" i="37"/>
  <c r="C272" i="37"/>
  <c r="C232" i="37"/>
  <c r="C240" i="37"/>
  <c r="C160" i="37"/>
  <c r="C146" i="37"/>
  <c r="C26" i="37"/>
  <c r="C70" i="37"/>
  <c r="C236" i="37"/>
  <c r="C67" i="37"/>
  <c r="C135" i="37"/>
  <c r="C47" i="37"/>
  <c r="C122" i="37"/>
  <c r="C242" i="37"/>
  <c r="C78" i="37"/>
  <c r="C38" i="37"/>
  <c r="C190" i="37"/>
  <c r="C266" i="37"/>
  <c r="C142" i="37"/>
  <c r="C178" i="37"/>
  <c r="C170" i="37"/>
  <c r="C23" i="37"/>
  <c r="C55" i="37"/>
  <c r="C131" i="37"/>
  <c r="C127" i="37"/>
  <c r="C54" i="37"/>
  <c r="C14" i="37"/>
  <c r="C6" i="37"/>
  <c r="C192" i="37"/>
  <c r="C273" i="37"/>
  <c r="C29" i="37"/>
  <c r="C65" i="37"/>
  <c r="C19" i="37"/>
  <c r="C7" i="37"/>
  <c r="C64" i="37"/>
  <c r="C148" i="37"/>
  <c r="C132" i="37"/>
  <c r="C93" i="37"/>
  <c r="C225" i="37"/>
  <c r="C101" i="37"/>
  <c r="C121" i="37"/>
  <c r="C41" i="37"/>
  <c r="C197" i="37"/>
  <c r="C157" i="37"/>
  <c r="C277" i="37"/>
  <c r="C237" i="37"/>
  <c r="C33" i="37"/>
  <c r="C113" i="37"/>
  <c r="C269" i="37"/>
  <c r="C69" i="37"/>
  <c r="C149" i="37"/>
  <c r="C145" i="37"/>
  <c r="C105" i="37"/>
  <c r="C61" i="37"/>
  <c r="C181" i="37"/>
  <c r="C21" i="37"/>
  <c r="C137" i="37"/>
  <c r="C17" i="37"/>
  <c r="C97" i="37"/>
  <c r="C133" i="37"/>
  <c r="C53" i="37"/>
  <c r="C213" i="37"/>
  <c r="C129" i="37"/>
  <c r="C9" i="37"/>
  <c r="C89" i="37"/>
  <c r="C165" i="37"/>
  <c r="C85" i="37"/>
  <c r="C5" i="37"/>
  <c r="C205" i="37"/>
  <c r="C104" i="37"/>
  <c r="C252" i="37"/>
  <c r="C4" i="37"/>
  <c r="C30" i="37"/>
  <c r="C80" i="37"/>
  <c r="C48" i="37"/>
  <c r="C96" i="37"/>
  <c r="C72" i="37"/>
  <c r="C32" i="37"/>
  <c r="C40" i="37"/>
  <c r="C200" i="37"/>
  <c r="C248" i="37"/>
  <c r="C150" i="37"/>
  <c r="C270" i="37"/>
  <c r="C76" i="37"/>
  <c r="C39" i="37"/>
  <c r="C151" i="37"/>
  <c r="C59" i="37"/>
  <c r="C51" i="37"/>
  <c r="C207" i="37"/>
  <c r="C162" i="37"/>
  <c r="C238" i="37"/>
  <c r="C74" i="37"/>
  <c r="C22" i="37"/>
  <c r="C262" i="37"/>
  <c r="C58" i="37"/>
  <c r="C138" i="37"/>
  <c r="C174" i="37"/>
  <c r="C134" i="37"/>
  <c r="C10" i="37"/>
  <c r="C246" i="37"/>
  <c r="C43" i="37"/>
  <c r="C159" i="37"/>
  <c r="C31" i="37"/>
  <c r="C63" i="37"/>
  <c r="C259" i="37"/>
  <c r="C98" i="37"/>
  <c r="C94" i="37"/>
  <c r="C46" i="37"/>
  <c r="C152" i="37"/>
  <c r="C276" i="37"/>
  <c r="C241" i="37"/>
  <c r="C49" i="37"/>
  <c r="C83" i="37"/>
  <c r="C227" i="37"/>
  <c r="C90" i="37"/>
  <c r="C224" i="37"/>
  <c r="C204" i="37"/>
  <c r="C260" i="37"/>
  <c r="C172" i="37"/>
  <c r="C228" i="31"/>
  <c r="C133" i="31"/>
  <c r="C173" i="31"/>
  <c r="C268" i="31"/>
  <c r="C218" i="31"/>
  <c r="C253" i="31"/>
  <c r="C98" i="31"/>
  <c r="C258" i="31"/>
  <c r="C138" i="31"/>
  <c r="C58" i="31"/>
  <c r="C108" i="31"/>
  <c r="C68" i="31"/>
  <c r="C238" i="30"/>
  <c r="C158" i="30"/>
  <c r="C188" i="30"/>
  <c r="C206" i="30"/>
  <c r="C228" i="30"/>
  <c r="C278" i="30"/>
  <c r="C286" i="30"/>
  <c r="C68" i="30"/>
  <c r="C246" i="30"/>
  <c r="C86" i="30"/>
  <c r="C118" i="30"/>
  <c r="C198" i="30"/>
  <c r="C108" i="30"/>
  <c r="C78" i="30"/>
  <c r="C38" i="28"/>
  <c r="C198" i="28"/>
  <c r="C158" i="28"/>
  <c r="C238" i="28"/>
  <c r="C118" i="28"/>
  <c r="C206" i="27"/>
  <c r="C218" i="27"/>
  <c r="C246" i="27"/>
  <c r="C198" i="27"/>
  <c r="C18" i="27"/>
  <c r="C248" i="27"/>
  <c r="C128" i="27"/>
  <c r="C58" i="27"/>
  <c r="C13" i="27"/>
  <c r="C178" i="27"/>
  <c r="C86" i="27"/>
  <c r="C68" i="27"/>
  <c r="C6" i="27"/>
  <c r="C188" i="27"/>
  <c r="C158" i="27"/>
  <c r="C238" i="27"/>
  <c r="C118" i="27"/>
  <c r="C148" i="27"/>
  <c r="C138" i="27"/>
  <c r="C8" i="27"/>
  <c r="C208" i="27"/>
  <c r="C173" i="27"/>
  <c r="C53" i="27"/>
  <c r="C228" i="27"/>
  <c r="C268" i="27"/>
  <c r="C78" i="27"/>
  <c r="C133" i="27"/>
  <c r="C46" i="27"/>
  <c r="C166" i="27"/>
  <c r="C258" i="27"/>
  <c r="C126" i="27"/>
  <c r="C138" i="26"/>
  <c r="C166" i="26"/>
  <c r="C258" i="26"/>
  <c r="C228" i="26"/>
  <c r="C238" i="26"/>
  <c r="C18" i="26"/>
  <c r="C58" i="26"/>
  <c r="C78" i="26"/>
  <c r="C108" i="26"/>
  <c r="C188" i="26"/>
  <c r="C198" i="26"/>
  <c r="C148" i="26"/>
  <c r="C68" i="26"/>
  <c r="C46" i="26"/>
  <c r="C118" i="26"/>
  <c r="C278" i="26"/>
  <c r="C178" i="26"/>
  <c r="C98" i="26"/>
  <c r="C218" i="26"/>
  <c r="C38" i="26"/>
  <c r="C28" i="26"/>
  <c r="C46" i="25"/>
  <c r="C126" i="25"/>
  <c r="C6" i="25"/>
  <c r="C86" i="25"/>
  <c r="C206" i="25"/>
  <c r="AR12" i="34"/>
  <c r="BH8" i="34"/>
  <c r="K5" i="32"/>
  <c r="K5" i="28"/>
  <c r="AQ8" i="34"/>
  <c r="AH77" i="35"/>
  <c r="W27" i="35" s="1"/>
  <c r="V27" i="35"/>
  <c r="AY68" i="35" l="1"/>
  <c r="C206" i="38"/>
  <c r="C273" i="26"/>
  <c r="C73" i="27"/>
  <c r="C6" i="29"/>
  <c r="C233" i="27"/>
  <c r="Q67" i="35"/>
  <c r="F29" i="35" s="1"/>
  <c r="C246" i="38"/>
  <c r="C33" i="31"/>
  <c r="C223" i="26"/>
  <c r="G204" i="29"/>
  <c r="H44" i="29"/>
  <c r="G44" i="29"/>
  <c r="H164" i="29"/>
  <c r="G164" i="29"/>
  <c r="H4" i="29"/>
  <c r="G4" i="29"/>
  <c r="G244" i="29"/>
  <c r="H124" i="29"/>
  <c r="G124" i="29"/>
  <c r="H244" i="29"/>
  <c r="H84" i="29"/>
  <c r="G84" i="29"/>
  <c r="H204" i="29"/>
  <c r="G244" i="38"/>
  <c r="H84" i="38"/>
  <c r="G84" i="38"/>
  <c r="H204" i="38"/>
  <c r="G204" i="38"/>
  <c r="H44" i="38"/>
  <c r="G44" i="38"/>
  <c r="H164" i="38"/>
  <c r="G164" i="38"/>
  <c r="G4" i="38"/>
  <c r="H4" i="38"/>
  <c r="H124" i="38"/>
  <c r="G124" i="38"/>
  <c r="H244" i="38"/>
  <c r="G84" i="26"/>
  <c r="H204" i="26"/>
  <c r="G204" i="26"/>
  <c r="H44" i="26"/>
  <c r="G44" i="26"/>
  <c r="H164" i="26"/>
  <c r="G164" i="26"/>
  <c r="G124" i="26"/>
  <c r="G4" i="26"/>
  <c r="H4" i="26"/>
  <c r="H124" i="26"/>
  <c r="G244" i="26"/>
  <c r="H84" i="26"/>
  <c r="H244" i="26"/>
  <c r="G84" i="33"/>
  <c r="G124" i="33"/>
  <c r="H204" i="33"/>
  <c r="G204" i="33"/>
  <c r="H44" i="33"/>
  <c r="G44" i="33"/>
  <c r="H164" i="33"/>
  <c r="G164" i="33"/>
  <c r="H4" i="33"/>
  <c r="G4" i="33"/>
  <c r="H124" i="33"/>
  <c r="H244" i="33"/>
  <c r="G244" i="33"/>
  <c r="H84" i="33"/>
  <c r="G45" i="26"/>
  <c r="H45" i="26"/>
  <c r="G165" i="26"/>
  <c r="H165" i="26"/>
  <c r="H5" i="26"/>
  <c r="G5" i="26"/>
  <c r="G125" i="26"/>
  <c r="H125" i="26"/>
  <c r="G245" i="26"/>
  <c r="H245" i="26"/>
  <c r="G85" i="26"/>
  <c r="H205" i="26"/>
  <c r="G205" i="26"/>
  <c r="H85" i="26"/>
  <c r="G164" i="30"/>
  <c r="H284" i="30"/>
  <c r="H4" i="30"/>
  <c r="G4" i="30"/>
  <c r="G284" i="30"/>
  <c r="G204" i="30"/>
  <c r="H124" i="30"/>
  <c r="G124" i="30"/>
  <c r="H244" i="30"/>
  <c r="G244" i="30"/>
  <c r="H84" i="30"/>
  <c r="G84" i="30"/>
  <c r="H204" i="30"/>
  <c r="H44" i="30"/>
  <c r="G44" i="30"/>
  <c r="H164" i="30"/>
  <c r="G204" i="39"/>
  <c r="H44" i="39"/>
  <c r="G44" i="39"/>
  <c r="H164" i="39"/>
  <c r="G164" i="39"/>
  <c r="H4" i="39"/>
  <c r="G4" i="39"/>
  <c r="H124" i="39"/>
  <c r="G124" i="39"/>
  <c r="H244" i="39"/>
  <c r="G244" i="39"/>
  <c r="H84" i="39"/>
  <c r="G84" i="39"/>
  <c r="H204" i="39"/>
  <c r="G124" i="31"/>
  <c r="H244" i="31"/>
  <c r="G244" i="31"/>
  <c r="H84" i="31"/>
  <c r="G84" i="31"/>
  <c r="G164" i="31"/>
  <c r="H204" i="31"/>
  <c r="G204" i="31"/>
  <c r="H44" i="31"/>
  <c r="G44" i="31"/>
  <c r="H164" i="31"/>
  <c r="H4" i="31"/>
  <c r="G4" i="31"/>
  <c r="H124" i="31"/>
  <c r="G125" i="30"/>
  <c r="H125" i="30"/>
  <c r="H165" i="30"/>
  <c r="G245" i="30"/>
  <c r="H245" i="30"/>
  <c r="G85" i="30"/>
  <c r="H85" i="30"/>
  <c r="G205" i="30"/>
  <c r="H205" i="30"/>
  <c r="G45" i="30"/>
  <c r="H45" i="30"/>
  <c r="G165" i="30"/>
  <c r="H285" i="30"/>
  <c r="H5" i="30"/>
  <c r="G285" i="30"/>
  <c r="G5" i="30"/>
  <c r="G85" i="31"/>
  <c r="H85" i="31"/>
  <c r="G205" i="31"/>
  <c r="H205" i="31"/>
  <c r="G45" i="31"/>
  <c r="H45" i="31"/>
  <c r="G165" i="31"/>
  <c r="H165" i="31"/>
  <c r="G5" i="31"/>
  <c r="H5" i="31"/>
  <c r="G125" i="31"/>
  <c r="H245" i="31"/>
  <c r="G245" i="31"/>
  <c r="H125" i="31"/>
  <c r="G205" i="28"/>
  <c r="H205" i="28"/>
  <c r="G45" i="28"/>
  <c r="H45" i="28"/>
  <c r="G165" i="28"/>
  <c r="H165" i="28"/>
  <c r="G5" i="28"/>
  <c r="H5" i="28"/>
  <c r="G125" i="28"/>
  <c r="H125" i="28"/>
  <c r="G245" i="28"/>
  <c r="H85" i="28"/>
  <c r="G85" i="28"/>
  <c r="H245" i="28"/>
  <c r="G5" i="32"/>
  <c r="H5" i="32"/>
  <c r="G125" i="32"/>
  <c r="H125" i="32"/>
  <c r="G245" i="32"/>
  <c r="H245" i="32"/>
  <c r="H45" i="32"/>
  <c r="G85" i="32"/>
  <c r="H85" i="32"/>
  <c r="G205" i="32"/>
  <c r="H205" i="32"/>
  <c r="G45" i="32"/>
  <c r="H165" i="32"/>
  <c r="G165" i="32"/>
  <c r="G247" i="23"/>
  <c r="H207" i="23"/>
  <c r="H247" i="23"/>
  <c r="G87" i="23"/>
  <c r="G7" i="23"/>
  <c r="G47" i="23"/>
  <c r="H87" i="23"/>
  <c r="H7" i="23"/>
  <c r="G207" i="23"/>
  <c r="H47" i="23"/>
  <c r="G167" i="23"/>
  <c r="H167" i="23"/>
  <c r="G127" i="23"/>
  <c r="H127" i="23"/>
  <c r="G47" i="29"/>
  <c r="H47" i="29"/>
  <c r="G167" i="29"/>
  <c r="H167" i="29"/>
  <c r="G7" i="29"/>
  <c r="H7" i="29"/>
  <c r="H87" i="29"/>
  <c r="G127" i="29"/>
  <c r="H127" i="29"/>
  <c r="G247" i="29"/>
  <c r="H247" i="29"/>
  <c r="G87" i="29"/>
  <c r="G207" i="29"/>
  <c r="H207" i="29"/>
  <c r="G87" i="38"/>
  <c r="H87" i="38"/>
  <c r="H127" i="38"/>
  <c r="G207" i="38"/>
  <c r="H207" i="38"/>
  <c r="G47" i="38"/>
  <c r="H47" i="38"/>
  <c r="G167" i="38"/>
  <c r="H167" i="38"/>
  <c r="G7" i="38"/>
  <c r="H7" i="38"/>
  <c r="G127" i="38"/>
  <c r="G247" i="38"/>
  <c r="H247" i="38"/>
  <c r="C193" i="26"/>
  <c r="G47" i="39"/>
  <c r="H47" i="39"/>
  <c r="G167" i="39"/>
  <c r="H167" i="39"/>
  <c r="G7" i="39"/>
  <c r="H7" i="39"/>
  <c r="G127" i="39"/>
  <c r="H127" i="39"/>
  <c r="G247" i="39"/>
  <c r="H87" i="39"/>
  <c r="H247" i="39"/>
  <c r="G87" i="39"/>
  <c r="G207" i="39"/>
  <c r="H207" i="39"/>
  <c r="G87" i="28"/>
  <c r="H87" i="28"/>
  <c r="G207" i="28"/>
  <c r="H207" i="28"/>
  <c r="G47" i="28"/>
  <c r="H47" i="28"/>
  <c r="G167" i="28"/>
  <c r="H167" i="28"/>
  <c r="G7" i="28"/>
  <c r="H7" i="28"/>
  <c r="H127" i="28"/>
  <c r="G127" i="28"/>
  <c r="H247" i="28"/>
  <c r="G247" i="28"/>
  <c r="G4" i="27"/>
  <c r="H124" i="27"/>
  <c r="G124" i="27"/>
  <c r="H244" i="27"/>
  <c r="G244" i="27"/>
  <c r="H84" i="27"/>
  <c r="G84" i="27"/>
  <c r="H204" i="27"/>
  <c r="G204" i="27"/>
  <c r="H44" i="27"/>
  <c r="G44" i="27"/>
  <c r="G164" i="27"/>
  <c r="H4" i="27"/>
  <c r="H164" i="27"/>
  <c r="H86" i="28"/>
  <c r="G206" i="28"/>
  <c r="H206" i="28"/>
  <c r="G46" i="28"/>
  <c r="H46" i="28"/>
  <c r="G166" i="28"/>
  <c r="H166" i="28"/>
  <c r="H126" i="28"/>
  <c r="G6" i="28"/>
  <c r="H6" i="28"/>
  <c r="G126" i="28"/>
  <c r="G246" i="28"/>
  <c r="H246" i="28"/>
  <c r="G86" i="28"/>
  <c r="C233" i="26"/>
  <c r="G245" i="27"/>
  <c r="H245" i="27"/>
  <c r="G85" i="27"/>
  <c r="H85" i="27"/>
  <c r="G205" i="27"/>
  <c r="H205" i="27"/>
  <c r="G5" i="27"/>
  <c r="G45" i="27"/>
  <c r="H45" i="27"/>
  <c r="G165" i="27"/>
  <c r="H165" i="27"/>
  <c r="H125" i="27"/>
  <c r="G125" i="27"/>
  <c r="H5" i="27"/>
  <c r="C143" i="30"/>
  <c r="C23" i="28"/>
  <c r="C223" i="30"/>
  <c r="G124" i="23"/>
  <c r="H244" i="23"/>
  <c r="G244" i="23"/>
  <c r="H84" i="23"/>
  <c r="G84" i="23"/>
  <c r="G204" i="23"/>
  <c r="H204" i="23"/>
  <c r="G44" i="23"/>
  <c r="H44" i="23"/>
  <c r="H164" i="23"/>
  <c r="G164" i="23"/>
  <c r="G4" i="23"/>
  <c r="H124" i="23"/>
  <c r="H4" i="23"/>
  <c r="C183" i="30"/>
  <c r="C183" i="26"/>
  <c r="C303" i="30"/>
  <c r="C263" i="31"/>
  <c r="C273" i="31"/>
  <c r="C73" i="26"/>
  <c r="C271" i="26"/>
  <c r="C113" i="27"/>
  <c r="N160" i="34"/>
  <c r="M159" i="34"/>
  <c r="C263" i="28"/>
  <c r="C223" i="28"/>
  <c r="C143" i="28"/>
  <c r="C263" i="30"/>
  <c r="C23" i="30"/>
  <c r="C113" i="31"/>
  <c r="C183" i="31"/>
  <c r="C153" i="31"/>
  <c r="C193" i="31"/>
  <c r="C103" i="31"/>
  <c r="C73" i="31"/>
  <c r="C63" i="31"/>
  <c r="C223" i="31"/>
  <c r="C233" i="31"/>
  <c r="C103" i="26"/>
  <c r="C23" i="26"/>
  <c r="C113" i="26"/>
  <c r="C153" i="26"/>
  <c r="C179" i="27"/>
  <c r="C273" i="27"/>
  <c r="AM46" i="35"/>
  <c r="C259" i="27"/>
  <c r="C103" i="28"/>
  <c r="M160" i="34"/>
  <c r="AR46" i="35"/>
  <c r="R155" i="34" s="1"/>
  <c r="S68" i="35"/>
  <c r="H46" i="35" s="1"/>
  <c r="C63" i="26"/>
  <c r="C139" i="27"/>
  <c r="C183" i="28"/>
  <c r="C33" i="27"/>
  <c r="C153" i="27"/>
  <c r="C263" i="26"/>
  <c r="L28" i="35"/>
  <c r="AC8" i="34" s="1"/>
  <c r="N155" i="34"/>
  <c r="P161" i="34"/>
  <c r="X161" i="34" s="1"/>
  <c r="N159" i="34"/>
  <c r="AU67" i="35"/>
  <c r="AJ29" i="35" s="1"/>
  <c r="BA9" i="34" s="1"/>
  <c r="N154" i="34"/>
  <c r="N158" i="34"/>
  <c r="C23" i="31"/>
  <c r="C59" i="27"/>
  <c r="C19" i="27"/>
  <c r="C103" i="30"/>
  <c r="C63" i="30"/>
  <c r="C143" i="31"/>
  <c r="Z68" i="35"/>
  <c r="AA68" i="35" s="1"/>
  <c r="N157" i="34"/>
  <c r="P157" i="34"/>
  <c r="X157" i="34" s="1"/>
  <c r="AE289" i="34" s="1"/>
  <c r="N161" i="34"/>
  <c r="AO68" i="35"/>
  <c r="AD46" i="35" s="1"/>
  <c r="AZ78" i="35"/>
  <c r="Q160" i="34"/>
  <c r="Y160" i="34" s="1"/>
  <c r="P156" i="34"/>
  <c r="X156" i="34" s="1"/>
  <c r="AE283" i="34" s="1"/>
  <c r="P160" i="34"/>
  <c r="X160" i="34" s="1"/>
  <c r="J155" i="34"/>
  <c r="Q158" i="34"/>
  <c r="Y158" i="34" s="1"/>
  <c r="AE296" i="34" s="1"/>
  <c r="P154" i="34"/>
  <c r="X154" i="34" s="1"/>
  <c r="AE271" i="34" s="1"/>
  <c r="P159" i="34"/>
  <c r="X159" i="34" s="1"/>
  <c r="AE301" i="34" s="1"/>
  <c r="P155" i="34"/>
  <c r="X155" i="34" s="1"/>
  <c r="AE277" i="34" s="1"/>
  <c r="AE68" i="35"/>
  <c r="AF68" i="35" s="1"/>
  <c r="AG68" i="35" s="1"/>
  <c r="AJ68" i="35"/>
  <c r="C143" i="26"/>
  <c r="C33" i="26"/>
  <c r="C99" i="27"/>
  <c r="C219" i="27"/>
  <c r="C63" i="28"/>
  <c r="C193" i="27"/>
  <c r="H261" i="27"/>
  <c r="H181" i="27"/>
  <c r="H101" i="27"/>
  <c r="H21" i="27"/>
  <c r="H141" i="27"/>
  <c r="G101" i="27"/>
  <c r="G61" i="27"/>
  <c r="H61" i="27"/>
  <c r="G21" i="27"/>
  <c r="G261" i="27"/>
  <c r="G221" i="27"/>
  <c r="G181" i="27"/>
  <c r="H221" i="27"/>
  <c r="G141" i="27"/>
  <c r="G276" i="27"/>
  <c r="G236" i="27"/>
  <c r="G196" i="27"/>
  <c r="G156" i="27"/>
  <c r="G116" i="27"/>
  <c r="G76" i="27"/>
  <c r="G36" i="27"/>
  <c r="H236" i="27"/>
  <c r="H156" i="27"/>
  <c r="H76" i="27"/>
  <c r="H196" i="27"/>
  <c r="H116" i="27"/>
  <c r="H36" i="27"/>
  <c r="H276" i="27"/>
  <c r="H259" i="23"/>
  <c r="H219" i="23"/>
  <c r="H179" i="23"/>
  <c r="H139" i="23"/>
  <c r="H99" i="23"/>
  <c r="H59" i="23"/>
  <c r="H19" i="23"/>
  <c r="G259" i="23"/>
  <c r="G179" i="23"/>
  <c r="G99" i="23"/>
  <c r="G219" i="23"/>
  <c r="G59" i="23"/>
  <c r="G139" i="23"/>
  <c r="G19" i="23"/>
  <c r="G273" i="33"/>
  <c r="G233" i="33"/>
  <c r="G193" i="33"/>
  <c r="G153" i="33"/>
  <c r="G113" i="33"/>
  <c r="G33" i="33"/>
  <c r="H73" i="33"/>
  <c r="H153" i="33"/>
  <c r="G73" i="33"/>
  <c r="H273" i="33"/>
  <c r="H33" i="33"/>
  <c r="H193" i="33"/>
  <c r="H113" i="33"/>
  <c r="H233" i="33"/>
  <c r="G54" i="33"/>
  <c r="G214" i="33"/>
  <c r="G134" i="33"/>
  <c r="G254" i="33"/>
  <c r="H254" i="33"/>
  <c r="H214" i="33"/>
  <c r="G174" i="33"/>
  <c r="H174" i="33"/>
  <c r="H134" i="33"/>
  <c r="H54" i="33"/>
  <c r="G94" i="33"/>
  <c r="H14" i="33"/>
  <c r="H94" i="33"/>
  <c r="G14" i="33"/>
  <c r="H274" i="38"/>
  <c r="H234" i="38"/>
  <c r="H194" i="38"/>
  <c r="H154" i="38"/>
  <c r="H114" i="38"/>
  <c r="H74" i="38"/>
  <c r="H34" i="38"/>
  <c r="G274" i="38"/>
  <c r="G194" i="38"/>
  <c r="G114" i="38"/>
  <c r="G34" i="38"/>
  <c r="G234" i="38"/>
  <c r="G154" i="38"/>
  <c r="G74" i="38"/>
  <c r="H279" i="38"/>
  <c r="H199" i="38"/>
  <c r="H119" i="38"/>
  <c r="H39" i="38"/>
  <c r="H159" i="38"/>
  <c r="G119" i="38"/>
  <c r="G79" i="38"/>
  <c r="H239" i="38"/>
  <c r="G199" i="38"/>
  <c r="G39" i="38"/>
  <c r="H79" i="38"/>
  <c r="G279" i="38"/>
  <c r="G159" i="38"/>
  <c r="G239" i="38"/>
  <c r="G264" i="39"/>
  <c r="G184" i="39"/>
  <c r="G104" i="39"/>
  <c r="G24" i="39"/>
  <c r="G224" i="39"/>
  <c r="H64" i="39"/>
  <c r="H24" i="39"/>
  <c r="H144" i="39"/>
  <c r="H104" i="39"/>
  <c r="H184" i="39"/>
  <c r="H264" i="39"/>
  <c r="H224" i="39"/>
  <c r="G64" i="39"/>
  <c r="G144" i="39"/>
  <c r="H233" i="28"/>
  <c r="H153" i="28"/>
  <c r="H73" i="28"/>
  <c r="H273" i="28"/>
  <c r="G233" i="28"/>
  <c r="G193" i="28"/>
  <c r="H193" i="28"/>
  <c r="G153" i="28"/>
  <c r="G113" i="28"/>
  <c r="H113" i="28"/>
  <c r="G73" i="28"/>
  <c r="G33" i="28"/>
  <c r="H33" i="28"/>
  <c r="G273" i="28"/>
  <c r="G254" i="27"/>
  <c r="G214" i="27"/>
  <c r="G174" i="27"/>
  <c r="G134" i="27"/>
  <c r="G94" i="27"/>
  <c r="G54" i="27"/>
  <c r="G14" i="27"/>
  <c r="H134" i="27"/>
  <c r="H94" i="27"/>
  <c r="H54" i="27"/>
  <c r="H14" i="27"/>
  <c r="H254" i="27"/>
  <c r="H214" i="27"/>
  <c r="H174" i="27"/>
  <c r="H259" i="25"/>
  <c r="H219" i="25"/>
  <c r="H179" i="25"/>
  <c r="H139" i="25"/>
  <c r="H99" i="25"/>
  <c r="H59" i="25"/>
  <c r="H19" i="25"/>
  <c r="G19" i="25"/>
  <c r="G259" i="25"/>
  <c r="G219" i="25"/>
  <c r="G179" i="25"/>
  <c r="G139" i="25"/>
  <c r="G59" i="25"/>
  <c r="G99" i="25"/>
  <c r="G259" i="33"/>
  <c r="G219" i="33"/>
  <c r="G179" i="33"/>
  <c r="G139" i="33"/>
  <c r="G99" i="33"/>
  <c r="G19" i="33"/>
  <c r="H219" i="33"/>
  <c r="H139" i="33"/>
  <c r="G59" i="33"/>
  <c r="H59" i="33"/>
  <c r="H259" i="33"/>
  <c r="H179" i="33"/>
  <c r="H19" i="33"/>
  <c r="H99" i="33"/>
  <c r="H283" i="25"/>
  <c r="H243" i="25"/>
  <c r="H203" i="25"/>
  <c r="H163" i="25"/>
  <c r="H123" i="25"/>
  <c r="H83" i="25"/>
  <c r="H43" i="25"/>
  <c r="G43" i="25"/>
  <c r="G243" i="25"/>
  <c r="G203" i="25"/>
  <c r="G83" i="25"/>
  <c r="G283" i="25"/>
  <c r="G163" i="25"/>
  <c r="G123" i="25"/>
  <c r="H269" i="27"/>
  <c r="H189" i="27"/>
  <c r="H109" i="27"/>
  <c r="H29" i="27"/>
  <c r="H229" i="27"/>
  <c r="G189" i="27"/>
  <c r="G149" i="27"/>
  <c r="H149" i="27"/>
  <c r="G109" i="27"/>
  <c r="G69" i="27"/>
  <c r="H69" i="27"/>
  <c r="G29" i="27"/>
  <c r="G229" i="27"/>
  <c r="G269" i="27"/>
  <c r="G273" i="29"/>
  <c r="G153" i="29"/>
  <c r="G193" i="29"/>
  <c r="H73" i="29"/>
  <c r="G233" i="29"/>
  <c r="H273" i="29"/>
  <c r="H233" i="29"/>
  <c r="H193" i="29"/>
  <c r="G113" i="29"/>
  <c r="H153" i="29"/>
  <c r="H113" i="29"/>
  <c r="G73" i="29"/>
  <c r="G33" i="29"/>
  <c r="H33" i="29"/>
  <c r="G258" i="23"/>
  <c r="G218" i="23"/>
  <c r="G178" i="23"/>
  <c r="G138" i="23"/>
  <c r="G98" i="23"/>
  <c r="G58" i="23"/>
  <c r="G18" i="23"/>
  <c r="H258" i="23"/>
  <c r="H218" i="23"/>
  <c r="H178" i="23"/>
  <c r="H138" i="23"/>
  <c r="H98" i="23"/>
  <c r="H58" i="23"/>
  <c r="H18" i="23"/>
  <c r="H273" i="25"/>
  <c r="H233" i="25"/>
  <c r="H193" i="25"/>
  <c r="H153" i="25"/>
  <c r="H113" i="25"/>
  <c r="H73" i="25"/>
  <c r="H33" i="25"/>
  <c r="G33" i="25"/>
  <c r="G273" i="25"/>
  <c r="G233" i="25"/>
  <c r="G193" i="25"/>
  <c r="G153" i="25"/>
  <c r="G113" i="25"/>
  <c r="G73" i="25"/>
  <c r="G254" i="23"/>
  <c r="G214" i="23"/>
  <c r="G174" i="23"/>
  <c r="G134" i="23"/>
  <c r="G94" i="23"/>
  <c r="G54" i="23"/>
  <c r="G14" i="23"/>
  <c r="H254" i="23"/>
  <c r="H214" i="23"/>
  <c r="H174" i="23"/>
  <c r="H134" i="23"/>
  <c r="H94" i="23"/>
  <c r="H54" i="23"/>
  <c r="H14" i="23"/>
  <c r="G254" i="25"/>
  <c r="G214" i="25"/>
  <c r="G174" i="25"/>
  <c r="G134" i="25"/>
  <c r="G94" i="25"/>
  <c r="G54" i="25"/>
  <c r="G14" i="25"/>
  <c r="H134" i="25"/>
  <c r="H94" i="25"/>
  <c r="H254" i="25"/>
  <c r="H214" i="25"/>
  <c r="H174" i="25"/>
  <c r="H54" i="25"/>
  <c r="H14" i="25"/>
  <c r="G263" i="33"/>
  <c r="G223" i="33"/>
  <c r="G183" i="33"/>
  <c r="G143" i="33"/>
  <c r="G103" i="33"/>
  <c r="G23" i="33"/>
  <c r="H263" i="33"/>
  <c r="H183" i="33"/>
  <c r="H103" i="33"/>
  <c r="G63" i="33"/>
  <c r="H23" i="33"/>
  <c r="H143" i="33"/>
  <c r="H223" i="33"/>
  <c r="H63" i="33"/>
  <c r="H283" i="38"/>
  <c r="H243" i="38"/>
  <c r="H163" i="38"/>
  <c r="H83" i="38"/>
  <c r="H203" i="38"/>
  <c r="G163" i="38"/>
  <c r="G123" i="38"/>
  <c r="G283" i="38"/>
  <c r="H43" i="38"/>
  <c r="G243" i="38"/>
  <c r="H123" i="38"/>
  <c r="G43" i="38"/>
  <c r="G83" i="38"/>
  <c r="G203" i="38"/>
  <c r="G274" i="23"/>
  <c r="G234" i="23"/>
  <c r="G194" i="23"/>
  <c r="G154" i="23"/>
  <c r="G114" i="23"/>
  <c r="G74" i="23"/>
  <c r="G34" i="23"/>
  <c r="H274" i="23"/>
  <c r="H234" i="23"/>
  <c r="H194" i="23"/>
  <c r="H154" i="23"/>
  <c r="H114" i="23"/>
  <c r="H74" i="23"/>
  <c r="H34" i="23"/>
  <c r="G253" i="39"/>
  <c r="G213" i="39"/>
  <c r="G173" i="39"/>
  <c r="G133" i="39"/>
  <c r="H253" i="39"/>
  <c r="H173" i="39"/>
  <c r="H93" i="39"/>
  <c r="H53" i="39"/>
  <c r="H13" i="39"/>
  <c r="G93" i="39"/>
  <c r="G13" i="39"/>
  <c r="H133" i="39"/>
  <c r="G53" i="39"/>
  <c r="H213" i="39"/>
  <c r="G249" i="29"/>
  <c r="G129" i="29"/>
  <c r="G169" i="29"/>
  <c r="H49" i="29"/>
  <c r="H9" i="29"/>
  <c r="G209" i="29"/>
  <c r="H249" i="29"/>
  <c r="H209" i="29"/>
  <c r="H169" i="29"/>
  <c r="G89" i="29"/>
  <c r="H89" i="29"/>
  <c r="G9" i="29"/>
  <c r="H129" i="29"/>
  <c r="G49" i="29"/>
  <c r="G249" i="39"/>
  <c r="G209" i="39"/>
  <c r="G169" i="39"/>
  <c r="G129" i="39"/>
  <c r="H209" i="39"/>
  <c r="H129" i="39"/>
  <c r="H89" i="39"/>
  <c r="H49" i="39"/>
  <c r="H9" i="39"/>
  <c r="H249" i="39"/>
  <c r="G49" i="39"/>
  <c r="G9" i="39"/>
  <c r="G89" i="39"/>
  <c r="H169" i="39"/>
  <c r="G283" i="33"/>
  <c r="G243" i="33"/>
  <c r="G203" i="33"/>
  <c r="G163" i="33"/>
  <c r="G123" i="33"/>
  <c r="G83" i="33"/>
  <c r="G43" i="33"/>
  <c r="H243" i="33"/>
  <c r="H163" i="33"/>
  <c r="H283" i="33"/>
  <c r="H203" i="33"/>
  <c r="H83" i="33"/>
  <c r="H43" i="33"/>
  <c r="H123" i="33"/>
  <c r="M157" i="34"/>
  <c r="M161" i="34"/>
  <c r="G253" i="33"/>
  <c r="G213" i="33"/>
  <c r="G173" i="33"/>
  <c r="G133" i="33"/>
  <c r="G93" i="33"/>
  <c r="G13" i="33"/>
  <c r="H53" i="33"/>
  <c r="H13" i="33"/>
  <c r="H213" i="33"/>
  <c r="H173" i="33"/>
  <c r="H133" i="33"/>
  <c r="H93" i="33"/>
  <c r="G53" i="33"/>
  <c r="H253" i="33"/>
  <c r="G224" i="29"/>
  <c r="G184" i="29"/>
  <c r="G104" i="29"/>
  <c r="G64" i="29"/>
  <c r="G24" i="29"/>
  <c r="G264" i="29"/>
  <c r="H144" i="29"/>
  <c r="H104" i="29"/>
  <c r="H24" i="29"/>
  <c r="G144" i="29"/>
  <c r="H64" i="29"/>
  <c r="H224" i="29"/>
  <c r="H184" i="29"/>
  <c r="H264" i="29"/>
  <c r="G64" i="33"/>
  <c r="H224" i="33"/>
  <c r="H144" i="33"/>
  <c r="H64" i="33"/>
  <c r="G24" i="33"/>
  <c r="H264" i="33"/>
  <c r="G224" i="33"/>
  <c r="G184" i="33"/>
  <c r="H184" i="33"/>
  <c r="G144" i="33"/>
  <c r="G104" i="33"/>
  <c r="G264" i="33"/>
  <c r="H24" i="33"/>
  <c r="H104" i="33"/>
  <c r="H269" i="25"/>
  <c r="H229" i="25"/>
  <c r="H189" i="25"/>
  <c r="H149" i="25"/>
  <c r="H109" i="25"/>
  <c r="H69" i="25"/>
  <c r="H29" i="25"/>
  <c r="G29" i="25"/>
  <c r="G269" i="25"/>
  <c r="G229" i="25"/>
  <c r="G189" i="25"/>
  <c r="G149" i="25"/>
  <c r="G109" i="25"/>
  <c r="G69" i="25"/>
  <c r="G269" i="39"/>
  <c r="G229" i="39"/>
  <c r="G189" i="39"/>
  <c r="G149" i="39"/>
  <c r="H269" i="39"/>
  <c r="H189" i="39"/>
  <c r="H109" i="39"/>
  <c r="H69" i="39"/>
  <c r="H29" i="39"/>
  <c r="H149" i="39"/>
  <c r="G109" i="39"/>
  <c r="G29" i="39"/>
  <c r="H229" i="39"/>
  <c r="G69" i="39"/>
  <c r="G249" i="31"/>
  <c r="G209" i="31"/>
  <c r="G169" i="31"/>
  <c r="G89" i="31"/>
  <c r="G49" i="31"/>
  <c r="H209" i="31"/>
  <c r="G129" i="31"/>
  <c r="H9" i="31"/>
  <c r="H169" i="31"/>
  <c r="H249" i="31"/>
  <c r="H89" i="31"/>
  <c r="H129" i="31"/>
  <c r="H49" i="31"/>
  <c r="G9" i="31"/>
  <c r="G264" i="26"/>
  <c r="G224" i="26"/>
  <c r="G184" i="26"/>
  <c r="G144" i="26"/>
  <c r="G104" i="26"/>
  <c r="H264" i="26"/>
  <c r="G64" i="26"/>
  <c r="G24" i="26"/>
  <c r="H224" i="26"/>
  <c r="H184" i="26"/>
  <c r="H64" i="26"/>
  <c r="H24" i="26"/>
  <c r="H144" i="26"/>
  <c r="H104" i="26"/>
  <c r="G255" i="31"/>
  <c r="G215" i="31"/>
  <c r="G175" i="31"/>
  <c r="G95" i="31"/>
  <c r="H255" i="31"/>
  <c r="H215" i="31"/>
  <c r="G135" i="31"/>
  <c r="H95" i="31"/>
  <c r="G15" i="31"/>
  <c r="G55" i="31"/>
  <c r="H175" i="31"/>
  <c r="H55" i="31"/>
  <c r="H15" i="31"/>
  <c r="H135" i="31"/>
  <c r="G239" i="28"/>
  <c r="G159" i="28"/>
  <c r="G79" i="28"/>
  <c r="H199" i="28"/>
  <c r="H159" i="28"/>
  <c r="G119" i="28"/>
  <c r="H119" i="28"/>
  <c r="H79" i="28"/>
  <c r="G39" i="28"/>
  <c r="G279" i="28"/>
  <c r="H39" i="28"/>
  <c r="H279" i="28"/>
  <c r="G199" i="28"/>
  <c r="H239" i="28"/>
  <c r="G274" i="28"/>
  <c r="G234" i="28"/>
  <c r="G194" i="28"/>
  <c r="G154" i="28"/>
  <c r="G114" i="28"/>
  <c r="G74" i="28"/>
  <c r="G34" i="28"/>
  <c r="H34" i="28"/>
  <c r="H274" i="28"/>
  <c r="H234" i="28"/>
  <c r="H194" i="28"/>
  <c r="H154" i="28"/>
  <c r="H114" i="28"/>
  <c r="H74" i="28"/>
  <c r="G215" i="27"/>
  <c r="G135" i="27"/>
  <c r="G55" i="27"/>
  <c r="H255" i="27"/>
  <c r="H215" i="27"/>
  <c r="G175" i="27"/>
  <c r="H175" i="27"/>
  <c r="H135" i="27"/>
  <c r="G95" i="27"/>
  <c r="H95" i="27"/>
  <c r="H55" i="27"/>
  <c r="G15" i="27"/>
  <c r="H15" i="27"/>
  <c r="G255" i="27"/>
  <c r="U28" i="35"/>
  <c r="AL8" i="34" s="1"/>
  <c r="G274" i="27"/>
  <c r="G234" i="27"/>
  <c r="G194" i="27"/>
  <c r="G154" i="27"/>
  <c r="G114" i="27"/>
  <c r="G74" i="27"/>
  <c r="G34" i="27"/>
  <c r="H34" i="27"/>
  <c r="H274" i="27"/>
  <c r="H234" i="27"/>
  <c r="H194" i="27"/>
  <c r="H154" i="27"/>
  <c r="H114" i="27"/>
  <c r="H74" i="27"/>
  <c r="G274" i="26"/>
  <c r="G234" i="26"/>
  <c r="G194" i="26"/>
  <c r="G154" i="26"/>
  <c r="G114" i="26"/>
  <c r="H274" i="26"/>
  <c r="H194" i="26"/>
  <c r="H114" i="26"/>
  <c r="H234" i="26"/>
  <c r="G74" i="26"/>
  <c r="G34" i="26"/>
  <c r="H154" i="26"/>
  <c r="H74" i="26"/>
  <c r="H34" i="26"/>
  <c r="G269" i="26"/>
  <c r="G189" i="26"/>
  <c r="G109" i="26"/>
  <c r="H229" i="26"/>
  <c r="H189" i="26"/>
  <c r="G149" i="26"/>
  <c r="H69" i="26"/>
  <c r="H29" i="26"/>
  <c r="H149" i="26"/>
  <c r="H109" i="26"/>
  <c r="G229" i="26"/>
  <c r="G69" i="26"/>
  <c r="H269" i="26"/>
  <c r="G29" i="26"/>
  <c r="H249" i="30"/>
  <c r="H209" i="30"/>
  <c r="G169" i="30"/>
  <c r="G89" i="30"/>
  <c r="G9" i="30"/>
  <c r="H169" i="30"/>
  <c r="H89" i="30"/>
  <c r="H9" i="30"/>
  <c r="H289" i="30"/>
  <c r="G249" i="30"/>
  <c r="G209" i="30"/>
  <c r="H49" i="30"/>
  <c r="G129" i="30"/>
  <c r="H129" i="30"/>
  <c r="G289" i="30"/>
  <c r="G49" i="30"/>
  <c r="P68" i="35"/>
  <c r="Q68" i="35" s="1"/>
  <c r="F46" i="35" s="1"/>
  <c r="D46" i="35"/>
  <c r="G268" i="28"/>
  <c r="G228" i="28"/>
  <c r="G188" i="28"/>
  <c r="G148" i="28"/>
  <c r="G108" i="28"/>
  <c r="G68" i="28"/>
  <c r="G28" i="28"/>
  <c r="H228" i="28"/>
  <c r="H148" i="28"/>
  <c r="H68" i="28"/>
  <c r="H108" i="28"/>
  <c r="H28" i="28"/>
  <c r="H268" i="28"/>
  <c r="H188" i="28"/>
  <c r="H225" i="27"/>
  <c r="H145" i="27"/>
  <c r="H65" i="27"/>
  <c r="H185" i="27"/>
  <c r="G145" i="27"/>
  <c r="G105" i="27"/>
  <c r="H105" i="27"/>
  <c r="G65" i="27"/>
  <c r="G25" i="27"/>
  <c r="G265" i="27"/>
  <c r="H25" i="27"/>
  <c r="G225" i="27"/>
  <c r="H265" i="27"/>
  <c r="G185" i="27"/>
  <c r="G282" i="27"/>
  <c r="G242" i="27"/>
  <c r="G202" i="27"/>
  <c r="G162" i="27"/>
  <c r="G122" i="27"/>
  <c r="G82" i="27"/>
  <c r="G42" i="27"/>
  <c r="H122" i="27"/>
  <c r="H82" i="27"/>
  <c r="H42" i="27"/>
  <c r="H282" i="27"/>
  <c r="H242" i="27"/>
  <c r="H162" i="27"/>
  <c r="H202" i="27"/>
  <c r="G146" i="31"/>
  <c r="H266" i="31"/>
  <c r="H186" i="31"/>
  <c r="G66" i="31"/>
  <c r="G26" i="31"/>
  <c r="G266" i="31"/>
  <c r="G226" i="31"/>
  <c r="G106" i="31"/>
  <c r="H226" i="31"/>
  <c r="H146" i="31"/>
  <c r="H66" i="31"/>
  <c r="H26" i="31"/>
  <c r="G186" i="31"/>
  <c r="H106" i="31"/>
  <c r="G269" i="31"/>
  <c r="G229" i="31"/>
  <c r="G189" i="31"/>
  <c r="G109" i="31"/>
  <c r="H269" i="31"/>
  <c r="H189" i="31"/>
  <c r="H229" i="31"/>
  <c r="G149" i="31"/>
  <c r="H109" i="31"/>
  <c r="H69" i="31"/>
  <c r="G69" i="31"/>
  <c r="G29" i="31"/>
  <c r="H29" i="31"/>
  <c r="H149" i="31"/>
  <c r="H259" i="38"/>
  <c r="H219" i="38"/>
  <c r="G219" i="38"/>
  <c r="H139" i="38"/>
  <c r="H59" i="38"/>
  <c r="G179" i="38"/>
  <c r="G259" i="38"/>
  <c r="H179" i="38"/>
  <c r="G139" i="38"/>
  <c r="H19" i="38"/>
  <c r="G59" i="38"/>
  <c r="G99" i="38"/>
  <c r="G19" i="38"/>
  <c r="H99" i="38"/>
  <c r="G248" i="38"/>
  <c r="H168" i="38"/>
  <c r="H128" i="38"/>
  <c r="H88" i="38"/>
  <c r="H48" i="38"/>
  <c r="H8" i="38"/>
  <c r="H208" i="38"/>
  <c r="H248" i="38"/>
  <c r="G168" i="38"/>
  <c r="G48" i="38"/>
  <c r="G128" i="38"/>
  <c r="G8" i="38"/>
  <c r="G208" i="38"/>
  <c r="G88" i="38"/>
  <c r="H283" i="23"/>
  <c r="H243" i="23"/>
  <c r="H203" i="23"/>
  <c r="H163" i="23"/>
  <c r="H123" i="23"/>
  <c r="H83" i="23"/>
  <c r="H43" i="23"/>
  <c r="G283" i="23"/>
  <c r="G203" i="23"/>
  <c r="G123" i="23"/>
  <c r="G163" i="23"/>
  <c r="G243" i="23"/>
  <c r="G83" i="23"/>
  <c r="G43" i="23"/>
  <c r="H258" i="38"/>
  <c r="H178" i="38"/>
  <c r="H138" i="38"/>
  <c r="H98" i="38"/>
  <c r="H58" i="38"/>
  <c r="H18" i="38"/>
  <c r="G178" i="38"/>
  <c r="G98" i="38"/>
  <c r="G18" i="38"/>
  <c r="G258" i="38"/>
  <c r="G138" i="38"/>
  <c r="G58" i="38"/>
  <c r="G218" i="38"/>
  <c r="H218" i="38"/>
  <c r="G283" i="39"/>
  <c r="G243" i="39"/>
  <c r="G203" i="39"/>
  <c r="H163" i="39"/>
  <c r="H123" i="39"/>
  <c r="H83" i="39"/>
  <c r="H43" i="39"/>
  <c r="G163" i="39"/>
  <c r="G123" i="39"/>
  <c r="G43" i="39"/>
  <c r="H203" i="39"/>
  <c r="H243" i="39"/>
  <c r="H283" i="39"/>
  <c r="G83" i="39"/>
  <c r="G74" i="33"/>
  <c r="G274" i="33"/>
  <c r="G194" i="33"/>
  <c r="G114" i="33"/>
  <c r="H34" i="33"/>
  <c r="H234" i="33"/>
  <c r="H194" i="33"/>
  <c r="H154" i="33"/>
  <c r="H114" i="33"/>
  <c r="G34" i="33"/>
  <c r="G154" i="33"/>
  <c r="H274" i="33"/>
  <c r="H74" i="33"/>
  <c r="G234" i="33"/>
  <c r="G249" i="33"/>
  <c r="G209" i="33"/>
  <c r="G169" i="33"/>
  <c r="G129" i="33"/>
  <c r="G89" i="33"/>
  <c r="G9" i="33"/>
  <c r="H169" i="33"/>
  <c r="H129" i="33"/>
  <c r="H89" i="33"/>
  <c r="G49" i="33"/>
  <c r="H9" i="33"/>
  <c r="H249" i="33"/>
  <c r="H209" i="33"/>
  <c r="H49" i="33"/>
  <c r="G279" i="39"/>
  <c r="G239" i="39"/>
  <c r="G199" i="39"/>
  <c r="H159" i="39"/>
  <c r="H119" i="39"/>
  <c r="H79" i="39"/>
  <c r="H39" i="39"/>
  <c r="H199" i="39"/>
  <c r="G119" i="39"/>
  <c r="G79" i="39"/>
  <c r="H279" i="39"/>
  <c r="G39" i="39"/>
  <c r="H239" i="39"/>
  <c r="G159" i="39"/>
  <c r="H273" i="38"/>
  <c r="G233" i="38"/>
  <c r="G153" i="38"/>
  <c r="G73" i="38"/>
  <c r="H233" i="38"/>
  <c r="G193" i="38"/>
  <c r="G273" i="38"/>
  <c r="H193" i="38"/>
  <c r="H153" i="38"/>
  <c r="H33" i="38"/>
  <c r="H73" i="38"/>
  <c r="G33" i="38"/>
  <c r="G113" i="38"/>
  <c r="H113" i="38"/>
  <c r="G264" i="23"/>
  <c r="G224" i="23"/>
  <c r="G184" i="23"/>
  <c r="G144" i="23"/>
  <c r="G104" i="23"/>
  <c r="G64" i="23"/>
  <c r="G24" i="23"/>
  <c r="H264" i="23"/>
  <c r="H224" i="23"/>
  <c r="H184" i="23"/>
  <c r="H144" i="23"/>
  <c r="H104" i="23"/>
  <c r="H64" i="23"/>
  <c r="H24" i="23"/>
  <c r="G294" i="30"/>
  <c r="G254" i="30"/>
  <c r="G214" i="30"/>
  <c r="G174" i="30"/>
  <c r="G134" i="30"/>
  <c r="G94" i="30"/>
  <c r="G54" i="30"/>
  <c r="G14" i="30"/>
  <c r="H294" i="30"/>
  <c r="H174" i="30"/>
  <c r="H94" i="30"/>
  <c r="H14" i="30"/>
  <c r="H254" i="30"/>
  <c r="H214" i="30"/>
  <c r="H134" i="30"/>
  <c r="H54" i="30"/>
  <c r="G269" i="33"/>
  <c r="G229" i="33"/>
  <c r="G189" i="33"/>
  <c r="G149" i="33"/>
  <c r="G109" i="33"/>
  <c r="G29" i="33"/>
  <c r="H69" i="33"/>
  <c r="H29" i="33"/>
  <c r="H269" i="33"/>
  <c r="H229" i="33"/>
  <c r="H189" i="33"/>
  <c r="H149" i="33"/>
  <c r="H109" i="33"/>
  <c r="G69" i="33"/>
  <c r="G314" i="30"/>
  <c r="G274" i="30"/>
  <c r="G234" i="30"/>
  <c r="G194" i="30"/>
  <c r="G154" i="30"/>
  <c r="G114" i="30"/>
  <c r="G74" i="30"/>
  <c r="G34" i="30"/>
  <c r="H234" i="30"/>
  <c r="H154" i="30"/>
  <c r="H74" i="30"/>
  <c r="H194" i="30"/>
  <c r="H34" i="30"/>
  <c r="H314" i="30"/>
  <c r="H274" i="30"/>
  <c r="H114" i="30"/>
  <c r="G264" i="28"/>
  <c r="G224" i="28"/>
  <c r="G184" i="28"/>
  <c r="G144" i="28"/>
  <c r="G104" i="28"/>
  <c r="G64" i="28"/>
  <c r="G24" i="28"/>
  <c r="H264" i="28"/>
  <c r="H184" i="28"/>
  <c r="H104" i="28"/>
  <c r="H24" i="28"/>
  <c r="H64" i="28"/>
  <c r="H224" i="28"/>
  <c r="H144" i="28"/>
  <c r="H269" i="28"/>
  <c r="H189" i="28"/>
  <c r="H109" i="28"/>
  <c r="H29" i="28"/>
  <c r="H229" i="28"/>
  <c r="G189" i="28"/>
  <c r="G149" i="28"/>
  <c r="H149" i="28"/>
  <c r="G109" i="28"/>
  <c r="G69" i="28"/>
  <c r="H69" i="28"/>
  <c r="G29" i="28"/>
  <c r="G229" i="28"/>
  <c r="G269" i="28"/>
  <c r="G272" i="26"/>
  <c r="G232" i="26"/>
  <c r="G192" i="26"/>
  <c r="G152" i="26"/>
  <c r="G112" i="26"/>
  <c r="H152" i="26"/>
  <c r="H112" i="26"/>
  <c r="G72" i="26"/>
  <c r="G32" i="26"/>
  <c r="H272" i="26"/>
  <c r="H72" i="26"/>
  <c r="H32" i="26"/>
  <c r="H192" i="26"/>
  <c r="H232" i="26"/>
  <c r="G144" i="31"/>
  <c r="G264" i="31"/>
  <c r="G184" i="31"/>
  <c r="H104" i="31"/>
  <c r="G64" i="31"/>
  <c r="G24" i="31"/>
  <c r="H64" i="31"/>
  <c r="H264" i="31"/>
  <c r="G104" i="31"/>
  <c r="H184" i="31"/>
  <c r="H144" i="31"/>
  <c r="H24" i="31"/>
  <c r="G224" i="31"/>
  <c r="H224" i="31"/>
  <c r="G290" i="30"/>
  <c r="G250" i="30"/>
  <c r="G210" i="30"/>
  <c r="G170" i="30"/>
  <c r="G130" i="30"/>
  <c r="G90" i="30"/>
  <c r="G50" i="30"/>
  <c r="G10" i="30"/>
  <c r="H290" i="30"/>
  <c r="H250" i="30"/>
  <c r="H130" i="30"/>
  <c r="H50" i="30"/>
  <c r="H210" i="30"/>
  <c r="H90" i="30"/>
  <c r="H170" i="30"/>
  <c r="H10" i="30"/>
  <c r="G282" i="26"/>
  <c r="G242" i="26"/>
  <c r="G202" i="26"/>
  <c r="G162" i="26"/>
  <c r="H282" i="26"/>
  <c r="H202" i="26"/>
  <c r="G122" i="26"/>
  <c r="G82" i="26"/>
  <c r="G42" i="26"/>
  <c r="H242" i="26"/>
  <c r="H122" i="26"/>
  <c r="H82" i="26"/>
  <c r="H42" i="26"/>
  <c r="H162" i="26"/>
  <c r="G259" i="39"/>
  <c r="G219" i="39"/>
  <c r="G179" i="39"/>
  <c r="G139" i="39"/>
  <c r="H99" i="39"/>
  <c r="H59" i="39"/>
  <c r="H19" i="39"/>
  <c r="H219" i="39"/>
  <c r="H179" i="39"/>
  <c r="H259" i="39"/>
  <c r="H139" i="39"/>
  <c r="G19" i="39"/>
  <c r="G59" i="39"/>
  <c r="G99" i="39"/>
  <c r="H253" i="25"/>
  <c r="H213" i="25"/>
  <c r="H173" i="25"/>
  <c r="H133" i="25"/>
  <c r="H93" i="25"/>
  <c r="H53" i="25"/>
  <c r="H13" i="25"/>
  <c r="G253" i="25"/>
  <c r="G213" i="25"/>
  <c r="G173" i="25"/>
  <c r="G133" i="25"/>
  <c r="G93" i="25"/>
  <c r="G53" i="25"/>
  <c r="G13" i="25"/>
  <c r="G263" i="39"/>
  <c r="G223" i="39"/>
  <c r="G183" i="39"/>
  <c r="G143" i="39"/>
  <c r="H103" i="39"/>
  <c r="H63" i="39"/>
  <c r="H23" i="39"/>
  <c r="H263" i="39"/>
  <c r="H223" i="39"/>
  <c r="H143" i="39"/>
  <c r="H183" i="39"/>
  <c r="G23" i="39"/>
  <c r="G63" i="39"/>
  <c r="G103" i="39"/>
  <c r="H273" i="23"/>
  <c r="H233" i="23"/>
  <c r="H193" i="23"/>
  <c r="H153" i="23"/>
  <c r="H113" i="23"/>
  <c r="H73" i="23"/>
  <c r="H33" i="23"/>
  <c r="G273" i="23"/>
  <c r="G153" i="23"/>
  <c r="G113" i="23"/>
  <c r="G233" i="23"/>
  <c r="G33" i="23"/>
  <c r="G193" i="23"/>
  <c r="G73" i="23"/>
  <c r="G214" i="29"/>
  <c r="G174" i="29"/>
  <c r="G94" i="29"/>
  <c r="G54" i="29"/>
  <c r="G14" i="29"/>
  <c r="H174" i="29"/>
  <c r="G134" i="29"/>
  <c r="H254" i="29"/>
  <c r="H94" i="29"/>
  <c r="H134" i="29"/>
  <c r="H54" i="29"/>
  <c r="H14" i="29"/>
  <c r="G254" i="29"/>
  <c r="H214" i="29"/>
  <c r="G48" i="33"/>
  <c r="H208" i="33"/>
  <c r="H128" i="33"/>
  <c r="H48" i="33"/>
  <c r="G8" i="33"/>
  <c r="G248" i="33"/>
  <c r="H248" i="33"/>
  <c r="G208" i="33"/>
  <c r="G168" i="33"/>
  <c r="H168" i="33"/>
  <c r="G128" i="33"/>
  <c r="G88" i="33"/>
  <c r="H8" i="33"/>
  <c r="H88" i="33"/>
  <c r="W77" i="35"/>
  <c r="L27" i="35" s="1"/>
  <c r="AC7" i="34" s="1"/>
  <c r="K11" i="26" s="1"/>
  <c r="G263" i="29"/>
  <c r="G143" i="29"/>
  <c r="H223" i="29"/>
  <c r="G63" i="29"/>
  <c r="H23" i="29"/>
  <c r="G223" i="29"/>
  <c r="G183" i="29"/>
  <c r="H263" i="29"/>
  <c r="H183" i="29"/>
  <c r="G103" i="29"/>
  <c r="H103" i="29"/>
  <c r="G23" i="29"/>
  <c r="H143" i="29"/>
  <c r="H63" i="29"/>
  <c r="G279" i="30"/>
  <c r="G319" i="30"/>
  <c r="H239" i="30"/>
  <c r="H159" i="30"/>
  <c r="H79" i="30"/>
  <c r="H319" i="30"/>
  <c r="H279" i="30"/>
  <c r="G199" i="30"/>
  <c r="G119" i="30"/>
  <c r="G39" i="30"/>
  <c r="G159" i="30"/>
  <c r="H199" i="30"/>
  <c r="H39" i="30"/>
  <c r="G239" i="30"/>
  <c r="G79" i="30"/>
  <c r="H119" i="30"/>
  <c r="G234" i="29"/>
  <c r="G194" i="29"/>
  <c r="G114" i="29"/>
  <c r="G74" i="29"/>
  <c r="G34" i="29"/>
  <c r="H274" i="29"/>
  <c r="H234" i="29"/>
  <c r="H154" i="29"/>
  <c r="H34" i="29"/>
  <c r="G274" i="29"/>
  <c r="H194" i="29"/>
  <c r="G154" i="29"/>
  <c r="H74" i="29"/>
  <c r="H114" i="29"/>
  <c r="G274" i="25"/>
  <c r="G234" i="25"/>
  <c r="G194" i="25"/>
  <c r="G154" i="25"/>
  <c r="G114" i="25"/>
  <c r="G74" i="25"/>
  <c r="G34" i="25"/>
  <c r="H274" i="25"/>
  <c r="H234" i="25"/>
  <c r="H194" i="25"/>
  <c r="H154" i="25"/>
  <c r="H34" i="25"/>
  <c r="H114" i="25"/>
  <c r="H74" i="25"/>
  <c r="H253" i="38"/>
  <c r="H213" i="38"/>
  <c r="G253" i="38"/>
  <c r="G173" i="38"/>
  <c r="G93" i="38"/>
  <c r="G13" i="38"/>
  <c r="H53" i="38"/>
  <c r="H13" i="38"/>
  <c r="H133" i="38"/>
  <c r="G53" i="38"/>
  <c r="G213" i="38"/>
  <c r="H173" i="38"/>
  <c r="H93" i="38"/>
  <c r="G133" i="38"/>
  <c r="H249" i="25"/>
  <c r="H209" i="25"/>
  <c r="H169" i="25"/>
  <c r="H129" i="25"/>
  <c r="H89" i="25"/>
  <c r="H49" i="25"/>
  <c r="H9" i="25"/>
  <c r="G9" i="25"/>
  <c r="G249" i="25"/>
  <c r="G209" i="25"/>
  <c r="G169" i="25"/>
  <c r="G129" i="25"/>
  <c r="G89" i="25"/>
  <c r="G49" i="25"/>
  <c r="H249" i="38"/>
  <c r="H209" i="38"/>
  <c r="G209" i="38"/>
  <c r="G249" i="38"/>
  <c r="G129" i="38"/>
  <c r="G49" i="38"/>
  <c r="H9" i="38"/>
  <c r="G169" i="38"/>
  <c r="H129" i="38"/>
  <c r="H89" i="38"/>
  <c r="H169" i="38"/>
  <c r="G9" i="38"/>
  <c r="G89" i="38"/>
  <c r="H49" i="38"/>
  <c r="H263" i="25"/>
  <c r="H223" i="25"/>
  <c r="H183" i="25"/>
  <c r="H143" i="25"/>
  <c r="H103" i="25"/>
  <c r="H63" i="25"/>
  <c r="H23" i="25"/>
  <c r="G23" i="25"/>
  <c r="G263" i="25"/>
  <c r="G103" i="25"/>
  <c r="G63" i="25"/>
  <c r="G223" i="25"/>
  <c r="G183" i="25"/>
  <c r="G143" i="25"/>
  <c r="G279" i="29"/>
  <c r="G159" i="29"/>
  <c r="H239" i="29"/>
  <c r="G79" i="29"/>
  <c r="H279" i="29"/>
  <c r="H199" i="29"/>
  <c r="G119" i="29"/>
  <c r="H159" i="29"/>
  <c r="H119" i="29"/>
  <c r="H79" i="29"/>
  <c r="G39" i="29"/>
  <c r="H39" i="29"/>
  <c r="G239" i="29"/>
  <c r="G199" i="29"/>
  <c r="H279" i="25"/>
  <c r="H239" i="25"/>
  <c r="H199" i="25"/>
  <c r="H159" i="25"/>
  <c r="H119" i="25"/>
  <c r="H79" i="25"/>
  <c r="H39" i="25"/>
  <c r="G39" i="25"/>
  <c r="G279" i="25"/>
  <c r="G239" i="25"/>
  <c r="G199" i="25"/>
  <c r="G159" i="25"/>
  <c r="G119" i="25"/>
  <c r="G79" i="25"/>
  <c r="G283" i="29"/>
  <c r="H203" i="29"/>
  <c r="H163" i="29"/>
  <c r="G123" i="29"/>
  <c r="G43" i="29"/>
  <c r="H243" i="29"/>
  <c r="G203" i="29"/>
  <c r="H123" i="29"/>
  <c r="G83" i="29"/>
  <c r="H283" i="29"/>
  <c r="H83" i="29"/>
  <c r="H43" i="29"/>
  <c r="G243" i="29"/>
  <c r="G163" i="29"/>
  <c r="M158" i="34"/>
  <c r="U158" i="34" s="1"/>
  <c r="AE292" i="34" s="1"/>
  <c r="M154" i="34"/>
  <c r="G253" i="29"/>
  <c r="G133" i="29"/>
  <c r="H253" i="29"/>
  <c r="G213" i="29"/>
  <c r="H93" i="29"/>
  <c r="H13" i="29"/>
  <c r="H133" i="29"/>
  <c r="H53" i="29"/>
  <c r="G13" i="29"/>
  <c r="H213" i="29"/>
  <c r="G173" i="29"/>
  <c r="H173" i="29"/>
  <c r="G93" i="29"/>
  <c r="G53" i="29"/>
  <c r="G248" i="23"/>
  <c r="G208" i="23"/>
  <c r="G168" i="23"/>
  <c r="G128" i="23"/>
  <c r="G88" i="23"/>
  <c r="G48" i="23"/>
  <c r="G8" i="23"/>
  <c r="H248" i="23"/>
  <c r="H208" i="23"/>
  <c r="H168" i="23"/>
  <c r="H128" i="23"/>
  <c r="H88" i="23"/>
  <c r="H48" i="23"/>
  <c r="H8" i="23"/>
  <c r="H258" i="39"/>
  <c r="H178" i="39"/>
  <c r="H138" i="39"/>
  <c r="H98" i="39"/>
  <c r="H18" i="39"/>
  <c r="H218" i="39"/>
  <c r="G138" i="39"/>
  <c r="G98" i="39"/>
  <c r="G58" i="39"/>
  <c r="G178" i="39"/>
  <c r="H58" i="39"/>
  <c r="G218" i="39"/>
  <c r="G18" i="39"/>
  <c r="G258" i="39"/>
  <c r="G264" i="38"/>
  <c r="H184" i="38"/>
  <c r="H144" i="38"/>
  <c r="H104" i="38"/>
  <c r="H64" i="38"/>
  <c r="H24" i="38"/>
  <c r="H224" i="38"/>
  <c r="G64" i="38"/>
  <c r="G24" i="38"/>
  <c r="H264" i="38"/>
  <c r="G224" i="38"/>
  <c r="G104" i="38"/>
  <c r="G144" i="38"/>
  <c r="G184" i="38"/>
  <c r="G264" i="25"/>
  <c r="G224" i="25"/>
  <c r="G184" i="25"/>
  <c r="G144" i="25"/>
  <c r="G104" i="25"/>
  <c r="G64" i="25"/>
  <c r="G24" i="25"/>
  <c r="H264" i="25"/>
  <c r="H224" i="25"/>
  <c r="H184" i="25"/>
  <c r="H144" i="25"/>
  <c r="H104" i="25"/>
  <c r="H64" i="25"/>
  <c r="H24" i="25"/>
  <c r="H269" i="23"/>
  <c r="H229" i="23"/>
  <c r="H189" i="23"/>
  <c r="H149" i="23"/>
  <c r="H109" i="23"/>
  <c r="H69" i="23"/>
  <c r="H29" i="23"/>
  <c r="G229" i="23"/>
  <c r="G109" i="23"/>
  <c r="G269" i="23"/>
  <c r="G69" i="23"/>
  <c r="G189" i="23"/>
  <c r="G29" i="23"/>
  <c r="G149" i="23"/>
  <c r="G134" i="31"/>
  <c r="H214" i="31"/>
  <c r="H134" i="31"/>
  <c r="G94" i="31"/>
  <c r="G54" i="31"/>
  <c r="G14" i="31"/>
  <c r="H174" i="31"/>
  <c r="H254" i="31"/>
  <c r="G174" i="31"/>
  <c r="H94" i="31"/>
  <c r="H14" i="31"/>
  <c r="G214" i="31"/>
  <c r="G254" i="31"/>
  <c r="H54" i="31"/>
  <c r="G239" i="27"/>
  <c r="G159" i="27"/>
  <c r="G79" i="27"/>
  <c r="H199" i="27"/>
  <c r="H159" i="27"/>
  <c r="G119" i="27"/>
  <c r="H119" i="27"/>
  <c r="H79" i="27"/>
  <c r="G39" i="27"/>
  <c r="G279" i="27"/>
  <c r="H39" i="27"/>
  <c r="H239" i="27"/>
  <c r="H279" i="27"/>
  <c r="G199" i="27"/>
  <c r="G275" i="27"/>
  <c r="G195" i="27"/>
  <c r="G115" i="27"/>
  <c r="G35" i="27"/>
  <c r="H155" i="27"/>
  <c r="H115" i="27"/>
  <c r="G75" i="27"/>
  <c r="H75" i="27"/>
  <c r="H35" i="27"/>
  <c r="H275" i="27"/>
  <c r="G235" i="27"/>
  <c r="H195" i="27"/>
  <c r="H235" i="27"/>
  <c r="G155" i="27"/>
  <c r="H241" i="27"/>
  <c r="H161" i="27"/>
  <c r="H81" i="27"/>
  <c r="G281" i="27"/>
  <c r="H41" i="27"/>
  <c r="H281" i="27"/>
  <c r="G241" i="27"/>
  <c r="G201" i="27"/>
  <c r="H201" i="27"/>
  <c r="G161" i="27"/>
  <c r="G121" i="27"/>
  <c r="G81" i="27"/>
  <c r="H121" i="27"/>
  <c r="G41" i="27"/>
  <c r="G270" i="26"/>
  <c r="G230" i="26"/>
  <c r="G190" i="26"/>
  <c r="G150" i="26"/>
  <c r="G110" i="26"/>
  <c r="H230" i="26"/>
  <c r="H150" i="26"/>
  <c r="H270" i="26"/>
  <c r="H190" i="26"/>
  <c r="G70" i="26"/>
  <c r="G30" i="26"/>
  <c r="H110" i="26"/>
  <c r="H70" i="26"/>
  <c r="H30" i="26"/>
  <c r="G310" i="30"/>
  <c r="G270" i="30"/>
  <c r="G230" i="30"/>
  <c r="G190" i="30"/>
  <c r="G150" i="30"/>
  <c r="G110" i="30"/>
  <c r="G70" i="30"/>
  <c r="G30" i="30"/>
  <c r="H190" i="30"/>
  <c r="H110" i="30"/>
  <c r="H30" i="30"/>
  <c r="H270" i="30"/>
  <c r="H230" i="30"/>
  <c r="H150" i="30"/>
  <c r="H310" i="30"/>
  <c r="H70" i="30"/>
  <c r="G265" i="31"/>
  <c r="G225" i="31"/>
  <c r="G185" i="31"/>
  <c r="G105" i="31"/>
  <c r="H225" i="31"/>
  <c r="G145" i="31"/>
  <c r="H185" i="31"/>
  <c r="H145" i="31"/>
  <c r="H25" i="31"/>
  <c r="H65" i="31"/>
  <c r="G25" i="31"/>
  <c r="H265" i="31"/>
  <c r="H105" i="31"/>
  <c r="G65" i="31"/>
  <c r="G267" i="31"/>
  <c r="G227" i="31"/>
  <c r="G187" i="31"/>
  <c r="G107" i="31"/>
  <c r="H147" i="31"/>
  <c r="H107" i="31"/>
  <c r="G67" i="31"/>
  <c r="H227" i="31"/>
  <c r="G147" i="31"/>
  <c r="H67" i="31"/>
  <c r="G27" i="31"/>
  <c r="H187" i="31"/>
  <c r="H27" i="31"/>
  <c r="H267" i="31"/>
  <c r="H277" i="27"/>
  <c r="H197" i="27"/>
  <c r="H117" i="27"/>
  <c r="H37" i="27"/>
  <c r="G277" i="27"/>
  <c r="G237" i="27"/>
  <c r="H237" i="27"/>
  <c r="G197" i="27"/>
  <c r="G157" i="27"/>
  <c r="H157" i="27"/>
  <c r="G117" i="27"/>
  <c r="G77" i="27"/>
  <c r="H77" i="27"/>
  <c r="G37" i="27"/>
  <c r="G258" i="25"/>
  <c r="G218" i="25"/>
  <c r="G178" i="25"/>
  <c r="G138" i="25"/>
  <c r="G98" i="25"/>
  <c r="G58" i="25"/>
  <c r="G18" i="25"/>
  <c r="H258" i="25"/>
  <c r="H218" i="25"/>
  <c r="H178" i="25"/>
  <c r="H58" i="25"/>
  <c r="H18" i="25"/>
  <c r="H138" i="25"/>
  <c r="H98" i="25"/>
  <c r="G259" i="29"/>
  <c r="G139" i="29"/>
  <c r="H179" i="29"/>
  <c r="H139" i="29"/>
  <c r="G99" i="29"/>
  <c r="G19" i="29"/>
  <c r="G219" i="29"/>
  <c r="H259" i="29"/>
  <c r="H219" i="29"/>
  <c r="G179" i="29"/>
  <c r="H99" i="29"/>
  <c r="G59" i="29"/>
  <c r="H59" i="29"/>
  <c r="H19" i="29"/>
  <c r="H263" i="38"/>
  <c r="H223" i="38"/>
  <c r="G263" i="38"/>
  <c r="G223" i="38"/>
  <c r="H183" i="38"/>
  <c r="H103" i="38"/>
  <c r="H23" i="38"/>
  <c r="G183" i="38"/>
  <c r="H143" i="38"/>
  <c r="G63" i="38"/>
  <c r="G103" i="38"/>
  <c r="G143" i="38"/>
  <c r="H63" i="38"/>
  <c r="G23" i="38"/>
  <c r="H253" i="23"/>
  <c r="H213" i="23"/>
  <c r="H173" i="23"/>
  <c r="H133" i="23"/>
  <c r="H93" i="23"/>
  <c r="H53" i="23"/>
  <c r="H13" i="23"/>
  <c r="G253" i="23"/>
  <c r="G53" i="23"/>
  <c r="G213" i="23"/>
  <c r="G93" i="23"/>
  <c r="G133" i="23"/>
  <c r="G13" i="23"/>
  <c r="G173" i="23"/>
  <c r="H263" i="23"/>
  <c r="H223" i="23"/>
  <c r="H183" i="23"/>
  <c r="H143" i="23"/>
  <c r="H103" i="23"/>
  <c r="H63" i="23"/>
  <c r="H23" i="23"/>
  <c r="G223" i="23"/>
  <c r="G143" i="23"/>
  <c r="G63" i="23"/>
  <c r="G263" i="23"/>
  <c r="G103" i="23"/>
  <c r="G183" i="23"/>
  <c r="G23" i="23"/>
  <c r="H214" i="38"/>
  <c r="H174" i="38"/>
  <c r="H134" i="38"/>
  <c r="H94" i="38"/>
  <c r="H54" i="38"/>
  <c r="H14" i="38"/>
  <c r="G134" i="38"/>
  <c r="G54" i="38"/>
  <c r="G254" i="38"/>
  <c r="G94" i="38"/>
  <c r="H254" i="38"/>
  <c r="G214" i="38"/>
  <c r="G14" i="38"/>
  <c r="G174" i="38"/>
  <c r="H214" i="39"/>
  <c r="H134" i="39"/>
  <c r="H54" i="39"/>
  <c r="G214" i="39"/>
  <c r="H94" i="39"/>
  <c r="G54" i="39"/>
  <c r="G14" i="39"/>
  <c r="G254" i="39"/>
  <c r="H14" i="39"/>
  <c r="H254" i="39"/>
  <c r="G134" i="39"/>
  <c r="H174" i="39"/>
  <c r="G94" i="39"/>
  <c r="G174" i="39"/>
  <c r="G208" i="29"/>
  <c r="G168" i="29"/>
  <c r="G88" i="29"/>
  <c r="G48" i="29"/>
  <c r="G8" i="29"/>
  <c r="G248" i="29"/>
  <c r="H128" i="29"/>
  <c r="H88" i="29"/>
  <c r="H8" i="29"/>
  <c r="H208" i="29"/>
  <c r="H248" i="29"/>
  <c r="H168" i="29"/>
  <c r="G128" i="29"/>
  <c r="H48" i="29"/>
  <c r="G58" i="33"/>
  <c r="G258" i="33"/>
  <c r="G178" i="33"/>
  <c r="G98" i="33"/>
  <c r="H18" i="33"/>
  <c r="H258" i="33"/>
  <c r="G218" i="33"/>
  <c r="H138" i="33"/>
  <c r="H58" i="33"/>
  <c r="H178" i="33"/>
  <c r="G18" i="33"/>
  <c r="H218" i="33"/>
  <c r="H98" i="33"/>
  <c r="G138" i="33"/>
  <c r="G299" i="30"/>
  <c r="G219" i="30"/>
  <c r="H179" i="30"/>
  <c r="H99" i="30"/>
  <c r="H19" i="30"/>
  <c r="G139" i="30"/>
  <c r="G59" i="30"/>
  <c r="G99" i="30"/>
  <c r="H299" i="30"/>
  <c r="G259" i="30"/>
  <c r="H139" i="30"/>
  <c r="H259" i="30"/>
  <c r="H219" i="30"/>
  <c r="G179" i="30"/>
  <c r="G19" i="30"/>
  <c r="H59" i="30"/>
  <c r="H274" i="39"/>
  <c r="H194" i="39"/>
  <c r="G274" i="39"/>
  <c r="G234" i="39"/>
  <c r="H114" i="39"/>
  <c r="H34" i="39"/>
  <c r="H234" i="39"/>
  <c r="G114" i="39"/>
  <c r="G154" i="39"/>
  <c r="G34" i="39"/>
  <c r="H154" i="39"/>
  <c r="H74" i="39"/>
  <c r="G74" i="39"/>
  <c r="G194" i="39"/>
  <c r="G248" i="39"/>
  <c r="G168" i="39"/>
  <c r="H208" i="39"/>
  <c r="H168" i="39"/>
  <c r="G128" i="39"/>
  <c r="G88" i="39"/>
  <c r="G8" i="39"/>
  <c r="H128" i="39"/>
  <c r="G208" i="39"/>
  <c r="G48" i="39"/>
  <c r="H248" i="39"/>
  <c r="H48" i="39"/>
  <c r="H88" i="39"/>
  <c r="H8" i="39"/>
  <c r="H249" i="23"/>
  <c r="H209" i="23"/>
  <c r="H169" i="23"/>
  <c r="H129" i="23"/>
  <c r="H89" i="23"/>
  <c r="H49" i="23"/>
  <c r="H9" i="23"/>
  <c r="G209" i="23"/>
  <c r="G169" i="23"/>
  <c r="G49" i="23"/>
  <c r="G89" i="23"/>
  <c r="G9" i="23"/>
  <c r="G249" i="23"/>
  <c r="G129" i="23"/>
  <c r="H279" i="23"/>
  <c r="H239" i="23"/>
  <c r="H199" i="23"/>
  <c r="H159" i="23"/>
  <c r="H119" i="23"/>
  <c r="H79" i="23"/>
  <c r="H39" i="23"/>
  <c r="G239" i="23"/>
  <c r="G159" i="23"/>
  <c r="G79" i="23"/>
  <c r="G119" i="23"/>
  <c r="G199" i="23"/>
  <c r="G279" i="23"/>
  <c r="G39" i="23"/>
  <c r="G279" i="33"/>
  <c r="G239" i="33"/>
  <c r="G199" i="33"/>
  <c r="G159" i="33"/>
  <c r="G119" i="33"/>
  <c r="G39" i="33"/>
  <c r="H279" i="33"/>
  <c r="H199" i="33"/>
  <c r="H119" i="33"/>
  <c r="H239" i="33"/>
  <c r="H39" i="33"/>
  <c r="H159" i="33"/>
  <c r="H79" i="33"/>
  <c r="G79" i="33"/>
  <c r="M156" i="34"/>
  <c r="G273" i="39"/>
  <c r="G233" i="39"/>
  <c r="G193" i="39"/>
  <c r="G153" i="39"/>
  <c r="H233" i="39"/>
  <c r="H153" i="39"/>
  <c r="H113" i="39"/>
  <c r="H73" i="39"/>
  <c r="H33" i="39"/>
  <c r="H193" i="39"/>
  <c r="G73" i="39"/>
  <c r="G33" i="39"/>
  <c r="H273" i="39"/>
  <c r="G113" i="39"/>
  <c r="G248" i="25"/>
  <c r="G208" i="25"/>
  <c r="G168" i="25"/>
  <c r="G128" i="25"/>
  <c r="G88" i="25"/>
  <c r="G48" i="25"/>
  <c r="H248" i="25"/>
  <c r="H208" i="25"/>
  <c r="H168" i="25"/>
  <c r="H128" i="25"/>
  <c r="H88" i="25"/>
  <c r="H48" i="25"/>
  <c r="H8" i="25"/>
  <c r="G8" i="25"/>
  <c r="G218" i="29"/>
  <c r="G178" i="29"/>
  <c r="G98" i="29"/>
  <c r="G58" i="29"/>
  <c r="G18" i="29"/>
  <c r="H258" i="29"/>
  <c r="H218" i="29"/>
  <c r="G258" i="29"/>
  <c r="H178" i="29"/>
  <c r="G138" i="29"/>
  <c r="H98" i="29"/>
  <c r="H58" i="29"/>
  <c r="H138" i="29"/>
  <c r="H18" i="29"/>
  <c r="G269" i="29"/>
  <c r="G149" i="29"/>
  <c r="H269" i="29"/>
  <c r="G229" i="29"/>
  <c r="H109" i="29"/>
  <c r="H29" i="29"/>
  <c r="H229" i="29"/>
  <c r="G189" i="29"/>
  <c r="H189" i="29"/>
  <c r="G109" i="29"/>
  <c r="G69" i="29"/>
  <c r="H149" i="29"/>
  <c r="H69" i="29"/>
  <c r="G29" i="29"/>
  <c r="H269" i="38"/>
  <c r="H229" i="38"/>
  <c r="G269" i="38"/>
  <c r="G189" i="38"/>
  <c r="G109" i="38"/>
  <c r="G29" i="38"/>
  <c r="G229" i="38"/>
  <c r="H189" i="38"/>
  <c r="G149" i="38"/>
  <c r="H29" i="38"/>
  <c r="H109" i="38"/>
  <c r="H149" i="38"/>
  <c r="G69" i="38"/>
  <c r="H69" i="38"/>
  <c r="U68" i="35"/>
  <c r="J46" i="35" s="1"/>
  <c r="G254" i="26"/>
  <c r="G214" i="26"/>
  <c r="G174" i="26"/>
  <c r="G134" i="26"/>
  <c r="G94" i="26"/>
  <c r="H214" i="26"/>
  <c r="H134" i="26"/>
  <c r="H94" i="26"/>
  <c r="G54" i="26"/>
  <c r="G14" i="26"/>
  <c r="H254" i="26"/>
  <c r="H54" i="26"/>
  <c r="H14" i="26"/>
  <c r="H174" i="26"/>
  <c r="G304" i="30"/>
  <c r="G264" i="30"/>
  <c r="G224" i="30"/>
  <c r="G184" i="30"/>
  <c r="G144" i="30"/>
  <c r="G104" i="30"/>
  <c r="G64" i="30"/>
  <c r="G24" i="30"/>
  <c r="H304" i="30"/>
  <c r="H224" i="30"/>
  <c r="H264" i="30"/>
  <c r="H144" i="30"/>
  <c r="H64" i="30"/>
  <c r="H104" i="30"/>
  <c r="H184" i="30"/>
  <c r="H24" i="30"/>
  <c r="G253" i="26"/>
  <c r="G173" i="26"/>
  <c r="G93" i="26"/>
  <c r="H53" i="26"/>
  <c r="H13" i="26"/>
  <c r="H253" i="26"/>
  <c r="G213" i="26"/>
  <c r="H213" i="26"/>
  <c r="H173" i="26"/>
  <c r="G133" i="26"/>
  <c r="H133" i="26"/>
  <c r="G53" i="26"/>
  <c r="G13" i="26"/>
  <c r="H93" i="26"/>
  <c r="AH72" i="35"/>
  <c r="W28" i="35" s="1"/>
  <c r="AN8" i="34" s="1"/>
  <c r="G280" i="27"/>
  <c r="G240" i="27"/>
  <c r="G200" i="27"/>
  <c r="G160" i="27"/>
  <c r="G120" i="27"/>
  <c r="G80" i="27"/>
  <c r="G40" i="27"/>
  <c r="H280" i="27"/>
  <c r="H200" i="27"/>
  <c r="H120" i="27"/>
  <c r="H40" i="27"/>
  <c r="H240" i="27"/>
  <c r="H160" i="27"/>
  <c r="H80" i="27"/>
  <c r="G256" i="27"/>
  <c r="G216" i="27"/>
  <c r="G176" i="27"/>
  <c r="G136" i="27"/>
  <c r="G96" i="27"/>
  <c r="G56" i="27"/>
  <c r="G16" i="27"/>
  <c r="H256" i="27"/>
  <c r="H176" i="27"/>
  <c r="H96" i="27"/>
  <c r="H16" i="27"/>
  <c r="H216" i="27"/>
  <c r="H136" i="27"/>
  <c r="H56" i="27"/>
  <c r="G260" i="26"/>
  <c r="G220" i="26"/>
  <c r="G180" i="26"/>
  <c r="G140" i="26"/>
  <c r="G100" i="26"/>
  <c r="H260" i="26"/>
  <c r="H220" i="26"/>
  <c r="G60" i="26"/>
  <c r="G20" i="26"/>
  <c r="H180" i="26"/>
  <c r="H140" i="26"/>
  <c r="H60" i="26"/>
  <c r="H20" i="26"/>
  <c r="H100" i="26"/>
  <c r="G279" i="31"/>
  <c r="G239" i="31"/>
  <c r="G199" i="31"/>
  <c r="G119" i="31"/>
  <c r="H199" i="31"/>
  <c r="H159" i="31"/>
  <c r="G39" i="31"/>
  <c r="H79" i="31"/>
  <c r="H39" i="31"/>
  <c r="H279" i="31"/>
  <c r="H119" i="31"/>
  <c r="H239" i="31"/>
  <c r="G79" i="31"/>
  <c r="G159" i="31"/>
  <c r="G291" i="30"/>
  <c r="G211" i="30"/>
  <c r="H171" i="30"/>
  <c r="H91" i="30"/>
  <c r="H11" i="30"/>
  <c r="H291" i="30"/>
  <c r="G251" i="30"/>
  <c r="G131" i="30"/>
  <c r="G51" i="30"/>
  <c r="G171" i="30"/>
  <c r="G11" i="30"/>
  <c r="H251" i="30"/>
  <c r="H211" i="30"/>
  <c r="H51" i="30"/>
  <c r="G91" i="30"/>
  <c r="H131" i="30"/>
  <c r="H309" i="30"/>
  <c r="H229" i="30"/>
  <c r="G149" i="30"/>
  <c r="G69" i="30"/>
  <c r="G309" i="30"/>
  <c r="G269" i="30"/>
  <c r="H149" i="30"/>
  <c r="H69" i="30"/>
  <c r="H109" i="30"/>
  <c r="G189" i="30"/>
  <c r="G29" i="30"/>
  <c r="H189" i="30"/>
  <c r="H29" i="30"/>
  <c r="H269" i="30"/>
  <c r="G229" i="30"/>
  <c r="G109" i="30"/>
  <c r="G271" i="30"/>
  <c r="H311" i="30"/>
  <c r="H271" i="30"/>
  <c r="G231" i="30"/>
  <c r="H151" i="30"/>
  <c r="H71" i="30"/>
  <c r="H231" i="30"/>
  <c r="G191" i="30"/>
  <c r="G111" i="30"/>
  <c r="G31" i="30"/>
  <c r="G311" i="30"/>
  <c r="G71" i="30"/>
  <c r="H111" i="30"/>
  <c r="G151" i="30"/>
  <c r="H191" i="30"/>
  <c r="H31" i="30"/>
  <c r="G250" i="26"/>
  <c r="G210" i="26"/>
  <c r="G170" i="26"/>
  <c r="G130" i="26"/>
  <c r="G90" i="26"/>
  <c r="H250" i="26"/>
  <c r="H170" i="26"/>
  <c r="H90" i="26"/>
  <c r="G50" i="26"/>
  <c r="G10" i="26"/>
  <c r="H210" i="26"/>
  <c r="H50" i="26"/>
  <c r="H10" i="26"/>
  <c r="H130" i="26"/>
  <c r="G223" i="27"/>
  <c r="G143" i="27"/>
  <c r="G63" i="27"/>
  <c r="G263" i="27"/>
  <c r="H23" i="27"/>
  <c r="H263" i="27"/>
  <c r="H223" i="27"/>
  <c r="G183" i="27"/>
  <c r="H183" i="27"/>
  <c r="H143" i="27"/>
  <c r="G103" i="27"/>
  <c r="H63" i="27"/>
  <c r="G23" i="27"/>
  <c r="H103" i="27"/>
  <c r="C86" i="38"/>
  <c r="C127" i="31"/>
  <c r="C166" i="38"/>
  <c r="C47" i="31"/>
  <c r="C87" i="27"/>
  <c r="C87" i="31"/>
  <c r="C7" i="26"/>
  <c r="C46" i="38"/>
  <c r="C7" i="27"/>
  <c r="C247" i="31"/>
  <c r="C127" i="27"/>
  <c r="C207" i="27"/>
  <c r="C167" i="31"/>
  <c r="C207" i="30"/>
  <c r="C247" i="27"/>
  <c r="C47" i="27"/>
  <c r="C207" i="31"/>
  <c r="C7" i="31"/>
  <c r="C87" i="30"/>
  <c r="C6" i="38"/>
  <c r="C287" i="30"/>
  <c r="C167" i="26"/>
  <c r="C126" i="31"/>
  <c r="C48" i="31"/>
  <c r="C127" i="26"/>
  <c r="C126" i="38"/>
  <c r="C4" i="28"/>
  <c r="C84" i="28"/>
  <c r="C127" i="30"/>
  <c r="C247" i="26"/>
  <c r="C166" i="31"/>
  <c r="C188" i="23"/>
  <c r="C6" i="31"/>
  <c r="C272" i="30"/>
  <c r="C167" i="30"/>
  <c r="C47" i="26"/>
  <c r="C87" i="26"/>
  <c r="C47" i="30"/>
  <c r="C113" i="30"/>
  <c r="C86" i="31"/>
  <c r="C193" i="30"/>
  <c r="C163" i="27"/>
  <c r="C247" i="30"/>
  <c r="C7" i="30"/>
  <c r="C207" i="26"/>
  <c r="C43" i="27"/>
  <c r="C206" i="31"/>
  <c r="C206" i="29"/>
  <c r="C46" i="31"/>
  <c r="C208" i="31"/>
  <c r="C252" i="30"/>
  <c r="C172" i="30"/>
  <c r="C224" i="27"/>
  <c r="C248" i="31"/>
  <c r="C64" i="27"/>
  <c r="C168" i="31"/>
  <c r="C126" i="29"/>
  <c r="C46" i="29"/>
  <c r="C118" i="33"/>
  <c r="C118" i="23"/>
  <c r="C278" i="23"/>
  <c r="C158" i="29"/>
  <c r="C148" i="38"/>
  <c r="C198" i="23"/>
  <c r="C68" i="38"/>
  <c r="C158" i="33"/>
  <c r="C238" i="23"/>
  <c r="AO27" i="35"/>
  <c r="BF7" i="34" s="1"/>
  <c r="K40" i="26" s="1"/>
  <c r="C239" i="26"/>
  <c r="C71" i="26"/>
  <c r="C151" i="26"/>
  <c r="C8" i="26"/>
  <c r="C128" i="26"/>
  <c r="C191" i="26"/>
  <c r="C168" i="26"/>
  <c r="C111" i="26"/>
  <c r="C208" i="26"/>
  <c r="C39" i="26"/>
  <c r="AP27" i="35"/>
  <c r="BG7" i="34" s="1"/>
  <c r="K41" i="26" s="1"/>
  <c r="C158" i="23"/>
  <c r="C78" i="33"/>
  <c r="C188" i="29"/>
  <c r="C78" i="23"/>
  <c r="C148" i="23"/>
  <c r="C108" i="29"/>
  <c r="C28" i="38"/>
  <c r="C108" i="38"/>
  <c r="C198" i="33"/>
  <c r="C278" i="38"/>
  <c r="C198" i="29"/>
  <c r="C278" i="29"/>
  <c r="C78" i="38"/>
  <c r="C198" i="38"/>
  <c r="C198" i="25"/>
  <c r="C228" i="29"/>
  <c r="C148" i="29"/>
  <c r="C158" i="25"/>
  <c r="C68" i="23"/>
  <c r="C118" i="38"/>
  <c r="C158" i="38"/>
  <c r="C118" i="29"/>
  <c r="C228" i="38"/>
  <c r="C292" i="30"/>
  <c r="C233" i="30"/>
  <c r="C133" i="30"/>
  <c r="C208" i="30"/>
  <c r="C132" i="30"/>
  <c r="C163" i="30"/>
  <c r="C273" i="30"/>
  <c r="C253" i="30"/>
  <c r="C72" i="30"/>
  <c r="C73" i="30"/>
  <c r="C8" i="30"/>
  <c r="C52" i="30"/>
  <c r="C212" i="30"/>
  <c r="C92" i="30"/>
  <c r="C33" i="30"/>
  <c r="C32" i="30"/>
  <c r="C153" i="30"/>
  <c r="C232" i="30"/>
  <c r="C112" i="30"/>
  <c r="C218" i="30"/>
  <c r="C138" i="30"/>
  <c r="C293" i="30"/>
  <c r="C13" i="30"/>
  <c r="C313" i="30"/>
  <c r="C93" i="30"/>
  <c r="C12" i="30"/>
  <c r="C173" i="30"/>
  <c r="C213" i="30"/>
  <c r="C312" i="30"/>
  <c r="C192" i="30"/>
  <c r="C152" i="30"/>
  <c r="C178" i="30"/>
  <c r="C83" i="30"/>
  <c r="C323" i="30"/>
  <c r="C53" i="30"/>
  <c r="C298" i="30"/>
  <c r="C243" i="30"/>
  <c r="C168" i="30"/>
  <c r="C248" i="30"/>
  <c r="C128" i="30"/>
  <c r="Z31" i="35"/>
  <c r="AQ11" i="34" s="1"/>
  <c r="K25" i="30" s="1"/>
  <c r="C258" i="30"/>
  <c r="C88" i="30"/>
  <c r="C48" i="30"/>
  <c r="C123" i="30"/>
  <c r="C74" i="31"/>
  <c r="C163" i="31"/>
  <c r="C88" i="31"/>
  <c r="C128" i="31"/>
  <c r="C8" i="31"/>
  <c r="C194" i="31"/>
  <c r="C283" i="31"/>
  <c r="C243" i="31"/>
  <c r="C234" i="31"/>
  <c r="C38" i="31"/>
  <c r="C34" i="31"/>
  <c r="C123" i="31"/>
  <c r="C114" i="31"/>
  <c r="C83" i="31"/>
  <c r="C59" i="31"/>
  <c r="C274" i="31"/>
  <c r="C154" i="31"/>
  <c r="C78" i="31"/>
  <c r="C203" i="31"/>
  <c r="C43" i="31"/>
  <c r="C158" i="31"/>
  <c r="C179" i="31"/>
  <c r="C238" i="31"/>
  <c r="C99" i="31"/>
  <c r="AK83" i="35"/>
  <c r="Z49" i="35" s="1"/>
  <c r="AJ32" i="35"/>
  <c r="BA12" i="34" s="1"/>
  <c r="AV82" i="35"/>
  <c r="C19" i="31"/>
  <c r="Q32" i="35"/>
  <c r="AH12" i="34" s="1"/>
  <c r="BA82" i="35"/>
  <c r="AO32" i="35"/>
  <c r="BF12" i="34" s="1"/>
  <c r="T49" i="35"/>
  <c r="AF83" i="35"/>
  <c r="C28" i="29"/>
  <c r="C43" i="30"/>
  <c r="C118" i="31"/>
  <c r="C268" i="38"/>
  <c r="C288" i="30"/>
  <c r="C248" i="26"/>
  <c r="C231" i="26"/>
  <c r="C279" i="26"/>
  <c r="C31" i="26"/>
  <c r="C68" i="29"/>
  <c r="C144" i="27"/>
  <c r="C123" i="27"/>
  <c r="C118" i="25"/>
  <c r="C83" i="27"/>
  <c r="C83" i="26"/>
  <c r="C88" i="26"/>
  <c r="C243" i="26"/>
  <c r="C119" i="26"/>
  <c r="C48" i="26"/>
  <c r="C79" i="26"/>
  <c r="AK78" i="35"/>
  <c r="Z44" i="35" s="1"/>
  <c r="C159" i="26"/>
  <c r="AV77" i="35"/>
  <c r="AJ27" i="35"/>
  <c r="BA7" i="34" s="1"/>
  <c r="K35" i="26" s="1"/>
  <c r="AM72" i="35"/>
  <c r="AB28" i="35" s="1"/>
  <c r="AS8" i="34" s="1"/>
  <c r="C203" i="27"/>
  <c r="C283" i="27"/>
  <c r="K28" i="35"/>
  <c r="AB8" i="34" s="1"/>
  <c r="C238" i="25"/>
  <c r="C58" i="30"/>
  <c r="C278" i="31"/>
  <c r="C38" i="25"/>
  <c r="C188" i="25"/>
  <c r="C18" i="30"/>
  <c r="C43" i="26"/>
  <c r="C199" i="26"/>
  <c r="C203" i="30"/>
  <c r="C278" i="33"/>
  <c r="C228" i="23"/>
  <c r="C78" i="25"/>
  <c r="C238" i="29"/>
  <c r="C38" i="29"/>
  <c r="C283" i="26"/>
  <c r="C203" i="26"/>
  <c r="C188" i="38"/>
  <c r="C283" i="30"/>
  <c r="C198" i="31"/>
  <c r="C238" i="33"/>
  <c r="C228" i="25"/>
  <c r="C28" i="25"/>
  <c r="C268" i="29"/>
  <c r="C139" i="31"/>
  <c r="C259" i="31"/>
  <c r="C278" i="25"/>
  <c r="C78" i="29"/>
  <c r="C123" i="26"/>
  <c r="C219" i="31"/>
  <c r="C98" i="30"/>
  <c r="C243" i="27"/>
  <c r="C104" i="27"/>
  <c r="C264" i="27"/>
  <c r="C184" i="27"/>
  <c r="Q155" i="34"/>
  <c r="Y155" i="34" s="1"/>
  <c r="AE278" i="34" s="1"/>
  <c r="AI46" i="35"/>
  <c r="AZ67" i="35"/>
  <c r="BA67" i="35" s="1"/>
  <c r="AP67" i="35"/>
  <c r="AQ67" i="35" s="1"/>
  <c r="E155" i="34"/>
  <c r="U155" i="34" s="1"/>
  <c r="AE274" i="34" s="1"/>
  <c r="E156" i="34"/>
  <c r="E154" i="34"/>
  <c r="Z29" i="35"/>
  <c r="AQ9" i="34" s="1"/>
  <c r="J29" i="35"/>
  <c r="AA9" i="34" s="1"/>
  <c r="N184" i="34"/>
  <c r="V184" i="34" s="1"/>
  <c r="N178" i="34"/>
  <c r="V178" i="34" s="1"/>
  <c r="AE377" i="34" s="1"/>
  <c r="N180" i="34"/>
  <c r="V180" i="34" s="1"/>
  <c r="AE389" i="34" s="1"/>
  <c r="N185" i="34"/>
  <c r="V185" i="34" s="1"/>
  <c r="N183" i="34"/>
  <c r="V183" i="34" s="1"/>
  <c r="AE407" i="34" s="1"/>
  <c r="N182" i="34"/>
  <c r="V182" i="34" s="1"/>
  <c r="AE401" i="34" s="1"/>
  <c r="N181" i="34"/>
  <c r="V181" i="34" s="1"/>
  <c r="AE395" i="34" s="1"/>
  <c r="N179" i="34"/>
  <c r="V179" i="34" s="1"/>
  <c r="AE383" i="34" s="1"/>
  <c r="O156" i="34"/>
  <c r="O161" i="34"/>
  <c r="O160" i="34"/>
  <c r="O155" i="34"/>
  <c r="O158" i="34"/>
  <c r="O154" i="34"/>
  <c r="O159" i="34"/>
  <c r="U44" i="35"/>
  <c r="AG78" i="35"/>
  <c r="V44" i="35" s="1"/>
  <c r="Y154" i="34"/>
  <c r="AE272" i="34" s="1"/>
  <c r="Q159" i="34"/>
  <c r="Y159" i="34" s="1"/>
  <c r="AE302" i="34" s="1"/>
  <c r="Q161" i="34"/>
  <c r="Y161" i="34" s="1"/>
  <c r="Q156" i="34"/>
  <c r="Y156" i="34" s="1"/>
  <c r="AE284" i="34" s="1"/>
  <c r="Q157" i="34"/>
  <c r="Y157" i="34" s="1"/>
  <c r="AE290" i="34" s="1"/>
  <c r="J49" i="35"/>
  <c r="V83" i="35"/>
  <c r="J159" i="34"/>
  <c r="J154" i="34"/>
  <c r="J156" i="34"/>
  <c r="J161" i="34"/>
  <c r="BI9" i="34"/>
  <c r="J157" i="34"/>
  <c r="J160" i="34"/>
  <c r="C24" i="27"/>
  <c r="AG82" i="35"/>
  <c r="U32" i="35"/>
  <c r="AL12" i="34" s="1"/>
  <c r="C163" i="26"/>
  <c r="C148" i="25"/>
  <c r="C246" i="29"/>
  <c r="M182" i="34"/>
  <c r="U182" i="34" s="1"/>
  <c r="AE400" i="34" s="1"/>
  <c r="M181" i="34"/>
  <c r="U181" i="34" s="1"/>
  <c r="AE394" i="34" s="1"/>
  <c r="M179" i="34"/>
  <c r="U179" i="34" s="1"/>
  <c r="AE382" i="34" s="1"/>
  <c r="M183" i="34"/>
  <c r="U183" i="34" s="1"/>
  <c r="AE406" i="34" s="1"/>
  <c r="M185" i="34"/>
  <c r="U185" i="34" s="1"/>
  <c r="M180" i="34"/>
  <c r="U180" i="34" s="1"/>
  <c r="AE388" i="34" s="1"/>
  <c r="M178" i="34"/>
  <c r="U178" i="34" s="1"/>
  <c r="AE376" i="34" s="1"/>
  <c r="M184" i="34"/>
  <c r="U184" i="34" s="1"/>
  <c r="C44" i="28"/>
  <c r="C28" i="23"/>
  <c r="C246" i="31"/>
  <c r="O49" i="35"/>
  <c r="AA83" i="35"/>
  <c r="P141" i="34"/>
  <c r="X141" i="34" s="1"/>
  <c r="AE217" i="34" s="1"/>
  <c r="P138" i="34"/>
  <c r="X138" i="34" s="1"/>
  <c r="AE199" i="34" s="1"/>
  <c r="P142" i="34"/>
  <c r="X142" i="34" s="1"/>
  <c r="AE223" i="34" s="1"/>
  <c r="P139" i="34"/>
  <c r="X139" i="34" s="1"/>
  <c r="AE205" i="34" s="1"/>
  <c r="P143" i="34"/>
  <c r="X143" i="34" s="1"/>
  <c r="AE229" i="34" s="1"/>
  <c r="P140" i="34"/>
  <c r="X140" i="34" s="1"/>
  <c r="AE211" i="34" s="1"/>
  <c r="P144" i="34"/>
  <c r="X144" i="34" s="1"/>
  <c r="P145" i="34"/>
  <c r="X145" i="34" s="1"/>
  <c r="E160" i="34"/>
  <c r="E161" i="34"/>
  <c r="Z9" i="34"/>
  <c r="E157" i="34"/>
  <c r="E159" i="34"/>
  <c r="C86" i="29"/>
  <c r="C268" i="25"/>
  <c r="C166" i="29"/>
  <c r="C38" i="33"/>
  <c r="C68" i="25"/>
  <c r="C238" i="38"/>
  <c r="C124" i="28"/>
  <c r="C206" i="23"/>
  <c r="C108" i="23"/>
  <c r="C6" i="23"/>
  <c r="C108" i="25"/>
  <c r="C164" i="28"/>
  <c r="C68" i="39"/>
  <c r="C86" i="39"/>
  <c r="C68" i="33"/>
  <c r="C148" i="33"/>
  <c r="C188" i="33"/>
  <c r="C166" i="23"/>
  <c r="C268" i="23"/>
  <c r="C38" i="38"/>
  <c r="C244" i="28"/>
  <c r="C38" i="23"/>
  <c r="C204" i="28"/>
  <c r="C246" i="23"/>
  <c r="Z27" i="35"/>
  <c r="AQ7" i="34" s="1"/>
  <c r="K25" i="26" s="1"/>
  <c r="AL77" i="35"/>
  <c r="O29" i="35"/>
  <c r="AF9" i="34" s="1"/>
  <c r="AA67" i="35"/>
  <c r="C126" i="39"/>
  <c r="C78" i="39"/>
  <c r="AV87" i="35"/>
  <c r="AJ31" i="35"/>
  <c r="BA11" i="34" s="1"/>
  <c r="K35" i="30" s="1"/>
  <c r="AJ9" i="34"/>
  <c r="G157" i="34"/>
  <c r="W157" i="34" s="1"/>
  <c r="G155" i="34"/>
  <c r="G156" i="34"/>
  <c r="G160" i="34"/>
  <c r="G158" i="34"/>
  <c r="G154" i="34"/>
  <c r="G161" i="34"/>
  <c r="G159" i="34"/>
  <c r="AB77" i="35"/>
  <c r="P27" i="35"/>
  <c r="AG7" i="34" s="1"/>
  <c r="K15" i="26" s="1"/>
  <c r="Q181" i="34"/>
  <c r="Y181" i="34" s="1"/>
  <c r="AE398" i="34" s="1"/>
  <c r="Q179" i="34"/>
  <c r="Y179" i="34" s="1"/>
  <c r="AE386" i="34" s="1"/>
  <c r="Q180" i="34"/>
  <c r="Y180" i="34" s="1"/>
  <c r="AE392" i="34" s="1"/>
  <c r="Q183" i="34"/>
  <c r="Y183" i="34" s="1"/>
  <c r="AE410" i="34" s="1"/>
  <c r="Q178" i="34"/>
  <c r="Y178" i="34" s="1"/>
  <c r="AE380" i="34" s="1"/>
  <c r="Q182" i="34"/>
  <c r="Y182" i="34" s="1"/>
  <c r="AE404" i="34" s="1"/>
  <c r="Q185" i="34"/>
  <c r="Y185" i="34" s="1"/>
  <c r="Q184" i="34"/>
  <c r="Y184" i="34" s="1"/>
  <c r="C228" i="33"/>
  <c r="C108" i="33"/>
  <c r="C268" i="33"/>
  <c r="T29" i="35"/>
  <c r="AK9" i="34" s="1"/>
  <c r="AF67" i="35"/>
  <c r="K32" i="35"/>
  <c r="AB12" i="34" s="1"/>
  <c r="W82" i="35"/>
  <c r="AI49" i="35"/>
  <c r="AU83" i="35"/>
  <c r="C6" i="39"/>
  <c r="C108" i="39"/>
  <c r="C228" i="39"/>
  <c r="C28" i="33"/>
  <c r="C46" i="23"/>
  <c r="C86" i="23"/>
  <c r="C126" i="23"/>
  <c r="AD49" i="35"/>
  <c r="AP83" i="35"/>
  <c r="AE9" i="34"/>
  <c r="F160" i="34"/>
  <c r="F155" i="34"/>
  <c r="F161" i="34"/>
  <c r="F158" i="34"/>
  <c r="F157" i="34"/>
  <c r="F154" i="34"/>
  <c r="F159" i="34"/>
  <c r="F156" i="34"/>
  <c r="V156" i="34" s="1"/>
  <c r="AE281" i="34" s="1"/>
  <c r="U25" i="35"/>
  <c r="AL5" i="34" s="1"/>
  <c r="U37" i="35"/>
  <c r="AL17" i="34" s="1"/>
  <c r="K20" i="39" s="1"/>
  <c r="U33" i="35"/>
  <c r="AL13" i="34" s="1"/>
  <c r="K20" i="33" s="1"/>
  <c r="AG92" i="35"/>
  <c r="U36" i="35"/>
  <c r="AL16" i="34" s="1"/>
  <c r="K20" i="38" s="1"/>
  <c r="U30" i="35"/>
  <c r="AL10" i="34" s="1"/>
  <c r="K20" i="29" s="1"/>
  <c r="U26" i="35"/>
  <c r="AL6" i="34" s="1"/>
  <c r="K20" i="23" s="1"/>
  <c r="R160" i="34"/>
  <c r="AN48" i="35"/>
  <c r="AZ88" i="35"/>
  <c r="Q130" i="34"/>
  <c r="Y130" i="34" s="1"/>
  <c r="AE164" i="34" s="1"/>
  <c r="Q132" i="34"/>
  <c r="Y132" i="34" s="1"/>
  <c r="AE176" i="34" s="1"/>
  <c r="Q136" i="34"/>
  <c r="Y136" i="34" s="1"/>
  <c r="Q137" i="34"/>
  <c r="Y137" i="34" s="1"/>
  <c r="Q131" i="34"/>
  <c r="Y131" i="34" s="1"/>
  <c r="AE170" i="34" s="1"/>
  <c r="Q135" i="34"/>
  <c r="Y135" i="34" s="1"/>
  <c r="AE194" i="34" s="1"/>
  <c r="Q134" i="34"/>
  <c r="Y134" i="34" s="1"/>
  <c r="AE188" i="34" s="1"/>
  <c r="Q133" i="34"/>
  <c r="Y133" i="34" s="1"/>
  <c r="AE182" i="34" s="1"/>
  <c r="N221" i="34"/>
  <c r="V221" i="34" s="1"/>
  <c r="AE575" i="34" s="1"/>
  <c r="N220" i="34"/>
  <c r="V220" i="34" s="1"/>
  <c r="AE569" i="34" s="1"/>
  <c r="N223" i="34"/>
  <c r="V223" i="34" s="1"/>
  <c r="AE587" i="34" s="1"/>
  <c r="N218" i="34"/>
  <c r="V218" i="34" s="1"/>
  <c r="AE557" i="34" s="1"/>
  <c r="N224" i="34"/>
  <c r="V224" i="34" s="1"/>
  <c r="N222" i="34"/>
  <c r="V222" i="34" s="1"/>
  <c r="AE581" i="34" s="1"/>
  <c r="N225" i="34"/>
  <c r="V225" i="34" s="1"/>
  <c r="N219" i="34"/>
  <c r="V219" i="34" s="1"/>
  <c r="AE563" i="34" s="1"/>
  <c r="N136" i="34"/>
  <c r="V136" i="34" s="1"/>
  <c r="N135" i="34"/>
  <c r="V135" i="34" s="1"/>
  <c r="AE191" i="34" s="1"/>
  <c r="N134" i="34"/>
  <c r="V134" i="34" s="1"/>
  <c r="AE185" i="34" s="1"/>
  <c r="N132" i="34"/>
  <c r="V132" i="34" s="1"/>
  <c r="AE173" i="34" s="1"/>
  <c r="N131" i="34"/>
  <c r="V131" i="34" s="1"/>
  <c r="AE167" i="34" s="1"/>
  <c r="N137" i="34"/>
  <c r="V137" i="34" s="1"/>
  <c r="N130" i="34"/>
  <c r="V130" i="34" s="1"/>
  <c r="AE161" i="34" s="1"/>
  <c r="N133" i="34"/>
  <c r="V133" i="34" s="1"/>
  <c r="AE179" i="34" s="1"/>
  <c r="E44" i="35"/>
  <c r="Q78" i="35"/>
  <c r="F44" i="35" s="1"/>
  <c r="AD45" i="35"/>
  <c r="AP73" i="35"/>
  <c r="M135" i="34"/>
  <c r="U135" i="34" s="1"/>
  <c r="AE190" i="34" s="1"/>
  <c r="M132" i="34"/>
  <c r="U132" i="34" s="1"/>
  <c r="AE172" i="34" s="1"/>
  <c r="M130" i="34"/>
  <c r="U130" i="34" s="1"/>
  <c r="AE160" i="34" s="1"/>
  <c r="M133" i="34"/>
  <c r="U133" i="34" s="1"/>
  <c r="AE178" i="34" s="1"/>
  <c r="M134" i="34"/>
  <c r="U134" i="34" s="1"/>
  <c r="AE184" i="34" s="1"/>
  <c r="M137" i="34"/>
  <c r="U137" i="34" s="1"/>
  <c r="M136" i="34"/>
  <c r="U136" i="34" s="1"/>
  <c r="M131" i="34"/>
  <c r="U131" i="34" s="1"/>
  <c r="AE166" i="34" s="1"/>
  <c r="M144" i="34"/>
  <c r="U144" i="34" s="1"/>
  <c r="M141" i="34"/>
  <c r="U141" i="34" s="1"/>
  <c r="M138" i="34"/>
  <c r="U138" i="34" s="1"/>
  <c r="M145" i="34"/>
  <c r="U145" i="34" s="1"/>
  <c r="M140" i="34"/>
  <c r="U140" i="34" s="1"/>
  <c r="M139" i="34"/>
  <c r="U139" i="34" s="1"/>
  <c r="M143" i="34"/>
  <c r="U143" i="34" s="1"/>
  <c r="AE226" i="34" s="1"/>
  <c r="M142" i="34"/>
  <c r="U142" i="34" s="1"/>
  <c r="T48" i="35"/>
  <c r="AF88" i="35"/>
  <c r="T42" i="35"/>
  <c r="T43" i="35"/>
  <c r="T47" i="35"/>
  <c r="T50" i="35"/>
  <c r="T53" i="35"/>
  <c r="T54" i="35"/>
  <c r="AF93" i="35"/>
  <c r="N141" i="34"/>
  <c r="V141" i="34" s="1"/>
  <c r="AE215" i="34" s="1"/>
  <c r="N140" i="34"/>
  <c r="V140" i="34" s="1"/>
  <c r="AE209" i="34" s="1"/>
  <c r="N143" i="34"/>
  <c r="V143" i="34" s="1"/>
  <c r="AE227" i="34" s="1"/>
  <c r="N144" i="34"/>
  <c r="V144" i="34" s="1"/>
  <c r="N145" i="34"/>
  <c r="V145" i="34" s="1"/>
  <c r="N142" i="34"/>
  <c r="V142" i="34" s="1"/>
  <c r="AE221" i="34" s="1"/>
  <c r="N138" i="34"/>
  <c r="V138" i="34" s="1"/>
  <c r="AE197" i="34" s="1"/>
  <c r="N139" i="34"/>
  <c r="V139" i="34" s="1"/>
  <c r="AE203" i="34" s="1"/>
  <c r="W67" i="35"/>
  <c r="K29" i="35"/>
  <c r="AB9" i="34" s="1"/>
  <c r="AN47" i="35"/>
  <c r="AN50" i="35"/>
  <c r="AN54" i="35"/>
  <c r="AN42" i="35"/>
  <c r="AN53" i="35"/>
  <c r="AN43" i="35"/>
  <c r="AZ93" i="35"/>
  <c r="R164" i="34"/>
  <c r="Z164" i="34" s="1"/>
  <c r="AE321" i="34" s="1"/>
  <c r="R169" i="34"/>
  <c r="Z169" i="34" s="1"/>
  <c r="R163" i="34"/>
  <c r="Z163" i="34" s="1"/>
  <c r="AE315" i="34" s="1"/>
  <c r="R168" i="34"/>
  <c r="Z168" i="34" s="1"/>
  <c r="R165" i="34"/>
  <c r="Z165" i="34" s="1"/>
  <c r="AE327" i="34" s="1"/>
  <c r="R167" i="34"/>
  <c r="Z167" i="34" s="1"/>
  <c r="AE339" i="34" s="1"/>
  <c r="R166" i="34"/>
  <c r="Z166" i="34" s="1"/>
  <c r="AE333" i="34" s="1"/>
  <c r="R162" i="34"/>
  <c r="Z162" i="34" s="1"/>
  <c r="AE309" i="34" s="1"/>
  <c r="O45" i="35"/>
  <c r="AA73" i="35"/>
  <c r="C166" i="39"/>
  <c r="C206" i="39"/>
  <c r="AZ68" i="35"/>
  <c r="AN46" i="35"/>
  <c r="M173" i="34"/>
  <c r="U173" i="34" s="1"/>
  <c r="AE358" i="34" s="1"/>
  <c r="M174" i="34"/>
  <c r="U174" i="34" s="1"/>
  <c r="AE364" i="34" s="1"/>
  <c r="M170" i="34"/>
  <c r="U170" i="34" s="1"/>
  <c r="AE340" i="34" s="1"/>
  <c r="M175" i="34"/>
  <c r="U175" i="34" s="1"/>
  <c r="AE370" i="34" s="1"/>
  <c r="M171" i="34"/>
  <c r="U171" i="34" s="1"/>
  <c r="AE346" i="34" s="1"/>
  <c r="M177" i="34"/>
  <c r="U177" i="34" s="1"/>
  <c r="M176" i="34"/>
  <c r="U176" i="34" s="1"/>
  <c r="M172" i="34"/>
  <c r="U172" i="34" s="1"/>
  <c r="AE352" i="34" s="1"/>
  <c r="AI48" i="35"/>
  <c r="AU88" i="35"/>
  <c r="Q211" i="34"/>
  <c r="Y211" i="34" s="1"/>
  <c r="AE530" i="34" s="1"/>
  <c r="Q210" i="34"/>
  <c r="Y210" i="34" s="1"/>
  <c r="AE524" i="34" s="1"/>
  <c r="Q215" i="34"/>
  <c r="Y215" i="34" s="1"/>
  <c r="AE554" i="34" s="1"/>
  <c r="Q213" i="34"/>
  <c r="Y213" i="34" s="1"/>
  <c r="AE542" i="34" s="1"/>
  <c r="Q214" i="34"/>
  <c r="Y214" i="34" s="1"/>
  <c r="AE548" i="34" s="1"/>
  <c r="Q212" i="34"/>
  <c r="Y212" i="34" s="1"/>
  <c r="AE536" i="34" s="1"/>
  <c r="Q217" i="34"/>
  <c r="Y217" i="34" s="1"/>
  <c r="Q216" i="34"/>
  <c r="Y216" i="34" s="1"/>
  <c r="Q125" i="34"/>
  <c r="Y125" i="34" s="1"/>
  <c r="AE146" i="34" s="1"/>
  <c r="Q124" i="34"/>
  <c r="Y124" i="34" s="1"/>
  <c r="AE140" i="34" s="1"/>
  <c r="Q126" i="34"/>
  <c r="Y126" i="34" s="1"/>
  <c r="AE152" i="34" s="1"/>
  <c r="Q123" i="34"/>
  <c r="Y123" i="34" s="1"/>
  <c r="AE134" i="34" s="1"/>
  <c r="Q129" i="34"/>
  <c r="Y129" i="34" s="1"/>
  <c r="Q122" i="34"/>
  <c r="Y122" i="34" s="1"/>
  <c r="AE128" i="34" s="1"/>
  <c r="Q127" i="34"/>
  <c r="Y127" i="34" s="1"/>
  <c r="AE158" i="34" s="1"/>
  <c r="Q128" i="34"/>
  <c r="Y128" i="34" s="1"/>
  <c r="N211" i="34"/>
  <c r="V211" i="34" s="1"/>
  <c r="AE527" i="34" s="1"/>
  <c r="N214" i="34"/>
  <c r="V214" i="34" s="1"/>
  <c r="AE545" i="34" s="1"/>
  <c r="N212" i="34"/>
  <c r="V212" i="34" s="1"/>
  <c r="AE533" i="34" s="1"/>
  <c r="N213" i="34"/>
  <c r="V213" i="34" s="1"/>
  <c r="AE539" i="34" s="1"/>
  <c r="N210" i="34"/>
  <c r="V210" i="34" s="1"/>
  <c r="AE521" i="34" s="1"/>
  <c r="N215" i="34"/>
  <c r="V215" i="34" s="1"/>
  <c r="AE551" i="34" s="1"/>
  <c r="N216" i="34"/>
  <c r="V216" i="34" s="1"/>
  <c r="N217" i="34"/>
  <c r="V217" i="34" s="1"/>
  <c r="N123" i="34"/>
  <c r="V123" i="34" s="1"/>
  <c r="AE131" i="34" s="1"/>
  <c r="N128" i="34"/>
  <c r="V128" i="34" s="1"/>
  <c r="N129" i="34"/>
  <c r="V129" i="34" s="1"/>
  <c r="N122" i="34"/>
  <c r="V122" i="34" s="1"/>
  <c r="AE125" i="34" s="1"/>
  <c r="N127" i="34"/>
  <c r="V127" i="34" s="1"/>
  <c r="AE155" i="34" s="1"/>
  <c r="N125" i="34"/>
  <c r="V125" i="34" s="1"/>
  <c r="AE143" i="34" s="1"/>
  <c r="N126" i="34"/>
  <c r="V126" i="34" s="1"/>
  <c r="AE149" i="34" s="1"/>
  <c r="N124" i="34"/>
  <c r="V124" i="34" s="1"/>
  <c r="AE137" i="34" s="1"/>
  <c r="C118" i="39"/>
  <c r="C198" i="39"/>
  <c r="F25" i="35"/>
  <c r="F37" i="35"/>
  <c r="K5" i="39" s="1"/>
  <c r="F33" i="35"/>
  <c r="K5" i="33" s="1"/>
  <c r="F36" i="35"/>
  <c r="K5" i="38" s="1"/>
  <c r="F26" i="35"/>
  <c r="K5" i="23" s="1"/>
  <c r="F30" i="35"/>
  <c r="K5" i="29" s="1"/>
  <c r="AM67" i="35"/>
  <c r="AB29" i="35" s="1"/>
  <c r="AA29" i="35"/>
  <c r="AR9" i="34" s="1"/>
  <c r="M188" i="34"/>
  <c r="U188" i="34" s="1"/>
  <c r="AE424" i="34" s="1"/>
  <c r="M187" i="34"/>
  <c r="U187" i="34" s="1"/>
  <c r="AE418" i="34" s="1"/>
  <c r="M192" i="34"/>
  <c r="U192" i="34" s="1"/>
  <c r="M190" i="34"/>
  <c r="U190" i="34" s="1"/>
  <c r="AE436" i="34" s="1"/>
  <c r="M191" i="34"/>
  <c r="U191" i="34" s="1"/>
  <c r="AE442" i="34" s="1"/>
  <c r="M193" i="34"/>
  <c r="U193" i="34" s="1"/>
  <c r="M186" i="34"/>
  <c r="U186" i="34" s="1"/>
  <c r="AE412" i="34" s="1"/>
  <c r="M189" i="34"/>
  <c r="U189" i="34" s="1"/>
  <c r="AE430" i="34" s="1"/>
  <c r="M127" i="34"/>
  <c r="U127" i="34" s="1"/>
  <c r="AE154" i="34" s="1"/>
  <c r="U122" i="34"/>
  <c r="AE124" i="34" s="1"/>
  <c r="M128" i="34"/>
  <c r="U128" i="34" s="1"/>
  <c r="M125" i="34"/>
  <c r="U125" i="34" s="1"/>
  <c r="AE142" i="34" s="1"/>
  <c r="M126" i="34"/>
  <c r="U126" i="34" s="1"/>
  <c r="AE148" i="34" s="1"/>
  <c r="M129" i="34"/>
  <c r="U129" i="34" s="1"/>
  <c r="M123" i="34"/>
  <c r="U123" i="34" s="1"/>
  <c r="AE130" i="34" s="1"/>
  <c r="M124" i="34"/>
  <c r="U124" i="34" s="1"/>
  <c r="AE136" i="34" s="1"/>
  <c r="AD44" i="35"/>
  <c r="AP78" i="35"/>
  <c r="O171" i="34"/>
  <c r="W171" i="34" s="1"/>
  <c r="AE348" i="34" s="1"/>
  <c r="O174" i="34"/>
  <c r="W174" i="34" s="1"/>
  <c r="AE366" i="34" s="1"/>
  <c r="O175" i="34"/>
  <c r="W175" i="34" s="1"/>
  <c r="AE372" i="34" s="1"/>
  <c r="O170" i="34"/>
  <c r="W170" i="34" s="1"/>
  <c r="AE342" i="34" s="1"/>
  <c r="O176" i="34"/>
  <c r="W176" i="34" s="1"/>
  <c r="O173" i="34"/>
  <c r="W173" i="34" s="1"/>
  <c r="AE360" i="34" s="1"/>
  <c r="O177" i="34"/>
  <c r="W177" i="34" s="1"/>
  <c r="O172" i="34"/>
  <c r="W172" i="34" s="1"/>
  <c r="AE354" i="34" s="1"/>
  <c r="P25" i="35"/>
  <c r="AG5" i="34" s="1"/>
  <c r="P37" i="35"/>
  <c r="AG17" i="34" s="1"/>
  <c r="K15" i="39" s="1"/>
  <c r="P33" i="35"/>
  <c r="AG13" i="34" s="1"/>
  <c r="K15" i="33" s="1"/>
  <c r="AB92" i="35"/>
  <c r="P36" i="35"/>
  <c r="AG16" i="34" s="1"/>
  <c r="K15" i="38" s="1"/>
  <c r="P30" i="35"/>
  <c r="AG10" i="34" s="1"/>
  <c r="K15" i="29" s="1"/>
  <c r="P26" i="35"/>
  <c r="AG6" i="34" s="1"/>
  <c r="K15" i="23" s="1"/>
  <c r="C28" i="39"/>
  <c r="C268" i="39"/>
  <c r="E45" i="35"/>
  <c r="Q73" i="35"/>
  <c r="F45" i="35" s="1"/>
  <c r="Y45" i="35"/>
  <c r="AK73" i="35"/>
  <c r="O46" i="35"/>
  <c r="O210" i="34"/>
  <c r="W210" i="34" s="1"/>
  <c r="AE522" i="34" s="1"/>
  <c r="O211" i="34"/>
  <c r="W211" i="34" s="1"/>
  <c r="AE528" i="34" s="1"/>
  <c r="O217" i="34"/>
  <c r="W217" i="34" s="1"/>
  <c r="O212" i="34"/>
  <c r="W212" i="34" s="1"/>
  <c r="AE534" i="34" s="1"/>
  <c r="O213" i="34"/>
  <c r="W213" i="34" s="1"/>
  <c r="AE540" i="34" s="1"/>
  <c r="O214" i="34"/>
  <c r="W214" i="34" s="1"/>
  <c r="AE546" i="34" s="1"/>
  <c r="O216" i="34"/>
  <c r="W216" i="34" s="1"/>
  <c r="O215" i="34"/>
  <c r="W215" i="34" s="1"/>
  <c r="AE552" i="34" s="1"/>
  <c r="P220" i="34"/>
  <c r="X220" i="34" s="1"/>
  <c r="AE571" i="34" s="1"/>
  <c r="P221" i="34"/>
  <c r="X221" i="34" s="1"/>
  <c r="AE577" i="34" s="1"/>
  <c r="P223" i="34"/>
  <c r="X223" i="34" s="1"/>
  <c r="AE589" i="34" s="1"/>
  <c r="P224" i="34"/>
  <c r="X224" i="34" s="1"/>
  <c r="P222" i="34"/>
  <c r="X222" i="34" s="1"/>
  <c r="AE583" i="34" s="1"/>
  <c r="P225" i="34"/>
  <c r="X225" i="34" s="1"/>
  <c r="P218" i="34"/>
  <c r="X218" i="34" s="1"/>
  <c r="AE559" i="34" s="1"/>
  <c r="P219" i="34"/>
  <c r="X219" i="34" s="1"/>
  <c r="AE565" i="34" s="1"/>
  <c r="P188" i="34"/>
  <c r="X188" i="34" s="1"/>
  <c r="AE427" i="34" s="1"/>
  <c r="P191" i="34"/>
  <c r="X191" i="34" s="1"/>
  <c r="AE445" i="34" s="1"/>
  <c r="P186" i="34"/>
  <c r="X186" i="34" s="1"/>
  <c r="AE415" i="34" s="1"/>
  <c r="P187" i="34"/>
  <c r="X187" i="34" s="1"/>
  <c r="AE421" i="34" s="1"/>
  <c r="P193" i="34"/>
  <c r="X193" i="34" s="1"/>
  <c r="P190" i="34"/>
  <c r="X190" i="34" s="1"/>
  <c r="AE439" i="34" s="1"/>
  <c r="P189" i="34"/>
  <c r="X189" i="34" s="1"/>
  <c r="AE433" i="34" s="1"/>
  <c r="P192" i="34"/>
  <c r="X192" i="34" s="1"/>
  <c r="M147" i="34"/>
  <c r="U147" i="34" s="1"/>
  <c r="AE238" i="34" s="1"/>
  <c r="M153" i="34"/>
  <c r="U153" i="34" s="1"/>
  <c r="M148" i="34"/>
  <c r="U148" i="34" s="1"/>
  <c r="AE244" i="34" s="1"/>
  <c r="M151" i="34"/>
  <c r="U151" i="34" s="1"/>
  <c r="AE262" i="34" s="1"/>
  <c r="M150" i="34"/>
  <c r="U150" i="34" s="1"/>
  <c r="AE256" i="34" s="1"/>
  <c r="M149" i="34"/>
  <c r="U149" i="34" s="1"/>
  <c r="AE250" i="34" s="1"/>
  <c r="M146" i="34"/>
  <c r="U146" i="34" s="1"/>
  <c r="AE232" i="34" s="1"/>
  <c r="M152" i="34"/>
  <c r="U152" i="34" s="1"/>
  <c r="R219" i="34"/>
  <c r="Z219" i="34" s="1"/>
  <c r="AE567" i="34" s="1"/>
  <c r="R225" i="34"/>
  <c r="Z225" i="34" s="1"/>
  <c r="R220" i="34"/>
  <c r="Z220" i="34" s="1"/>
  <c r="AE573" i="34" s="1"/>
  <c r="R224" i="34"/>
  <c r="Z224" i="34" s="1"/>
  <c r="R223" i="34"/>
  <c r="Z223" i="34" s="1"/>
  <c r="AE591" i="34" s="1"/>
  <c r="R218" i="34"/>
  <c r="Z218" i="34" s="1"/>
  <c r="AE561" i="34" s="1"/>
  <c r="R222" i="34"/>
  <c r="Z222" i="34" s="1"/>
  <c r="AE585" i="34" s="1"/>
  <c r="R221" i="34"/>
  <c r="Z221" i="34" s="1"/>
  <c r="AE579" i="34" s="1"/>
  <c r="R127" i="34"/>
  <c r="Z127" i="34" s="1"/>
  <c r="AE159" i="34" s="1"/>
  <c r="R126" i="34"/>
  <c r="Z126" i="34" s="1"/>
  <c r="AE153" i="34" s="1"/>
  <c r="R124" i="34"/>
  <c r="Z124" i="34" s="1"/>
  <c r="AE141" i="34" s="1"/>
  <c r="R129" i="34"/>
  <c r="Z129" i="34" s="1"/>
  <c r="R122" i="34"/>
  <c r="Z122" i="34" s="1"/>
  <c r="AE129" i="34" s="1"/>
  <c r="R125" i="34"/>
  <c r="Z125" i="34" s="1"/>
  <c r="AE147" i="34" s="1"/>
  <c r="R128" i="34"/>
  <c r="Z128" i="34" s="1"/>
  <c r="R123" i="34"/>
  <c r="Z123" i="34" s="1"/>
  <c r="AE135" i="34" s="1"/>
  <c r="AO33" i="35"/>
  <c r="BF13" i="34" s="1"/>
  <c r="K40" i="33" s="1"/>
  <c r="AO37" i="35"/>
  <c r="BF17" i="34" s="1"/>
  <c r="K40" i="39" s="1"/>
  <c r="AO36" i="35"/>
  <c r="BF16" i="34" s="1"/>
  <c r="K40" i="38" s="1"/>
  <c r="BA92" i="35"/>
  <c r="AO30" i="35"/>
  <c r="BF10" i="34" s="1"/>
  <c r="K40" i="29" s="1"/>
  <c r="AO26" i="35"/>
  <c r="BF6" i="34" s="1"/>
  <c r="K40" i="23" s="1"/>
  <c r="AO25" i="35"/>
  <c r="BF5" i="34" s="1"/>
  <c r="AV68" i="35"/>
  <c r="AJ46" i="35"/>
  <c r="T45" i="35"/>
  <c r="AF73" i="35"/>
  <c r="Q221" i="34"/>
  <c r="Y221" i="34" s="1"/>
  <c r="AE578" i="34" s="1"/>
  <c r="Q220" i="34"/>
  <c r="Y220" i="34" s="1"/>
  <c r="AE572" i="34" s="1"/>
  <c r="Q219" i="34"/>
  <c r="Y219" i="34" s="1"/>
  <c r="AE566" i="34" s="1"/>
  <c r="Q222" i="34"/>
  <c r="Y222" i="34" s="1"/>
  <c r="AE584" i="34" s="1"/>
  <c r="Q225" i="34"/>
  <c r="Y225" i="34" s="1"/>
  <c r="Q218" i="34"/>
  <c r="Y218" i="34" s="1"/>
  <c r="AE560" i="34" s="1"/>
  <c r="Q223" i="34"/>
  <c r="Y223" i="34" s="1"/>
  <c r="AE590" i="34" s="1"/>
  <c r="Q224" i="34"/>
  <c r="Y224" i="34" s="1"/>
  <c r="AN45" i="35"/>
  <c r="AZ73" i="35"/>
  <c r="N172" i="34"/>
  <c r="V172" i="34" s="1"/>
  <c r="AE353" i="34" s="1"/>
  <c r="N171" i="34"/>
  <c r="V171" i="34" s="1"/>
  <c r="AE347" i="34" s="1"/>
  <c r="N174" i="34"/>
  <c r="V174" i="34" s="1"/>
  <c r="AE365" i="34" s="1"/>
  <c r="N173" i="34"/>
  <c r="V173" i="34" s="1"/>
  <c r="AE359" i="34" s="1"/>
  <c r="N176" i="34"/>
  <c r="V176" i="34" s="1"/>
  <c r="N175" i="34"/>
  <c r="V175" i="34" s="1"/>
  <c r="AE371" i="34" s="1"/>
  <c r="N170" i="34"/>
  <c r="V170" i="34" s="1"/>
  <c r="AE341" i="34" s="1"/>
  <c r="N177" i="34"/>
  <c r="V177" i="34" s="1"/>
  <c r="P135" i="34"/>
  <c r="X135" i="34" s="1"/>
  <c r="AE193" i="34" s="1"/>
  <c r="P130" i="34"/>
  <c r="X130" i="34" s="1"/>
  <c r="AE163" i="34" s="1"/>
  <c r="P132" i="34"/>
  <c r="X132" i="34" s="1"/>
  <c r="AE175" i="34" s="1"/>
  <c r="P131" i="34"/>
  <c r="X131" i="34" s="1"/>
  <c r="AE169" i="34" s="1"/>
  <c r="P134" i="34"/>
  <c r="X134" i="34" s="1"/>
  <c r="AE187" i="34" s="1"/>
  <c r="P137" i="34"/>
  <c r="X137" i="34" s="1"/>
  <c r="P136" i="34"/>
  <c r="X136" i="34" s="1"/>
  <c r="P133" i="34"/>
  <c r="X133" i="34" s="1"/>
  <c r="AE181" i="34" s="1"/>
  <c r="K33" i="35"/>
  <c r="AB13" i="34" s="1"/>
  <c r="K10" i="33" s="1"/>
  <c r="K37" i="35"/>
  <c r="AB17" i="34" s="1"/>
  <c r="K10" i="39" s="1"/>
  <c r="K26" i="35"/>
  <c r="AB6" i="34" s="1"/>
  <c r="K10" i="23" s="1"/>
  <c r="K36" i="35"/>
  <c r="AB16" i="34" s="1"/>
  <c r="K10" i="38" s="1"/>
  <c r="K30" i="35"/>
  <c r="AB10" i="34" s="1"/>
  <c r="K10" i="29" s="1"/>
  <c r="W92" i="35"/>
  <c r="K25" i="35"/>
  <c r="AB5" i="34" s="1"/>
  <c r="C246" i="39"/>
  <c r="AE32" i="35"/>
  <c r="AV12" i="34" s="1"/>
  <c r="AQ82" i="35"/>
  <c r="AN49" i="35"/>
  <c r="AZ83" i="35"/>
  <c r="Q188" i="34"/>
  <c r="Y188" i="34" s="1"/>
  <c r="AE428" i="34" s="1"/>
  <c r="Q189" i="34"/>
  <c r="Y189" i="34" s="1"/>
  <c r="AE434" i="34" s="1"/>
  <c r="Q187" i="34"/>
  <c r="Y187" i="34" s="1"/>
  <c r="AE422" i="34" s="1"/>
  <c r="Q190" i="34"/>
  <c r="Y190" i="34" s="1"/>
  <c r="AE440" i="34" s="1"/>
  <c r="Q193" i="34"/>
  <c r="Y193" i="34" s="1"/>
  <c r="Q192" i="34"/>
  <c r="Y192" i="34" s="1"/>
  <c r="Q186" i="34"/>
  <c r="Y186" i="34" s="1"/>
  <c r="AE416" i="34" s="1"/>
  <c r="Q191" i="34"/>
  <c r="Y191" i="34" s="1"/>
  <c r="AE446" i="34" s="1"/>
  <c r="AD42" i="35"/>
  <c r="AD43" i="35"/>
  <c r="AD47" i="35"/>
  <c r="AD50" i="35"/>
  <c r="AD53" i="35"/>
  <c r="AD54" i="35"/>
  <c r="AP93" i="35"/>
  <c r="N186" i="34"/>
  <c r="V186" i="34" s="1"/>
  <c r="AE413" i="34" s="1"/>
  <c r="N189" i="34"/>
  <c r="V189" i="34" s="1"/>
  <c r="AE431" i="34" s="1"/>
  <c r="N187" i="34"/>
  <c r="V187" i="34" s="1"/>
  <c r="AE419" i="34" s="1"/>
  <c r="N188" i="34"/>
  <c r="V188" i="34" s="1"/>
  <c r="AE425" i="34" s="1"/>
  <c r="N193" i="34"/>
  <c r="V193" i="34" s="1"/>
  <c r="N190" i="34"/>
  <c r="V190" i="34" s="1"/>
  <c r="AE437" i="34" s="1"/>
  <c r="N192" i="34"/>
  <c r="V192" i="34" s="1"/>
  <c r="N191" i="34"/>
  <c r="V191" i="34" s="1"/>
  <c r="AE443" i="34" s="1"/>
  <c r="J42" i="35"/>
  <c r="J43" i="35"/>
  <c r="J47" i="35"/>
  <c r="J50" i="35"/>
  <c r="J53" i="35"/>
  <c r="J54" i="35"/>
  <c r="V93" i="35"/>
  <c r="C158" i="39"/>
  <c r="C238" i="39"/>
  <c r="AI44" i="35"/>
  <c r="AU78" i="35"/>
  <c r="AQ72" i="35"/>
  <c r="AE28" i="35"/>
  <c r="AV8" i="34" s="1"/>
  <c r="Y48" i="35"/>
  <c r="AK88" i="35"/>
  <c r="M162" i="34"/>
  <c r="U162" i="34" s="1"/>
  <c r="AE304" i="34" s="1"/>
  <c r="M169" i="34"/>
  <c r="U169" i="34" s="1"/>
  <c r="M165" i="34"/>
  <c r="U165" i="34" s="1"/>
  <c r="AE322" i="34" s="1"/>
  <c r="M163" i="34"/>
  <c r="U163" i="34" s="1"/>
  <c r="AE310" i="34" s="1"/>
  <c r="M166" i="34"/>
  <c r="U166" i="34" s="1"/>
  <c r="AE328" i="34" s="1"/>
  <c r="M168" i="34"/>
  <c r="U168" i="34" s="1"/>
  <c r="M167" i="34"/>
  <c r="U167" i="34" s="1"/>
  <c r="AE334" i="34" s="1"/>
  <c r="M164" i="34"/>
  <c r="U164" i="34" s="1"/>
  <c r="AE316" i="34" s="1"/>
  <c r="AI45" i="35"/>
  <c r="AU73" i="35"/>
  <c r="C188" i="39"/>
  <c r="P150" i="34"/>
  <c r="X150" i="34" s="1"/>
  <c r="AE259" i="34" s="1"/>
  <c r="P153" i="34"/>
  <c r="X153" i="34" s="1"/>
  <c r="P152" i="34"/>
  <c r="X152" i="34" s="1"/>
  <c r="P147" i="34"/>
  <c r="X147" i="34" s="1"/>
  <c r="AE241" i="34" s="1"/>
  <c r="P146" i="34"/>
  <c r="X146" i="34" s="1"/>
  <c r="AE235" i="34" s="1"/>
  <c r="P151" i="34"/>
  <c r="X151" i="34" s="1"/>
  <c r="AE265" i="34" s="1"/>
  <c r="P148" i="34"/>
  <c r="X148" i="34" s="1"/>
  <c r="AE247" i="34" s="1"/>
  <c r="P149" i="34"/>
  <c r="X149" i="34" s="1"/>
  <c r="AE253" i="34" s="1"/>
  <c r="O125" i="34"/>
  <c r="W125" i="34" s="1"/>
  <c r="AE144" i="34" s="1"/>
  <c r="O128" i="34"/>
  <c r="W128" i="34" s="1"/>
  <c r="O122" i="34"/>
  <c r="W122" i="34" s="1"/>
  <c r="AE126" i="34" s="1"/>
  <c r="O126" i="34"/>
  <c r="W126" i="34" s="1"/>
  <c r="AE150" i="34" s="1"/>
  <c r="O129" i="34"/>
  <c r="W129" i="34" s="1"/>
  <c r="O123" i="34"/>
  <c r="W123" i="34" s="1"/>
  <c r="AE132" i="34" s="1"/>
  <c r="O127" i="34"/>
  <c r="W127" i="34" s="1"/>
  <c r="AE156" i="34" s="1"/>
  <c r="O124" i="34"/>
  <c r="W124" i="34" s="1"/>
  <c r="AE138" i="34" s="1"/>
  <c r="O187" i="34"/>
  <c r="W187" i="34" s="1"/>
  <c r="AE420" i="34" s="1"/>
  <c r="O186" i="34"/>
  <c r="W186" i="34" s="1"/>
  <c r="AE414" i="34" s="1"/>
  <c r="O192" i="34"/>
  <c r="W192" i="34" s="1"/>
  <c r="O189" i="34"/>
  <c r="W189" i="34" s="1"/>
  <c r="AE432" i="34" s="1"/>
  <c r="O188" i="34"/>
  <c r="W188" i="34" s="1"/>
  <c r="AE426" i="34" s="1"/>
  <c r="O191" i="34"/>
  <c r="W191" i="34" s="1"/>
  <c r="AE444" i="34" s="1"/>
  <c r="O193" i="34"/>
  <c r="W193" i="34" s="1"/>
  <c r="O190" i="34"/>
  <c r="W190" i="34" s="1"/>
  <c r="AE438" i="34" s="1"/>
  <c r="P125" i="34"/>
  <c r="X125" i="34" s="1"/>
  <c r="AE145" i="34" s="1"/>
  <c r="P128" i="34"/>
  <c r="X128" i="34" s="1"/>
  <c r="P129" i="34"/>
  <c r="X129" i="34" s="1"/>
  <c r="P127" i="34"/>
  <c r="X127" i="34" s="1"/>
  <c r="AE157" i="34" s="1"/>
  <c r="P124" i="34"/>
  <c r="X124" i="34" s="1"/>
  <c r="AE139" i="34" s="1"/>
  <c r="P123" i="34"/>
  <c r="X123" i="34" s="1"/>
  <c r="AE133" i="34" s="1"/>
  <c r="P126" i="34"/>
  <c r="X126" i="34" s="1"/>
  <c r="AE151" i="34" s="1"/>
  <c r="P122" i="34"/>
  <c r="X122" i="34" s="1"/>
  <c r="AE127" i="34" s="1"/>
  <c r="P165" i="34"/>
  <c r="X165" i="34" s="1"/>
  <c r="AE325" i="34" s="1"/>
  <c r="P166" i="34"/>
  <c r="X166" i="34" s="1"/>
  <c r="AE331" i="34" s="1"/>
  <c r="P167" i="34"/>
  <c r="X167" i="34" s="1"/>
  <c r="AE337" i="34" s="1"/>
  <c r="P168" i="34"/>
  <c r="X168" i="34" s="1"/>
  <c r="P169" i="34"/>
  <c r="X169" i="34" s="1"/>
  <c r="P163" i="34"/>
  <c r="X163" i="34" s="1"/>
  <c r="AE313" i="34" s="1"/>
  <c r="P164" i="34"/>
  <c r="X164" i="34" s="1"/>
  <c r="AE319" i="34" s="1"/>
  <c r="P162" i="34"/>
  <c r="X162" i="34" s="1"/>
  <c r="AE307" i="34" s="1"/>
  <c r="R211" i="34"/>
  <c r="Z211" i="34" s="1"/>
  <c r="AE531" i="34" s="1"/>
  <c r="R212" i="34"/>
  <c r="Z212" i="34" s="1"/>
  <c r="AE537" i="34" s="1"/>
  <c r="R215" i="34"/>
  <c r="Z215" i="34" s="1"/>
  <c r="AE555" i="34" s="1"/>
  <c r="R213" i="34"/>
  <c r="Z213" i="34" s="1"/>
  <c r="AE543" i="34" s="1"/>
  <c r="R216" i="34"/>
  <c r="Z216" i="34" s="1"/>
  <c r="R214" i="34"/>
  <c r="Z214" i="34" s="1"/>
  <c r="AE549" i="34" s="1"/>
  <c r="R217" i="34"/>
  <c r="Z217" i="34" s="1"/>
  <c r="R210" i="34"/>
  <c r="Z210" i="34" s="1"/>
  <c r="AE525" i="34" s="1"/>
  <c r="R136" i="34"/>
  <c r="Z136" i="34" s="1"/>
  <c r="R133" i="34"/>
  <c r="Z133" i="34" s="1"/>
  <c r="AE183" i="34" s="1"/>
  <c r="R137" i="34"/>
  <c r="Z137" i="34" s="1"/>
  <c r="R135" i="34"/>
  <c r="Z135" i="34" s="1"/>
  <c r="AE195" i="34" s="1"/>
  <c r="R134" i="34"/>
  <c r="Z134" i="34" s="1"/>
  <c r="AE189" i="34" s="1"/>
  <c r="R132" i="34"/>
  <c r="Z132" i="34" s="1"/>
  <c r="AE177" i="34" s="1"/>
  <c r="R130" i="34"/>
  <c r="Z130" i="34" s="1"/>
  <c r="AE165" i="34" s="1"/>
  <c r="R131" i="34"/>
  <c r="Z131" i="34" s="1"/>
  <c r="AE171" i="34" s="1"/>
  <c r="O153" i="34"/>
  <c r="W153" i="34" s="1"/>
  <c r="O146" i="34"/>
  <c r="W146" i="34" s="1"/>
  <c r="AE234" i="34" s="1"/>
  <c r="O151" i="34"/>
  <c r="W151" i="34" s="1"/>
  <c r="AE264" i="34" s="1"/>
  <c r="O147" i="34"/>
  <c r="W147" i="34" s="1"/>
  <c r="AE240" i="34" s="1"/>
  <c r="O150" i="34"/>
  <c r="W150" i="34" s="1"/>
  <c r="AE258" i="34" s="1"/>
  <c r="O152" i="34"/>
  <c r="W152" i="34" s="1"/>
  <c r="O149" i="34"/>
  <c r="W149" i="34" s="1"/>
  <c r="AE252" i="34" s="1"/>
  <c r="O148" i="34"/>
  <c r="W148" i="34" s="1"/>
  <c r="AE246" i="34" s="1"/>
  <c r="AE25" i="35"/>
  <c r="AV5" i="34" s="1"/>
  <c r="AE33" i="35"/>
  <c r="AV13" i="34" s="1"/>
  <c r="K30" i="33" s="1"/>
  <c r="AE37" i="35"/>
  <c r="AV17" i="34" s="1"/>
  <c r="K30" i="39" s="1"/>
  <c r="AE30" i="35"/>
  <c r="AV10" i="34" s="1"/>
  <c r="K30" i="29" s="1"/>
  <c r="AE26" i="35"/>
  <c r="AV6" i="34" s="1"/>
  <c r="K30" i="23" s="1"/>
  <c r="AQ92" i="35"/>
  <c r="AE36" i="35"/>
  <c r="AV16" i="34" s="1"/>
  <c r="K30" i="38" s="1"/>
  <c r="AD48" i="35"/>
  <c r="AP88" i="35"/>
  <c r="J48" i="35"/>
  <c r="V88" i="35"/>
  <c r="E54" i="35"/>
  <c r="E43" i="35"/>
  <c r="E47" i="35"/>
  <c r="E50" i="35"/>
  <c r="E53" i="35"/>
  <c r="E42" i="35"/>
  <c r="Q93" i="35"/>
  <c r="AG87" i="35"/>
  <c r="U31" i="35"/>
  <c r="AL11" i="34" s="1"/>
  <c r="K20" i="30" s="1"/>
  <c r="O131" i="34"/>
  <c r="W131" i="34" s="1"/>
  <c r="AE168" i="34" s="1"/>
  <c r="O134" i="34"/>
  <c r="W134" i="34" s="1"/>
  <c r="AE186" i="34" s="1"/>
  <c r="O135" i="34"/>
  <c r="W135" i="34" s="1"/>
  <c r="AE192" i="34" s="1"/>
  <c r="O132" i="34"/>
  <c r="W132" i="34" s="1"/>
  <c r="AE174" i="34" s="1"/>
  <c r="O133" i="34"/>
  <c r="W133" i="34" s="1"/>
  <c r="AE180" i="34" s="1"/>
  <c r="O130" i="34"/>
  <c r="W130" i="34" s="1"/>
  <c r="AE162" i="34" s="1"/>
  <c r="O137" i="34"/>
  <c r="W137" i="34" s="1"/>
  <c r="O136" i="34"/>
  <c r="W136" i="34" s="1"/>
  <c r="J45" i="35"/>
  <c r="V73" i="35"/>
  <c r="C46" i="39"/>
  <c r="R182" i="34"/>
  <c r="Z182" i="34" s="1"/>
  <c r="AE405" i="34" s="1"/>
  <c r="R181" i="34"/>
  <c r="Z181" i="34" s="1"/>
  <c r="AE399" i="34" s="1"/>
  <c r="R184" i="34"/>
  <c r="Z184" i="34" s="1"/>
  <c r="R183" i="34"/>
  <c r="Z183" i="34" s="1"/>
  <c r="AE411" i="34" s="1"/>
  <c r="R179" i="34"/>
  <c r="Z179" i="34" s="1"/>
  <c r="AE387" i="34" s="1"/>
  <c r="R185" i="34"/>
  <c r="Z185" i="34" s="1"/>
  <c r="R178" i="34"/>
  <c r="Z178" i="34" s="1"/>
  <c r="AE381" i="34" s="1"/>
  <c r="R180" i="34"/>
  <c r="Z180" i="34" s="1"/>
  <c r="AE393" i="34" s="1"/>
  <c r="AI43" i="35"/>
  <c r="AI47" i="35"/>
  <c r="AI50" i="35"/>
  <c r="AI53" i="35"/>
  <c r="AI42" i="35"/>
  <c r="AI54" i="35"/>
  <c r="AU93" i="35"/>
  <c r="Q162" i="34"/>
  <c r="Y162" i="34" s="1"/>
  <c r="AE308" i="34" s="1"/>
  <c r="Q169" i="34"/>
  <c r="Y169" i="34" s="1"/>
  <c r="Q165" i="34"/>
  <c r="Y165" i="34" s="1"/>
  <c r="AE326" i="34" s="1"/>
  <c r="Q163" i="34"/>
  <c r="Y163" i="34" s="1"/>
  <c r="AE314" i="34" s="1"/>
  <c r="Q164" i="34"/>
  <c r="Y164" i="34" s="1"/>
  <c r="AE320" i="34" s="1"/>
  <c r="Q168" i="34"/>
  <c r="Y168" i="34" s="1"/>
  <c r="Q167" i="34"/>
  <c r="Y167" i="34" s="1"/>
  <c r="AE338" i="34" s="1"/>
  <c r="Q166" i="34"/>
  <c r="Y166" i="34" s="1"/>
  <c r="AE332" i="34" s="1"/>
  <c r="O42" i="35"/>
  <c r="O43" i="35"/>
  <c r="O54" i="35"/>
  <c r="O47" i="35"/>
  <c r="O50" i="35"/>
  <c r="O53" i="35"/>
  <c r="AA93" i="35"/>
  <c r="N164" i="34"/>
  <c r="V164" i="34" s="1"/>
  <c r="AE317" i="34" s="1"/>
  <c r="N167" i="34"/>
  <c r="V167" i="34" s="1"/>
  <c r="AE335" i="34" s="1"/>
  <c r="N168" i="34"/>
  <c r="V168" i="34" s="1"/>
  <c r="N166" i="34"/>
  <c r="V166" i="34" s="1"/>
  <c r="AE329" i="34" s="1"/>
  <c r="N169" i="34"/>
  <c r="V169" i="34" s="1"/>
  <c r="N165" i="34"/>
  <c r="V165" i="34" s="1"/>
  <c r="AE323" i="34" s="1"/>
  <c r="N163" i="34"/>
  <c r="V163" i="34" s="1"/>
  <c r="AE311" i="34" s="1"/>
  <c r="N162" i="34"/>
  <c r="V162" i="34" s="1"/>
  <c r="AE305" i="34" s="1"/>
  <c r="C38" i="39"/>
  <c r="C278" i="39"/>
  <c r="Q141" i="34"/>
  <c r="Y141" i="34" s="1"/>
  <c r="AE218" i="34" s="1"/>
  <c r="Q143" i="34"/>
  <c r="Y143" i="34" s="1"/>
  <c r="AE230" i="34" s="1"/>
  <c r="Q140" i="34"/>
  <c r="Y140" i="34" s="1"/>
  <c r="AE212" i="34" s="1"/>
  <c r="Q145" i="34"/>
  <c r="Y145" i="34" s="1"/>
  <c r="Q142" i="34"/>
  <c r="Y142" i="34" s="1"/>
  <c r="AE224" i="34" s="1"/>
  <c r="Q138" i="34"/>
  <c r="Y138" i="34" s="1"/>
  <c r="AE200" i="34" s="1"/>
  <c r="Q139" i="34"/>
  <c r="Y139" i="34" s="1"/>
  <c r="AE206" i="34" s="1"/>
  <c r="Q144" i="34"/>
  <c r="Y144" i="34" s="1"/>
  <c r="P175" i="34"/>
  <c r="X175" i="34" s="1"/>
  <c r="AE373" i="34" s="1"/>
  <c r="P170" i="34"/>
  <c r="X170" i="34" s="1"/>
  <c r="AE343" i="34" s="1"/>
  <c r="P177" i="34"/>
  <c r="X177" i="34" s="1"/>
  <c r="P172" i="34"/>
  <c r="X172" i="34" s="1"/>
  <c r="AE355" i="34" s="1"/>
  <c r="P171" i="34"/>
  <c r="X171" i="34" s="1"/>
  <c r="AE349" i="34" s="1"/>
  <c r="P174" i="34"/>
  <c r="X174" i="34" s="1"/>
  <c r="AE367" i="34" s="1"/>
  <c r="P176" i="34"/>
  <c r="X176" i="34" s="1"/>
  <c r="P173" i="34"/>
  <c r="X173" i="34" s="1"/>
  <c r="AE361" i="34" s="1"/>
  <c r="H47" i="35"/>
  <c r="H50" i="35"/>
  <c r="H53" i="35"/>
  <c r="H42" i="35"/>
  <c r="H43" i="35"/>
  <c r="H54" i="35"/>
  <c r="M219" i="34"/>
  <c r="U219" i="34" s="1"/>
  <c r="AE562" i="34" s="1"/>
  <c r="M220" i="34"/>
  <c r="U220" i="34" s="1"/>
  <c r="AE568" i="34" s="1"/>
  <c r="M225" i="34"/>
  <c r="U225" i="34" s="1"/>
  <c r="M222" i="34"/>
  <c r="U222" i="34" s="1"/>
  <c r="AE580" i="34" s="1"/>
  <c r="M218" i="34"/>
  <c r="U218" i="34" s="1"/>
  <c r="AE556" i="34" s="1"/>
  <c r="M223" i="34"/>
  <c r="U223" i="34" s="1"/>
  <c r="AE586" i="34" s="1"/>
  <c r="M224" i="34"/>
  <c r="U224" i="34" s="1"/>
  <c r="M221" i="34"/>
  <c r="U221" i="34" s="1"/>
  <c r="AE574" i="34" s="1"/>
  <c r="M211" i="34"/>
  <c r="U211" i="34" s="1"/>
  <c r="AE526" i="34" s="1"/>
  <c r="M212" i="34"/>
  <c r="U212" i="34" s="1"/>
  <c r="AE532" i="34" s="1"/>
  <c r="M210" i="34"/>
  <c r="U210" i="34" s="1"/>
  <c r="AE520" i="34" s="1"/>
  <c r="M213" i="34"/>
  <c r="U213" i="34" s="1"/>
  <c r="AE538" i="34" s="1"/>
  <c r="M216" i="34"/>
  <c r="U216" i="34" s="1"/>
  <c r="M215" i="34"/>
  <c r="U215" i="34" s="1"/>
  <c r="AE550" i="34" s="1"/>
  <c r="M217" i="34"/>
  <c r="U217" i="34" s="1"/>
  <c r="M214" i="34"/>
  <c r="U214" i="34" s="1"/>
  <c r="AE544" i="34" s="1"/>
  <c r="J44" i="35"/>
  <c r="V78" i="35"/>
  <c r="Q147" i="34"/>
  <c r="Y147" i="34" s="1"/>
  <c r="AE242" i="34" s="1"/>
  <c r="Q151" i="34"/>
  <c r="Y151" i="34" s="1"/>
  <c r="AE266" i="34" s="1"/>
  <c r="Q148" i="34"/>
  <c r="Y148" i="34" s="1"/>
  <c r="AE248" i="34" s="1"/>
  <c r="Q146" i="34"/>
  <c r="Y146" i="34" s="1"/>
  <c r="AE236" i="34" s="1"/>
  <c r="Q150" i="34"/>
  <c r="Y150" i="34" s="1"/>
  <c r="AE260" i="34" s="1"/>
  <c r="Q149" i="34"/>
  <c r="Y149" i="34" s="1"/>
  <c r="AE254" i="34" s="1"/>
  <c r="Q152" i="34"/>
  <c r="Y152" i="34" s="1"/>
  <c r="Q153" i="34"/>
  <c r="Y153" i="34" s="1"/>
  <c r="C148" i="39"/>
  <c r="O48" i="35"/>
  <c r="AA88" i="35"/>
  <c r="O218" i="34"/>
  <c r="W218" i="34" s="1"/>
  <c r="AE558" i="34" s="1"/>
  <c r="O220" i="34"/>
  <c r="W220" i="34" s="1"/>
  <c r="AE570" i="34" s="1"/>
  <c r="O219" i="34"/>
  <c r="W219" i="34" s="1"/>
  <c r="AE564" i="34" s="1"/>
  <c r="O224" i="34"/>
  <c r="W224" i="34" s="1"/>
  <c r="O225" i="34"/>
  <c r="W225" i="34" s="1"/>
  <c r="O222" i="34"/>
  <c r="W222" i="34" s="1"/>
  <c r="AE582" i="34" s="1"/>
  <c r="O221" i="34"/>
  <c r="W221" i="34" s="1"/>
  <c r="AE576" i="34" s="1"/>
  <c r="O223" i="34"/>
  <c r="W223" i="34" s="1"/>
  <c r="AE588" i="34" s="1"/>
  <c r="O164" i="34"/>
  <c r="W164" i="34" s="1"/>
  <c r="AE318" i="34" s="1"/>
  <c r="O167" i="34"/>
  <c r="W167" i="34" s="1"/>
  <c r="AE336" i="34" s="1"/>
  <c r="O168" i="34"/>
  <c r="W168" i="34" s="1"/>
  <c r="O166" i="34"/>
  <c r="W166" i="34" s="1"/>
  <c r="AE330" i="34" s="1"/>
  <c r="O169" i="34"/>
  <c r="W169" i="34" s="1"/>
  <c r="O162" i="34"/>
  <c r="W162" i="34" s="1"/>
  <c r="AE306" i="34" s="1"/>
  <c r="O163" i="34"/>
  <c r="W163" i="34" s="1"/>
  <c r="AE312" i="34" s="1"/>
  <c r="O165" i="34"/>
  <c r="W165" i="34" s="1"/>
  <c r="AE324" i="34" s="1"/>
  <c r="P210" i="34"/>
  <c r="X210" i="34" s="1"/>
  <c r="AE523" i="34" s="1"/>
  <c r="P211" i="34"/>
  <c r="X211" i="34" s="1"/>
  <c r="AE529" i="34" s="1"/>
  <c r="P214" i="34"/>
  <c r="X214" i="34" s="1"/>
  <c r="AE547" i="34" s="1"/>
  <c r="P212" i="34"/>
  <c r="X212" i="34" s="1"/>
  <c r="AE535" i="34" s="1"/>
  <c r="P215" i="34"/>
  <c r="X215" i="34" s="1"/>
  <c r="AE553" i="34" s="1"/>
  <c r="P213" i="34"/>
  <c r="X213" i="34" s="1"/>
  <c r="AE541" i="34" s="1"/>
  <c r="P217" i="34"/>
  <c r="X217" i="34" s="1"/>
  <c r="P216" i="34"/>
  <c r="X216" i="34" s="1"/>
  <c r="Y42" i="35"/>
  <c r="Y43" i="35"/>
  <c r="Y53" i="35"/>
  <c r="Y47" i="35"/>
  <c r="Y50" i="35"/>
  <c r="Y54" i="35"/>
  <c r="AK93" i="35"/>
  <c r="BA87" i="35"/>
  <c r="AO31" i="35"/>
  <c r="BF11" i="34" s="1"/>
  <c r="K40" i="30" s="1"/>
  <c r="AJ37" i="35"/>
  <c r="BA17" i="34" s="1"/>
  <c r="K35" i="39" s="1"/>
  <c r="AJ33" i="35"/>
  <c r="BA13" i="34" s="1"/>
  <c r="K35" i="33" s="1"/>
  <c r="AV92" i="35"/>
  <c r="AJ25" i="35"/>
  <c r="BA5" i="34" s="1"/>
  <c r="AJ26" i="35"/>
  <c r="BA6" i="34" s="1"/>
  <c r="K35" i="23" s="1"/>
  <c r="AJ30" i="35"/>
  <c r="BA10" i="34" s="1"/>
  <c r="K35" i="29" s="1"/>
  <c r="AJ36" i="35"/>
  <c r="BA16" i="34" s="1"/>
  <c r="K35" i="38" s="1"/>
  <c r="O44" i="35"/>
  <c r="AA78" i="35"/>
  <c r="R188" i="34"/>
  <c r="Z188" i="34" s="1"/>
  <c r="AE429" i="34" s="1"/>
  <c r="R191" i="34"/>
  <c r="Z191" i="34" s="1"/>
  <c r="AE447" i="34" s="1"/>
  <c r="R190" i="34"/>
  <c r="Z190" i="34" s="1"/>
  <c r="AE441" i="34" s="1"/>
  <c r="R189" i="34"/>
  <c r="Z189" i="34" s="1"/>
  <c r="AE435" i="34" s="1"/>
  <c r="R192" i="34"/>
  <c r="Z192" i="34" s="1"/>
  <c r="R193" i="34"/>
  <c r="Z193" i="34" s="1"/>
  <c r="R186" i="34"/>
  <c r="Z186" i="34" s="1"/>
  <c r="AE417" i="34" s="1"/>
  <c r="R187" i="34"/>
  <c r="Z187" i="34" s="1"/>
  <c r="AE423" i="34" s="1"/>
  <c r="Z25" i="35"/>
  <c r="AQ5" i="34" s="1"/>
  <c r="Z37" i="35"/>
  <c r="AQ17" i="34" s="1"/>
  <c r="K25" i="39" s="1"/>
  <c r="Z33" i="35"/>
  <c r="AQ13" i="34" s="1"/>
  <c r="K25" i="33" s="1"/>
  <c r="Z30" i="35"/>
  <c r="AQ10" i="34" s="1"/>
  <c r="K25" i="29" s="1"/>
  <c r="Z26" i="35"/>
  <c r="AQ6" i="34" s="1"/>
  <c r="K25" i="23" s="1"/>
  <c r="AL92" i="35"/>
  <c r="Z36" i="35"/>
  <c r="AQ16" i="34" s="1"/>
  <c r="K25" i="38" s="1"/>
  <c r="AB87" i="35"/>
  <c r="P31" i="35"/>
  <c r="AG11" i="34" s="1"/>
  <c r="K15" i="30" s="1"/>
  <c r="AA31" i="35"/>
  <c r="AR11" i="34" s="1"/>
  <c r="K26" i="30" s="1"/>
  <c r="AM87" i="35"/>
  <c r="AB31" i="35" s="1"/>
  <c r="AS11" i="34" s="1"/>
  <c r="K27" i="30" s="1"/>
  <c r="C9" i="26"/>
  <c r="C99" i="26"/>
  <c r="C89" i="26"/>
  <c r="C169" i="26"/>
  <c r="C84" i="32"/>
  <c r="C164" i="32"/>
  <c r="C244" i="25"/>
  <c r="C19" i="26"/>
  <c r="C179" i="26"/>
  <c r="C129" i="26"/>
  <c r="C124" i="32"/>
  <c r="C204" i="32"/>
  <c r="C97" i="27"/>
  <c r="C137" i="27"/>
  <c r="C244" i="32"/>
  <c r="C4" i="32"/>
  <c r="C44" i="32"/>
  <c r="C17" i="27"/>
  <c r="C129" i="27"/>
  <c r="C249" i="27"/>
  <c r="C89" i="27"/>
  <c r="C57" i="27"/>
  <c r="C177" i="27"/>
  <c r="C169" i="27"/>
  <c r="C209" i="27"/>
  <c r="C49" i="27"/>
  <c r="C257" i="27"/>
  <c r="C217" i="27"/>
  <c r="C9" i="27"/>
  <c r="C139" i="26"/>
  <c r="C209" i="26"/>
  <c r="C219" i="26"/>
  <c r="C49" i="26"/>
  <c r="C249" i="26"/>
  <c r="C59" i="26"/>
  <c r="C259" i="26"/>
  <c r="C44" i="25"/>
  <c r="C164" i="25"/>
  <c r="C204" i="25"/>
  <c r="C84" i="25"/>
  <c r="C124" i="25"/>
  <c r="AI12" i="34"/>
  <c r="AN7" i="34"/>
  <c r="K22" i="26" s="1"/>
  <c r="K6" i="33"/>
  <c r="AR8" i="34"/>
  <c r="AD8" i="34"/>
  <c r="K6" i="32"/>
  <c r="AM7" i="34"/>
  <c r="K21" i="26" s="1"/>
  <c r="W154" i="34" l="1"/>
  <c r="C23" i="27"/>
  <c r="H45" i="23"/>
  <c r="G85" i="23"/>
  <c r="G165" i="23"/>
  <c r="H85" i="23"/>
  <c r="G205" i="23"/>
  <c r="H205" i="23"/>
  <c r="G45" i="23"/>
  <c r="G125" i="23"/>
  <c r="H165" i="23"/>
  <c r="G5" i="23"/>
  <c r="H5" i="23"/>
  <c r="G245" i="23"/>
  <c r="H245" i="23"/>
  <c r="H125" i="23"/>
  <c r="G165" i="39"/>
  <c r="H165" i="39"/>
  <c r="G5" i="39"/>
  <c r="H5" i="39"/>
  <c r="G125" i="39"/>
  <c r="H125" i="39"/>
  <c r="G245" i="39"/>
  <c r="H245" i="39"/>
  <c r="G85" i="39"/>
  <c r="H85" i="39"/>
  <c r="G205" i="39"/>
  <c r="H205" i="39"/>
  <c r="H45" i="39"/>
  <c r="G45" i="39"/>
  <c r="G205" i="38"/>
  <c r="H205" i="38"/>
  <c r="G45" i="38"/>
  <c r="H45" i="38"/>
  <c r="G165" i="38"/>
  <c r="H165" i="38"/>
  <c r="G5" i="38"/>
  <c r="H5" i="38"/>
  <c r="G125" i="38"/>
  <c r="H125" i="38"/>
  <c r="G245" i="38"/>
  <c r="H85" i="38"/>
  <c r="G85" i="38"/>
  <c r="H245" i="38"/>
  <c r="G45" i="33"/>
  <c r="H45" i="33"/>
  <c r="G165" i="33"/>
  <c r="H165" i="33"/>
  <c r="G5" i="33"/>
  <c r="H5" i="33"/>
  <c r="H85" i="33"/>
  <c r="G125" i="33"/>
  <c r="H125" i="33"/>
  <c r="G245" i="33"/>
  <c r="H245" i="33"/>
  <c r="G85" i="33"/>
  <c r="H205" i="33"/>
  <c r="G205" i="33"/>
  <c r="G85" i="25"/>
  <c r="G125" i="25"/>
  <c r="H125" i="25"/>
  <c r="G245" i="25"/>
  <c r="H245" i="25"/>
  <c r="H85" i="25"/>
  <c r="G205" i="25"/>
  <c r="H205" i="25"/>
  <c r="G45" i="25"/>
  <c r="H45" i="25"/>
  <c r="G165" i="25"/>
  <c r="G5" i="25"/>
  <c r="H5" i="25"/>
  <c r="H165" i="25"/>
  <c r="H206" i="33"/>
  <c r="H246" i="33"/>
  <c r="G46" i="33"/>
  <c r="H46" i="33"/>
  <c r="G166" i="33"/>
  <c r="H166" i="33"/>
  <c r="G6" i="33"/>
  <c r="H6" i="33"/>
  <c r="G126" i="33"/>
  <c r="H126" i="33"/>
  <c r="G246" i="33"/>
  <c r="G86" i="33"/>
  <c r="H86" i="33"/>
  <c r="G206" i="33"/>
  <c r="H166" i="32"/>
  <c r="G6" i="32"/>
  <c r="H206" i="32"/>
  <c r="H6" i="32"/>
  <c r="G126" i="32"/>
  <c r="H126" i="32"/>
  <c r="G246" i="32"/>
  <c r="H246" i="32"/>
  <c r="G86" i="32"/>
  <c r="H86" i="32"/>
  <c r="G206" i="32"/>
  <c r="G46" i="32"/>
  <c r="H46" i="32"/>
  <c r="G166" i="32"/>
  <c r="G165" i="29"/>
  <c r="H165" i="29"/>
  <c r="G5" i="29"/>
  <c r="H5" i="29"/>
  <c r="G125" i="29"/>
  <c r="H125" i="29"/>
  <c r="G245" i="29"/>
  <c r="H245" i="29"/>
  <c r="G85" i="29"/>
  <c r="H85" i="29"/>
  <c r="H205" i="29"/>
  <c r="G205" i="29"/>
  <c r="H45" i="29"/>
  <c r="G45" i="29"/>
  <c r="C65" i="31"/>
  <c r="V160" i="34"/>
  <c r="C105" i="31"/>
  <c r="C223" i="27"/>
  <c r="R157" i="34"/>
  <c r="Z157" i="34" s="1"/>
  <c r="AE291" i="34" s="1"/>
  <c r="U159" i="34"/>
  <c r="AE298" i="34" s="1"/>
  <c r="C68" i="28"/>
  <c r="T46" i="35"/>
  <c r="C228" i="28"/>
  <c r="C268" i="28"/>
  <c r="R154" i="34"/>
  <c r="Z154" i="34" s="1"/>
  <c r="AE273" i="34" s="1"/>
  <c r="R158" i="34"/>
  <c r="Z158" i="34" s="1"/>
  <c r="AE297" i="34" s="1"/>
  <c r="R156" i="34"/>
  <c r="Z156" i="34" s="1"/>
  <c r="AE285" i="34" s="1"/>
  <c r="V157" i="34"/>
  <c r="AE287" i="34" s="1"/>
  <c r="U160" i="34"/>
  <c r="R161" i="34"/>
  <c r="Z161" i="34" s="1"/>
  <c r="R159" i="34"/>
  <c r="Z159" i="34" s="1"/>
  <c r="AE303" i="34" s="1"/>
  <c r="C265" i="31"/>
  <c r="C148" i="28"/>
  <c r="C188" i="28"/>
  <c r="U157" i="34"/>
  <c r="AE286" i="34" s="1"/>
  <c r="V161" i="34"/>
  <c r="X77" i="35"/>
  <c r="M27" i="35" s="1"/>
  <c r="AD7" i="34" s="1"/>
  <c r="K12" i="26" s="1"/>
  <c r="G132" i="26" s="1"/>
  <c r="V154" i="34"/>
  <c r="AE269" i="34" s="1"/>
  <c r="V155" i="34"/>
  <c r="AE275" i="34" s="1"/>
  <c r="Z155" i="34"/>
  <c r="AE279" i="34" s="1"/>
  <c r="U161" i="34"/>
  <c r="U154" i="34"/>
  <c r="AE268" i="34" s="1"/>
  <c r="V158" i="34"/>
  <c r="AE293" i="34" s="1"/>
  <c r="C145" i="31"/>
  <c r="C28" i="28"/>
  <c r="AP68" i="35"/>
  <c r="C185" i="31"/>
  <c r="U46" i="35"/>
  <c r="V68" i="35"/>
  <c r="K46" i="35" s="1"/>
  <c r="AV67" i="35"/>
  <c r="AW67" i="35" s="1"/>
  <c r="AL29" i="35" s="1"/>
  <c r="BC9" i="34" s="1"/>
  <c r="AE29" i="35"/>
  <c r="AV9" i="34" s="1"/>
  <c r="C183" i="27"/>
  <c r="C108" i="28"/>
  <c r="AO44" i="35"/>
  <c r="BA78" i="35"/>
  <c r="V159" i="34"/>
  <c r="AE299" i="34" s="1"/>
  <c r="U156" i="34"/>
  <c r="AE280" i="34" s="1"/>
  <c r="C103" i="27"/>
  <c r="AO29" i="35"/>
  <c r="BF9" i="34" s="1"/>
  <c r="G240" i="28" s="1"/>
  <c r="C263" i="27"/>
  <c r="C63" i="27"/>
  <c r="C25" i="31"/>
  <c r="C225" i="31"/>
  <c r="Y46" i="35"/>
  <c r="AK68" i="35"/>
  <c r="AL83" i="35"/>
  <c r="AA49" i="35" s="1"/>
  <c r="C143" i="27"/>
  <c r="H211" i="26"/>
  <c r="H131" i="26"/>
  <c r="H171" i="26"/>
  <c r="G131" i="26"/>
  <c r="G91" i="26"/>
  <c r="H51" i="26"/>
  <c r="H11" i="26"/>
  <c r="H91" i="26"/>
  <c r="G251" i="26"/>
  <c r="G211" i="26"/>
  <c r="G11" i="26"/>
  <c r="G171" i="26"/>
  <c r="H251" i="26"/>
  <c r="G51" i="26"/>
  <c r="G266" i="28"/>
  <c r="G226" i="28"/>
  <c r="G186" i="28"/>
  <c r="G146" i="28"/>
  <c r="G106" i="28"/>
  <c r="G66" i="28"/>
  <c r="G26" i="28"/>
  <c r="H266" i="28"/>
  <c r="H226" i="28"/>
  <c r="H186" i="28"/>
  <c r="H146" i="28"/>
  <c r="H106" i="28"/>
  <c r="H66" i="28"/>
  <c r="H26" i="28"/>
  <c r="G275" i="39"/>
  <c r="G235" i="39"/>
  <c r="G195" i="39"/>
  <c r="H155" i="39"/>
  <c r="H115" i="39"/>
  <c r="H75" i="39"/>
  <c r="H35" i="39"/>
  <c r="H195" i="39"/>
  <c r="G75" i="39"/>
  <c r="G35" i="39"/>
  <c r="H235" i="39"/>
  <c r="G115" i="39"/>
  <c r="H275" i="39"/>
  <c r="G155" i="39"/>
  <c r="G320" i="30"/>
  <c r="G280" i="30"/>
  <c r="G240" i="30"/>
  <c r="G200" i="30"/>
  <c r="G160" i="30"/>
  <c r="G120" i="30"/>
  <c r="G80" i="30"/>
  <c r="G40" i="30"/>
  <c r="H320" i="30"/>
  <c r="H240" i="30"/>
  <c r="H160" i="30"/>
  <c r="H80" i="30"/>
  <c r="H120" i="30"/>
  <c r="H280" i="30"/>
  <c r="H200" i="30"/>
  <c r="H40" i="30"/>
  <c r="H255" i="38"/>
  <c r="H215" i="38"/>
  <c r="H175" i="38"/>
  <c r="H95" i="38"/>
  <c r="H15" i="38"/>
  <c r="G215" i="38"/>
  <c r="G175" i="38"/>
  <c r="G135" i="38"/>
  <c r="G255" i="38"/>
  <c r="G15" i="38"/>
  <c r="H135" i="38"/>
  <c r="G55" i="38"/>
  <c r="H55" i="38"/>
  <c r="G95" i="38"/>
  <c r="G130" i="31"/>
  <c r="H250" i="31"/>
  <c r="H170" i="31"/>
  <c r="G50" i="31"/>
  <c r="G10" i="31"/>
  <c r="G250" i="31"/>
  <c r="G90" i="31"/>
  <c r="G170" i="31"/>
  <c r="H90" i="31"/>
  <c r="H210" i="31"/>
  <c r="H50" i="31"/>
  <c r="H10" i="31"/>
  <c r="H130" i="31"/>
  <c r="G210" i="31"/>
  <c r="G150" i="31"/>
  <c r="H230" i="31"/>
  <c r="H150" i="31"/>
  <c r="G110" i="31"/>
  <c r="G70" i="31"/>
  <c r="G30" i="31"/>
  <c r="G270" i="31"/>
  <c r="H270" i="31"/>
  <c r="G190" i="31"/>
  <c r="H110" i="31"/>
  <c r="H70" i="31"/>
  <c r="G230" i="31"/>
  <c r="H30" i="31"/>
  <c r="H190" i="31"/>
  <c r="G280" i="23"/>
  <c r="G240" i="23"/>
  <c r="G200" i="23"/>
  <c r="G160" i="23"/>
  <c r="G120" i="23"/>
  <c r="G80" i="23"/>
  <c r="G40" i="23"/>
  <c r="H280" i="23"/>
  <c r="H240" i="23"/>
  <c r="H200" i="23"/>
  <c r="H160" i="23"/>
  <c r="H120" i="23"/>
  <c r="H80" i="23"/>
  <c r="H40" i="23"/>
  <c r="G220" i="29"/>
  <c r="G180" i="29"/>
  <c r="G100" i="29"/>
  <c r="G60" i="29"/>
  <c r="G20" i="29"/>
  <c r="H60" i="29"/>
  <c r="H140" i="29"/>
  <c r="H20" i="29"/>
  <c r="G260" i="29"/>
  <c r="H220" i="29"/>
  <c r="H180" i="29"/>
  <c r="G140" i="29"/>
  <c r="H260" i="29"/>
  <c r="H100" i="29"/>
  <c r="H209" i="28"/>
  <c r="H129" i="28"/>
  <c r="H49" i="28"/>
  <c r="G249" i="28"/>
  <c r="H9" i="28"/>
  <c r="H249" i="28"/>
  <c r="G209" i="28"/>
  <c r="G169" i="28"/>
  <c r="H169" i="28"/>
  <c r="G129" i="28"/>
  <c r="G89" i="28"/>
  <c r="H89" i="28"/>
  <c r="G9" i="28"/>
  <c r="G49" i="28"/>
  <c r="G160" i="31"/>
  <c r="G280" i="31"/>
  <c r="G200" i="31"/>
  <c r="H120" i="31"/>
  <c r="G80" i="31"/>
  <c r="G40" i="31"/>
  <c r="H280" i="31"/>
  <c r="G240" i="31"/>
  <c r="G120" i="31"/>
  <c r="H80" i="31"/>
  <c r="H240" i="31"/>
  <c r="H160" i="31"/>
  <c r="H40" i="31"/>
  <c r="H200" i="31"/>
  <c r="G260" i="27"/>
  <c r="G220" i="27"/>
  <c r="G180" i="27"/>
  <c r="G140" i="27"/>
  <c r="G100" i="27"/>
  <c r="G60" i="27"/>
  <c r="G20" i="27"/>
  <c r="H220" i="27"/>
  <c r="H140" i="27"/>
  <c r="H60" i="27"/>
  <c r="H20" i="27"/>
  <c r="H260" i="27"/>
  <c r="H180" i="27"/>
  <c r="H100" i="27"/>
  <c r="G257" i="31"/>
  <c r="G217" i="31"/>
  <c r="G177" i="31"/>
  <c r="G97" i="31"/>
  <c r="H217" i="31"/>
  <c r="G137" i="31"/>
  <c r="H17" i="31"/>
  <c r="H137" i="31"/>
  <c r="H57" i="31"/>
  <c r="G17" i="31"/>
  <c r="H177" i="31"/>
  <c r="H97" i="31"/>
  <c r="G57" i="31"/>
  <c r="H257" i="31"/>
  <c r="G307" i="30"/>
  <c r="G227" i="30"/>
  <c r="H267" i="30"/>
  <c r="H227" i="30"/>
  <c r="H187" i="30"/>
  <c r="H107" i="30"/>
  <c r="H27" i="30"/>
  <c r="G147" i="30"/>
  <c r="G67" i="30"/>
  <c r="G187" i="30"/>
  <c r="G27" i="30"/>
  <c r="H67" i="30"/>
  <c r="H307" i="30"/>
  <c r="G267" i="30"/>
  <c r="G107" i="30"/>
  <c r="H147" i="30"/>
  <c r="H265" i="38"/>
  <c r="H225" i="38"/>
  <c r="G225" i="38"/>
  <c r="G145" i="38"/>
  <c r="G65" i="38"/>
  <c r="H185" i="38"/>
  <c r="H145" i="38"/>
  <c r="G105" i="38"/>
  <c r="G185" i="38"/>
  <c r="H105" i="38"/>
  <c r="G25" i="38"/>
  <c r="H65" i="38"/>
  <c r="G265" i="38"/>
  <c r="H25" i="38"/>
  <c r="H275" i="23"/>
  <c r="H235" i="23"/>
  <c r="H195" i="23"/>
  <c r="H155" i="23"/>
  <c r="H115" i="23"/>
  <c r="H75" i="23"/>
  <c r="H35" i="23"/>
  <c r="G275" i="23"/>
  <c r="G195" i="23"/>
  <c r="G115" i="23"/>
  <c r="G75" i="23"/>
  <c r="G235" i="23"/>
  <c r="G155" i="23"/>
  <c r="G35" i="23"/>
  <c r="G306" i="30"/>
  <c r="G266" i="30"/>
  <c r="G226" i="30"/>
  <c r="G186" i="30"/>
  <c r="G146" i="30"/>
  <c r="G106" i="30"/>
  <c r="G66" i="30"/>
  <c r="G26" i="30"/>
  <c r="H146" i="30"/>
  <c r="H66" i="30"/>
  <c r="H306" i="30"/>
  <c r="H266" i="30"/>
  <c r="H106" i="30"/>
  <c r="H226" i="30"/>
  <c r="H186" i="30"/>
  <c r="H26" i="30"/>
  <c r="G265" i="39"/>
  <c r="G225" i="39"/>
  <c r="G185" i="39"/>
  <c r="G145" i="39"/>
  <c r="H225" i="39"/>
  <c r="H145" i="39"/>
  <c r="H105" i="39"/>
  <c r="H65" i="39"/>
  <c r="H25" i="39"/>
  <c r="G65" i="39"/>
  <c r="H185" i="39"/>
  <c r="G105" i="39"/>
  <c r="H265" i="39"/>
  <c r="G25" i="39"/>
  <c r="H275" i="25"/>
  <c r="H235" i="25"/>
  <c r="H195" i="25"/>
  <c r="H155" i="25"/>
  <c r="H115" i="25"/>
  <c r="H75" i="25"/>
  <c r="H35" i="25"/>
  <c r="G35" i="25"/>
  <c r="G275" i="25"/>
  <c r="G115" i="25"/>
  <c r="G75" i="25"/>
  <c r="G235" i="25"/>
  <c r="G195" i="25"/>
  <c r="G155" i="25"/>
  <c r="G70" i="33"/>
  <c r="G230" i="33"/>
  <c r="G150" i="33"/>
  <c r="H190" i="33"/>
  <c r="H110" i="33"/>
  <c r="H70" i="33"/>
  <c r="H30" i="33"/>
  <c r="G270" i="33"/>
  <c r="G110" i="33"/>
  <c r="G30" i="33"/>
  <c r="H270" i="33"/>
  <c r="H230" i="33"/>
  <c r="G190" i="33"/>
  <c r="H150" i="33"/>
  <c r="G275" i="28"/>
  <c r="G195" i="28"/>
  <c r="G115" i="28"/>
  <c r="G35" i="28"/>
  <c r="H155" i="28"/>
  <c r="H115" i="28"/>
  <c r="G75" i="28"/>
  <c r="H75" i="28"/>
  <c r="H35" i="28"/>
  <c r="H275" i="28"/>
  <c r="G235" i="28"/>
  <c r="H195" i="28"/>
  <c r="H235" i="28"/>
  <c r="G155" i="28"/>
  <c r="H250" i="39"/>
  <c r="H170" i="39"/>
  <c r="H90" i="39"/>
  <c r="H10" i="39"/>
  <c r="G210" i="39"/>
  <c r="H50" i="39"/>
  <c r="G10" i="39"/>
  <c r="G170" i="39"/>
  <c r="G90" i="39"/>
  <c r="H210" i="39"/>
  <c r="G130" i="39"/>
  <c r="G50" i="39"/>
  <c r="G250" i="39"/>
  <c r="H130" i="39"/>
  <c r="G280" i="25"/>
  <c r="G240" i="25"/>
  <c r="G200" i="25"/>
  <c r="G160" i="25"/>
  <c r="G120" i="25"/>
  <c r="G80" i="25"/>
  <c r="G40" i="25"/>
  <c r="H280" i="25"/>
  <c r="H240" i="25"/>
  <c r="H200" i="25"/>
  <c r="H160" i="25"/>
  <c r="H120" i="25"/>
  <c r="H80" i="25"/>
  <c r="H40" i="25"/>
  <c r="G280" i="38"/>
  <c r="H240" i="38"/>
  <c r="H200" i="38"/>
  <c r="H160" i="38"/>
  <c r="H120" i="38"/>
  <c r="H80" i="38"/>
  <c r="H40" i="38"/>
  <c r="G240" i="38"/>
  <c r="G200" i="38"/>
  <c r="H280" i="38"/>
  <c r="G120" i="38"/>
  <c r="G160" i="38"/>
  <c r="G80" i="38"/>
  <c r="G40" i="38"/>
  <c r="H255" i="25"/>
  <c r="H215" i="25"/>
  <c r="H175" i="25"/>
  <c r="H135" i="25"/>
  <c r="H95" i="25"/>
  <c r="H55" i="25"/>
  <c r="H15" i="25"/>
  <c r="G15" i="25"/>
  <c r="G175" i="25"/>
  <c r="G95" i="25"/>
  <c r="G255" i="25"/>
  <c r="G215" i="25"/>
  <c r="G135" i="25"/>
  <c r="G55" i="25"/>
  <c r="G260" i="23"/>
  <c r="G220" i="23"/>
  <c r="G180" i="23"/>
  <c r="G140" i="23"/>
  <c r="G100" i="23"/>
  <c r="G60" i="23"/>
  <c r="G20" i="23"/>
  <c r="H260" i="23"/>
  <c r="H220" i="23"/>
  <c r="H180" i="23"/>
  <c r="H140" i="23"/>
  <c r="H100" i="23"/>
  <c r="H60" i="23"/>
  <c r="H20" i="23"/>
  <c r="G60" i="33"/>
  <c r="H260" i="33"/>
  <c r="H180" i="33"/>
  <c r="H100" i="33"/>
  <c r="H220" i="33"/>
  <c r="G180" i="33"/>
  <c r="H140" i="33"/>
  <c r="G100" i="33"/>
  <c r="G20" i="33"/>
  <c r="H20" i="33"/>
  <c r="G140" i="33"/>
  <c r="G260" i="33"/>
  <c r="G220" i="33"/>
  <c r="H60" i="33"/>
  <c r="G258" i="28"/>
  <c r="G218" i="28"/>
  <c r="G178" i="28"/>
  <c r="G138" i="28"/>
  <c r="G98" i="28"/>
  <c r="G58" i="28"/>
  <c r="G18" i="28"/>
  <c r="H178" i="28"/>
  <c r="H138" i="28"/>
  <c r="H98" i="28"/>
  <c r="H58" i="28"/>
  <c r="H18" i="28"/>
  <c r="H218" i="28"/>
  <c r="H258" i="28"/>
  <c r="G254" i="28"/>
  <c r="G214" i="28"/>
  <c r="G174" i="28"/>
  <c r="G134" i="28"/>
  <c r="G94" i="28"/>
  <c r="G54" i="28"/>
  <c r="G14" i="28"/>
  <c r="H134" i="28"/>
  <c r="H94" i="28"/>
  <c r="H54" i="28"/>
  <c r="H14" i="28"/>
  <c r="H254" i="28"/>
  <c r="H214" i="28"/>
  <c r="H174" i="28"/>
  <c r="G140" i="31"/>
  <c r="G220" i="31"/>
  <c r="G60" i="31"/>
  <c r="G20" i="31"/>
  <c r="H20" i="31"/>
  <c r="G260" i="31"/>
  <c r="G100" i="31"/>
  <c r="H260" i="31"/>
  <c r="G180" i="31"/>
  <c r="H100" i="31"/>
  <c r="H220" i="31"/>
  <c r="H60" i="31"/>
  <c r="H140" i="31"/>
  <c r="H180" i="31"/>
  <c r="G261" i="26"/>
  <c r="G181" i="26"/>
  <c r="G101" i="26"/>
  <c r="H141" i="26"/>
  <c r="H101" i="26"/>
  <c r="H61" i="26"/>
  <c r="H21" i="26"/>
  <c r="H261" i="26"/>
  <c r="G221" i="26"/>
  <c r="H181" i="26"/>
  <c r="G21" i="26"/>
  <c r="H221" i="26"/>
  <c r="G141" i="26"/>
  <c r="G61" i="26"/>
  <c r="G251" i="27"/>
  <c r="G171" i="27"/>
  <c r="G91" i="27"/>
  <c r="G11" i="27"/>
  <c r="H211" i="27"/>
  <c r="H171" i="27"/>
  <c r="G131" i="27"/>
  <c r="H131" i="27"/>
  <c r="H91" i="27"/>
  <c r="G51" i="27"/>
  <c r="H51" i="27"/>
  <c r="H11" i="27"/>
  <c r="G211" i="27"/>
  <c r="H251" i="27"/>
  <c r="G255" i="30"/>
  <c r="H135" i="30"/>
  <c r="H55" i="30"/>
  <c r="G295" i="30"/>
  <c r="G175" i="30"/>
  <c r="G95" i="30"/>
  <c r="G15" i="30"/>
  <c r="H215" i="30"/>
  <c r="G55" i="30"/>
  <c r="H95" i="30"/>
  <c r="G135" i="30"/>
  <c r="H255" i="30"/>
  <c r="G215" i="30"/>
  <c r="H15" i="30"/>
  <c r="H295" i="30"/>
  <c r="H175" i="30"/>
  <c r="H265" i="23"/>
  <c r="H225" i="23"/>
  <c r="H185" i="23"/>
  <c r="H145" i="23"/>
  <c r="H105" i="23"/>
  <c r="H65" i="23"/>
  <c r="H25" i="23"/>
  <c r="G185" i="23"/>
  <c r="G65" i="23"/>
  <c r="G265" i="23"/>
  <c r="G145" i="23"/>
  <c r="G25" i="23"/>
  <c r="G225" i="23"/>
  <c r="G105" i="23"/>
  <c r="H265" i="25"/>
  <c r="H225" i="25"/>
  <c r="H185" i="25"/>
  <c r="H145" i="25"/>
  <c r="H105" i="25"/>
  <c r="H65" i="25"/>
  <c r="H25" i="25"/>
  <c r="G265" i="25"/>
  <c r="G225" i="25"/>
  <c r="G185" i="25"/>
  <c r="G145" i="25"/>
  <c r="G105" i="25"/>
  <c r="G65" i="25"/>
  <c r="G25" i="25"/>
  <c r="H275" i="38"/>
  <c r="H235" i="38"/>
  <c r="H155" i="38"/>
  <c r="H75" i="38"/>
  <c r="H115" i="38"/>
  <c r="G75" i="38"/>
  <c r="G35" i="38"/>
  <c r="G115" i="38"/>
  <c r="G275" i="38"/>
  <c r="G235" i="38"/>
  <c r="H195" i="38"/>
  <c r="G155" i="38"/>
  <c r="H35" i="38"/>
  <c r="G195" i="38"/>
  <c r="G270" i="23"/>
  <c r="G230" i="23"/>
  <c r="G190" i="23"/>
  <c r="G150" i="23"/>
  <c r="G110" i="23"/>
  <c r="G70" i="23"/>
  <c r="G30" i="23"/>
  <c r="H270" i="23"/>
  <c r="H230" i="23"/>
  <c r="H190" i="23"/>
  <c r="H150" i="23"/>
  <c r="H110" i="23"/>
  <c r="H70" i="23"/>
  <c r="H30" i="23"/>
  <c r="G270" i="25"/>
  <c r="G230" i="25"/>
  <c r="G190" i="25"/>
  <c r="G150" i="25"/>
  <c r="G110" i="25"/>
  <c r="G70" i="25"/>
  <c r="G30" i="25"/>
  <c r="H270" i="25"/>
  <c r="H230" i="25"/>
  <c r="H190" i="25"/>
  <c r="H110" i="25"/>
  <c r="H70" i="25"/>
  <c r="H30" i="25"/>
  <c r="H150" i="25"/>
  <c r="G210" i="29"/>
  <c r="G170" i="29"/>
  <c r="G90" i="29"/>
  <c r="G50" i="29"/>
  <c r="G10" i="29"/>
  <c r="H250" i="29"/>
  <c r="H210" i="29"/>
  <c r="G130" i="29"/>
  <c r="H90" i="29"/>
  <c r="H50" i="29"/>
  <c r="H130" i="29"/>
  <c r="H10" i="29"/>
  <c r="G250" i="29"/>
  <c r="H170" i="29"/>
  <c r="G50" i="33"/>
  <c r="G250" i="33"/>
  <c r="G170" i="33"/>
  <c r="G90" i="33"/>
  <c r="H10" i="33"/>
  <c r="H250" i="33"/>
  <c r="G210" i="33"/>
  <c r="H210" i="33"/>
  <c r="H170" i="33"/>
  <c r="G130" i="33"/>
  <c r="H130" i="33"/>
  <c r="G10" i="33"/>
  <c r="H90" i="33"/>
  <c r="H50" i="33"/>
  <c r="G280" i="39"/>
  <c r="G200" i="39"/>
  <c r="H240" i="39"/>
  <c r="H200" i="39"/>
  <c r="G120" i="39"/>
  <c r="G40" i="39"/>
  <c r="H280" i="39"/>
  <c r="G160" i="39"/>
  <c r="G240" i="39"/>
  <c r="H80" i="39"/>
  <c r="H120" i="39"/>
  <c r="H40" i="39"/>
  <c r="H160" i="39"/>
  <c r="G80" i="39"/>
  <c r="G250" i="28"/>
  <c r="G210" i="28"/>
  <c r="G170" i="28"/>
  <c r="G130" i="28"/>
  <c r="G90" i="28"/>
  <c r="G50" i="28"/>
  <c r="G10" i="28"/>
  <c r="H90" i="28"/>
  <c r="H50" i="28"/>
  <c r="H10" i="28"/>
  <c r="H250" i="28"/>
  <c r="H210" i="28"/>
  <c r="H170" i="28"/>
  <c r="H130" i="28"/>
  <c r="G220" i="39"/>
  <c r="G140" i="39"/>
  <c r="G260" i="39"/>
  <c r="G60" i="39"/>
  <c r="H180" i="39"/>
  <c r="H20" i="39"/>
  <c r="G100" i="39"/>
  <c r="H260" i="39"/>
  <c r="H140" i="39"/>
  <c r="H100" i="39"/>
  <c r="G20" i="39"/>
  <c r="G180" i="39"/>
  <c r="H60" i="39"/>
  <c r="H220" i="39"/>
  <c r="G315" i="30"/>
  <c r="H315" i="30"/>
  <c r="G275" i="30"/>
  <c r="H195" i="30"/>
  <c r="H115" i="30"/>
  <c r="H35" i="30"/>
  <c r="H275" i="30"/>
  <c r="G235" i="30"/>
  <c r="G155" i="30"/>
  <c r="G75" i="30"/>
  <c r="G115" i="30"/>
  <c r="H155" i="30"/>
  <c r="G195" i="30"/>
  <c r="G35" i="30"/>
  <c r="H235" i="30"/>
  <c r="H75" i="30"/>
  <c r="G283" i="28"/>
  <c r="G203" i="28"/>
  <c r="G123" i="28"/>
  <c r="G43" i="28"/>
  <c r="H243" i="28"/>
  <c r="H203" i="28"/>
  <c r="G163" i="28"/>
  <c r="H163" i="28"/>
  <c r="H123" i="28"/>
  <c r="G83" i="28"/>
  <c r="H83" i="28"/>
  <c r="H43" i="28"/>
  <c r="G243" i="28"/>
  <c r="H283" i="28"/>
  <c r="G252" i="27"/>
  <c r="G212" i="27"/>
  <c r="G172" i="27"/>
  <c r="G132" i="27"/>
  <c r="G92" i="27"/>
  <c r="G52" i="27"/>
  <c r="G12" i="27"/>
  <c r="H212" i="27"/>
  <c r="H132" i="27"/>
  <c r="H52" i="27"/>
  <c r="H252" i="27"/>
  <c r="H172" i="27"/>
  <c r="H92" i="27"/>
  <c r="H12" i="27"/>
  <c r="G266" i="27"/>
  <c r="G226" i="27"/>
  <c r="G186" i="27"/>
  <c r="G146" i="27"/>
  <c r="G106" i="27"/>
  <c r="G66" i="27"/>
  <c r="G26" i="27"/>
  <c r="H266" i="27"/>
  <c r="H226" i="27"/>
  <c r="H186" i="27"/>
  <c r="H146" i="27"/>
  <c r="H106" i="27"/>
  <c r="H66" i="27"/>
  <c r="H26" i="27"/>
  <c r="G262" i="26"/>
  <c r="G222" i="26"/>
  <c r="G182" i="26"/>
  <c r="G142" i="26"/>
  <c r="G102" i="26"/>
  <c r="H222" i="26"/>
  <c r="H142" i="26"/>
  <c r="H182" i="26"/>
  <c r="H102" i="26"/>
  <c r="G62" i="26"/>
  <c r="G22" i="26"/>
  <c r="H62" i="26"/>
  <c r="H22" i="26"/>
  <c r="H262" i="26"/>
  <c r="G265" i="29"/>
  <c r="G145" i="29"/>
  <c r="G185" i="29"/>
  <c r="H65" i="29"/>
  <c r="H265" i="29"/>
  <c r="H225" i="29"/>
  <c r="H185" i="29"/>
  <c r="G105" i="29"/>
  <c r="H145" i="29"/>
  <c r="H105" i="29"/>
  <c r="G65" i="29"/>
  <c r="G25" i="29"/>
  <c r="H25" i="29"/>
  <c r="G225" i="29"/>
  <c r="G275" i="29"/>
  <c r="G155" i="29"/>
  <c r="H195" i="29"/>
  <c r="H155" i="29"/>
  <c r="G115" i="29"/>
  <c r="G35" i="29"/>
  <c r="H115" i="29"/>
  <c r="G75" i="29"/>
  <c r="H75" i="29"/>
  <c r="H35" i="29"/>
  <c r="G235" i="29"/>
  <c r="H235" i="29"/>
  <c r="H275" i="29"/>
  <c r="G195" i="29"/>
  <c r="G275" i="33"/>
  <c r="G235" i="33"/>
  <c r="G195" i="33"/>
  <c r="G155" i="33"/>
  <c r="G115" i="33"/>
  <c r="G35" i="33"/>
  <c r="H235" i="33"/>
  <c r="H155" i="33"/>
  <c r="G75" i="33"/>
  <c r="H275" i="33"/>
  <c r="H195" i="33"/>
  <c r="H115" i="33"/>
  <c r="H35" i="33"/>
  <c r="H75" i="33"/>
  <c r="G300" i="30"/>
  <c r="G260" i="30"/>
  <c r="G220" i="30"/>
  <c r="G180" i="30"/>
  <c r="G140" i="30"/>
  <c r="G100" i="30"/>
  <c r="G60" i="30"/>
  <c r="G20" i="30"/>
  <c r="H260" i="30"/>
  <c r="H220" i="30"/>
  <c r="H180" i="30"/>
  <c r="H100" i="30"/>
  <c r="H20" i="30"/>
  <c r="H60" i="30"/>
  <c r="H300" i="30"/>
  <c r="H140" i="30"/>
  <c r="G230" i="29"/>
  <c r="G190" i="29"/>
  <c r="G110" i="29"/>
  <c r="G70" i="29"/>
  <c r="G30" i="29"/>
  <c r="H190" i="29"/>
  <c r="G150" i="29"/>
  <c r="G270" i="29"/>
  <c r="H230" i="29"/>
  <c r="H270" i="29"/>
  <c r="H110" i="29"/>
  <c r="H150" i="29"/>
  <c r="H70" i="29"/>
  <c r="H30" i="29"/>
  <c r="G270" i="27"/>
  <c r="G230" i="27"/>
  <c r="G190" i="27"/>
  <c r="G150" i="27"/>
  <c r="G110" i="27"/>
  <c r="G70" i="27"/>
  <c r="G30" i="27"/>
  <c r="H270" i="27"/>
  <c r="H230" i="27"/>
  <c r="H190" i="27"/>
  <c r="H150" i="27"/>
  <c r="H110" i="27"/>
  <c r="H30" i="27"/>
  <c r="H70" i="27"/>
  <c r="H250" i="38"/>
  <c r="H170" i="38"/>
  <c r="H130" i="38"/>
  <c r="H90" i="38"/>
  <c r="H50" i="38"/>
  <c r="H10" i="38"/>
  <c r="G170" i="38"/>
  <c r="G90" i="38"/>
  <c r="G10" i="38"/>
  <c r="H210" i="38"/>
  <c r="G50" i="38"/>
  <c r="G250" i="38"/>
  <c r="G210" i="38"/>
  <c r="G130" i="38"/>
  <c r="G240" i="29"/>
  <c r="G200" i="29"/>
  <c r="G120" i="29"/>
  <c r="G80" i="29"/>
  <c r="G40" i="29"/>
  <c r="G280" i="29"/>
  <c r="H160" i="29"/>
  <c r="H120" i="29"/>
  <c r="H40" i="29"/>
  <c r="H240" i="29"/>
  <c r="H280" i="29"/>
  <c r="H200" i="29"/>
  <c r="G160" i="29"/>
  <c r="H80" i="29"/>
  <c r="G80" i="33"/>
  <c r="H240" i="33"/>
  <c r="H160" i="33"/>
  <c r="H80" i="33"/>
  <c r="G40" i="33"/>
  <c r="G280" i="33"/>
  <c r="G120" i="33"/>
  <c r="H120" i="33"/>
  <c r="H40" i="33"/>
  <c r="G240" i="33"/>
  <c r="G160" i="33"/>
  <c r="H280" i="33"/>
  <c r="G200" i="33"/>
  <c r="H200" i="33"/>
  <c r="H255" i="23"/>
  <c r="H215" i="23"/>
  <c r="H175" i="23"/>
  <c r="H135" i="23"/>
  <c r="H95" i="23"/>
  <c r="H55" i="23"/>
  <c r="H15" i="23"/>
  <c r="G215" i="23"/>
  <c r="G135" i="23"/>
  <c r="G55" i="23"/>
  <c r="G175" i="23"/>
  <c r="G255" i="23"/>
  <c r="G95" i="23"/>
  <c r="G15" i="23"/>
  <c r="G255" i="33"/>
  <c r="G215" i="33"/>
  <c r="G175" i="33"/>
  <c r="G135" i="33"/>
  <c r="G95" i="33"/>
  <c r="G15" i="33"/>
  <c r="H255" i="33"/>
  <c r="H175" i="33"/>
  <c r="H95" i="33"/>
  <c r="H55" i="33"/>
  <c r="H215" i="33"/>
  <c r="H15" i="33"/>
  <c r="H135" i="33"/>
  <c r="G55" i="33"/>
  <c r="G220" i="38"/>
  <c r="H180" i="38"/>
  <c r="H140" i="38"/>
  <c r="H100" i="38"/>
  <c r="H60" i="38"/>
  <c r="H20" i="38"/>
  <c r="G260" i="38"/>
  <c r="H220" i="38"/>
  <c r="G20" i="38"/>
  <c r="G100" i="38"/>
  <c r="H260" i="38"/>
  <c r="G180" i="38"/>
  <c r="G60" i="38"/>
  <c r="G140" i="38"/>
  <c r="G260" i="25"/>
  <c r="G220" i="25"/>
  <c r="G180" i="25"/>
  <c r="G140" i="25"/>
  <c r="G100" i="25"/>
  <c r="G60" i="25"/>
  <c r="G20" i="25"/>
  <c r="H260" i="25"/>
  <c r="H220" i="25"/>
  <c r="H180" i="25"/>
  <c r="H140" i="25"/>
  <c r="H100" i="25"/>
  <c r="H60" i="25"/>
  <c r="H20" i="25"/>
  <c r="G259" i="28"/>
  <c r="G179" i="28"/>
  <c r="G99" i="28"/>
  <c r="G19" i="28"/>
  <c r="H259" i="28"/>
  <c r="G219" i="28"/>
  <c r="H219" i="28"/>
  <c r="H179" i="28"/>
  <c r="G139" i="28"/>
  <c r="H139" i="28"/>
  <c r="H99" i="28"/>
  <c r="G59" i="28"/>
  <c r="H19" i="28"/>
  <c r="H59" i="28"/>
  <c r="H255" i="26"/>
  <c r="H175" i="26"/>
  <c r="H95" i="26"/>
  <c r="H215" i="26"/>
  <c r="G175" i="26"/>
  <c r="G135" i="26"/>
  <c r="H55" i="26"/>
  <c r="H15" i="26"/>
  <c r="H135" i="26"/>
  <c r="G95" i="26"/>
  <c r="G55" i="26"/>
  <c r="G215" i="26"/>
  <c r="G15" i="26"/>
  <c r="G255" i="26"/>
  <c r="G225" i="26"/>
  <c r="G145" i="26"/>
  <c r="H185" i="26"/>
  <c r="H145" i="26"/>
  <c r="G105" i="26"/>
  <c r="H65" i="26"/>
  <c r="H25" i="26"/>
  <c r="H105" i="26"/>
  <c r="G265" i="26"/>
  <c r="H225" i="26"/>
  <c r="H265" i="26"/>
  <c r="G65" i="26"/>
  <c r="G185" i="26"/>
  <c r="G25" i="26"/>
  <c r="H225" i="28"/>
  <c r="H145" i="28"/>
  <c r="H65" i="28"/>
  <c r="H185" i="28"/>
  <c r="G145" i="28"/>
  <c r="G105" i="28"/>
  <c r="H105" i="28"/>
  <c r="G65" i="28"/>
  <c r="G25" i="28"/>
  <c r="G265" i="28"/>
  <c r="H25" i="28"/>
  <c r="H265" i="28"/>
  <c r="G185" i="28"/>
  <c r="G225" i="28"/>
  <c r="G250" i="27"/>
  <c r="G210" i="27"/>
  <c r="G170" i="27"/>
  <c r="G130" i="27"/>
  <c r="G90" i="27"/>
  <c r="G50" i="27"/>
  <c r="G10" i="27"/>
  <c r="H90" i="27"/>
  <c r="H50" i="27"/>
  <c r="H10" i="27"/>
  <c r="H250" i="27"/>
  <c r="H210" i="27"/>
  <c r="H130" i="27"/>
  <c r="H170" i="27"/>
  <c r="H235" i="26"/>
  <c r="H155" i="26"/>
  <c r="H115" i="26"/>
  <c r="H75" i="26"/>
  <c r="H35" i="26"/>
  <c r="G275" i="26"/>
  <c r="H275" i="26"/>
  <c r="G235" i="26"/>
  <c r="G195" i="26"/>
  <c r="G35" i="26"/>
  <c r="H195" i="26"/>
  <c r="G75" i="26"/>
  <c r="G155" i="26"/>
  <c r="G115" i="26"/>
  <c r="G275" i="31"/>
  <c r="G235" i="31"/>
  <c r="G195" i="31"/>
  <c r="G115" i="31"/>
  <c r="H155" i="31"/>
  <c r="H115" i="31"/>
  <c r="G75" i="31"/>
  <c r="H235" i="31"/>
  <c r="G155" i="31"/>
  <c r="H35" i="31"/>
  <c r="H275" i="31"/>
  <c r="H195" i="31"/>
  <c r="H75" i="31"/>
  <c r="G35" i="31"/>
  <c r="G241" i="26"/>
  <c r="G161" i="26"/>
  <c r="G281" i="26"/>
  <c r="H121" i="26"/>
  <c r="H81" i="26"/>
  <c r="H41" i="26"/>
  <c r="H281" i="26"/>
  <c r="H241" i="26"/>
  <c r="G201" i="26"/>
  <c r="H201" i="26"/>
  <c r="H161" i="26"/>
  <c r="G41" i="26"/>
  <c r="G81" i="26"/>
  <c r="G121" i="26"/>
  <c r="G280" i="26"/>
  <c r="G240" i="26"/>
  <c r="G200" i="26"/>
  <c r="G160" i="26"/>
  <c r="H240" i="26"/>
  <c r="H200" i="26"/>
  <c r="H160" i="26"/>
  <c r="G120" i="26"/>
  <c r="G80" i="26"/>
  <c r="G40" i="26"/>
  <c r="H120" i="26"/>
  <c r="H80" i="26"/>
  <c r="H40" i="26"/>
  <c r="H280" i="26"/>
  <c r="G262" i="27"/>
  <c r="G222" i="27"/>
  <c r="G182" i="27"/>
  <c r="G142" i="27"/>
  <c r="G102" i="27"/>
  <c r="G62" i="27"/>
  <c r="G22" i="27"/>
  <c r="H222" i="27"/>
  <c r="H182" i="27"/>
  <c r="H142" i="27"/>
  <c r="H102" i="27"/>
  <c r="H62" i="27"/>
  <c r="H22" i="27"/>
  <c r="H262" i="27"/>
  <c r="E46" i="35"/>
  <c r="G267" i="27"/>
  <c r="G187" i="27"/>
  <c r="G107" i="27"/>
  <c r="G27" i="27"/>
  <c r="H67" i="27"/>
  <c r="H27" i="27"/>
  <c r="H267" i="27"/>
  <c r="G227" i="27"/>
  <c r="H227" i="27"/>
  <c r="H187" i="27"/>
  <c r="G147" i="27"/>
  <c r="H147" i="27"/>
  <c r="G67" i="27"/>
  <c r="H107" i="27"/>
  <c r="G265" i="33"/>
  <c r="G225" i="33"/>
  <c r="G185" i="33"/>
  <c r="G145" i="33"/>
  <c r="G105" i="33"/>
  <c r="G25" i="33"/>
  <c r="H265" i="33"/>
  <c r="H225" i="33"/>
  <c r="H105" i="33"/>
  <c r="H25" i="33"/>
  <c r="H145" i="33"/>
  <c r="G65" i="33"/>
  <c r="H185" i="33"/>
  <c r="H65" i="33"/>
  <c r="H230" i="38"/>
  <c r="H190" i="38"/>
  <c r="H150" i="38"/>
  <c r="H110" i="38"/>
  <c r="H70" i="38"/>
  <c r="H30" i="38"/>
  <c r="H270" i="38"/>
  <c r="G230" i="38"/>
  <c r="G150" i="38"/>
  <c r="G70" i="38"/>
  <c r="G190" i="38"/>
  <c r="G110" i="38"/>
  <c r="G30" i="38"/>
  <c r="G270" i="38"/>
  <c r="H230" i="39"/>
  <c r="H150" i="39"/>
  <c r="H270" i="39"/>
  <c r="G230" i="39"/>
  <c r="G190" i="39"/>
  <c r="H70" i="39"/>
  <c r="H190" i="39"/>
  <c r="G110" i="39"/>
  <c r="H110" i="39"/>
  <c r="G30" i="39"/>
  <c r="H30" i="39"/>
  <c r="G150" i="39"/>
  <c r="G270" i="39"/>
  <c r="G70" i="39"/>
  <c r="G250" i="25"/>
  <c r="G210" i="25"/>
  <c r="G170" i="25"/>
  <c r="G130" i="25"/>
  <c r="G90" i="25"/>
  <c r="G50" i="25"/>
  <c r="G10" i="25"/>
  <c r="H250" i="25"/>
  <c r="H210" i="25"/>
  <c r="H170" i="25"/>
  <c r="H130" i="25"/>
  <c r="H90" i="25"/>
  <c r="H50" i="25"/>
  <c r="H10" i="25"/>
  <c r="G250" i="23"/>
  <c r="G210" i="23"/>
  <c r="G170" i="23"/>
  <c r="G130" i="23"/>
  <c r="G90" i="23"/>
  <c r="G50" i="23"/>
  <c r="G10" i="23"/>
  <c r="H250" i="23"/>
  <c r="H210" i="23"/>
  <c r="H170" i="23"/>
  <c r="H130" i="23"/>
  <c r="H90" i="23"/>
  <c r="H50" i="23"/>
  <c r="H10" i="23"/>
  <c r="G255" i="29"/>
  <c r="G135" i="29"/>
  <c r="H215" i="29"/>
  <c r="G55" i="29"/>
  <c r="G215" i="29"/>
  <c r="G175" i="29"/>
  <c r="H255" i="29"/>
  <c r="H175" i="29"/>
  <c r="G95" i="29"/>
  <c r="H135" i="29"/>
  <c r="H95" i="29"/>
  <c r="H55" i="29"/>
  <c r="G15" i="29"/>
  <c r="H15" i="29"/>
  <c r="G255" i="39"/>
  <c r="G215" i="39"/>
  <c r="G175" i="39"/>
  <c r="G135" i="39"/>
  <c r="H95" i="39"/>
  <c r="H55" i="39"/>
  <c r="H15" i="39"/>
  <c r="H175" i="39"/>
  <c r="H135" i="39"/>
  <c r="H215" i="39"/>
  <c r="G95" i="39"/>
  <c r="G15" i="39"/>
  <c r="H255" i="39"/>
  <c r="G55" i="39"/>
  <c r="H253" i="28"/>
  <c r="H173" i="28"/>
  <c r="H93" i="28"/>
  <c r="H13" i="28"/>
  <c r="H53" i="28"/>
  <c r="G13" i="28"/>
  <c r="G253" i="28"/>
  <c r="G213" i="28"/>
  <c r="H213" i="28"/>
  <c r="G173" i="28"/>
  <c r="G133" i="28"/>
  <c r="H133" i="28"/>
  <c r="G53" i="28"/>
  <c r="G93" i="28"/>
  <c r="G248" i="28"/>
  <c r="G208" i="28"/>
  <c r="G168" i="28"/>
  <c r="G128" i="28"/>
  <c r="G88" i="28"/>
  <c r="G48" i="28"/>
  <c r="G8" i="28"/>
  <c r="H248" i="28"/>
  <c r="H168" i="28"/>
  <c r="H88" i="28"/>
  <c r="H8" i="28"/>
  <c r="H208" i="28"/>
  <c r="H128" i="28"/>
  <c r="H48" i="28"/>
  <c r="G136" i="31"/>
  <c r="G256" i="31"/>
  <c r="G176" i="31"/>
  <c r="H96" i="31"/>
  <c r="G56" i="31"/>
  <c r="G16" i="31"/>
  <c r="H56" i="31"/>
  <c r="H216" i="31"/>
  <c r="H136" i="31"/>
  <c r="H256" i="31"/>
  <c r="G96" i="31"/>
  <c r="H176" i="31"/>
  <c r="G216" i="31"/>
  <c r="H16" i="31"/>
  <c r="H265" i="30"/>
  <c r="G305" i="30"/>
  <c r="G185" i="30"/>
  <c r="G105" i="30"/>
  <c r="G25" i="30"/>
  <c r="H305" i="30"/>
  <c r="G265" i="30"/>
  <c r="G225" i="30"/>
  <c r="H185" i="30"/>
  <c r="H105" i="30"/>
  <c r="H25" i="30"/>
  <c r="H65" i="30"/>
  <c r="H225" i="30"/>
  <c r="G145" i="30"/>
  <c r="H145" i="30"/>
  <c r="G65" i="30"/>
  <c r="C291" i="30"/>
  <c r="C124" i="33"/>
  <c r="C244" i="23"/>
  <c r="C204" i="23"/>
  <c r="C44" i="23"/>
  <c r="C124" i="23"/>
  <c r="C9" i="29"/>
  <c r="C164" i="23"/>
  <c r="C4" i="23"/>
  <c r="C85" i="27"/>
  <c r="C4" i="33"/>
  <c r="C164" i="33"/>
  <c r="C44" i="33"/>
  <c r="W155" i="34"/>
  <c r="C84" i="23"/>
  <c r="C191" i="30"/>
  <c r="C84" i="33"/>
  <c r="C109" i="26"/>
  <c r="C127" i="38"/>
  <c r="C90" i="30"/>
  <c r="C234" i="28"/>
  <c r="C74" i="27"/>
  <c r="C211" i="30"/>
  <c r="C264" i="31"/>
  <c r="C245" i="27"/>
  <c r="C279" i="23"/>
  <c r="C274" i="23"/>
  <c r="C134" i="23"/>
  <c r="C251" i="30"/>
  <c r="C207" i="38"/>
  <c r="C244" i="33"/>
  <c r="C245" i="26"/>
  <c r="C85" i="26"/>
  <c r="C76" i="27"/>
  <c r="C247" i="38"/>
  <c r="C114" i="27"/>
  <c r="C154" i="27"/>
  <c r="C232" i="26"/>
  <c r="C119" i="29"/>
  <c r="C250" i="30"/>
  <c r="C10" i="30"/>
  <c r="C111" i="30"/>
  <c r="C204" i="33"/>
  <c r="C87" i="29"/>
  <c r="C256" i="27"/>
  <c r="C280" i="27"/>
  <c r="C152" i="26"/>
  <c r="C214" i="31"/>
  <c r="C119" i="31"/>
  <c r="C30" i="30"/>
  <c r="C269" i="30"/>
  <c r="C231" i="30"/>
  <c r="C171" i="30"/>
  <c r="C11" i="30"/>
  <c r="C131" i="30"/>
  <c r="C190" i="26"/>
  <c r="C167" i="38"/>
  <c r="C45" i="26"/>
  <c r="C247" i="29"/>
  <c r="C284" i="30"/>
  <c r="C192" i="26"/>
  <c r="C39" i="31"/>
  <c r="C224" i="31"/>
  <c r="C144" i="31"/>
  <c r="C164" i="30"/>
  <c r="C5" i="26"/>
  <c r="C47" i="38"/>
  <c r="C7" i="38"/>
  <c r="C87" i="38"/>
  <c r="C254" i="26"/>
  <c r="C72" i="26"/>
  <c r="C279" i="30"/>
  <c r="C311" i="30"/>
  <c r="C149" i="30"/>
  <c r="C71" i="30"/>
  <c r="C50" i="30"/>
  <c r="C170" i="30"/>
  <c r="C210" i="30"/>
  <c r="C91" i="30"/>
  <c r="C51" i="30"/>
  <c r="C224" i="33"/>
  <c r="C264" i="29"/>
  <c r="C14" i="23"/>
  <c r="C259" i="23"/>
  <c r="C264" i="33"/>
  <c r="C149" i="33"/>
  <c r="C219" i="23"/>
  <c r="C24" i="33"/>
  <c r="C24" i="29"/>
  <c r="C254" i="23"/>
  <c r="C94" i="23"/>
  <c r="C112" i="26"/>
  <c r="C272" i="26"/>
  <c r="C150" i="26"/>
  <c r="C30" i="26"/>
  <c r="C270" i="26"/>
  <c r="C230" i="26"/>
  <c r="C29" i="26"/>
  <c r="C70" i="26"/>
  <c r="C189" i="26"/>
  <c r="C149" i="26"/>
  <c r="C229" i="26"/>
  <c r="AH78" i="35"/>
  <c r="W44" i="35" s="1"/>
  <c r="C144" i="26"/>
  <c r="C110" i="26"/>
  <c r="C269" i="26"/>
  <c r="C79" i="23"/>
  <c r="C224" i="29"/>
  <c r="C144" i="33"/>
  <c r="C49" i="29"/>
  <c r="C64" i="33"/>
  <c r="C39" i="23"/>
  <c r="C174" i="23"/>
  <c r="C219" i="33"/>
  <c r="C109" i="33"/>
  <c r="C19" i="23"/>
  <c r="C59" i="23"/>
  <c r="C99" i="29"/>
  <c r="C194" i="23"/>
  <c r="C179" i="23"/>
  <c r="C139" i="23"/>
  <c r="C234" i="29"/>
  <c r="C159" i="23"/>
  <c r="C169" i="29"/>
  <c r="C290" i="30"/>
  <c r="C190" i="30"/>
  <c r="C270" i="30"/>
  <c r="C130" i="30"/>
  <c r="C109" i="30"/>
  <c r="C69" i="30"/>
  <c r="C310" i="30"/>
  <c r="C70" i="30"/>
  <c r="C229" i="30"/>
  <c r="C189" i="30"/>
  <c r="C230" i="30"/>
  <c r="C29" i="30"/>
  <c r="C309" i="30"/>
  <c r="C271" i="30"/>
  <c r="C31" i="30"/>
  <c r="C151" i="30"/>
  <c r="C110" i="30"/>
  <c r="C169" i="30"/>
  <c r="C239" i="30"/>
  <c r="C9" i="30"/>
  <c r="C209" i="30"/>
  <c r="C150" i="30"/>
  <c r="C249" i="30"/>
  <c r="C119" i="30"/>
  <c r="C89" i="30"/>
  <c r="C289" i="30"/>
  <c r="C99" i="30"/>
  <c r="C79" i="30"/>
  <c r="C129" i="30"/>
  <c r="C319" i="30"/>
  <c r="C49" i="30"/>
  <c r="C274" i="30"/>
  <c r="C199" i="30"/>
  <c r="C159" i="30"/>
  <c r="C39" i="30"/>
  <c r="C79" i="31"/>
  <c r="C64" i="31"/>
  <c r="C184" i="31"/>
  <c r="C14" i="31"/>
  <c r="C279" i="31"/>
  <c r="C159" i="31"/>
  <c r="C199" i="31"/>
  <c r="C239" i="31"/>
  <c r="C104" i="31"/>
  <c r="C24" i="31"/>
  <c r="C254" i="31"/>
  <c r="C249" i="31"/>
  <c r="C54" i="31"/>
  <c r="C94" i="31"/>
  <c r="C134" i="31"/>
  <c r="AW82" i="35"/>
  <c r="AL32" i="35" s="1"/>
  <c r="BC12" i="34" s="1"/>
  <c r="AK32" i="35"/>
  <c r="BB12" i="34" s="1"/>
  <c r="U49" i="35"/>
  <c r="AG83" i="35"/>
  <c r="AP32" i="35"/>
  <c r="BG12" i="34" s="1"/>
  <c r="BB82" i="35"/>
  <c r="AQ32" i="35" s="1"/>
  <c r="BH12" i="34" s="1"/>
  <c r="C14" i="38"/>
  <c r="C239" i="39"/>
  <c r="C94" i="39"/>
  <c r="C264" i="30"/>
  <c r="C239" i="23"/>
  <c r="C249" i="29"/>
  <c r="C209" i="29"/>
  <c r="C74" i="23"/>
  <c r="C34" i="23"/>
  <c r="C154" i="23"/>
  <c r="C59" i="29"/>
  <c r="C259" i="29"/>
  <c r="C104" i="33"/>
  <c r="C59" i="33"/>
  <c r="C154" i="30"/>
  <c r="C114" i="30"/>
  <c r="C189" i="33"/>
  <c r="C269" i="33"/>
  <c r="C174" i="27"/>
  <c r="C56" i="27"/>
  <c r="C199" i="23"/>
  <c r="C19" i="33"/>
  <c r="C34" i="27"/>
  <c r="C259" i="33"/>
  <c r="C216" i="27"/>
  <c r="C99" i="23"/>
  <c r="C69" i="26"/>
  <c r="C169" i="31"/>
  <c r="C174" i="31"/>
  <c r="C119" i="23"/>
  <c r="C54" i="23"/>
  <c r="C214" i="23"/>
  <c r="C139" i="30"/>
  <c r="C74" i="30"/>
  <c r="C74" i="26"/>
  <c r="C234" i="26"/>
  <c r="C224" i="26"/>
  <c r="C184" i="26"/>
  <c r="C64" i="26"/>
  <c r="C32" i="26"/>
  <c r="AL78" i="35"/>
  <c r="AA44" i="35" s="1"/>
  <c r="C34" i="26"/>
  <c r="C154" i="26"/>
  <c r="C194" i="26"/>
  <c r="C54" i="26"/>
  <c r="C114" i="26"/>
  <c r="C274" i="26"/>
  <c r="C104" i="26"/>
  <c r="C264" i="26"/>
  <c r="AW77" i="35"/>
  <c r="AL27" i="35" s="1"/>
  <c r="BC7" i="34" s="1"/>
  <c r="K37" i="26" s="1"/>
  <c r="AK27" i="35"/>
  <c r="BB7" i="34" s="1"/>
  <c r="K36" i="26" s="1"/>
  <c r="C214" i="26"/>
  <c r="C36" i="27"/>
  <c r="C95" i="27"/>
  <c r="C254" i="27"/>
  <c r="C16" i="27"/>
  <c r="C176" i="27"/>
  <c r="C94" i="27"/>
  <c r="C80" i="27"/>
  <c r="C194" i="27"/>
  <c r="C234" i="27"/>
  <c r="C274" i="27"/>
  <c r="C55" i="27"/>
  <c r="C240" i="27"/>
  <c r="C255" i="27"/>
  <c r="C136" i="27"/>
  <c r="C314" i="30"/>
  <c r="C279" i="29"/>
  <c r="C144" i="23"/>
  <c r="C39" i="25"/>
  <c r="C53" i="26"/>
  <c r="C174" i="26"/>
  <c r="C14" i="26"/>
  <c r="C139" i="29"/>
  <c r="C219" i="29"/>
  <c r="C104" i="29"/>
  <c r="C64" i="29"/>
  <c r="C144" i="29"/>
  <c r="C179" i="33"/>
  <c r="C139" i="33"/>
  <c r="C223" i="39"/>
  <c r="C114" i="28"/>
  <c r="C49" i="31"/>
  <c r="C9" i="31"/>
  <c r="C79" i="25"/>
  <c r="C89" i="29"/>
  <c r="C234" i="23"/>
  <c r="C59" i="30"/>
  <c r="C179" i="30"/>
  <c r="C134" i="26"/>
  <c r="C19" i="29"/>
  <c r="C24" i="26"/>
  <c r="C184" i="33"/>
  <c r="C184" i="29"/>
  <c r="C99" i="33"/>
  <c r="C94" i="26"/>
  <c r="C234" i="30"/>
  <c r="C34" i="30"/>
  <c r="C29" i="33"/>
  <c r="C229" i="33"/>
  <c r="C69" i="33"/>
  <c r="C194" i="30"/>
  <c r="C160" i="27"/>
  <c r="C134" i="27"/>
  <c r="C275" i="27"/>
  <c r="C214" i="27"/>
  <c r="C79" i="27"/>
  <c r="C195" i="27"/>
  <c r="C15" i="27"/>
  <c r="C175" i="27"/>
  <c r="C196" i="27"/>
  <c r="C159" i="27"/>
  <c r="C199" i="27"/>
  <c r="C119" i="27"/>
  <c r="C115" i="27"/>
  <c r="C235" i="27"/>
  <c r="C155" i="27"/>
  <c r="C276" i="27"/>
  <c r="C120" i="27"/>
  <c r="C215" i="27"/>
  <c r="C40" i="27"/>
  <c r="C236" i="27"/>
  <c r="C54" i="27"/>
  <c r="C14" i="27"/>
  <c r="C75" i="27"/>
  <c r="C35" i="27"/>
  <c r="C156" i="27"/>
  <c r="C116" i="27"/>
  <c r="C200" i="27"/>
  <c r="C135" i="27"/>
  <c r="C96" i="27"/>
  <c r="C239" i="27"/>
  <c r="C279" i="27"/>
  <c r="C39" i="27"/>
  <c r="C29" i="28"/>
  <c r="C264" i="28"/>
  <c r="W158" i="34"/>
  <c r="C144" i="28"/>
  <c r="C193" i="28"/>
  <c r="W156" i="34"/>
  <c r="C104" i="28"/>
  <c r="C24" i="28"/>
  <c r="C224" i="28"/>
  <c r="C184" i="28"/>
  <c r="C64" i="28"/>
  <c r="W159" i="34"/>
  <c r="C194" i="28"/>
  <c r="Z160" i="34"/>
  <c r="W160" i="34"/>
  <c r="C104" i="30"/>
  <c r="C24" i="30"/>
  <c r="C233" i="28"/>
  <c r="C129" i="29"/>
  <c r="C114" i="23"/>
  <c r="C13" i="26"/>
  <c r="C179" i="29"/>
  <c r="C167" i="29"/>
  <c r="W161" i="34"/>
  <c r="C239" i="29"/>
  <c r="C197" i="27"/>
  <c r="C165" i="26"/>
  <c r="C304" i="30"/>
  <c r="C64" i="30"/>
  <c r="C224" i="30"/>
  <c r="C184" i="30"/>
  <c r="C273" i="28"/>
  <c r="C113" i="28"/>
  <c r="C153" i="28"/>
  <c r="C213" i="26"/>
  <c r="K49" i="35"/>
  <c r="W83" i="35"/>
  <c r="C73" i="28"/>
  <c r="P49" i="35"/>
  <c r="AB83" i="35"/>
  <c r="C133" i="26"/>
  <c r="C173" i="26"/>
  <c r="AH82" i="35"/>
  <c r="W32" i="35" s="1"/>
  <c r="AN12" i="34" s="1"/>
  <c r="V32" i="35"/>
  <c r="AM12" i="34" s="1"/>
  <c r="C159" i="38"/>
  <c r="C274" i="28"/>
  <c r="C4" i="30"/>
  <c r="C205" i="26"/>
  <c r="C125" i="26"/>
  <c r="C144" i="30"/>
  <c r="C33" i="28"/>
  <c r="C93" i="26"/>
  <c r="C253" i="26"/>
  <c r="C7" i="29"/>
  <c r="C47" i="29"/>
  <c r="C127" i="29"/>
  <c r="C5" i="31"/>
  <c r="C45" i="31"/>
  <c r="C124" i="30"/>
  <c r="C164" i="38"/>
  <c r="C84" i="26"/>
  <c r="C184" i="23"/>
  <c r="C229" i="28"/>
  <c r="C109" i="28"/>
  <c r="C5" i="27"/>
  <c r="C44" i="30"/>
  <c r="C79" i="29"/>
  <c r="C239" i="25"/>
  <c r="C167" i="23"/>
  <c r="C189" i="23"/>
  <c r="C204" i="27"/>
  <c r="C114" i="33"/>
  <c r="C69" i="28"/>
  <c r="C129" i="33"/>
  <c r="C263" i="33"/>
  <c r="C109" i="39"/>
  <c r="C143" i="29"/>
  <c r="C114" i="29"/>
  <c r="C74" i="28"/>
  <c r="C129" i="31"/>
  <c r="C279" i="25"/>
  <c r="C199" i="29"/>
  <c r="C64" i="23"/>
  <c r="C283" i="23"/>
  <c r="C63" i="33"/>
  <c r="C223" i="33"/>
  <c r="C45" i="27"/>
  <c r="C44" i="38"/>
  <c r="C94" i="33"/>
  <c r="C159" i="29"/>
  <c r="C43" i="29"/>
  <c r="C183" i="29"/>
  <c r="C109" i="23"/>
  <c r="C87" i="23"/>
  <c r="C248" i="29"/>
  <c r="C8" i="29"/>
  <c r="C213" i="39"/>
  <c r="C247" i="39"/>
  <c r="C29" i="23"/>
  <c r="C254" i="38"/>
  <c r="C84" i="29"/>
  <c r="C164" i="27"/>
  <c r="C7" i="23"/>
  <c r="C74" i="29"/>
  <c r="C34" i="29"/>
  <c r="C34" i="28"/>
  <c r="C207" i="29"/>
  <c r="C269" i="28"/>
  <c r="C209" i="31"/>
  <c r="C274" i="33"/>
  <c r="C164" i="29"/>
  <c r="C124" i="27"/>
  <c r="C189" i="28"/>
  <c r="C134" i="38"/>
  <c r="C299" i="30"/>
  <c r="C114" i="38"/>
  <c r="C44" i="26"/>
  <c r="C104" i="38"/>
  <c r="C59" i="25"/>
  <c r="C264" i="23"/>
  <c r="C124" i="29"/>
  <c r="C154" i="33"/>
  <c r="C119" i="38"/>
  <c r="C44" i="39"/>
  <c r="C84" i="39"/>
  <c r="C204" i="39"/>
  <c r="C279" i="38"/>
  <c r="C39" i="38"/>
  <c r="C94" i="38"/>
  <c r="C214" i="38"/>
  <c r="C154" i="38"/>
  <c r="C49" i="38"/>
  <c r="C169" i="25"/>
  <c r="C154" i="25"/>
  <c r="C53" i="25"/>
  <c r="C84" i="27"/>
  <c r="C249" i="33"/>
  <c r="C89" i="33"/>
  <c r="C204" i="29"/>
  <c r="C79" i="38"/>
  <c r="C44" i="29"/>
  <c r="C69" i="23"/>
  <c r="C9" i="33"/>
  <c r="C34" i="33"/>
  <c r="C89" i="39"/>
  <c r="C93" i="39"/>
  <c r="C133" i="39"/>
  <c r="C159" i="39"/>
  <c r="C79" i="39"/>
  <c r="C224" i="23"/>
  <c r="C205" i="27"/>
  <c r="C125" i="27"/>
  <c r="C244" i="30"/>
  <c r="C4" i="38"/>
  <c r="C204" i="26"/>
  <c r="C164" i="26"/>
  <c r="C54" i="33"/>
  <c r="C14" i="33"/>
  <c r="C237" i="27"/>
  <c r="C157" i="27"/>
  <c r="C189" i="29"/>
  <c r="C109" i="29"/>
  <c r="C199" i="25"/>
  <c r="C174" i="38"/>
  <c r="C34" i="38"/>
  <c r="C7" i="28"/>
  <c r="C233" i="39"/>
  <c r="C73" i="39"/>
  <c r="C259" i="38"/>
  <c r="C149" i="23"/>
  <c r="C47" i="23"/>
  <c r="C169" i="39"/>
  <c r="C249" i="39"/>
  <c r="C129" i="39"/>
  <c r="C153" i="29"/>
  <c r="C178" i="25"/>
  <c r="C194" i="29"/>
  <c r="C154" i="28"/>
  <c r="C49" i="33"/>
  <c r="C199" i="38"/>
  <c r="C165" i="27"/>
  <c r="C219" i="30"/>
  <c r="C259" i="30"/>
  <c r="C19" i="30"/>
  <c r="C204" i="30"/>
  <c r="C84" i="30"/>
  <c r="C149" i="28"/>
  <c r="C234" i="38"/>
  <c r="C84" i="38"/>
  <c r="C204" i="38"/>
  <c r="C124" i="26"/>
  <c r="C254" i="33"/>
  <c r="C174" i="33"/>
  <c r="C134" i="33"/>
  <c r="C117" i="27"/>
  <c r="C37" i="27"/>
  <c r="C29" i="29"/>
  <c r="C166" i="28"/>
  <c r="C149" i="29"/>
  <c r="C269" i="29"/>
  <c r="C229" i="29"/>
  <c r="C69" i="29"/>
  <c r="C144" i="38"/>
  <c r="C224" i="38"/>
  <c r="C264" i="38"/>
  <c r="C184" i="38"/>
  <c r="C159" i="25"/>
  <c r="C39" i="29"/>
  <c r="C87" i="28"/>
  <c r="X82" i="35"/>
  <c r="M32" i="35" s="1"/>
  <c r="AD12" i="34" s="1"/>
  <c r="L32" i="35"/>
  <c r="AC12" i="34" s="1"/>
  <c r="AK31" i="35"/>
  <c r="BB11" i="34" s="1"/>
  <c r="K36" i="30" s="1"/>
  <c r="AW87" i="35"/>
  <c r="AL31" i="35" s="1"/>
  <c r="BC11" i="34" s="1"/>
  <c r="K37" i="30" s="1"/>
  <c r="C124" i="38"/>
  <c r="C244" i="38"/>
  <c r="C244" i="26"/>
  <c r="C4" i="26"/>
  <c r="AB67" i="35"/>
  <c r="P29" i="35"/>
  <c r="AG9" i="34" s="1"/>
  <c r="C44" i="27"/>
  <c r="C169" i="33"/>
  <c r="C247" i="23"/>
  <c r="C154" i="29"/>
  <c r="C98" i="29"/>
  <c r="C139" i="25"/>
  <c r="C99" i="25"/>
  <c r="C269" i="31"/>
  <c r="C74" i="38"/>
  <c r="C4" i="29"/>
  <c r="C104" i="23"/>
  <c r="C207" i="23"/>
  <c r="C274" i="38"/>
  <c r="C239" i="38"/>
  <c r="C283" i="33"/>
  <c r="C73" i="29"/>
  <c r="C258" i="25"/>
  <c r="C18" i="25"/>
  <c r="C173" i="33"/>
  <c r="C13" i="33"/>
  <c r="C47" i="28"/>
  <c r="C167" i="28"/>
  <c r="C274" i="29"/>
  <c r="C127" i="23"/>
  <c r="AC77" i="35"/>
  <c r="R27" i="35" s="1"/>
  <c r="AI7" i="34" s="1"/>
  <c r="K17" i="26" s="1"/>
  <c r="Q27" i="35"/>
  <c r="AH7" i="34" s="1"/>
  <c r="K16" i="26" s="1"/>
  <c r="C89" i="31"/>
  <c r="C214" i="33"/>
  <c r="C277" i="27"/>
  <c r="C77" i="27"/>
  <c r="C206" i="28"/>
  <c r="C126" i="28"/>
  <c r="C24" i="38"/>
  <c r="C64" i="38"/>
  <c r="C119" i="25"/>
  <c r="C248" i="39"/>
  <c r="C34" i="39"/>
  <c r="C283" i="38"/>
  <c r="C58" i="33"/>
  <c r="C138" i="39"/>
  <c r="C203" i="29"/>
  <c r="C210" i="26"/>
  <c r="C50" i="26"/>
  <c r="C194" i="38"/>
  <c r="C269" i="23"/>
  <c r="C74" i="33"/>
  <c r="C234" i="33"/>
  <c r="C54" i="38"/>
  <c r="C24" i="23"/>
  <c r="C244" i="29"/>
  <c r="C4" i="27"/>
  <c r="C244" i="27"/>
  <c r="C229" i="23"/>
  <c r="C209" i="33"/>
  <c r="C194" i="33"/>
  <c r="C14" i="30"/>
  <c r="C94" i="30"/>
  <c r="C48" i="23"/>
  <c r="C239" i="33"/>
  <c r="C209" i="23"/>
  <c r="C49" i="23"/>
  <c r="C98" i="33"/>
  <c r="C258" i="33"/>
  <c r="C84" i="31"/>
  <c r="C248" i="33"/>
  <c r="C14" i="29"/>
  <c r="C254" i="29"/>
  <c r="C149" i="27"/>
  <c r="C69" i="27"/>
  <c r="C29" i="27"/>
  <c r="C43" i="25"/>
  <c r="C243" i="25"/>
  <c r="C113" i="39"/>
  <c r="C243" i="39"/>
  <c r="C163" i="39"/>
  <c r="C134" i="25"/>
  <c r="C54" i="25"/>
  <c r="C243" i="23"/>
  <c r="C53" i="29"/>
  <c r="C163" i="33"/>
  <c r="C13" i="39"/>
  <c r="C250" i="26"/>
  <c r="C103" i="23"/>
  <c r="C23" i="23"/>
  <c r="C113" i="29"/>
  <c r="C273" i="29"/>
  <c r="C263" i="38"/>
  <c r="C64" i="39"/>
  <c r="C125" i="30"/>
  <c r="C165" i="30"/>
  <c r="C207" i="28"/>
  <c r="C246" i="28"/>
  <c r="C86" i="28"/>
  <c r="C229" i="39"/>
  <c r="C29" i="39"/>
  <c r="C69" i="25"/>
  <c r="C199" i="28"/>
  <c r="C128" i="23"/>
  <c r="C154" i="39"/>
  <c r="C33" i="23"/>
  <c r="C179" i="39"/>
  <c r="C259" i="39"/>
  <c r="C19" i="39"/>
  <c r="C59" i="39"/>
  <c r="C224" i="25"/>
  <c r="C208" i="25"/>
  <c r="C103" i="25"/>
  <c r="C9" i="38"/>
  <c r="C169" i="38"/>
  <c r="C153" i="25"/>
  <c r="C138" i="38"/>
  <c r="C178" i="38"/>
  <c r="C88" i="29"/>
  <c r="C168" i="29"/>
  <c r="C109" i="38"/>
  <c r="C123" i="33"/>
  <c r="C253" i="39"/>
  <c r="C63" i="23"/>
  <c r="C63" i="38"/>
  <c r="C23" i="38"/>
  <c r="C87" i="25"/>
  <c r="C214" i="39"/>
  <c r="C23" i="39"/>
  <c r="AE49" i="35"/>
  <c r="AQ83" i="35"/>
  <c r="C127" i="28"/>
  <c r="C247" i="28"/>
  <c r="AJ49" i="35"/>
  <c r="AV83" i="35"/>
  <c r="AG67" i="35"/>
  <c r="U29" i="35"/>
  <c r="AL9" i="34" s="1"/>
  <c r="AM77" i="35"/>
  <c r="AB27" i="35" s="1"/>
  <c r="AS7" i="34" s="1"/>
  <c r="K27" i="26" s="1"/>
  <c r="AA27" i="35"/>
  <c r="AR7" i="34" s="1"/>
  <c r="K26" i="26" s="1"/>
  <c r="C6" i="28"/>
  <c r="C46" i="28"/>
  <c r="C149" i="25"/>
  <c r="C194" i="39"/>
  <c r="Z42" i="35"/>
  <c r="Z43" i="35"/>
  <c r="Z47" i="35"/>
  <c r="Z50" i="35"/>
  <c r="Z53" i="35"/>
  <c r="Z54" i="35"/>
  <c r="AL93" i="35"/>
  <c r="C18" i="33"/>
  <c r="K44" i="35"/>
  <c r="W78" i="35"/>
  <c r="C218" i="23"/>
  <c r="C13" i="23"/>
  <c r="F42" i="35"/>
  <c r="F43" i="35"/>
  <c r="F47" i="35"/>
  <c r="F50" i="35"/>
  <c r="F53" i="35"/>
  <c r="F54" i="35"/>
  <c r="C98" i="39"/>
  <c r="C83" i="29"/>
  <c r="C273" i="33"/>
  <c r="C149" i="38"/>
  <c r="C203" i="33"/>
  <c r="C143" i="33"/>
  <c r="C10" i="26"/>
  <c r="C33" i="29"/>
  <c r="BA68" i="35"/>
  <c r="AO46" i="35"/>
  <c r="C127" i="25"/>
  <c r="C47" i="25"/>
  <c r="C214" i="30"/>
  <c r="C184" i="39"/>
  <c r="BB67" i="35"/>
  <c r="AQ29" i="35" s="1"/>
  <c r="BH9" i="34" s="1"/>
  <c r="AP29" i="35"/>
  <c r="BG9" i="34" s="1"/>
  <c r="C14" i="39"/>
  <c r="U48" i="35"/>
  <c r="AG88" i="35"/>
  <c r="C48" i="38"/>
  <c r="C229" i="25"/>
  <c r="AA25" i="35"/>
  <c r="AR5" i="34" s="1"/>
  <c r="AA33" i="35"/>
  <c r="AR13" i="34" s="1"/>
  <c r="K26" i="33" s="1"/>
  <c r="AA37" i="35"/>
  <c r="AR17" i="34" s="1"/>
  <c r="K26" i="39" s="1"/>
  <c r="AM92" i="35"/>
  <c r="AA36" i="35"/>
  <c r="AR16" i="34" s="1"/>
  <c r="K26" i="38" s="1"/>
  <c r="AA30" i="35"/>
  <c r="AR10" i="34" s="1"/>
  <c r="K26" i="29" s="1"/>
  <c r="AA26" i="35"/>
  <c r="AR6" i="34" s="1"/>
  <c r="K26" i="23" s="1"/>
  <c r="C178" i="29"/>
  <c r="C18" i="29"/>
  <c r="C119" i="28"/>
  <c r="C248" i="23"/>
  <c r="C8" i="23"/>
  <c r="C168" i="23"/>
  <c r="C33" i="38"/>
  <c r="C113" i="38"/>
  <c r="C279" i="33"/>
  <c r="C119" i="33"/>
  <c r="C9" i="23"/>
  <c r="C169" i="23"/>
  <c r="C48" i="39"/>
  <c r="C128" i="39"/>
  <c r="C168" i="39"/>
  <c r="C74" i="39"/>
  <c r="C234" i="39"/>
  <c r="C43" i="38"/>
  <c r="C178" i="33"/>
  <c r="C4" i="31"/>
  <c r="C124" i="31"/>
  <c r="C208" i="33"/>
  <c r="C168" i="33"/>
  <c r="C8" i="33"/>
  <c r="C54" i="29"/>
  <c r="C214" i="29"/>
  <c r="C258" i="23"/>
  <c r="C58" i="23"/>
  <c r="C124" i="39"/>
  <c r="C253" i="23"/>
  <c r="C133" i="23"/>
  <c r="C173" i="23"/>
  <c r="C269" i="27"/>
  <c r="C123" i="25"/>
  <c r="C83" i="25"/>
  <c r="AJ42" i="35"/>
  <c r="AJ43" i="35"/>
  <c r="AJ47" i="35"/>
  <c r="AJ50" i="35"/>
  <c r="AJ53" i="35"/>
  <c r="AJ54" i="35"/>
  <c r="AV93" i="35"/>
  <c r="AH68" i="35"/>
  <c r="W46" i="35" s="1"/>
  <c r="V46" i="35"/>
  <c r="C19" i="25"/>
  <c r="C69" i="31"/>
  <c r="C99" i="39"/>
  <c r="AF25" i="35"/>
  <c r="AW5" i="34" s="1"/>
  <c r="AF37" i="35"/>
  <c r="AW17" i="34" s="1"/>
  <c r="K31" i="39" s="1"/>
  <c r="AF33" i="35"/>
  <c r="AW13" i="34" s="1"/>
  <c r="K31" i="33" s="1"/>
  <c r="AF26" i="35"/>
  <c r="AW6" i="34" s="1"/>
  <c r="K31" i="23" s="1"/>
  <c r="AR92" i="35"/>
  <c r="AF30" i="35"/>
  <c r="AW10" i="34" s="1"/>
  <c r="K31" i="29" s="1"/>
  <c r="AF36" i="35"/>
  <c r="AW16" i="34" s="1"/>
  <c r="K31" i="38" s="1"/>
  <c r="C178" i="39"/>
  <c r="C88" i="25"/>
  <c r="C248" i="25"/>
  <c r="C33" i="39"/>
  <c r="C249" i="38"/>
  <c r="C49" i="25"/>
  <c r="C213" i="38"/>
  <c r="C53" i="38"/>
  <c r="C74" i="25"/>
  <c r="C34" i="25"/>
  <c r="C203" i="39"/>
  <c r="C23" i="29"/>
  <c r="C94" i="25"/>
  <c r="C14" i="25"/>
  <c r="C174" i="25"/>
  <c r="C273" i="25"/>
  <c r="C123" i="23"/>
  <c r="C133" i="25"/>
  <c r="C253" i="25"/>
  <c r="AR72" i="35"/>
  <c r="AG28" i="35" s="1"/>
  <c r="AX8" i="34" s="1"/>
  <c r="AF28" i="35"/>
  <c r="AW8" i="34" s="1"/>
  <c r="C139" i="38"/>
  <c r="C98" i="38"/>
  <c r="AO45" i="35"/>
  <c r="BA73" i="35"/>
  <c r="C33" i="33"/>
  <c r="C189" i="38"/>
  <c r="C269" i="38"/>
  <c r="C69" i="38"/>
  <c r="C13" i="29"/>
  <c r="C93" i="29"/>
  <c r="C83" i="33"/>
  <c r="AP25" i="35"/>
  <c r="BG5" i="34" s="1"/>
  <c r="AP37" i="35"/>
  <c r="BG17" i="34" s="1"/>
  <c r="K41" i="39" s="1"/>
  <c r="AP33" i="35"/>
  <c r="BG13" i="34" s="1"/>
  <c r="K41" i="33" s="1"/>
  <c r="AP26" i="35"/>
  <c r="BG6" i="34" s="1"/>
  <c r="K41" i="23" s="1"/>
  <c r="AP30" i="35"/>
  <c r="BG10" i="34" s="1"/>
  <c r="K41" i="29" s="1"/>
  <c r="BB92" i="35"/>
  <c r="AP36" i="35"/>
  <c r="BG16" i="34" s="1"/>
  <c r="K41" i="38" s="1"/>
  <c r="C143" i="23"/>
  <c r="C263" i="23"/>
  <c r="C233" i="29"/>
  <c r="AJ48" i="35"/>
  <c r="AV88" i="35"/>
  <c r="C223" i="38"/>
  <c r="C218" i="25"/>
  <c r="C58" i="25"/>
  <c r="C167" i="39"/>
  <c r="C207" i="25"/>
  <c r="C294" i="30"/>
  <c r="C134" i="30"/>
  <c r="C254" i="30"/>
  <c r="C24" i="39"/>
  <c r="C264" i="39"/>
  <c r="C224" i="39"/>
  <c r="P45" i="35"/>
  <c r="AB73" i="35"/>
  <c r="C93" i="33"/>
  <c r="C133" i="33"/>
  <c r="C213" i="33"/>
  <c r="C119" i="39"/>
  <c r="C245" i="30"/>
  <c r="C5" i="30"/>
  <c r="C205" i="30"/>
  <c r="C165" i="31"/>
  <c r="C85" i="31"/>
  <c r="C54" i="39"/>
  <c r="C254" i="39"/>
  <c r="C63" i="39"/>
  <c r="C208" i="38"/>
  <c r="C128" i="38"/>
  <c r="C168" i="38"/>
  <c r="C248" i="38"/>
  <c r="C88" i="38"/>
  <c r="C83" i="38"/>
  <c r="C94" i="29"/>
  <c r="C144" i="25"/>
  <c r="C283" i="29"/>
  <c r="C143" i="25"/>
  <c r="C129" i="25"/>
  <c r="C189" i="39"/>
  <c r="C269" i="39"/>
  <c r="C189" i="25"/>
  <c r="C29" i="25"/>
  <c r="C138" i="29"/>
  <c r="C39" i="28"/>
  <c r="C159" i="28"/>
  <c r="C153" i="38"/>
  <c r="C193" i="38"/>
  <c r="C39" i="33"/>
  <c r="C199" i="33"/>
  <c r="C129" i="23"/>
  <c r="C89" i="23"/>
  <c r="C249" i="23"/>
  <c r="C88" i="39"/>
  <c r="C208" i="39"/>
  <c r="C114" i="39"/>
  <c r="C274" i="39"/>
  <c r="C203" i="38"/>
  <c r="C243" i="38"/>
  <c r="P48" i="35"/>
  <c r="AB88" i="35"/>
  <c r="C164" i="31"/>
  <c r="C244" i="31"/>
  <c r="C88" i="33"/>
  <c r="C174" i="29"/>
  <c r="C113" i="23"/>
  <c r="C178" i="23"/>
  <c r="C18" i="23"/>
  <c r="C138" i="23"/>
  <c r="C244" i="39"/>
  <c r="C213" i="23"/>
  <c r="C53" i="23"/>
  <c r="C109" i="27"/>
  <c r="C189" i="27"/>
  <c r="C203" i="25"/>
  <c r="C163" i="25"/>
  <c r="P47" i="35"/>
  <c r="P50" i="35"/>
  <c r="P53" i="35"/>
  <c r="P42" i="35"/>
  <c r="P54" i="35"/>
  <c r="P43" i="35"/>
  <c r="AB93" i="35"/>
  <c r="C179" i="25"/>
  <c r="C219" i="25"/>
  <c r="C109" i="31"/>
  <c r="C219" i="39"/>
  <c r="AE48" i="35"/>
  <c r="AQ88" i="35"/>
  <c r="C64" i="25"/>
  <c r="C184" i="25"/>
  <c r="C264" i="25"/>
  <c r="C24" i="25"/>
  <c r="C18" i="39"/>
  <c r="C218" i="39"/>
  <c r="C128" i="25"/>
  <c r="C8" i="25"/>
  <c r="C193" i="39"/>
  <c r="C273" i="39"/>
  <c r="C243" i="29"/>
  <c r="C223" i="25"/>
  <c r="C63" i="25"/>
  <c r="C23" i="25"/>
  <c r="C263" i="25"/>
  <c r="C89" i="38"/>
  <c r="C89" i="25"/>
  <c r="C249" i="25"/>
  <c r="C253" i="38"/>
  <c r="C93" i="38"/>
  <c r="C114" i="25"/>
  <c r="C234" i="25"/>
  <c r="C283" i="39"/>
  <c r="C123" i="39"/>
  <c r="C233" i="25"/>
  <c r="C43" i="23"/>
  <c r="C203" i="23"/>
  <c r="C163" i="23"/>
  <c r="C173" i="25"/>
  <c r="AJ44" i="35"/>
  <c r="AV78" i="35"/>
  <c r="AO49" i="35"/>
  <c r="BA83" i="35"/>
  <c r="C59" i="38"/>
  <c r="C179" i="38"/>
  <c r="C99" i="38"/>
  <c r="L37" i="35"/>
  <c r="AC17" i="34" s="1"/>
  <c r="K11" i="39" s="1"/>
  <c r="L33" i="35"/>
  <c r="AC13" i="34" s="1"/>
  <c r="K11" i="33" s="1"/>
  <c r="L25" i="35"/>
  <c r="AC5" i="34" s="1"/>
  <c r="L30" i="35"/>
  <c r="AC10" i="34" s="1"/>
  <c r="K11" i="29" s="1"/>
  <c r="L36" i="35"/>
  <c r="AC16" i="34" s="1"/>
  <c r="K11" i="38" s="1"/>
  <c r="L26" i="35"/>
  <c r="AC6" i="34" s="1"/>
  <c r="K11" i="23" s="1"/>
  <c r="X92" i="35"/>
  <c r="C258" i="38"/>
  <c r="C218" i="38"/>
  <c r="C48" i="29"/>
  <c r="C113" i="33"/>
  <c r="C73" i="33"/>
  <c r="C193" i="33"/>
  <c r="C29" i="38"/>
  <c r="C173" i="29"/>
  <c r="C133" i="29"/>
  <c r="C253" i="29"/>
  <c r="AW68" i="35"/>
  <c r="AL46" i="35" s="1"/>
  <c r="AK46" i="35"/>
  <c r="C243" i="33"/>
  <c r="C173" i="39"/>
  <c r="C23" i="33"/>
  <c r="C103" i="33"/>
  <c r="C130" i="26"/>
  <c r="AE44" i="35"/>
  <c r="AQ78" i="35"/>
  <c r="C183" i="23"/>
  <c r="C223" i="23"/>
  <c r="C143" i="38"/>
  <c r="C98" i="25"/>
  <c r="C138" i="25"/>
  <c r="C127" i="39"/>
  <c r="C47" i="39"/>
  <c r="C7" i="25"/>
  <c r="C174" i="30"/>
  <c r="C54" i="30"/>
  <c r="C104" i="39"/>
  <c r="C253" i="33"/>
  <c r="C53" i="33"/>
  <c r="C279" i="39"/>
  <c r="C39" i="39"/>
  <c r="AO42" i="35"/>
  <c r="AO43" i="35"/>
  <c r="AO47" i="35"/>
  <c r="AO54" i="35"/>
  <c r="AO53" i="35"/>
  <c r="AO50" i="35"/>
  <c r="BA93" i="35"/>
  <c r="X67" i="35"/>
  <c r="M29" i="35" s="1"/>
  <c r="AD9" i="34" s="1"/>
  <c r="L29" i="35"/>
  <c r="AC9" i="34" s="1"/>
  <c r="C285" i="30"/>
  <c r="C45" i="30"/>
  <c r="C205" i="31"/>
  <c r="C125" i="31"/>
  <c r="AE45" i="35"/>
  <c r="AQ73" i="35"/>
  <c r="C103" i="39"/>
  <c r="C143" i="39"/>
  <c r="AR67" i="35"/>
  <c r="AG29" i="35" s="1"/>
  <c r="AX9" i="34" s="1"/>
  <c r="AF29" i="35"/>
  <c r="AW9" i="34" s="1"/>
  <c r="C8" i="38"/>
  <c r="AO48" i="35"/>
  <c r="BA88" i="35"/>
  <c r="C218" i="29"/>
  <c r="C88" i="23"/>
  <c r="C128" i="33"/>
  <c r="C273" i="23"/>
  <c r="C149" i="31"/>
  <c r="K45" i="35"/>
  <c r="W73" i="35"/>
  <c r="K48" i="35"/>
  <c r="W88" i="35"/>
  <c r="C129" i="38"/>
  <c r="C173" i="38"/>
  <c r="C63" i="29"/>
  <c r="K42" i="35"/>
  <c r="K47" i="35"/>
  <c r="K50" i="35"/>
  <c r="K53" i="35"/>
  <c r="K54" i="35"/>
  <c r="K43" i="35"/>
  <c r="W93" i="35"/>
  <c r="C208" i="29"/>
  <c r="Z45" i="35"/>
  <c r="AL73" i="35"/>
  <c r="C69" i="39"/>
  <c r="C149" i="39"/>
  <c r="C269" i="25"/>
  <c r="C109" i="25"/>
  <c r="AC87" i="35"/>
  <c r="R31" i="35" s="1"/>
  <c r="AI11" i="34" s="1"/>
  <c r="K17" i="30" s="1"/>
  <c r="Q31" i="35"/>
  <c r="AH11" i="34" s="1"/>
  <c r="K16" i="30" s="1"/>
  <c r="C58" i="29"/>
  <c r="C258" i="29"/>
  <c r="C79" i="28"/>
  <c r="C279" i="28"/>
  <c r="C239" i="28"/>
  <c r="C208" i="23"/>
  <c r="C73" i="38"/>
  <c r="C273" i="38"/>
  <c r="C233" i="38"/>
  <c r="C79" i="33"/>
  <c r="C159" i="33"/>
  <c r="P44" i="35"/>
  <c r="AB78" i="35"/>
  <c r="C8" i="39"/>
  <c r="AK25" i="35"/>
  <c r="BB5" i="34" s="1"/>
  <c r="AK37" i="35"/>
  <c r="BB17" i="34" s="1"/>
  <c r="K36" i="39" s="1"/>
  <c r="AK33" i="35"/>
  <c r="BB13" i="34" s="1"/>
  <c r="K36" i="33" s="1"/>
  <c r="AK36" i="35"/>
  <c r="BB16" i="34" s="1"/>
  <c r="K36" i="38" s="1"/>
  <c r="AK30" i="35"/>
  <c r="BB10" i="34" s="1"/>
  <c r="K36" i="29" s="1"/>
  <c r="AK26" i="35"/>
  <c r="BB6" i="34" s="1"/>
  <c r="K36" i="23" s="1"/>
  <c r="AW92" i="35"/>
  <c r="BB87" i="35"/>
  <c r="AQ31" i="35" s="1"/>
  <c r="BH11" i="34" s="1"/>
  <c r="K42" i="30" s="1"/>
  <c r="AP31" i="35"/>
  <c r="BG11" i="34" s="1"/>
  <c r="K41" i="30" s="1"/>
  <c r="C123" i="38"/>
  <c r="C163" i="38"/>
  <c r="C218" i="33"/>
  <c r="C138" i="33"/>
  <c r="C204" i="31"/>
  <c r="C44" i="31"/>
  <c r="C48" i="33"/>
  <c r="C134" i="29"/>
  <c r="C233" i="23"/>
  <c r="C73" i="23"/>
  <c r="C193" i="23"/>
  <c r="C153" i="23"/>
  <c r="C98" i="23"/>
  <c r="C4" i="39"/>
  <c r="C164" i="39"/>
  <c r="C93" i="23"/>
  <c r="C229" i="27"/>
  <c r="C283" i="25"/>
  <c r="C259" i="25"/>
  <c r="C29" i="31"/>
  <c r="C229" i="31"/>
  <c r="C189" i="31"/>
  <c r="V31" i="35"/>
  <c r="AM11" i="34" s="1"/>
  <c r="K21" i="30" s="1"/>
  <c r="AH87" i="35"/>
  <c r="W31" i="35" s="1"/>
  <c r="AN11" i="34" s="1"/>
  <c r="K22" i="30" s="1"/>
  <c r="C139" i="39"/>
  <c r="C104" i="25"/>
  <c r="C58" i="39"/>
  <c r="C258" i="39"/>
  <c r="C48" i="25"/>
  <c r="C168" i="25"/>
  <c r="C153" i="39"/>
  <c r="C123" i="29"/>
  <c r="C163" i="29"/>
  <c r="C183" i="25"/>
  <c r="C209" i="38"/>
  <c r="C209" i="25"/>
  <c r="C9" i="25"/>
  <c r="C13" i="38"/>
  <c r="C133" i="38"/>
  <c r="C194" i="25"/>
  <c r="C274" i="25"/>
  <c r="C43" i="39"/>
  <c r="C83" i="39"/>
  <c r="C223" i="29"/>
  <c r="C263" i="29"/>
  <c r="C103" i="29"/>
  <c r="C214" i="25"/>
  <c r="C254" i="25"/>
  <c r="C73" i="25"/>
  <c r="C33" i="25"/>
  <c r="C113" i="25"/>
  <c r="C193" i="25"/>
  <c r="AJ45" i="35"/>
  <c r="AV73" i="35"/>
  <c r="C83" i="23"/>
  <c r="Z48" i="35"/>
  <c r="AL88" i="35"/>
  <c r="C93" i="25"/>
  <c r="C13" i="25"/>
  <c r="C213" i="25"/>
  <c r="AE42" i="35"/>
  <c r="AE43" i="35"/>
  <c r="AE54" i="35"/>
  <c r="AE53" i="35"/>
  <c r="AE47" i="35"/>
  <c r="AE50" i="35"/>
  <c r="AQ93" i="35"/>
  <c r="C19" i="38"/>
  <c r="C219" i="38"/>
  <c r="AR82" i="35"/>
  <c r="AG32" i="35" s="1"/>
  <c r="AX12" i="34" s="1"/>
  <c r="AF32" i="35"/>
  <c r="AW12" i="34" s="1"/>
  <c r="C58" i="38"/>
  <c r="C18" i="38"/>
  <c r="C128" i="29"/>
  <c r="C233" i="33"/>
  <c r="C153" i="33"/>
  <c r="C229" i="38"/>
  <c r="U45" i="35"/>
  <c r="AG73" i="35"/>
  <c r="C213" i="29"/>
  <c r="C43" i="33"/>
  <c r="C209" i="39"/>
  <c r="C9" i="39"/>
  <c r="C49" i="39"/>
  <c r="C53" i="39"/>
  <c r="AB68" i="35"/>
  <c r="P46" i="35"/>
  <c r="C183" i="33"/>
  <c r="C90" i="26"/>
  <c r="C170" i="26"/>
  <c r="Q25" i="35"/>
  <c r="AH5" i="34" s="1"/>
  <c r="Q33" i="35"/>
  <c r="AH13" i="34" s="1"/>
  <c r="K16" i="33" s="1"/>
  <c r="Q37" i="35"/>
  <c r="AH17" i="34" s="1"/>
  <c r="K16" i="39" s="1"/>
  <c r="Q26" i="35"/>
  <c r="AH6" i="34" s="1"/>
  <c r="K16" i="23" s="1"/>
  <c r="AC92" i="35"/>
  <c r="Q36" i="35"/>
  <c r="AH16" i="34" s="1"/>
  <c r="K16" i="38" s="1"/>
  <c r="Q30" i="35"/>
  <c r="AH10" i="34" s="1"/>
  <c r="K16" i="29" s="1"/>
  <c r="C193" i="29"/>
  <c r="C103" i="38"/>
  <c r="C183" i="38"/>
  <c r="C207" i="39"/>
  <c r="C7" i="39"/>
  <c r="C87" i="39"/>
  <c r="C247" i="25"/>
  <c r="C167" i="25"/>
  <c r="C144" i="39"/>
  <c r="C199" i="39"/>
  <c r="U43" i="35"/>
  <c r="U42" i="35"/>
  <c r="U54" i="35"/>
  <c r="U47" i="35"/>
  <c r="U50" i="35"/>
  <c r="U53" i="35"/>
  <c r="AG93" i="35"/>
  <c r="C85" i="30"/>
  <c r="C245" i="31"/>
  <c r="C134" i="39"/>
  <c r="C174" i="39"/>
  <c r="C183" i="39"/>
  <c r="C263" i="39"/>
  <c r="V25" i="35"/>
  <c r="AM5" i="34" s="1"/>
  <c r="V37" i="35"/>
  <c r="AM17" i="34" s="1"/>
  <c r="K21" i="39" s="1"/>
  <c r="V33" i="35"/>
  <c r="AM13" i="34" s="1"/>
  <c r="K21" i="33" s="1"/>
  <c r="V30" i="35"/>
  <c r="AM10" i="34" s="1"/>
  <c r="K21" i="29" s="1"/>
  <c r="V36" i="35"/>
  <c r="AM16" i="34" s="1"/>
  <c r="K21" i="38" s="1"/>
  <c r="V26" i="35"/>
  <c r="AM6" i="34" s="1"/>
  <c r="K21" i="23" s="1"/>
  <c r="AH92" i="35"/>
  <c r="C165" i="32"/>
  <c r="C267" i="31"/>
  <c r="C186" i="31"/>
  <c r="C106" i="31"/>
  <c r="C60" i="26"/>
  <c r="C162" i="26"/>
  <c r="C21" i="27"/>
  <c r="C220" i="26"/>
  <c r="C41" i="27"/>
  <c r="C61" i="27"/>
  <c r="C241" i="27"/>
  <c r="C145" i="27"/>
  <c r="C282" i="26"/>
  <c r="C187" i="31"/>
  <c r="C205" i="28"/>
  <c r="C101" i="27"/>
  <c r="C27" i="31"/>
  <c r="C5" i="32"/>
  <c r="C125" i="32"/>
  <c r="C205" i="32"/>
  <c r="C245" i="32"/>
  <c r="C85" i="32"/>
  <c r="C45" i="32"/>
  <c r="C135" i="31"/>
  <c r="C255" i="31"/>
  <c r="C95" i="31"/>
  <c r="C146" i="31"/>
  <c r="C107" i="31"/>
  <c r="C215" i="31"/>
  <c r="C147" i="31"/>
  <c r="C266" i="31"/>
  <c r="C175" i="31"/>
  <c r="C26" i="31"/>
  <c r="C226" i="31"/>
  <c r="C66" i="31"/>
  <c r="C67" i="31"/>
  <c r="C227" i="31"/>
  <c r="C15" i="31"/>
  <c r="C55" i="31"/>
  <c r="C5" i="28"/>
  <c r="C125" i="28"/>
  <c r="C85" i="28"/>
  <c r="C45" i="28"/>
  <c r="C165" i="28"/>
  <c r="C245" i="28"/>
  <c r="C141" i="27"/>
  <c r="C261" i="27"/>
  <c r="C282" i="27"/>
  <c r="C81" i="27"/>
  <c r="C242" i="27"/>
  <c r="C202" i="27"/>
  <c r="C162" i="27"/>
  <c r="C181" i="27"/>
  <c r="C65" i="27"/>
  <c r="C225" i="27"/>
  <c r="C25" i="27"/>
  <c r="C42" i="27"/>
  <c r="C105" i="27"/>
  <c r="C122" i="27"/>
  <c r="C201" i="27"/>
  <c r="C82" i="27"/>
  <c r="C221" i="27"/>
  <c r="C265" i="27"/>
  <c r="C185" i="27"/>
  <c r="C161" i="27"/>
  <c r="C121" i="27"/>
  <c r="C281" i="27"/>
  <c r="C180" i="26"/>
  <c r="C122" i="26"/>
  <c r="C202" i="26"/>
  <c r="C242" i="26"/>
  <c r="C140" i="26"/>
  <c r="C82" i="26"/>
  <c r="C260" i="26"/>
  <c r="C42" i="26"/>
  <c r="C20" i="26"/>
  <c r="C100" i="26"/>
  <c r="K7" i="32"/>
  <c r="AS9" i="34"/>
  <c r="K7" i="33"/>
  <c r="H132" i="26" l="1"/>
  <c r="C5" i="33"/>
  <c r="G207" i="33"/>
  <c r="H207" i="33"/>
  <c r="H247" i="33"/>
  <c r="G47" i="33"/>
  <c r="H47" i="33"/>
  <c r="G167" i="33"/>
  <c r="H167" i="33"/>
  <c r="G7" i="33"/>
  <c r="H7" i="33"/>
  <c r="G127" i="33"/>
  <c r="H127" i="33"/>
  <c r="G247" i="33"/>
  <c r="H87" i="33"/>
  <c r="G87" i="33"/>
  <c r="G167" i="32"/>
  <c r="H167" i="32"/>
  <c r="G7" i="32"/>
  <c r="H7" i="32"/>
  <c r="G127" i="32"/>
  <c r="H127" i="32"/>
  <c r="H207" i="32"/>
  <c r="G247" i="32"/>
  <c r="H247" i="32"/>
  <c r="G87" i="32"/>
  <c r="H87" i="32"/>
  <c r="G207" i="32"/>
  <c r="H47" i="32"/>
  <c r="G47" i="32"/>
  <c r="AM83" i="35"/>
  <c r="AB49" i="35" s="1"/>
  <c r="C142" i="27"/>
  <c r="C100" i="27"/>
  <c r="C22" i="27"/>
  <c r="C182" i="27"/>
  <c r="C140" i="27"/>
  <c r="C155" i="26"/>
  <c r="C262" i="27"/>
  <c r="C60" i="27"/>
  <c r="C220" i="27"/>
  <c r="C260" i="27"/>
  <c r="C180" i="27"/>
  <c r="H30" i="28"/>
  <c r="G52" i="26"/>
  <c r="G212" i="26"/>
  <c r="G252" i="26"/>
  <c r="C102" i="27"/>
  <c r="C20" i="27"/>
  <c r="H92" i="26"/>
  <c r="G92" i="26"/>
  <c r="G40" i="28"/>
  <c r="H52" i="26"/>
  <c r="H252" i="26"/>
  <c r="H280" i="28"/>
  <c r="W68" i="35"/>
  <c r="L46" i="35" s="1"/>
  <c r="H12" i="26"/>
  <c r="G12" i="26"/>
  <c r="H212" i="26"/>
  <c r="G172" i="26"/>
  <c r="H40" i="28"/>
  <c r="G200" i="28"/>
  <c r="AK29" i="35"/>
  <c r="BB9" i="34" s="1"/>
  <c r="G276" i="28" s="1"/>
  <c r="H172" i="26"/>
  <c r="H240" i="28"/>
  <c r="C240" i="28" s="1"/>
  <c r="G160" i="28"/>
  <c r="H190" i="28"/>
  <c r="G30" i="28"/>
  <c r="G190" i="28"/>
  <c r="C62" i="27"/>
  <c r="C222" i="27"/>
  <c r="H160" i="28"/>
  <c r="H200" i="28"/>
  <c r="G120" i="28"/>
  <c r="G280" i="28"/>
  <c r="H80" i="28"/>
  <c r="H120" i="28"/>
  <c r="G80" i="28"/>
  <c r="AQ68" i="35"/>
  <c r="AE46" i="35"/>
  <c r="H110" i="28"/>
  <c r="H270" i="28"/>
  <c r="G110" i="28"/>
  <c r="G270" i="28"/>
  <c r="AP44" i="35"/>
  <c r="BB78" i="35"/>
  <c r="AQ44" i="35" s="1"/>
  <c r="H70" i="28"/>
  <c r="H230" i="28"/>
  <c r="G70" i="28"/>
  <c r="G230" i="28"/>
  <c r="H150" i="28"/>
  <c r="G150" i="28"/>
  <c r="AL68" i="35"/>
  <c r="Z46" i="35"/>
  <c r="G267" i="28"/>
  <c r="G187" i="28"/>
  <c r="G107" i="28"/>
  <c r="G27" i="28"/>
  <c r="H67" i="28"/>
  <c r="H27" i="28"/>
  <c r="H267" i="28"/>
  <c r="G227" i="28"/>
  <c r="H227" i="28"/>
  <c r="H187" i="28"/>
  <c r="G147" i="28"/>
  <c r="H147" i="28"/>
  <c r="G67" i="28"/>
  <c r="H107" i="28"/>
  <c r="G261" i="29"/>
  <c r="G141" i="29"/>
  <c r="H261" i="29"/>
  <c r="G221" i="29"/>
  <c r="H101" i="29"/>
  <c r="H21" i="29"/>
  <c r="H181" i="29"/>
  <c r="G101" i="29"/>
  <c r="G61" i="29"/>
  <c r="H141" i="29"/>
  <c r="H61" i="29"/>
  <c r="G21" i="29"/>
  <c r="H221" i="29"/>
  <c r="G181" i="29"/>
  <c r="G256" i="23"/>
  <c r="G216" i="23"/>
  <c r="G176" i="23"/>
  <c r="G136" i="23"/>
  <c r="G96" i="23"/>
  <c r="G56" i="23"/>
  <c r="G16" i="23"/>
  <c r="H256" i="23"/>
  <c r="H216" i="23"/>
  <c r="H176" i="23"/>
  <c r="H136" i="23"/>
  <c r="H96" i="23"/>
  <c r="H56" i="23"/>
  <c r="H16" i="23"/>
  <c r="H281" i="30"/>
  <c r="G201" i="30"/>
  <c r="G121" i="30"/>
  <c r="G41" i="30"/>
  <c r="H201" i="30"/>
  <c r="H121" i="30"/>
  <c r="H41" i="30"/>
  <c r="H241" i="30"/>
  <c r="H81" i="30"/>
  <c r="G321" i="30"/>
  <c r="G161" i="30"/>
  <c r="H321" i="30"/>
  <c r="G281" i="30"/>
  <c r="H161" i="30"/>
  <c r="G241" i="30"/>
  <c r="G81" i="30"/>
  <c r="G236" i="29"/>
  <c r="G196" i="29"/>
  <c r="G116" i="29"/>
  <c r="G76" i="29"/>
  <c r="G36" i="29"/>
  <c r="H76" i="29"/>
  <c r="G276" i="29"/>
  <c r="H236" i="29"/>
  <c r="H196" i="29"/>
  <c r="H276" i="29"/>
  <c r="G156" i="29"/>
  <c r="H116" i="29"/>
  <c r="H156" i="29"/>
  <c r="H36" i="29"/>
  <c r="G276" i="25"/>
  <c r="G236" i="25"/>
  <c r="G196" i="25"/>
  <c r="G156" i="25"/>
  <c r="G116" i="25"/>
  <c r="G76" i="25"/>
  <c r="G36" i="25"/>
  <c r="H276" i="25"/>
  <c r="H236" i="25"/>
  <c r="H196" i="25"/>
  <c r="H156" i="25"/>
  <c r="H116" i="25"/>
  <c r="H76" i="25"/>
  <c r="H36" i="25"/>
  <c r="G231" i="28"/>
  <c r="G151" i="28"/>
  <c r="G71" i="28"/>
  <c r="H111" i="28"/>
  <c r="H71" i="28"/>
  <c r="G31" i="28"/>
  <c r="G271" i="28"/>
  <c r="H31" i="28"/>
  <c r="H271" i="28"/>
  <c r="H231" i="28"/>
  <c r="G191" i="28"/>
  <c r="H151" i="28"/>
  <c r="H191" i="28"/>
  <c r="G111" i="28"/>
  <c r="G252" i="28"/>
  <c r="G212" i="28"/>
  <c r="G172" i="28"/>
  <c r="G132" i="28"/>
  <c r="G92" i="28"/>
  <c r="G52" i="28"/>
  <c r="G12" i="28"/>
  <c r="H212" i="28"/>
  <c r="H132" i="28"/>
  <c r="H52" i="28"/>
  <c r="H252" i="28"/>
  <c r="H172" i="28"/>
  <c r="H92" i="28"/>
  <c r="H12" i="28"/>
  <c r="H251" i="23"/>
  <c r="H211" i="23"/>
  <c r="H171" i="23"/>
  <c r="H131" i="23"/>
  <c r="H91" i="23"/>
  <c r="H51" i="23"/>
  <c r="H11" i="23"/>
  <c r="G251" i="23"/>
  <c r="G171" i="23"/>
  <c r="G91" i="23"/>
  <c r="G131" i="23"/>
  <c r="G211" i="23"/>
  <c r="G51" i="23"/>
  <c r="G11" i="23"/>
  <c r="G251" i="33"/>
  <c r="G211" i="33"/>
  <c r="G171" i="33"/>
  <c r="G131" i="33"/>
  <c r="G91" i="33"/>
  <c r="G11" i="33"/>
  <c r="H211" i="33"/>
  <c r="H131" i="33"/>
  <c r="G51" i="33"/>
  <c r="H251" i="33"/>
  <c r="H91" i="33"/>
  <c r="H11" i="33"/>
  <c r="H51" i="33"/>
  <c r="H171" i="33"/>
  <c r="G281" i="39"/>
  <c r="G241" i="39"/>
  <c r="G201" i="39"/>
  <c r="H241" i="39"/>
  <c r="H161" i="39"/>
  <c r="H121" i="39"/>
  <c r="H81" i="39"/>
  <c r="H41" i="39"/>
  <c r="H281" i="39"/>
  <c r="G161" i="39"/>
  <c r="G81" i="39"/>
  <c r="H201" i="39"/>
  <c r="G41" i="39"/>
  <c r="G121" i="39"/>
  <c r="G272" i="27"/>
  <c r="G232" i="27"/>
  <c r="G192" i="27"/>
  <c r="G152" i="27"/>
  <c r="G112" i="27"/>
  <c r="G72" i="27"/>
  <c r="G32" i="27"/>
  <c r="H272" i="27"/>
  <c r="H192" i="27"/>
  <c r="H112" i="27"/>
  <c r="H32" i="27"/>
  <c r="H152" i="27"/>
  <c r="H72" i="27"/>
  <c r="H232" i="27"/>
  <c r="H271" i="38"/>
  <c r="H191" i="38"/>
  <c r="H111" i="38"/>
  <c r="H31" i="38"/>
  <c r="H71" i="38"/>
  <c r="G31" i="38"/>
  <c r="G231" i="38"/>
  <c r="G271" i="38"/>
  <c r="G71" i="38"/>
  <c r="G111" i="38"/>
  <c r="G191" i="38"/>
  <c r="H231" i="38"/>
  <c r="G151" i="38"/>
  <c r="H151" i="38"/>
  <c r="G271" i="33"/>
  <c r="G231" i="33"/>
  <c r="G191" i="33"/>
  <c r="G151" i="33"/>
  <c r="G111" i="33"/>
  <c r="G31" i="33"/>
  <c r="H271" i="33"/>
  <c r="H191" i="33"/>
  <c r="H111" i="33"/>
  <c r="H231" i="33"/>
  <c r="H151" i="33"/>
  <c r="H71" i="33"/>
  <c r="H31" i="33"/>
  <c r="G71" i="33"/>
  <c r="G226" i="29"/>
  <c r="G186" i="29"/>
  <c r="G106" i="29"/>
  <c r="G66" i="29"/>
  <c r="G26" i="29"/>
  <c r="H266" i="29"/>
  <c r="H226" i="29"/>
  <c r="G266" i="29"/>
  <c r="H186" i="29"/>
  <c r="G146" i="29"/>
  <c r="H106" i="29"/>
  <c r="H66" i="29"/>
  <c r="H26" i="29"/>
  <c r="H146" i="29"/>
  <c r="G66" i="33"/>
  <c r="G266" i="33"/>
  <c r="G186" i="33"/>
  <c r="G106" i="33"/>
  <c r="H26" i="33"/>
  <c r="H66" i="33"/>
  <c r="H106" i="33"/>
  <c r="G26" i="33"/>
  <c r="G226" i="33"/>
  <c r="H226" i="33"/>
  <c r="H266" i="33"/>
  <c r="G146" i="33"/>
  <c r="H146" i="33"/>
  <c r="H186" i="33"/>
  <c r="G282" i="28"/>
  <c r="G242" i="28"/>
  <c r="G202" i="28"/>
  <c r="G162" i="28"/>
  <c r="G122" i="28"/>
  <c r="G82" i="28"/>
  <c r="G42" i="28"/>
  <c r="H122" i="28"/>
  <c r="H82" i="28"/>
  <c r="H42" i="28"/>
  <c r="H282" i="28"/>
  <c r="H242" i="28"/>
  <c r="H162" i="28"/>
  <c r="H202" i="28"/>
  <c r="G260" i="28"/>
  <c r="G220" i="28"/>
  <c r="G180" i="28"/>
  <c r="G140" i="28"/>
  <c r="G100" i="28"/>
  <c r="G60" i="28"/>
  <c r="G20" i="28"/>
  <c r="H220" i="28"/>
  <c r="H140" i="28"/>
  <c r="H60" i="28"/>
  <c r="H20" i="28"/>
  <c r="H260" i="28"/>
  <c r="H180" i="28"/>
  <c r="H100" i="28"/>
  <c r="G142" i="31"/>
  <c r="H222" i="31"/>
  <c r="H142" i="31"/>
  <c r="G102" i="31"/>
  <c r="G62" i="31"/>
  <c r="G22" i="31"/>
  <c r="H262" i="31"/>
  <c r="G222" i="31"/>
  <c r="G182" i="31"/>
  <c r="H102" i="31"/>
  <c r="H62" i="31"/>
  <c r="H22" i="31"/>
  <c r="H182" i="31"/>
  <c r="G262" i="31"/>
  <c r="G277" i="26"/>
  <c r="G197" i="26"/>
  <c r="G117" i="26"/>
  <c r="H277" i="26"/>
  <c r="G237" i="26"/>
  <c r="H77" i="26"/>
  <c r="H37" i="26"/>
  <c r="H237" i="26"/>
  <c r="H197" i="26"/>
  <c r="G157" i="26"/>
  <c r="H157" i="26"/>
  <c r="H117" i="26"/>
  <c r="G37" i="26"/>
  <c r="G77" i="26"/>
  <c r="H261" i="38"/>
  <c r="H221" i="38"/>
  <c r="G261" i="38"/>
  <c r="G181" i="38"/>
  <c r="G101" i="38"/>
  <c r="G21" i="38"/>
  <c r="H141" i="38"/>
  <c r="H101" i="38"/>
  <c r="G61" i="38"/>
  <c r="G221" i="38"/>
  <c r="G141" i="38"/>
  <c r="H181" i="38"/>
  <c r="H61" i="38"/>
  <c r="H21" i="38"/>
  <c r="G152" i="31"/>
  <c r="G272" i="31"/>
  <c r="G192" i="31"/>
  <c r="H112" i="31"/>
  <c r="G72" i="31"/>
  <c r="G32" i="31"/>
  <c r="H232" i="31"/>
  <c r="H192" i="31"/>
  <c r="H152" i="31"/>
  <c r="H72" i="31"/>
  <c r="H32" i="31"/>
  <c r="G232" i="31"/>
  <c r="H272" i="31"/>
  <c r="G112" i="31"/>
  <c r="G276" i="23"/>
  <c r="G236" i="23"/>
  <c r="G196" i="23"/>
  <c r="G156" i="23"/>
  <c r="G116" i="23"/>
  <c r="G76" i="23"/>
  <c r="G36" i="23"/>
  <c r="H276" i="23"/>
  <c r="H236" i="23"/>
  <c r="H196" i="23"/>
  <c r="H156" i="23"/>
  <c r="H116" i="23"/>
  <c r="H76" i="23"/>
  <c r="H36" i="23"/>
  <c r="H251" i="25"/>
  <c r="H211" i="25"/>
  <c r="H171" i="25"/>
  <c r="H131" i="25"/>
  <c r="H91" i="25"/>
  <c r="H51" i="25"/>
  <c r="H11" i="25"/>
  <c r="G11" i="25"/>
  <c r="G251" i="25"/>
  <c r="G211" i="25"/>
  <c r="G131" i="25"/>
  <c r="G91" i="25"/>
  <c r="G51" i="25"/>
  <c r="G171" i="25"/>
  <c r="G281" i="33"/>
  <c r="G241" i="33"/>
  <c r="G201" i="33"/>
  <c r="G161" i="33"/>
  <c r="G121" i="33"/>
  <c r="G41" i="33"/>
  <c r="H201" i="33"/>
  <c r="H121" i="33"/>
  <c r="G81" i="33"/>
  <c r="H41" i="33"/>
  <c r="H81" i="33"/>
  <c r="H241" i="33"/>
  <c r="H161" i="33"/>
  <c r="H281" i="33"/>
  <c r="H266" i="39"/>
  <c r="H186" i="39"/>
  <c r="H226" i="39"/>
  <c r="G186" i="39"/>
  <c r="G146" i="39"/>
  <c r="H106" i="39"/>
  <c r="H26" i="39"/>
  <c r="G266" i="39"/>
  <c r="H66" i="39"/>
  <c r="H146" i="39"/>
  <c r="G106" i="39"/>
  <c r="G226" i="39"/>
  <c r="G66" i="39"/>
  <c r="G26" i="39"/>
  <c r="H227" i="26"/>
  <c r="H147" i="26"/>
  <c r="G267" i="26"/>
  <c r="H67" i="26"/>
  <c r="H27" i="26"/>
  <c r="H267" i="26"/>
  <c r="G227" i="26"/>
  <c r="G187" i="26"/>
  <c r="H187" i="26"/>
  <c r="G147" i="26"/>
  <c r="G107" i="26"/>
  <c r="G27" i="26"/>
  <c r="G67" i="26"/>
  <c r="H107" i="26"/>
  <c r="G217" i="26"/>
  <c r="G137" i="26"/>
  <c r="H97" i="26"/>
  <c r="H57" i="26"/>
  <c r="H17" i="26"/>
  <c r="G257" i="26"/>
  <c r="H257" i="26"/>
  <c r="H217" i="26"/>
  <c r="G177" i="26"/>
  <c r="H177" i="26"/>
  <c r="G97" i="26"/>
  <c r="H137" i="26"/>
  <c r="G57" i="26"/>
  <c r="G17" i="26"/>
  <c r="G215" i="28"/>
  <c r="G135" i="28"/>
  <c r="G55" i="28"/>
  <c r="H255" i="28"/>
  <c r="H215" i="28"/>
  <c r="G175" i="28"/>
  <c r="H175" i="28"/>
  <c r="H135" i="28"/>
  <c r="G95" i="28"/>
  <c r="H95" i="28"/>
  <c r="H55" i="28"/>
  <c r="G15" i="28"/>
  <c r="G255" i="28"/>
  <c r="H15" i="28"/>
  <c r="G261" i="31"/>
  <c r="G221" i="31"/>
  <c r="G181" i="31"/>
  <c r="G101" i="31"/>
  <c r="H261" i="31"/>
  <c r="H181" i="31"/>
  <c r="H141" i="31"/>
  <c r="H61" i="31"/>
  <c r="H221" i="31"/>
  <c r="G141" i="31"/>
  <c r="H21" i="31"/>
  <c r="H101" i="31"/>
  <c r="G61" i="31"/>
  <c r="G21" i="31"/>
  <c r="H261" i="25"/>
  <c r="H221" i="25"/>
  <c r="H181" i="25"/>
  <c r="H141" i="25"/>
  <c r="H101" i="25"/>
  <c r="H61" i="25"/>
  <c r="H21" i="25"/>
  <c r="G21" i="25"/>
  <c r="G261" i="25"/>
  <c r="G221" i="25"/>
  <c r="G181" i="25"/>
  <c r="G141" i="25"/>
  <c r="G101" i="25"/>
  <c r="G61" i="25"/>
  <c r="G256" i="25"/>
  <c r="G216" i="25"/>
  <c r="G176" i="25"/>
  <c r="G136" i="25"/>
  <c r="G96" i="25"/>
  <c r="G56" i="25"/>
  <c r="G16" i="25"/>
  <c r="H256" i="25"/>
  <c r="H216" i="25"/>
  <c r="H176" i="25"/>
  <c r="H136" i="25"/>
  <c r="H96" i="25"/>
  <c r="H56" i="25"/>
  <c r="H16" i="25"/>
  <c r="H301" i="30"/>
  <c r="H221" i="30"/>
  <c r="G301" i="30"/>
  <c r="G261" i="30"/>
  <c r="G141" i="30"/>
  <c r="G61" i="30"/>
  <c r="H261" i="30"/>
  <c r="G221" i="30"/>
  <c r="H141" i="30"/>
  <c r="H61" i="30"/>
  <c r="H181" i="30"/>
  <c r="H21" i="30"/>
  <c r="G101" i="30"/>
  <c r="H101" i="30"/>
  <c r="G181" i="30"/>
  <c r="G21" i="30"/>
  <c r="G236" i="39"/>
  <c r="H196" i="39"/>
  <c r="G156" i="39"/>
  <c r="G76" i="39"/>
  <c r="G276" i="39"/>
  <c r="H156" i="39"/>
  <c r="G116" i="39"/>
  <c r="G196" i="39"/>
  <c r="H76" i="39"/>
  <c r="H116" i="39"/>
  <c r="H276" i="39"/>
  <c r="H36" i="39"/>
  <c r="G36" i="39"/>
  <c r="H236" i="39"/>
  <c r="H257" i="30"/>
  <c r="H297" i="30"/>
  <c r="G257" i="30"/>
  <c r="G217" i="30"/>
  <c r="G177" i="30"/>
  <c r="G97" i="30"/>
  <c r="G17" i="30"/>
  <c r="H217" i="30"/>
  <c r="H177" i="30"/>
  <c r="H97" i="30"/>
  <c r="H17" i="30"/>
  <c r="G297" i="30"/>
  <c r="H137" i="30"/>
  <c r="G57" i="30"/>
  <c r="H57" i="30"/>
  <c r="G137" i="30"/>
  <c r="G251" i="28"/>
  <c r="G171" i="28"/>
  <c r="G91" i="28"/>
  <c r="G11" i="28"/>
  <c r="H211" i="28"/>
  <c r="H171" i="28"/>
  <c r="G131" i="28"/>
  <c r="H131" i="28"/>
  <c r="H91" i="28"/>
  <c r="G51" i="28"/>
  <c r="H51" i="28"/>
  <c r="H11" i="28"/>
  <c r="H251" i="28"/>
  <c r="G211" i="28"/>
  <c r="H281" i="38"/>
  <c r="G281" i="38"/>
  <c r="G241" i="38"/>
  <c r="G161" i="38"/>
  <c r="G81" i="38"/>
  <c r="H41" i="38"/>
  <c r="H241" i="38"/>
  <c r="G201" i="38"/>
  <c r="H81" i="38"/>
  <c r="H121" i="38"/>
  <c r="H161" i="38"/>
  <c r="G41" i="38"/>
  <c r="G121" i="38"/>
  <c r="H201" i="38"/>
  <c r="G231" i="27"/>
  <c r="G151" i="27"/>
  <c r="G71" i="27"/>
  <c r="H111" i="27"/>
  <c r="H71" i="27"/>
  <c r="G31" i="27"/>
  <c r="G271" i="27"/>
  <c r="H31" i="27"/>
  <c r="H271" i="27"/>
  <c r="H231" i="27"/>
  <c r="G191" i="27"/>
  <c r="H191" i="27"/>
  <c r="G111" i="27"/>
  <c r="H151" i="27"/>
  <c r="H271" i="23"/>
  <c r="H231" i="23"/>
  <c r="H191" i="23"/>
  <c r="H151" i="23"/>
  <c r="H111" i="23"/>
  <c r="H71" i="23"/>
  <c r="H31" i="23"/>
  <c r="G231" i="23"/>
  <c r="G151" i="23"/>
  <c r="G71" i="23"/>
  <c r="G191" i="23"/>
  <c r="G111" i="23"/>
  <c r="G271" i="23"/>
  <c r="G31" i="23"/>
  <c r="G266" i="23"/>
  <c r="G226" i="23"/>
  <c r="G186" i="23"/>
  <c r="G146" i="23"/>
  <c r="G106" i="23"/>
  <c r="G66" i="23"/>
  <c r="G26" i="23"/>
  <c r="H266" i="23"/>
  <c r="H226" i="23"/>
  <c r="H186" i="23"/>
  <c r="H146" i="23"/>
  <c r="H106" i="23"/>
  <c r="H66" i="23"/>
  <c r="H26" i="23"/>
  <c r="H241" i="28"/>
  <c r="H161" i="28"/>
  <c r="H81" i="28"/>
  <c r="G281" i="28"/>
  <c r="H41" i="28"/>
  <c r="H281" i="28"/>
  <c r="G241" i="28"/>
  <c r="G201" i="28"/>
  <c r="H201" i="28"/>
  <c r="G161" i="28"/>
  <c r="G121" i="28"/>
  <c r="G81" i="28"/>
  <c r="H121" i="28"/>
  <c r="G41" i="28"/>
  <c r="G276" i="26"/>
  <c r="G236" i="26"/>
  <c r="G196" i="26"/>
  <c r="G156" i="26"/>
  <c r="G116" i="26"/>
  <c r="H196" i="26"/>
  <c r="H156" i="26"/>
  <c r="H116" i="26"/>
  <c r="G76" i="26"/>
  <c r="G36" i="26"/>
  <c r="H76" i="26"/>
  <c r="H36" i="26"/>
  <c r="H276" i="26"/>
  <c r="H236" i="26"/>
  <c r="G261" i="33"/>
  <c r="G221" i="33"/>
  <c r="G181" i="33"/>
  <c r="G141" i="33"/>
  <c r="G101" i="33"/>
  <c r="G21" i="33"/>
  <c r="H61" i="33"/>
  <c r="H21" i="33"/>
  <c r="H261" i="33"/>
  <c r="H221" i="33"/>
  <c r="H181" i="33"/>
  <c r="H101" i="33"/>
  <c r="H141" i="33"/>
  <c r="G61" i="33"/>
  <c r="G216" i="29"/>
  <c r="G176" i="29"/>
  <c r="G96" i="29"/>
  <c r="G56" i="29"/>
  <c r="G16" i="29"/>
  <c r="G256" i="29"/>
  <c r="H136" i="29"/>
  <c r="H96" i="29"/>
  <c r="H16" i="29"/>
  <c r="H216" i="29"/>
  <c r="H256" i="29"/>
  <c r="H176" i="29"/>
  <c r="G136" i="29"/>
  <c r="H56" i="29"/>
  <c r="G256" i="39"/>
  <c r="G176" i="39"/>
  <c r="H256" i="39"/>
  <c r="G216" i="39"/>
  <c r="G96" i="39"/>
  <c r="G16" i="39"/>
  <c r="H176" i="39"/>
  <c r="H56" i="39"/>
  <c r="H216" i="39"/>
  <c r="H96" i="39"/>
  <c r="H136" i="39"/>
  <c r="G56" i="39"/>
  <c r="H16" i="39"/>
  <c r="G136" i="39"/>
  <c r="H277" i="28"/>
  <c r="H197" i="28"/>
  <c r="H117" i="28"/>
  <c r="H37" i="28"/>
  <c r="G277" i="28"/>
  <c r="G237" i="28"/>
  <c r="H237" i="28"/>
  <c r="G197" i="28"/>
  <c r="G157" i="28"/>
  <c r="H157" i="28"/>
  <c r="G117" i="28"/>
  <c r="G77" i="28"/>
  <c r="G37" i="28"/>
  <c r="H77" i="28"/>
  <c r="G322" i="30"/>
  <c r="G282" i="30"/>
  <c r="G242" i="30"/>
  <c r="G202" i="30"/>
  <c r="G162" i="30"/>
  <c r="G122" i="30"/>
  <c r="G82" i="30"/>
  <c r="G42" i="30"/>
  <c r="H322" i="30"/>
  <c r="H282" i="30"/>
  <c r="H242" i="30"/>
  <c r="H162" i="30"/>
  <c r="H82" i="30"/>
  <c r="H122" i="30"/>
  <c r="H202" i="30"/>
  <c r="H42" i="30"/>
  <c r="H236" i="38"/>
  <c r="H196" i="38"/>
  <c r="H156" i="38"/>
  <c r="H116" i="38"/>
  <c r="H76" i="38"/>
  <c r="H36" i="38"/>
  <c r="H276" i="38"/>
  <c r="G196" i="38"/>
  <c r="G156" i="38"/>
  <c r="G116" i="38"/>
  <c r="G276" i="38"/>
  <c r="G236" i="38"/>
  <c r="G36" i="38"/>
  <c r="G76" i="38"/>
  <c r="G272" i="28"/>
  <c r="G232" i="28"/>
  <c r="G192" i="28"/>
  <c r="G152" i="28"/>
  <c r="G112" i="28"/>
  <c r="G72" i="28"/>
  <c r="G32" i="28"/>
  <c r="H272" i="28"/>
  <c r="H192" i="28"/>
  <c r="H112" i="28"/>
  <c r="H32" i="28"/>
  <c r="H152" i="28"/>
  <c r="H72" i="28"/>
  <c r="H232" i="28"/>
  <c r="H251" i="38"/>
  <c r="H211" i="38"/>
  <c r="H131" i="38"/>
  <c r="H51" i="38"/>
  <c r="H171" i="38"/>
  <c r="G131" i="38"/>
  <c r="G91" i="38"/>
  <c r="G211" i="38"/>
  <c r="G171" i="38"/>
  <c r="H91" i="38"/>
  <c r="G11" i="38"/>
  <c r="G251" i="38"/>
  <c r="H11" i="38"/>
  <c r="G51" i="38"/>
  <c r="G251" i="39"/>
  <c r="G211" i="39"/>
  <c r="G171" i="39"/>
  <c r="G131" i="39"/>
  <c r="H91" i="39"/>
  <c r="H51" i="39"/>
  <c r="H11" i="39"/>
  <c r="H131" i="39"/>
  <c r="H171" i="39"/>
  <c r="G91" i="39"/>
  <c r="G11" i="39"/>
  <c r="H251" i="39"/>
  <c r="H211" i="39"/>
  <c r="G51" i="39"/>
  <c r="G281" i="29"/>
  <c r="G161" i="29"/>
  <c r="G201" i="29"/>
  <c r="H81" i="29"/>
  <c r="H41" i="29"/>
  <c r="G241" i="29"/>
  <c r="H281" i="29"/>
  <c r="H241" i="29"/>
  <c r="H201" i="29"/>
  <c r="G121" i="29"/>
  <c r="H121" i="29"/>
  <c r="G41" i="29"/>
  <c r="G81" i="29"/>
  <c r="H161" i="29"/>
  <c r="H281" i="25"/>
  <c r="H241" i="25"/>
  <c r="H201" i="25"/>
  <c r="H161" i="25"/>
  <c r="H121" i="25"/>
  <c r="H81" i="25"/>
  <c r="H41" i="25"/>
  <c r="G41" i="25"/>
  <c r="G281" i="25"/>
  <c r="G241" i="25"/>
  <c r="G201" i="25"/>
  <c r="G161" i="25"/>
  <c r="G121" i="25"/>
  <c r="G81" i="25"/>
  <c r="G271" i="29"/>
  <c r="G151" i="29"/>
  <c r="H231" i="29"/>
  <c r="G71" i="29"/>
  <c r="H151" i="29"/>
  <c r="H111" i="29"/>
  <c r="H71" i="29"/>
  <c r="G31" i="29"/>
  <c r="H31" i="29"/>
  <c r="G231" i="29"/>
  <c r="G191" i="29"/>
  <c r="H271" i="29"/>
  <c r="H191" i="29"/>
  <c r="G111" i="29"/>
  <c r="G271" i="39"/>
  <c r="G231" i="39"/>
  <c r="G191" i="39"/>
  <c r="G151" i="39"/>
  <c r="H111" i="39"/>
  <c r="H71" i="39"/>
  <c r="H31" i="39"/>
  <c r="H271" i="39"/>
  <c r="G31" i="39"/>
  <c r="H151" i="39"/>
  <c r="G71" i="39"/>
  <c r="H191" i="39"/>
  <c r="H231" i="39"/>
  <c r="G111" i="39"/>
  <c r="H266" i="38"/>
  <c r="H186" i="38"/>
  <c r="H146" i="38"/>
  <c r="H106" i="38"/>
  <c r="H66" i="38"/>
  <c r="H26" i="38"/>
  <c r="H226" i="38"/>
  <c r="G186" i="38"/>
  <c r="G106" i="38"/>
  <c r="G26" i="38"/>
  <c r="G226" i="38"/>
  <c r="G66" i="38"/>
  <c r="G146" i="38"/>
  <c r="G266" i="38"/>
  <c r="G266" i="25"/>
  <c r="G226" i="25"/>
  <c r="G186" i="25"/>
  <c r="G146" i="25"/>
  <c r="G106" i="25"/>
  <c r="G66" i="25"/>
  <c r="G26" i="25"/>
  <c r="H146" i="25"/>
  <c r="H106" i="25"/>
  <c r="H66" i="25"/>
  <c r="H266" i="25"/>
  <c r="H226" i="25"/>
  <c r="H186" i="25"/>
  <c r="H26" i="25"/>
  <c r="H317" i="30"/>
  <c r="G237" i="30"/>
  <c r="G157" i="30"/>
  <c r="G77" i="30"/>
  <c r="H237" i="30"/>
  <c r="H157" i="30"/>
  <c r="H77" i="30"/>
  <c r="H277" i="30"/>
  <c r="H197" i="30"/>
  <c r="H37" i="30"/>
  <c r="G117" i="30"/>
  <c r="H117" i="30"/>
  <c r="G317" i="30"/>
  <c r="G197" i="30"/>
  <c r="G37" i="30"/>
  <c r="G277" i="30"/>
  <c r="G251" i="31"/>
  <c r="G211" i="31"/>
  <c r="G171" i="31"/>
  <c r="G91" i="31"/>
  <c r="H131" i="31"/>
  <c r="H91" i="31"/>
  <c r="H211" i="31"/>
  <c r="H171" i="31"/>
  <c r="G131" i="31"/>
  <c r="G51" i="31"/>
  <c r="H51" i="31"/>
  <c r="G11" i="31"/>
  <c r="H251" i="31"/>
  <c r="H11" i="31"/>
  <c r="G162" i="31"/>
  <c r="H282" i="31"/>
  <c r="H202" i="31"/>
  <c r="G82" i="31"/>
  <c r="G42" i="31"/>
  <c r="G202" i="31"/>
  <c r="H122" i="31"/>
  <c r="G242" i="31"/>
  <c r="H242" i="31"/>
  <c r="G282" i="31"/>
  <c r="G122" i="31"/>
  <c r="H82" i="31"/>
  <c r="H42" i="31"/>
  <c r="H162" i="31"/>
  <c r="G156" i="31"/>
  <c r="G236" i="31"/>
  <c r="G76" i="31"/>
  <c r="G36" i="31"/>
  <c r="H276" i="31"/>
  <c r="H236" i="31"/>
  <c r="G196" i="31"/>
  <c r="H156" i="31"/>
  <c r="H116" i="31"/>
  <c r="H36" i="31"/>
  <c r="H76" i="31"/>
  <c r="H196" i="31"/>
  <c r="G276" i="31"/>
  <c r="G116" i="31"/>
  <c r="H261" i="23"/>
  <c r="H221" i="23"/>
  <c r="H181" i="23"/>
  <c r="H141" i="23"/>
  <c r="H101" i="23"/>
  <c r="H61" i="23"/>
  <c r="H21" i="23"/>
  <c r="G141" i="23"/>
  <c r="G221" i="23"/>
  <c r="G101" i="23"/>
  <c r="G21" i="23"/>
  <c r="G181" i="23"/>
  <c r="G261" i="23"/>
  <c r="G61" i="23"/>
  <c r="G261" i="39"/>
  <c r="G221" i="39"/>
  <c r="G181" i="39"/>
  <c r="G141" i="39"/>
  <c r="H261" i="39"/>
  <c r="H181" i="39"/>
  <c r="H101" i="39"/>
  <c r="H61" i="39"/>
  <c r="H21" i="39"/>
  <c r="G101" i="39"/>
  <c r="G21" i="39"/>
  <c r="G61" i="39"/>
  <c r="H221" i="39"/>
  <c r="H141" i="39"/>
  <c r="G256" i="38"/>
  <c r="H176" i="38"/>
  <c r="H136" i="38"/>
  <c r="H96" i="38"/>
  <c r="H56" i="38"/>
  <c r="H16" i="38"/>
  <c r="H256" i="38"/>
  <c r="G216" i="38"/>
  <c r="H216" i="38"/>
  <c r="G176" i="38"/>
  <c r="G96" i="38"/>
  <c r="G136" i="38"/>
  <c r="G16" i="38"/>
  <c r="G56" i="38"/>
  <c r="G56" i="33"/>
  <c r="H216" i="33"/>
  <c r="H136" i="33"/>
  <c r="H56" i="33"/>
  <c r="G16" i="33"/>
  <c r="H176" i="33"/>
  <c r="H96" i="33"/>
  <c r="H16" i="33"/>
  <c r="G256" i="33"/>
  <c r="G96" i="33"/>
  <c r="H256" i="33"/>
  <c r="G216" i="33"/>
  <c r="G176" i="33"/>
  <c r="G136" i="33"/>
  <c r="G271" i="31"/>
  <c r="G231" i="31"/>
  <c r="G191" i="31"/>
  <c r="G111" i="31"/>
  <c r="G31" i="31"/>
  <c r="H231" i="31"/>
  <c r="G151" i="31"/>
  <c r="H151" i="31"/>
  <c r="H191" i="31"/>
  <c r="H71" i="31"/>
  <c r="H31" i="31"/>
  <c r="H271" i="31"/>
  <c r="H111" i="31"/>
  <c r="G71" i="31"/>
  <c r="G302" i="30"/>
  <c r="G262" i="30"/>
  <c r="G222" i="30"/>
  <c r="G182" i="30"/>
  <c r="G142" i="30"/>
  <c r="G102" i="30"/>
  <c r="G62" i="30"/>
  <c r="G22" i="30"/>
  <c r="H182" i="30"/>
  <c r="H102" i="30"/>
  <c r="H22" i="30"/>
  <c r="H302" i="30"/>
  <c r="H62" i="30"/>
  <c r="H262" i="30"/>
  <c r="H222" i="30"/>
  <c r="H142" i="30"/>
  <c r="G76" i="33"/>
  <c r="H276" i="33"/>
  <c r="H196" i="33"/>
  <c r="H116" i="33"/>
  <c r="G276" i="33"/>
  <c r="G236" i="33"/>
  <c r="H236" i="33"/>
  <c r="G196" i="33"/>
  <c r="H76" i="33"/>
  <c r="G116" i="33"/>
  <c r="G36" i="33"/>
  <c r="H36" i="33"/>
  <c r="G156" i="33"/>
  <c r="H156" i="33"/>
  <c r="G296" i="30"/>
  <c r="G256" i="30"/>
  <c r="G216" i="30"/>
  <c r="G176" i="30"/>
  <c r="G136" i="30"/>
  <c r="G96" i="30"/>
  <c r="G56" i="30"/>
  <c r="G16" i="30"/>
  <c r="H296" i="30"/>
  <c r="H216" i="30"/>
  <c r="H136" i="30"/>
  <c r="H56" i="30"/>
  <c r="H256" i="30"/>
  <c r="H176" i="30"/>
  <c r="H16" i="30"/>
  <c r="H96" i="30"/>
  <c r="G251" i="29"/>
  <c r="G131" i="29"/>
  <c r="H171" i="29"/>
  <c r="H131" i="29"/>
  <c r="G91" i="29"/>
  <c r="G11" i="29"/>
  <c r="H251" i="29"/>
  <c r="H211" i="29"/>
  <c r="G171" i="29"/>
  <c r="H91" i="29"/>
  <c r="G51" i="29"/>
  <c r="H51" i="29"/>
  <c r="H11" i="29"/>
  <c r="G211" i="29"/>
  <c r="H281" i="23"/>
  <c r="H241" i="23"/>
  <c r="H201" i="23"/>
  <c r="H161" i="23"/>
  <c r="H121" i="23"/>
  <c r="H81" i="23"/>
  <c r="H41" i="23"/>
  <c r="G241" i="23"/>
  <c r="G201" i="23"/>
  <c r="G81" i="23"/>
  <c r="G121" i="23"/>
  <c r="G41" i="23"/>
  <c r="G281" i="23"/>
  <c r="G161" i="23"/>
  <c r="H271" i="25"/>
  <c r="H231" i="25"/>
  <c r="H191" i="25"/>
  <c r="H151" i="25"/>
  <c r="H111" i="25"/>
  <c r="H71" i="25"/>
  <c r="H31" i="25"/>
  <c r="G31" i="25"/>
  <c r="G271" i="25"/>
  <c r="G231" i="25"/>
  <c r="G191" i="25"/>
  <c r="G151" i="25"/>
  <c r="G71" i="25"/>
  <c r="G111" i="25"/>
  <c r="G266" i="26"/>
  <c r="G226" i="26"/>
  <c r="G186" i="26"/>
  <c r="G146" i="26"/>
  <c r="G106" i="26"/>
  <c r="H266" i="26"/>
  <c r="H186" i="26"/>
  <c r="H106" i="26"/>
  <c r="H226" i="26"/>
  <c r="H146" i="26"/>
  <c r="G66" i="26"/>
  <c r="G26" i="26"/>
  <c r="H66" i="26"/>
  <c r="H26" i="26"/>
  <c r="G256" i="26"/>
  <c r="G216" i="26"/>
  <c r="G176" i="26"/>
  <c r="G136" i="26"/>
  <c r="G96" i="26"/>
  <c r="H256" i="26"/>
  <c r="H216" i="26"/>
  <c r="H176" i="26"/>
  <c r="G56" i="26"/>
  <c r="G16" i="26"/>
  <c r="H136" i="26"/>
  <c r="H96" i="26"/>
  <c r="H56" i="26"/>
  <c r="H16" i="26"/>
  <c r="G316" i="30"/>
  <c r="G276" i="30"/>
  <c r="G236" i="30"/>
  <c r="G196" i="30"/>
  <c r="G156" i="30"/>
  <c r="G116" i="30"/>
  <c r="G76" i="30"/>
  <c r="G36" i="30"/>
  <c r="H276" i="30"/>
  <c r="H316" i="30"/>
  <c r="H196" i="30"/>
  <c r="H116" i="30"/>
  <c r="H36" i="30"/>
  <c r="H236" i="30"/>
  <c r="H76" i="30"/>
  <c r="H156" i="30"/>
  <c r="G132" i="31"/>
  <c r="G212" i="31"/>
  <c r="G52" i="31"/>
  <c r="G12" i="31"/>
  <c r="G252" i="31"/>
  <c r="G92" i="31"/>
  <c r="H12" i="31"/>
  <c r="H212" i="31"/>
  <c r="H132" i="31"/>
  <c r="H52" i="31"/>
  <c r="H172" i="31"/>
  <c r="H252" i="31"/>
  <c r="H92" i="31"/>
  <c r="G172" i="31"/>
  <c r="G281" i="31"/>
  <c r="G241" i="31"/>
  <c r="G201" i="31"/>
  <c r="G121" i="31"/>
  <c r="H241" i="31"/>
  <c r="G161" i="31"/>
  <c r="H41" i="31"/>
  <c r="H161" i="31"/>
  <c r="G81" i="31"/>
  <c r="H201" i="31"/>
  <c r="H281" i="31"/>
  <c r="H121" i="31"/>
  <c r="H81" i="31"/>
  <c r="G41" i="31"/>
  <c r="G277" i="31"/>
  <c r="G237" i="31"/>
  <c r="G197" i="31"/>
  <c r="G117" i="31"/>
  <c r="H277" i="31"/>
  <c r="H197" i="31"/>
  <c r="H77" i="31"/>
  <c r="H237" i="31"/>
  <c r="G157" i="31"/>
  <c r="G77" i="31"/>
  <c r="G37" i="31"/>
  <c r="H117" i="31"/>
  <c r="H157" i="31"/>
  <c r="H37" i="31"/>
  <c r="C205" i="29"/>
  <c r="C130" i="27"/>
  <c r="C50" i="27"/>
  <c r="C90" i="27"/>
  <c r="C125" i="38"/>
  <c r="C45" i="29"/>
  <c r="C281" i="26"/>
  <c r="C85" i="29"/>
  <c r="C25" i="30"/>
  <c r="C250" i="27"/>
  <c r="C170" i="27"/>
  <c r="C65" i="28"/>
  <c r="C210" i="27"/>
  <c r="C280" i="26"/>
  <c r="C45" i="38"/>
  <c r="C165" i="38"/>
  <c r="C5" i="29"/>
  <c r="C165" i="29"/>
  <c r="C25" i="28"/>
  <c r="C81" i="26"/>
  <c r="C121" i="26"/>
  <c r="C245" i="38"/>
  <c r="C240" i="26"/>
  <c r="C105" i="28"/>
  <c r="C245" i="29"/>
  <c r="C125" i="29"/>
  <c r="C105" i="30"/>
  <c r="C161" i="26"/>
  <c r="C241" i="26"/>
  <c r="C10" i="27"/>
  <c r="C80" i="26"/>
  <c r="C160" i="26"/>
  <c r="C41" i="26"/>
  <c r="C40" i="26"/>
  <c r="C120" i="26"/>
  <c r="C205" i="38"/>
  <c r="C200" i="26"/>
  <c r="C50" i="23"/>
  <c r="C90" i="25"/>
  <c r="C130" i="25"/>
  <c r="C10" i="23"/>
  <c r="C35" i="25"/>
  <c r="C235" i="38"/>
  <c r="C135" i="29"/>
  <c r="C75" i="38"/>
  <c r="C15" i="29"/>
  <c r="C275" i="38"/>
  <c r="C100" i="29"/>
  <c r="C115" i="25"/>
  <c r="C195" i="38"/>
  <c r="C170" i="25"/>
  <c r="C210" i="23"/>
  <c r="C201" i="26"/>
  <c r="C225" i="26"/>
  <c r="AM78" i="35"/>
  <c r="AB44" i="35" s="1"/>
  <c r="C215" i="33"/>
  <c r="C150" i="29"/>
  <c r="C10" i="29"/>
  <c r="C235" i="25"/>
  <c r="C170" i="29"/>
  <c r="C50" i="29"/>
  <c r="C130" i="29"/>
  <c r="C115" i="38"/>
  <c r="C265" i="29"/>
  <c r="C155" i="25"/>
  <c r="C65" i="33"/>
  <c r="C10" i="25"/>
  <c r="C35" i="38"/>
  <c r="C75" i="23"/>
  <c r="C250" i="29"/>
  <c r="C270" i="29"/>
  <c r="C230" i="29"/>
  <c r="C95" i="29"/>
  <c r="C225" i="29"/>
  <c r="C90" i="23"/>
  <c r="C145" i="29"/>
  <c r="C110" i="29"/>
  <c r="C210" i="29"/>
  <c r="C220" i="29"/>
  <c r="C190" i="23"/>
  <c r="C40" i="23"/>
  <c r="C275" i="23"/>
  <c r="C30" i="29"/>
  <c r="C65" i="30"/>
  <c r="C26" i="30"/>
  <c r="C185" i="30"/>
  <c r="C265" i="30"/>
  <c r="C145" i="30"/>
  <c r="C305" i="30"/>
  <c r="C106" i="30"/>
  <c r="C225" i="30"/>
  <c r="C307" i="30"/>
  <c r="C226" i="30"/>
  <c r="C266" i="30"/>
  <c r="C146" i="30"/>
  <c r="C80" i="31"/>
  <c r="C250" i="31"/>
  <c r="C280" i="31"/>
  <c r="C240" i="31"/>
  <c r="C160" i="31"/>
  <c r="C10" i="31"/>
  <c r="C200" i="31"/>
  <c r="C130" i="31"/>
  <c r="C40" i="31"/>
  <c r="C120" i="31"/>
  <c r="C75" i="31"/>
  <c r="C155" i="31"/>
  <c r="C275" i="31"/>
  <c r="C195" i="31"/>
  <c r="C115" i="31"/>
  <c r="C35" i="31"/>
  <c r="C235" i="31"/>
  <c r="V49" i="35"/>
  <c r="AH83" i="35"/>
  <c r="W49" i="35" s="1"/>
  <c r="C145" i="26"/>
  <c r="C235" i="26"/>
  <c r="C55" i="29"/>
  <c r="C170" i="23"/>
  <c r="C50" i="31"/>
  <c r="C25" i="29"/>
  <c r="C250" i="25"/>
  <c r="C260" i="29"/>
  <c r="C235" i="28"/>
  <c r="C265" i="28"/>
  <c r="C75" i="28"/>
  <c r="C195" i="28"/>
  <c r="C225" i="28"/>
  <c r="C155" i="28"/>
  <c r="C145" i="28"/>
  <c r="C90" i="29"/>
  <c r="C210" i="31"/>
  <c r="C195" i="25"/>
  <c r="C275" i="26"/>
  <c r="C50" i="25"/>
  <c r="C30" i="38"/>
  <c r="C280" i="23"/>
  <c r="C186" i="30"/>
  <c r="C70" i="29"/>
  <c r="C170" i="31"/>
  <c r="C105" i="29"/>
  <c r="C115" i="23"/>
  <c r="C250" i="23"/>
  <c r="C180" i="31"/>
  <c r="C115" i="28"/>
  <c r="C60" i="29"/>
  <c r="C275" i="25"/>
  <c r="C180" i="29"/>
  <c r="C75" i="25"/>
  <c r="C35" i="23"/>
  <c r="C65" i="26"/>
  <c r="C25" i="26"/>
  <c r="C195" i="26"/>
  <c r="C75" i="26"/>
  <c r="C115" i="26"/>
  <c r="C105" i="26"/>
  <c r="C185" i="26"/>
  <c r="C35" i="26"/>
  <c r="C265" i="26"/>
  <c r="C100" i="33"/>
  <c r="C95" i="23"/>
  <c r="C180" i="33"/>
  <c r="C175" i="23"/>
  <c r="C100" i="30"/>
  <c r="C90" i="31"/>
  <c r="C65" i="29"/>
  <c r="C155" i="23"/>
  <c r="C185" i="29"/>
  <c r="C235" i="23"/>
  <c r="C210" i="25"/>
  <c r="C20" i="29"/>
  <c r="C140" i="29"/>
  <c r="C30" i="23"/>
  <c r="C70" i="23"/>
  <c r="C230" i="23"/>
  <c r="C270" i="23"/>
  <c r="C20" i="31"/>
  <c r="C100" i="31"/>
  <c r="C275" i="28"/>
  <c r="C90" i="38"/>
  <c r="C195" i="23"/>
  <c r="C130" i="23"/>
  <c r="C110" i="23"/>
  <c r="C150" i="23"/>
  <c r="C180" i="23"/>
  <c r="C255" i="29"/>
  <c r="C80" i="23"/>
  <c r="C50" i="28"/>
  <c r="C185" i="28"/>
  <c r="C123" i="28"/>
  <c r="C130" i="28"/>
  <c r="C43" i="28"/>
  <c r="C90" i="28"/>
  <c r="C170" i="28"/>
  <c r="C83" i="28"/>
  <c r="C283" i="28"/>
  <c r="C129" i="28"/>
  <c r="C9" i="28"/>
  <c r="C169" i="28"/>
  <c r="C203" i="28"/>
  <c r="C35" i="28"/>
  <c r="C49" i="28"/>
  <c r="C209" i="28"/>
  <c r="C163" i="28"/>
  <c r="C249" i="28"/>
  <c r="C89" i="28"/>
  <c r="C128" i="28"/>
  <c r="C243" i="28"/>
  <c r="C48" i="28"/>
  <c r="L49" i="35"/>
  <c r="X83" i="35"/>
  <c r="M49" i="35" s="1"/>
  <c r="C190" i="29"/>
  <c r="C8" i="28"/>
  <c r="C248" i="28"/>
  <c r="C60" i="31"/>
  <c r="C140" i="31"/>
  <c r="C160" i="33"/>
  <c r="C168" i="28"/>
  <c r="Q49" i="35"/>
  <c r="AC83" i="35"/>
  <c r="R49" i="35" s="1"/>
  <c r="C110" i="31"/>
  <c r="C220" i="30"/>
  <c r="C85" i="38"/>
  <c r="C5" i="38"/>
  <c r="C208" i="28"/>
  <c r="C88" i="28"/>
  <c r="C260" i="31"/>
  <c r="C220" i="31"/>
  <c r="C80" i="33"/>
  <c r="C220" i="23"/>
  <c r="C210" i="38"/>
  <c r="C160" i="29"/>
  <c r="C75" i="33"/>
  <c r="C105" i="38"/>
  <c r="C190" i="38"/>
  <c r="C125" i="23"/>
  <c r="C175" i="30"/>
  <c r="C160" i="38"/>
  <c r="C95" i="38"/>
  <c r="C210" i="28"/>
  <c r="C80" i="38"/>
  <c r="C147" i="30"/>
  <c r="C170" i="38"/>
  <c r="C270" i="27"/>
  <c r="C275" i="29"/>
  <c r="C160" i="23"/>
  <c r="C135" i="30"/>
  <c r="C45" i="23"/>
  <c r="C225" i="38"/>
  <c r="C255" i="38"/>
  <c r="C110" i="38"/>
  <c r="C140" i="33"/>
  <c r="C60" i="23"/>
  <c r="C120" i="29"/>
  <c r="C120" i="33"/>
  <c r="C245" i="39"/>
  <c r="C215" i="39"/>
  <c r="C55" i="39"/>
  <c r="C165" i="33"/>
  <c r="C220" i="33"/>
  <c r="C55" i="26"/>
  <c r="C215" i="29"/>
  <c r="C155" i="38"/>
  <c r="C245" i="23"/>
  <c r="C10" i="28"/>
  <c r="C180" i="30"/>
  <c r="C80" i="25"/>
  <c r="C150" i="33"/>
  <c r="C70" i="33"/>
  <c r="C40" i="33"/>
  <c r="C155" i="33"/>
  <c r="C30" i="27"/>
  <c r="C175" i="33"/>
  <c r="C70" i="27"/>
  <c r="C107" i="30"/>
  <c r="C280" i="29"/>
  <c r="C70" i="31"/>
  <c r="C195" i="33"/>
  <c r="C205" i="33"/>
  <c r="C150" i="38"/>
  <c r="C15" i="33"/>
  <c r="C95" i="33"/>
  <c r="C20" i="23"/>
  <c r="C267" i="30"/>
  <c r="C240" i="29"/>
  <c r="C5" i="39"/>
  <c r="C190" i="31"/>
  <c r="C50" i="38"/>
  <c r="C190" i="27"/>
  <c r="C125" i="33"/>
  <c r="C270" i="38"/>
  <c r="C60" i="33"/>
  <c r="C185" i="38"/>
  <c r="C255" i="23"/>
  <c r="C200" i="29"/>
  <c r="C95" i="26"/>
  <c r="C133" i="28"/>
  <c r="C35" i="30"/>
  <c r="C179" i="28"/>
  <c r="C200" i="23"/>
  <c r="C306" i="30"/>
  <c r="C30" i="33"/>
  <c r="C85" i="23"/>
  <c r="C180" i="38"/>
  <c r="C280" i="38"/>
  <c r="C65" i="23"/>
  <c r="C205" i="23"/>
  <c r="C165" i="23"/>
  <c r="C135" i="38"/>
  <c r="C15" i="38"/>
  <c r="C60" i="30"/>
  <c r="C300" i="30"/>
  <c r="C265" i="23"/>
  <c r="C225" i="23"/>
  <c r="C145" i="23"/>
  <c r="C185" i="23"/>
  <c r="C55" i="30"/>
  <c r="C95" i="30"/>
  <c r="C15" i="30"/>
  <c r="C100" i="38"/>
  <c r="C20" i="38"/>
  <c r="C260" i="38"/>
  <c r="C220" i="38"/>
  <c r="C120" i="25"/>
  <c r="C230" i="33"/>
  <c r="C110" i="33"/>
  <c r="C190" i="33"/>
  <c r="C140" i="30"/>
  <c r="C295" i="30"/>
  <c r="C225" i="33"/>
  <c r="C135" i="33"/>
  <c r="C25" i="38"/>
  <c r="C187" i="30"/>
  <c r="C35" i="33"/>
  <c r="C105" i="39"/>
  <c r="C155" i="29"/>
  <c r="C40" i="29"/>
  <c r="C53" i="28"/>
  <c r="C115" i="30"/>
  <c r="C120" i="23"/>
  <c r="C66" i="30"/>
  <c r="C175" i="38"/>
  <c r="C20" i="30"/>
  <c r="C25" i="23"/>
  <c r="C215" i="30"/>
  <c r="C255" i="30"/>
  <c r="C160" i="25"/>
  <c r="C60" i="38"/>
  <c r="C140" i="38"/>
  <c r="C120" i="38"/>
  <c r="C40" i="25"/>
  <c r="C200" i="25"/>
  <c r="C270" i="33"/>
  <c r="C105" i="23"/>
  <c r="C10" i="38"/>
  <c r="C20" i="33"/>
  <c r="C93" i="28"/>
  <c r="C250" i="28"/>
  <c r="C215" i="38"/>
  <c r="C40" i="38"/>
  <c r="C240" i="25"/>
  <c r="C275" i="33"/>
  <c r="C240" i="38"/>
  <c r="C5" i="23"/>
  <c r="C115" i="33"/>
  <c r="C105" i="33"/>
  <c r="C19" i="28"/>
  <c r="C55" i="38"/>
  <c r="C200" i="38"/>
  <c r="C140" i="23"/>
  <c r="C240" i="33"/>
  <c r="C35" i="29"/>
  <c r="C30" i="31"/>
  <c r="C270" i="31"/>
  <c r="C175" i="29"/>
  <c r="C240" i="23"/>
  <c r="C260" i="30"/>
  <c r="C280" i="25"/>
  <c r="C178" i="28"/>
  <c r="C255" i="26"/>
  <c r="C14" i="28"/>
  <c r="C134" i="28"/>
  <c r="C315" i="30"/>
  <c r="C219" i="28"/>
  <c r="C280" i="39"/>
  <c r="C170" i="33"/>
  <c r="C91" i="26"/>
  <c r="C150" i="31"/>
  <c r="C200" i="33"/>
  <c r="C150" i="27"/>
  <c r="C245" i="33"/>
  <c r="C265" i="38"/>
  <c r="C145" i="38"/>
  <c r="C55" i="33"/>
  <c r="C75" i="29"/>
  <c r="C145" i="33"/>
  <c r="C280" i="33"/>
  <c r="C230" i="31"/>
  <c r="C215" i="23"/>
  <c r="C80" i="29"/>
  <c r="C132" i="26"/>
  <c r="C100" i="25"/>
  <c r="C45" i="25"/>
  <c r="C95" i="25"/>
  <c r="C250" i="39"/>
  <c r="C70" i="25"/>
  <c r="C40" i="30"/>
  <c r="C160" i="30"/>
  <c r="C265" i="25"/>
  <c r="C135" i="23"/>
  <c r="C100" i="23"/>
  <c r="C250" i="38"/>
  <c r="C130" i="38"/>
  <c r="C110" i="27"/>
  <c r="C85" i="33"/>
  <c r="C70" i="38"/>
  <c r="C185" i="33"/>
  <c r="C65" i="38"/>
  <c r="C255" i="33"/>
  <c r="C235" i="29"/>
  <c r="C115" i="29"/>
  <c r="C45" i="33"/>
  <c r="C27" i="30"/>
  <c r="C270" i="39"/>
  <c r="C20" i="39"/>
  <c r="C100" i="39"/>
  <c r="C165" i="39"/>
  <c r="C85" i="39"/>
  <c r="C235" i="39"/>
  <c r="C155" i="39"/>
  <c r="C75" i="39"/>
  <c r="C67" i="30"/>
  <c r="C55" i="23"/>
  <c r="C235" i="33"/>
  <c r="C230" i="27"/>
  <c r="C230" i="38"/>
  <c r="C260" i="33"/>
  <c r="C265" i="33"/>
  <c r="C25" i="33"/>
  <c r="C195" i="29"/>
  <c r="C260" i="23"/>
  <c r="C227" i="30"/>
  <c r="C15" i="23"/>
  <c r="C138" i="28"/>
  <c r="C258" i="28"/>
  <c r="C215" i="26"/>
  <c r="C15" i="26"/>
  <c r="AK49" i="35"/>
  <c r="AW83" i="35"/>
  <c r="AL49" i="35" s="1"/>
  <c r="C94" i="28"/>
  <c r="C214" i="28"/>
  <c r="C254" i="28"/>
  <c r="C173" i="28"/>
  <c r="C195" i="30"/>
  <c r="C275" i="30"/>
  <c r="C155" i="30"/>
  <c r="C59" i="28"/>
  <c r="AC67" i="35"/>
  <c r="R29" i="35" s="1"/>
  <c r="AI9" i="34" s="1"/>
  <c r="Q29" i="35"/>
  <c r="AH9" i="34" s="1"/>
  <c r="C230" i="39"/>
  <c r="C60" i="39"/>
  <c r="C218" i="28"/>
  <c r="C18" i="28"/>
  <c r="C58" i="28"/>
  <c r="C175" i="26"/>
  <c r="AH67" i="35"/>
  <c r="W29" i="35" s="1"/>
  <c r="AN9" i="34" s="1"/>
  <c r="V29" i="35"/>
  <c r="AM9" i="34" s="1"/>
  <c r="C253" i="28"/>
  <c r="C213" i="28"/>
  <c r="C251" i="26"/>
  <c r="C211" i="26"/>
  <c r="C220" i="25"/>
  <c r="C95" i="39"/>
  <c r="C195" i="39"/>
  <c r="C35" i="39"/>
  <c r="C265" i="39"/>
  <c r="C98" i="28"/>
  <c r="C135" i="26"/>
  <c r="AF49" i="35"/>
  <c r="AR83" i="35"/>
  <c r="AG49" i="35" s="1"/>
  <c r="C54" i="28"/>
  <c r="C174" i="28"/>
  <c r="C13" i="28"/>
  <c r="C75" i="30"/>
  <c r="C235" i="30"/>
  <c r="C139" i="28"/>
  <c r="C259" i="28"/>
  <c r="C99" i="28"/>
  <c r="AF47" i="35"/>
  <c r="AF50" i="35"/>
  <c r="AF42" i="35"/>
  <c r="AF54" i="35"/>
  <c r="AF53" i="35"/>
  <c r="AF43" i="35"/>
  <c r="AR93" i="35"/>
  <c r="AA48" i="35"/>
  <c r="AM88" i="35"/>
  <c r="AB48" i="35" s="1"/>
  <c r="C171" i="26"/>
  <c r="C5" i="25"/>
  <c r="M37" i="35"/>
  <c r="AD17" i="34" s="1"/>
  <c r="K12" i="39" s="1"/>
  <c r="M33" i="35"/>
  <c r="AD13" i="34" s="1"/>
  <c r="K12" i="33" s="1"/>
  <c r="M36" i="35"/>
  <c r="AD16" i="34" s="1"/>
  <c r="K12" i="38" s="1"/>
  <c r="M26" i="35"/>
  <c r="AD6" i="34" s="1"/>
  <c r="K12" i="23" s="1"/>
  <c r="M30" i="35"/>
  <c r="AD10" i="34" s="1"/>
  <c r="K12" i="29" s="1"/>
  <c r="M25" i="35"/>
  <c r="AD5" i="34" s="1"/>
  <c r="AK44" i="35"/>
  <c r="AW78" i="35"/>
  <c r="AL44" i="35" s="1"/>
  <c r="AF48" i="35"/>
  <c r="AR88" i="35"/>
  <c r="AG48" i="35" s="1"/>
  <c r="C145" i="39"/>
  <c r="R25" i="35"/>
  <c r="AI5" i="34" s="1"/>
  <c r="R37" i="35"/>
  <c r="AI17" i="34" s="1"/>
  <c r="K17" i="39" s="1"/>
  <c r="R33" i="35"/>
  <c r="AI13" i="34" s="1"/>
  <c r="K17" i="33" s="1"/>
  <c r="R26" i="35"/>
  <c r="AI6" i="34" s="1"/>
  <c r="K17" i="23" s="1"/>
  <c r="R36" i="35"/>
  <c r="AI16" i="34" s="1"/>
  <c r="K17" i="38" s="1"/>
  <c r="R30" i="35"/>
  <c r="AI10" i="34" s="1"/>
  <c r="K17" i="29" s="1"/>
  <c r="C40" i="39"/>
  <c r="C160" i="39"/>
  <c r="C10" i="33"/>
  <c r="C50" i="33"/>
  <c r="C11" i="26"/>
  <c r="L48" i="35"/>
  <c r="X88" i="35"/>
  <c r="M48" i="35" s="1"/>
  <c r="C140" i="25"/>
  <c r="C260" i="25"/>
  <c r="C60" i="25"/>
  <c r="AF45" i="35"/>
  <c r="AR73" i="35"/>
  <c r="AG45" i="35" s="1"/>
  <c r="C165" i="25"/>
  <c r="C215" i="25"/>
  <c r="C135" i="25"/>
  <c r="C15" i="25"/>
  <c r="C50" i="39"/>
  <c r="C80" i="30"/>
  <c r="C240" i="30"/>
  <c r="C225" i="25"/>
  <c r="C105" i="25"/>
  <c r="C30" i="39"/>
  <c r="C260" i="39"/>
  <c r="AK42" i="35"/>
  <c r="AK54" i="35"/>
  <c r="AK43" i="35"/>
  <c r="AK47" i="35"/>
  <c r="AK50" i="35"/>
  <c r="AK53" i="35"/>
  <c r="AW93" i="35"/>
  <c r="C115" i="39"/>
  <c r="C185" i="39"/>
  <c r="C65" i="39"/>
  <c r="V45" i="35"/>
  <c r="AH73" i="35"/>
  <c r="W45" i="35" s="1"/>
  <c r="AQ25" i="35"/>
  <c r="BH5" i="34" s="1"/>
  <c r="AQ33" i="35"/>
  <c r="BH13" i="34" s="1"/>
  <c r="K42" i="33" s="1"/>
  <c r="AQ37" i="35"/>
  <c r="BH17" i="34" s="1"/>
  <c r="K42" i="39" s="1"/>
  <c r="AQ26" i="35"/>
  <c r="BH6" i="34" s="1"/>
  <c r="K42" i="23" s="1"/>
  <c r="AQ30" i="35"/>
  <c r="BH10" i="34" s="1"/>
  <c r="K42" i="29" s="1"/>
  <c r="AQ36" i="35"/>
  <c r="BH16" i="34" s="1"/>
  <c r="K42" i="38" s="1"/>
  <c r="V48" i="35"/>
  <c r="AH88" i="35"/>
  <c r="W48" i="35" s="1"/>
  <c r="V42" i="35"/>
  <c r="V43" i="35"/>
  <c r="V47" i="35"/>
  <c r="V50" i="35"/>
  <c r="V53" i="35"/>
  <c r="V54" i="35"/>
  <c r="AH93" i="35"/>
  <c r="C120" i="39"/>
  <c r="C200" i="39"/>
  <c r="C51" i="26"/>
  <c r="AL25" i="35"/>
  <c r="BC5" i="34" s="1"/>
  <c r="AL37" i="35"/>
  <c r="BC17" i="34" s="1"/>
  <c r="K37" i="39" s="1"/>
  <c r="AL33" i="35"/>
  <c r="BC13" i="34" s="1"/>
  <c r="K37" i="33" s="1"/>
  <c r="AL26" i="35"/>
  <c r="BC6" i="34" s="1"/>
  <c r="K37" i="23" s="1"/>
  <c r="AL36" i="35"/>
  <c r="BC16" i="34" s="1"/>
  <c r="K37" i="38" s="1"/>
  <c r="AL30" i="35"/>
  <c r="BC10" i="34" s="1"/>
  <c r="K37" i="29" s="1"/>
  <c r="AA45" i="35"/>
  <c r="AM73" i="35"/>
  <c r="AB45" i="35" s="1"/>
  <c r="L43" i="35"/>
  <c r="L42" i="35"/>
  <c r="L47" i="35"/>
  <c r="L50" i="35"/>
  <c r="L53" i="35"/>
  <c r="L54" i="35"/>
  <c r="X93" i="35"/>
  <c r="C180" i="25"/>
  <c r="AP48" i="35"/>
  <c r="BB88" i="35"/>
  <c r="AQ48" i="35" s="1"/>
  <c r="AP42" i="35"/>
  <c r="AP43" i="35"/>
  <c r="AP47" i="35"/>
  <c r="AP50" i="35"/>
  <c r="AP53" i="35"/>
  <c r="AP54" i="35"/>
  <c r="BB93" i="35"/>
  <c r="C125" i="25"/>
  <c r="C55" i="25"/>
  <c r="C255" i="25"/>
  <c r="C90" i="39"/>
  <c r="C170" i="39"/>
  <c r="AP49" i="35"/>
  <c r="BB83" i="35"/>
  <c r="AQ49" i="35" s="1"/>
  <c r="C30" i="25"/>
  <c r="C270" i="25"/>
  <c r="C230" i="25"/>
  <c r="Q48" i="35"/>
  <c r="AC88" i="35"/>
  <c r="R48" i="35" s="1"/>
  <c r="C200" i="30"/>
  <c r="C185" i="25"/>
  <c r="C70" i="39"/>
  <c r="C190" i="39"/>
  <c r="C180" i="39"/>
  <c r="Q45" i="35"/>
  <c r="AC73" i="35"/>
  <c r="R45" i="35" s="1"/>
  <c r="C205" i="39"/>
  <c r="C45" i="39"/>
  <c r="C175" i="39"/>
  <c r="C255" i="39"/>
  <c r="C135" i="39"/>
  <c r="AP45" i="35"/>
  <c r="BB73" i="35"/>
  <c r="AQ45" i="35" s="1"/>
  <c r="AG25" i="35"/>
  <c r="AX5" i="34" s="1"/>
  <c r="AG33" i="35"/>
  <c r="AX13" i="34" s="1"/>
  <c r="K32" i="33" s="1"/>
  <c r="AG37" i="35"/>
  <c r="AX17" i="34" s="1"/>
  <c r="K32" i="39" s="1"/>
  <c r="AG30" i="35"/>
  <c r="AX10" i="34" s="1"/>
  <c r="K32" i="29" s="1"/>
  <c r="AG36" i="35"/>
  <c r="AX16" i="34" s="1"/>
  <c r="K32" i="38" s="1"/>
  <c r="AG26" i="35"/>
  <c r="AX6" i="34" s="1"/>
  <c r="K32" i="23" s="1"/>
  <c r="C275" i="39"/>
  <c r="C25" i="39"/>
  <c r="AB25" i="35"/>
  <c r="AS5" i="34" s="1"/>
  <c r="AB37" i="35"/>
  <c r="AS17" i="34" s="1"/>
  <c r="K27" i="39" s="1"/>
  <c r="AB33" i="35"/>
  <c r="AS13" i="34" s="1"/>
  <c r="K27" i="33" s="1"/>
  <c r="AB36" i="35"/>
  <c r="AS16" i="34" s="1"/>
  <c r="K27" i="38" s="1"/>
  <c r="AB30" i="35"/>
  <c r="AS10" i="34" s="1"/>
  <c r="K27" i="29" s="1"/>
  <c r="AB26" i="35"/>
  <c r="AS6" i="34" s="1"/>
  <c r="K27" i="23" s="1"/>
  <c r="C10" i="39"/>
  <c r="C150" i="25"/>
  <c r="C190" i="25"/>
  <c r="L44" i="35"/>
  <c r="X78" i="35"/>
  <c r="M44" i="35" s="1"/>
  <c r="W25" i="35"/>
  <c r="AN5" i="34" s="1"/>
  <c r="W33" i="35"/>
  <c r="AN13" i="34" s="1"/>
  <c r="K22" i="33" s="1"/>
  <c r="W37" i="35"/>
  <c r="AN17" i="34" s="1"/>
  <c r="K22" i="39" s="1"/>
  <c r="W36" i="35"/>
  <c r="AN16" i="34" s="1"/>
  <c r="K22" i="38" s="1"/>
  <c r="W26" i="35"/>
  <c r="AN6" i="34" s="1"/>
  <c r="K22" i="23" s="1"/>
  <c r="W30" i="35"/>
  <c r="AN10" i="34" s="1"/>
  <c r="K22" i="29" s="1"/>
  <c r="AC68" i="35"/>
  <c r="R46" i="35" s="1"/>
  <c r="Q46" i="35"/>
  <c r="C80" i="39"/>
  <c r="C240" i="39"/>
  <c r="C210" i="33"/>
  <c r="C130" i="33"/>
  <c r="C90" i="33"/>
  <c r="C250" i="33"/>
  <c r="AK45" i="35"/>
  <c r="AW73" i="35"/>
  <c r="AL45" i="35" s="1"/>
  <c r="C131" i="26"/>
  <c r="Q44" i="35"/>
  <c r="AC78" i="35"/>
  <c r="R44" i="35" s="1"/>
  <c r="L45" i="35"/>
  <c r="X73" i="35"/>
  <c r="M45" i="35" s="1"/>
  <c r="C20" i="25"/>
  <c r="C245" i="25"/>
  <c r="C205" i="25"/>
  <c r="C85" i="25"/>
  <c r="AF44" i="35"/>
  <c r="AR78" i="35"/>
  <c r="AG44" i="35" s="1"/>
  <c r="C175" i="25"/>
  <c r="C130" i="39"/>
  <c r="C210" i="39"/>
  <c r="C110" i="25"/>
  <c r="Q43" i="35"/>
  <c r="Q42" i="35"/>
  <c r="Q47" i="35"/>
  <c r="Q50" i="35"/>
  <c r="Q54" i="35"/>
  <c r="Q53" i="35"/>
  <c r="AC93" i="35"/>
  <c r="C320" i="30"/>
  <c r="C280" i="30"/>
  <c r="C120" i="30"/>
  <c r="C25" i="25"/>
  <c r="C65" i="25"/>
  <c r="C145" i="25"/>
  <c r="C110" i="39"/>
  <c r="C150" i="39"/>
  <c r="C140" i="39"/>
  <c r="C220" i="39"/>
  <c r="AK48" i="35"/>
  <c r="AW88" i="35"/>
  <c r="AL48" i="35" s="1"/>
  <c r="C125" i="39"/>
  <c r="C15" i="39"/>
  <c r="C225" i="39"/>
  <c r="BB68" i="35"/>
  <c r="AQ46" i="35" s="1"/>
  <c r="AP46" i="35"/>
  <c r="AA47" i="35"/>
  <c r="AA50" i="35"/>
  <c r="AA54" i="35"/>
  <c r="AA43" i="35"/>
  <c r="AA42" i="35"/>
  <c r="AA53" i="35"/>
  <c r="AM93" i="35"/>
  <c r="C146" i="28"/>
  <c r="C51" i="27"/>
  <c r="C52" i="27"/>
  <c r="C251" i="27"/>
  <c r="C16" i="31"/>
  <c r="C27" i="27"/>
  <c r="C227" i="27"/>
  <c r="C177" i="31"/>
  <c r="C252" i="27"/>
  <c r="C256" i="31"/>
  <c r="C216" i="31"/>
  <c r="C26" i="27"/>
  <c r="C86" i="32"/>
  <c r="C92" i="27"/>
  <c r="C212" i="27"/>
  <c r="C17" i="31"/>
  <c r="C176" i="31"/>
  <c r="C186" i="28"/>
  <c r="C166" i="32"/>
  <c r="C141" i="26"/>
  <c r="C61" i="26"/>
  <c r="C102" i="26"/>
  <c r="C246" i="32"/>
  <c r="C126" i="32"/>
  <c r="C206" i="32"/>
  <c r="C46" i="32"/>
  <c r="C6" i="32"/>
  <c r="C126" i="33"/>
  <c r="C246" i="33"/>
  <c r="C206" i="33"/>
  <c r="C166" i="33"/>
  <c r="C46" i="33"/>
  <c r="C86" i="33"/>
  <c r="C6" i="33"/>
  <c r="C257" i="31"/>
  <c r="C217" i="31"/>
  <c r="C57" i="31"/>
  <c r="C137" i="31"/>
  <c r="C97" i="31"/>
  <c r="C56" i="31"/>
  <c r="C136" i="31"/>
  <c r="C96" i="31"/>
  <c r="C226" i="28"/>
  <c r="C66" i="28"/>
  <c r="C106" i="28"/>
  <c r="C266" i="28"/>
  <c r="C26" i="28"/>
  <c r="C226" i="27"/>
  <c r="C107" i="27"/>
  <c r="C267" i="27"/>
  <c r="C266" i="27"/>
  <c r="C147" i="27"/>
  <c r="C106" i="27"/>
  <c r="C12" i="27"/>
  <c r="C11" i="27"/>
  <c r="C91" i="27"/>
  <c r="C146" i="27"/>
  <c r="C66" i="27"/>
  <c r="C132" i="27"/>
  <c r="C187" i="27"/>
  <c r="C186" i="27"/>
  <c r="C67" i="27"/>
  <c r="C171" i="27"/>
  <c r="C131" i="27"/>
  <c r="C172" i="27"/>
  <c r="C211" i="27"/>
  <c r="C182" i="26"/>
  <c r="C181" i="26"/>
  <c r="C62" i="26"/>
  <c r="C261" i="26"/>
  <c r="C22" i="26"/>
  <c r="C262" i="26"/>
  <c r="C21" i="26"/>
  <c r="C101" i="26"/>
  <c r="C142" i="26"/>
  <c r="C221" i="26"/>
  <c r="C222" i="26"/>
  <c r="X68" i="35" l="1"/>
  <c r="M46" i="35" s="1"/>
  <c r="C52" i="26"/>
  <c r="C61" i="39"/>
  <c r="C212" i="26"/>
  <c r="C92" i="26"/>
  <c r="C252" i="26"/>
  <c r="C190" i="28"/>
  <c r="C200" i="28"/>
  <c r="C30" i="28"/>
  <c r="C120" i="28"/>
  <c r="C280" i="28"/>
  <c r="C270" i="28"/>
  <c r="C110" i="28"/>
  <c r="C12" i="26"/>
  <c r="C172" i="26"/>
  <c r="C40" i="28"/>
  <c r="C230" i="28"/>
  <c r="C80" i="28"/>
  <c r="C160" i="28"/>
  <c r="G156" i="28"/>
  <c r="H196" i="28"/>
  <c r="H276" i="28"/>
  <c r="C276" i="28" s="1"/>
  <c r="H76" i="28"/>
  <c r="G36" i="28"/>
  <c r="G196" i="28"/>
  <c r="H36" i="28"/>
  <c r="H156" i="28"/>
  <c r="G76" i="28"/>
  <c r="G236" i="28"/>
  <c r="H116" i="28"/>
  <c r="H236" i="28"/>
  <c r="G116" i="28"/>
  <c r="C70" i="28"/>
  <c r="C150" i="28"/>
  <c r="AF46" i="35"/>
  <c r="AR68" i="35"/>
  <c r="AG46" i="35" s="1"/>
  <c r="AM68" i="35"/>
  <c r="AB46" i="35" s="1"/>
  <c r="AA46" i="35"/>
  <c r="H222" i="39"/>
  <c r="H142" i="39"/>
  <c r="H182" i="39"/>
  <c r="G142" i="39"/>
  <c r="H62" i="39"/>
  <c r="G262" i="39"/>
  <c r="G102" i="39"/>
  <c r="G62" i="39"/>
  <c r="G222" i="39"/>
  <c r="G22" i="39"/>
  <c r="G182" i="39"/>
  <c r="H22" i="39"/>
  <c r="H262" i="39"/>
  <c r="H102" i="39"/>
  <c r="G267" i="33"/>
  <c r="G227" i="33"/>
  <c r="G187" i="33"/>
  <c r="G147" i="33"/>
  <c r="G107" i="33"/>
  <c r="G27" i="33"/>
  <c r="H227" i="33"/>
  <c r="H147" i="33"/>
  <c r="G67" i="33"/>
  <c r="H187" i="33"/>
  <c r="H107" i="33"/>
  <c r="H27" i="33"/>
  <c r="H67" i="33"/>
  <c r="H267" i="33"/>
  <c r="G272" i="39"/>
  <c r="G192" i="39"/>
  <c r="H152" i="39"/>
  <c r="G112" i="39"/>
  <c r="G32" i="39"/>
  <c r="H232" i="39"/>
  <c r="G152" i="39"/>
  <c r="H112" i="39"/>
  <c r="G72" i="39"/>
  <c r="H272" i="39"/>
  <c r="H72" i="39"/>
  <c r="H192" i="39"/>
  <c r="G232" i="39"/>
  <c r="H32" i="39"/>
  <c r="H277" i="25"/>
  <c r="H237" i="25"/>
  <c r="H197" i="25"/>
  <c r="H157" i="25"/>
  <c r="H117" i="25"/>
  <c r="H77" i="25"/>
  <c r="H37" i="25"/>
  <c r="G277" i="25"/>
  <c r="G237" i="25"/>
  <c r="G197" i="25"/>
  <c r="G157" i="25"/>
  <c r="G117" i="25"/>
  <c r="G77" i="25"/>
  <c r="G37" i="25"/>
  <c r="H282" i="39"/>
  <c r="H202" i="39"/>
  <c r="H122" i="39"/>
  <c r="H42" i="39"/>
  <c r="H242" i="39"/>
  <c r="H82" i="39"/>
  <c r="G42" i="39"/>
  <c r="G202" i="39"/>
  <c r="G162" i="39"/>
  <c r="G242" i="39"/>
  <c r="H162" i="39"/>
  <c r="G82" i="39"/>
  <c r="G282" i="39"/>
  <c r="G122" i="39"/>
  <c r="G257" i="33"/>
  <c r="G217" i="33"/>
  <c r="G177" i="33"/>
  <c r="G137" i="33"/>
  <c r="G97" i="33"/>
  <c r="G17" i="33"/>
  <c r="H257" i="33"/>
  <c r="H217" i="33"/>
  <c r="H177" i="33"/>
  <c r="H137" i="33"/>
  <c r="H57" i="33"/>
  <c r="H97" i="33"/>
  <c r="H17" i="33"/>
  <c r="G57" i="33"/>
  <c r="G252" i="25"/>
  <c r="G212" i="25"/>
  <c r="G172" i="25"/>
  <c r="G132" i="25"/>
  <c r="G92" i="25"/>
  <c r="G52" i="25"/>
  <c r="G12" i="25"/>
  <c r="H252" i="25"/>
  <c r="H212" i="25"/>
  <c r="H172" i="25"/>
  <c r="H132" i="25"/>
  <c r="H92" i="25"/>
  <c r="H52" i="25"/>
  <c r="H12" i="25"/>
  <c r="G52" i="33"/>
  <c r="H252" i="33"/>
  <c r="H172" i="33"/>
  <c r="H92" i="33"/>
  <c r="H132" i="33"/>
  <c r="H52" i="33"/>
  <c r="H12" i="33"/>
  <c r="G92" i="33"/>
  <c r="G12" i="33"/>
  <c r="G212" i="33"/>
  <c r="H212" i="33"/>
  <c r="G132" i="33"/>
  <c r="G252" i="33"/>
  <c r="G172" i="33"/>
  <c r="H261" i="28"/>
  <c r="H181" i="28"/>
  <c r="H101" i="28"/>
  <c r="H21" i="28"/>
  <c r="H141" i="28"/>
  <c r="G101" i="28"/>
  <c r="G61" i="28"/>
  <c r="H61" i="28"/>
  <c r="G21" i="28"/>
  <c r="G261" i="28"/>
  <c r="G221" i="28"/>
  <c r="G181" i="28"/>
  <c r="H221" i="28"/>
  <c r="G141" i="28"/>
  <c r="G256" i="28"/>
  <c r="G216" i="28"/>
  <c r="G176" i="28"/>
  <c r="G136" i="28"/>
  <c r="G96" i="28"/>
  <c r="G56" i="28"/>
  <c r="G16" i="28"/>
  <c r="H256" i="28"/>
  <c r="H176" i="28"/>
  <c r="H96" i="28"/>
  <c r="H16" i="28"/>
  <c r="H216" i="28"/>
  <c r="H136" i="28"/>
  <c r="H56" i="28"/>
  <c r="G62" i="33"/>
  <c r="G222" i="33"/>
  <c r="G142" i="33"/>
  <c r="G262" i="33"/>
  <c r="H262" i="33"/>
  <c r="H222" i="33"/>
  <c r="G182" i="33"/>
  <c r="H62" i="33"/>
  <c r="H182" i="33"/>
  <c r="G102" i="33"/>
  <c r="G22" i="33"/>
  <c r="H102" i="33"/>
  <c r="H142" i="33"/>
  <c r="H22" i="33"/>
  <c r="H267" i="23"/>
  <c r="H227" i="23"/>
  <c r="H187" i="23"/>
  <c r="H147" i="23"/>
  <c r="H107" i="23"/>
  <c r="H67" i="23"/>
  <c r="H27" i="23"/>
  <c r="G267" i="23"/>
  <c r="G187" i="23"/>
  <c r="G107" i="23"/>
  <c r="G67" i="23"/>
  <c r="G147" i="23"/>
  <c r="G227" i="23"/>
  <c r="G27" i="23"/>
  <c r="G272" i="23"/>
  <c r="G232" i="23"/>
  <c r="G192" i="23"/>
  <c r="G152" i="23"/>
  <c r="G112" i="23"/>
  <c r="G72" i="23"/>
  <c r="G32" i="23"/>
  <c r="H272" i="23"/>
  <c r="H232" i="23"/>
  <c r="H192" i="23"/>
  <c r="H152" i="23"/>
  <c r="H112" i="23"/>
  <c r="H72" i="23"/>
  <c r="H32" i="23"/>
  <c r="H282" i="38"/>
  <c r="H242" i="38"/>
  <c r="H202" i="38"/>
  <c r="H162" i="38"/>
  <c r="H122" i="38"/>
  <c r="H82" i="38"/>
  <c r="H42" i="38"/>
  <c r="G202" i="38"/>
  <c r="G122" i="38"/>
  <c r="G42" i="38"/>
  <c r="G282" i="38"/>
  <c r="G82" i="38"/>
  <c r="G162" i="38"/>
  <c r="G242" i="38"/>
  <c r="G257" i="29"/>
  <c r="G137" i="29"/>
  <c r="G177" i="29"/>
  <c r="H57" i="29"/>
  <c r="H137" i="29"/>
  <c r="H97" i="29"/>
  <c r="G57" i="29"/>
  <c r="G17" i="29"/>
  <c r="H17" i="29"/>
  <c r="G217" i="29"/>
  <c r="H257" i="29"/>
  <c r="H177" i="29"/>
  <c r="G97" i="29"/>
  <c r="H217" i="29"/>
  <c r="G212" i="39"/>
  <c r="G132" i="39"/>
  <c r="H252" i="39"/>
  <c r="H212" i="39"/>
  <c r="G172" i="39"/>
  <c r="G52" i="39"/>
  <c r="G252" i="39"/>
  <c r="H132" i="39"/>
  <c r="H52" i="39"/>
  <c r="H172" i="39"/>
  <c r="G92" i="39"/>
  <c r="G12" i="39"/>
  <c r="H92" i="39"/>
  <c r="H12" i="39"/>
  <c r="H217" i="28"/>
  <c r="H137" i="28"/>
  <c r="H57" i="28"/>
  <c r="H97" i="28"/>
  <c r="G57" i="28"/>
  <c r="G17" i="28"/>
  <c r="G257" i="28"/>
  <c r="H17" i="28"/>
  <c r="H257" i="28"/>
  <c r="G217" i="28"/>
  <c r="G177" i="28"/>
  <c r="G137" i="28"/>
  <c r="G97" i="28"/>
  <c r="H177" i="28"/>
  <c r="H222" i="38"/>
  <c r="H182" i="38"/>
  <c r="H142" i="38"/>
  <c r="H102" i="38"/>
  <c r="H62" i="38"/>
  <c r="H22" i="38"/>
  <c r="G142" i="38"/>
  <c r="G62" i="38"/>
  <c r="H262" i="38"/>
  <c r="G182" i="38"/>
  <c r="G262" i="38"/>
  <c r="G222" i="38"/>
  <c r="G22" i="38"/>
  <c r="G102" i="38"/>
  <c r="H267" i="38"/>
  <c r="H227" i="38"/>
  <c r="G267" i="38"/>
  <c r="H147" i="38"/>
  <c r="H67" i="38"/>
  <c r="H27" i="38"/>
  <c r="G187" i="38"/>
  <c r="G67" i="38"/>
  <c r="H187" i="38"/>
  <c r="G147" i="38"/>
  <c r="G227" i="38"/>
  <c r="G107" i="38"/>
  <c r="H107" i="38"/>
  <c r="G27" i="38"/>
  <c r="G232" i="29"/>
  <c r="G192" i="29"/>
  <c r="G112" i="29"/>
  <c r="G72" i="29"/>
  <c r="G32" i="29"/>
  <c r="G272" i="29"/>
  <c r="H152" i="29"/>
  <c r="H112" i="29"/>
  <c r="H32" i="29"/>
  <c r="H272" i="29"/>
  <c r="H192" i="29"/>
  <c r="G152" i="29"/>
  <c r="H72" i="29"/>
  <c r="H232" i="29"/>
  <c r="G277" i="29"/>
  <c r="G157" i="29"/>
  <c r="H277" i="29"/>
  <c r="G237" i="29"/>
  <c r="H117" i="29"/>
  <c r="H37" i="29"/>
  <c r="H237" i="29"/>
  <c r="G197" i="29"/>
  <c r="H197" i="29"/>
  <c r="G117" i="29"/>
  <c r="G77" i="29"/>
  <c r="G37" i="29"/>
  <c r="H157" i="29"/>
  <c r="H77" i="29"/>
  <c r="G277" i="39"/>
  <c r="G237" i="39"/>
  <c r="G197" i="39"/>
  <c r="H277" i="39"/>
  <c r="H197" i="39"/>
  <c r="H157" i="39"/>
  <c r="H117" i="39"/>
  <c r="H77" i="39"/>
  <c r="H37" i="39"/>
  <c r="H237" i="39"/>
  <c r="G117" i="39"/>
  <c r="G37" i="39"/>
  <c r="G157" i="39"/>
  <c r="G77" i="39"/>
  <c r="G282" i="23"/>
  <c r="G242" i="23"/>
  <c r="G202" i="23"/>
  <c r="G162" i="23"/>
  <c r="G122" i="23"/>
  <c r="G82" i="23"/>
  <c r="G42" i="23"/>
  <c r="H282" i="23"/>
  <c r="H242" i="23"/>
  <c r="H202" i="23"/>
  <c r="H162" i="23"/>
  <c r="H122" i="23"/>
  <c r="H82" i="23"/>
  <c r="H42" i="23"/>
  <c r="H257" i="23"/>
  <c r="H217" i="23"/>
  <c r="H177" i="23"/>
  <c r="H137" i="23"/>
  <c r="H97" i="23"/>
  <c r="H57" i="23"/>
  <c r="H17" i="23"/>
  <c r="G97" i="23"/>
  <c r="G257" i="23"/>
  <c r="G137" i="23"/>
  <c r="G177" i="23"/>
  <c r="G57" i="23"/>
  <c r="G17" i="23"/>
  <c r="G217" i="23"/>
  <c r="G212" i="38"/>
  <c r="H172" i="38"/>
  <c r="H132" i="38"/>
  <c r="H92" i="38"/>
  <c r="H52" i="38"/>
  <c r="H12" i="38"/>
  <c r="H252" i="38"/>
  <c r="H212" i="38"/>
  <c r="G172" i="38"/>
  <c r="G252" i="38"/>
  <c r="G52" i="38"/>
  <c r="G92" i="38"/>
  <c r="G132" i="38"/>
  <c r="G12" i="38"/>
  <c r="H277" i="38"/>
  <c r="G277" i="38"/>
  <c r="G197" i="38"/>
  <c r="G117" i="38"/>
  <c r="G37" i="38"/>
  <c r="G237" i="38"/>
  <c r="H237" i="38"/>
  <c r="H197" i="38"/>
  <c r="H157" i="38"/>
  <c r="G77" i="38"/>
  <c r="H77" i="38"/>
  <c r="H117" i="38"/>
  <c r="G157" i="38"/>
  <c r="H37" i="38"/>
  <c r="G222" i="29"/>
  <c r="G182" i="29"/>
  <c r="G102" i="29"/>
  <c r="G62" i="29"/>
  <c r="G22" i="29"/>
  <c r="H182" i="29"/>
  <c r="G142" i="29"/>
  <c r="G262" i="29"/>
  <c r="H222" i="29"/>
  <c r="H262" i="29"/>
  <c r="H102" i="29"/>
  <c r="H142" i="29"/>
  <c r="H62" i="29"/>
  <c r="H22" i="29"/>
  <c r="G267" i="39"/>
  <c r="G227" i="39"/>
  <c r="G187" i="39"/>
  <c r="G147" i="39"/>
  <c r="H107" i="39"/>
  <c r="H67" i="39"/>
  <c r="H27" i="39"/>
  <c r="H267" i="39"/>
  <c r="H147" i="39"/>
  <c r="H227" i="39"/>
  <c r="G67" i="39"/>
  <c r="G107" i="39"/>
  <c r="G27" i="39"/>
  <c r="H187" i="39"/>
  <c r="G72" i="33"/>
  <c r="H232" i="33"/>
  <c r="H152" i="33"/>
  <c r="H72" i="33"/>
  <c r="G32" i="33"/>
  <c r="G272" i="33"/>
  <c r="H272" i="33"/>
  <c r="G232" i="33"/>
  <c r="G192" i="33"/>
  <c r="G112" i="33"/>
  <c r="H192" i="33"/>
  <c r="H112" i="33"/>
  <c r="G152" i="33"/>
  <c r="H32" i="33"/>
  <c r="H277" i="23"/>
  <c r="H237" i="23"/>
  <c r="H197" i="23"/>
  <c r="H157" i="23"/>
  <c r="H117" i="23"/>
  <c r="H77" i="23"/>
  <c r="H37" i="23"/>
  <c r="G197" i="23"/>
  <c r="G157" i="23"/>
  <c r="G277" i="23"/>
  <c r="G77" i="23"/>
  <c r="G37" i="23"/>
  <c r="G237" i="23"/>
  <c r="G117" i="23"/>
  <c r="G82" i="33"/>
  <c r="G282" i="33"/>
  <c r="G202" i="33"/>
  <c r="G122" i="33"/>
  <c r="H42" i="33"/>
  <c r="H282" i="33"/>
  <c r="G242" i="33"/>
  <c r="H242" i="33"/>
  <c r="H202" i="33"/>
  <c r="G162" i="33"/>
  <c r="H162" i="33"/>
  <c r="H82" i="33"/>
  <c r="H122" i="33"/>
  <c r="G42" i="33"/>
  <c r="G257" i="39"/>
  <c r="G217" i="39"/>
  <c r="G177" i="39"/>
  <c r="G137" i="39"/>
  <c r="H217" i="39"/>
  <c r="H137" i="39"/>
  <c r="H97" i="39"/>
  <c r="H57" i="39"/>
  <c r="H17" i="39"/>
  <c r="G57" i="39"/>
  <c r="H257" i="39"/>
  <c r="G17" i="39"/>
  <c r="H177" i="39"/>
  <c r="G97" i="39"/>
  <c r="G212" i="29"/>
  <c r="G172" i="29"/>
  <c r="G92" i="29"/>
  <c r="G52" i="29"/>
  <c r="G12" i="29"/>
  <c r="H52" i="29"/>
  <c r="G252" i="29"/>
  <c r="H212" i="29"/>
  <c r="H172" i="29"/>
  <c r="H252" i="29"/>
  <c r="G132" i="29"/>
  <c r="H92" i="29"/>
  <c r="H12" i="29"/>
  <c r="H132" i="29"/>
  <c r="G262" i="28"/>
  <c r="G222" i="28"/>
  <c r="G182" i="28"/>
  <c r="G142" i="28"/>
  <c r="G102" i="28"/>
  <c r="G62" i="28"/>
  <c r="G22" i="28"/>
  <c r="H222" i="28"/>
  <c r="H182" i="28"/>
  <c r="H142" i="28"/>
  <c r="H102" i="28"/>
  <c r="H62" i="28"/>
  <c r="H22" i="28"/>
  <c r="H262" i="28"/>
  <c r="G262" i="23"/>
  <c r="G222" i="23"/>
  <c r="G182" i="23"/>
  <c r="G142" i="23"/>
  <c r="G102" i="23"/>
  <c r="G62" i="23"/>
  <c r="G22" i="23"/>
  <c r="H262" i="23"/>
  <c r="H222" i="23"/>
  <c r="H182" i="23"/>
  <c r="H142" i="23"/>
  <c r="H102" i="23"/>
  <c r="H62" i="23"/>
  <c r="H22" i="23"/>
  <c r="G262" i="25"/>
  <c r="G222" i="25"/>
  <c r="G182" i="25"/>
  <c r="G142" i="25"/>
  <c r="G102" i="25"/>
  <c r="G62" i="25"/>
  <c r="G22" i="25"/>
  <c r="H262" i="25"/>
  <c r="H222" i="25"/>
  <c r="H182" i="25"/>
  <c r="H142" i="25"/>
  <c r="H102" i="25"/>
  <c r="H22" i="25"/>
  <c r="H62" i="25"/>
  <c r="G267" i="29"/>
  <c r="G147" i="29"/>
  <c r="H187" i="29"/>
  <c r="H147" i="29"/>
  <c r="G107" i="29"/>
  <c r="G27" i="29"/>
  <c r="H67" i="29"/>
  <c r="H27" i="29"/>
  <c r="G227" i="29"/>
  <c r="H267" i="29"/>
  <c r="H227" i="29"/>
  <c r="G187" i="29"/>
  <c r="H107" i="29"/>
  <c r="G67" i="29"/>
  <c r="H267" i="25"/>
  <c r="H227" i="25"/>
  <c r="H187" i="25"/>
  <c r="H147" i="25"/>
  <c r="H107" i="25"/>
  <c r="H67" i="25"/>
  <c r="H27" i="25"/>
  <c r="G27" i="25"/>
  <c r="G227" i="25"/>
  <c r="G187" i="25"/>
  <c r="G147" i="25"/>
  <c r="G107" i="25"/>
  <c r="G267" i="25"/>
  <c r="G67" i="25"/>
  <c r="G272" i="38"/>
  <c r="H232" i="38"/>
  <c r="H192" i="38"/>
  <c r="H152" i="38"/>
  <c r="H112" i="38"/>
  <c r="H72" i="38"/>
  <c r="H32" i="38"/>
  <c r="H272" i="38"/>
  <c r="G152" i="38"/>
  <c r="G112" i="38"/>
  <c r="G232" i="38"/>
  <c r="G192" i="38"/>
  <c r="G72" i="38"/>
  <c r="G32" i="38"/>
  <c r="G272" i="25"/>
  <c r="G232" i="25"/>
  <c r="G192" i="25"/>
  <c r="G152" i="25"/>
  <c r="G112" i="25"/>
  <c r="G72" i="25"/>
  <c r="G32" i="25"/>
  <c r="H272" i="25"/>
  <c r="H232" i="25"/>
  <c r="H192" i="25"/>
  <c r="H152" i="25"/>
  <c r="H112" i="25"/>
  <c r="H72" i="25"/>
  <c r="H32" i="25"/>
  <c r="G277" i="33"/>
  <c r="G237" i="33"/>
  <c r="G197" i="33"/>
  <c r="G157" i="33"/>
  <c r="G117" i="33"/>
  <c r="G37" i="33"/>
  <c r="H77" i="33"/>
  <c r="H37" i="33"/>
  <c r="G77" i="33"/>
  <c r="H277" i="33"/>
  <c r="H157" i="33"/>
  <c r="H237" i="33"/>
  <c r="H197" i="33"/>
  <c r="H117" i="33"/>
  <c r="G242" i="29"/>
  <c r="G202" i="29"/>
  <c r="G122" i="29"/>
  <c r="G82" i="29"/>
  <c r="G42" i="29"/>
  <c r="H282" i="29"/>
  <c r="H242" i="29"/>
  <c r="G162" i="29"/>
  <c r="H122" i="29"/>
  <c r="H82" i="29"/>
  <c r="H162" i="29"/>
  <c r="H42" i="29"/>
  <c r="G282" i="29"/>
  <c r="H202" i="29"/>
  <c r="G282" i="25"/>
  <c r="G242" i="25"/>
  <c r="G202" i="25"/>
  <c r="G162" i="25"/>
  <c r="G122" i="25"/>
  <c r="G82" i="25"/>
  <c r="G42" i="25"/>
  <c r="H282" i="25"/>
  <c r="H242" i="25"/>
  <c r="H122" i="25"/>
  <c r="H82" i="25"/>
  <c r="H42" i="25"/>
  <c r="H202" i="25"/>
  <c r="H162" i="25"/>
  <c r="H257" i="38"/>
  <c r="H217" i="38"/>
  <c r="G217" i="38"/>
  <c r="G137" i="38"/>
  <c r="G57" i="38"/>
  <c r="H97" i="38"/>
  <c r="H57" i="38"/>
  <c r="G17" i="38"/>
  <c r="H177" i="38"/>
  <c r="G177" i="38"/>
  <c r="G97" i="38"/>
  <c r="H17" i="38"/>
  <c r="G257" i="38"/>
  <c r="H137" i="38"/>
  <c r="H257" i="25"/>
  <c r="H217" i="25"/>
  <c r="H177" i="25"/>
  <c r="H137" i="25"/>
  <c r="H97" i="25"/>
  <c r="H57" i="25"/>
  <c r="H17" i="25"/>
  <c r="G17" i="25"/>
  <c r="G257" i="25"/>
  <c r="G217" i="25"/>
  <c r="G177" i="25"/>
  <c r="G137" i="25"/>
  <c r="G97" i="25"/>
  <c r="G57" i="25"/>
  <c r="G252" i="23"/>
  <c r="G212" i="23"/>
  <c r="G172" i="23"/>
  <c r="G132" i="23"/>
  <c r="G92" i="23"/>
  <c r="G52" i="23"/>
  <c r="G12" i="23"/>
  <c r="H252" i="23"/>
  <c r="H212" i="23"/>
  <c r="H172" i="23"/>
  <c r="H132" i="23"/>
  <c r="H92" i="23"/>
  <c r="H52" i="23"/>
  <c r="H12" i="23"/>
  <c r="C282" i="31"/>
  <c r="C42" i="28"/>
  <c r="C41" i="28"/>
  <c r="C152" i="31"/>
  <c r="C281" i="31"/>
  <c r="C161" i="33"/>
  <c r="C181" i="23"/>
  <c r="C281" i="38"/>
  <c r="C121" i="38"/>
  <c r="C61" i="38"/>
  <c r="C16" i="29"/>
  <c r="C11" i="23"/>
  <c r="C51" i="29"/>
  <c r="C171" i="29"/>
  <c r="C96" i="29"/>
  <c r="C201" i="33"/>
  <c r="C51" i="33"/>
  <c r="C221" i="38"/>
  <c r="C131" i="38"/>
  <c r="C111" i="38"/>
  <c r="C226" i="23"/>
  <c r="C256" i="29"/>
  <c r="C201" i="38"/>
  <c r="C147" i="26"/>
  <c r="C27" i="26"/>
  <c r="C107" i="26"/>
  <c r="C31" i="29"/>
  <c r="C51" i="23"/>
  <c r="C171" i="23"/>
  <c r="C266" i="38"/>
  <c r="C106" i="38"/>
  <c r="C261" i="38"/>
  <c r="C61" i="23"/>
  <c r="C281" i="33"/>
  <c r="C91" i="23"/>
  <c r="C186" i="38"/>
  <c r="C111" i="23"/>
  <c r="C101" i="33"/>
  <c r="C231" i="29"/>
  <c r="C71" i="29"/>
  <c r="C61" i="33"/>
  <c r="C151" i="29"/>
  <c r="C31" i="23"/>
  <c r="C21" i="30"/>
  <c r="C61" i="30"/>
  <c r="C261" i="30"/>
  <c r="C161" i="31"/>
  <c r="C41" i="31"/>
  <c r="C241" i="31"/>
  <c r="C202" i="31"/>
  <c r="C121" i="31"/>
  <c r="C81" i="31"/>
  <c r="C201" i="31"/>
  <c r="C122" i="31"/>
  <c r="C151" i="31"/>
  <c r="C52" i="31"/>
  <c r="C272" i="31"/>
  <c r="C156" i="31"/>
  <c r="C32" i="31"/>
  <c r="C242" i="31"/>
  <c r="C82" i="31"/>
  <c r="C162" i="31"/>
  <c r="C236" i="31"/>
  <c r="C277" i="31"/>
  <c r="C72" i="31"/>
  <c r="C196" i="31"/>
  <c r="C172" i="31"/>
  <c r="C42" i="31"/>
  <c r="C36" i="31"/>
  <c r="C276" i="31"/>
  <c r="C112" i="31"/>
  <c r="C62" i="31"/>
  <c r="C102" i="31"/>
  <c r="C232" i="31"/>
  <c r="C157" i="31"/>
  <c r="C37" i="31"/>
  <c r="C76" i="31"/>
  <c r="C116" i="31"/>
  <c r="C77" i="31"/>
  <c r="C197" i="31"/>
  <c r="C117" i="31"/>
  <c r="C237" i="31"/>
  <c r="C56" i="23"/>
  <c r="C66" i="38"/>
  <c r="C11" i="33"/>
  <c r="C192" i="31"/>
  <c r="C211" i="33"/>
  <c r="C141" i="38"/>
  <c r="C251" i="23"/>
  <c r="C171" i="33"/>
  <c r="C251" i="33"/>
  <c r="C131" i="23"/>
  <c r="C131" i="33"/>
  <c r="C11" i="29"/>
  <c r="C266" i="23"/>
  <c r="C161" i="28"/>
  <c r="C131" i="29"/>
  <c r="C176" i="29"/>
  <c r="C66" i="33"/>
  <c r="C211" i="25"/>
  <c r="C191" i="29"/>
  <c r="C26" i="38"/>
  <c r="C101" i="38"/>
  <c r="C226" i="38"/>
  <c r="C181" i="38"/>
  <c r="C146" i="38"/>
  <c r="C111" i="29"/>
  <c r="C21" i="38"/>
  <c r="C91" i="33"/>
  <c r="C37" i="26"/>
  <c r="C117" i="26"/>
  <c r="C77" i="26"/>
  <c r="C197" i="26"/>
  <c r="C196" i="26"/>
  <c r="C276" i="26"/>
  <c r="C157" i="26"/>
  <c r="C156" i="26"/>
  <c r="C277" i="26"/>
  <c r="C36" i="26"/>
  <c r="C236" i="26"/>
  <c r="C116" i="26"/>
  <c r="C237" i="26"/>
  <c r="C76" i="26"/>
  <c r="C111" i="27"/>
  <c r="C211" i="23"/>
  <c r="C111" i="33"/>
  <c r="C231" i="33"/>
  <c r="C266" i="33"/>
  <c r="C267" i="26"/>
  <c r="C221" i="30"/>
  <c r="C21" i="23"/>
  <c r="C81" i="33"/>
  <c r="C271" i="29"/>
  <c r="C196" i="39"/>
  <c r="C16" i="38"/>
  <c r="C216" i="38"/>
  <c r="C171" i="39"/>
  <c r="C16" i="33"/>
  <c r="C266" i="29"/>
  <c r="C71" i="33"/>
  <c r="C191" i="38"/>
  <c r="C41" i="39"/>
  <c r="C181" i="33"/>
  <c r="C211" i="29"/>
  <c r="C71" i="27"/>
  <c r="C191" i="27"/>
  <c r="C32" i="27"/>
  <c r="C272" i="27"/>
  <c r="C231" i="27"/>
  <c r="C271" i="28"/>
  <c r="C171" i="28"/>
  <c r="C81" i="28"/>
  <c r="C241" i="28"/>
  <c r="C197" i="28"/>
  <c r="C281" i="28"/>
  <c r="C211" i="28"/>
  <c r="C231" i="28"/>
  <c r="C191" i="28"/>
  <c r="C151" i="28"/>
  <c r="C31" i="28"/>
  <c r="C111" i="28"/>
  <c r="C201" i="28"/>
  <c r="C71" i="28"/>
  <c r="C256" i="38"/>
  <c r="C101" i="31"/>
  <c r="C21" i="31"/>
  <c r="C141" i="31"/>
  <c r="C182" i="31"/>
  <c r="C142" i="31"/>
  <c r="C221" i="31"/>
  <c r="C181" i="31"/>
  <c r="C61" i="31"/>
  <c r="C261" i="31"/>
  <c r="C262" i="31"/>
  <c r="C22" i="31"/>
  <c r="C222" i="31"/>
  <c r="C191" i="31"/>
  <c r="C77" i="28"/>
  <c r="C222" i="30"/>
  <c r="C251" i="31"/>
  <c r="C131" i="31"/>
  <c r="C256" i="33"/>
  <c r="C136" i="25"/>
  <c r="C91" i="28"/>
  <c r="C101" i="39"/>
  <c r="C101" i="30"/>
  <c r="C71" i="23"/>
  <c r="C231" i="23"/>
  <c r="C252" i="31"/>
  <c r="C241" i="33"/>
  <c r="C16" i="23"/>
  <c r="C177" i="26"/>
  <c r="C16" i="39"/>
  <c r="C136" i="33"/>
  <c r="C231" i="38"/>
  <c r="C26" i="33"/>
  <c r="C271" i="38"/>
  <c r="C56" i="33"/>
  <c r="C232" i="27"/>
  <c r="C122" i="30"/>
  <c r="C216" i="33"/>
  <c r="C251" i="38"/>
  <c r="C96" i="23"/>
  <c r="C192" i="27"/>
  <c r="C106" i="33"/>
  <c r="C132" i="31"/>
  <c r="C237" i="28"/>
  <c r="C121" i="33"/>
  <c r="C95" i="28"/>
  <c r="C61" i="29"/>
  <c r="C136" i="39"/>
  <c r="C101" i="23"/>
  <c r="C251" i="39"/>
  <c r="C162" i="28"/>
  <c r="C151" i="38"/>
  <c r="C231" i="31"/>
  <c r="C152" i="27"/>
  <c r="C241" i="25"/>
  <c r="C81" i="29"/>
  <c r="C251" i="25"/>
  <c r="C141" i="33"/>
  <c r="C151" i="27"/>
  <c r="C277" i="28"/>
  <c r="C255" i="28"/>
  <c r="C171" i="31"/>
  <c r="C226" i="26"/>
  <c r="C106" i="26"/>
  <c r="C56" i="39"/>
  <c r="C271" i="39"/>
  <c r="C201" i="29"/>
  <c r="C251" i="29"/>
  <c r="C141" i="29"/>
  <c r="C146" i="23"/>
  <c r="C51" i="25"/>
  <c r="C136" i="38"/>
  <c r="C281" i="29"/>
  <c r="C191" i="23"/>
  <c r="C271" i="27"/>
  <c r="C31" i="27"/>
  <c r="C91" i="38"/>
  <c r="C21" i="29"/>
  <c r="C191" i="25"/>
  <c r="C176" i="38"/>
  <c r="C72" i="27"/>
  <c r="C176" i="33"/>
  <c r="C131" i="25"/>
  <c r="C141" i="30"/>
  <c r="C136" i="29"/>
  <c r="C187" i="26"/>
  <c r="C37" i="28"/>
  <c r="C81" i="38"/>
  <c r="C12" i="31"/>
  <c r="C261" i="33"/>
  <c r="C271" i="23"/>
  <c r="C41" i="38"/>
  <c r="C186" i="26"/>
  <c r="C91" i="31"/>
  <c r="C221" i="29"/>
  <c r="C141" i="23"/>
  <c r="C226" i="33"/>
  <c r="C186" i="29"/>
  <c r="C171" i="38"/>
  <c r="C302" i="30"/>
  <c r="C22" i="30"/>
  <c r="C181" i="29"/>
  <c r="C117" i="28"/>
  <c r="C151" i="23"/>
  <c r="C161" i="38"/>
  <c r="C261" i="29"/>
  <c r="C26" i="23"/>
  <c r="C51" i="31"/>
  <c r="C146" i="29"/>
  <c r="C112" i="27"/>
  <c r="C122" i="28"/>
  <c r="C106" i="29"/>
  <c r="C71" i="38"/>
  <c r="C186" i="33"/>
  <c r="C11" i="25"/>
  <c r="C131" i="28"/>
  <c r="C226" i="29"/>
  <c r="C111" i="31"/>
  <c r="C96" i="33"/>
  <c r="C51" i="28"/>
  <c r="C282" i="28"/>
  <c r="C31" i="38"/>
  <c r="C271" i="31"/>
  <c r="C216" i="26"/>
  <c r="C256" i="26"/>
  <c r="C21" i="33"/>
  <c r="C157" i="28"/>
  <c r="C121" i="28"/>
  <c r="C66" i="23"/>
  <c r="C186" i="23"/>
  <c r="C106" i="23"/>
  <c r="C91" i="29"/>
  <c r="C301" i="30"/>
  <c r="C216" i="29"/>
  <c r="C212" i="31"/>
  <c r="C56" i="29"/>
  <c r="C241" i="38"/>
  <c r="C92" i="31"/>
  <c r="C227" i="26"/>
  <c r="C67" i="26"/>
  <c r="C181" i="30"/>
  <c r="C41" i="33"/>
  <c r="C221" i="33"/>
  <c r="C36" i="30"/>
  <c r="C316" i="30"/>
  <c r="C196" i="30"/>
  <c r="C136" i="23"/>
  <c r="C101" i="29"/>
  <c r="C11" i="38"/>
  <c r="C157" i="30"/>
  <c r="C20" i="28"/>
  <c r="C26" i="26"/>
  <c r="C66" i="26"/>
  <c r="C266" i="26"/>
  <c r="C146" i="26"/>
  <c r="C211" i="38"/>
  <c r="C51" i="38"/>
  <c r="C216" i="23"/>
  <c r="C62" i="30"/>
  <c r="C11" i="31"/>
  <c r="C211" i="31"/>
  <c r="C102" i="30"/>
  <c r="C182" i="30"/>
  <c r="C262" i="30"/>
  <c r="C142" i="30"/>
  <c r="C256" i="23"/>
  <c r="C176" i="23"/>
  <c r="C176" i="39"/>
  <c r="C71" i="31"/>
  <c r="C261" i="23"/>
  <c r="C202" i="28"/>
  <c r="C251" i="28"/>
  <c r="C91" i="25"/>
  <c r="C146" i="33"/>
  <c r="C31" i="31"/>
  <c r="C91" i="39"/>
  <c r="C66" i="25"/>
  <c r="C151" i="39"/>
  <c r="C82" i="30"/>
  <c r="C256" i="25"/>
  <c r="C82" i="28"/>
  <c r="C31" i="33"/>
  <c r="C271" i="33"/>
  <c r="C242" i="28"/>
  <c r="C201" i="39"/>
  <c r="C121" i="39"/>
  <c r="C141" i="39"/>
  <c r="C96" i="26"/>
  <c r="C156" i="30"/>
  <c r="C15" i="28"/>
  <c r="C317" i="30"/>
  <c r="C37" i="30"/>
  <c r="C180" i="28"/>
  <c r="C140" i="28"/>
  <c r="C257" i="26"/>
  <c r="C217" i="26"/>
  <c r="C36" i="23"/>
  <c r="C221" i="23"/>
  <c r="C11" i="28"/>
  <c r="C276" i="29"/>
  <c r="C231" i="25"/>
  <c r="C216" i="30"/>
  <c r="C256" i="30"/>
  <c r="C196" i="25"/>
  <c r="C191" i="39"/>
  <c r="C41" i="29"/>
  <c r="C161" i="39"/>
  <c r="C321" i="30"/>
  <c r="C136" i="26"/>
  <c r="C176" i="26"/>
  <c r="C76" i="30"/>
  <c r="C236" i="30"/>
  <c r="C276" i="30"/>
  <c r="C215" i="28"/>
  <c r="C277" i="30"/>
  <c r="C77" i="30"/>
  <c r="C260" i="28"/>
  <c r="C137" i="26"/>
  <c r="C17" i="26"/>
  <c r="C57" i="26"/>
  <c r="C97" i="26"/>
  <c r="C226" i="39"/>
  <c r="C26" i="29"/>
  <c r="C191" i="33"/>
  <c r="C66" i="29"/>
  <c r="C156" i="29"/>
  <c r="C31" i="25"/>
  <c r="C51" i="39"/>
  <c r="C196" i="33"/>
  <c r="C56" i="38"/>
  <c r="C111" i="39"/>
  <c r="C201" i="25"/>
  <c r="C36" i="38"/>
  <c r="C181" i="25"/>
  <c r="C151" i="33"/>
  <c r="C96" i="38"/>
  <c r="C171" i="25"/>
  <c r="C121" i="30"/>
  <c r="C221" i="39"/>
  <c r="C16" i="26"/>
  <c r="C135" i="28"/>
  <c r="C175" i="28"/>
  <c r="C96" i="39"/>
  <c r="C56" i="26"/>
  <c r="C116" i="30"/>
  <c r="C55" i="28"/>
  <c r="C237" i="30"/>
  <c r="C197" i="30"/>
  <c r="C117" i="30"/>
  <c r="C60" i="28"/>
  <c r="C220" i="28"/>
  <c r="C100" i="28"/>
  <c r="C146" i="39"/>
  <c r="AB43" i="35"/>
  <c r="AB42" i="35"/>
  <c r="AB47" i="35"/>
  <c r="AB50" i="35"/>
  <c r="AB54" i="35"/>
  <c r="AB53" i="35"/>
  <c r="C26" i="39"/>
  <c r="C266" i="39"/>
  <c r="C257" i="30"/>
  <c r="C196" i="23"/>
  <c r="C156" i="23"/>
  <c r="C216" i="39"/>
  <c r="C236" i="29"/>
  <c r="C111" i="25"/>
  <c r="C71" i="25"/>
  <c r="C271" i="25"/>
  <c r="C121" i="23"/>
  <c r="C281" i="23"/>
  <c r="C41" i="23"/>
  <c r="C296" i="30"/>
  <c r="C116" i="33"/>
  <c r="C36" i="33"/>
  <c r="C76" i="33"/>
  <c r="W43" i="35"/>
  <c r="W42" i="35"/>
  <c r="W53" i="35"/>
  <c r="W54" i="35"/>
  <c r="W47" i="35"/>
  <c r="W50" i="35"/>
  <c r="C76" i="25"/>
  <c r="C266" i="25"/>
  <c r="C81" i="25"/>
  <c r="C41" i="25"/>
  <c r="C202" i="30"/>
  <c r="C242" i="30"/>
  <c r="C96" i="25"/>
  <c r="C16" i="25"/>
  <c r="C176" i="25"/>
  <c r="C221" i="25"/>
  <c r="C261" i="25"/>
  <c r="C41" i="30"/>
  <c r="C81" i="30"/>
  <c r="AG43" i="35"/>
  <c r="AG42" i="35"/>
  <c r="AG50" i="35"/>
  <c r="AG53" i="35"/>
  <c r="AG54" i="35"/>
  <c r="AG47" i="35"/>
  <c r="C236" i="25"/>
  <c r="C106" i="25"/>
  <c r="C116" i="38"/>
  <c r="C141" i="25"/>
  <c r="C66" i="39"/>
  <c r="R42" i="35"/>
  <c r="R43" i="35"/>
  <c r="R47" i="35"/>
  <c r="R50" i="35"/>
  <c r="R53" i="35"/>
  <c r="R54" i="35"/>
  <c r="C97" i="30"/>
  <c r="C217" i="30"/>
  <c r="C17" i="30"/>
  <c r="C76" i="39"/>
  <c r="C236" i="39"/>
  <c r="C276" i="39"/>
  <c r="C276" i="23"/>
  <c r="C236" i="23"/>
  <c r="C76" i="29"/>
  <c r="C36" i="29"/>
  <c r="C241" i="23"/>
  <c r="C201" i="23"/>
  <c r="C211" i="39"/>
  <c r="C11" i="39"/>
  <c r="C131" i="39"/>
  <c r="C96" i="30"/>
  <c r="C16" i="30"/>
  <c r="C176" i="30"/>
  <c r="C276" i="33"/>
  <c r="C156" i="33"/>
  <c r="C36" i="25"/>
  <c r="C226" i="25"/>
  <c r="C31" i="39"/>
  <c r="C281" i="25"/>
  <c r="C121" i="25"/>
  <c r="C161" i="25"/>
  <c r="C156" i="38"/>
  <c r="C76" i="38"/>
  <c r="C196" i="38"/>
  <c r="C162" i="30"/>
  <c r="C282" i="30"/>
  <c r="C42" i="30"/>
  <c r="C216" i="25"/>
  <c r="C56" i="25"/>
  <c r="C101" i="25"/>
  <c r="C241" i="30"/>
  <c r="C181" i="39"/>
  <c r="C261" i="39"/>
  <c r="C21" i="39"/>
  <c r="C137" i="30"/>
  <c r="C56" i="30"/>
  <c r="AL42" i="35"/>
  <c r="AL43" i="35"/>
  <c r="AL47" i="35"/>
  <c r="AL50" i="35"/>
  <c r="AL53" i="35"/>
  <c r="AL54" i="35"/>
  <c r="C106" i="39"/>
  <c r="C186" i="39"/>
  <c r="C57" i="30"/>
  <c r="C177" i="30"/>
  <c r="C297" i="30"/>
  <c r="C36" i="39"/>
  <c r="C116" i="39"/>
  <c r="C156" i="39"/>
  <c r="C116" i="23"/>
  <c r="C76" i="23"/>
  <c r="C256" i="39"/>
  <c r="C196" i="29"/>
  <c r="C116" i="29"/>
  <c r="C151" i="25"/>
  <c r="C81" i="23"/>
  <c r="C161" i="23"/>
  <c r="AQ53" i="35"/>
  <c r="AQ43" i="35"/>
  <c r="AQ42" i="35"/>
  <c r="AQ47" i="35"/>
  <c r="AQ50" i="35"/>
  <c r="AQ54" i="35"/>
  <c r="M43" i="35"/>
  <c r="M42" i="35"/>
  <c r="M47" i="35"/>
  <c r="M50" i="35"/>
  <c r="M53" i="35"/>
  <c r="M54" i="35"/>
  <c r="C136" i="30"/>
  <c r="C236" i="33"/>
  <c r="C156" i="25"/>
  <c r="C116" i="25"/>
  <c r="C276" i="25"/>
  <c r="C146" i="25"/>
  <c r="C186" i="25"/>
  <c r="C26" i="25"/>
  <c r="C231" i="39"/>
  <c r="C71" i="39"/>
  <c r="C121" i="29"/>
  <c r="C241" i="29"/>
  <c r="C161" i="29"/>
  <c r="C276" i="38"/>
  <c r="C236" i="38"/>
  <c r="C322" i="30"/>
  <c r="C21" i="25"/>
  <c r="C61" i="25"/>
  <c r="C281" i="39"/>
  <c r="C241" i="39"/>
  <c r="C81" i="39"/>
  <c r="C161" i="30"/>
  <c r="C281" i="30"/>
  <c r="C201" i="30"/>
  <c r="C107" i="28"/>
  <c r="C47" i="32"/>
  <c r="C72" i="28"/>
  <c r="C167" i="33"/>
  <c r="C87" i="33"/>
  <c r="C247" i="33"/>
  <c r="C127" i="33"/>
  <c r="C127" i="32"/>
  <c r="C167" i="32"/>
  <c r="C252" i="28"/>
  <c r="C232" i="28"/>
  <c r="C87" i="32"/>
  <c r="C247" i="32"/>
  <c r="C207" i="32"/>
  <c r="C7" i="32"/>
  <c r="C7" i="33"/>
  <c r="C207" i="33"/>
  <c r="C47" i="33"/>
  <c r="C272" i="28"/>
  <c r="C32" i="28"/>
  <c r="C132" i="28"/>
  <c r="C267" i="28"/>
  <c r="C112" i="28"/>
  <c r="C187" i="28"/>
  <c r="C92" i="28"/>
  <c r="C172" i="28"/>
  <c r="C67" i="28"/>
  <c r="C192" i="28"/>
  <c r="C27" i="28"/>
  <c r="C212" i="28"/>
  <c r="C52" i="28"/>
  <c r="C12" i="28"/>
  <c r="C227" i="28"/>
  <c r="C152" i="28"/>
  <c r="C147" i="28"/>
  <c r="C196" i="28" l="1"/>
  <c r="C76" i="28"/>
  <c r="C156" i="28"/>
  <c r="C236" i="28"/>
  <c r="C116" i="28"/>
  <c r="C36" i="28"/>
  <c r="C27" i="29"/>
  <c r="C197" i="39"/>
  <c r="C52" i="39"/>
  <c r="C147" i="33"/>
  <c r="C262" i="23"/>
  <c r="C222" i="33"/>
  <c r="C97" i="23"/>
  <c r="C67" i="23"/>
  <c r="C22" i="33"/>
  <c r="C17" i="38"/>
  <c r="C222" i="29"/>
  <c r="C72" i="23"/>
  <c r="C257" i="23"/>
  <c r="C172" i="25"/>
  <c r="C102" i="33"/>
  <c r="C147" i="23"/>
  <c r="C32" i="23"/>
  <c r="C137" i="33"/>
  <c r="C267" i="23"/>
  <c r="C142" i="29"/>
  <c r="C112" i="33"/>
  <c r="C152" i="23"/>
  <c r="C142" i="33"/>
  <c r="C187" i="33"/>
  <c r="C267" i="33"/>
  <c r="C27" i="23"/>
  <c r="C102" i="29"/>
  <c r="C232" i="33"/>
  <c r="C67" i="33"/>
  <c r="C97" i="38"/>
  <c r="C257" i="38"/>
  <c r="C137" i="38"/>
  <c r="C57" i="38"/>
  <c r="C112" i="23"/>
  <c r="C107" i="33"/>
  <c r="C177" i="23"/>
  <c r="C232" i="23"/>
  <c r="C137" i="23"/>
  <c r="C272" i="23"/>
  <c r="C187" i="23"/>
  <c r="C192" i="33"/>
  <c r="C192" i="23"/>
  <c r="C182" i="33"/>
  <c r="C107" i="23"/>
  <c r="C182" i="29"/>
  <c r="C17" i="23"/>
  <c r="C72" i="38"/>
  <c r="C227" i="23"/>
  <c r="C272" i="33"/>
  <c r="C262" i="33"/>
  <c r="C262" i="29"/>
  <c r="C217" i="38"/>
  <c r="C227" i="33"/>
  <c r="C177" i="38"/>
  <c r="C27" i="33"/>
  <c r="C102" i="23"/>
  <c r="C62" i="29"/>
  <c r="C22" i="29"/>
  <c r="C57" i="23"/>
  <c r="C52" i="29"/>
  <c r="C232" i="38"/>
  <c r="C62" i="33"/>
  <c r="C32" i="33"/>
  <c r="C217" i="23"/>
  <c r="C152" i="33"/>
  <c r="C72" i="33"/>
  <c r="C182" i="28"/>
  <c r="C257" i="28"/>
  <c r="C57" i="28"/>
  <c r="C57" i="33"/>
  <c r="C187" i="29"/>
  <c r="C137" i="28"/>
  <c r="C267" i="38"/>
  <c r="C282" i="33"/>
  <c r="C22" i="28"/>
  <c r="C272" i="29"/>
  <c r="C112" i="29"/>
  <c r="C267" i="29"/>
  <c r="C222" i="23"/>
  <c r="C52" i="25"/>
  <c r="C147" i="38"/>
  <c r="C112" i="38"/>
  <c r="C227" i="38"/>
  <c r="C17" i="29"/>
  <c r="C216" i="28"/>
  <c r="C62" i="23"/>
  <c r="C12" i="29"/>
  <c r="C262" i="28"/>
  <c r="C132" i="25"/>
  <c r="C142" i="23"/>
  <c r="C97" i="33"/>
  <c r="C77" i="33"/>
  <c r="C252" i="25"/>
  <c r="C277" i="33"/>
  <c r="C17" i="33"/>
  <c r="C67" i="29"/>
  <c r="C237" i="33"/>
  <c r="C117" i="33"/>
  <c r="C182" i="23"/>
  <c r="C12" i="25"/>
  <c r="C37" i="33"/>
  <c r="C177" i="28"/>
  <c r="C187" i="38"/>
  <c r="C242" i="33"/>
  <c r="C227" i="29"/>
  <c r="C217" i="28"/>
  <c r="C82" i="33"/>
  <c r="C97" i="28"/>
  <c r="C57" i="29"/>
  <c r="C22" i="23"/>
  <c r="C137" i="29"/>
  <c r="C62" i="38"/>
  <c r="C132" i="29"/>
  <c r="C21" i="28"/>
  <c r="C182" i="38"/>
  <c r="C102" i="28"/>
  <c r="C222" i="28"/>
  <c r="C27" i="38"/>
  <c r="C197" i="33"/>
  <c r="C257" i="33"/>
  <c r="C92" i="23"/>
  <c r="C256" i="28"/>
  <c r="C221" i="28"/>
  <c r="C62" i="28"/>
  <c r="C32" i="29"/>
  <c r="C177" i="33"/>
  <c r="C152" i="38"/>
  <c r="C222" i="25"/>
  <c r="C222" i="38"/>
  <c r="C262" i="38"/>
  <c r="C217" i="29"/>
  <c r="C162" i="33"/>
  <c r="C67" i="38"/>
  <c r="C232" i="29"/>
  <c r="C172" i="29"/>
  <c r="C177" i="29"/>
  <c r="C92" i="29"/>
  <c r="C122" i="33"/>
  <c r="C72" i="29"/>
  <c r="C277" i="29"/>
  <c r="C172" i="38"/>
  <c r="C52" i="38"/>
  <c r="C162" i="23"/>
  <c r="C27" i="39"/>
  <c r="C67" i="39"/>
  <c r="C107" i="38"/>
  <c r="C152" i="29"/>
  <c r="C217" i="39"/>
  <c r="C237" i="25"/>
  <c r="C97" i="29"/>
  <c r="C257" i="29"/>
  <c r="C42" i="33"/>
  <c r="C107" i="29"/>
  <c r="C147" i="29"/>
  <c r="C217" i="33"/>
  <c r="C192" i="38"/>
  <c r="C92" i="25"/>
  <c r="C272" i="38"/>
  <c r="C202" i="33"/>
  <c r="C212" i="25"/>
  <c r="C157" i="33"/>
  <c r="C252" i="29"/>
  <c r="C17" i="28"/>
  <c r="C142" i="28"/>
  <c r="C32" i="38"/>
  <c r="C141" i="28"/>
  <c r="C252" i="38"/>
  <c r="C132" i="38"/>
  <c r="C147" i="39"/>
  <c r="C242" i="38"/>
  <c r="C212" i="23"/>
  <c r="C197" i="25"/>
  <c r="C222" i="39"/>
  <c r="C252" i="39"/>
  <c r="C136" i="28"/>
  <c r="C56" i="28"/>
  <c r="C96" i="28"/>
  <c r="C101" i="28"/>
  <c r="C261" i="28"/>
  <c r="C12" i="33"/>
  <c r="C147" i="25"/>
  <c r="C262" i="25"/>
  <c r="C22" i="38"/>
  <c r="C192" i="29"/>
  <c r="C102" i="38"/>
  <c r="C57" i="39"/>
  <c r="C82" i="38"/>
  <c r="C237" i="39"/>
  <c r="C157" i="39"/>
  <c r="C37" i="39"/>
  <c r="C132" i="23"/>
  <c r="C217" i="25"/>
  <c r="C122" i="29"/>
  <c r="C277" i="25"/>
  <c r="C72" i="39"/>
  <c r="C62" i="39"/>
  <c r="C262" i="39"/>
  <c r="C142" i="38"/>
  <c r="C212" i="29"/>
  <c r="C12" i="39"/>
  <c r="C181" i="28"/>
  <c r="C267" i="39"/>
  <c r="C176" i="28"/>
  <c r="C16" i="28"/>
  <c r="C61" i="28"/>
  <c r="C282" i="23"/>
  <c r="C252" i="23"/>
  <c r="C132" i="33"/>
  <c r="C92" i="33"/>
  <c r="C212" i="33"/>
  <c r="C52" i="33"/>
  <c r="C252" i="33"/>
  <c r="C202" i="39"/>
  <c r="C192" i="25"/>
  <c r="C272" i="25"/>
  <c r="C72" i="25"/>
  <c r="C267" i="25"/>
  <c r="C22" i="25"/>
  <c r="C182" i="25"/>
  <c r="C77" i="29"/>
  <c r="C37" i="29"/>
  <c r="C12" i="38"/>
  <c r="C92" i="38"/>
  <c r="C42" i="23"/>
  <c r="C202" i="23"/>
  <c r="C122" i="23"/>
  <c r="C157" i="23"/>
  <c r="C277" i="23"/>
  <c r="C197" i="23"/>
  <c r="C187" i="39"/>
  <c r="C107" i="39"/>
  <c r="C97" i="39"/>
  <c r="C17" i="39"/>
  <c r="C137" i="39"/>
  <c r="C77" i="39"/>
  <c r="C172" i="23"/>
  <c r="C97" i="25"/>
  <c r="C177" i="25"/>
  <c r="C162" i="25"/>
  <c r="C202" i="25"/>
  <c r="C82" i="29"/>
  <c r="C242" i="29"/>
  <c r="C282" i="29"/>
  <c r="C202" i="29"/>
  <c r="C157" i="25"/>
  <c r="C77" i="25"/>
  <c r="C117" i="38"/>
  <c r="C157" i="38"/>
  <c r="C112" i="39"/>
  <c r="C232" i="39"/>
  <c r="C102" i="39"/>
  <c r="C142" i="39"/>
  <c r="C172" i="39"/>
  <c r="C162" i="38"/>
  <c r="C172" i="33"/>
  <c r="C162" i="39"/>
  <c r="C122" i="39"/>
  <c r="C242" i="39"/>
  <c r="C187" i="25"/>
  <c r="C27" i="25"/>
  <c r="C67" i="25"/>
  <c r="C142" i="25"/>
  <c r="C102" i="25"/>
  <c r="C237" i="29"/>
  <c r="C157" i="29"/>
  <c r="C82" i="23"/>
  <c r="C37" i="23"/>
  <c r="C77" i="23"/>
  <c r="C117" i="23"/>
  <c r="C177" i="39"/>
  <c r="C257" i="39"/>
  <c r="C122" i="38"/>
  <c r="C42" i="38"/>
  <c r="C282" i="38"/>
  <c r="C277" i="39"/>
  <c r="C117" i="39"/>
  <c r="C12" i="23"/>
  <c r="C57" i="25"/>
  <c r="C257" i="25"/>
  <c r="C17" i="25"/>
  <c r="C282" i="25"/>
  <c r="C82" i="25"/>
  <c r="C42" i="29"/>
  <c r="C37" i="25"/>
  <c r="C117" i="25"/>
  <c r="C37" i="38"/>
  <c r="C77" i="38"/>
  <c r="C277" i="38"/>
  <c r="C272" i="39"/>
  <c r="C182" i="39"/>
  <c r="C92" i="39"/>
  <c r="C212" i="39"/>
  <c r="C82" i="39"/>
  <c r="C112" i="25"/>
  <c r="C62" i="25"/>
  <c r="C137" i="25"/>
  <c r="C197" i="38"/>
  <c r="C42" i="39"/>
  <c r="C282" i="39"/>
  <c r="C152" i="25"/>
  <c r="C32" i="25"/>
  <c r="C232" i="25"/>
  <c r="C227" i="25"/>
  <c r="C107" i="25"/>
  <c r="C117" i="29"/>
  <c r="C197" i="29"/>
  <c r="C212" i="38"/>
  <c r="C242" i="23"/>
  <c r="C237" i="23"/>
  <c r="C227" i="39"/>
  <c r="C202" i="38"/>
  <c r="C52" i="23"/>
  <c r="C42" i="25"/>
  <c r="C242" i="25"/>
  <c r="C122" i="25"/>
  <c r="C162" i="29"/>
  <c r="C237" i="38"/>
  <c r="C32" i="39"/>
  <c r="C152" i="39"/>
  <c r="C192" i="39"/>
  <c r="C22" i="39"/>
  <c r="C132" i="39"/>
  <c r="AX107" i="35" l="1"/>
  <c r="AM51" i="35" s="1"/>
  <c r="BC107" i="35"/>
  <c r="AR51" i="35" s="1"/>
  <c r="Y107" i="35"/>
  <c r="N51" i="35" s="1"/>
  <c r="N200" i="34" s="1"/>
  <c r="AN107" i="35"/>
  <c r="AC51" i="35" s="1"/>
  <c r="AS107" i="35"/>
  <c r="AS106" i="35"/>
  <c r="AH34" i="35" s="1"/>
  <c r="I200" i="34" s="1"/>
  <c r="O107" i="35"/>
  <c r="AI107" i="35"/>
  <c r="BC106" i="35"/>
  <c r="AR34" i="35" s="1"/>
  <c r="BI14" i="34" s="1"/>
  <c r="T107" i="35"/>
  <c r="I51" i="35" s="1"/>
  <c r="AD107" i="35"/>
  <c r="S51" i="35" s="1"/>
  <c r="O195" i="34" s="1"/>
  <c r="AD106" i="35"/>
  <c r="O106" i="35"/>
  <c r="D34" i="35" s="1"/>
  <c r="AN106" i="35"/>
  <c r="AO106" i="35" s="1"/>
  <c r="AX106" i="35"/>
  <c r="Y106" i="35"/>
  <c r="N34" i="35" s="1"/>
  <c r="AI106" i="35"/>
  <c r="X34" i="35" s="1"/>
  <c r="T106" i="35"/>
  <c r="I34" i="35" s="1"/>
  <c r="N197" i="34" l="1"/>
  <c r="AJ107" i="35"/>
  <c r="U107" i="35"/>
  <c r="V107" i="35" s="1"/>
  <c r="X51" i="35"/>
  <c r="P196" i="34" s="1"/>
  <c r="R194" i="34"/>
  <c r="R198" i="34"/>
  <c r="AY107" i="35"/>
  <c r="AD34" i="35"/>
  <c r="AU14" i="34" s="1"/>
  <c r="H269" i="32" s="1"/>
  <c r="AP106" i="35"/>
  <c r="AE34" i="35" s="1"/>
  <c r="AV14" i="34" s="1"/>
  <c r="Y51" i="35"/>
  <c r="AK107" i="35"/>
  <c r="AL107" i="35" s="1"/>
  <c r="AJ106" i="35"/>
  <c r="AE106" i="35"/>
  <c r="AF106" i="35" s="1"/>
  <c r="I198" i="34"/>
  <c r="R197" i="34"/>
  <c r="N198" i="34"/>
  <c r="AC34" i="35"/>
  <c r="AT14" i="34" s="1"/>
  <c r="H108" i="32" s="1"/>
  <c r="Z107" i="35"/>
  <c r="O51" i="35" s="1"/>
  <c r="AE107" i="35"/>
  <c r="T51" i="35" s="1"/>
  <c r="AY14" i="34"/>
  <c r="H193" i="32" s="1"/>
  <c r="G149" i="32"/>
  <c r="H229" i="32"/>
  <c r="H149" i="32"/>
  <c r="K51" i="35"/>
  <c r="W107" i="35"/>
  <c r="H188" i="32"/>
  <c r="G108" i="32"/>
  <c r="H228" i="32"/>
  <c r="D51" i="35"/>
  <c r="P107" i="35"/>
  <c r="E196" i="34"/>
  <c r="E198" i="34"/>
  <c r="E201" i="34"/>
  <c r="E194" i="34"/>
  <c r="E199" i="34"/>
  <c r="E200" i="34"/>
  <c r="E195" i="34"/>
  <c r="Z14" i="34"/>
  <c r="E197" i="34"/>
  <c r="AT107" i="35"/>
  <c r="AO107" i="35"/>
  <c r="AH51" i="35"/>
  <c r="H201" i="34"/>
  <c r="H196" i="34"/>
  <c r="H195" i="34"/>
  <c r="H199" i="34"/>
  <c r="H198" i="34"/>
  <c r="H194" i="34"/>
  <c r="H197" i="34"/>
  <c r="H200" i="34"/>
  <c r="AO14" i="34"/>
  <c r="Z106" i="35"/>
  <c r="S34" i="35"/>
  <c r="H243" i="32"/>
  <c r="H283" i="32"/>
  <c r="G123" i="32"/>
  <c r="G243" i="32"/>
  <c r="H123" i="32"/>
  <c r="H43" i="32"/>
  <c r="G203" i="32"/>
  <c r="H203" i="32"/>
  <c r="H83" i="32"/>
  <c r="G283" i="32"/>
  <c r="G163" i="32"/>
  <c r="G83" i="32"/>
  <c r="H163" i="32"/>
  <c r="G43" i="32"/>
  <c r="F201" i="34"/>
  <c r="F200" i="34"/>
  <c r="V200" i="34" s="1"/>
  <c r="F198" i="34"/>
  <c r="F196" i="34"/>
  <c r="F199" i="34"/>
  <c r="F194" i="34"/>
  <c r="F197" i="34"/>
  <c r="V197" i="34" s="1"/>
  <c r="AE467" i="34" s="1"/>
  <c r="F195" i="34"/>
  <c r="AE14" i="34"/>
  <c r="AM34" i="35"/>
  <c r="BD14" i="34" s="1"/>
  <c r="AY106" i="35"/>
  <c r="AT106" i="35"/>
  <c r="P106" i="35"/>
  <c r="O200" i="34"/>
  <c r="O194" i="34"/>
  <c r="O196" i="34"/>
  <c r="O199" i="34"/>
  <c r="O201" i="34"/>
  <c r="O198" i="34"/>
  <c r="J198" i="34"/>
  <c r="J200" i="34"/>
  <c r="J194" i="34"/>
  <c r="J199" i="34"/>
  <c r="J197" i="34"/>
  <c r="J196" i="34"/>
  <c r="J51" i="35"/>
  <c r="O197" i="34"/>
  <c r="U106" i="35"/>
  <c r="M198" i="34"/>
  <c r="M200" i="34"/>
  <c r="M199" i="34"/>
  <c r="M196" i="34"/>
  <c r="M194" i="34"/>
  <c r="M201" i="34"/>
  <c r="M195" i="34"/>
  <c r="M197" i="34"/>
  <c r="J201" i="34"/>
  <c r="P199" i="34"/>
  <c r="P200" i="34"/>
  <c r="P201" i="34"/>
  <c r="P194" i="34"/>
  <c r="P195" i="34"/>
  <c r="P197" i="34"/>
  <c r="P198" i="34"/>
  <c r="J195" i="34"/>
  <c r="I201" i="34"/>
  <c r="I194" i="34"/>
  <c r="I196" i="34"/>
  <c r="I199" i="34"/>
  <c r="I195" i="34"/>
  <c r="I197" i="34"/>
  <c r="N199" i="34"/>
  <c r="N194" i="34"/>
  <c r="N196" i="34"/>
  <c r="N201" i="34"/>
  <c r="R201" i="34"/>
  <c r="R196" i="34"/>
  <c r="R199" i="34"/>
  <c r="R195" i="34"/>
  <c r="R200" i="34"/>
  <c r="N195" i="34"/>
  <c r="H68" i="32" l="1"/>
  <c r="Z198" i="34"/>
  <c r="AE477" i="34" s="1"/>
  <c r="G233" i="32"/>
  <c r="T34" i="35"/>
  <c r="AK14" i="34" s="1"/>
  <c r="H139" i="32" s="1"/>
  <c r="X196" i="34"/>
  <c r="AE463" i="34" s="1"/>
  <c r="C83" i="32"/>
  <c r="Z194" i="34"/>
  <c r="AE453" i="34" s="1"/>
  <c r="AF107" i="35"/>
  <c r="U51" i="35" s="1"/>
  <c r="G273" i="32"/>
  <c r="H153" i="32"/>
  <c r="H273" i="32"/>
  <c r="Z51" i="35"/>
  <c r="G28" i="32"/>
  <c r="AQ106" i="35"/>
  <c r="AR106" i="35" s="1"/>
  <c r="AG34" i="35" s="1"/>
  <c r="AX14" i="34" s="1"/>
  <c r="G188" i="32"/>
  <c r="C188" i="32" s="1"/>
  <c r="H268" i="32"/>
  <c r="AN51" i="35"/>
  <c r="AZ107" i="35"/>
  <c r="G268" i="32"/>
  <c r="H28" i="32"/>
  <c r="C28" i="32" s="1"/>
  <c r="H148" i="32"/>
  <c r="H233" i="32"/>
  <c r="C233" i="32" s="1"/>
  <c r="G153" i="32"/>
  <c r="C153" i="32" s="1"/>
  <c r="G33" i="32"/>
  <c r="H109" i="32"/>
  <c r="G189" i="32"/>
  <c r="G229" i="32"/>
  <c r="C229" i="32" s="1"/>
  <c r="G193" i="32"/>
  <c r="C193" i="32" s="1"/>
  <c r="H33" i="32"/>
  <c r="Z197" i="34"/>
  <c r="AE471" i="34" s="1"/>
  <c r="H29" i="32"/>
  <c r="G69" i="32"/>
  <c r="G73" i="32"/>
  <c r="H73" i="32"/>
  <c r="H113" i="32"/>
  <c r="G113" i="32"/>
  <c r="V198" i="34"/>
  <c r="AE473" i="34" s="1"/>
  <c r="C203" i="32"/>
  <c r="H189" i="32"/>
  <c r="G109" i="32"/>
  <c r="AA107" i="35"/>
  <c r="AB107" i="35" s="1"/>
  <c r="V194" i="34"/>
  <c r="AE449" i="34" s="1"/>
  <c r="U201" i="34"/>
  <c r="G228" i="32"/>
  <c r="C228" i="32" s="1"/>
  <c r="G68" i="32"/>
  <c r="C68" i="32" s="1"/>
  <c r="G148" i="32"/>
  <c r="H69" i="32"/>
  <c r="G29" i="32"/>
  <c r="C29" i="32" s="1"/>
  <c r="G269" i="32"/>
  <c r="C269" i="32" s="1"/>
  <c r="Y34" i="35"/>
  <c r="AP14" i="34" s="1"/>
  <c r="AK106" i="35"/>
  <c r="C283" i="32"/>
  <c r="C123" i="32"/>
  <c r="X194" i="34"/>
  <c r="AE451" i="34" s="1"/>
  <c r="U194" i="34"/>
  <c r="AE448" i="34" s="1"/>
  <c r="C108" i="32"/>
  <c r="C149" i="32"/>
  <c r="Z196" i="34"/>
  <c r="AE465" i="34" s="1"/>
  <c r="Z200" i="34"/>
  <c r="V199" i="34"/>
  <c r="AE479" i="34" s="1"/>
  <c r="U198" i="34"/>
  <c r="AE472" i="34" s="1"/>
  <c r="J34" i="35"/>
  <c r="AA14" i="34" s="1"/>
  <c r="V106" i="35"/>
  <c r="AA51" i="35"/>
  <c r="AM107" i="35"/>
  <c r="AB51" i="35" s="1"/>
  <c r="AZ106" i="35"/>
  <c r="AN34" i="35"/>
  <c r="BE14" i="34" s="1"/>
  <c r="AA106" i="35"/>
  <c r="O34" i="35"/>
  <c r="AF14" i="34" s="1"/>
  <c r="AU107" i="35"/>
  <c r="AI51" i="35"/>
  <c r="H128" i="32"/>
  <c r="H88" i="32"/>
  <c r="G48" i="32"/>
  <c r="H168" i="32"/>
  <c r="G208" i="32"/>
  <c r="G8" i="32"/>
  <c r="H48" i="32"/>
  <c r="G168" i="32"/>
  <c r="G248" i="32"/>
  <c r="H248" i="32"/>
  <c r="H208" i="32"/>
  <c r="G128" i="32"/>
  <c r="H8" i="32"/>
  <c r="G88" i="32"/>
  <c r="E51" i="35"/>
  <c r="Q107" i="35"/>
  <c r="Z195" i="34"/>
  <c r="AE459" i="34" s="1"/>
  <c r="E34" i="35"/>
  <c r="Q106" i="35"/>
  <c r="G78" i="32"/>
  <c r="H38" i="32"/>
  <c r="G38" i="32"/>
  <c r="G278" i="32"/>
  <c r="H278" i="32"/>
  <c r="H198" i="32"/>
  <c r="H158" i="32"/>
  <c r="H78" i="32"/>
  <c r="G198" i="32"/>
  <c r="H238" i="32"/>
  <c r="G238" i="32"/>
  <c r="H118" i="32"/>
  <c r="G118" i="32"/>
  <c r="G158" i="32"/>
  <c r="H63" i="32"/>
  <c r="H183" i="32"/>
  <c r="G103" i="32"/>
  <c r="G223" i="32"/>
  <c r="H263" i="32"/>
  <c r="H143" i="32"/>
  <c r="G143" i="32"/>
  <c r="G183" i="32"/>
  <c r="G23" i="32"/>
  <c r="G263" i="32"/>
  <c r="H23" i="32"/>
  <c r="H103" i="32"/>
  <c r="G63" i="32"/>
  <c r="H223" i="32"/>
  <c r="X198" i="34"/>
  <c r="AE475" i="34" s="1"/>
  <c r="X201" i="34"/>
  <c r="U34" i="35"/>
  <c r="AL14" i="34" s="1"/>
  <c r="AG106" i="35"/>
  <c r="U195" i="34"/>
  <c r="AE454" i="34" s="1"/>
  <c r="H110" i="32"/>
  <c r="H150" i="32"/>
  <c r="H190" i="32"/>
  <c r="G190" i="32"/>
  <c r="G110" i="32"/>
  <c r="G270" i="32"/>
  <c r="H30" i="32"/>
  <c r="G230" i="32"/>
  <c r="G30" i="32"/>
  <c r="H270" i="32"/>
  <c r="H70" i="32"/>
  <c r="G150" i="32"/>
  <c r="G70" i="32"/>
  <c r="H230" i="32"/>
  <c r="H13" i="32"/>
  <c r="H253" i="32"/>
  <c r="H213" i="32"/>
  <c r="G93" i="32"/>
  <c r="H173" i="32"/>
  <c r="G253" i="32"/>
  <c r="G173" i="32"/>
  <c r="G213" i="32"/>
  <c r="H93" i="32"/>
  <c r="G53" i="32"/>
  <c r="G13" i="32"/>
  <c r="G133" i="32"/>
  <c r="H53" i="32"/>
  <c r="H133" i="32"/>
  <c r="V201" i="34"/>
  <c r="X200" i="34"/>
  <c r="X199" i="34"/>
  <c r="AE481" i="34" s="1"/>
  <c r="Q197" i="34"/>
  <c r="Y197" i="34" s="1"/>
  <c r="AE470" i="34" s="1"/>
  <c r="Q195" i="34"/>
  <c r="Y195" i="34" s="1"/>
  <c r="AE458" i="34" s="1"/>
  <c r="Q194" i="34"/>
  <c r="Y194" i="34" s="1"/>
  <c r="AE452" i="34" s="1"/>
  <c r="Q198" i="34"/>
  <c r="Y198" i="34" s="1"/>
  <c r="AE476" i="34" s="1"/>
  <c r="Q201" i="34"/>
  <c r="Y201" i="34" s="1"/>
  <c r="Q196" i="34"/>
  <c r="Y196" i="34" s="1"/>
  <c r="AE464" i="34" s="1"/>
  <c r="Q199" i="34"/>
  <c r="Y199" i="34" s="1"/>
  <c r="AE482" i="34" s="1"/>
  <c r="Q200" i="34"/>
  <c r="Y200" i="34" s="1"/>
  <c r="H99" i="32"/>
  <c r="H19" i="32"/>
  <c r="G19" i="32"/>
  <c r="H179" i="32"/>
  <c r="G259" i="32"/>
  <c r="G99" i="32"/>
  <c r="G59" i="32"/>
  <c r="U200" i="34"/>
  <c r="L51" i="35"/>
  <c r="X107" i="35"/>
  <c r="M51" i="35" s="1"/>
  <c r="Z201" i="34"/>
  <c r="Z199" i="34"/>
  <c r="AE483" i="34" s="1"/>
  <c r="AI34" i="35"/>
  <c r="AZ14" i="34" s="1"/>
  <c r="AU106" i="35"/>
  <c r="V195" i="34"/>
  <c r="AE455" i="34" s="1"/>
  <c r="V196" i="34"/>
  <c r="AE461" i="34" s="1"/>
  <c r="C43" i="32"/>
  <c r="C163" i="32"/>
  <c r="C243" i="32"/>
  <c r="G197" i="34"/>
  <c r="W197" i="34" s="1"/>
  <c r="AE468" i="34" s="1"/>
  <c r="G200" i="34"/>
  <c r="W200" i="34" s="1"/>
  <c r="G198" i="34"/>
  <c r="W198" i="34" s="1"/>
  <c r="AE474" i="34" s="1"/>
  <c r="G196" i="34"/>
  <c r="W196" i="34" s="1"/>
  <c r="AE462" i="34" s="1"/>
  <c r="G199" i="34"/>
  <c r="W199" i="34" s="1"/>
  <c r="AE480" i="34" s="1"/>
  <c r="G194" i="34"/>
  <c r="W194" i="34" s="1"/>
  <c r="AE450" i="34" s="1"/>
  <c r="G195" i="34"/>
  <c r="W195" i="34" s="1"/>
  <c r="AE456" i="34" s="1"/>
  <c r="AJ14" i="34"/>
  <c r="G201" i="34"/>
  <c r="W201" i="34" s="1"/>
  <c r="X197" i="34"/>
  <c r="AE469" i="34" s="1"/>
  <c r="X195" i="34"/>
  <c r="AE457" i="34" s="1"/>
  <c r="AD51" i="35"/>
  <c r="AP107" i="35"/>
  <c r="U197" i="34"/>
  <c r="AE466" i="34" s="1"/>
  <c r="U199" i="34"/>
  <c r="AE478" i="34" s="1"/>
  <c r="U196" i="34"/>
  <c r="AE460" i="34" s="1"/>
  <c r="G219" i="32" l="1"/>
  <c r="G139" i="32"/>
  <c r="H259" i="32"/>
  <c r="H59" i="32"/>
  <c r="H219" i="32"/>
  <c r="G179" i="32"/>
  <c r="C179" i="32" s="1"/>
  <c r="P51" i="35"/>
  <c r="C253" i="32"/>
  <c r="AF34" i="35"/>
  <c r="AW14" i="34" s="1"/>
  <c r="H71" i="32" s="1"/>
  <c r="AG107" i="35"/>
  <c r="AH107" i="35" s="1"/>
  <c r="W51" i="35" s="1"/>
  <c r="C273" i="32"/>
  <c r="C59" i="32"/>
  <c r="C148" i="32"/>
  <c r="C110" i="32"/>
  <c r="C158" i="32"/>
  <c r="C198" i="32"/>
  <c r="C69" i="32"/>
  <c r="C33" i="32"/>
  <c r="C113" i="32"/>
  <c r="C189" i="32"/>
  <c r="BA107" i="35"/>
  <c r="AO51" i="35"/>
  <c r="C268" i="32"/>
  <c r="C109" i="32"/>
  <c r="C73" i="32"/>
  <c r="C63" i="32"/>
  <c r="C263" i="32"/>
  <c r="C143" i="32"/>
  <c r="C103" i="32"/>
  <c r="C118" i="32"/>
  <c r="C38" i="32"/>
  <c r="AL106" i="35"/>
  <c r="Z34" i="35"/>
  <c r="AQ14" i="34" s="1"/>
  <c r="C259" i="32"/>
  <c r="C53" i="32"/>
  <c r="C128" i="32"/>
  <c r="C168" i="32"/>
  <c r="G184" i="32"/>
  <c r="H104" i="32"/>
  <c r="H184" i="32"/>
  <c r="H64" i="32"/>
  <c r="G144" i="32"/>
  <c r="H24" i="32"/>
  <c r="G24" i="32"/>
  <c r="H224" i="32"/>
  <c r="G224" i="32"/>
  <c r="H264" i="32"/>
  <c r="G264" i="32"/>
  <c r="H144" i="32"/>
  <c r="G104" i="32"/>
  <c r="G64" i="32"/>
  <c r="C64" i="32" s="1"/>
  <c r="C219" i="32"/>
  <c r="C99" i="32"/>
  <c r="C19" i="32"/>
  <c r="C93" i="32"/>
  <c r="C190" i="32"/>
  <c r="C238" i="32"/>
  <c r="C8" i="32"/>
  <c r="C133" i="32"/>
  <c r="C213" i="32"/>
  <c r="C150" i="32"/>
  <c r="C230" i="32"/>
  <c r="C23" i="32"/>
  <c r="AQ107" i="35"/>
  <c r="AE51" i="35"/>
  <c r="H180" i="32"/>
  <c r="G60" i="32"/>
  <c r="G220" i="32"/>
  <c r="H140" i="32"/>
  <c r="H220" i="32"/>
  <c r="G140" i="32"/>
  <c r="G100" i="32"/>
  <c r="H260" i="32"/>
  <c r="G180" i="32"/>
  <c r="H100" i="32"/>
  <c r="G20" i="32"/>
  <c r="H20" i="32"/>
  <c r="H60" i="32"/>
  <c r="G260" i="32"/>
  <c r="H32" i="32"/>
  <c r="H272" i="32"/>
  <c r="H72" i="32"/>
  <c r="G32" i="32"/>
  <c r="G152" i="32"/>
  <c r="H192" i="32"/>
  <c r="G72" i="32"/>
  <c r="H232" i="32"/>
  <c r="G272" i="32"/>
  <c r="G192" i="32"/>
  <c r="G112" i="32"/>
  <c r="H112" i="32"/>
  <c r="H152" i="32"/>
  <c r="G232" i="32"/>
  <c r="F51" i="35"/>
  <c r="R107" i="35"/>
  <c r="H94" i="32"/>
  <c r="H134" i="32"/>
  <c r="G54" i="32"/>
  <c r="H174" i="32"/>
  <c r="G134" i="32"/>
  <c r="G14" i="32"/>
  <c r="G254" i="32"/>
  <c r="H54" i="32"/>
  <c r="G94" i="32"/>
  <c r="H14" i="32"/>
  <c r="H214" i="32"/>
  <c r="H254" i="32"/>
  <c r="G174" i="32"/>
  <c r="G214" i="32"/>
  <c r="H58" i="32"/>
  <c r="H218" i="32"/>
  <c r="H98" i="32"/>
  <c r="H138" i="32"/>
  <c r="H18" i="32"/>
  <c r="G138" i="32"/>
  <c r="H258" i="32"/>
  <c r="G258" i="32"/>
  <c r="G218" i="32"/>
  <c r="G178" i="32"/>
  <c r="G98" i="32"/>
  <c r="G58" i="32"/>
  <c r="H178" i="32"/>
  <c r="G18" i="32"/>
  <c r="C13" i="32"/>
  <c r="Q51" i="35"/>
  <c r="AC107" i="35"/>
  <c r="R51" i="35" s="1"/>
  <c r="F34" i="35"/>
  <c r="R106" i="35"/>
  <c r="C208" i="32"/>
  <c r="AB106" i="35"/>
  <c r="P34" i="35"/>
  <c r="AG14" i="34" s="1"/>
  <c r="AJ34" i="35"/>
  <c r="BA14" i="34" s="1"/>
  <c r="AV106" i="35"/>
  <c r="C139" i="32"/>
  <c r="C173" i="32"/>
  <c r="C270" i="32"/>
  <c r="C183" i="32"/>
  <c r="C278" i="32"/>
  <c r="C78" i="32"/>
  <c r="V51" i="35"/>
  <c r="C88" i="32"/>
  <c r="H159" i="32"/>
  <c r="H79" i="32"/>
  <c r="H199" i="32"/>
  <c r="G199" i="32"/>
  <c r="G79" i="32"/>
  <c r="G239" i="32"/>
  <c r="H119" i="32"/>
  <c r="G279" i="32"/>
  <c r="H279" i="32"/>
  <c r="H39" i="32"/>
  <c r="G159" i="32"/>
  <c r="H239" i="32"/>
  <c r="G119" i="32"/>
  <c r="G39" i="32"/>
  <c r="K34" i="35"/>
  <c r="AB14" i="34" s="1"/>
  <c r="W106" i="35"/>
  <c r="H274" i="32"/>
  <c r="G34" i="32"/>
  <c r="G234" i="32"/>
  <c r="H34" i="32"/>
  <c r="G154" i="32"/>
  <c r="H154" i="32"/>
  <c r="G194" i="32"/>
  <c r="G114" i="32"/>
  <c r="G274" i="32"/>
  <c r="H194" i="32"/>
  <c r="H114" i="32"/>
  <c r="G74" i="32"/>
  <c r="H74" i="32"/>
  <c r="H234" i="32"/>
  <c r="C70" i="32"/>
  <c r="C30" i="32"/>
  <c r="V34" i="35"/>
  <c r="AM14" i="34" s="1"/>
  <c r="AH106" i="35"/>
  <c r="W34" i="35" s="1"/>
  <c r="AN14" i="34" s="1"/>
  <c r="C223" i="32"/>
  <c r="H151" i="32"/>
  <c r="H111" i="32"/>
  <c r="H191" i="32"/>
  <c r="H31" i="32"/>
  <c r="G111" i="32"/>
  <c r="G271" i="32"/>
  <c r="G231" i="32"/>
  <c r="H231" i="32"/>
  <c r="G151" i="32"/>
  <c r="G191" i="32"/>
  <c r="G71" i="32"/>
  <c r="G31" i="32"/>
  <c r="C248" i="32"/>
  <c r="C48" i="32"/>
  <c r="AJ51" i="35"/>
  <c r="AV107" i="35"/>
  <c r="AO34" i="35"/>
  <c r="BF14" i="34" s="1"/>
  <c r="BA106" i="35"/>
  <c r="H9" i="32"/>
  <c r="H249" i="32"/>
  <c r="G49" i="32"/>
  <c r="G89" i="32"/>
  <c r="G9" i="32"/>
  <c r="H89" i="32"/>
  <c r="H49" i="32"/>
  <c r="H129" i="32"/>
  <c r="G249" i="32"/>
  <c r="G169" i="32"/>
  <c r="H209" i="32"/>
  <c r="G129" i="32"/>
  <c r="H169" i="32"/>
  <c r="G209" i="32"/>
  <c r="H271" i="32" l="1"/>
  <c r="C159" i="32"/>
  <c r="C224" i="32"/>
  <c r="C9" i="32"/>
  <c r="C129" i="32"/>
  <c r="C184" i="32"/>
  <c r="C274" i="32"/>
  <c r="C151" i="32"/>
  <c r="C272" i="32"/>
  <c r="C232" i="32"/>
  <c r="C58" i="32"/>
  <c r="C39" i="32"/>
  <c r="C72" i="32"/>
  <c r="AP51" i="35"/>
  <c r="BB107" i="35"/>
  <c r="AQ51" i="35" s="1"/>
  <c r="C71" i="32"/>
  <c r="C104" i="32"/>
  <c r="C264" i="32"/>
  <c r="C24" i="32"/>
  <c r="C174" i="32"/>
  <c r="C134" i="32"/>
  <c r="C54" i="32"/>
  <c r="C94" i="32"/>
  <c r="C169" i="32"/>
  <c r="C114" i="32"/>
  <c r="C144" i="32"/>
  <c r="C214" i="32"/>
  <c r="H145" i="32"/>
  <c r="H225" i="32"/>
  <c r="G225" i="32"/>
  <c r="G105" i="32"/>
  <c r="H185" i="32"/>
  <c r="H105" i="32"/>
  <c r="H265" i="32"/>
  <c r="H65" i="32"/>
  <c r="G265" i="32"/>
  <c r="H25" i="32"/>
  <c r="G185" i="32"/>
  <c r="G65" i="32"/>
  <c r="G145" i="32"/>
  <c r="G25" i="32"/>
  <c r="C138" i="32"/>
  <c r="C152" i="32"/>
  <c r="AA34" i="35"/>
  <c r="AR14" i="34" s="1"/>
  <c r="AM106" i="35"/>
  <c r="AB34" i="35" s="1"/>
  <c r="AS14" i="34" s="1"/>
  <c r="C89" i="32"/>
  <c r="C34" i="32"/>
  <c r="C119" i="32"/>
  <c r="AW106" i="35"/>
  <c r="AL34" i="35" s="1"/>
  <c r="BC14" i="34" s="1"/>
  <c r="AK34" i="35"/>
  <c r="BB14" i="34" s="1"/>
  <c r="C14" i="32"/>
  <c r="G51" i="35"/>
  <c r="S107" i="35"/>
  <c r="H51" i="35" s="1"/>
  <c r="C49" i="32"/>
  <c r="AP34" i="35"/>
  <c r="BG14" i="34" s="1"/>
  <c r="BB106" i="35"/>
  <c r="AQ34" i="35" s="1"/>
  <c r="BH14" i="34" s="1"/>
  <c r="C231" i="32"/>
  <c r="H262" i="32"/>
  <c r="H22" i="32"/>
  <c r="G62" i="32"/>
  <c r="G182" i="32"/>
  <c r="H142" i="32"/>
  <c r="H102" i="32"/>
  <c r="G222" i="32"/>
  <c r="G142" i="32"/>
  <c r="G22" i="32"/>
  <c r="H182" i="32"/>
  <c r="H62" i="32"/>
  <c r="G262" i="32"/>
  <c r="H222" i="32"/>
  <c r="G102" i="32"/>
  <c r="C74" i="32"/>
  <c r="C154" i="32"/>
  <c r="X106" i="35"/>
  <c r="M34" i="35" s="1"/>
  <c r="AD14" i="34" s="1"/>
  <c r="L34" i="35"/>
  <c r="AC14" i="34" s="1"/>
  <c r="C239" i="32"/>
  <c r="H195" i="32"/>
  <c r="H35" i="32"/>
  <c r="H75" i="32"/>
  <c r="G195" i="32"/>
  <c r="G275" i="32"/>
  <c r="G235" i="32"/>
  <c r="H235" i="32"/>
  <c r="G155" i="32"/>
  <c r="G115" i="32"/>
  <c r="H115" i="32"/>
  <c r="G35" i="32"/>
  <c r="H155" i="32"/>
  <c r="G75" i="32"/>
  <c r="H275" i="32"/>
  <c r="S106" i="35"/>
  <c r="H34" i="35" s="1"/>
  <c r="G34" i="35"/>
  <c r="C178" i="32"/>
  <c r="C112" i="32"/>
  <c r="C20" i="32"/>
  <c r="C209" i="32"/>
  <c r="G80" i="32"/>
  <c r="H80" i="32"/>
  <c r="H200" i="32"/>
  <c r="G160" i="32"/>
  <c r="H240" i="32"/>
  <c r="H280" i="32"/>
  <c r="G240" i="32"/>
  <c r="G40" i="32"/>
  <c r="G120" i="32"/>
  <c r="H160" i="32"/>
  <c r="G280" i="32"/>
  <c r="H120" i="32"/>
  <c r="G200" i="32"/>
  <c r="H40" i="32"/>
  <c r="C191" i="32"/>
  <c r="C271" i="32"/>
  <c r="H181" i="32"/>
  <c r="H141" i="32"/>
  <c r="H21" i="32"/>
  <c r="H61" i="32"/>
  <c r="H261" i="32"/>
  <c r="G181" i="32"/>
  <c r="G221" i="32"/>
  <c r="G261" i="32"/>
  <c r="H221" i="32"/>
  <c r="G101" i="32"/>
  <c r="G141" i="32"/>
  <c r="G61" i="32"/>
  <c r="G21" i="32"/>
  <c r="H101" i="32"/>
  <c r="H50" i="32"/>
  <c r="H10" i="32"/>
  <c r="H170" i="32"/>
  <c r="H250" i="32"/>
  <c r="H210" i="32"/>
  <c r="G130" i="32"/>
  <c r="H90" i="32"/>
  <c r="G10" i="32"/>
  <c r="G250" i="32"/>
  <c r="G210" i="32"/>
  <c r="G170" i="32"/>
  <c r="H130" i="32"/>
  <c r="G50" i="32"/>
  <c r="G90" i="32"/>
  <c r="C279" i="32"/>
  <c r="C79" i="32"/>
  <c r="H135" i="32"/>
  <c r="H15" i="32"/>
  <c r="G255" i="32"/>
  <c r="H95" i="32"/>
  <c r="G215" i="32"/>
  <c r="G55" i="32"/>
  <c r="H215" i="32"/>
  <c r="G175" i="32"/>
  <c r="H55" i="32"/>
  <c r="H255" i="32"/>
  <c r="G95" i="32"/>
  <c r="H175" i="32"/>
  <c r="G15" i="32"/>
  <c r="G135" i="32"/>
  <c r="C218" i="32"/>
  <c r="C192" i="32"/>
  <c r="C32" i="32"/>
  <c r="C260" i="32"/>
  <c r="C100" i="32"/>
  <c r="C220" i="32"/>
  <c r="C249" i="32"/>
  <c r="AK51" i="35"/>
  <c r="AW107" i="35"/>
  <c r="AL51" i="35" s="1"/>
  <c r="C31" i="32"/>
  <c r="C111" i="32"/>
  <c r="C194" i="32"/>
  <c r="C234" i="32"/>
  <c r="C199" i="32"/>
  <c r="AC106" i="35"/>
  <c r="R34" i="35" s="1"/>
  <c r="AI14" i="34" s="1"/>
  <c r="Q34" i="35"/>
  <c r="AH14" i="34" s="1"/>
  <c r="C18" i="32"/>
  <c r="C98" i="32"/>
  <c r="C258" i="32"/>
  <c r="C254" i="32"/>
  <c r="C180" i="32"/>
  <c r="C140" i="32"/>
  <c r="C60" i="32"/>
  <c r="AF51" i="35"/>
  <c r="AR107" i="35"/>
  <c r="AG51" i="35" s="1"/>
  <c r="C261" i="32" l="1"/>
  <c r="C95" i="32"/>
  <c r="C65" i="32"/>
  <c r="C200" i="32"/>
  <c r="C15" i="32"/>
  <c r="C275" i="32"/>
  <c r="C225" i="32"/>
  <c r="C170" i="32"/>
  <c r="C142" i="32"/>
  <c r="C120" i="32"/>
  <c r="C61" i="32"/>
  <c r="C75" i="32"/>
  <c r="C22" i="32"/>
  <c r="C25" i="32"/>
  <c r="C102" i="32"/>
  <c r="C105" i="32"/>
  <c r="H227" i="32"/>
  <c r="H267" i="32"/>
  <c r="G267" i="32"/>
  <c r="H27" i="32"/>
  <c r="G187" i="32"/>
  <c r="H187" i="32"/>
  <c r="G227" i="32"/>
  <c r="H67" i="32"/>
  <c r="H147" i="32"/>
  <c r="G67" i="32"/>
  <c r="G27" i="32"/>
  <c r="H107" i="32"/>
  <c r="G107" i="32"/>
  <c r="G147" i="32"/>
  <c r="C10" i="32"/>
  <c r="C215" i="32"/>
  <c r="C141" i="32"/>
  <c r="C221" i="32"/>
  <c r="C210" i="32"/>
  <c r="C40" i="32"/>
  <c r="C160" i="32"/>
  <c r="C35" i="32"/>
  <c r="C262" i="32"/>
  <c r="C145" i="32"/>
  <c r="C265" i="32"/>
  <c r="C115" i="32"/>
  <c r="C222" i="32"/>
  <c r="H266" i="32"/>
  <c r="G26" i="32"/>
  <c r="G226" i="32"/>
  <c r="G266" i="32"/>
  <c r="H186" i="32"/>
  <c r="H26" i="32"/>
  <c r="H146" i="32"/>
  <c r="H226" i="32"/>
  <c r="H106" i="32"/>
  <c r="H66" i="32"/>
  <c r="G66" i="32"/>
  <c r="G106" i="32"/>
  <c r="G146" i="32"/>
  <c r="G186" i="32"/>
  <c r="C185" i="32"/>
  <c r="C62" i="32"/>
  <c r="C55" i="32"/>
  <c r="H171" i="32"/>
  <c r="H251" i="32"/>
  <c r="G171" i="32"/>
  <c r="G131" i="32"/>
  <c r="G51" i="32"/>
  <c r="G211" i="32"/>
  <c r="H211" i="32"/>
  <c r="H11" i="32"/>
  <c r="H91" i="32"/>
  <c r="H51" i="32"/>
  <c r="G11" i="32"/>
  <c r="H131" i="32"/>
  <c r="G251" i="32"/>
  <c r="G91" i="32"/>
  <c r="C182" i="32"/>
  <c r="H56" i="32"/>
  <c r="H16" i="32"/>
  <c r="G136" i="32"/>
  <c r="H176" i="32"/>
  <c r="G56" i="32"/>
  <c r="G96" i="32"/>
  <c r="G176" i="32"/>
  <c r="H216" i="32"/>
  <c r="H136" i="32"/>
  <c r="H96" i="32"/>
  <c r="G256" i="32"/>
  <c r="G16" i="32"/>
  <c r="G216" i="32"/>
  <c r="H256" i="32"/>
  <c r="C155" i="32"/>
  <c r="C195" i="32"/>
  <c r="H52" i="32"/>
  <c r="H212" i="32"/>
  <c r="G92" i="32"/>
  <c r="G252" i="32"/>
  <c r="G132" i="32"/>
  <c r="H252" i="32"/>
  <c r="H172" i="32"/>
  <c r="H92" i="32"/>
  <c r="G172" i="32"/>
  <c r="G12" i="32"/>
  <c r="H132" i="32"/>
  <c r="H12" i="32"/>
  <c r="G52" i="32"/>
  <c r="G212" i="32"/>
  <c r="H162" i="32"/>
  <c r="H242" i="32"/>
  <c r="H202" i="32"/>
  <c r="G202" i="32"/>
  <c r="G122" i="32"/>
  <c r="G162" i="32"/>
  <c r="H82" i="32"/>
  <c r="G282" i="32"/>
  <c r="H42" i="32"/>
  <c r="G42" i="32"/>
  <c r="G82" i="32"/>
  <c r="H122" i="32"/>
  <c r="H282" i="32"/>
  <c r="G242" i="32"/>
  <c r="G116" i="32"/>
  <c r="H196" i="32"/>
  <c r="G276" i="32"/>
  <c r="H76" i="32"/>
  <c r="G36" i="32"/>
  <c r="G196" i="32"/>
  <c r="H156" i="32"/>
  <c r="H276" i="32"/>
  <c r="H116" i="32"/>
  <c r="H36" i="32"/>
  <c r="G236" i="32"/>
  <c r="G76" i="32"/>
  <c r="H236" i="32"/>
  <c r="G156" i="32"/>
  <c r="H137" i="32"/>
  <c r="H17" i="32"/>
  <c r="G257" i="32"/>
  <c r="G137" i="32"/>
  <c r="G57" i="32"/>
  <c r="H97" i="32"/>
  <c r="H257" i="32"/>
  <c r="G217" i="32"/>
  <c r="H217" i="32"/>
  <c r="H57" i="32"/>
  <c r="G97" i="32"/>
  <c r="H177" i="32"/>
  <c r="G17" i="32"/>
  <c r="G177" i="32"/>
  <c r="C175" i="32"/>
  <c r="C90" i="32"/>
  <c r="C130" i="32"/>
  <c r="C101" i="32"/>
  <c r="C280" i="32"/>
  <c r="C80" i="32"/>
  <c r="H81" i="32"/>
  <c r="H201" i="32"/>
  <c r="H241" i="32"/>
  <c r="G121" i="32"/>
  <c r="G41" i="32"/>
  <c r="H281" i="32"/>
  <c r="H121" i="32"/>
  <c r="G201" i="32"/>
  <c r="G161" i="32"/>
  <c r="H41" i="32"/>
  <c r="G281" i="32"/>
  <c r="G81" i="32"/>
  <c r="H161" i="32"/>
  <c r="G241" i="32"/>
  <c r="H77" i="32"/>
  <c r="G277" i="32"/>
  <c r="H197" i="32"/>
  <c r="G77" i="32"/>
  <c r="G117" i="32"/>
  <c r="H237" i="32"/>
  <c r="H37" i="32"/>
  <c r="H277" i="32"/>
  <c r="G157" i="32"/>
  <c r="G237" i="32"/>
  <c r="H157" i="32"/>
  <c r="G37" i="32"/>
  <c r="H117" i="32"/>
  <c r="G197" i="32"/>
  <c r="C135" i="32"/>
  <c r="C255" i="32"/>
  <c r="C50" i="32"/>
  <c r="C250" i="32"/>
  <c r="C21" i="32"/>
  <c r="C181" i="32"/>
  <c r="C240" i="32"/>
  <c r="C235" i="32"/>
  <c r="C82" i="32" l="1"/>
  <c r="C197" i="32"/>
  <c r="C56" i="32"/>
  <c r="C237" i="32"/>
  <c r="C106" i="32"/>
  <c r="C76" i="32"/>
  <c r="C241" i="32"/>
  <c r="C122" i="32"/>
  <c r="C51" i="32"/>
  <c r="C66" i="32"/>
  <c r="C107" i="32"/>
  <c r="C281" i="32"/>
  <c r="C257" i="32"/>
  <c r="C162" i="32"/>
  <c r="C52" i="32"/>
  <c r="C172" i="32"/>
  <c r="C132" i="32"/>
  <c r="C147" i="32"/>
  <c r="C67" i="32"/>
  <c r="C117" i="32"/>
  <c r="C81" i="32"/>
  <c r="C137" i="32"/>
  <c r="C156" i="32"/>
  <c r="C196" i="32"/>
  <c r="C242" i="32"/>
  <c r="C251" i="32"/>
  <c r="C146" i="32"/>
  <c r="C26" i="32"/>
  <c r="C27" i="32"/>
  <c r="C227" i="32"/>
  <c r="C267" i="32"/>
  <c r="C266" i="32"/>
  <c r="C187" i="32"/>
  <c r="C186" i="32"/>
  <c r="C226" i="32"/>
  <c r="C157" i="32"/>
  <c r="C121" i="32"/>
  <c r="C17" i="32"/>
  <c r="C42" i="32"/>
  <c r="C92" i="32"/>
  <c r="C211" i="32"/>
  <c r="C37" i="32"/>
  <c r="C41" i="32"/>
  <c r="C177" i="32"/>
  <c r="C212" i="32"/>
  <c r="C12" i="32"/>
  <c r="C216" i="32"/>
  <c r="C96" i="32"/>
  <c r="C171" i="32"/>
  <c r="C77" i="32"/>
  <c r="C201" i="32"/>
  <c r="C57" i="32"/>
  <c r="C36" i="32"/>
  <c r="C16" i="32"/>
  <c r="C217" i="32"/>
  <c r="C256" i="32"/>
  <c r="C11" i="32"/>
  <c r="C277" i="32"/>
  <c r="C161" i="32"/>
  <c r="C97" i="32"/>
  <c r="C236" i="32"/>
  <c r="C276" i="32"/>
  <c r="C116" i="32"/>
  <c r="C282" i="32"/>
  <c r="C202" i="32"/>
  <c r="C252" i="32"/>
  <c r="C176" i="32"/>
  <c r="C136" i="32"/>
  <c r="C91" i="32"/>
  <c r="C131"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PX-Web Ekstern</author>
  </authors>
  <commentList>
    <comment ref="B150" authorId="0" shapeId="0" xr:uid="{00000000-0006-0000-0100-000001000000}">
      <text>
        <r>
          <rPr>
            <sz val="8"/>
            <color rgb="FF000000"/>
            <rFont val="Tahoma"/>
            <family val="2"/>
          </rPr>
          <t xml:space="preserve">Aggregate og industries 13-15, 18 and 25-33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300-000001000000}">
      <text>
        <r>
          <rPr>
            <b/>
            <sz val="8"/>
            <color indexed="81"/>
            <rFont val="Tahoma"/>
            <family val="2"/>
          </rPr>
          <t>Insert Table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400-000001000000}">
      <text>
        <r>
          <rPr>
            <b/>
            <sz val="8"/>
            <color indexed="81"/>
            <rFont val="Tahoma"/>
            <family val="2"/>
          </rPr>
          <t>Insert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500-000001000000}">
      <text>
        <r>
          <rPr>
            <b/>
            <sz val="8"/>
            <color indexed="81"/>
            <rFont val="Tahoma"/>
            <family val="2"/>
          </rPr>
          <t>Insert Table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600-000001000000}">
      <text>
        <r>
          <rPr>
            <b/>
            <sz val="8"/>
            <color indexed="81"/>
            <rFont val="Tahoma"/>
            <family val="2"/>
          </rPr>
          <t>Insert Table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700-000001000000}">
      <text>
        <r>
          <rPr>
            <b/>
            <sz val="8"/>
            <color indexed="81"/>
            <rFont val="Tahoma"/>
            <family val="2"/>
          </rPr>
          <t>Insert Table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800-000001000000}">
      <text>
        <r>
          <rPr>
            <b/>
            <sz val="8"/>
            <color indexed="81"/>
            <rFont val="Tahoma"/>
            <family val="2"/>
          </rPr>
          <t>Insert Table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900-000001000000}">
      <text>
        <r>
          <rPr>
            <b/>
            <sz val="8"/>
            <color indexed="81"/>
            <rFont val="Tahoma"/>
            <family val="2"/>
          </rPr>
          <t>Insert Table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A00-000001000000}">
      <text>
        <r>
          <rPr>
            <b/>
            <sz val="8"/>
            <color indexed="81"/>
            <rFont val="Tahoma"/>
            <family val="2"/>
          </rPr>
          <t>Insert Table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B00-000001000000}">
      <text>
        <r>
          <rPr>
            <b/>
            <sz val="8"/>
            <color indexed="81"/>
            <rFont val="Tahoma"/>
            <family val="2"/>
          </rPr>
          <t>Insert Table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C00-000001000000}">
      <text>
        <r>
          <rPr>
            <b/>
            <sz val="8"/>
            <color indexed="81"/>
            <rFont val="Tahoma"/>
            <family val="2"/>
          </rPr>
          <t>Insert Table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D00-000001000000}">
      <text>
        <r>
          <rPr>
            <b/>
            <sz val="8"/>
            <color indexed="81"/>
            <rFont val="Tahoma"/>
            <family val="2"/>
          </rPr>
          <t>Insert Table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E00-000001000000}">
      <text>
        <r>
          <rPr>
            <b/>
            <sz val="8"/>
            <color indexed="81"/>
            <rFont val="Tahoma"/>
            <family val="2"/>
          </rPr>
          <t>Insert Table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2" authorId="0" shapeId="0" xr:uid="{00000000-0006-0000-0F00-000001000000}">
      <text>
        <r>
          <rPr>
            <b/>
            <sz val="8"/>
            <color indexed="81"/>
            <rFont val="Tahoma"/>
            <family val="2"/>
          </rPr>
          <t>Insert Table</t>
        </r>
      </text>
    </comment>
  </commentList>
</comments>
</file>

<file path=xl/sharedStrings.xml><?xml version="1.0" encoding="utf-8"?>
<sst xmlns="http://schemas.openxmlformats.org/spreadsheetml/2006/main" count="5018" uniqueCount="322">
  <si>
    <t>Year</t>
  </si>
  <si>
    <t>Cset_CN</t>
  </si>
  <si>
    <t>Attribute</t>
  </si>
  <si>
    <t>DEM</t>
  </si>
  <si>
    <t>Cset_SET</t>
  </si>
  <si>
    <t>Agriculture</t>
  </si>
  <si>
    <t>Food</t>
  </si>
  <si>
    <t>Chemical</t>
  </si>
  <si>
    <t>~TFM_FILL</t>
  </si>
  <si>
    <t>Operation_Sum_Avg_Count</t>
  </si>
  <si>
    <t>Scenario Name</t>
  </si>
  <si>
    <t>A</t>
  </si>
  <si>
    <t>BASE</t>
  </si>
  <si>
    <t>Demand</t>
  </si>
  <si>
    <t>Sector/Years</t>
  </si>
  <si>
    <t>Glass&amp;Concrete</t>
  </si>
  <si>
    <t>Other</t>
  </si>
  <si>
    <t>Motor vehicles</t>
  </si>
  <si>
    <t>Drivers</t>
  </si>
  <si>
    <t>~TFM_DINS</t>
  </si>
  <si>
    <t>TIMES sectors</t>
  </si>
  <si>
    <t>Growth is assumed to follow</t>
  </si>
  <si>
    <t>TIMES code</t>
  </si>
  <si>
    <t>IA</t>
  </si>
  <si>
    <t>IF</t>
  </si>
  <si>
    <t>IC</t>
  </si>
  <si>
    <t>IG</t>
  </si>
  <si>
    <t>IM</t>
  </si>
  <si>
    <t>IO</t>
  </si>
  <si>
    <t>IV</t>
  </si>
  <si>
    <t>IT</t>
  </si>
  <si>
    <t>IP</t>
  </si>
  <si>
    <t>IU</t>
  </si>
  <si>
    <t>Construction</t>
  </si>
  <si>
    <t>Demand Drivers Growth in Fraction</t>
  </si>
  <si>
    <t>Date</t>
  </si>
  <si>
    <t>Name</t>
  </si>
  <si>
    <t>Sheet Name</t>
  </si>
  <si>
    <t>Cells</t>
  </si>
  <si>
    <t>Comments</t>
  </si>
  <si>
    <t>Olexandr Balyk</t>
  </si>
  <si>
    <t>DEM_FR_Glass&amp;Concrete</t>
  </si>
  <si>
    <t xml:space="preserve">Corrected erroneous links: i.e. 2025 instead of 2026 and vice versa </t>
  </si>
  <si>
    <t>Corrected erroneous links: i.e. 2027 is used now instead of 2036</t>
  </si>
  <si>
    <t>DEM_FR_Metal</t>
  </si>
  <si>
    <t>DEM_FR_Chemical</t>
  </si>
  <si>
    <t>DEM_FR_FOOD</t>
  </si>
  <si>
    <t>DEM_FR_Agriculture</t>
  </si>
  <si>
    <t>DEM_FR_OtherCommodity</t>
  </si>
  <si>
    <t>DEM_FR_MotorVehicles</t>
  </si>
  <si>
    <t>DEM_FR_Wholesale&amp;Retail</t>
  </si>
  <si>
    <t>DEM_FR_PrivateService</t>
  </si>
  <si>
    <t>DEM_FR_PublicService</t>
  </si>
  <si>
    <t>Rikke Næraa</t>
  </si>
  <si>
    <t>TimeSeries</t>
  </si>
  <si>
    <t xml:space="preserve">The Table have been updated tu NO PV 4 TS </t>
  </si>
  <si>
    <t>For all the DEM_FR sheets the timeserie names A6:A35 have been linked to the names in the TimeSeries sheet A6:A35</t>
  </si>
  <si>
    <t>updated to  4 TS nov</t>
  </si>
  <si>
    <t>IN</t>
  </si>
  <si>
    <t>IL</t>
  </si>
  <si>
    <t xml:space="preserve">In the full table data for industry adjusted to 2011 year and from UCT to local  imported including the 3 "new"sectors  </t>
  </si>
  <si>
    <t>Index</t>
  </si>
  <si>
    <t>Code</t>
  </si>
  <si>
    <t>Sector</t>
  </si>
  <si>
    <t>Text</t>
  </si>
  <si>
    <t>IAG</t>
  </si>
  <si>
    <t>INDA</t>
  </si>
  <si>
    <t>01 Agriculture, forestry, fishing, gravel &amp; stone</t>
  </si>
  <si>
    <t>IFD</t>
  </si>
  <si>
    <t>INDF</t>
  </si>
  <si>
    <t>Food industry</t>
  </si>
  <si>
    <t>02 Food, beverages, tobacco industry</t>
  </si>
  <si>
    <t>ICH</t>
  </si>
  <si>
    <t>INDC</t>
  </si>
  <si>
    <t>Chemical industry</t>
  </si>
  <si>
    <t>04 Chemical industry (excl manufacture of basic metals)</t>
  </si>
  <si>
    <t>IGL</t>
  </si>
  <si>
    <t>INDG</t>
  </si>
  <si>
    <t>Glass &amp; Concrete industry</t>
  </si>
  <si>
    <t>05 Concrete and bricks, glass and ceramics</t>
  </si>
  <si>
    <t>IME</t>
  </si>
  <si>
    <t>INDM</t>
  </si>
  <si>
    <t>Metal industry</t>
  </si>
  <si>
    <t>06 Metals, machinery and transport equipment industry</t>
  </si>
  <si>
    <t>IOT</t>
  </si>
  <si>
    <t>INDO</t>
  </si>
  <si>
    <t>Other comm</t>
  </si>
  <si>
    <t>07 Other commodity production</t>
  </si>
  <si>
    <t>IR</t>
  </si>
  <si>
    <t>IPR</t>
  </si>
  <si>
    <t>INDR</t>
  </si>
  <si>
    <t>Pulp and paper industry</t>
  </si>
  <si>
    <t>08 Pulp and paper</t>
  </si>
  <si>
    <t>IS</t>
  </si>
  <si>
    <t>ISM</t>
  </si>
  <si>
    <t>INDS</t>
  </si>
  <si>
    <t>Steel and metals</t>
  </si>
  <si>
    <t>09 Steel and metals</t>
  </si>
  <si>
    <t>INDP</t>
  </si>
  <si>
    <t>Private service</t>
  </si>
  <si>
    <t>10 Private service industries (incl support for transportation and postal activities)</t>
  </si>
  <si>
    <t>IPU</t>
  </si>
  <si>
    <t>INDU</t>
  </si>
  <si>
    <t>Public service</t>
  </si>
  <si>
    <t>11 Public service industries</t>
  </si>
  <si>
    <t>ICO</t>
  </si>
  <si>
    <t>INDN</t>
  </si>
  <si>
    <t>12 Construction industries</t>
  </si>
  <si>
    <t>IW</t>
  </si>
  <si>
    <t>IWP</t>
  </si>
  <si>
    <t>INDW</t>
  </si>
  <si>
    <t>Wood products industry</t>
  </si>
  <si>
    <t>13 Wood products</t>
  </si>
  <si>
    <t>Wood products</t>
  </si>
  <si>
    <t>BLÅ KOLUMN FRÅN VT_FIL</t>
  </si>
  <si>
    <t>Not this =&gt;</t>
  </si>
  <si>
    <t>03 Oil refinery &amp; manufacture of basic chemicals</t>
  </si>
  <si>
    <t>ORIGINAL FROM VT_DK:</t>
  </si>
  <si>
    <t>IMV</t>
  </si>
  <si>
    <t>INDV</t>
  </si>
  <si>
    <t>08 Motor vehicles - purchase and repair</t>
  </si>
  <si>
    <t>ITR</t>
  </si>
  <si>
    <t>INDT</t>
  </si>
  <si>
    <t>Wholesale and retail</t>
  </si>
  <si>
    <t>09 Wholesale and retail trade</t>
  </si>
  <si>
    <t>IOU</t>
  </si>
  <si>
    <t>INDL</t>
  </si>
  <si>
    <t>Other utilities</t>
  </si>
  <si>
    <t>13 Other utilities</t>
  </si>
  <si>
    <t xml:space="preserve"> </t>
  </si>
  <si>
    <t>Energy growth (min)</t>
  </si>
  <si>
    <t>Energy growth (max)</t>
  </si>
  <si>
    <t>BASED ON NETP 2016 SCENARIOS</t>
  </si>
  <si>
    <t>Production development from 2 degree scenario (but is in most cases very similar to 6 and 4 degree scenarios)</t>
  </si>
  <si>
    <t>Decoupling factors derived from 2 and 6 degree scenarios</t>
  </si>
  <si>
    <t>Production development (Megatonnnes etc)</t>
  </si>
  <si>
    <t>2010/2013</t>
  </si>
  <si>
    <t>Decoupling</t>
  </si>
  <si>
    <t>manufacturing, "other"</t>
  </si>
  <si>
    <t>manufacturing, "chemical"</t>
  </si>
  <si>
    <t>manufacturing, "cement"</t>
  </si>
  <si>
    <t>manufacturing, "pulp and paper"</t>
  </si>
  <si>
    <t>manufacturing, "iron and steel"</t>
  </si>
  <si>
    <t>not used</t>
  </si>
  <si>
    <t>Floor area development</t>
  </si>
  <si>
    <t>Buildings, Service + Residential</t>
  </si>
  <si>
    <t>Used as proxy for construction output</t>
  </si>
  <si>
    <t>Buildings, Service</t>
  </si>
  <si>
    <t>service (buildings)</t>
  </si>
  <si>
    <t>Energy service growth (max)</t>
  </si>
  <si>
    <t>Energy service growth (min)</t>
  </si>
  <si>
    <t>ASSUMED</t>
  </si>
  <si>
    <r>
      <t xml:space="preserve">Floor Area </t>
    </r>
    <r>
      <rPr>
        <b/>
        <sz val="11"/>
        <color theme="1"/>
        <rFont val="Calibri"/>
        <family val="2"/>
        <scheme val="minor"/>
      </rPr>
      <t>Increase</t>
    </r>
    <r>
      <rPr>
        <sz val="11"/>
        <color theme="1"/>
        <rFont val="Calibri"/>
        <family val="2"/>
        <scheme val="minor"/>
      </rPr>
      <t xml:space="preserve"> development</t>
    </r>
  </si>
  <si>
    <t xml:space="preserve">building increase </t>
  </si>
  <si>
    <t>Decoupling Production/Energy service demand (min)</t>
  </si>
  <si>
    <t>industry "other" for now</t>
  </si>
  <si>
    <t>All sheets</t>
  </si>
  <si>
    <t>Martin Hagberg</t>
  </si>
  <si>
    <t>Updates for Sweden (Time series data remains to be adjusted)</t>
  </si>
  <si>
    <t>2016-11-XX</t>
  </si>
  <si>
    <t>Convergence programme</t>
  </si>
  <si>
    <t>Demand projections for industry based on NETP2016</t>
  </si>
  <si>
    <t>Eurostat</t>
  </si>
  <si>
    <t>Temperature Distribution</t>
  </si>
  <si>
    <t>Efficiency</t>
  </si>
  <si>
    <t>EUROSTAT final energy use sector</t>
  </si>
  <si>
    <t>01 Agriculture, forestry and fishing</t>
  </si>
  <si>
    <t>Agriculture / Forestry + Fishing</t>
  </si>
  <si>
    <t>DK (Agriculture)</t>
  </si>
  <si>
    <t>Same across all subsectors</t>
  </si>
  <si>
    <t>Other sectors</t>
  </si>
  <si>
    <t>02 Food and Tabacco industry</t>
  </si>
  <si>
    <t>Food and Tabacco</t>
  </si>
  <si>
    <t>DK (Food)</t>
  </si>
  <si>
    <t>Industry</t>
  </si>
  <si>
    <t>04 Chemical and Petrochemical industry</t>
  </si>
  <si>
    <t>Chemical and Petrochemical industry</t>
  </si>
  <si>
    <t>DK (Chemical)</t>
  </si>
  <si>
    <t>05 Non-metallic Minerals (Glass, pottery &amp; building mat. Industry)</t>
  </si>
  <si>
    <t>Non-metallic Minerals (Glass, pottery &amp; building mat. Industry)</t>
  </si>
  <si>
    <t>DK (GlassConcrete)</t>
  </si>
  <si>
    <t>GlassConcrete</t>
  </si>
  <si>
    <t>IX</t>
  </si>
  <si>
    <t>IAL</t>
  </si>
  <si>
    <t>INDX</t>
  </si>
  <si>
    <t>Aluminium industry</t>
  </si>
  <si>
    <t>06 Non-ferrous metal industry</t>
  </si>
  <si>
    <t>Non-ferrous metal industry</t>
  </si>
  <si>
    <t>SE (IronSteel)</t>
  </si>
  <si>
    <t>Aluminium</t>
  </si>
  <si>
    <t>Non-specified (Industry)+Textile and Leather</t>
  </si>
  <si>
    <t>DK (Other comm)</t>
  </si>
  <si>
    <t>IPP</t>
  </si>
  <si>
    <t>Paper &amp; Pulp industry</t>
  </si>
  <si>
    <t>08 Paper, Pulp and Print</t>
  </si>
  <si>
    <t>Paper, Pulp and Print</t>
  </si>
  <si>
    <t>SE (PaperPulp)</t>
  </si>
  <si>
    <t>PaperPulp</t>
  </si>
  <si>
    <t xml:space="preserve">Iron &amp; Steel </t>
  </si>
  <si>
    <t>09 Iron and steel industry</t>
  </si>
  <si>
    <t>Iron &amp; steel industry</t>
  </si>
  <si>
    <t>IronSteel</t>
  </si>
  <si>
    <t>Machinery industry</t>
  </si>
  <si>
    <t>10 Machinery and Transport Equipment</t>
  </si>
  <si>
    <t>Machinery + Transport Equipment</t>
  </si>
  <si>
    <t>DK (Metals, machinery and transport equipment)</t>
  </si>
  <si>
    <t>Machinery</t>
  </si>
  <si>
    <t>ISR</t>
  </si>
  <si>
    <t>Service</t>
  </si>
  <si>
    <t>11 Service industries</t>
  </si>
  <si>
    <t>Services+Non-specified (Other)</t>
  </si>
  <si>
    <t>DK (Public Service)</t>
  </si>
  <si>
    <t>DK (Construction)</t>
  </si>
  <si>
    <t>13 Wood and Wood Products</t>
  </si>
  <si>
    <t>Wood and Wood Products</t>
  </si>
  <si>
    <t>SE (Wood)</t>
  </si>
  <si>
    <t>Wood</t>
  </si>
  <si>
    <t>II</t>
  </si>
  <si>
    <t>IMQ</t>
  </si>
  <si>
    <t>INDI</t>
  </si>
  <si>
    <t>Mining</t>
  </si>
  <si>
    <t>14 Mining and Quarrying</t>
  </si>
  <si>
    <t>Mining and Quarrying</t>
  </si>
  <si>
    <t>Paper &amp; Pulp</t>
  </si>
  <si>
    <t>Iron and steel</t>
  </si>
  <si>
    <t>manufacturing, "Aluminium"</t>
  </si>
  <si>
    <t>LOW</t>
  </si>
  <si>
    <t>COPY TO SCEN FILE</t>
  </si>
  <si>
    <t>ESTIMATED POTENTIAL FOR ENERGY EFFICIENCY MEASURES</t>
  </si>
  <si>
    <t>OK</t>
  </si>
  <si>
    <t>Decoupling Production/Energy service demand (min) 6DS</t>
  </si>
  <si>
    <t>Decoupling Production/Energy service demand (min) 2DS</t>
  </si>
  <si>
    <t>ALUMINIUM_NO</t>
  </si>
  <si>
    <t>Decoupling Production/Energy service demand (max) 6DS</t>
  </si>
  <si>
    <t>CEMENT_NO</t>
  </si>
  <si>
    <t>CHEMICAL_NO</t>
  </si>
  <si>
    <t>IRON AND STEEL_NO</t>
  </si>
  <si>
    <t>PULP AND PAPER_NO</t>
  </si>
  <si>
    <t>OTHER_IND_NO</t>
  </si>
  <si>
    <t>NO1</t>
  </si>
  <si>
    <t>NO2</t>
  </si>
  <si>
    <t>MANUFACTURING INDUSTRIES (NORWAY)</t>
  </si>
  <si>
    <t>Steel and metal works</t>
  </si>
  <si>
    <t>Chemicals Industry</t>
  </si>
  <si>
    <t>Engineering industry</t>
  </si>
  <si>
    <t>Earth and stone</t>
  </si>
  <si>
    <t>Small industry and other industries</t>
  </si>
  <si>
    <t>Total</t>
  </si>
  <si>
    <t>Energy use, energy costs and energy prices in manufacturing sector, by energy product, industry (SIC2007), contents and year</t>
  </si>
  <si>
    <t>Energy consumption (GWh)</t>
  </si>
  <si>
    <t>2003</t>
  </si>
  <si>
    <t>2004</t>
  </si>
  <si>
    <t>2005</t>
  </si>
  <si>
    <t>2006</t>
  </si>
  <si>
    <t>2007</t>
  </si>
  <si>
    <t>2008</t>
  </si>
  <si>
    <t>2009</t>
  </si>
  <si>
    <t>2010</t>
  </si>
  <si>
    <t>2011</t>
  </si>
  <si>
    <t>2012</t>
  </si>
  <si>
    <t>2013</t>
  </si>
  <si>
    <t>2014</t>
  </si>
  <si>
    <t>2015</t>
  </si>
  <si>
    <t>2016</t>
  </si>
  <si>
    <t>Total for all energy products</t>
  </si>
  <si>
    <t>05_07 Mining of coal, lignite and metal ores</t>
  </si>
  <si>
    <t>08_09.9 Other mining and quarrying, support activities</t>
  </si>
  <si>
    <t>10-12 Manufacture of food products, beverages and tobacco</t>
  </si>
  <si>
    <t>13-15 Manufacture of textiles, wearing apparel and leather products</t>
  </si>
  <si>
    <t>16 Wood and wood products</t>
  </si>
  <si>
    <t>17 Paper and paper products</t>
  </si>
  <si>
    <t>18 Printing and reproduction</t>
  </si>
  <si>
    <t>19-21 Refined petro., chemicals, pharmac.</t>
  </si>
  <si>
    <t>22-23 Rubber, plastic and mineral prod.</t>
  </si>
  <si>
    <t>24 Basic metals</t>
  </si>
  <si>
    <t>25 Fabricated metal prod.</t>
  </si>
  <si>
    <t>26-27 Computer and electrical equipment</t>
  </si>
  <si>
    <t>28 Machinery and equipment</t>
  </si>
  <si>
    <t>29-30 Other workshop industry</t>
  </si>
  <si>
    <t>31-32 Furniture and manufacturing n.e.c.</t>
  </si>
  <si>
    <t>33 Repair, installation of machinery</t>
  </si>
  <si>
    <t>13-15_18_25-33 Manufacture of textiles, printing, fabricated metals, machinery, furniture and manufacturing n.e.c.</t>
  </si>
  <si>
    <t>industry (SIC2007):</t>
  </si>
  <si>
    <t>Manufacture of textiles, printing, fabricated metals, machinery, furniture and manufacturing n.e.c.:</t>
  </si>
  <si>
    <t>Aggregate og industries 13-15, 18 and 25-33</t>
  </si>
  <si>
    <t>Latest update:</t>
  </si>
  <si>
    <t>Energy consumption (GWh):</t>
  </si>
  <si>
    <t>20170511 08:00</t>
  </si>
  <si>
    <t>Source:</t>
  </si>
  <si>
    <t>Statistics Norway</t>
  </si>
  <si>
    <t>Contact:</t>
  </si>
  <si>
    <t>Sigrid Hendriks Moe, Statistics Norway</t>
  </si>
  <si>
    <t xml:space="preserve"> +47 2109 4309</t>
  </si>
  <si>
    <t>shm@ssb.no</t>
  </si>
  <si>
    <t>Copyright</t>
  </si>
  <si>
    <t>Units:</t>
  </si>
  <si>
    <t>GWh</t>
  </si>
  <si>
    <t>Data type:</t>
  </si>
  <si>
    <t>Flow</t>
  </si>
  <si>
    <t>Reference period:</t>
  </si>
  <si>
    <t>31.12.</t>
  </si>
  <si>
    <t>Database:</t>
  </si>
  <si>
    <t>External PROD</t>
  </si>
  <si>
    <t>Internal reference code:</t>
  </si>
  <si>
    <t>Energibruk</t>
  </si>
  <si>
    <t>Source: SSB Website: 08205: Energy use, energy costs and energy prices in manufacturing sector, by energy product and industry subclass (SIC2007) 2003 - 2016</t>
  </si>
  <si>
    <t>Tot</t>
  </si>
  <si>
    <t>SERVICE INDUSTRIES (Norway)</t>
  </si>
  <si>
    <t>High</t>
  </si>
  <si>
    <t>Low</t>
  </si>
  <si>
    <t xml:space="preserve">Values for 2010 is based on SSB data </t>
  </si>
  <si>
    <t>Difference between "max" and "min" is used to derive energy efficiency potentials to "Scen_NO_IND_EE-LOW"</t>
  </si>
  <si>
    <t>Norway</t>
  </si>
  <si>
    <t/>
  </si>
  <si>
    <t>2018</t>
  </si>
  <si>
    <t>2019</t>
  </si>
  <si>
    <t>Adjustment of service sector according to Eurostats</t>
  </si>
  <si>
    <t>Data extracted on 03/03/2021 17:17:53 from [ESTAT]</t>
  </si>
  <si>
    <t xml:space="preserve">Dataset: </t>
  </si>
  <si>
    <t>Simplified energy balances [NRG_BAL_S__custom_638826]</t>
  </si>
  <si>
    <t xml:space="preserve">Last updated: </t>
  </si>
  <si>
    <t>24/01/2021 23:00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</si>
</sst>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_(* #,##0_);_(* \(#,##0\);_(* &quot;-&quot;_);_(@_)"/>
    <numFmt numFmtId="165" formatCode="_(* #,##0.00_);_(* \(#,##0.00\);_(* &quot;-&quot;??_);_(@_)"/>
    <numFmt numFmtId="166" formatCode="#,##0\ &quot;kr&quot;;[Red]\-#,##0\ &quot;kr&quot;"/>
    <numFmt numFmtId="167" formatCode="_-* #,##0.00\ _k_r_-;\-* #,##0.00\ _k_r_-;_-* &quot;-&quot;??\ _k_r_-;_-@_-"/>
    <numFmt numFmtId="168" formatCode="_-&quot;€&quot;\ * #,##0.00_-;\-&quot;€&quot;\ * #,##0.00_-;_-&quot;€&quot;\ * &quot;-&quot;??_-;_-@_-"/>
    <numFmt numFmtId="169" formatCode="#,##0;\-\ #,##0;_-\ &quot;- &quot;"/>
    <numFmt numFmtId="170" formatCode="_-[$€-2]\ * #,##0.00_-;\-[$€-2]\ * #,##0.00_-;_-[$€-2]\ * &quot;-&quot;??_-"/>
    <numFmt numFmtId="171" formatCode="_([$€]* #,##0.00_);_([$€]* \(#,##0.00\);_([$€]* &quot;-&quot;??_);_(@_)"/>
    <numFmt numFmtId="172" formatCode="0.000"/>
    <numFmt numFmtId="173" formatCode="0.0000"/>
    <numFmt numFmtId="174" formatCode="0.0"/>
    <numFmt numFmtId="175" formatCode="0.0%"/>
    <numFmt numFmtId="176" formatCode="#,##0;[Red]&quot;-&quot;#,##0"/>
    <numFmt numFmtId="177" formatCode="_ * #,##0_ ;_ * \-#,##0_ ;_ * &quot;-&quot;_ ;_ @_ "/>
    <numFmt numFmtId="178" formatCode="_ * #,##0.00_ ;_ * \-#,##0.00_ ;_ * &quot;-&quot;??_ ;_ @_ "/>
    <numFmt numFmtId="179" formatCode="_-[$€-2]* #,##0.00_-;\-[$€-2]* #,##0.00_-;_-[$€-2]* &quot;-&quot;??_-"/>
    <numFmt numFmtId="180" formatCode="0_ ;\-0\ "/>
    <numFmt numFmtId="181" formatCode="0.0;\-0.0"/>
    <numFmt numFmtId="182" formatCode="\$#,##0\ ;\(\$#,##0\)"/>
    <numFmt numFmtId="183" formatCode="#,##0.##########"/>
    <numFmt numFmtId="184" formatCode="#,##0.000"/>
  </numFmts>
  <fonts count="142">
    <font>
      <sz val="11"/>
      <color theme="1"/>
      <name val="Calibri"/>
      <family val="2"/>
      <scheme val="minor"/>
    </font>
    <font>
      <sz val="11"/>
      <color indexed="8"/>
      <name val="Calibri"/>
      <family val="2"/>
    </font>
    <font>
      <b/>
      <sz val="11"/>
      <color indexed="8"/>
      <name val="Calibri"/>
      <family val="2"/>
    </font>
    <font>
      <b/>
      <sz val="10"/>
      <name val="Arial"/>
      <family val="2"/>
    </font>
    <font>
      <sz val="10"/>
      <name val="Arial"/>
      <family val="2"/>
    </font>
    <font>
      <b/>
      <sz val="10"/>
      <color indexed="12"/>
      <name val="Arial"/>
      <family val="2"/>
    </font>
    <font>
      <b/>
      <sz val="8"/>
      <color indexed="81"/>
      <name val="Tahom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b/>
      <sz val="9"/>
      <name val="Times New Roman"/>
      <family val="1"/>
    </font>
    <font>
      <sz val="10"/>
      <name val="Courier"/>
      <family val="3"/>
    </font>
    <font>
      <sz val="11"/>
      <color theme="1"/>
      <name val="Calibri"/>
      <family val="2"/>
      <scheme val="minor"/>
    </font>
    <font>
      <sz val="10"/>
      <color rgb="FF9C0006"/>
      <name val="Calibri"/>
      <family val="2"/>
    </font>
    <font>
      <sz val="11"/>
      <color theme="1"/>
      <name val="Calibri"/>
      <family val="2"/>
    </font>
    <font>
      <sz val="10"/>
      <color theme="1"/>
      <name val="Calibri"/>
      <family val="2"/>
    </font>
    <font>
      <b/>
      <sz val="11"/>
      <color theme="1"/>
      <name val="Calibri"/>
      <family val="2"/>
      <scheme val="minor"/>
    </font>
    <font>
      <b/>
      <sz val="10"/>
      <color indexed="10"/>
      <name val="Arial"/>
      <family val="2"/>
    </font>
    <font>
      <b/>
      <sz val="11"/>
      <name val="Calibri"/>
      <family val="2"/>
      <scheme val="minor"/>
    </font>
    <font>
      <sz val="10"/>
      <name val="Calibri"/>
      <family val="2"/>
      <scheme val="minor"/>
    </font>
    <font>
      <sz val="10"/>
      <color rgb="FFFF0000"/>
      <name val="Calibri"/>
      <family val="2"/>
      <scheme val="minor"/>
    </font>
    <font>
      <b/>
      <sz val="10"/>
      <color rgb="FFFF0000"/>
      <name val="Calibri"/>
      <family val="2"/>
      <scheme val="minor"/>
    </font>
    <font>
      <sz val="11"/>
      <name val="Calibri"/>
      <family val="2"/>
      <scheme val="minor"/>
    </font>
    <font>
      <i/>
      <sz val="11"/>
      <color theme="1"/>
      <name val="Calibri"/>
      <family val="2"/>
      <scheme val="minor"/>
    </font>
    <font>
      <sz val="10"/>
      <color theme="1"/>
      <name val="Calibri"/>
      <family val="2"/>
      <scheme val="minor"/>
    </font>
    <font>
      <sz val="10"/>
      <name val="Calibri"/>
      <family val="2"/>
    </font>
    <font>
      <b/>
      <sz val="10"/>
      <name val="Calibri"/>
      <family val="2"/>
    </font>
    <font>
      <b/>
      <i/>
      <sz val="11"/>
      <color theme="1"/>
      <name val="Calibri"/>
      <family val="2"/>
      <scheme val="minor"/>
    </font>
    <font>
      <sz val="8"/>
      <name val="Arial"/>
      <family val="2"/>
    </font>
    <font>
      <sz val="9"/>
      <name val="Geneva"/>
      <family val="2"/>
    </font>
    <font>
      <sz val="11"/>
      <color indexed="8"/>
      <name val="Calibri"/>
      <family val="2"/>
      <charset val="238"/>
    </font>
    <font>
      <sz val="11"/>
      <color indexed="9"/>
      <name val="Calibri"/>
      <family val="2"/>
      <charset val="238"/>
    </font>
    <font>
      <b/>
      <sz val="11"/>
      <color indexed="63"/>
      <name val="Calibri"/>
      <family val="2"/>
      <charset val="238"/>
    </font>
    <font>
      <b/>
      <sz val="11"/>
      <color indexed="52"/>
      <name val="Calibri"/>
      <family val="2"/>
      <charset val="238"/>
    </font>
    <font>
      <sz val="11"/>
      <color indexed="62"/>
      <name val="Calibri"/>
      <family val="2"/>
      <charset val="238"/>
    </font>
    <font>
      <b/>
      <sz val="11"/>
      <color indexed="8"/>
      <name val="Calibri"/>
      <family val="2"/>
      <charset val="238"/>
    </font>
    <font>
      <i/>
      <sz val="11"/>
      <color indexed="23"/>
      <name val="Calibri"/>
      <family val="2"/>
      <charset val="238"/>
    </font>
    <font>
      <sz val="11"/>
      <color indexed="17"/>
      <name val="Calibri"/>
      <family val="2"/>
      <charset val="238"/>
    </font>
    <font>
      <sz val="11"/>
      <color indexed="20"/>
      <name val="Calibri"/>
      <family val="2"/>
      <charset val="238"/>
    </font>
    <font>
      <sz val="11"/>
      <color indexed="10"/>
      <name val="Calibri"/>
      <family val="2"/>
      <charset val="238"/>
    </font>
    <font>
      <sz val="11"/>
      <color indexed="5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0"/>
      <name val="Verdana"/>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8"/>
      <color indexed="12"/>
      <name val="Arial"/>
      <family val="2"/>
    </font>
    <font>
      <b/>
      <sz val="18"/>
      <color indexed="62"/>
      <name val="Cambria"/>
      <family val="2"/>
    </font>
    <font>
      <u/>
      <sz val="11"/>
      <color theme="10"/>
      <name val="Calibri"/>
      <family val="2"/>
      <scheme val="minor"/>
    </font>
    <font>
      <sz val="9"/>
      <color theme="1"/>
      <name val="Arial"/>
      <family val="2"/>
    </font>
    <font>
      <b/>
      <sz val="10"/>
      <name val="Calibri"/>
      <family val="2"/>
      <scheme val="minor"/>
    </font>
    <font>
      <b/>
      <sz val="10"/>
      <color indexed="8"/>
      <name val="Calibri"/>
      <family val="2"/>
      <scheme val="minor"/>
    </font>
    <font>
      <sz val="10"/>
      <color indexed="8"/>
      <name val="Arial"/>
      <family val="2"/>
    </font>
    <font>
      <sz val="11"/>
      <name val="Calibri"/>
      <family val="2"/>
    </font>
    <font>
      <sz val="18"/>
      <color theme="3"/>
      <name val="Cambria"/>
      <family val="2"/>
      <scheme val="maj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name val="Arial"/>
      <family val="2"/>
    </font>
    <font>
      <sz val="10"/>
      <color rgb="FF0000FF"/>
      <name val="Calibri"/>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b/>
      <sz val="11"/>
      <name val="Calibri"/>
      <family val="2"/>
    </font>
    <font>
      <sz val="10"/>
      <color rgb="FFFF0000"/>
      <name val="Calibri"/>
      <family val="2"/>
    </font>
    <font>
      <i/>
      <sz val="10"/>
      <name val="Calibri"/>
      <family val="2"/>
    </font>
    <font>
      <b/>
      <sz val="12"/>
      <name val="Arial"/>
      <family val="2"/>
    </font>
    <font>
      <sz val="11"/>
      <name val="Arial"/>
      <family val="2"/>
    </font>
    <font>
      <sz val="10"/>
      <color rgb="FF008FBC"/>
      <name val="Calibri"/>
      <family val="2"/>
    </font>
    <font>
      <sz val="10"/>
      <color indexed="23"/>
      <name val="Calibri"/>
      <family val="2"/>
    </font>
    <font>
      <b/>
      <sz val="16"/>
      <color theme="0"/>
      <name val="Calibri"/>
      <family val="2"/>
    </font>
    <font>
      <sz val="10"/>
      <color rgb="FF006100"/>
      <name val="Calibri"/>
      <family val="2"/>
    </font>
    <font>
      <u/>
      <sz val="10"/>
      <color theme="10"/>
      <name val="Calibri"/>
      <family val="2"/>
    </font>
    <font>
      <sz val="10"/>
      <color rgb="FF9C6500"/>
      <name val="Calibri"/>
      <family val="2"/>
    </font>
    <font>
      <sz val="8"/>
      <color indexed="9"/>
      <name val="Arial"/>
      <family val="2"/>
    </font>
    <font>
      <sz val="10"/>
      <color theme="1"/>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
      <sz val="11"/>
      <color rgb="FF000000"/>
      <name val="Calibri"/>
      <family val="2"/>
    </font>
    <font>
      <b/>
      <sz val="14"/>
      <color rgb="FF000000"/>
      <name val="Calibri"/>
      <family val="2"/>
    </font>
    <font>
      <b/>
      <sz val="11"/>
      <color rgb="FF000000"/>
      <name val="Calibri"/>
      <family val="2"/>
    </font>
    <font>
      <sz val="8"/>
      <color rgb="FF000000"/>
      <name val="Tahoma"/>
      <family val="2"/>
    </font>
    <font>
      <b/>
      <sz val="9"/>
      <name val="Arial"/>
    </font>
    <font>
      <sz val="9"/>
      <name val="Arial"/>
    </font>
    <font>
      <b/>
      <sz val="9"/>
      <color indexed="9"/>
      <name val="Arial"/>
    </font>
  </fonts>
  <fills count="11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indexed="13"/>
        <bgColor indexed="64"/>
      </patternFill>
    </fill>
    <fill>
      <patternFill patternType="solid">
        <fgColor indexed="51"/>
        <bgColor indexed="64"/>
      </patternFill>
    </fill>
    <fill>
      <patternFill patternType="solid">
        <fgColor theme="9" tint="0.79998168889431442"/>
        <bgColor indexed="64"/>
      </patternFill>
    </fill>
    <fill>
      <patternFill patternType="solid">
        <fgColor rgb="FF64C8FF"/>
        <bgColor indexed="64"/>
      </patternFill>
    </fill>
    <fill>
      <patternFill patternType="solid">
        <fgColor theme="6"/>
        <bgColor theme="6"/>
      </patternFill>
    </fill>
    <fill>
      <patternFill patternType="solid">
        <fgColor theme="6" tint="0.79998168889431442"/>
        <bgColor theme="6" tint="0.79998168889431442"/>
      </patternFill>
    </fill>
    <fill>
      <patternFill patternType="solid">
        <fgColor rgb="FFFFFF00"/>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rgb="FF00B0F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indexed="26"/>
        <bgColor indexed="64"/>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9" tint="0.79998168889431442"/>
        <bgColor theme="6" tint="0.79998168889431442"/>
      </patternFill>
    </fill>
    <fill>
      <patternFill patternType="solid">
        <fgColor theme="0"/>
        <bgColor theme="6" tint="0.79998168889431442"/>
      </patternFill>
    </fill>
    <fill>
      <patternFill patternType="solid">
        <fgColor theme="7" tint="0.79998168889431442"/>
        <bgColor indexed="64"/>
      </patternFill>
    </fill>
    <fill>
      <patternFill patternType="solid">
        <fgColor rgb="FFFF0000"/>
        <bgColor theme="6" tint="0.79998168889431442"/>
      </patternFill>
    </fill>
    <fill>
      <patternFill patternType="solid">
        <fgColor rgb="FFFF0000"/>
        <bgColor indexed="64"/>
      </patternFill>
    </fill>
    <fill>
      <patternFill patternType="solid">
        <fgColor rgb="FFB7DEE8"/>
        <bgColor rgb="FF000000"/>
      </patternFill>
    </fill>
    <fill>
      <patternFill patternType="solid">
        <fgColor rgb="FF00B05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C6F1FF"/>
        <bgColor indexed="64"/>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40"/>
      </patternFill>
    </fill>
    <fill>
      <patternFill patternType="solid">
        <fgColor rgb="FFDCE6F1"/>
      </patternFill>
    </fill>
    <fill>
      <patternFill patternType="solid">
        <fgColor rgb="FF4669AF"/>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theme="6" tint="0.39997558519241921"/>
      </left>
      <right/>
      <top style="thin">
        <color theme="6" tint="0.39997558519241921"/>
      </top>
      <bottom/>
      <diagonal/>
    </border>
    <border>
      <left/>
      <right/>
      <top style="thin">
        <color theme="6" tint="0.39997558519241921"/>
      </top>
      <bottom/>
      <diagonal/>
    </border>
    <border>
      <left/>
      <right style="thin">
        <color theme="6" tint="0.39997558519241921"/>
      </right>
      <top style="thin">
        <color theme="6" tint="0.39997558519241921"/>
      </top>
      <bottom/>
      <diagonal/>
    </border>
    <border>
      <left/>
      <right/>
      <top style="thin">
        <color theme="6" tint="0.39997558519241921"/>
      </top>
      <bottom style="thin">
        <color theme="6" tint="0.39997558519241921"/>
      </bottom>
      <diagonal/>
    </border>
    <border>
      <left/>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5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medium">
        <color indexed="64"/>
      </left>
      <right style="medium">
        <color indexed="64"/>
      </right>
      <top style="thin">
        <color indexed="64"/>
      </top>
      <bottom style="medium">
        <color indexed="64"/>
      </bottom>
      <diagonal/>
    </border>
    <border>
      <left/>
      <right/>
      <top/>
      <bottom style="thick">
        <color indexed="44"/>
      </bottom>
      <diagonal/>
    </border>
    <border>
      <left style="thin">
        <color rgb="FFB0B0B0"/>
      </left>
      <right style="thin">
        <color rgb="FFB0B0B0"/>
      </right>
      <top style="thin">
        <color rgb="FFB0B0B0"/>
      </top>
      <bottom style="thin">
        <color rgb="FFB0B0B0"/>
      </bottom>
      <diagonal/>
    </border>
  </borders>
  <cellStyleXfs count="52115">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 fillId="0" borderId="0" applyNumberFormat="0" applyFont="0" applyFill="0" applyBorder="0" applyProtection="0">
      <alignment horizontal="left" vertical="center" indent="5"/>
    </xf>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4" fontId="25" fillId="20" borderId="1">
      <alignment horizontal="right" vertical="center"/>
    </xf>
    <xf numFmtId="4" fontId="25" fillId="20" borderId="1">
      <alignment horizontal="right" vertical="center"/>
    </xf>
    <xf numFmtId="0" fontId="31" fillId="28" borderId="0" applyNumberFormat="0" applyBorder="0" applyAlignment="0" applyProtection="0"/>
    <xf numFmtId="0" fontId="9" fillId="21" borderId="2" applyNumberFormat="0" applyAlignment="0" applyProtection="0"/>
    <xf numFmtId="0" fontId="17" fillId="0" borderId="3" applyNumberFormat="0" applyFill="0" applyAlignment="0" applyProtection="0"/>
    <xf numFmtId="0" fontId="10" fillId="22" borderId="4" applyNumberFormat="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165" fontId="2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0" fontId="26" fillId="0" borderId="0"/>
    <xf numFmtId="0" fontId="27" fillId="0" borderId="5">
      <alignment horizontal="left" vertical="center" wrapText="1" indent="2"/>
    </xf>
    <xf numFmtId="170" fontId="22"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71" fontId="4" fillId="0" borderId="0" applyFont="0" applyFill="0" applyBorder="0" applyAlignment="0" applyProtection="0"/>
    <xf numFmtId="170" fontId="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0" fontId="4" fillId="0" borderId="0" applyFont="0" applyFill="0" applyBorder="0" applyAlignment="0" applyProtection="0"/>
    <xf numFmtId="170"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70"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0" fontId="26" fillId="0" borderId="0"/>
    <xf numFmtId="0" fontId="16" fillId="7" borderId="2" applyNumberFormat="0" applyAlignment="0" applyProtection="0"/>
    <xf numFmtId="4" fontId="27" fillId="0" borderId="0" applyBorder="0">
      <alignment horizontal="right" vertical="center"/>
    </xf>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2"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18" fillId="23" borderId="0" applyNumberFormat="0" applyBorder="0" applyAlignment="0" applyProtection="0"/>
    <xf numFmtId="0" fontId="4" fillId="0" borderId="0"/>
    <xf numFmtId="0" fontId="22" fillId="0" borderId="0"/>
    <xf numFmtId="0" fontId="26" fillId="0" borderId="0"/>
    <xf numFmtId="0" fontId="30" fillId="0" borderId="0"/>
    <xf numFmtId="0" fontId="30" fillId="0" borderId="0"/>
    <xf numFmtId="0" fontId="32" fillId="0" borderId="0"/>
    <xf numFmtId="0" fontId="33" fillId="0" borderId="0"/>
    <xf numFmtId="0" fontId="30" fillId="0" borderId="0"/>
    <xf numFmtId="0" fontId="33" fillId="0" borderId="0"/>
    <xf numFmtId="0" fontId="24" fillId="0" borderId="0"/>
    <xf numFmtId="4" fontId="27" fillId="0" borderId="1" applyFill="0" applyBorder="0" applyProtection="0">
      <alignment horizontal="right" vertical="center"/>
    </xf>
    <xf numFmtId="0" fontId="28" fillId="0" borderId="0" applyNumberFormat="0" applyFill="0" applyBorder="0" applyProtection="0">
      <alignment horizontal="left" vertical="center"/>
    </xf>
    <xf numFmtId="0" fontId="4" fillId="24" borderId="0" applyNumberFormat="0" applyFont="0" applyBorder="0" applyAlignment="0" applyProtection="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1" fillId="0" borderId="0"/>
    <xf numFmtId="0" fontId="1"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29" fillId="0" borderId="0"/>
    <xf numFmtId="0" fontId="22" fillId="25" borderId="9" applyNumberFormat="0" applyFont="0" applyAlignment="0" applyProtection="0"/>
    <xf numFmtId="0" fontId="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169" fontId="22"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0" fontId="19" fillId="21" borderId="10" applyNumberFormat="0" applyAlignment="0" applyProtection="0"/>
    <xf numFmtId="0" fontId="26" fillId="0" borderId="0"/>
    <xf numFmtId="9" fontId="4" fillId="0" borderId="0" applyFont="0" applyFill="0" applyBorder="0" applyAlignment="0" applyProtection="0"/>
    <xf numFmtId="9" fontId="2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4" fillId="0" borderId="0"/>
    <xf numFmtId="0" fontId="21" fillId="0" borderId="0" applyNumberFormat="0" applyFill="0" applyBorder="0" applyAlignment="0" applyProtection="0"/>
    <xf numFmtId="0" fontId="11" fillId="0" borderId="0" applyNumberFormat="0" applyFill="0" applyBorder="0" applyAlignment="0" applyProtection="0"/>
    <xf numFmtId="0" fontId="20" fillId="0" borderId="0" applyNumberFormat="0" applyFill="0" applyBorder="0" applyAlignment="0" applyProtection="0"/>
    <xf numFmtId="0" fontId="13" fillId="0" borderId="6" applyNumberFormat="0" applyFill="0" applyAlignment="0" applyProtection="0"/>
    <xf numFmtId="0" fontId="14" fillId="0" borderId="7" applyNumberFormat="0" applyFill="0" applyAlignment="0" applyProtection="0"/>
    <xf numFmtId="0" fontId="15" fillId="0" borderId="8" applyNumberFormat="0" applyFill="0" applyAlignment="0" applyProtection="0"/>
    <xf numFmtId="0" fontId="15" fillId="0" borderId="0" applyNumberFormat="0" applyFill="0" applyBorder="0" applyAlignment="0" applyProtection="0"/>
    <xf numFmtId="0" fontId="2" fillId="0" borderId="11" applyNumberFormat="0" applyFill="0" applyAlignment="0" applyProtection="0"/>
    <xf numFmtId="0" fontId="8" fillId="3" borderId="0" applyNumberFormat="0" applyBorder="0" applyAlignment="0" applyProtection="0"/>
    <xf numFmtId="0" fontId="12" fillId="4" borderId="0" applyNumberFormat="0" applyBorder="0" applyAlignment="0" applyProtection="0"/>
    <xf numFmtId="0" fontId="4" fillId="0" borderId="0"/>
    <xf numFmtId="0" fontId="30" fillId="0" borderId="0"/>
    <xf numFmtId="167" fontId="30" fillId="0" borderId="0" applyFont="0" applyFill="0" applyBorder="0" applyAlignment="0" applyProtection="0"/>
    <xf numFmtId="0" fontId="42" fillId="0" borderId="0"/>
    <xf numFmtId="0" fontId="30" fillId="0" borderId="0"/>
    <xf numFmtId="0" fontId="4" fillId="0" borderId="0"/>
    <xf numFmtId="0" fontId="4"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48" fillId="2" borderId="0" applyNumberFormat="0" applyBorder="0" applyAlignment="0" applyProtection="0"/>
    <xf numFmtId="0" fontId="48" fillId="3" borderId="0" applyNumberFormat="0" applyBorder="0" applyAlignment="0" applyProtection="0"/>
    <xf numFmtId="0" fontId="48" fillId="4" borderId="0" applyNumberFormat="0" applyBorder="0" applyAlignment="0" applyProtection="0"/>
    <xf numFmtId="0" fontId="48" fillId="5" borderId="0" applyNumberFormat="0" applyBorder="0" applyAlignment="0" applyProtection="0"/>
    <xf numFmtId="0" fontId="48" fillId="6" borderId="0" applyNumberFormat="0" applyBorder="0" applyAlignment="0" applyProtection="0"/>
    <xf numFmtId="0" fontId="48"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8" fillId="8" borderId="0" applyNumberFormat="0" applyBorder="0" applyAlignment="0" applyProtection="0"/>
    <xf numFmtId="0" fontId="48" fillId="9" borderId="0" applyNumberFormat="0" applyBorder="0" applyAlignment="0" applyProtection="0"/>
    <xf numFmtId="0" fontId="48" fillId="10" borderId="0" applyNumberFormat="0" applyBorder="0" applyAlignment="0" applyProtection="0"/>
    <xf numFmtId="0" fontId="48" fillId="5" borderId="0" applyNumberFormat="0" applyBorder="0" applyAlignment="0" applyProtection="0"/>
    <xf numFmtId="0" fontId="48" fillId="8" borderId="0" applyNumberFormat="0" applyBorder="0" applyAlignment="0" applyProtection="0"/>
    <xf numFmtId="0" fontId="48"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49" fillId="12" borderId="0" applyNumberFormat="0" applyBorder="0" applyAlignment="0" applyProtection="0"/>
    <xf numFmtId="0" fontId="49" fillId="9" borderId="0" applyNumberFormat="0" applyBorder="0" applyAlignment="0" applyProtection="0"/>
    <xf numFmtId="0" fontId="49" fillId="10" borderId="0" applyNumberFormat="0" applyBorder="0" applyAlignment="0" applyProtection="0"/>
    <xf numFmtId="0" fontId="49" fillId="13" borderId="0" applyNumberFormat="0" applyBorder="0" applyAlignment="0" applyProtection="0"/>
    <xf numFmtId="0" fontId="49" fillId="14" borderId="0" applyNumberFormat="0" applyBorder="0" applyAlignment="0" applyProtection="0"/>
    <xf numFmtId="0" fontId="49" fillId="15" borderId="0" applyNumberFormat="0" applyBorder="0" applyAlignment="0" applyProtection="0"/>
    <xf numFmtId="0" fontId="7" fillId="16"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7" fillId="44" borderId="0" applyNumberFormat="0" applyBorder="0" applyAlignment="0" applyProtection="0"/>
    <xf numFmtId="0" fontId="7" fillId="17"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7" fillId="47" borderId="0" applyNumberFormat="0" applyBorder="0" applyAlignment="0" applyProtection="0"/>
    <xf numFmtId="0" fontId="7" fillId="18"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7" fillId="46" borderId="0" applyNumberFormat="0" applyBorder="0" applyAlignment="0" applyProtection="0"/>
    <xf numFmtId="0" fontId="7" fillId="13"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7" fillId="46" borderId="0" applyNumberFormat="0" applyBorder="0" applyAlignment="0" applyProtection="0"/>
    <xf numFmtId="0" fontId="7" fillId="14" borderId="0" applyNumberFormat="0" applyBorder="0" applyAlignment="0" applyProtection="0"/>
    <xf numFmtId="0" fontId="1" fillId="49" borderId="0" applyNumberFormat="0" applyBorder="0" applyAlignment="0" applyProtection="0"/>
    <xf numFmtId="0" fontId="1" fillId="43" borderId="0" applyNumberFormat="0" applyBorder="0" applyAlignment="0" applyProtection="0"/>
    <xf numFmtId="0" fontId="7" fillId="44" borderId="0" applyNumberFormat="0" applyBorder="0" applyAlignment="0" applyProtection="0"/>
    <xf numFmtId="0" fontId="7" fillId="19" borderId="0" applyNumberFormat="0" applyBorder="0" applyAlignment="0" applyProtection="0"/>
    <xf numFmtId="0" fontId="1" fillId="45" borderId="0" applyNumberFormat="0" applyBorder="0" applyAlignment="0" applyProtection="0"/>
    <xf numFmtId="0" fontId="1" fillId="50" borderId="0" applyNumberFormat="0" applyBorder="0" applyAlignment="0" applyProtection="0"/>
    <xf numFmtId="0" fontId="7" fillId="50"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18" borderId="0" applyNumberFormat="0" applyBorder="0" applyAlignment="0" applyProtection="0"/>
    <xf numFmtId="0" fontId="49" fillId="13" borderId="0" applyNumberFormat="0" applyBorder="0" applyAlignment="0" applyProtection="0"/>
    <xf numFmtId="0" fontId="49" fillId="14" borderId="0" applyNumberFormat="0" applyBorder="0" applyAlignment="0" applyProtection="0"/>
    <xf numFmtId="0" fontId="49" fillId="19" borderId="0" applyNumberFormat="0" applyBorder="0" applyAlignment="0" applyProtection="0"/>
    <xf numFmtId="0" fontId="50" fillId="21" borderId="10" applyNumberFormat="0" applyAlignment="0" applyProtection="0"/>
    <xf numFmtId="0" fontId="8" fillId="3" borderId="0" applyNumberFormat="0" applyBorder="0" applyAlignment="0" applyProtection="0"/>
    <xf numFmtId="0" fontId="51" fillId="21" borderId="2" applyNumberFormat="0" applyAlignment="0" applyProtection="0"/>
    <xf numFmtId="4" fontId="28" fillId="0" borderId="20" applyFill="0" applyBorder="0" applyProtection="0">
      <alignment horizontal="right" vertical="center"/>
    </xf>
    <xf numFmtId="0" fontId="65" fillId="0" borderId="0"/>
    <xf numFmtId="0" fontId="66" fillId="0" borderId="0">
      <alignment horizontal="right"/>
    </xf>
    <xf numFmtId="0" fontId="67" fillId="0" borderId="0"/>
    <xf numFmtId="0" fontId="68" fillId="0" borderId="0"/>
    <xf numFmtId="0" fontId="69" fillId="0" borderId="0"/>
    <xf numFmtId="0" fontId="70" fillId="0" borderId="22" applyNumberFormat="0" applyAlignment="0"/>
    <xf numFmtId="0" fontId="71" fillId="0" borderId="0" applyAlignment="0">
      <alignment horizontal="left"/>
    </xf>
    <xf numFmtId="0" fontId="71" fillId="0" borderId="0">
      <alignment horizontal="right"/>
    </xf>
    <xf numFmtId="175" fontId="71" fillId="0" borderId="0">
      <alignment horizontal="right"/>
    </xf>
    <xf numFmtId="174" fontId="72" fillId="0" borderId="0">
      <alignment horizontal="right"/>
    </xf>
    <xf numFmtId="0" fontId="73" fillId="0" borderId="0"/>
    <xf numFmtId="0" fontId="9" fillId="21" borderId="2" applyNumberFormat="0" applyAlignment="0" applyProtection="0"/>
    <xf numFmtId="0" fontId="10" fillId="22" borderId="4" applyNumberFormat="0" applyAlignment="0" applyProtection="0"/>
    <xf numFmtId="0" fontId="52" fillId="7" borderId="2" applyNumberFormat="0" applyAlignment="0" applyProtection="0"/>
    <xf numFmtId="0" fontId="2" fillId="51" borderId="0" applyNumberFormat="0" applyBorder="0" applyAlignment="0" applyProtection="0"/>
    <xf numFmtId="0" fontId="2" fillId="52" borderId="0" applyNumberFormat="0" applyBorder="0" applyAlignment="0" applyProtection="0"/>
    <xf numFmtId="0" fontId="2" fillId="53" borderId="0" applyNumberFormat="0" applyBorder="0" applyAlignment="0" applyProtection="0"/>
    <xf numFmtId="0" fontId="53" fillId="0" borderId="11" applyNumberFormat="0" applyFill="0" applyAlignment="0" applyProtection="0"/>
    <xf numFmtId="0" fontId="54" fillId="0" borderId="0" applyNumberFormat="0" applyFill="0" applyBorder="0" applyAlignment="0" applyProtection="0"/>
    <xf numFmtId="0" fontId="11" fillId="0" borderId="0" applyNumberFormat="0" applyFill="0" applyBorder="0" applyAlignment="0" applyProtection="0"/>
    <xf numFmtId="0" fontId="12" fillId="4" borderId="0" applyNumberFormat="0" applyBorder="0" applyAlignment="0" applyProtection="0"/>
    <xf numFmtId="0" fontId="55" fillId="4" borderId="0" applyNumberFormat="0" applyBorder="0" applyAlignment="0" applyProtection="0"/>
    <xf numFmtId="0" fontId="13" fillId="0" borderId="6" applyNumberFormat="0" applyFill="0" applyAlignment="0" applyProtection="0"/>
    <xf numFmtId="0" fontId="14" fillId="0" borderId="7" applyNumberFormat="0" applyFill="0" applyAlignment="0" applyProtection="0"/>
    <xf numFmtId="0" fontId="15" fillId="0" borderId="8" applyNumberFormat="0" applyFill="0" applyAlignment="0" applyProtection="0"/>
    <xf numFmtId="0" fontId="15" fillId="0" borderId="0" applyNumberFormat="0" applyFill="0" applyBorder="0" applyAlignment="0" applyProtection="0"/>
    <xf numFmtId="0" fontId="76" fillId="0" borderId="0" applyNumberFormat="0" applyFill="0" applyBorder="0" applyAlignment="0" applyProtection="0"/>
    <xf numFmtId="0" fontId="74" fillId="0" borderId="0" applyNumberFormat="0" applyFill="0" applyBorder="0" applyAlignment="0" applyProtection="0">
      <alignment vertical="top"/>
      <protection locked="0"/>
    </xf>
    <xf numFmtId="0" fontId="17" fillId="0" borderId="3" applyNumberFormat="0" applyFill="0" applyAlignment="0" applyProtection="0"/>
    <xf numFmtId="0" fontId="47" fillId="0" borderId="0"/>
    <xf numFmtId="0" fontId="47" fillId="0" borderId="0"/>
    <xf numFmtId="0" fontId="47" fillId="0" borderId="0"/>
    <xf numFmtId="0" fontId="47" fillId="0" borderId="0"/>
    <xf numFmtId="0" fontId="64" fillId="0" borderId="0"/>
    <xf numFmtId="0" fontId="47" fillId="0" borderId="0"/>
    <xf numFmtId="0" fontId="47" fillId="0" borderId="0"/>
    <xf numFmtId="0" fontId="46" fillId="0" borderId="0"/>
    <xf numFmtId="0" fontId="77" fillId="0" borderId="0"/>
    <xf numFmtId="0" fontId="77" fillId="0" borderId="0"/>
    <xf numFmtId="0" fontId="4" fillId="0" borderId="0"/>
    <xf numFmtId="0" fontId="4" fillId="0" borderId="0"/>
    <xf numFmtId="0" fontId="47" fillId="0" borderId="0"/>
    <xf numFmtId="0" fontId="4" fillId="0" borderId="0"/>
    <xf numFmtId="0" fontId="27" fillId="0" borderId="1" applyNumberFormat="0" applyFill="0" applyAlignment="0" applyProtection="0"/>
    <xf numFmtId="0" fontId="47" fillId="0" borderId="0"/>
    <xf numFmtId="0" fontId="4" fillId="25" borderId="9" applyNumberFormat="0" applyFont="0" applyAlignment="0" applyProtection="0"/>
    <xf numFmtId="0" fontId="4" fillId="25" borderId="9" applyNumberFormat="0" applyFont="0" applyAlignment="0" applyProtection="0"/>
    <xf numFmtId="9" fontId="47" fillId="0" borderId="0" applyFont="0" applyFill="0" applyBorder="0" applyAlignment="0" applyProtection="0"/>
    <xf numFmtId="9" fontId="47" fillId="0" borderId="0" applyFont="0" applyFill="0" applyBorder="0" applyAlignment="0" applyProtection="0"/>
    <xf numFmtId="9" fontId="4" fillId="0" borderId="0" applyFont="0" applyFill="0" applyBorder="0" applyAlignment="0" applyProtection="0"/>
    <xf numFmtId="0" fontId="56" fillId="3" borderId="0" applyNumberFormat="0" applyBorder="0" applyAlignment="0" applyProtection="0"/>
    <xf numFmtId="0" fontId="75"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20" fillId="0" borderId="0" applyNumberFormat="0" applyFill="0" applyBorder="0" applyAlignment="0" applyProtection="0"/>
    <xf numFmtId="0" fontId="2" fillId="0" borderId="11" applyNumberFormat="0" applyFill="0" applyAlignment="0" applyProtection="0"/>
    <xf numFmtId="176"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6" fontId="23" fillId="0" borderId="0" applyFont="0" applyFill="0" applyBorder="0" applyAlignment="0" applyProtection="0"/>
    <xf numFmtId="0" fontId="57" fillId="0" borderId="0" applyNumberFormat="0" applyFill="0" applyBorder="0" applyAlignment="0" applyProtection="0"/>
    <xf numFmtId="0" fontId="21" fillId="0" borderId="0" applyNumberFormat="0" applyFill="0" applyBorder="0" applyAlignment="0" applyProtection="0"/>
    <xf numFmtId="0" fontId="58" fillId="0" borderId="3" applyNumberFormat="0" applyFill="0" applyAlignment="0" applyProtection="0"/>
    <xf numFmtId="0" fontId="59" fillId="0" borderId="0" applyNumberFormat="0" applyFill="0" applyBorder="0" applyAlignment="0" applyProtection="0"/>
    <xf numFmtId="0" fontId="60" fillId="0" borderId="6" applyNumberFormat="0" applyFill="0" applyAlignment="0" applyProtection="0"/>
    <xf numFmtId="0" fontId="61" fillId="0" borderId="7" applyNumberFormat="0" applyFill="0" applyAlignment="0" applyProtection="0"/>
    <xf numFmtId="0" fontId="62" fillId="0" borderId="8" applyNumberFormat="0" applyFill="0" applyAlignment="0" applyProtection="0"/>
    <xf numFmtId="0" fontId="62" fillId="0" borderId="0" applyNumberFormat="0" applyFill="0" applyBorder="0" applyAlignment="0" applyProtection="0"/>
    <xf numFmtId="0" fontId="63" fillId="22" borderId="4" applyNumberFormat="0" applyAlignment="0" applyProtection="0"/>
    <xf numFmtId="0" fontId="47"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0" fontId="26" fillId="0" borderId="0"/>
    <xf numFmtId="0" fontId="30" fillId="0" borderId="0"/>
    <xf numFmtId="9" fontId="4" fillId="0" borderId="0" applyFont="0" applyFill="0" applyBorder="0" applyAlignment="0" applyProtection="0"/>
    <xf numFmtId="0" fontId="4" fillId="0" borderId="0"/>
    <xf numFmtId="0" fontId="90" fillId="0" borderId="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0" borderId="0" applyNumberFormat="0" applyFont="0" applyFill="0" applyBorder="0" applyProtection="0">
      <alignment horizontal="left" vertical="center" indent="5"/>
    </xf>
    <xf numFmtId="16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65" fontId="47"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1"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0"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0" fontId="4" fillId="0" borderId="0"/>
    <xf numFmtId="0" fontId="30" fillId="0" borderId="0"/>
    <xf numFmtId="0" fontId="30" fillId="0" borderId="0"/>
    <xf numFmtId="0" fontId="30" fillId="0" borderId="0"/>
    <xf numFmtId="0" fontId="30" fillId="0" borderId="0"/>
    <xf numFmtId="0" fontId="4" fillId="24" borderId="0" applyNumberFormat="0" applyFon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84" fillId="66" borderId="30" applyNumberFormat="0" applyAlignment="0" applyProtection="0"/>
    <xf numFmtId="178" fontId="1" fillId="0" borderId="0" applyFont="0" applyFill="0" applyBorder="0" applyAlignment="0" applyProtection="0"/>
    <xf numFmtId="165" fontId="1" fillId="0" borderId="0" applyFont="0" applyFill="0" applyBorder="0" applyAlignment="0" applyProtection="0"/>
    <xf numFmtId="0" fontId="76"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6" fillId="0" borderId="0" applyFill="0" applyBorder="0"/>
    <xf numFmtId="0" fontId="26" fillId="0" borderId="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0" fontId="85" fillId="67" borderId="31"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0" fontId="3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1" fillId="28" borderId="0" applyNumberFormat="0" applyBorder="0" applyAlignment="0" applyProtection="0"/>
    <xf numFmtId="0" fontId="9" fillId="21" borderId="2" applyNumberFormat="0" applyAlignment="0" applyProtection="0"/>
    <xf numFmtId="0" fontId="86" fillId="67" borderId="30" applyNumberFormat="0" applyAlignment="0" applyProtection="0"/>
    <xf numFmtId="178" fontId="30"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0" fontId="27" fillId="0" borderId="5">
      <alignment horizontal="left" vertical="center" wrapText="1" indent="2"/>
    </xf>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16" fillId="7" borderId="2" applyNumberFormat="0" applyAlignment="0" applyProtection="0"/>
    <xf numFmtId="0" fontId="16" fillId="7" borderId="2" applyNumberFormat="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3" fillId="0" borderId="0"/>
    <xf numFmtId="0" fontId="4" fillId="0" borderId="0"/>
    <xf numFmtId="0" fontId="26" fillId="0" borderId="0"/>
    <xf numFmtId="0" fontId="30" fillId="0" borderId="0"/>
    <xf numFmtId="0" fontId="4" fillId="0" borderId="0"/>
    <xf numFmtId="0" fontId="30" fillId="0" borderId="0"/>
    <xf numFmtId="0" fontId="30" fillId="0" borderId="0"/>
    <xf numFmtId="0" fontId="4" fillId="0" borderId="0"/>
    <xf numFmtId="0" fontId="30" fillId="0" borderId="0"/>
    <xf numFmtId="0" fontId="30" fillId="0" borderId="0"/>
    <xf numFmtId="0" fontId="4" fillId="0" borderId="0"/>
    <xf numFmtId="0" fontId="33" fillId="0" borderId="0"/>
    <xf numFmtId="0" fontId="4" fillId="0" borderId="0"/>
    <xf numFmtId="0" fontId="4" fillId="0" borderId="0"/>
    <xf numFmtId="0" fontId="32" fillId="0" borderId="0"/>
    <xf numFmtId="0" fontId="32" fillId="0" borderId="0"/>
    <xf numFmtId="0" fontId="33" fillId="0" borderId="0"/>
    <xf numFmtId="0" fontId="33" fillId="0" borderId="0"/>
    <xf numFmtId="0" fontId="33" fillId="0" borderId="0"/>
    <xf numFmtId="0" fontId="30" fillId="0" borderId="0"/>
    <xf numFmtId="0" fontId="4" fillId="0" borderId="0"/>
    <xf numFmtId="0" fontId="30" fillId="0" borderId="0"/>
    <xf numFmtId="0" fontId="33" fillId="0" borderId="0"/>
    <xf numFmtId="0" fontId="24" fillId="0" borderId="0"/>
    <xf numFmtId="0" fontId="30" fillId="0" borderId="0"/>
    <xf numFmtId="0" fontId="30" fillId="0" borderId="0"/>
    <xf numFmtId="0" fontId="4" fillId="0" borderId="0"/>
    <xf numFmtId="0" fontId="33" fillId="0" borderId="0"/>
    <xf numFmtId="4" fontId="27" fillId="0" borderId="1" applyFill="0" applyBorder="0" applyProtection="0">
      <alignment horizontal="right" vertical="center"/>
    </xf>
    <xf numFmtId="4" fontId="27" fillId="0" borderId="1" applyFill="0" applyBorder="0" applyProtection="0">
      <alignment horizontal="right" vertical="center"/>
    </xf>
    <xf numFmtId="0" fontId="1" fillId="0" borderId="0"/>
    <xf numFmtId="0" fontId="1" fillId="0" borderId="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9" fontId="30"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3" fillId="0" borderId="6" applyNumberFormat="0" applyFill="0" applyAlignment="0" applyProtection="0"/>
    <xf numFmtId="0" fontId="14" fillId="0" borderId="7" applyNumberFormat="0" applyFill="0" applyAlignment="0" applyProtection="0"/>
    <xf numFmtId="0" fontId="15" fillId="0" borderId="8"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70"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0" fontId="30" fillId="0" borderId="0"/>
    <xf numFmtId="0" fontId="30" fillId="0" borderId="0"/>
    <xf numFmtId="0" fontId="30" fillId="0" borderId="0"/>
    <xf numFmtId="0" fontId="24" fillId="0" borderId="0"/>
    <xf numFmtId="0" fontId="24" fillId="25" borderId="9" applyNumberFormat="0" applyFont="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84" fillId="66" borderId="30" applyNumberFormat="0" applyAlignment="0" applyProtection="0"/>
    <xf numFmtId="165"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26" fillId="0" borderId="0"/>
    <xf numFmtId="0" fontId="85" fillId="67" borderId="31" applyNumberFormat="0" applyAlignment="0" applyProtection="0"/>
    <xf numFmtId="0" fontId="30" fillId="0" borderId="0"/>
    <xf numFmtId="0" fontId="30" fillId="0" borderId="0"/>
    <xf numFmtId="0" fontId="30" fillId="0" borderId="0"/>
    <xf numFmtId="179" fontId="4" fillId="0" borderId="0"/>
    <xf numFmtId="179" fontId="4" fillId="0" borderId="0"/>
    <xf numFmtId="3" fontId="4" fillId="55" borderId="30" applyFont="0" applyFill="0" applyBorder="0" applyAlignment="0" applyProtection="0"/>
    <xf numFmtId="3" fontId="4" fillId="55" borderId="30" applyFont="0" applyFill="0" applyBorder="0" applyAlignment="0" applyProtection="0"/>
    <xf numFmtId="3" fontId="91" fillId="94" borderId="30" applyNumberFormat="0" applyBorder="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43" fillId="55" borderId="30" applyNumberFormat="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171"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9"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0" fontId="92" fillId="95" borderId="0" applyNumberFormat="0" applyBorder="0" applyAlignment="0" applyProtection="0">
      <alignment horizontal="center" vertical="top" wrapText="1"/>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30" fillId="0" borderId="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0" fontId="2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93" fillId="96" borderId="0" applyNumberFormat="0" applyAlignment="0" applyProtection="0"/>
    <xf numFmtId="0" fontId="94" fillId="97" borderId="0" applyNumberFormat="0" applyAlignment="0" applyProtection="0"/>
    <xf numFmtId="0" fontId="95" fillId="98" borderId="0" applyNumberFormat="0" applyAlignment="0" applyProtection="0"/>
    <xf numFmtId="180" fontId="96" fillId="54" borderId="0" applyNumberFormat="0" applyFill="0" applyBorder="0" applyAlignment="0">
      <alignment horizont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97" fillId="67" borderId="30" applyNumberFormat="0" applyFill="0" applyBorder="0" applyAlignment="0" applyProtection="0"/>
    <xf numFmtId="0" fontId="98" fillId="67" borderId="3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0" fillId="0" borderId="0"/>
    <xf numFmtId="0" fontId="30" fillId="0" borderId="0"/>
    <xf numFmtId="0" fontId="30" fillId="0" borderId="0"/>
    <xf numFmtId="0" fontId="30" fillId="0" borderId="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4" fillId="0" borderId="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3" fontId="101" fillId="99" borderId="30" applyBorder="0" applyAlignment="0" applyProtection="0"/>
    <xf numFmtId="0" fontId="102" fillId="0" borderId="0" applyNumberFormat="0" applyFill="0" applyBorder="0" applyAlignment="0" applyProtection="0"/>
    <xf numFmtId="0" fontId="103" fillId="96" borderId="0" applyNumberFormat="0" applyAlignment="0" applyProtection="0"/>
    <xf numFmtId="0" fontId="103" fillId="96" borderId="35" applyNumberFormat="0" applyAlignment="0" applyProtection="0"/>
    <xf numFmtId="0" fontId="95" fillId="98" borderId="36" applyNumberFormat="0" applyAlignment="0" applyProtection="0"/>
    <xf numFmtId="3" fontId="97" fillId="55" borderId="30" applyBorder="0" applyAlignment="0" applyProtection="0">
      <alignment horizontal="center" vertical="center"/>
    </xf>
    <xf numFmtId="0" fontId="30" fillId="71" borderId="0" applyNumberFormat="0" applyBorder="0" applyAlignment="0" applyProtection="0"/>
    <xf numFmtId="0" fontId="30" fillId="71"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89" fillId="73" borderId="0" applyNumberFormat="0" applyBorder="0" applyAlignment="0" applyProtection="0"/>
    <xf numFmtId="0" fontId="89" fillId="77" borderId="0" applyNumberFormat="0" applyBorder="0" applyAlignment="0" applyProtection="0"/>
    <xf numFmtId="0" fontId="89" fillId="81" borderId="0" applyNumberFormat="0" applyBorder="0" applyAlignment="0" applyProtection="0"/>
    <xf numFmtId="0" fontId="89" fillId="85" borderId="0" applyNumberFormat="0" applyBorder="0" applyAlignment="0" applyProtection="0"/>
    <xf numFmtId="0" fontId="89" fillId="89" borderId="0" applyNumberFormat="0" applyBorder="0" applyAlignment="0" applyProtection="0"/>
    <xf numFmtId="0" fontId="89" fillId="93" borderId="0" applyNumberFormat="0" applyBorder="0" applyAlignment="0" applyProtection="0"/>
    <xf numFmtId="0" fontId="9" fillId="21" borderId="2" applyNumberFormat="0" applyAlignment="0" applyProtection="0"/>
    <xf numFmtId="178" fontId="4" fillId="0" borderId="0" applyFont="0" applyFill="0" applyBorder="0" applyAlignment="0" applyProtection="0"/>
    <xf numFmtId="0" fontId="104" fillId="64" borderId="0" applyNumberFormat="0" applyBorder="0" applyAlignment="0" applyProtection="0"/>
    <xf numFmtId="0" fontId="105"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178" fontId="26" fillId="0" borderId="0" applyFont="0" applyFill="0" applyBorder="0" applyAlignment="0" applyProtection="0"/>
    <xf numFmtId="0" fontId="87" fillId="68" borderId="32" applyNumberFormat="0" applyAlignment="0" applyProtection="0"/>
    <xf numFmtId="0" fontId="89" fillId="70" borderId="0" applyNumberFormat="0" applyBorder="0" applyAlignment="0" applyProtection="0"/>
    <xf numFmtId="0" fontId="89" fillId="74" borderId="0" applyNumberFormat="0" applyBorder="0" applyAlignment="0" applyProtection="0"/>
    <xf numFmtId="0" fontId="89" fillId="78" borderId="0" applyNumberFormat="0" applyBorder="0" applyAlignment="0" applyProtection="0"/>
    <xf numFmtId="0" fontId="89" fillId="82" borderId="0" applyNumberFormat="0" applyBorder="0" applyAlignment="0" applyProtection="0"/>
    <xf numFmtId="0" fontId="89" fillId="86" borderId="0" applyNumberFormat="0" applyBorder="0" applyAlignment="0" applyProtection="0"/>
    <xf numFmtId="0" fontId="89" fillId="90" borderId="0" applyNumberFormat="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0" fontId="106" fillId="65" borderId="0" applyNumberFormat="0" applyBorder="0" applyAlignment="0" applyProtection="0"/>
    <xf numFmtId="0" fontId="30" fillId="0" borderId="0"/>
    <xf numFmtId="0" fontId="4" fillId="0" borderId="0"/>
    <xf numFmtId="0" fontId="4" fillId="0" borderId="0"/>
    <xf numFmtId="0" fontId="30" fillId="0" borderId="0"/>
    <xf numFmtId="0" fontId="4" fillId="0" borderId="0"/>
    <xf numFmtId="0" fontId="30" fillId="0" borderId="0"/>
    <xf numFmtId="0" fontId="4" fillId="0" borderId="0"/>
    <xf numFmtId="0" fontId="4" fillId="0" borderId="0"/>
    <xf numFmtId="0" fontId="4" fillId="0" borderId="0"/>
    <xf numFmtId="0" fontId="4" fillId="0" borderId="0"/>
    <xf numFmtId="0" fontId="30" fillId="0" borderId="0"/>
    <xf numFmtId="0" fontId="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0" fillId="0" borderId="0"/>
    <xf numFmtId="0" fontId="30" fillId="0" borderId="0"/>
    <xf numFmtId="0" fontId="4" fillId="0" borderId="0"/>
    <xf numFmtId="0" fontId="4" fillId="0" borderId="0"/>
    <xf numFmtId="0" fontId="4" fillId="0" borderId="0"/>
    <xf numFmtId="0" fontId="4" fillId="0" borderId="0"/>
    <xf numFmtId="0" fontId="4" fillId="0" borderId="0"/>
    <xf numFmtId="0" fontId="4" fillId="0" borderId="0"/>
    <xf numFmtId="0" fontId="30" fillId="0" borderId="0"/>
    <xf numFmtId="0" fontId="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 fillId="0" borderId="0"/>
    <xf numFmtId="0" fontId="30" fillId="0" borderId="0"/>
    <xf numFmtId="0" fontId="3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3" fillId="0" borderId="0"/>
    <xf numFmtId="0" fontId="33" fillId="0" borderId="0"/>
    <xf numFmtId="0" fontId="33" fillId="0" borderId="0"/>
    <xf numFmtId="0" fontId="33" fillId="0" borderId="0"/>
    <xf numFmtId="0" fontId="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4" fillId="25" borderId="9"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19" fillId="21" borderId="10" applyNumberFormat="0" applyAlignment="0" applyProtection="0"/>
    <xf numFmtId="0" fontId="19" fillId="21" borderId="10" applyNumberFormat="0" applyAlignment="0" applyProtection="0"/>
    <xf numFmtId="9"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 fillId="100" borderId="1" applyNumberFormat="0" applyProtection="0">
      <alignment horizontal="right"/>
    </xf>
    <xf numFmtId="0" fontId="99" fillId="100" borderId="0" applyNumberFormat="0" applyBorder="0" applyProtection="0">
      <alignment horizontal="left"/>
    </xf>
    <xf numFmtId="0" fontId="3" fillId="100" borderId="1" applyNumberFormat="0" applyProtection="0">
      <alignment horizontal="left"/>
    </xf>
    <xf numFmtId="49" fontId="4" fillId="0" borderId="1" applyFill="0" applyProtection="0">
      <alignment horizontal="right"/>
    </xf>
    <xf numFmtId="0" fontId="107" fillId="101" borderId="0" applyNumberFormat="0" applyBorder="0" applyProtection="0">
      <alignment horizontal="lef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99" fillId="100" borderId="0" applyNumberFormat="0" applyBorder="0" applyProtection="0">
      <alignment horizontal="left"/>
    </xf>
    <xf numFmtId="0" fontId="3" fillId="100" borderId="1" applyNumberFormat="0" applyProtection="0">
      <alignment horizontal="left"/>
    </xf>
    <xf numFmtId="49" fontId="4" fillId="0" borderId="1" applyFill="0" applyProtection="0">
      <alignment horizontal="right"/>
    </xf>
    <xf numFmtId="0" fontId="107" fillId="101" borderId="0" applyNumberFormat="0" applyBorder="0" applyProtection="0">
      <alignment horizontal="lef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99" fillId="100" borderId="0" applyNumberFormat="0" applyBorder="0" applyProtection="0">
      <alignment horizontal="left"/>
    </xf>
    <xf numFmtId="0" fontId="3" fillId="100" borderId="1" applyNumberFormat="0" applyProtection="0">
      <alignment horizontal="left"/>
    </xf>
    <xf numFmtId="49" fontId="4" fillId="0" borderId="1" applyFill="0" applyProtection="0">
      <alignment horizontal="right"/>
    </xf>
    <xf numFmtId="0" fontId="107" fillId="101" borderId="0" applyNumberFormat="0" applyBorder="0" applyProtection="0">
      <alignment horizontal="lef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99" fillId="100" borderId="0" applyNumberFormat="0" applyBorder="0" applyProtection="0">
      <alignment horizontal="left"/>
    </xf>
    <xf numFmtId="0" fontId="3" fillId="100" borderId="1" applyNumberFormat="0" applyProtection="0">
      <alignment horizontal="left"/>
    </xf>
    <xf numFmtId="49" fontId="4" fillId="0" borderId="1" applyFill="0" applyProtection="0">
      <alignment horizontal="right"/>
    </xf>
    <xf numFmtId="0" fontId="107" fillId="101" borderId="0" applyNumberFormat="0" applyBorder="0" applyProtection="0">
      <alignment horizontal="lef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99" fillId="100" borderId="0" applyNumberFormat="0" applyBorder="0" applyProtection="0">
      <alignment horizontal="left"/>
    </xf>
    <xf numFmtId="0" fontId="3" fillId="100" borderId="1" applyNumberFormat="0" applyProtection="0">
      <alignment horizontal="left"/>
    </xf>
    <xf numFmtId="49" fontId="4" fillId="0" borderId="1" applyFill="0" applyProtection="0">
      <alignment horizontal="right"/>
    </xf>
    <xf numFmtId="0" fontId="107" fillId="101" borderId="0" applyNumberFormat="0" applyBorder="0" applyProtection="0">
      <alignment horizontal="lef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99" fillId="100" borderId="0" applyNumberFormat="0" applyBorder="0" applyProtection="0">
      <alignment horizontal="left"/>
    </xf>
    <xf numFmtId="0" fontId="3" fillId="100" borderId="1" applyNumberFormat="0" applyProtection="0">
      <alignment horizontal="left"/>
    </xf>
    <xf numFmtId="49" fontId="4" fillId="0" borderId="1" applyFill="0" applyProtection="0">
      <alignment horizontal="right"/>
    </xf>
    <xf numFmtId="0" fontId="107" fillId="101" borderId="0" applyNumberFormat="0" applyBorder="0" applyProtection="0">
      <alignment horizontal="lef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165"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xf numFmtId="0" fontId="4" fillId="0" borderId="0"/>
    <xf numFmtId="168" fontId="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85" fillId="67" borderId="31" applyNumberFormat="0" applyAlignment="0" applyProtection="0"/>
    <xf numFmtId="178" fontId="24" fillId="0" borderId="0" applyFont="0" applyFill="0" applyBorder="0" applyAlignment="0" applyProtection="0"/>
    <xf numFmtId="178"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8"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0" fontId="4" fillId="0" borderId="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30" fillId="0" borderId="0" applyFont="0" applyFill="0" applyBorder="0" applyAlignment="0" applyProtection="0"/>
    <xf numFmtId="178" fontId="30" fillId="0" borderId="0" applyFont="0" applyFill="0" applyBorder="0" applyAlignment="0" applyProtection="0"/>
    <xf numFmtId="165" fontId="30" fillId="0" borderId="0" applyFont="0" applyFill="0" applyBorder="0" applyAlignment="0" applyProtection="0"/>
    <xf numFmtId="178" fontId="26" fillId="0" borderId="0" applyFont="0" applyFill="0" applyBorder="0" applyAlignment="0" applyProtection="0"/>
    <xf numFmtId="0" fontId="18" fillId="23" borderId="0" applyNumberFormat="0" applyBorder="0" applyAlignment="0" applyProtection="0"/>
    <xf numFmtId="170"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4" fontId="23"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4" fillId="0" borderId="0"/>
    <xf numFmtId="3" fontId="91" fillId="94" borderId="30" applyNumberFormat="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24" fillId="0" borderId="0" applyFont="0" applyFill="0" applyBorder="0" applyAlignment="0" applyProtection="0"/>
    <xf numFmtId="171" fontId="4" fillId="0" borderId="0" applyFont="0" applyFill="0" applyBorder="0" applyAlignment="0" applyProtection="0"/>
    <xf numFmtId="170"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0" fontId="4" fillId="0" borderId="0" applyFont="0" applyFill="0" applyBorder="0" applyAlignment="0" applyProtection="0"/>
    <xf numFmtId="179" fontId="74" fillId="0" borderId="0" applyNumberFormat="0" applyFill="0" applyBorder="0" applyAlignment="0" applyProtection="0">
      <alignment vertical="top"/>
      <protection locked="0"/>
    </xf>
    <xf numFmtId="0" fontId="84" fillId="66" borderId="30" applyNumberFormat="0" applyAlignment="0" applyProtection="0"/>
    <xf numFmtId="178" fontId="1"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9"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9"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9"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9"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0" fontId="4" fillId="0" borderId="0"/>
    <xf numFmtId="0" fontId="26" fillId="0" borderId="0"/>
    <xf numFmtId="0" fontId="46" fillId="0" borderId="0" applyFill="0" applyBorder="0"/>
    <xf numFmtId="0" fontId="26" fillId="0" borderId="0"/>
    <xf numFmtId="0" fontId="24" fillId="0" borderId="0"/>
    <xf numFmtId="180" fontId="43" fillId="55" borderId="0" applyNumberFormat="0" applyBorder="0" applyAlignment="0"/>
    <xf numFmtId="165" fontId="24" fillId="0" borderId="0" applyFont="0" applyFill="0" applyBorder="0" applyAlignment="0" applyProtection="0"/>
    <xf numFmtId="165" fontId="24"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16" fillId="7" borderId="2" applyNumberFormat="0" applyAlignment="0" applyProtection="0"/>
    <xf numFmtId="178" fontId="30"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0" fontId="85" fillId="67" borderId="31" applyNumberFormat="0" applyAlignment="0" applyProtection="0"/>
    <xf numFmtId="9" fontId="2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0" fontId="30" fillId="0" borderId="0"/>
    <xf numFmtId="165" fontId="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84" fillId="66" borderId="30"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30" fillId="0" borderId="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9" fontId="4" fillId="0" borderId="0" applyFont="0" applyFill="0" applyBorder="0" applyAlignment="0" applyProtection="0"/>
    <xf numFmtId="9" fontId="30" fillId="0" borderId="0" applyFont="0" applyFill="0" applyBorder="0" applyAlignment="0" applyProtection="0"/>
    <xf numFmtId="0" fontId="30" fillId="0" borderId="0"/>
    <xf numFmtId="178" fontId="30" fillId="0" borderId="0" applyFont="0" applyFill="0" applyBorder="0" applyAlignment="0" applyProtection="0"/>
    <xf numFmtId="0" fontId="33" fillId="0" borderId="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8" fontId="4" fillId="0" borderId="0" applyFont="0" applyFill="0" applyBorder="0" applyAlignment="0" applyProtection="0"/>
    <xf numFmtId="0" fontId="83" fillId="28" borderId="0" applyNumberFormat="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9" fontId="74" fillId="0" borderId="0" applyNumberFormat="0" applyFill="0" applyBorder="0" applyAlignment="0" applyProtection="0">
      <alignment vertical="top"/>
      <protection locked="0"/>
    </xf>
    <xf numFmtId="0" fontId="84" fillId="66" borderId="30" applyNumberFormat="0" applyAlignment="0" applyProtection="0"/>
    <xf numFmtId="165" fontId="30"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4"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8" fillId="23" borderId="0" applyNumberFormat="0" applyBorder="0" applyAlignment="0" applyProtection="0"/>
    <xf numFmtId="0" fontId="4" fillId="0" borderId="0"/>
    <xf numFmtId="0" fontId="26" fillId="0" borderId="0"/>
    <xf numFmtId="0" fontId="4" fillId="0" borderId="0"/>
    <xf numFmtId="0" fontId="4" fillId="0" borderId="0"/>
    <xf numFmtId="0" fontId="4" fillId="0" borderId="0"/>
    <xf numFmtId="0" fontId="30" fillId="0" borderId="0"/>
    <xf numFmtId="0" fontId="30" fillId="0" borderId="0"/>
    <xf numFmtId="0" fontId="30" fillId="0" borderId="0"/>
    <xf numFmtId="178" fontId="24" fillId="0" borderId="0" applyFont="0" applyFill="0" applyBorder="0" applyAlignment="0" applyProtection="0"/>
    <xf numFmtId="0" fontId="30" fillId="0" borderId="0"/>
    <xf numFmtId="0" fontId="30" fillId="0" borderId="0"/>
    <xf numFmtId="0" fontId="33" fillId="0" borderId="0"/>
    <xf numFmtId="0" fontId="4" fillId="0" borderId="0"/>
    <xf numFmtId="0" fontId="30" fillId="0" borderId="0"/>
    <xf numFmtId="0" fontId="30" fillId="0" borderId="0"/>
    <xf numFmtId="0" fontId="24" fillId="0" borderId="0"/>
    <xf numFmtId="0" fontId="30" fillId="0" borderId="0"/>
    <xf numFmtId="0" fontId="30" fillId="0" borderId="0"/>
    <xf numFmtId="0" fontId="24" fillId="0" borderId="0"/>
    <xf numFmtId="180" fontId="43" fillId="55" borderId="0" applyNumberFormat="0" applyBorder="0" applyAlignment="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8" fontId="4" fillId="0" borderId="0" applyFont="0" applyFill="0" applyBorder="0" applyAlignment="0" applyProtection="0"/>
    <xf numFmtId="0" fontId="85" fillId="67" borderId="31" applyNumberFormat="0" applyAlignment="0" applyProtection="0"/>
    <xf numFmtId="9" fontId="4" fillId="0" borderId="0" applyFont="0" applyFill="0" applyBorder="0" applyAlignment="0" applyProtection="0"/>
    <xf numFmtId="9" fontId="30" fillId="0" borderId="0" applyFont="0" applyFill="0" applyBorder="0" applyAlignment="0" applyProtection="0"/>
    <xf numFmtId="0" fontId="26" fillId="0" borderId="0"/>
    <xf numFmtId="0" fontId="16" fillId="7" borderId="2" applyNumberFormat="0" applyAlignment="0" applyProtection="0"/>
    <xf numFmtId="178" fontId="4" fillId="0" borderId="0" applyFont="0" applyFill="0" applyBorder="0" applyAlignment="0" applyProtection="0"/>
    <xf numFmtId="178"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0" fontId="76" fillId="0" borderId="0" applyNumberForma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0" fontId="4" fillId="0" borderId="0"/>
    <xf numFmtId="16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0" fontId="19" fillId="21" borderId="10"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0" fillId="0" borderId="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8"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0"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9" fillId="21" borderId="10" applyNumberFormat="0" applyAlignment="0" applyProtection="0"/>
    <xf numFmtId="0" fontId="4"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4" fillId="0" borderId="0" applyNumberFormat="0" applyFont="0" applyFill="0" applyBorder="0" applyProtection="0">
      <alignment horizontal="left" vertical="center" indent="5"/>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24" borderId="0" applyNumberFormat="0" applyFon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0" borderId="0" applyNumberFormat="0" applyFont="0" applyFill="0" applyBorder="0" applyProtection="0">
      <alignment horizontal="left" vertical="center" indent="5"/>
    </xf>
    <xf numFmtId="16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1" fontId="4" fillId="0" borderId="0" applyFont="0" applyFill="0" applyBorder="0" applyAlignment="0" applyProtection="0"/>
    <xf numFmtId="170" fontId="4" fillId="0" borderId="0" applyFont="0" applyFill="0" applyBorder="0" applyAlignment="0" applyProtection="0"/>
    <xf numFmtId="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24" borderId="0" applyNumberFormat="0" applyFon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25" borderId="9"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0" fontId="4" fillId="0" borderId="0"/>
    <xf numFmtId="0" fontId="4"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4" fillId="0" borderId="0"/>
    <xf numFmtId="0" fontId="4" fillId="0" borderId="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4" fillId="0" borderId="0"/>
    <xf numFmtId="178" fontId="1" fillId="0" borderId="0" applyFont="0" applyFill="0" applyBorder="0" applyAlignment="0" applyProtection="0"/>
    <xf numFmtId="0" fontId="4"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0" fontId="4" fillId="0" borderId="0"/>
    <xf numFmtId="0" fontId="4" fillId="0" borderId="0"/>
    <xf numFmtId="0" fontId="4"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4" fillId="0" borderId="0"/>
    <xf numFmtId="0" fontId="4" fillId="0" borderId="0"/>
    <xf numFmtId="0" fontId="4" fillId="0" borderId="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4" fillId="0" borderId="0"/>
    <xf numFmtId="178" fontId="1" fillId="0" borderId="0" applyFont="0" applyFill="0" applyBorder="0" applyAlignment="0" applyProtection="0"/>
    <xf numFmtId="0" fontId="4"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4" fillId="0" borderId="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0" fontId="4" fillId="0" borderId="0"/>
    <xf numFmtId="0" fontId="30" fillId="0" borderId="0"/>
    <xf numFmtId="178" fontId="2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0" fontId="24" fillId="25" borderId="9" applyNumberFormat="0" applyFont="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2" fillId="0" borderId="11" applyNumberFormat="0" applyFill="0" applyAlignment="0" applyProtection="0"/>
    <xf numFmtId="0" fontId="15" fillId="0" borderId="8" applyNumberFormat="0" applyFill="0" applyAlignment="0" applyProtection="0"/>
    <xf numFmtId="0" fontId="15" fillId="0" borderId="8" applyNumberFormat="0" applyFill="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70"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0" fontId="33" fillId="0" borderId="0"/>
    <xf numFmtId="168" fontId="24" fillId="0" borderId="0" applyFont="0" applyFill="0" applyBorder="0" applyAlignment="0" applyProtection="0"/>
    <xf numFmtId="4" fontId="27" fillId="0" borderId="1" applyFill="0" applyBorder="0" applyProtection="0">
      <alignment horizontal="right" vertical="center"/>
    </xf>
    <xf numFmtId="168" fontId="24" fillId="0" borderId="0" applyFont="0" applyFill="0" applyBorder="0" applyAlignment="0" applyProtection="0"/>
    <xf numFmtId="4" fontId="27" fillId="0" borderId="1" applyFill="0" applyBorder="0" applyProtection="0">
      <alignment horizontal="right" vertical="center"/>
    </xf>
    <xf numFmtId="4" fontId="27" fillId="0" borderId="1" applyFill="0" applyBorder="0" applyProtection="0">
      <alignment horizontal="right" vertical="center"/>
    </xf>
    <xf numFmtId="168" fontId="24" fillId="0" borderId="0" applyFont="0" applyFill="0" applyBorder="0" applyAlignment="0" applyProtection="0"/>
    <xf numFmtId="0" fontId="19" fillId="21" borderId="10" applyNumberFormat="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0" fontId="4" fillId="25" borderId="9" applyNumberFormat="0" applyFont="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0" fontId="4" fillId="25" borderId="9" applyNumberFormat="0" applyFont="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68" fontId="24" fillId="0" borderId="0" applyFont="0" applyFill="0" applyBorder="0" applyAlignment="0" applyProtection="0"/>
    <xf numFmtId="178" fontId="24" fillId="0" borderId="0" applyFont="0" applyFill="0" applyBorder="0" applyAlignment="0" applyProtection="0"/>
    <xf numFmtId="3" fontId="92" fillId="55" borderId="0"/>
    <xf numFmtId="169" fontId="24" fillId="0" borderId="0" applyFont="0" applyFill="0" applyBorder="0" applyAlignment="0" applyProtection="0"/>
    <xf numFmtId="0" fontId="27" fillId="0" borderId="5">
      <alignment horizontal="left" vertical="center" wrapText="1" indent="2"/>
    </xf>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4" fillId="25" borderId="9" applyNumberFormat="0" applyFont="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19" fillId="21" borderId="10" applyNumberFormat="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 fillId="0" borderId="11" applyNumberFormat="0" applyFill="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170"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164" fontId="23" fillId="0" borderId="0" applyFont="0" applyFill="0" applyBorder="0" applyAlignment="0" applyProtection="0"/>
    <xf numFmtId="0" fontId="15" fillId="0" borderId="8" applyNumberFormat="0" applyFill="0" applyAlignment="0" applyProtection="0"/>
    <xf numFmtId="0" fontId="15" fillId="0" borderId="8" applyNumberFormat="0" applyFill="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1" fillId="0" borderId="0" applyFont="0" applyFill="0" applyBorder="0" applyAlignment="0" applyProtection="0"/>
    <xf numFmtId="165" fontId="47"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2" fillId="0" borderId="11" applyNumberFormat="0" applyFill="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4" fontId="27" fillId="0" borderId="1" applyFill="0" applyBorder="0" applyProtection="0">
      <alignment horizontal="right" vertical="center"/>
    </xf>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16" fillId="7" borderId="2" applyNumberFormat="0" applyAlignment="0" applyProtection="0"/>
    <xf numFmtId="0" fontId="27" fillId="0" borderId="5">
      <alignment horizontal="left" vertical="center" wrapText="1" indent="2"/>
    </xf>
    <xf numFmtId="0" fontId="9" fillId="21" borderId="2" applyNumberFormat="0" applyAlignment="0" applyProtection="0"/>
    <xf numFmtId="0" fontId="9" fillId="21" borderId="2" applyNumberFormat="0" applyAlignment="0" applyProtection="0"/>
    <xf numFmtId="0" fontId="15" fillId="0" borderId="8" applyNumberFormat="0" applyFill="0" applyAlignment="0" applyProtection="0"/>
    <xf numFmtId="4" fontId="27" fillId="0" borderId="1" applyFill="0" applyBorder="0" applyProtection="0">
      <alignment horizontal="right" vertical="center"/>
    </xf>
    <xf numFmtId="0" fontId="16" fillId="7" borderId="2" applyNumberFormat="0" applyAlignment="0" applyProtection="0"/>
    <xf numFmtId="0" fontId="27" fillId="0" borderId="5">
      <alignment horizontal="left" vertical="center" wrapText="1" indent="2"/>
    </xf>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4" fillId="25" borderId="9" applyNumberFormat="0" applyFont="0" applyAlignment="0" applyProtection="0"/>
    <xf numFmtId="0" fontId="4" fillId="25" borderId="9" applyNumberFormat="0" applyFont="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9" fillId="21" borderId="2" applyNumberFormat="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0"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16" fillId="7" borderId="2" applyNumberFormat="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4" fillId="25" borderId="9"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0" fontId="19" fillId="21" borderId="10" applyNumberFormat="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 fillId="100" borderId="1" applyNumberFormat="0" applyProtection="0">
      <alignment horizontal="right"/>
    </xf>
    <xf numFmtId="0" fontId="3" fillId="100" borderId="1" applyNumberFormat="0" applyProtection="0">
      <alignment horizontal="left"/>
    </xf>
    <xf numFmtId="49" fontId="4" fillId="0" borderId="1" applyFill="0" applyProtection="0">
      <alignment horizontal="righ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3" fillId="100" borderId="1" applyNumberFormat="0" applyProtection="0">
      <alignment horizontal="left"/>
    </xf>
    <xf numFmtId="49" fontId="4" fillId="0" borderId="1" applyFill="0" applyProtection="0">
      <alignment horizontal="righ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3" fillId="100" borderId="1" applyNumberFormat="0" applyProtection="0">
      <alignment horizontal="left"/>
    </xf>
    <xf numFmtId="49" fontId="4" fillId="0" borderId="1" applyFill="0" applyProtection="0">
      <alignment horizontal="righ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3" fillId="100" borderId="1" applyNumberFormat="0" applyProtection="0">
      <alignment horizontal="left"/>
    </xf>
    <xf numFmtId="49" fontId="4" fillId="0" borderId="1" applyFill="0" applyProtection="0">
      <alignment horizontal="righ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3" fillId="100" borderId="1" applyNumberFormat="0" applyProtection="0">
      <alignment horizontal="left"/>
    </xf>
    <xf numFmtId="49" fontId="4" fillId="0" borderId="1" applyFill="0" applyProtection="0">
      <alignment horizontal="righ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3" fillId="100" borderId="1" applyNumberFormat="0" applyProtection="0">
      <alignment horizontal="right"/>
    </xf>
    <xf numFmtId="0" fontId="3" fillId="100" borderId="1" applyNumberFormat="0" applyProtection="0">
      <alignment horizontal="left"/>
    </xf>
    <xf numFmtId="49" fontId="4" fillId="0" borderId="1" applyFill="0" applyProtection="0">
      <alignment horizontal="right"/>
    </xf>
    <xf numFmtId="1" fontId="4" fillId="0" borderId="1" applyFill="0" applyProtection="0">
      <alignment horizontal="right" vertical="top" wrapText="1"/>
    </xf>
    <xf numFmtId="2" fontId="4" fillId="0" borderId="1" applyFill="0" applyProtection="0">
      <alignment horizontal="right" vertical="top" wrapText="1"/>
    </xf>
    <xf numFmtId="0" fontId="4"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7" borderId="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30" fillId="0" borderId="0" applyFont="0" applyFill="0" applyBorder="0" applyAlignment="0" applyProtection="0"/>
    <xf numFmtId="178" fontId="30" fillId="0" borderId="0" applyFont="0" applyFill="0" applyBorder="0" applyAlignment="0" applyProtection="0"/>
    <xf numFmtId="165"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65"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1" fontId="4" fillId="0" borderId="0" applyFont="0" applyFill="0" applyBorder="0" applyAlignment="0" applyProtection="0"/>
    <xf numFmtId="179" fontId="4" fillId="0" borderId="0" applyFont="0" applyFill="0" applyBorder="0" applyAlignment="0" applyProtection="0"/>
    <xf numFmtId="165" fontId="1"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46" fillId="0" borderId="0" applyFill="0" applyBorder="0"/>
    <xf numFmtId="165" fontId="4" fillId="0" borderId="0" applyFont="0" applyFill="0" applyBorder="0" applyAlignment="0" applyProtection="0"/>
    <xf numFmtId="165" fontId="4" fillId="0" borderId="0" applyFont="0" applyFill="0" applyBorder="0" applyAlignment="0" applyProtection="0"/>
    <xf numFmtId="0" fontId="30" fillId="0" borderId="0"/>
    <xf numFmtId="0" fontId="30"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0" fontId="4" fillId="25" borderId="9"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24" fillId="25" borderId="9" applyNumberFormat="0" applyFont="0" applyAlignment="0" applyProtection="0"/>
    <xf numFmtId="0" fontId="30"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30" fillId="0" borderId="0" applyFont="0" applyFill="0" applyBorder="0" applyAlignment="0" applyProtection="0"/>
    <xf numFmtId="165" fontId="4"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9"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5" borderId="9" applyNumberFormat="0" applyFont="0" applyAlignment="0" applyProtection="0"/>
    <xf numFmtId="9" fontId="30" fillId="0" borderId="0" applyFont="0" applyFill="0" applyBorder="0" applyAlignment="0" applyProtection="0"/>
    <xf numFmtId="178" fontId="30" fillId="0" borderId="0" applyFont="0" applyFill="0" applyBorder="0" applyAlignment="0" applyProtection="0"/>
    <xf numFmtId="165" fontId="30" fillId="0" borderId="0" applyFont="0" applyFill="0" applyBorder="0" applyAlignment="0" applyProtection="0"/>
    <xf numFmtId="178" fontId="30" fillId="0" borderId="0" applyFont="0" applyFill="0" applyBorder="0" applyAlignment="0" applyProtection="0"/>
    <xf numFmtId="165"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24" fillId="25" borderId="9" applyNumberFormat="0" applyFont="0" applyAlignment="0" applyProtection="0"/>
    <xf numFmtId="0" fontId="4"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0" fillId="0" borderId="0"/>
    <xf numFmtId="0" fontId="4" fillId="25" borderId="9" applyNumberFormat="0" applyFont="0" applyAlignment="0" applyProtection="0"/>
    <xf numFmtId="0" fontId="30"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0"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0" fontId="4" fillId="0" borderId="0"/>
    <xf numFmtId="0" fontId="19" fillId="21" borderId="10" applyNumberFormat="0" applyAlignment="0" applyProtection="0"/>
    <xf numFmtId="0" fontId="30" fillId="0" borderId="0"/>
    <xf numFmtId="0" fontId="30" fillId="0" borderId="0"/>
    <xf numFmtId="0" fontId="4" fillId="25" borderId="9" applyNumberFormat="0" applyFont="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4" fillId="25" borderId="9" applyNumberFormat="0" applyFont="0" applyAlignment="0" applyProtection="0"/>
    <xf numFmtId="0" fontId="4" fillId="25" borderId="9" applyNumberFormat="0" applyFont="0" applyAlignment="0" applyProtection="0"/>
    <xf numFmtId="0" fontId="4"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178" fontId="30" fillId="0" borderId="0" applyFont="0" applyFill="0" applyBorder="0" applyAlignment="0" applyProtection="0"/>
    <xf numFmtId="178" fontId="30" fillId="0" borderId="0" applyFont="0" applyFill="0" applyBorder="0" applyAlignment="0" applyProtection="0"/>
    <xf numFmtId="0" fontId="4" fillId="0" borderId="0"/>
    <xf numFmtId="0" fontId="4"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4"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8" fontId="30" fillId="0" borderId="0" applyFont="0" applyFill="0" applyBorder="0" applyAlignment="0" applyProtection="0"/>
    <xf numFmtId="178" fontId="30" fillId="0" borderId="0" applyFont="0" applyFill="0" applyBorder="0" applyAlignment="0" applyProtection="0"/>
    <xf numFmtId="0" fontId="4" fillId="0" borderId="0"/>
    <xf numFmtId="0" fontId="4"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4"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4"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4" fillId="0" borderId="0"/>
    <xf numFmtId="0" fontId="4" fillId="0" borderId="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24" fillId="25" borderId="9" applyNumberFormat="0" applyFont="0" applyAlignment="0" applyProtection="0"/>
    <xf numFmtId="0" fontId="15" fillId="0" borderId="8" applyNumberFormat="0" applyFill="0" applyAlignment="0" applyProtection="0"/>
    <xf numFmtId="0" fontId="15" fillId="0" borderId="8" applyNumberFormat="0" applyFill="0" applyAlignment="0" applyProtection="0"/>
    <xf numFmtId="0" fontId="4" fillId="25" borderId="9" applyNumberFormat="0" applyFont="0" applyAlignment="0" applyProtection="0"/>
    <xf numFmtId="178" fontId="24" fillId="0" borderId="0" applyFont="0" applyFill="0" applyBorder="0" applyAlignment="0" applyProtection="0"/>
    <xf numFmtId="0" fontId="27" fillId="0" borderId="5">
      <alignment horizontal="left" vertical="center" wrapText="1" indent="2"/>
    </xf>
    <xf numFmtId="4" fontId="27" fillId="0" borderId="1" applyFill="0" applyBorder="0" applyProtection="0">
      <alignment horizontal="right" vertical="center"/>
    </xf>
    <xf numFmtId="4" fontId="27" fillId="0" borderId="1" applyFill="0" applyBorder="0" applyProtection="0">
      <alignment horizontal="right" vertical="center"/>
    </xf>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6"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26"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3" fontId="4" fillId="54" borderId="2" applyFont="0" applyFill="0" applyBorder="0" applyAlignment="0" applyProtection="0"/>
    <xf numFmtId="3" fontId="4" fillId="54" borderId="2" applyFont="0" applyFill="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8" fillId="3" borderId="0" applyNumberFormat="0" applyBorder="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4"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4" fillId="69" borderId="33" applyNumberFormat="0" applyFont="0" applyAlignment="0" applyProtection="0"/>
    <xf numFmtId="0" fontId="4"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0" fontId="4" fillId="69" borderId="33" applyNumberFormat="0" applyFont="0" applyAlignment="0" applyProtection="0"/>
    <xf numFmtId="0" fontId="1" fillId="69" borderId="33" applyNumberFormat="0" applyFont="0" applyAlignment="0" applyProtection="0"/>
    <xf numFmtId="0" fontId="1" fillId="69" borderId="33" applyNumberFormat="0" applyFont="0" applyAlignment="0" applyProtection="0"/>
    <xf numFmtId="3" fontId="91" fillId="94" borderId="2" applyNumberFormat="0" applyBorder="0" applyAlignment="0" applyProtection="0"/>
    <xf numFmtId="0" fontId="9" fillId="21" borderId="2" applyNumberFormat="0" applyAlignment="0" applyProtection="0"/>
    <xf numFmtId="0" fontId="9" fillId="21" borderId="2" applyNumberFormat="0" applyAlignment="0" applyProtection="0"/>
    <xf numFmtId="0" fontId="86" fillId="67" borderId="30" applyNumberFormat="0" applyAlignment="0" applyProtection="0"/>
    <xf numFmtId="0" fontId="43" fillId="55" borderId="2" applyNumberFormat="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8" fontId="47" fillId="0" borderId="0" applyFont="0" applyFill="0" applyBorder="0" applyAlignment="0" applyProtection="0"/>
    <xf numFmtId="178" fontId="4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47" fillId="0" borderId="0" applyFont="0" applyFill="0" applyBorder="0" applyAlignment="0" applyProtection="0"/>
    <xf numFmtId="165" fontId="1"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8" fontId="4" fillId="0" borderId="0" applyFont="0" applyFill="0" applyBorder="0" applyAlignment="0" applyProtection="0"/>
    <xf numFmtId="165" fontId="1" fillId="0" borderId="0" applyFont="0" applyFill="0" applyBorder="0" applyAlignment="0" applyProtection="0"/>
    <xf numFmtId="178"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7"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0" fontId="4" fillId="0" borderId="0" applyFont="0" applyFill="0" applyBorder="0" applyAlignment="0" applyProtection="0"/>
    <xf numFmtId="0" fontId="11" fillId="0" borderId="0" applyNumberFormat="0" applyFill="0" applyBorder="0" applyAlignment="0" applyProtection="0"/>
    <xf numFmtId="0" fontId="12" fillId="4" borderId="0" applyNumberFormat="0" applyBorder="0" applyAlignment="0" applyProtection="0"/>
    <xf numFmtId="0" fontId="13" fillId="0" borderId="6" applyNumberFormat="0" applyFill="0" applyAlignment="0" applyProtection="0"/>
    <xf numFmtId="0" fontId="14" fillId="0" borderId="7" applyNumberFormat="0" applyFill="0" applyAlignment="0" applyProtection="0"/>
    <xf numFmtId="0" fontId="74"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6" fillId="7" borderId="2" applyNumberFormat="0" applyAlignment="0" applyProtection="0"/>
    <xf numFmtId="178" fontId="4" fillId="0" borderId="0" applyFont="0" applyFill="0" applyBorder="0" applyAlignment="0" applyProtection="0"/>
    <xf numFmtId="178" fontId="4" fillId="0" borderId="0" applyFont="0" applyFill="0" applyBorder="0" applyAlignment="0" applyProtection="0"/>
    <xf numFmtId="0" fontId="84" fillId="66" borderId="30" applyNumberFormat="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6"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65"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110"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4" fillId="0" borderId="0" applyNumberFormat="0" applyFill="0" applyBorder="0" applyAlignment="0" applyProtection="0">
      <alignment vertical="top"/>
      <protection locked="0"/>
    </xf>
    <xf numFmtId="178" fontId="4" fillId="0" borderId="0" applyFon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76" fillId="0" borderId="0" applyNumberFormat="0" applyFill="0" applyBorder="0" applyAlignment="0" applyProtection="0"/>
    <xf numFmtId="0" fontId="110" fillId="0" borderId="0" applyNumberFormat="0" applyFill="0" applyBorder="0" applyAlignment="0" applyProtection="0">
      <alignment vertical="top"/>
      <protection locked="0"/>
    </xf>
    <xf numFmtId="178" fontId="2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9" fontId="30"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49" fontId="4" fillId="0" borderId="1" applyFill="0" applyProtection="0">
      <alignment horizontal="right"/>
    </xf>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 fontId="4" fillId="0" borderId="1" applyFill="0" applyProtection="0">
      <alignment horizontal="right" vertical="top" wrapText="1"/>
    </xf>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8" fontId="1" fillId="0" borderId="0" applyFont="0" applyFill="0" applyBorder="0" applyAlignment="0" applyProtection="0"/>
    <xf numFmtId="165" fontId="2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9" fontId="30"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65" fontId="24" fillId="0" borderId="0" applyFont="0" applyFill="0" applyBorder="0" applyAlignment="0" applyProtection="0"/>
    <xf numFmtId="0" fontId="30" fillId="0" borderId="0"/>
    <xf numFmtId="0" fontId="30" fillId="0" borderId="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0" fontId="30" fillId="0" borderId="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6"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 fontId="4" fillId="0" borderId="1" applyFill="0" applyProtection="0">
      <alignment horizontal="right" vertical="top" wrapText="1"/>
    </xf>
    <xf numFmtId="0" fontId="3" fillId="100" borderId="1" applyNumberFormat="0" applyProtection="0">
      <alignment horizontal="right"/>
    </xf>
    <xf numFmtId="0" fontId="30" fillId="0" borderId="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30" fillId="0" borderId="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0" fillId="0" borderId="0"/>
    <xf numFmtId="178" fontId="1" fillId="0" borderId="0" applyFont="0" applyFill="0" applyBorder="0" applyAlignment="0" applyProtection="0"/>
    <xf numFmtId="0" fontId="30" fillId="0" borderId="0"/>
    <xf numFmtId="0" fontId="30" fillId="0" borderId="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0" fontId="4" fillId="0" borderId="1" applyFill="0" applyProtection="0">
      <alignment horizontal="right" vertical="top" wrapText="1"/>
    </xf>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xf numFmtId="0" fontId="4" fillId="0" borderId="0"/>
    <xf numFmtId="0" fontId="26" fillId="0" borderId="0"/>
    <xf numFmtId="9" fontId="4" fillId="0" borderId="0" applyFont="0" applyFill="0" applyBorder="0" applyAlignment="0" applyProtection="0"/>
    <xf numFmtId="0" fontId="4" fillId="0" borderId="0" applyNumberFormat="0" applyFont="0" applyFill="0" applyBorder="0" applyProtection="0">
      <alignment horizontal="left" vertical="center" indent="2"/>
    </xf>
    <xf numFmtId="4" fontId="27" fillId="102" borderId="1">
      <alignment horizontal="right" vertical="center"/>
    </xf>
    <xf numFmtId="0" fontId="25" fillId="0" borderId="0" applyNumberFormat="0">
      <alignment horizontal="right"/>
    </xf>
    <xf numFmtId="0" fontId="25" fillId="0" borderId="37">
      <alignment horizontal="left" vertical="top" wrapText="1"/>
    </xf>
    <xf numFmtId="0" fontId="4" fillId="0" borderId="28"/>
    <xf numFmtId="0" fontId="112" fillId="0" borderId="0" applyNumberFormat="0" applyFill="0" applyBorder="0" applyAlignment="0" applyProtection="0"/>
    <xf numFmtId="4" fontId="27" fillId="0" borderId="21">
      <alignment horizontal="right" vertical="center"/>
    </xf>
    <xf numFmtId="0" fontId="27" fillId="24" borderId="1"/>
    <xf numFmtId="0" fontId="27" fillId="0" borderId="0"/>
    <xf numFmtId="0" fontId="4" fillId="0" borderId="0"/>
    <xf numFmtId="0" fontId="30" fillId="69" borderId="33" applyNumberFormat="0" applyFont="0" applyAlignment="0" applyProtection="0"/>
    <xf numFmtId="0" fontId="9" fillId="21" borderId="2" applyNumberFormat="0" applyAlignment="0" applyProtection="0"/>
    <xf numFmtId="0" fontId="9" fillId="21" borderId="2" applyNumberFormat="0" applyAlignment="0" applyProtection="0"/>
    <xf numFmtId="0" fontId="16" fillId="7" borderId="2" applyNumberFormat="0" applyAlignment="0" applyProtection="0"/>
    <xf numFmtId="0" fontId="16" fillId="7" borderId="2" applyNumberFormat="0" applyAlignment="0" applyProtection="0"/>
    <xf numFmtId="0" fontId="30" fillId="0" borderId="0"/>
    <xf numFmtId="0" fontId="19" fillId="21" borderId="10" applyNumberFormat="0" applyAlignment="0" applyProtection="0"/>
    <xf numFmtId="0" fontId="19" fillId="21" borderId="10" applyNumberFormat="0" applyAlignment="0" applyProtection="0"/>
    <xf numFmtId="9" fontId="30" fillId="0" borderId="0" applyFont="0" applyFill="0" applyBorder="0" applyAlignment="0" applyProtection="0"/>
    <xf numFmtId="0" fontId="3" fillId="100" borderId="1" applyNumberFormat="0" applyProtection="0">
      <alignment horizontal="right"/>
    </xf>
    <xf numFmtId="1" fontId="4" fillId="0" borderId="1" applyFill="0" applyProtection="0">
      <alignment horizontal="right" vertical="top" wrapText="1"/>
    </xf>
    <xf numFmtId="0" fontId="4" fillId="0" borderId="1" applyFill="0" applyProtection="0">
      <alignment horizontal="right" vertical="top" wrapText="1"/>
    </xf>
    <xf numFmtId="0" fontId="111" fillId="0" borderId="0" applyNumberFormat="0" applyFill="0" applyBorder="0" applyAlignment="0" applyProtection="0"/>
    <xf numFmtId="0" fontId="2" fillId="0" borderId="11" applyNumberFormat="0" applyFill="0" applyAlignment="0" applyProtection="0"/>
    <xf numFmtId="0" fontId="4" fillId="0" borderId="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1"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5"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79"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3"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87"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91"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2"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76"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0"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4"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88"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30" fillId="92" borderId="0" applyNumberFormat="0" applyBorder="0" applyAlignment="0" applyProtection="0"/>
    <xf numFmtId="0" fontId="89" fillId="81" borderId="0" applyNumberFormat="0" applyBorder="0" applyAlignment="0" applyProtection="0"/>
    <xf numFmtId="0" fontId="89" fillId="85" borderId="0" applyNumberFormat="0" applyBorder="0" applyAlignment="0" applyProtection="0"/>
    <xf numFmtId="0" fontId="89" fillId="93" borderId="0" applyNumberFormat="0" applyBorder="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0" fontId="30" fillId="69" borderId="33" applyNumberFormat="0" applyFont="0" applyAlignment="0" applyProtection="0"/>
    <xf numFmtId="3" fontId="113" fillId="0" borderId="0" applyFont="0" applyFill="0" applyBorder="0" applyAlignment="0" applyProtection="0"/>
    <xf numFmtId="181" fontId="4" fillId="0" borderId="0"/>
    <xf numFmtId="181" fontId="4" fillId="0" borderId="0"/>
    <xf numFmtId="181" fontId="4" fillId="0" borderId="0"/>
    <xf numFmtId="181" fontId="4" fillId="0" borderId="0"/>
    <xf numFmtId="181" fontId="4" fillId="0" borderId="0"/>
    <xf numFmtId="0" fontId="26" fillId="0" borderId="0"/>
    <xf numFmtId="182" fontId="113" fillId="0" borderId="0" applyFont="0" applyFill="0" applyBorder="0" applyAlignment="0" applyProtection="0"/>
    <xf numFmtId="0" fontId="113" fillId="0" borderId="0" applyFont="0" applyFill="0" applyBorder="0" applyAlignment="0" applyProtection="0"/>
    <xf numFmtId="0" fontId="26" fillId="0" borderId="0"/>
    <xf numFmtId="2" fontId="113"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0" fontId="30" fillId="0" borderId="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 fillId="100" borderId="1" applyNumberFormat="0" applyProtection="0">
      <alignment horizontal="left"/>
    </xf>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4" fontId="27" fillId="0" borderId="1" applyFill="0" applyBorder="0" applyProtection="0">
      <alignment horizontal="right" vertical="center"/>
    </xf>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26" fillId="0" borderId="0"/>
    <xf numFmtId="0" fontId="30" fillId="0" borderId="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4" fontId="114" fillId="26" borderId="38" applyNumberFormat="0" applyProtection="0">
      <alignment vertical="center"/>
    </xf>
    <xf numFmtId="4" fontId="115" fillId="26" borderId="38" applyNumberFormat="0" applyProtection="0">
      <alignment vertical="center"/>
    </xf>
    <xf numFmtId="4" fontId="116" fillId="23" borderId="38" applyNumberFormat="0" applyProtection="0">
      <alignment horizontal="left" vertical="center" indent="1"/>
    </xf>
    <xf numFmtId="0" fontId="4" fillId="0" borderId="0"/>
    <xf numFmtId="4" fontId="117" fillId="103" borderId="38" applyNumberFormat="0" applyProtection="0">
      <alignment horizontal="left" vertical="center" indent="1"/>
    </xf>
    <xf numFmtId="4" fontId="118" fillId="104" borderId="38" applyNumberFormat="0" applyProtection="0">
      <alignment vertical="center"/>
    </xf>
    <xf numFmtId="0" fontId="4" fillId="0" borderId="0"/>
    <xf numFmtId="0" fontId="4" fillId="0" borderId="0"/>
    <xf numFmtId="0" fontId="4" fillId="0" borderId="0"/>
    <xf numFmtId="4" fontId="100" fillId="20" borderId="38" applyNumberFormat="0" applyProtection="0">
      <alignment vertical="center"/>
    </xf>
    <xf numFmtId="0" fontId="4" fillId="0" borderId="0"/>
    <xf numFmtId="0" fontId="4" fillId="0" borderId="0"/>
    <xf numFmtId="0" fontId="4" fillId="0" borderId="0"/>
    <xf numFmtId="4" fontId="118" fillId="105" borderId="38" applyNumberFormat="0" applyProtection="0">
      <alignment vertical="center"/>
    </xf>
    <xf numFmtId="0" fontId="4" fillId="0" borderId="0"/>
    <xf numFmtId="0" fontId="4" fillId="0" borderId="0"/>
    <xf numFmtId="0" fontId="4" fillId="0" borderId="0"/>
    <xf numFmtId="4" fontId="119" fillId="104" borderId="38" applyNumberFormat="0" applyProtection="0">
      <alignment vertical="center"/>
    </xf>
    <xf numFmtId="4" fontId="120" fillId="106" borderId="38" applyNumberFormat="0" applyProtection="0">
      <alignment horizontal="left" vertical="center" indent="1"/>
    </xf>
    <xf numFmtId="4" fontId="120" fillId="103" borderId="38" applyNumberFormat="0" applyProtection="0">
      <alignment horizontal="left" vertical="center" indent="1"/>
    </xf>
    <xf numFmtId="4" fontId="120" fillId="103" borderId="38" applyNumberFormat="0" applyProtection="0">
      <alignment horizontal="left" vertical="center" indent="1"/>
    </xf>
    <xf numFmtId="4" fontId="121" fillId="27" borderId="38" applyNumberFormat="0" applyProtection="0">
      <alignment vertical="center"/>
    </xf>
    <xf numFmtId="4" fontId="122" fillId="54" borderId="38" applyNumberFormat="0" applyProtection="0">
      <alignment horizontal="left" vertical="center" indent="1"/>
    </xf>
    <xf numFmtId="4" fontId="123" fillId="103" borderId="0" applyNumberFormat="0" applyProtection="0">
      <alignment horizontal="left" vertical="center" indent="1"/>
    </xf>
    <xf numFmtId="4" fontId="124" fillId="103" borderId="0" applyNumberFormat="0" applyProtection="0">
      <alignment horizontal="left" vertical="center" indent="1"/>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25" fillId="54" borderId="38" applyNumberFormat="0" applyProtection="0">
      <alignment vertical="center"/>
    </xf>
    <xf numFmtId="4" fontId="126" fillId="54" borderId="38" applyNumberFormat="0" applyProtection="0">
      <alignment vertical="center"/>
    </xf>
    <xf numFmtId="4" fontId="127" fillId="107" borderId="38" applyNumberFormat="0" applyProtection="0">
      <alignment horizontal="left" vertical="center" indent="1"/>
    </xf>
    <xf numFmtId="0" fontId="4" fillId="0" borderId="0"/>
    <xf numFmtId="4" fontId="128" fillId="54" borderId="38" applyNumberFormat="0" applyProtection="0">
      <alignment horizontal="right" vertical="center"/>
    </xf>
    <xf numFmtId="4" fontId="129" fillId="54" borderId="38" applyNumberFormat="0" applyProtection="0">
      <alignment vertical="center"/>
    </xf>
    <xf numFmtId="4" fontId="128" fillId="25" borderId="38" applyNumberFormat="0" applyProtection="0">
      <alignment horizontal="left" vertical="center"/>
    </xf>
    <xf numFmtId="0" fontId="4" fillId="0" borderId="0"/>
    <xf numFmtId="4" fontId="130" fillId="54" borderId="38" applyNumberFormat="0" applyProtection="0">
      <alignment vertical="center"/>
    </xf>
    <xf numFmtId="4" fontId="131" fillId="54" borderId="38" applyNumberFormat="0" applyProtection="0">
      <alignment vertical="center"/>
    </xf>
    <xf numFmtId="4" fontId="127" fillId="42" borderId="38" applyNumberFormat="0" applyProtection="0">
      <alignment horizontal="left" vertical="center" indent="1"/>
    </xf>
    <xf numFmtId="4" fontId="132" fillId="108" borderId="0" applyNumberFormat="0" applyProtection="0">
      <alignment horizontal="left" indent="1"/>
    </xf>
    <xf numFmtId="4" fontId="133" fillId="54" borderId="38" applyNumberFormat="0" applyProtection="0">
      <alignment vertical="center"/>
    </xf>
    <xf numFmtId="3" fontId="4" fillId="54" borderId="2" applyFont="0" applyFill="0" applyBorder="0" applyAlignment="0" applyProtection="0"/>
    <xf numFmtId="3" fontId="4" fillId="54" borderId="2" applyFont="0" applyFill="0" applyBorder="0" applyAlignment="0" applyProtection="0"/>
    <xf numFmtId="0" fontId="31" fillId="28" borderId="0" applyNumberFormat="0" applyBorder="0" applyAlignment="0" applyProtection="0"/>
    <xf numFmtId="3" fontId="91" fillId="94" borderId="2" applyNumberFormat="0" applyBorder="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43" fillId="55" borderId="2" applyNumberFormat="0" applyBorder="0" applyAlignment="0" applyProtection="0"/>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178" fontId="2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3" fontId="4" fillId="54" borderId="2" applyFont="0" applyFill="0" applyBorder="0" applyAlignment="0" applyProtection="0"/>
    <xf numFmtId="3" fontId="4" fillId="54" borderId="2" applyFont="0" applyFill="0" applyBorder="0" applyAlignment="0" applyProtection="0"/>
    <xf numFmtId="3" fontId="91" fillId="94" borderId="2" applyNumberFormat="0" applyBorder="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43" fillId="55" borderId="2" applyNumberFormat="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4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8" fontId="1" fillId="0" borderId="0" applyFont="0" applyFill="0" applyBorder="0" applyAlignment="0" applyProtection="0"/>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165" fontId="1"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7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 fontId="4" fillId="0" borderId="1" applyFill="0" applyProtection="0">
      <alignment horizontal="right" vertical="top" wrapText="1"/>
    </xf>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7"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2" fontId="4" fillId="0" borderId="1" applyFill="0" applyProtection="0">
      <alignment horizontal="right" vertical="top" wrapText="1"/>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49" fontId="4" fillId="0" borderId="1" applyFill="0" applyProtection="0">
      <alignment horizontal="right"/>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0"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 fontId="4" fillId="0" borderId="1" applyFill="0" applyProtection="0">
      <alignment horizontal="right" vertical="top" wrapText="1"/>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78" fontId="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24" borderId="1"/>
    <xf numFmtId="0" fontId="4" fillId="0" borderId="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3" fillId="100" borderId="1" applyNumberFormat="0" applyProtection="0">
      <alignment horizontal="right"/>
    </xf>
    <xf numFmtId="1" fontId="4" fillId="0" borderId="1" applyFill="0" applyProtection="0">
      <alignment horizontal="right" vertical="top" wrapText="1"/>
    </xf>
    <xf numFmtId="0" fontId="4" fillId="0" borderId="1" applyFill="0" applyProtection="0">
      <alignment horizontal="right" vertical="top" wrapText="1"/>
    </xf>
    <xf numFmtId="0" fontId="9" fillId="21" borderId="2" applyNumberFormat="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0" fontId="27" fillId="0" borderId="5">
      <alignment horizontal="left" vertical="center" wrapText="1" indent="2"/>
    </xf>
    <xf numFmtId="0" fontId="27" fillId="0" borderId="5">
      <alignment horizontal="left" vertical="center" wrapText="1" indent="2"/>
    </xf>
    <xf numFmtId="0" fontId="16" fillId="7" borderId="2" applyNumberFormat="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 fontId="27" fillId="0" borderId="1" applyFill="0" applyBorder="0" applyProtection="0">
      <alignment horizontal="right" vertical="center"/>
    </xf>
    <xf numFmtId="3" fontId="4" fillId="54" borderId="2" applyFont="0" applyFill="0" applyBorder="0" applyAlignment="0" applyProtection="0"/>
    <xf numFmtId="3" fontId="4" fillId="54" borderId="2" applyFont="0" applyFill="0" applyBorder="0" applyAlignment="0" applyProtection="0"/>
    <xf numFmtId="3" fontId="91" fillId="94" borderId="2" applyNumberFormat="0" applyBorder="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43" fillId="55" borderId="2" applyNumberFormat="0" applyBorder="0" applyAlignment="0" applyProtection="0"/>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27" fillId="0" borderId="5">
      <alignment horizontal="left" vertical="center" wrapText="1" indent="2"/>
    </xf>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4" fontId="27" fillId="0" borderId="1" applyFill="0" applyBorder="0" applyProtection="0">
      <alignment horizontal="right" vertical="center"/>
    </xf>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4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7"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7" fontId="2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3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0" fontId="3" fillId="100" borderId="1" applyNumberFormat="0" applyProtection="0">
      <alignment horizontal="left"/>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7"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78"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4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4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4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3" fontId="101" fillId="99" borderId="3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49" fontId="4" fillId="0" borderId="1" applyFill="0" applyProtection="0">
      <alignment horizontal="right"/>
    </xf>
    <xf numFmtId="0" fontId="4" fillId="0" borderId="1" applyFill="0" applyProtection="0">
      <alignment horizontal="right" vertical="top" wrapText="1"/>
    </xf>
    <xf numFmtId="0" fontId="3" fillId="100" borderId="1" applyNumberFormat="0" applyProtection="0">
      <alignment horizontal="right"/>
    </xf>
    <xf numFmtId="1" fontId="4" fillId="0" borderId="1" applyFill="0" applyProtection="0">
      <alignment horizontal="right" vertical="top" wrapText="1"/>
    </xf>
    <xf numFmtId="49" fontId="4" fillId="0" borderId="1" applyFill="0" applyProtection="0">
      <alignment horizontal="right"/>
    </xf>
    <xf numFmtId="1" fontId="4" fillId="0" borderId="1" applyFill="0" applyProtection="0">
      <alignment horizontal="right" vertical="top" wrapText="1"/>
    </xf>
    <xf numFmtId="165"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1" fillId="0" borderId="0" applyFont="0" applyFill="0" applyBorder="0" applyAlignment="0" applyProtection="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178" fontId="30"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0" fontId="30" fillId="0" borderId="0"/>
    <xf numFmtId="178" fontId="1" fillId="0" borderId="0" applyFont="0" applyFill="0" applyBorder="0" applyAlignment="0" applyProtection="0"/>
    <xf numFmtId="178" fontId="1" fillId="0" borderId="0" applyFont="0" applyFill="0" applyBorder="0" applyAlignment="0" applyProtection="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0" fontId="4" fillId="0" borderId="1" applyFill="0" applyProtection="0">
      <alignment horizontal="right" vertical="top" wrapText="1"/>
    </xf>
    <xf numFmtId="2" fontId="4" fillId="0" borderId="1" applyFill="0" applyProtection="0">
      <alignment horizontal="right" vertical="top" wrapText="1"/>
    </xf>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0" fontId="4" fillId="0" borderId="0"/>
    <xf numFmtId="0" fontId="30" fillId="0" borderId="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0" fontId="4" fillId="0" borderId="0"/>
    <xf numFmtId="0" fontId="30" fillId="0" borderId="0"/>
    <xf numFmtId="9" fontId="30" fillId="0" borderId="0" applyFont="0" applyFill="0" applyBorder="0" applyAlignment="0" applyProtection="0"/>
    <xf numFmtId="0" fontId="3" fillId="100" borderId="1" applyNumberFormat="0" applyProtection="0">
      <alignment horizontal="left"/>
    </xf>
    <xf numFmtId="0" fontId="3" fillId="100" borderId="1" applyNumberFormat="0" applyProtection="0">
      <alignment horizontal="right"/>
    </xf>
    <xf numFmtId="2" fontId="4" fillId="0" borderId="1" applyFill="0" applyProtection="0">
      <alignment horizontal="right" vertical="top" wrapText="1"/>
    </xf>
    <xf numFmtId="178" fontId="2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0" fontId="30" fillId="0" borderId="0"/>
    <xf numFmtId="178" fontId="1" fillId="0" borderId="0" applyFont="0" applyFill="0" applyBorder="0" applyAlignment="0" applyProtection="0"/>
    <xf numFmtId="0" fontId="30" fillId="0" borderId="0"/>
    <xf numFmtId="178" fontId="4"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9" fontId="30"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0" fontId="30" fillId="0" borderId="0"/>
    <xf numFmtId="2" fontId="4" fillId="0" borderId="1" applyFill="0" applyProtection="0">
      <alignment horizontal="right" vertical="top" wrapText="1"/>
    </xf>
    <xf numFmtId="178" fontId="30"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0" fontId="4" fillId="0" borderId="0"/>
    <xf numFmtId="0" fontId="3" fillId="100" borderId="1" applyNumberFormat="0" applyProtection="0">
      <alignment horizontal="left"/>
    </xf>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0" fontId="4" fillId="0" borderId="0"/>
    <xf numFmtId="178" fontId="4" fillId="0" borderId="0" applyFont="0" applyFill="0" applyBorder="0" applyAlignment="0" applyProtection="0"/>
    <xf numFmtId="0" fontId="30" fillId="0" borderId="0"/>
    <xf numFmtId="9"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0" fontId="3" fillId="100" borderId="1" applyNumberFormat="0" applyProtection="0">
      <alignment horizontal="right"/>
    </xf>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0" fontId="30" fillId="0" borderId="0"/>
    <xf numFmtId="178" fontId="24" fillId="0" borderId="0" applyFont="0" applyFill="0" applyBorder="0" applyAlignment="0" applyProtection="0"/>
    <xf numFmtId="178" fontId="30" fillId="0" borderId="0" applyFont="0" applyFill="0" applyBorder="0" applyAlignment="0" applyProtection="0"/>
    <xf numFmtId="0" fontId="30" fillId="0" borderId="0"/>
    <xf numFmtId="9"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9"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 fontId="4" fillId="0" borderId="1" applyFill="0" applyProtection="0">
      <alignment horizontal="right" vertical="top" wrapText="1"/>
    </xf>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0" fontId="30" fillId="0" borderId="0"/>
    <xf numFmtId="0" fontId="4" fillId="0" borderId="1" applyFill="0" applyProtection="0">
      <alignment horizontal="right" vertical="top" wrapText="1"/>
    </xf>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178" fontId="4" fillId="0" borderId="0" applyFont="0" applyFill="0" applyBorder="0" applyAlignment="0" applyProtection="0"/>
    <xf numFmtId="0" fontId="30" fillId="0" borderId="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7" fontId="23" fillId="0" borderId="0" applyFont="0" applyFill="0" applyBorder="0" applyAlignment="0" applyProtection="0"/>
    <xf numFmtId="177" fontId="23" fillId="0" borderId="0" applyFont="0" applyFill="0" applyBorder="0" applyAlignment="0" applyProtection="0"/>
    <xf numFmtId="0" fontId="30" fillId="0" borderId="0"/>
    <xf numFmtId="0" fontId="3" fillId="100" borderId="1" applyNumberFormat="0" applyProtection="0">
      <alignment horizontal="right"/>
    </xf>
    <xf numFmtId="177" fontId="23"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4" fillId="0" borderId="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0" fontId="30" fillId="0" borderId="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0" fontId="30" fillId="0" borderId="0"/>
    <xf numFmtId="178" fontId="4" fillId="0" borderId="0" applyFont="0" applyFill="0" applyBorder="0" applyAlignment="0" applyProtection="0"/>
    <xf numFmtId="165"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0" fontId="30" fillId="0" borderId="0"/>
    <xf numFmtId="178" fontId="4" fillId="0" borderId="0" applyFont="0" applyFill="0" applyBorder="0" applyAlignment="0" applyProtection="0"/>
    <xf numFmtId="9"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1" applyFill="0" applyProtection="0">
      <alignment horizontal="right" vertical="top" wrapText="1"/>
    </xf>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0" fontId="30" fillId="0" borderId="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6" fillId="0" borderId="0" applyFont="0" applyFill="0" applyBorder="0" applyAlignment="0" applyProtection="0"/>
    <xf numFmtId="178" fontId="4" fillId="0" borderId="0" applyFont="0" applyFill="0" applyBorder="0" applyAlignment="0" applyProtection="0"/>
    <xf numFmtId="49" fontId="4" fillId="0" borderId="1" applyFill="0" applyProtection="0">
      <alignment horizontal="right"/>
    </xf>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9"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0" fontId="3" fillId="100" borderId="1" applyNumberFormat="0" applyProtection="0">
      <alignment horizontal="left"/>
    </xf>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178" fontId="30"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7" fontId="23" fillId="0" borderId="0" applyFont="0" applyFill="0" applyBorder="0" applyAlignment="0" applyProtection="0"/>
    <xf numFmtId="178" fontId="24" fillId="0" borderId="0" applyFont="0" applyFill="0" applyBorder="0" applyAlignment="0" applyProtection="0"/>
    <xf numFmtId="0" fontId="4" fillId="0" borderId="1" applyFill="0" applyProtection="0">
      <alignment horizontal="right" vertical="top" wrapText="1"/>
    </xf>
    <xf numFmtId="178" fontId="30"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0" fontId="4" fillId="0" borderId="0"/>
    <xf numFmtId="0" fontId="4" fillId="0" borderId="1" applyFill="0" applyProtection="0">
      <alignment horizontal="right" vertical="top" wrapText="1"/>
    </xf>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0" fontId="30" fillId="0" borderId="0"/>
    <xf numFmtId="178" fontId="1"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0" fontId="3" fillId="100" borderId="1" applyNumberFormat="0" applyProtection="0">
      <alignment horizontal="right"/>
    </xf>
    <xf numFmtId="178" fontId="30"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0" fontId="30" fillId="0" borderId="0"/>
    <xf numFmtId="178" fontId="30"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 fontId="4" fillId="0" borderId="1" applyFill="0" applyProtection="0">
      <alignment horizontal="right" vertical="top" wrapText="1"/>
    </xf>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2" fontId="4" fillId="0" borderId="1" applyFill="0" applyProtection="0">
      <alignment horizontal="right" vertical="top" wrapText="1"/>
    </xf>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0" fontId="30" fillId="0" borderId="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0" fontId="30" fillId="0" borderId="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9"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4" fillId="0" borderId="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0" fontId="30" fillId="0" borderId="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0" fontId="30" fillId="0" borderId="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4" fillId="0" borderId="0"/>
    <xf numFmtId="0" fontId="4" fillId="0" borderId="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7" fontId="23"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0" fontId="3" fillId="100" borderId="1" applyNumberFormat="0" applyProtection="0">
      <alignment horizontal="left"/>
    </xf>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0" fontId="30" fillId="0" borderId="0"/>
    <xf numFmtId="1" fontId="4" fillId="0" borderId="1" applyFill="0" applyProtection="0">
      <alignment horizontal="right" vertical="top" wrapText="1"/>
    </xf>
    <xf numFmtId="9" fontId="30"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0" fontId="30" fillId="0" borderId="0"/>
    <xf numFmtId="0" fontId="30" fillId="0" borderId="0"/>
    <xf numFmtId="178" fontId="4" fillId="0" borderId="0" applyFont="0" applyFill="0" applyBorder="0" applyAlignment="0" applyProtection="0"/>
    <xf numFmtId="0" fontId="30" fillId="0" borderId="0"/>
    <xf numFmtId="9" fontId="30" fillId="0" borderId="0" applyFont="0" applyFill="0" applyBorder="0" applyAlignment="0" applyProtection="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1" fillId="0" borderId="0" applyFont="0" applyFill="0" applyBorder="0" applyAlignment="0" applyProtection="0"/>
    <xf numFmtId="0" fontId="30" fillId="0" borderId="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49" fontId="4" fillId="0" borderId="1" applyFill="0" applyProtection="0">
      <alignment horizontal="right"/>
    </xf>
    <xf numFmtId="178" fontId="30"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0" fontId="30" fillId="0" borderId="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 fillId="100" borderId="1" applyNumberFormat="0" applyProtection="0">
      <alignment horizontal="right"/>
    </xf>
    <xf numFmtId="178" fontId="1"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9"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0" fontId="30" fillId="0" borderId="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7" fillId="0" borderId="0" applyFont="0" applyFill="0" applyBorder="0" applyAlignment="0" applyProtection="0"/>
    <xf numFmtId="165" fontId="30" fillId="0" borderId="0" applyFont="0" applyFill="0" applyBorder="0" applyAlignment="0" applyProtection="0"/>
    <xf numFmtId="165" fontId="30"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65" fontId="30" fillId="0" borderId="0" applyFont="0" applyFill="0" applyBorder="0" applyAlignment="0" applyProtection="0"/>
    <xf numFmtId="165"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33" fillId="0" borderId="0"/>
    <xf numFmtId="0" fontId="4" fillId="0" borderId="0"/>
    <xf numFmtId="0" fontId="4" fillId="0" borderId="0"/>
    <xf numFmtId="0" fontId="4" fillId="0" borderId="0"/>
    <xf numFmtId="0" fontId="4" fillId="0" borderId="0"/>
    <xf numFmtId="180" fontId="4" fillId="0" borderId="0"/>
    <xf numFmtId="0" fontId="4" fillId="0" borderId="0"/>
    <xf numFmtId="0" fontId="4" fillId="0" borderId="0"/>
    <xf numFmtId="180" fontId="4" fillId="0" borderId="0"/>
    <xf numFmtId="179" fontId="4" fillId="0" borderId="0"/>
    <xf numFmtId="0" fontId="46" fillId="0" borderId="0" applyFill="0" applyBorder="0"/>
    <xf numFmtId="179" fontId="4" fillId="0" borderId="0"/>
    <xf numFmtId="0" fontId="46" fillId="0" borderId="0" applyFill="0" applyBorder="0"/>
    <xf numFmtId="179" fontId="4" fillId="0" borderId="0"/>
    <xf numFmtId="0" fontId="4" fillId="0" borderId="0"/>
    <xf numFmtId="0" fontId="4" fillId="0" borderId="0"/>
    <xf numFmtId="0" fontId="108" fillId="0" borderId="0"/>
    <xf numFmtId="0" fontId="108" fillId="0" borderId="0"/>
    <xf numFmtId="0" fontId="108" fillId="0" borderId="0"/>
    <xf numFmtId="0" fontId="108" fillId="0" borderId="0"/>
    <xf numFmtId="0" fontId="108" fillId="0" borderId="0"/>
    <xf numFmtId="0" fontId="108" fillId="0" borderId="0"/>
    <xf numFmtId="179" fontId="134" fillId="0" borderId="0"/>
    <xf numFmtId="0" fontId="26" fillId="0" borderId="0"/>
    <xf numFmtId="179" fontId="134" fillId="0" borderId="0"/>
    <xf numFmtId="0" fontId="4" fillId="0" borderId="0"/>
    <xf numFmtId="0" fontId="4" fillId="0" borderId="0"/>
    <xf numFmtId="0" fontId="108" fillId="0" borderId="0"/>
    <xf numFmtId="0" fontId="108" fillId="0" borderId="0"/>
    <xf numFmtId="0" fontId="108" fillId="0" borderId="0"/>
    <xf numFmtId="180" fontId="43" fillId="55" borderId="0" applyNumberFormat="0" applyBorder="0" applyAlignment="0"/>
    <xf numFmtId="0" fontId="46" fillId="0" borderId="0" applyFill="0" applyBorder="0"/>
    <xf numFmtId="0" fontId="4" fillId="0" borderId="0"/>
    <xf numFmtId="0" fontId="46" fillId="0" borderId="0" applyFill="0" applyBorder="0"/>
    <xf numFmtId="0" fontId="46" fillId="0" borderId="0" applyFill="0" applyBorder="0"/>
    <xf numFmtId="180" fontId="43" fillId="55" borderId="0" applyNumberFormat="0" applyBorder="0" applyAlignment="0"/>
    <xf numFmtId="0" fontId="4" fillId="0" borderId="0"/>
    <xf numFmtId="0" fontId="4" fillId="0" borderId="0"/>
    <xf numFmtId="0" fontId="33" fillId="0" borderId="0"/>
    <xf numFmtId="0" fontId="4" fillId="0" borderId="0"/>
    <xf numFmtId="0" fontId="4" fillId="0" borderId="0"/>
    <xf numFmtId="0" fontId="33" fillId="0" borderId="0"/>
    <xf numFmtId="0" fontId="4" fillId="0" borderId="0"/>
    <xf numFmtId="0" fontId="4" fillId="0" borderId="0"/>
    <xf numFmtId="0" fontId="26" fillId="0" borderId="0"/>
    <xf numFmtId="180" fontId="43" fillId="55" borderId="0" applyNumberFormat="0" applyBorder="0" applyAlignment="0"/>
    <xf numFmtId="0" fontId="2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1" fillId="69" borderId="33" applyNumberFormat="0" applyFont="0" applyAlignment="0" applyProtection="0"/>
    <xf numFmtId="0" fontId="30" fillId="69" borderId="33" applyNumberFormat="0" applyFont="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0" fontId="85" fillId="67" borderId="31" applyNumberFormat="0" applyAlignment="0" applyProtection="0"/>
    <xf numFmtId="0" fontId="26" fillId="0" borderId="0"/>
    <xf numFmtId="175" fontId="4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0" fillId="0" borderId="0" applyFont="0" applyFill="0" applyBorder="0" applyAlignment="0" applyProtection="0"/>
    <xf numFmtId="0" fontId="21" fillId="0" borderId="0" applyNumberFormat="0" applyFill="0" applyBorder="0" applyAlignment="0" applyProtection="0"/>
    <xf numFmtId="0" fontId="11" fillId="0" borderId="0" applyNumberFormat="0" applyFill="0" applyBorder="0" applyAlignment="0" applyProtection="0"/>
    <xf numFmtId="0" fontId="82" fillId="0" borderId="0" applyNumberFormat="0" applyFill="0" applyBorder="0" applyAlignment="0" applyProtection="0"/>
    <xf numFmtId="0" fontId="20" fillId="0" borderId="0" applyNumberFormat="0" applyFill="0" applyBorder="0" applyAlignment="0" applyProtection="0"/>
    <xf numFmtId="0" fontId="13" fillId="0" borderId="6" applyNumberFormat="0" applyFill="0" applyAlignment="0" applyProtection="0"/>
    <xf numFmtId="0" fontId="14" fillId="0" borderId="7" applyNumberFormat="0" applyFill="0" applyAlignment="0" applyProtection="0"/>
    <xf numFmtId="0" fontId="15" fillId="0" borderId="8" applyNumberFormat="0" applyFill="0" applyAlignment="0" applyProtection="0"/>
    <xf numFmtId="0" fontId="15" fillId="0" borderId="0" applyNumberFormat="0" applyFill="0" applyBorder="0" applyAlignment="0" applyProtection="0"/>
    <xf numFmtId="0" fontId="20" fillId="0" borderId="0" applyNumberFormat="0" applyFill="0" applyBorder="0" applyAlignment="0" applyProtection="0"/>
    <xf numFmtId="0" fontId="34" fillId="0" borderId="34" applyNumberFormat="0" applyFill="0" applyAlignment="0" applyProtection="0"/>
    <xf numFmtId="0" fontId="8" fillId="3" borderId="0" applyNumberFormat="0" applyBorder="0" applyAlignment="0" applyProtection="0"/>
    <xf numFmtId="0" fontId="12" fillId="4" borderId="0" applyNumberFormat="0" applyBorder="0" applyAlignment="0" applyProtection="0"/>
    <xf numFmtId="0" fontId="21" fillId="0" borderId="0" applyNumberFormat="0" applyFill="0" applyBorder="0" applyAlignment="0" applyProtection="0"/>
    <xf numFmtId="0" fontId="88" fillId="0" borderId="0" applyNumberForma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7"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6"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6"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26"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6"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7"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7" fontId="23"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24"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30"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30" fillId="0" borderId="0"/>
    <xf numFmtId="178" fontId="30" fillId="0" borderId="0" applyFont="0" applyFill="0" applyBorder="0" applyAlignment="0" applyProtection="0"/>
    <xf numFmtId="9" fontId="30" fillId="0" borderId="0" applyFont="0" applyFill="0" applyBorder="0" applyAlignment="0" applyProtection="0"/>
    <xf numFmtId="0" fontId="4" fillId="0" borderId="0"/>
    <xf numFmtId="0" fontId="108" fillId="0" borderId="0"/>
    <xf numFmtId="0" fontId="30" fillId="0" borderId="0"/>
    <xf numFmtId="0" fontId="30" fillId="0" borderId="0"/>
    <xf numFmtId="0" fontId="30" fillId="0" borderId="0"/>
    <xf numFmtId="0" fontId="135" fillId="0" borderId="0" applyNumberFormat="0" applyBorder="0" applyAlignment="0"/>
    <xf numFmtId="165" fontId="30" fillId="0" borderId="0" applyFont="0" applyFill="0" applyBorder="0" applyAlignment="0" applyProtection="0"/>
  </cellStyleXfs>
  <cellXfs count="169">
    <xf numFmtId="0" fontId="0" fillId="0" borderId="0" xfId="0"/>
    <xf numFmtId="0" fontId="5" fillId="0" borderId="0" xfId="0" applyFont="1"/>
    <xf numFmtId="0" fontId="3" fillId="0" borderId="0" xfId="0" applyFont="1" applyAlignment="1">
      <alignment horizontal="center"/>
    </xf>
    <xf numFmtId="0" fontId="3" fillId="26" borderId="12" xfId="0" applyFont="1" applyFill="1" applyBorder="1"/>
    <xf numFmtId="0" fontId="3" fillId="27" borderId="12" xfId="0" applyFont="1" applyFill="1" applyBorder="1"/>
    <xf numFmtId="0" fontId="4" fillId="0" borderId="0" xfId="1520"/>
    <xf numFmtId="0" fontId="4" fillId="0" borderId="0" xfId="1520" applyFill="1"/>
    <xf numFmtId="0" fontId="35" fillId="29" borderId="0" xfId="1520" applyFont="1" applyFill="1"/>
    <xf numFmtId="0" fontId="3" fillId="30" borderId="0" xfId="1520" applyFont="1" applyFill="1"/>
    <xf numFmtId="0" fontId="3" fillId="29" borderId="0" xfId="1520" applyFont="1" applyFill="1"/>
    <xf numFmtId="0" fontId="3" fillId="0" borderId="0" xfId="1520" applyFont="1" applyFill="1"/>
    <xf numFmtId="0" fontId="34" fillId="0" borderId="0" xfId="0" applyFont="1"/>
    <xf numFmtId="0" fontId="0" fillId="0" borderId="0" xfId="0" quotePrefix="1"/>
    <xf numFmtId="0" fontId="4" fillId="0" borderId="0" xfId="1520" quotePrefix="1" applyFill="1" applyBorder="1" applyAlignment="1">
      <alignment horizontal="left" wrapText="1"/>
    </xf>
    <xf numFmtId="0" fontId="0" fillId="0" borderId="0" xfId="0" applyFill="1"/>
    <xf numFmtId="0" fontId="3" fillId="31" borderId="12" xfId="0" applyFont="1" applyFill="1" applyBorder="1"/>
    <xf numFmtId="0" fontId="0" fillId="0" borderId="14" xfId="0" applyBorder="1"/>
    <xf numFmtId="0" fontId="0" fillId="0" borderId="0" xfId="0" applyBorder="1"/>
    <xf numFmtId="0" fontId="0" fillId="0" borderId="13" xfId="0" applyBorder="1"/>
    <xf numFmtId="2" fontId="0" fillId="0" borderId="0" xfId="0" applyNumberFormat="1"/>
    <xf numFmtId="0" fontId="34" fillId="0" borderId="0" xfId="0" applyFont="1" applyBorder="1"/>
    <xf numFmtId="0" fontId="0" fillId="0" borderId="0" xfId="0" quotePrefix="1" applyBorder="1"/>
    <xf numFmtId="0" fontId="34" fillId="0" borderId="13" xfId="0" applyFont="1" applyBorder="1"/>
    <xf numFmtId="0" fontId="0" fillId="0" borderId="13" xfId="0" quotePrefix="1" applyBorder="1"/>
    <xf numFmtId="2" fontId="34" fillId="32" borderId="0" xfId="0" applyNumberFormat="1" applyFont="1" applyFill="1"/>
    <xf numFmtId="0" fontId="36" fillId="33" borderId="15" xfId="0" applyFont="1" applyFill="1" applyBorder="1"/>
    <xf numFmtId="0" fontId="36" fillId="33" borderId="16" xfId="0" applyFont="1" applyFill="1" applyBorder="1"/>
    <xf numFmtId="0" fontId="36" fillId="33" borderId="16" xfId="0" applyNumberFormat="1" applyFont="1" applyFill="1" applyBorder="1"/>
    <xf numFmtId="0" fontId="36" fillId="33" borderId="17" xfId="0" applyNumberFormat="1" applyFont="1" applyFill="1" applyBorder="1"/>
    <xf numFmtId="0" fontId="0" fillId="34" borderId="16" xfId="0" applyFont="1" applyFill="1" applyBorder="1"/>
    <xf numFmtId="0" fontId="0" fillId="0" borderId="16" xfId="0" applyFont="1" applyBorder="1"/>
    <xf numFmtId="0" fontId="0" fillId="0" borderId="18" xfId="0" applyFont="1" applyBorder="1"/>
    <xf numFmtId="2" fontId="0" fillId="0" borderId="18" xfId="0" applyNumberFormat="1" applyFont="1" applyBorder="1"/>
    <xf numFmtId="0" fontId="0" fillId="0" borderId="19" xfId="0" applyBorder="1"/>
    <xf numFmtId="0" fontId="0" fillId="0" borderId="0" xfId="0" applyFont="1" applyAlignment="1">
      <alignment horizontal="left"/>
    </xf>
    <xf numFmtId="14" fontId="0" fillId="0" borderId="0" xfId="0" applyNumberFormat="1" applyFont="1" applyAlignment="1">
      <alignment horizontal="left"/>
    </xf>
    <xf numFmtId="0" fontId="0" fillId="35" borderId="0" xfId="0" applyFont="1" applyFill="1" applyAlignment="1">
      <alignment horizontal="left"/>
    </xf>
    <xf numFmtId="0" fontId="0" fillId="35" borderId="0" xfId="0" applyFill="1"/>
    <xf numFmtId="0" fontId="0" fillId="0" borderId="0" xfId="0" applyFont="1"/>
    <xf numFmtId="0" fontId="37" fillId="36" borderId="0" xfId="0" applyFont="1" applyFill="1" applyAlignment="1">
      <alignment horizontal="center" vertical="center"/>
    </xf>
    <xf numFmtId="0" fontId="37" fillId="36" borderId="0" xfId="0" applyFont="1" applyFill="1" applyAlignment="1">
      <alignment vertical="center"/>
    </xf>
    <xf numFmtId="0" fontId="37" fillId="38" borderId="0" xfId="0" applyFont="1" applyFill="1" applyAlignment="1">
      <alignment horizontal="center"/>
    </xf>
    <xf numFmtId="0" fontId="37" fillId="38" borderId="0" xfId="0" applyFont="1" applyFill="1" applyAlignment="1"/>
    <xf numFmtId="0" fontId="37" fillId="38" borderId="0" xfId="0" applyFont="1" applyFill="1"/>
    <xf numFmtId="0" fontId="37" fillId="31" borderId="0" xfId="0" applyFont="1" applyFill="1" applyAlignment="1">
      <alignment horizontal="center"/>
    </xf>
    <xf numFmtId="0" fontId="37" fillId="31" borderId="0" xfId="0" applyFont="1" applyFill="1" applyAlignment="1"/>
    <xf numFmtId="0" fontId="37" fillId="31" borderId="0" xfId="0" applyFont="1" applyFill="1"/>
    <xf numFmtId="0" fontId="37" fillId="35" borderId="0" xfId="0" applyFont="1" applyFill="1" applyAlignment="1">
      <alignment horizontal="center"/>
    </xf>
    <xf numFmtId="0" fontId="37" fillId="35" borderId="0" xfId="0" applyFont="1" applyFill="1" applyAlignment="1"/>
    <xf numFmtId="0" fontId="37" fillId="35" borderId="0" xfId="0" applyFont="1" applyFill="1"/>
    <xf numFmtId="0" fontId="0" fillId="39" borderId="0" xfId="0" applyFill="1"/>
    <xf numFmtId="0" fontId="37" fillId="0" borderId="0" xfId="0" applyFont="1"/>
    <xf numFmtId="167" fontId="38" fillId="0" borderId="0" xfId="1522" applyFont="1" applyFill="1" applyBorder="1" applyAlignment="1">
      <alignment horizontal="center"/>
    </xf>
    <xf numFmtId="167" fontId="38" fillId="0" borderId="0" xfId="1522" applyFont="1" applyFill="1" applyBorder="1" applyAlignment="1">
      <alignment horizontal="right"/>
    </xf>
    <xf numFmtId="0" fontId="39" fillId="0" borderId="0" xfId="0" applyFont="1"/>
    <xf numFmtId="0" fontId="37" fillId="31" borderId="0" xfId="0" applyFont="1" applyFill="1" applyAlignment="1">
      <alignment horizontal="center" vertical="center"/>
    </xf>
    <xf numFmtId="0" fontId="37" fillId="31" borderId="0" xfId="0" applyFont="1" applyFill="1" applyAlignment="1">
      <alignment vertical="center"/>
    </xf>
    <xf numFmtId="0" fontId="40" fillId="0" borderId="0" xfId="0" applyFont="1"/>
    <xf numFmtId="0" fontId="34" fillId="0" borderId="0" xfId="0" applyFont="1"/>
    <xf numFmtId="2" fontId="0" fillId="41" borderId="0" xfId="0" applyNumberFormat="1" applyFill="1"/>
    <xf numFmtId="0" fontId="0" fillId="31" borderId="0" xfId="0" applyFill="1"/>
    <xf numFmtId="2" fontId="40" fillId="40" borderId="0" xfId="0" applyNumberFormat="1" applyFont="1" applyFill="1"/>
    <xf numFmtId="0" fontId="0" fillId="0" borderId="0" xfId="0"/>
    <xf numFmtId="0" fontId="0" fillId="0" borderId="0" xfId="0"/>
    <xf numFmtId="0" fontId="0" fillId="0" borderId="0" xfId="0"/>
    <xf numFmtId="0" fontId="0" fillId="0" borderId="0" xfId="0"/>
    <xf numFmtId="0" fontId="0" fillId="0" borderId="0" xfId="0"/>
    <xf numFmtId="0" fontId="34" fillId="31" borderId="0" xfId="0" applyFont="1" applyFill="1"/>
    <xf numFmtId="172" fontId="0" fillId="0" borderId="0" xfId="0" applyNumberFormat="1"/>
    <xf numFmtId="174" fontId="0" fillId="31" borderId="0" xfId="0" applyNumberFormat="1" applyFill="1"/>
    <xf numFmtId="0" fontId="0" fillId="0" borderId="0" xfId="0"/>
    <xf numFmtId="0" fontId="43" fillId="56" borderId="14" xfId="1641" applyFont="1" applyFill="1" applyBorder="1" applyAlignment="1">
      <alignment horizontal="right" wrapText="1"/>
    </xf>
    <xf numFmtId="0" fontId="44" fillId="56" borderId="14" xfId="1641" applyFont="1" applyFill="1" applyBorder="1" applyAlignment="1">
      <alignment horizontal="right" wrapText="1"/>
    </xf>
    <xf numFmtId="0" fontId="43" fillId="0" borderId="14" xfId="1641" applyFont="1" applyFill="1" applyBorder="1" applyAlignment="1">
      <alignment horizontal="right" wrapText="1"/>
    </xf>
    <xf numFmtId="0" fontId="41" fillId="0" borderId="0" xfId="0" applyFont="1"/>
    <xf numFmtId="0" fontId="0" fillId="0" borderId="0" xfId="0"/>
    <xf numFmtId="0" fontId="34" fillId="0" borderId="0" xfId="0" applyFont="1"/>
    <xf numFmtId="174" fontId="0" fillId="0" borderId="0" xfId="0" applyNumberFormat="1"/>
    <xf numFmtId="2" fontId="40" fillId="40" borderId="0" xfId="0" applyNumberFormat="1" applyFont="1" applyFill="1"/>
    <xf numFmtId="0" fontId="0" fillId="31" borderId="16" xfId="0" applyFont="1" applyFill="1" applyBorder="1"/>
    <xf numFmtId="0" fontId="45" fillId="0" borderId="0" xfId="0" applyFont="1"/>
    <xf numFmtId="174" fontId="41" fillId="0" borderId="0" xfId="0" applyNumberFormat="1" applyFont="1"/>
    <xf numFmtId="2" fontId="0" fillId="31" borderId="16" xfId="0" applyNumberFormat="1" applyFont="1" applyFill="1" applyBorder="1"/>
    <xf numFmtId="0" fontId="0" fillId="58" borderId="16" xfId="0" applyFont="1" applyFill="1" applyBorder="1"/>
    <xf numFmtId="2" fontId="0" fillId="31" borderId="18" xfId="0" applyNumberFormat="1" applyFont="1" applyFill="1" applyBorder="1"/>
    <xf numFmtId="2" fontId="0" fillId="57" borderId="16" xfId="0" applyNumberFormat="1" applyFont="1" applyFill="1" applyBorder="1"/>
    <xf numFmtId="0" fontId="0" fillId="31" borderId="18" xfId="0" applyFont="1" applyFill="1" applyBorder="1"/>
    <xf numFmtId="0" fontId="0" fillId="57" borderId="16" xfId="0" applyFont="1" applyFill="1" applyBorder="1"/>
    <xf numFmtId="0" fontId="0" fillId="0" borderId="0" xfId="0"/>
    <xf numFmtId="0" fontId="34" fillId="0" borderId="0" xfId="0" applyFont="1"/>
    <xf numFmtId="0" fontId="36" fillId="0" borderId="0" xfId="0" applyFont="1"/>
    <xf numFmtId="1" fontId="0" fillId="0" borderId="0" xfId="0" applyNumberFormat="1"/>
    <xf numFmtId="2" fontId="0" fillId="0" borderId="0" xfId="0" applyNumberFormat="1"/>
    <xf numFmtId="174" fontId="0" fillId="0" borderId="0" xfId="0" applyNumberFormat="1"/>
    <xf numFmtId="0" fontId="0" fillId="0" borderId="0" xfId="0" applyFont="1"/>
    <xf numFmtId="2" fontId="0" fillId="0" borderId="0" xfId="0" applyNumberFormat="1" applyFont="1" applyFill="1" applyBorder="1"/>
    <xf numFmtId="173" fontId="0" fillId="0" borderId="0" xfId="0" applyNumberFormat="1" applyFont="1" applyFill="1" applyBorder="1"/>
    <xf numFmtId="174" fontId="0" fillId="0" borderId="0" xfId="0" applyNumberFormat="1" applyFont="1" applyFill="1" applyBorder="1" applyAlignment="1">
      <alignment horizontal="left"/>
    </xf>
    <xf numFmtId="173" fontId="0" fillId="0" borderId="0" xfId="0" applyNumberFormat="1"/>
    <xf numFmtId="0" fontId="4" fillId="0" borderId="14" xfId="732" applyBorder="1"/>
    <xf numFmtId="172" fontId="0" fillId="0" borderId="0" xfId="0" applyNumberFormat="1" applyBorder="1"/>
    <xf numFmtId="0" fontId="0" fillId="0" borderId="0" xfId="0" applyFill="1" applyBorder="1"/>
    <xf numFmtId="1" fontId="0" fillId="0" borderId="0" xfId="0" applyNumberFormat="1" applyBorder="1"/>
    <xf numFmtId="172" fontId="0" fillId="0" borderId="14" xfId="0" applyNumberFormat="1" applyBorder="1"/>
    <xf numFmtId="0" fontId="0" fillId="0" borderId="14" xfId="0" applyFill="1" applyBorder="1"/>
    <xf numFmtId="1" fontId="0" fillId="0" borderId="14" xfId="0" applyNumberFormat="1" applyBorder="1"/>
    <xf numFmtId="1" fontId="0" fillId="31" borderId="0" xfId="0" applyNumberFormat="1" applyFill="1"/>
    <xf numFmtId="1" fontId="0" fillId="31" borderId="0" xfId="0" applyNumberFormat="1" applyFill="1" applyBorder="1"/>
    <xf numFmtId="1" fontId="0" fillId="31" borderId="14" xfId="0" applyNumberFormat="1" applyFill="1" applyBorder="1"/>
    <xf numFmtId="0" fontId="4" fillId="0" borderId="0" xfId="732" applyBorder="1"/>
    <xf numFmtId="0" fontId="4" fillId="0" borderId="0" xfId="732" applyFill="1" applyBorder="1"/>
    <xf numFmtId="0" fontId="4" fillId="0" borderId="14" xfId="732" applyFill="1" applyBorder="1"/>
    <xf numFmtId="0" fontId="0" fillId="59" borderId="0" xfId="0" applyFill="1"/>
    <xf numFmtId="0" fontId="37" fillId="36" borderId="0" xfId="0" applyFont="1" applyFill="1" applyAlignment="1">
      <alignment vertical="center" wrapText="1"/>
    </xf>
    <xf numFmtId="0" fontId="37" fillId="38" borderId="0" xfId="0" applyFont="1" applyFill="1" applyAlignment="1">
      <alignment horizontal="left"/>
    </xf>
    <xf numFmtId="0" fontId="78" fillId="0" borderId="1" xfId="0" applyFont="1" applyFill="1" applyBorder="1"/>
    <xf numFmtId="0" fontId="37" fillId="0" borderId="1" xfId="0" applyFont="1" applyFill="1" applyBorder="1"/>
    <xf numFmtId="0" fontId="37" fillId="0" borderId="1" xfId="0" applyFont="1" applyBorder="1"/>
    <xf numFmtId="0" fontId="79" fillId="0" borderId="1" xfId="1676" applyFont="1" applyFill="1" applyBorder="1" applyAlignment="1">
      <alignment horizontal="left"/>
    </xf>
    <xf numFmtId="0" fontId="37" fillId="35" borderId="0" xfId="0" applyFont="1" applyFill="1" applyAlignment="1">
      <alignment horizontal="left"/>
    </xf>
    <xf numFmtId="0" fontId="78" fillId="0" borderId="1" xfId="0" applyFont="1" applyBorder="1" applyAlignment="1">
      <alignment horizontal="left"/>
    </xf>
    <xf numFmtId="0" fontId="37" fillId="0" borderId="1" xfId="0" applyFont="1" applyFill="1" applyBorder="1" applyAlignment="1">
      <alignment horizontal="left"/>
    </xf>
    <xf numFmtId="0" fontId="37" fillId="0" borderId="1" xfId="0" applyFont="1" applyBorder="1" applyAlignment="1">
      <alignment horizontal="left"/>
    </xf>
    <xf numFmtId="0" fontId="78" fillId="0" borderId="1" xfId="0" applyFont="1" applyBorder="1"/>
    <xf numFmtId="0" fontId="80" fillId="0" borderId="1" xfId="1676" applyFont="1" applyFill="1" applyBorder="1" applyAlignment="1">
      <alignment horizontal="left"/>
    </xf>
    <xf numFmtId="1" fontId="0" fillId="57" borderId="16" xfId="0" applyNumberFormat="1" applyFont="1" applyFill="1" applyBorder="1"/>
    <xf numFmtId="172" fontId="0" fillId="31" borderId="0" xfId="0" applyNumberFormat="1" applyFont="1" applyFill="1" applyBorder="1"/>
    <xf numFmtId="1" fontId="0" fillId="31" borderId="0" xfId="0" applyNumberFormat="1" applyFont="1" applyFill="1" applyBorder="1"/>
    <xf numFmtId="0" fontId="4" fillId="35" borderId="0" xfId="1520" quotePrefix="1" applyFill="1" applyBorder="1" applyAlignment="1">
      <alignment horizontal="left" wrapText="1"/>
    </xf>
    <xf numFmtId="0" fontId="0" fillId="35" borderId="0" xfId="0" applyFill="1" applyBorder="1"/>
    <xf numFmtId="0" fontId="40" fillId="35" borderId="0" xfId="1520" quotePrefix="1" applyFont="1" applyFill="1" applyBorder="1" applyAlignment="1">
      <alignment horizontal="left" wrapText="1"/>
    </xf>
    <xf numFmtId="0" fontId="4" fillId="0" borderId="14" xfId="1520" quotePrefix="1" applyFill="1" applyBorder="1" applyAlignment="1">
      <alignment horizontal="left" wrapText="1"/>
    </xf>
    <xf numFmtId="0" fontId="0" fillId="0" borderId="23" xfId="0" applyBorder="1"/>
    <xf numFmtId="0" fontId="4" fillId="0" borderId="19" xfId="732" applyBorder="1"/>
    <xf numFmtId="1" fontId="0" fillId="37" borderId="19" xfId="0" applyNumberFormat="1" applyFill="1" applyBorder="1"/>
    <xf numFmtId="0" fontId="0" fillId="0" borderId="24" xfId="0" applyBorder="1"/>
    <xf numFmtId="0" fontId="0" fillId="0" borderId="25" xfId="0" applyBorder="1"/>
    <xf numFmtId="1" fontId="0" fillId="37" borderId="0" xfId="0" applyNumberFormat="1" applyFill="1" applyBorder="1"/>
    <xf numFmtId="0" fontId="0" fillId="0" borderId="26" xfId="0" applyBorder="1"/>
    <xf numFmtId="0" fontId="34" fillId="0" borderId="26" xfId="0" applyFont="1" applyBorder="1"/>
    <xf numFmtId="0" fontId="0" fillId="0" borderId="27" xfId="0" applyBorder="1"/>
    <xf numFmtId="0" fontId="4" fillId="0" borderId="28" xfId="732" applyFill="1" applyBorder="1"/>
    <xf numFmtId="1" fontId="0" fillId="37" borderId="28" xfId="0" applyNumberFormat="1" applyFill="1" applyBorder="1"/>
    <xf numFmtId="0" fontId="0" fillId="0" borderId="29" xfId="0" applyBorder="1"/>
    <xf numFmtId="0" fontId="34" fillId="35" borderId="0" xfId="0" applyFont="1" applyFill="1"/>
    <xf numFmtId="2" fontId="0" fillId="60" borderId="16" xfId="0" applyNumberFormat="1" applyFont="1" applyFill="1" applyBorder="1"/>
    <xf numFmtId="2" fontId="0" fillId="61" borderId="16" xfId="0" applyNumberFormat="1" applyFont="1" applyFill="1" applyBorder="1"/>
    <xf numFmtId="2" fontId="0" fillId="61" borderId="18" xfId="0" applyNumberFormat="1" applyFont="1" applyFill="1" applyBorder="1"/>
    <xf numFmtId="2" fontId="81" fillId="62" borderId="0" xfId="0" applyNumberFormat="1" applyFont="1" applyFill="1" applyBorder="1"/>
    <xf numFmtId="174" fontId="0" fillId="63" borderId="0" xfId="0" applyNumberFormat="1" applyFill="1"/>
    <xf numFmtId="172" fontId="0" fillId="63" borderId="0" xfId="0" applyNumberFormat="1" applyFill="1"/>
    <xf numFmtId="1" fontId="81" fillId="62" borderId="0" xfId="0" applyNumberFormat="1" applyFont="1" applyFill="1" applyBorder="1"/>
    <xf numFmtId="172" fontId="0" fillId="34" borderId="16" xfId="0" applyNumberFormat="1" applyFont="1" applyFill="1" applyBorder="1"/>
    <xf numFmtId="172" fontId="0" fillId="0" borderId="16" xfId="0" applyNumberFormat="1" applyFont="1" applyBorder="1"/>
    <xf numFmtId="172" fontId="0" fillId="0" borderId="18" xfId="0" applyNumberFormat="1" applyFont="1" applyBorder="1"/>
    <xf numFmtId="0" fontId="136" fillId="0" borderId="0" xfId="0" applyFont="1" applyFill="1" applyProtection="1"/>
    <xf numFmtId="0" fontId="0" fillId="0" borderId="0" xfId="0" applyFill="1" applyProtection="1"/>
    <xf numFmtId="0" fontId="137" fillId="0" borderId="0" xfId="0" applyFont="1" applyFill="1" applyProtection="1"/>
    <xf numFmtId="1" fontId="0" fillId="0" borderId="0" xfId="0" applyNumberFormat="1" applyFill="1" applyProtection="1"/>
    <xf numFmtId="2" fontId="32" fillId="0" borderId="0" xfId="0" applyNumberFormat="1" applyFont="1" applyFill="1" applyBorder="1"/>
    <xf numFmtId="0" fontId="139" fillId="109" borderId="39" xfId="11754" applyFont="1" applyFill="1" applyBorder="1" applyAlignment="1">
      <alignment horizontal="left" vertical="center"/>
    </xf>
    <xf numFmtId="183" fontId="140" fillId="0" borderId="0" xfId="11754" applyNumberFormat="1" applyFont="1" applyAlignment="1">
      <alignment horizontal="right" vertical="center" shrinkToFit="1"/>
    </xf>
    <xf numFmtId="3" fontId="140" fillId="0" borderId="0" xfId="11754" applyNumberFormat="1" applyFont="1" applyAlignment="1">
      <alignment horizontal="right" vertical="center" shrinkToFit="1"/>
    </xf>
    <xf numFmtId="0" fontId="140" fillId="0" borderId="0" xfId="11754" applyFont="1" applyAlignment="1">
      <alignment horizontal="left" vertical="center"/>
    </xf>
    <xf numFmtId="0" fontId="4" fillId="0" borderId="0" xfId="11754"/>
    <xf numFmtId="0" fontId="139" fillId="0" borderId="0" xfId="11754" applyFont="1" applyAlignment="1">
      <alignment horizontal="left" vertical="center"/>
    </xf>
    <xf numFmtId="2" fontId="88" fillId="0" borderId="0" xfId="0" applyNumberFormat="1" applyFont="1"/>
    <xf numFmtId="184" fontId="140" fillId="0" borderId="0" xfId="11754" applyNumberFormat="1" applyFont="1" applyAlignment="1">
      <alignment horizontal="right" vertical="center" shrinkToFit="1"/>
    </xf>
    <xf numFmtId="0" fontId="141" fillId="110" borderId="39" xfId="11754" applyFont="1" applyFill="1" applyBorder="1" applyAlignment="1">
      <alignment horizontal="left" vertical="center"/>
    </xf>
  </cellXfs>
  <cellStyles count="52115">
    <cellStyle name="_x000a_shell=progma 2" xfId="4844" xr:uid="{00000000-0005-0000-0000-000000000000}"/>
    <cellStyle name="_x000a_shell=progma 2 2" xfId="4845" xr:uid="{00000000-0005-0000-0000-000001000000}"/>
    <cellStyle name="1.000" xfId="4846" xr:uid="{00000000-0005-0000-0000-000002000000}"/>
    <cellStyle name="1.000 2" xfId="4847" xr:uid="{00000000-0005-0000-0000-000003000000}"/>
    <cellStyle name="1.000 2 2" xfId="28889" xr:uid="{00000000-0005-0000-0000-000004000000}"/>
    <cellStyle name="1.000 2 2 2" xfId="31838" xr:uid="{00000000-0005-0000-0000-000005000000}"/>
    <cellStyle name="1.000 2 3" xfId="28958" xr:uid="{00000000-0005-0000-0000-000006000000}"/>
    <cellStyle name="1.000 2 4" xfId="19774" xr:uid="{00000000-0005-0000-0000-000007000000}"/>
    <cellStyle name="1.000 3" xfId="28890" xr:uid="{00000000-0005-0000-0000-000008000000}"/>
    <cellStyle name="1.000 3 2" xfId="31839" xr:uid="{00000000-0005-0000-0000-000009000000}"/>
    <cellStyle name="1.000 4" xfId="28957" xr:uid="{00000000-0005-0000-0000-00000A000000}"/>
    <cellStyle name="1.000 5" xfId="19773" xr:uid="{00000000-0005-0000-0000-00000B000000}"/>
    <cellStyle name="20 % - Markeringsfarve1" xfId="6746" xr:uid="{00000000-0005-0000-0000-00000C000000}"/>
    <cellStyle name="20 % - Markeringsfarve1 10" xfId="26539" xr:uid="{00000000-0005-0000-0000-00000D000000}"/>
    <cellStyle name="20 % - Markeringsfarve1 10 2" xfId="26540" xr:uid="{00000000-0005-0000-0000-00000E000000}"/>
    <cellStyle name="20 % - Markeringsfarve1 11" xfId="26541" xr:uid="{00000000-0005-0000-0000-00000F000000}"/>
    <cellStyle name="20 % - Markeringsfarve1 12" xfId="14026" xr:uid="{00000000-0005-0000-0000-000010000000}"/>
    <cellStyle name="20 % - Markeringsfarve1 2" xfId="6747" xr:uid="{00000000-0005-0000-0000-000011000000}"/>
    <cellStyle name="20 % - Markeringsfarve1 2 10" xfId="26542" xr:uid="{00000000-0005-0000-0000-000012000000}"/>
    <cellStyle name="20 % - Markeringsfarve1 2 11" xfId="14027" xr:uid="{00000000-0005-0000-0000-000013000000}"/>
    <cellStyle name="20 % - Markeringsfarve1 2 2" xfId="19775" xr:uid="{00000000-0005-0000-0000-000014000000}"/>
    <cellStyle name="20 % - Markeringsfarve1 2 2 2" xfId="19776" xr:uid="{00000000-0005-0000-0000-000015000000}"/>
    <cellStyle name="20 % - Markeringsfarve1 2 2 2 2" xfId="26543" xr:uid="{00000000-0005-0000-0000-000016000000}"/>
    <cellStyle name="20 % - Markeringsfarve1 2 2 2 3" xfId="26544" xr:uid="{00000000-0005-0000-0000-000017000000}"/>
    <cellStyle name="20 % - Markeringsfarve1 2 2 3" xfId="26545" xr:uid="{00000000-0005-0000-0000-000018000000}"/>
    <cellStyle name="20 % - Markeringsfarve1 2 2 3 2" xfId="26546" xr:uid="{00000000-0005-0000-0000-000019000000}"/>
    <cellStyle name="20 % - Markeringsfarve1 2 2 3 3" xfId="26547" xr:uid="{00000000-0005-0000-0000-00001A000000}"/>
    <cellStyle name="20 % - Markeringsfarve1 2 2 4" xfId="26548" xr:uid="{00000000-0005-0000-0000-00001B000000}"/>
    <cellStyle name="20 % - Markeringsfarve1 2 2 4 2" xfId="26549" xr:uid="{00000000-0005-0000-0000-00001C000000}"/>
    <cellStyle name="20 % - Markeringsfarve1 2 2 4 3" xfId="26550" xr:uid="{00000000-0005-0000-0000-00001D000000}"/>
    <cellStyle name="20 % - Markeringsfarve1 2 2 5" xfId="26551" xr:uid="{00000000-0005-0000-0000-00001E000000}"/>
    <cellStyle name="20 % - Markeringsfarve1 2 2 5 2" xfId="26552" xr:uid="{00000000-0005-0000-0000-00001F000000}"/>
    <cellStyle name="20 % - Markeringsfarve1 2 2 5 3" xfId="26553" xr:uid="{00000000-0005-0000-0000-000020000000}"/>
    <cellStyle name="20 % - Markeringsfarve1 2 2 6" xfId="26554" xr:uid="{00000000-0005-0000-0000-000021000000}"/>
    <cellStyle name="20 % - Markeringsfarve1 2 2 6 2" xfId="26555" xr:uid="{00000000-0005-0000-0000-000022000000}"/>
    <cellStyle name="20 % - Markeringsfarve1 2 2 6 3" xfId="26556" xr:uid="{00000000-0005-0000-0000-000023000000}"/>
    <cellStyle name="20 % - Markeringsfarve1 2 2 7" xfId="26557" xr:uid="{00000000-0005-0000-0000-000024000000}"/>
    <cellStyle name="20 % - Markeringsfarve1 2 2 7 2" xfId="26558" xr:uid="{00000000-0005-0000-0000-000025000000}"/>
    <cellStyle name="20 % - Markeringsfarve1 2 2 8" xfId="26559" xr:uid="{00000000-0005-0000-0000-000026000000}"/>
    <cellStyle name="20 % - Markeringsfarve1 2 3" xfId="19777" xr:uid="{00000000-0005-0000-0000-000027000000}"/>
    <cellStyle name="20 % - Markeringsfarve1 2 3 2" xfId="19778" xr:uid="{00000000-0005-0000-0000-000028000000}"/>
    <cellStyle name="20 % - Markeringsfarve1 2 3 2 2" xfId="26560" xr:uid="{00000000-0005-0000-0000-000029000000}"/>
    <cellStyle name="20 % - Markeringsfarve1 2 3 2 3" xfId="26561" xr:uid="{00000000-0005-0000-0000-00002A000000}"/>
    <cellStyle name="20 % - Markeringsfarve1 2 3 3" xfId="26562" xr:uid="{00000000-0005-0000-0000-00002B000000}"/>
    <cellStyle name="20 % - Markeringsfarve1 2 3 3 2" xfId="26563" xr:uid="{00000000-0005-0000-0000-00002C000000}"/>
    <cellStyle name="20 % - Markeringsfarve1 2 3 3 3" xfId="26564" xr:uid="{00000000-0005-0000-0000-00002D000000}"/>
    <cellStyle name="20 % - Markeringsfarve1 2 3 4" xfId="26565" xr:uid="{00000000-0005-0000-0000-00002E000000}"/>
    <cellStyle name="20 % - Markeringsfarve1 2 3 4 2" xfId="26566" xr:uid="{00000000-0005-0000-0000-00002F000000}"/>
    <cellStyle name="20 % - Markeringsfarve1 2 3 4 3" xfId="26567" xr:uid="{00000000-0005-0000-0000-000030000000}"/>
    <cellStyle name="20 % - Markeringsfarve1 2 3 5" xfId="26568" xr:uid="{00000000-0005-0000-0000-000031000000}"/>
    <cellStyle name="20 % - Markeringsfarve1 2 3 5 2" xfId="26569" xr:uid="{00000000-0005-0000-0000-000032000000}"/>
    <cellStyle name="20 % - Markeringsfarve1 2 3 5 3" xfId="26570" xr:uid="{00000000-0005-0000-0000-000033000000}"/>
    <cellStyle name="20 % - Markeringsfarve1 2 3 6" xfId="26571" xr:uid="{00000000-0005-0000-0000-000034000000}"/>
    <cellStyle name="20 % - Markeringsfarve1 2 3 6 2" xfId="26572" xr:uid="{00000000-0005-0000-0000-000035000000}"/>
    <cellStyle name="20 % - Markeringsfarve1 2 3 6 3" xfId="26573" xr:uid="{00000000-0005-0000-0000-000036000000}"/>
    <cellStyle name="20 % - Markeringsfarve1 2 3 7" xfId="26574" xr:uid="{00000000-0005-0000-0000-000037000000}"/>
    <cellStyle name="20 % - Markeringsfarve1 2 3 7 2" xfId="26575" xr:uid="{00000000-0005-0000-0000-000038000000}"/>
    <cellStyle name="20 % - Markeringsfarve1 2 3 8" xfId="26576" xr:uid="{00000000-0005-0000-0000-000039000000}"/>
    <cellStyle name="20 % - Markeringsfarve1 2 4" xfId="19779" xr:uid="{00000000-0005-0000-0000-00003A000000}"/>
    <cellStyle name="20 % - Markeringsfarve1 2 4 2" xfId="26577" xr:uid="{00000000-0005-0000-0000-00003B000000}"/>
    <cellStyle name="20 % - Markeringsfarve1 2 4 3" xfId="26578" xr:uid="{00000000-0005-0000-0000-00003C000000}"/>
    <cellStyle name="20 % - Markeringsfarve1 2 5" xfId="26579" xr:uid="{00000000-0005-0000-0000-00003D000000}"/>
    <cellStyle name="20 % - Markeringsfarve1 2 5 2" xfId="26580" xr:uid="{00000000-0005-0000-0000-00003E000000}"/>
    <cellStyle name="20 % - Markeringsfarve1 2 5 3" xfId="26581" xr:uid="{00000000-0005-0000-0000-00003F000000}"/>
    <cellStyle name="20 % - Markeringsfarve1 2 6" xfId="26582" xr:uid="{00000000-0005-0000-0000-000040000000}"/>
    <cellStyle name="20 % - Markeringsfarve1 2 6 2" xfId="26583" xr:uid="{00000000-0005-0000-0000-000041000000}"/>
    <cellStyle name="20 % - Markeringsfarve1 2 6 3" xfId="26584" xr:uid="{00000000-0005-0000-0000-000042000000}"/>
    <cellStyle name="20 % - Markeringsfarve1 2 7" xfId="26585" xr:uid="{00000000-0005-0000-0000-000043000000}"/>
    <cellStyle name="20 % - Markeringsfarve1 2 7 2" xfId="26586" xr:uid="{00000000-0005-0000-0000-000044000000}"/>
    <cellStyle name="20 % - Markeringsfarve1 2 7 3" xfId="26587" xr:uid="{00000000-0005-0000-0000-000045000000}"/>
    <cellStyle name="20 % - Markeringsfarve1 2 8" xfId="26588" xr:uid="{00000000-0005-0000-0000-000046000000}"/>
    <cellStyle name="20 % - Markeringsfarve1 2 8 2" xfId="26589" xr:uid="{00000000-0005-0000-0000-000047000000}"/>
    <cellStyle name="20 % - Markeringsfarve1 2 8 3" xfId="26590" xr:uid="{00000000-0005-0000-0000-000048000000}"/>
    <cellStyle name="20 % - Markeringsfarve1 2 9" xfId="26591" xr:uid="{00000000-0005-0000-0000-000049000000}"/>
    <cellStyle name="20 % - Markeringsfarve1 2 9 2" xfId="26592" xr:uid="{00000000-0005-0000-0000-00004A000000}"/>
    <cellStyle name="20 % - Markeringsfarve1 3" xfId="19780" xr:uid="{00000000-0005-0000-0000-00004B000000}"/>
    <cellStyle name="20 % - Markeringsfarve1 3 10" xfId="26593" xr:uid="{00000000-0005-0000-0000-00004C000000}"/>
    <cellStyle name="20 % - Markeringsfarve1 3 2" xfId="19781" xr:uid="{00000000-0005-0000-0000-00004D000000}"/>
    <cellStyle name="20 % - Markeringsfarve1 3 2 2" xfId="19782" xr:uid="{00000000-0005-0000-0000-00004E000000}"/>
    <cellStyle name="20 % - Markeringsfarve1 3 2 2 2" xfId="26594" xr:uid="{00000000-0005-0000-0000-00004F000000}"/>
    <cellStyle name="20 % - Markeringsfarve1 3 2 2 3" xfId="26595" xr:uid="{00000000-0005-0000-0000-000050000000}"/>
    <cellStyle name="20 % - Markeringsfarve1 3 2 3" xfId="26596" xr:uid="{00000000-0005-0000-0000-000051000000}"/>
    <cellStyle name="20 % - Markeringsfarve1 3 2 3 2" xfId="26597" xr:uid="{00000000-0005-0000-0000-000052000000}"/>
    <cellStyle name="20 % - Markeringsfarve1 3 2 3 3" xfId="26598" xr:uid="{00000000-0005-0000-0000-000053000000}"/>
    <cellStyle name="20 % - Markeringsfarve1 3 2 4" xfId="26599" xr:uid="{00000000-0005-0000-0000-000054000000}"/>
    <cellStyle name="20 % - Markeringsfarve1 3 2 4 2" xfId="26600" xr:uid="{00000000-0005-0000-0000-000055000000}"/>
    <cellStyle name="20 % - Markeringsfarve1 3 2 4 3" xfId="26601" xr:uid="{00000000-0005-0000-0000-000056000000}"/>
    <cellStyle name="20 % - Markeringsfarve1 3 2 5" xfId="26602" xr:uid="{00000000-0005-0000-0000-000057000000}"/>
    <cellStyle name="20 % - Markeringsfarve1 3 2 5 2" xfId="26603" xr:uid="{00000000-0005-0000-0000-000058000000}"/>
    <cellStyle name="20 % - Markeringsfarve1 3 2 5 3" xfId="26604" xr:uid="{00000000-0005-0000-0000-000059000000}"/>
    <cellStyle name="20 % - Markeringsfarve1 3 2 6" xfId="26605" xr:uid="{00000000-0005-0000-0000-00005A000000}"/>
    <cellStyle name="20 % - Markeringsfarve1 3 2 6 2" xfId="26606" xr:uid="{00000000-0005-0000-0000-00005B000000}"/>
    <cellStyle name="20 % - Markeringsfarve1 3 2 6 3" xfId="26607" xr:uid="{00000000-0005-0000-0000-00005C000000}"/>
    <cellStyle name="20 % - Markeringsfarve1 3 2 7" xfId="26608" xr:uid="{00000000-0005-0000-0000-00005D000000}"/>
    <cellStyle name="20 % - Markeringsfarve1 3 2 7 2" xfId="26609" xr:uid="{00000000-0005-0000-0000-00005E000000}"/>
    <cellStyle name="20 % - Markeringsfarve1 3 2 8" xfId="26610" xr:uid="{00000000-0005-0000-0000-00005F000000}"/>
    <cellStyle name="20 % - Markeringsfarve1 3 3" xfId="19783" xr:uid="{00000000-0005-0000-0000-000060000000}"/>
    <cellStyle name="20 % - Markeringsfarve1 3 3 2" xfId="26611" xr:uid="{00000000-0005-0000-0000-000061000000}"/>
    <cellStyle name="20 % - Markeringsfarve1 3 3 2 2" xfId="26612" xr:uid="{00000000-0005-0000-0000-000062000000}"/>
    <cellStyle name="20 % - Markeringsfarve1 3 3 2 3" xfId="26613" xr:uid="{00000000-0005-0000-0000-000063000000}"/>
    <cellStyle name="20 % - Markeringsfarve1 3 3 3" xfId="26614" xr:uid="{00000000-0005-0000-0000-000064000000}"/>
    <cellStyle name="20 % - Markeringsfarve1 3 3 3 2" xfId="26615" xr:uid="{00000000-0005-0000-0000-000065000000}"/>
    <cellStyle name="20 % - Markeringsfarve1 3 3 3 3" xfId="26616" xr:uid="{00000000-0005-0000-0000-000066000000}"/>
    <cellStyle name="20 % - Markeringsfarve1 3 3 4" xfId="26617" xr:uid="{00000000-0005-0000-0000-000067000000}"/>
    <cellStyle name="20 % - Markeringsfarve1 3 3 4 2" xfId="26618" xr:uid="{00000000-0005-0000-0000-000068000000}"/>
    <cellStyle name="20 % - Markeringsfarve1 3 3 4 3" xfId="26619" xr:uid="{00000000-0005-0000-0000-000069000000}"/>
    <cellStyle name="20 % - Markeringsfarve1 3 3 5" xfId="26620" xr:uid="{00000000-0005-0000-0000-00006A000000}"/>
    <cellStyle name="20 % - Markeringsfarve1 3 3 5 2" xfId="26621" xr:uid="{00000000-0005-0000-0000-00006B000000}"/>
    <cellStyle name="20 % - Markeringsfarve1 3 3 5 3" xfId="26622" xr:uid="{00000000-0005-0000-0000-00006C000000}"/>
    <cellStyle name="20 % - Markeringsfarve1 3 3 6" xfId="26623" xr:uid="{00000000-0005-0000-0000-00006D000000}"/>
    <cellStyle name="20 % - Markeringsfarve1 3 3 6 2" xfId="26624" xr:uid="{00000000-0005-0000-0000-00006E000000}"/>
    <cellStyle name="20 % - Markeringsfarve1 3 3 6 3" xfId="26625" xr:uid="{00000000-0005-0000-0000-00006F000000}"/>
    <cellStyle name="20 % - Markeringsfarve1 3 3 7" xfId="26626" xr:uid="{00000000-0005-0000-0000-000070000000}"/>
    <cellStyle name="20 % - Markeringsfarve1 3 3 7 2" xfId="26627" xr:uid="{00000000-0005-0000-0000-000071000000}"/>
    <cellStyle name="20 % - Markeringsfarve1 3 3 8" xfId="26628" xr:uid="{00000000-0005-0000-0000-000072000000}"/>
    <cellStyle name="20 % - Markeringsfarve1 3 4" xfId="26629" xr:uid="{00000000-0005-0000-0000-000073000000}"/>
    <cellStyle name="20 % - Markeringsfarve1 3 4 2" xfId="26630" xr:uid="{00000000-0005-0000-0000-000074000000}"/>
    <cellStyle name="20 % - Markeringsfarve1 3 4 3" xfId="26631" xr:uid="{00000000-0005-0000-0000-000075000000}"/>
    <cellStyle name="20 % - Markeringsfarve1 3 5" xfId="26632" xr:uid="{00000000-0005-0000-0000-000076000000}"/>
    <cellStyle name="20 % - Markeringsfarve1 3 5 2" xfId="26633" xr:uid="{00000000-0005-0000-0000-000077000000}"/>
    <cellStyle name="20 % - Markeringsfarve1 3 5 3" xfId="26634" xr:uid="{00000000-0005-0000-0000-000078000000}"/>
    <cellStyle name="20 % - Markeringsfarve1 3 6" xfId="26635" xr:uid="{00000000-0005-0000-0000-000079000000}"/>
    <cellStyle name="20 % - Markeringsfarve1 3 6 2" xfId="26636" xr:uid="{00000000-0005-0000-0000-00007A000000}"/>
    <cellStyle name="20 % - Markeringsfarve1 3 6 3" xfId="26637" xr:uid="{00000000-0005-0000-0000-00007B000000}"/>
    <cellStyle name="20 % - Markeringsfarve1 3 7" xfId="26638" xr:uid="{00000000-0005-0000-0000-00007C000000}"/>
    <cellStyle name="20 % - Markeringsfarve1 3 7 2" xfId="26639" xr:uid="{00000000-0005-0000-0000-00007D000000}"/>
    <cellStyle name="20 % - Markeringsfarve1 3 7 3" xfId="26640" xr:uid="{00000000-0005-0000-0000-00007E000000}"/>
    <cellStyle name="20 % - Markeringsfarve1 3 8" xfId="26641" xr:uid="{00000000-0005-0000-0000-00007F000000}"/>
    <cellStyle name="20 % - Markeringsfarve1 3 8 2" xfId="26642" xr:uid="{00000000-0005-0000-0000-000080000000}"/>
    <cellStyle name="20 % - Markeringsfarve1 3 8 3" xfId="26643" xr:uid="{00000000-0005-0000-0000-000081000000}"/>
    <cellStyle name="20 % - Markeringsfarve1 3 9" xfId="26644" xr:uid="{00000000-0005-0000-0000-000082000000}"/>
    <cellStyle name="20 % - Markeringsfarve1 3 9 2" xfId="26645" xr:uid="{00000000-0005-0000-0000-000083000000}"/>
    <cellStyle name="20 % - Markeringsfarve1 4" xfId="19784" xr:uid="{00000000-0005-0000-0000-000084000000}"/>
    <cellStyle name="20 % - Markeringsfarve1 4 2" xfId="19785" xr:uid="{00000000-0005-0000-0000-000085000000}"/>
    <cellStyle name="20 % - Markeringsfarve1 4 2 2" xfId="26646" xr:uid="{00000000-0005-0000-0000-000086000000}"/>
    <cellStyle name="20 % - Markeringsfarve1 4 2 3" xfId="26647" xr:uid="{00000000-0005-0000-0000-000087000000}"/>
    <cellStyle name="20 % - Markeringsfarve1 4 3" xfId="26648" xr:uid="{00000000-0005-0000-0000-000088000000}"/>
    <cellStyle name="20 % - Markeringsfarve1 4 3 2" xfId="26649" xr:uid="{00000000-0005-0000-0000-000089000000}"/>
    <cellStyle name="20 % - Markeringsfarve1 4 3 3" xfId="26650" xr:uid="{00000000-0005-0000-0000-00008A000000}"/>
    <cellStyle name="20 % - Markeringsfarve1 4 4" xfId="26651" xr:uid="{00000000-0005-0000-0000-00008B000000}"/>
    <cellStyle name="20 % - Markeringsfarve1 4 4 2" xfId="26652" xr:uid="{00000000-0005-0000-0000-00008C000000}"/>
    <cellStyle name="20 % - Markeringsfarve1 4 4 3" xfId="26653" xr:uid="{00000000-0005-0000-0000-00008D000000}"/>
    <cellStyle name="20 % - Markeringsfarve1 4 5" xfId="26654" xr:uid="{00000000-0005-0000-0000-00008E000000}"/>
    <cellStyle name="20 % - Markeringsfarve1 4 5 2" xfId="26655" xr:uid="{00000000-0005-0000-0000-00008F000000}"/>
    <cellStyle name="20 % - Markeringsfarve1 4 5 3" xfId="26656" xr:uid="{00000000-0005-0000-0000-000090000000}"/>
    <cellStyle name="20 % - Markeringsfarve1 4 6" xfId="26657" xr:uid="{00000000-0005-0000-0000-000091000000}"/>
    <cellStyle name="20 % - Markeringsfarve1 4 6 2" xfId="26658" xr:uid="{00000000-0005-0000-0000-000092000000}"/>
    <cellStyle name="20 % - Markeringsfarve1 4 6 3" xfId="26659" xr:uid="{00000000-0005-0000-0000-000093000000}"/>
    <cellStyle name="20 % - Markeringsfarve1 4 7" xfId="26660" xr:uid="{00000000-0005-0000-0000-000094000000}"/>
    <cellStyle name="20 % - Markeringsfarve1 4 7 2" xfId="26661" xr:uid="{00000000-0005-0000-0000-000095000000}"/>
    <cellStyle name="20 % - Markeringsfarve1 4 8" xfId="26662" xr:uid="{00000000-0005-0000-0000-000096000000}"/>
    <cellStyle name="20 % - Markeringsfarve1 5" xfId="19786" xr:uid="{00000000-0005-0000-0000-000097000000}"/>
    <cellStyle name="20 % - Markeringsfarve1 5 2" xfId="19787" xr:uid="{00000000-0005-0000-0000-000098000000}"/>
    <cellStyle name="20 % - Markeringsfarve1 5 2 2" xfId="26663" xr:uid="{00000000-0005-0000-0000-000099000000}"/>
    <cellStyle name="20 % - Markeringsfarve1 5 2 3" xfId="26664" xr:uid="{00000000-0005-0000-0000-00009A000000}"/>
    <cellStyle name="20 % - Markeringsfarve1 5 3" xfId="26665" xr:uid="{00000000-0005-0000-0000-00009B000000}"/>
    <cellStyle name="20 % - Markeringsfarve1 5 3 2" xfId="26666" xr:uid="{00000000-0005-0000-0000-00009C000000}"/>
    <cellStyle name="20 % - Markeringsfarve1 5 3 3" xfId="26667" xr:uid="{00000000-0005-0000-0000-00009D000000}"/>
    <cellStyle name="20 % - Markeringsfarve1 5 4" xfId="26668" xr:uid="{00000000-0005-0000-0000-00009E000000}"/>
    <cellStyle name="20 % - Markeringsfarve1 5 4 2" xfId="26669" xr:uid="{00000000-0005-0000-0000-00009F000000}"/>
    <cellStyle name="20 % - Markeringsfarve1 5 4 3" xfId="26670" xr:uid="{00000000-0005-0000-0000-0000A0000000}"/>
    <cellStyle name="20 % - Markeringsfarve1 5 5" xfId="26671" xr:uid="{00000000-0005-0000-0000-0000A1000000}"/>
    <cellStyle name="20 % - Markeringsfarve1 5 5 2" xfId="26672" xr:uid="{00000000-0005-0000-0000-0000A2000000}"/>
    <cellStyle name="20 % - Markeringsfarve1 5 5 3" xfId="26673" xr:uid="{00000000-0005-0000-0000-0000A3000000}"/>
    <cellStyle name="20 % - Markeringsfarve1 5 6" xfId="26674" xr:uid="{00000000-0005-0000-0000-0000A4000000}"/>
    <cellStyle name="20 % - Markeringsfarve1 5 6 2" xfId="26675" xr:uid="{00000000-0005-0000-0000-0000A5000000}"/>
    <cellStyle name="20 % - Markeringsfarve1 5 6 3" xfId="26676" xr:uid="{00000000-0005-0000-0000-0000A6000000}"/>
    <cellStyle name="20 % - Markeringsfarve1 5 7" xfId="26677" xr:uid="{00000000-0005-0000-0000-0000A7000000}"/>
    <cellStyle name="20 % - Markeringsfarve1 5 7 2" xfId="26678" xr:uid="{00000000-0005-0000-0000-0000A8000000}"/>
    <cellStyle name="20 % - Markeringsfarve1 5 8" xfId="26679" xr:uid="{00000000-0005-0000-0000-0000A9000000}"/>
    <cellStyle name="20 % - Markeringsfarve1 6" xfId="19788" xr:uid="{00000000-0005-0000-0000-0000AA000000}"/>
    <cellStyle name="20 % - Markeringsfarve1 6 2" xfId="19789" xr:uid="{00000000-0005-0000-0000-0000AB000000}"/>
    <cellStyle name="20 % - Markeringsfarve1 6 2 2" xfId="26680" xr:uid="{00000000-0005-0000-0000-0000AC000000}"/>
    <cellStyle name="20 % - Markeringsfarve1 6 2 3" xfId="26681" xr:uid="{00000000-0005-0000-0000-0000AD000000}"/>
    <cellStyle name="20 % - Markeringsfarve1 6 3" xfId="26682" xr:uid="{00000000-0005-0000-0000-0000AE000000}"/>
    <cellStyle name="20 % - Markeringsfarve1 6 4" xfId="26683" xr:uid="{00000000-0005-0000-0000-0000AF000000}"/>
    <cellStyle name="20 % - Markeringsfarve1 7" xfId="19790" xr:uid="{00000000-0005-0000-0000-0000B0000000}"/>
    <cellStyle name="20 % - Markeringsfarve1 7 2" xfId="26684" xr:uid="{00000000-0005-0000-0000-0000B1000000}"/>
    <cellStyle name="20 % - Markeringsfarve1 7 3" xfId="26685" xr:uid="{00000000-0005-0000-0000-0000B2000000}"/>
    <cellStyle name="20 % - Markeringsfarve1 8" xfId="26686" xr:uid="{00000000-0005-0000-0000-0000B3000000}"/>
    <cellStyle name="20 % - Markeringsfarve1 8 2" xfId="26687" xr:uid="{00000000-0005-0000-0000-0000B4000000}"/>
    <cellStyle name="20 % - Markeringsfarve1 8 3" xfId="26688" xr:uid="{00000000-0005-0000-0000-0000B5000000}"/>
    <cellStyle name="20 % - Markeringsfarve1 9" xfId="26689" xr:uid="{00000000-0005-0000-0000-0000B6000000}"/>
    <cellStyle name="20 % - Markeringsfarve1 9 2" xfId="26690" xr:uid="{00000000-0005-0000-0000-0000B7000000}"/>
    <cellStyle name="20 % - Markeringsfarve1 9 3" xfId="26691" xr:uid="{00000000-0005-0000-0000-0000B8000000}"/>
    <cellStyle name="20 % - Markeringsfarve2" xfId="6748" xr:uid="{00000000-0005-0000-0000-0000B9000000}"/>
    <cellStyle name="20 % - Markeringsfarve2 10" xfId="26692" xr:uid="{00000000-0005-0000-0000-0000BA000000}"/>
    <cellStyle name="20 % - Markeringsfarve2 10 2" xfId="26693" xr:uid="{00000000-0005-0000-0000-0000BB000000}"/>
    <cellStyle name="20 % - Markeringsfarve2 11" xfId="26694" xr:uid="{00000000-0005-0000-0000-0000BC000000}"/>
    <cellStyle name="20 % - Markeringsfarve2 12" xfId="14028" xr:uid="{00000000-0005-0000-0000-0000BD000000}"/>
    <cellStyle name="20 % - Markeringsfarve2 2" xfId="6749" xr:uid="{00000000-0005-0000-0000-0000BE000000}"/>
    <cellStyle name="20 % - Markeringsfarve2 2 10" xfId="26695" xr:uid="{00000000-0005-0000-0000-0000BF000000}"/>
    <cellStyle name="20 % - Markeringsfarve2 2 11" xfId="14029" xr:uid="{00000000-0005-0000-0000-0000C0000000}"/>
    <cellStyle name="20 % - Markeringsfarve2 2 2" xfId="19791" xr:uid="{00000000-0005-0000-0000-0000C1000000}"/>
    <cellStyle name="20 % - Markeringsfarve2 2 2 2" xfId="19792" xr:uid="{00000000-0005-0000-0000-0000C2000000}"/>
    <cellStyle name="20 % - Markeringsfarve2 2 2 2 2" xfId="26696" xr:uid="{00000000-0005-0000-0000-0000C3000000}"/>
    <cellStyle name="20 % - Markeringsfarve2 2 2 2 3" xfId="26697" xr:uid="{00000000-0005-0000-0000-0000C4000000}"/>
    <cellStyle name="20 % - Markeringsfarve2 2 2 3" xfId="26698" xr:uid="{00000000-0005-0000-0000-0000C5000000}"/>
    <cellStyle name="20 % - Markeringsfarve2 2 2 3 2" xfId="26699" xr:uid="{00000000-0005-0000-0000-0000C6000000}"/>
    <cellStyle name="20 % - Markeringsfarve2 2 2 3 3" xfId="26700" xr:uid="{00000000-0005-0000-0000-0000C7000000}"/>
    <cellStyle name="20 % - Markeringsfarve2 2 2 4" xfId="26701" xr:uid="{00000000-0005-0000-0000-0000C8000000}"/>
    <cellStyle name="20 % - Markeringsfarve2 2 2 4 2" xfId="26702" xr:uid="{00000000-0005-0000-0000-0000C9000000}"/>
    <cellStyle name="20 % - Markeringsfarve2 2 2 4 3" xfId="26703" xr:uid="{00000000-0005-0000-0000-0000CA000000}"/>
    <cellStyle name="20 % - Markeringsfarve2 2 2 5" xfId="26704" xr:uid="{00000000-0005-0000-0000-0000CB000000}"/>
    <cellStyle name="20 % - Markeringsfarve2 2 2 5 2" xfId="26705" xr:uid="{00000000-0005-0000-0000-0000CC000000}"/>
    <cellStyle name="20 % - Markeringsfarve2 2 2 5 3" xfId="26706" xr:uid="{00000000-0005-0000-0000-0000CD000000}"/>
    <cellStyle name="20 % - Markeringsfarve2 2 2 6" xfId="26707" xr:uid="{00000000-0005-0000-0000-0000CE000000}"/>
    <cellStyle name="20 % - Markeringsfarve2 2 2 6 2" xfId="26708" xr:uid="{00000000-0005-0000-0000-0000CF000000}"/>
    <cellStyle name="20 % - Markeringsfarve2 2 2 6 3" xfId="26709" xr:uid="{00000000-0005-0000-0000-0000D0000000}"/>
    <cellStyle name="20 % - Markeringsfarve2 2 2 7" xfId="26710" xr:uid="{00000000-0005-0000-0000-0000D1000000}"/>
    <cellStyle name="20 % - Markeringsfarve2 2 2 7 2" xfId="26711" xr:uid="{00000000-0005-0000-0000-0000D2000000}"/>
    <cellStyle name="20 % - Markeringsfarve2 2 2 8" xfId="26712" xr:uid="{00000000-0005-0000-0000-0000D3000000}"/>
    <cellStyle name="20 % - Markeringsfarve2 2 3" xfId="19793" xr:uid="{00000000-0005-0000-0000-0000D4000000}"/>
    <cellStyle name="20 % - Markeringsfarve2 2 3 2" xfId="19794" xr:uid="{00000000-0005-0000-0000-0000D5000000}"/>
    <cellStyle name="20 % - Markeringsfarve2 2 3 2 2" xfId="26713" xr:uid="{00000000-0005-0000-0000-0000D6000000}"/>
    <cellStyle name="20 % - Markeringsfarve2 2 3 2 3" xfId="26714" xr:uid="{00000000-0005-0000-0000-0000D7000000}"/>
    <cellStyle name="20 % - Markeringsfarve2 2 3 3" xfId="26715" xr:uid="{00000000-0005-0000-0000-0000D8000000}"/>
    <cellStyle name="20 % - Markeringsfarve2 2 3 3 2" xfId="26716" xr:uid="{00000000-0005-0000-0000-0000D9000000}"/>
    <cellStyle name="20 % - Markeringsfarve2 2 3 3 3" xfId="26717" xr:uid="{00000000-0005-0000-0000-0000DA000000}"/>
    <cellStyle name="20 % - Markeringsfarve2 2 3 4" xfId="26718" xr:uid="{00000000-0005-0000-0000-0000DB000000}"/>
    <cellStyle name="20 % - Markeringsfarve2 2 3 4 2" xfId="26719" xr:uid="{00000000-0005-0000-0000-0000DC000000}"/>
    <cellStyle name="20 % - Markeringsfarve2 2 3 4 3" xfId="26720" xr:uid="{00000000-0005-0000-0000-0000DD000000}"/>
    <cellStyle name="20 % - Markeringsfarve2 2 3 5" xfId="26721" xr:uid="{00000000-0005-0000-0000-0000DE000000}"/>
    <cellStyle name="20 % - Markeringsfarve2 2 3 5 2" xfId="26722" xr:uid="{00000000-0005-0000-0000-0000DF000000}"/>
    <cellStyle name="20 % - Markeringsfarve2 2 3 5 3" xfId="26723" xr:uid="{00000000-0005-0000-0000-0000E0000000}"/>
    <cellStyle name="20 % - Markeringsfarve2 2 3 6" xfId="26724" xr:uid="{00000000-0005-0000-0000-0000E1000000}"/>
    <cellStyle name="20 % - Markeringsfarve2 2 3 6 2" xfId="26725" xr:uid="{00000000-0005-0000-0000-0000E2000000}"/>
    <cellStyle name="20 % - Markeringsfarve2 2 3 6 3" xfId="26726" xr:uid="{00000000-0005-0000-0000-0000E3000000}"/>
    <cellStyle name="20 % - Markeringsfarve2 2 3 7" xfId="26727" xr:uid="{00000000-0005-0000-0000-0000E4000000}"/>
    <cellStyle name="20 % - Markeringsfarve2 2 3 7 2" xfId="26728" xr:uid="{00000000-0005-0000-0000-0000E5000000}"/>
    <cellStyle name="20 % - Markeringsfarve2 2 3 8" xfId="26729" xr:uid="{00000000-0005-0000-0000-0000E6000000}"/>
    <cellStyle name="20 % - Markeringsfarve2 2 4" xfId="19795" xr:uid="{00000000-0005-0000-0000-0000E7000000}"/>
    <cellStyle name="20 % - Markeringsfarve2 2 4 2" xfId="26730" xr:uid="{00000000-0005-0000-0000-0000E8000000}"/>
    <cellStyle name="20 % - Markeringsfarve2 2 4 3" xfId="26731" xr:uid="{00000000-0005-0000-0000-0000E9000000}"/>
    <cellStyle name="20 % - Markeringsfarve2 2 5" xfId="26732" xr:uid="{00000000-0005-0000-0000-0000EA000000}"/>
    <cellStyle name="20 % - Markeringsfarve2 2 5 2" xfId="26733" xr:uid="{00000000-0005-0000-0000-0000EB000000}"/>
    <cellStyle name="20 % - Markeringsfarve2 2 5 3" xfId="26734" xr:uid="{00000000-0005-0000-0000-0000EC000000}"/>
    <cellStyle name="20 % - Markeringsfarve2 2 6" xfId="26735" xr:uid="{00000000-0005-0000-0000-0000ED000000}"/>
    <cellStyle name="20 % - Markeringsfarve2 2 6 2" xfId="26736" xr:uid="{00000000-0005-0000-0000-0000EE000000}"/>
    <cellStyle name="20 % - Markeringsfarve2 2 6 3" xfId="26737" xr:uid="{00000000-0005-0000-0000-0000EF000000}"/>
    <cellStyle name="20 % - Markeringsfarve2 2 7" xfId="26738" xr:uid="{00000000-0005-0000-0000-0000F0000000}"/>
    <cellStyle name="20 % - Markeringsfarve2 2 7 2" xfId="26739" xr:uid="{00000000-0005-0000-0000-0000F1000000}"/>
    <cellStyle name="20 % - Markeringsfarve2 2 7 3" xfId="26740" xr:uid="{00000000-0005-0000-0000-0000F2000000}"/>
    <cellStyle name="20 % - Markeringsfarve2 2 8" xfId="26741" xr:uid="{00000000-0005-0000-0000-0000F3000000}"/>
    <cellStyle name="20 % - Markeringsfarve2 2 8 2" xfId="26742" xr:uid="{00000000-0005-0000-0000-0000F4000000}"/>
    <cellStyle name="20 % - Markeringsfarve2 2 8 3" xfId="26743" xr:uid="{00000000-0005-0000-0000-0000F5000000}"/>
    <cellStyle name="20 % - Markeringsfarve2 2 9" xfId="26744" xr:uid="{00000000-0005-0000-0000-0000F6000000}"/>
    <cellStyle name="20 % - Markeringsfarve2 2 9 2" xfId="26745" xr:uid="{00000000-0005-0000-0000-0000F7000000}"/>
    <cellStyle name="20 % - Markeringsfarve2 3" xfId="19796" xr:uid="{00000000-0005-0000-0000-0000F8000000}"/>
    <cellStyle name="20 % - Markeringsfarve2 3 10" xfId="26746" xr:uid="{00000000-0005-0000-0000-0000F9000000}"/>
    <cellStyle name="20 % - Markeringsfarve2 3 2" xfId="19797" xr:uid="{00000000-0005-0000-0000-0000FA000000}"/>
    <cellStyle name="20 % - Markeringsfarve2 3 2 2" xfId="26747" xr:uid="{00000000-0005-0000-0000-0000FB000000}"/>
    <cellStyle name="20 % - Markeringsfarve2 3 2 2 2" xfId="26748" xr:uid="{00000000-0005-0000-0000-0000FC000000}"/>
    <cellStyle name="20 % - Markeringsfarve2 3 2 2 3" xfId="26749" xr:uid="{00000000-0005-0000-0000-0000FD000000}"/>
    <cellStyle name="20 % - Markeringsfarve2 3 2 3" xfId="26750" xr:uid="{00000000-0005-0000-0000-0000FE000000}"/>
    <cellStyle name="20 % - Markeringsfarve2 3 2 3 2" xfId="26751" xr:uid="{00000000-0005-0000-0000-0000FF000000}"/>
    <cellStyle name="20 % - Markeringsfarve2 3 2 3 3" xfId="26752" xr:uid="{00000000-0005-0000-0000-000000010000}"/>
    <cellStyle name="20 % - Markeringsfarve2 3 2 4" xfId="26753" xr:uid="{00000000-0005-0000-0000-000001010000}"/>
    <cellStyle name="20 % - Markeringsfarve2 3 2 4 2" xfId="26754" xr:uid="{00000000-0005-0000-0000-000002010000}"/>
    <cellStyle name="20 % - Markeringsfarve2 3 2 4 3" xfId="26755" xr:uid="{00000000-0005-0000-0000-000003010000}"/>
    <cellStyle name="20 % - Markeringsfarve2 3 2 5" xfId="26756" xr:uid="{00000000-0005-0000-0000-000004010000}"/>
    <cellStyle name="20 % - Markeringsfarve2 3 2 5 2" xfId="26757" xr:uid="{00000000-0005-0000-0000-000005010000}"/>
    <cellStyle name="20 % - Markeringsfarve2 3 2 5 3" xfId="26758" xr:uid="{00000000-0005-0000-0000-000006010000}"/>
    <cellStyle name="20 % - Markeringsfarve2 3 2 6" xfId="26759" xr:uid="{00000000-0005-0000-0000-000007010000}"/>
    <cellStyle name="20 % - Markeringsfarve2 3 2 6 2" xfId="26760" xr:uid="{00000000-0005-0000-0000-000008010000}"/>
    <cellStyle name="20 % - Markeringsfarve2 3 2 6 3" xfId="26761" xr:uid="{00000000-0005-0000-0000-000009010000}"/>
    <cellStyle name="20 % - Markeringsfarve2 3 2 7" xfId="26762" xr:uid="{00000000-0005-0000-0000-00000A010000}"/>
    <cellStyle name="20 % - Markeringsfarve2 3 2 7 2" xfId="26763" xr:uid="{00000000-0005-0000-0000-00000B010000}"/>
    <cellStyle name="20 % - Markeringsfarve2 3 2 8" xfId="26764" xr:uid="{00000000-0005-0000-0000-00000C010000}"/>
    <cellStyle name="20 % - Markeringsfarve2 3 3" xfId="26765" xr:uid="{00000000-0005-0000-0000-00000D010000}"/>
    <cellStyle name="20 % - Markeringsfarve2 3 3 2" xfId="26766" xr:uid="{00000000-0005-0000-0000-00000E010000}"/>
    <cellStyle name="20 % - Markeringsfarve2 3 3 2 2" xfId="26767" xr:uid="{00000000-0005-0000-0000-00000F010000}"/>
    <cellStyle name="20 % - Markeringsfarve2 3 3 2 3" xfId="26768" xr:uid="{00000000-0005-0000-0000-000010010000}"/>
    <cellStyle name="20 % - Markeringsfarve2 3 3 3" xfId="26769" xr:uid="{00000000-0005-0000-0000-000011010000}"/>
    <cellStyle name="20 % - Markeringsfarve2 3 3 3 2" xfId="26770" xr:uid="{00000000-0005-0000-0000-000012010000}"/>
    <cellStyle name="20 % - Markeringsfarve2 3 3 3 3" xfId="26771" xr:uid="{00000000-0005-0000-0000-000013010000}"/>
    <cellStyle name="20 % - Markeringsfarve2 3 3 4" xfId="26772" xr:uid="{00000000-0005-0000-0000-000014010000}"/>
    <cellStyle name="20 % - Markeringsfarve2 3 3 4 2" xfId="26773" xr:uid="{00000000-0005-0000-0000-000015010000}"/>
    <cellStyle name="20 % - Markeringsfarve2 3 3 4 3" xfId="26774" xr:uid="{00000000-0005-0000-0000-000016010000}"/>
    <cellStyle name="20 % - Markeringsfarve2 3 3 5" xfId="26775" xr:uid="{00000000-0005-0000-0000-000017010000}"/>
    <cellStyle name="20 % - Markeringsfarve2 3 3 5 2" xfId="26776" xr:uid="{00000000-0005-0000-0000-000018010000}"/>
    <cellStyle name="20 % - Markeringsfarve2 3 3 5 3" xfId="26777" xr:uid="{00000000-0005-0000-0000-000019010000}"/>
    <cellStyle name="20 % - Markeringsfarve2 3 3 6" xfId="26778" xr:uid="{00000000-0005-0000-0000-00001A010000}"/>
    <cellStyle name="20 % - Markeringsfarve2 3 3 6 2" xfId="26779" xr:uid="{00000000-0005-0000-0000-00001B010000}"/>
    <cellStyle name="20 % - Markeringsfarve2 3 3 6 3" xfId="26780" xr:uid="{00000000-0005-0000-0000-00001C010000}"/>
    <cellStyle name="20 % - Markeringsfarve2 3 3 7" xfId="26781" xr:uid="{00000000-0005-0000-0000-00001D010000}"/>
    <cellStyle name="20 % - Markeringsfarve2 3 3 7 2" xfId="26782" xr:uid="{00000000-0005-0000-0000-00001E010000}"/>
    <cellStyle name="20 % - Markeringsfarve2 3 3 8" xfId="26783" xr:uid="{00000000-0005-0000-0000-00001F010000}"/>
    <cellStyle name="20 % - Markeringsfarve2 3 4" xfId="26784" xr:uid="{00000000-0005-0000-0000-000020010000}"/>
    <cellStyle name="20 % - Markeringsfarve2 3 4 2" xfId="26785" xr:uid="{00000000-0005-0000-0000-000021010000}"/>
    <cellStyle name="20 % - Markeringsfarve2 3 4 3" xfId="26786" xr:uid="{00000000-0005-0000-0000-000022010000}"/>
    <cellStyle name="20 % - Markeringsfarve2 3 5" xfId="26787" xr:uid="{00000000-0005-0000-0000-000023010000}"/>
    <cellStyle name="20 % - Markeringsfarve2 3 5 2" xfId="26788" xr:uid="{00000000-0005-0000-0000-000024010000}"/>
    <cellStyle name="20 % - Markeringsfarve2 3 5 3" xfId="26789" xr:uid="{00000000-0005-0000-0000-000025010000}"/>
    <cellStyle name="20 % - Markeringsfarve2 3 6" xfId="26790" xr:uid="{00000000-0005-0000-0000-000026010000}"/>
    <cellStyle name="20 % - Markeringsfarve2 3 6 2" xfId="26791" xr:uid="{00000000-0005-0000-0000-000027010000}"/>
    <cellStyle name="20 % - Markeringsfarve2 3 6 3" xfId="26792" xr:uid="{00000000-0005-0000-0000-000028010000}"/>
    <cellStyle name="20 % - Markeringsfarve2 3 7" xfId="26793" xr:uid="{00000000-0005-0000-0000-000029010000}"/>
    <cellStyle name="20 % - Markeringsfarve2 3 7 2" xfId="26794" xr:uid="{00000000-0005-0000-0000-00002A010000}"/>
    <cellStyle name="20 % - Markeringsfarve2 3 7 3" xfId="26795" xr:uid="{00000000-0005-0000-0000-00002B010000}"/>
    <cellStyle name="20 % - Markeringsfarve2 3 8" xfId="26796" xr:uid="{00000000-0005-0000-0000-00002C010000}"/>
    <cellStyle name="20 % - Markeringsfarve2 3 8 2" xfId="26797" xr:uid="{00000000-0005-0000-0000-00002D010000}"/>
    <cellStyle name="20 % - Markeringsfarve2 3 8 3" xfId="26798" xr:uid="{00000000-0005-0000-0000-00002E010000}"/>
    <cellStyle name="20 % - Markeringsfarve2 3 9" xfId="26799" xr:uid="{00000000-0005-0000-0000-00002F010000}"/>
    <cellStyle name="20 % - Markeringsfarve2 3 9 2" xfId="26800" xr:uid="{00000000-0005-0000-0000-000030010000}"/>
    <cellStyle name="20 % - Markeringsfarve2 4" xfId="19798" xr:uid="{00000000-0005-0000-0000-000031010000}"/>
    <cellStyle name="20 % - Markeringsfarve2 4 2" xfId="19799" xr:uid="{00000000-0005-0000-0000-000032010000}"/>
    <cellStyle name="20 % - Markeringsfarve2 4 2 2" xfId="26801" xr:uid="{00000000-0005-0000-0000-000033010000}"/>
    <cellStyle name="20 % - Markeringsfarve2 4 2 3" xfId="26802" xr:uid="{00000000-0005-0000-0000-000034010000}"/>
    <cellStyle name="20 % - Markeringsfarve2 4 3" xfId="26803" xr:uid="{00000000-0005-0000-0000-000035010000}"/>
    <cellStyle name="20 % - Markeringsfarve2 4 3 2" xfId="26804" xr:uid="{00000000-0005-0000-0000-000036010000}"/>
    <cellStyle name="20 % - Markeringsfarve2 4 3 3" xfId="26805" xr:uid="{00000000-0005-0000-0000-000037010000}"/>
    <cellStyle name="20 % - Markeringsfarve2 4 4" xfId="26806" xr:uid="{00000000-0005-0000-0000-000038010000}"/>
    <cellStyle name="20 % - Markeringsfarve2 4 4 2" xfId="26807" xr:uid="{00000000-0005-0000-0000-000039010000}"/>
    <cellStyle name="20 % - Markeringsfarve2 4 4 3" xfId="26808" xr:uid="{00000000-0005-0000-0000-00003A010000}"/>
    <cellStyle name="20 % - Markeringsfarve2 4 5" xfId="26809" xr:uid="{00000000-0005-0000-0000-00003B010000}"/>
    <cellStyle name="20 % - Markeringsfarve2 4 5 2" xfId="26810" xr:uid="{00000000-0005-0000-0000-00003C010000}"/>
    <cellStyle name="20 % - Markeringsfarve2 4 5 3" xfId="26811" xr:uid="{00000000-0005-0000-0000-00003D010000}"/>
    <cellStyle name="20 % - Markeringsfarve2 4 6" xfId="26812" xr:uid="{00000000-0005-0000-0000-00003E010000}"/>
    <cellStyle name="20 % - Markeringsfarve2 4 6 2" xfId="26813" xr:uid="{00000000-0005-0000-0000-00003F010000}"/>
    <cellStyle name="20 % - Markeringsfarve2 4 6 3" xfId="26814" xr:uid="{00000000-0005-0000-0000-000040010000}"/>
    <cellStyle name="20 % - Markeringsfarve2 4 7" xfId="26815" xr:uid="{00000000-0005-0000-0000-000041010000}"/>
    <cellStyle name="20 % - Markeringsfarve2 4 7 2" xfId="26816" xr:uid="{00000000-0005-0000-0000-000042010000}"/>
    <cellStyle name="20 % - Markeringsfarve2 4 8" xfId="26817" xr:uid="{00000000-0005-0000-0000-000043010000}"/>
    <cellStyle name="20 % - Markeringsfarve2 5" xfId="19800" xr:uid="{00000000-0005-0000-0000-000044010000}"/>
    <cellStyle name="20 % - Markeringsfarve2 5 2" xfId="19801" xr:uid="{00000000-0005-0000-0000-000045010000}"/>
    <cellStyle name="20 % - Markeringsfarve2 5 2 2" xfId="26818" xr:uid="{00000000-0005-0000-0000-000046010000}"/>
    <cellStyle name="20 % - Markeringsfarve2 5 2 3" xfId="26819" xr:uid="{00000000-0005-0000-0000-000047010000}"/>
    <cellStyle name="20 % - Markeringsfarve2 5 3" xfId="26820" xr:uid="{00000000-0005-0000-0000-000048010000}"/>
    <cellStyle name="20 % - Markeringsfarve2 5 3 2" xfId="26821" xr:uid="{00000000-0005-0000-0000-000049010000}"/>
    <cellStyle name="20 % - Markeringsfarve2 5 3 3" xfId="26822" xr:uid="{00000000-0005-0000-0000-00004A010000}"/>
    <cellStyle name="20 % - Markeringsfarve2 5 4" xfId="26823" xr:uid="{00000000-0005-0000-0000-00004B010000}"/>
    <cellStyle name="20 % - Markeringsfarve2 5 4 2" xfId="26824" xr:uid="{00000000-0005-0000-0000-00004C010000}"/>
    <cellStyle name="20 % - Markeringsfarve2 5 4 3" xfId="26825" xr:uid="{00000000-0005-0000-0000-00004D010000}"/>
    <cellStyle name="20 % - Markeringsfarve2 5 5" xfId="26826" xr:uid="{00000000-0005-0000-0000-00004E010000}"/>
    <cellStyle name="20 % - Markeringsfarve2 5 5 2" xfId="26827" xr:uid="{00000000-0005-0000-0000-00004F010000}"/>
    <cellStyle name="20 % - Markeringsfarve2 5 5 3" xfId="26828" xr:uid="{00000000-0005-0000-0000-000050010000}"/>
    <cellStyle name="20 % - Markeringsfarve2 5 6" xfId="26829" xr:uid="{00000000-0005-0000-0000-000051010000}"/>
    <cellStyle name="20 % - Markeringsfarve2 5 6 2" xfId="26830" xr:uid="{00000000-0005-0000-0000-000052010000}"/>
    <cellStyle name="20 % - Markeringsfarve2 5 6 3" xfId="26831" xr:uid="{00000000-0005-0000-0000-000053010000}"/>
    <cellStyle name="20 % - Markeringsfarve2 5 7" xfId="26832" xr:uid="{00000000-0005-0000-0000-000054010000}"/>
    <cellStyle name="20 % - Markeringsfarve2 5 7 2" xfId="26833" xr:uid="{00000000-0005-0000-0000-000055010000}"/>
    <cellStyle name="20 % - Markeringsfarve2 5 8" xfId="26834" xr:uid="{00000000-0005-0000-0000-000056010000}"/>
    <cellStyle name="20 % - Markeringsfarve2 6" xfId="19802" xr:uid="{00000000-0005-0000-0000-000057010000}"/>
    <cellStyle name="20 % - Markeringsfarve2 6 2" xfId="19803" xr:uid="{00000000-0005-0000-0000-000058010000}"/>
    <cellStyle name="20 % - Markeringsfarve2 6 2 2" xfId="26835" xr:uid="{00000000-0005-0000-0000-000059010000}"/>
    <cellStyle name="20 % - Markeringsfarve2 6 2 3" xfId="26836" xr:uid="{00000000-0005-0000-0000-00005A010000}"/>
    <cellStyle name="20 % - Markeringsfarve2 6 3" xfId="26837" xr:uid="{00000000-0005-0000-0000-00005B010000}"/>
    <cellStyle name="20 % - Markeringsfarve2 6 4" xfId="26838" xr:uid="{00000000-0005-0000-0000-00005C010000}"/>
    <cellStyle name="20 % - Markeringsfarve2 7" xfId="19804" xr:uid="{00000000-0005-0000-0000-00005D010000}"/>
    <cellStyle name="20 % - Markeringsfarve2 7 2" xfId="26839" xr:uid="{00000000-0005-0000-0000-00005E010000}"/>
    <cellStyle name="20 % - Markeringsfarve2 7 3" xfId="26840" xr:uid="{00000000-0005-0000-0000-00005F010000}"/>
    <cellStyle name="20 % - Markeringsfarve2 8" xfId="26841" xr:uid="{00000000-0005-0000-0000-000060010000}"/>
    <cellStyle name="20 % - Markeringsfarve2 8 2" xfId="26842" xr:uid="{00000000-0005-0000-0000-000061010000}"/>
    <cellStyle name="20 % - Markeringsfarve2 8 3" xfId="26843" xr:uid="{00000000-0005-0000-0000-000062010000}"/>
    <cellStyle name="20 % - Markeringsfarve2 9" xfId="26844" xr:uid="{00000000-0005-0000-0000-000063010000}"/>
    <cellStyle name="20 % - Markeringsfarve2 9 2" xfId="26845" xr:uid="{00000000-0005-0000-0000-000064010000}"/>
    <cellStyle name="20 % - Markeringsfarve2 9 3" xfId="26846" xr:uid="{00000000-0005-0000-0000-000065010000}"/>
    <cellStyle name="20 % - Markeringsfarve3" xfId="6750" xr:uid="{00000000-0005-0000-0000-000066010000}"/>
    <cellStyle name="20 % - Markeringsfarve3 10" xfId="26847" xr:uid="{00000000-0005-0000-0000-000067010000}"/>
    <cellStyle name="20 % - Markeringsfarve3 10 2" xfId="26848" xr:uid="{00000000-0005-0000-0000-000068010000}"/>
    <cellStyle name="20 % - Markeringsfarve3 11" xfId="26849" xr:uid="{00000000-0005-0000-0000-000069010000}"/>
    <cellStyle name="20 % - Markeringsfarve3 12" xfId="14030" xr:uid="{00000000-0005-0000-0000-00006A010000}"/>
    <cellStyle name="20 % - Markeringsfarve3 2" xfId="6751" xr:uid="{00000000-0005-0000-0000-00006B010000}"/>
    <cellStyle name="20 % - Markeringsfarve3 2 10" xfId="26850" xr:uid="{00000000-0005-0000-0000-00006C010000}"/>
    <cellStyle name="20 % - Markeringsfarve3 2 11" xfId="14031" xr:uid="{00000000-0005-0000-0000-00006D010000}"/>
    <cellStyle name="20 % - Markeringsfarve3 2 2" xfId="19805" xr:uid="{00000000-0005-0000-0000-00006E010000}"/>
    <cellStyle name="20 % - Markeringsfarve3 2 2 2" xfId="19806" xr:uid="{00000000-0005-0000-0000-00006F010000}"/>
    <cellStyle name="20 % - Markeringsfarve3 2 2 2 2" xfId="26851" xr:uid="{00000000-0005-0000-0000-000070010000}"/>
    <cellStyle name="20 % - Markeringsfarve3 2 2 2 3" xfId="26852" xr:uid="{00000000-0005-0000-0000-000071010000}"/>
    <cellStyle name="20 % - Markeringsfarve3 2 2 3" xfId="26853" xr:uid="{00000000-0005-0000-0000-000072010000}"/>
    <cellStyle name="20 % - Markeringsfarve3 2 2 3 2" xfId="26854" xr:uid="{00000000-0005-0000-0000-000073010000}"/>
    <cellStyle name="20 % - Markeringsfarve3 2 2 3 3" xfId="26855" xr:uid="{00000000-0005-0000-0000-000074010000}"/>
    <cellStyle name="20 % - Markeringsfarve3 2 2 4" xfId="26856" xr:uid="{00000000-0005-0000-0000-000075010000}"/>
    <cellStyle name="20 % - Markeringsfarve3 2 2 4 2" xfId="26857" xr:uid="{00000000-0005-0000-0000-000076010000}"/>
    <cellStyle name="20 % - Markeringsfarve3 2 2 4 3" xfId="26858" xr:uid="{00000000-0005-0000-0000-000077010000}"/>
    <cellStyle name="20 % - Markeringsfarve3 2 2 5" xfId="26859" xr:uid="{00000000-0005-0000-0000-000078010000}"/>
    <cellStyle name="20 % - Markeringsfarve3 2 2 5 2" xfId="26860" xr:uid="{00000000-0005-0000-0000-000079010000}"/>
    <cellStyle name="20 % - Markeringsfarve3 2 2 5 3" xfId="26861" xr:uid="{00000000-0005-0000-0000-00007A010000}"/>
    <cellStyle name="20 % - Markeringsfarve3 2 2 6" xfId="26862" xr:uid="{00000000-0005-0000-0000-00007B010000}"/>
    <cellStyle name="20 % - Markeringsfarve3 2 2 6 2" xfId="26863" xr:uid="{00000000-0005-0000-0000-00007C010000}"/>
    <cellStyle name="20 % - Markeringsfarve3 2 2 6 3" xfId="26864" xr:uid="{00000000-0005-0000-0000-00007D010000}"/>
    <cellStyle name="20 % - Markeringsfarve3 2 2 7" xfId="26865" xr:uid="{00000000-0005-0000-0000-00007E010000}"/>
    <cellStyle name="20 % - Markeringsfarve3 2 2 7 2" xfId="26866" xr:uid="{00000000-0005-0000-0000-00007F010000}"/>
    <cellStyle name="20 % - Markeringsfarve3 2 2 8" xfId="26867" xr:uid="{00000000-0005-0000-0000-000080010000}"/>
    <cellStyle name="20 % - Markeringsfarve3 2 3" xfId="19807" xr:uid="{00000000-0005-0000-0000-000081010000}"/>
    <cellStyle name="20 % - Markeringsfarve3 2 3 2" xfId="19808" xr:uid="{00000000-0005-0000-0000-000082010000}"/>
    <cellStyle name="20 % - Markeringsfarve3 2 3 2 2" xfId="26868" xr:uid="{00000000-0005-0000-0000-000083010000}"/>
    <cellStyle name="20 % - Markeringsfarve3 2 3 2 3" xfId="26869" xr:uid="{00000000-0005-0000-0000-000084010000}"/>
    <cellStyle name="20 % - Markeringsfarve3 2 3 3" xfId="26870" xr:uid="{00000000-0005-0000-0000-000085010000}"/>
    <cellStyle name="20 % - Markeringsfarve3 2 3 3 2" xfId="26871" xr:uid="{00000000-0005-0000-0000-000086010000}"/>
    <cellStyle name="20 % - Markeringsfarve3 2 3 3 3" xfId="26872" xr:uid="{00000000-0005-0000-0000-000087010000}"/>
    <cellStyle name="20 % - Markeringsfarve3 2 3 4" xfId="26873" xr:uid="{00000000-0005-0000-0000-000088010000}"/>
    <cellStyle name="20 % - Markeringsfarve3 2 3 4 2" xfId="26874" xr:uid="{00000000-0005-0000-0000-000089010000}"/>
    <cellStyle name="20 % - Markeringsfarve3 2 3 4 3" xfId="26875" xr:uid="{00000000-0005-0000-0000-00008A010000}"/>
    <cellStyle name="20 % - Markeringsfarve3 2 3 5" xfId="26876" xr:uid="{00000000-0005-0000-0000-00008B010000}"/>
    <cellStyle name="20 % - Markeringsfarve3 2 3 5 2" xfId="26877" xr:uid="{00000000-0005-0000-0000-00008C010000}"/>
    <cellStyle name="20 % - Markeringsfarve3 2 3 5 3" xfId="26878" xr:uid="{00000000-0005-0000-0000-00008D010000}"/>
    <cellStyle name="20 % - Markeringsfarve3 2 3 6" xfId="26879" xr:uid="{00000000-0005-0000-0000-00008E010000}"/>
    <cellStyle name="20 % - Markeringsfarve3 2 3 6 2" xfId="26880" xr:uid="{00000000-0005-0000-0000-00008F010000}"/>
    <cellStyle name="20 % - Markeringsfarve3 2 3 6 3" xfId="26881" xr:uid="{00000000-0005-0000-0000-000090010000}"/>
    <cellStyle name="20 % - Markeringsfarve3 2 3 7" xfId="26882" xr:uid="{00000000-0005-0000-0000-000091010000}"/>
    <cellStyle name="20 % - Markeringsfarve3 2 3 7 2" xfId="26883" xr:uid="{00000000-0005-0000-0000-000092010000}"/>
    <cellStyle name="20 % - Markeringsfarve3 2 3 8" xfId="26884" xr:uid="{00000000-0005-0000-0000-000093010000}"/>
    <cellStyle name="20 % - Markeringsfarve3 2 4" xfId="19809" xr:uid="{00000000-0005-0000-0000-000094010000}"/>
    <cellStyle name="20 % - Markeringsfarve3 2 4 2" xfId="19810" xr:uid="{00000000-0005-0000-0000-000095010000}"/>
    <cellStyle name="20 % - Markeringsfarve3 2 4 3" xfId="26885" xr:uid="{00000000-0005-0000-0000-000096010000}"/>
    <cellStyle name="20 % - Markeringsfarve3 2 5" xfId="19811" xr:uid="{00000000-0005-0000-0000-000097010000}"/>
    <cellStyle name="20 % - Markeringsfarve3 2 5 2" xfId="26886" xr:uid="{00000000-0005-0000-0000-000098010000}"/>
    <cellStyle name="20 % - Markeringsfarve3 2 5 3" xfId="26887" xr:uid="{00000000-0005-0000-0000-000099010000}"/>
    <cellStyle name="20 % - Markeringsfarve3 2 6" xfId="26888" xr:uid="{00000000-0005-0000-0000-00009A010000}"/>
    <cellStyle name="20 % - Markeringsfarve3 2 6 2" xfId="26889" xr:uid="{00000000-0005-0000-0000-00009B010000}"/>
    <cellStyle name="20 % - Markeringsfarve3 2 6 3" xfId="26890" xr:uid="{00000000-0005-0000-0000-00009C010000}"/>
    <cellStyle name="20 % - Markeringsfarve3 2 7" xfId="26891" xr:uid="{00000000-0005-0000-0000-00009D010000}"/>
    <cellStyle name="20 % - Markeringsfarve3 2 7 2" xfId="26892" xr:uid="{00000000-0005-0000-0000-00009E010000}"/>
    <cellStyle name="20 % - Markeringsfarve3 2 7 3" xfId="26893" xr:uid="{00000000-0005-0000-0000-00009F010000}"/>
    <cellStyle name="20 % - Markeringsfarve3 2 8" xfId="26894" xr:uid="{00000000-0005-0000-0000-0000A0010000}"/>
    <cellStyle name="20 % - Markeringsfarve3 2 8 2" xfId="26895" xr:uid="{00000000-0005-0000-0000-0000A1010000}"/>
    <cellStyle name="20 % - Markeringsfarve3 2 8 3" xfId="26896" xr:uid="{00000000-0005-0000-0000-0000A2010000}"/>
    <cellStyle name="20 % - Markeringsfarve3 2 9" xfId="26897" xr:uid="{00000000-0005-0000-0000-0000A3010000}"/>
    <cellStyle name="20 % - Markeringsfarve3 2 9 2" xfId="26898" xr:uid="{00000000-0005-0000-0000-0000A4010000}"/>
    <cellStyle name="20 % - Markeringsfarve3 3" xfId="19812" xr:uid="{00000000-0005-0000-0000-0000A5010000}"/>
    <cellStyle name="20 % - Markeringsfarve3 3 10" xfId="26899" xr:uid="{00000000-0005-0000-0000-0000A6010000}"/>
    <cellStyle name="20 % - Markeringsfarve3 3 2" xfId="19813" xr:uid="{00000000-0005-0000-0000-0000A7010000}"/>
    <cellStyle name="20 % - Markeringsfarve3 3 2 2" xfId="26900" xr:uid="{00000000-0005-0000-0000-0000A8010000}"/>
    <cellStyle name="20 % - Markeringsfarve3 3 2 2 2" xfId="26901" xr:uid="{00000000-0005-0000-0000-0000A9010000}"/>
    <cellStyle name="20 % - Markeringsfarve3 3 2 2 3" xfId="26902" xr:uid="{00000000-0005-0000-0000-0000AA010000}"/>
    <cellStyle name="20 % - Markeringsfarve3 3 2 3" xfId="26903" xr:uid="{00000000-0005-0000-0000-0000AB010000}"/>
    <cellStyle name="20 % - Markeringsfarve3 3 2 3 2" xfId="26904" xr:uid="{00000000-0005-0000-0000-0000AC010000}"/>
    <cellStyle name="20 % - Markeringsfarve3 3 2 3 3" xfId="26905" xr:uid="{00000000-0005-0000-0000-0000AD010000}"/>
    <cellStyle name="20 % - Markeringsfarve3 3 2 4" xfId="26906" xr:uid="{00000000-0005-0000-0000-0000AE010000}"/>
    <cellStyle name="20 % - Markeringsfarve3 3 2 4 2" xfId="26907" xr:uid="{00000000-0005-0000-0000-0000AF010000}"/>
    <cellStyle name="20 % - Markeringsfarve3 3 2 4 3" xfId="26908" xr:uid="{00000000-0005-0000-0000-0000B0010000}"/>
    <cellStyle name="20 % - Markeringsfarve3 3 2 5" xfId="26909" xr:uid="{00000000-0005-0000-0000-0000B1010000}"/>
    <cellStyle name="20 % - Markeringsfarve3 3 2 5 2" xfId="26910" xr:uid="{00000000-0005-0000-0000-0000B2010000}"/>
    <cellStyle name="20 % - Markeringsfarve3 3 2 5 3" xfId="26911" xr:uid="{00000000-0005-0000-0000-0000B3010000}"/>
    <cellStyle name="20 % - Markeringsfarve3 3 2 6" xfId="26912" xr:uid="{00000000-0005-0000-0000-0000B4010000}"/>
    <cellStyle name="20 % - Markeringsfarve3 3 2 6 2" xfId="26913" xr:uid="{00000000-0005-0000-0000-0000B5010000}"/>
    <cellStyle name="20 % - Markeringsfarve3 3 2 6 3" xfId="26914" xr:uid="{00000000-0005-0000-0000-0000B6010000}"/>
    <cellStyle name="20 % - Markeringsfarve3 3 2 7" xfId="26915" xr:uid="{00000000-0005-0000-0000-0000B7010000}"/>
    <cellStyle name="20 % - Markeringsfarve3 3 2 7 2" xfId="26916" xr:uid="{00000000-0005-0000-0000-0000B8010000}"/>
    <cellStyle name="20 % - Markeringsfarve3 3 2 8" xfId="26917" xr:uid="{00000000-0005-0000-0000-0000B9010000}"/>
    <cellStyle name="20 % - Markeringsfarve3 3 3" xfId="26918" xr:uid="{00000000-0005-0000-0000-0000BA010000}"/>
    <cellStyle name="20 % - Markeringsfarve3 3 3 2" xfId="26919" xr:uid="{00000000-0005-0000-0000-0000BB010000}"/>
    <cellStyle name="20 % - Markeringsfarve3 3 3 2 2" xfId="26920" xr:uid="{00000000-0005-0000-0000-0000BC010000}"/>
    <cellStyle name="20 % - Markeringsfarve3 3 3 2 3" xfId="26921" xr:uid="{00000000-0005-0000-0000-0000BD010000}"/>
    <cellStyle name="20 % - Markeringsfarve3 3 3 3" xfId="26922" xr:uid="{00000000-0005-0000-0000-0000BE010000}"/>
    <cellStyle name="20 % - Markeringsfarve3 3 3 3 2" xfId="26923" xr:uid="{00000000-0005-0000-0000-0000BF010000}"/>
    <cellStyle name="20 % - Markeringsfarve3 3 3 3 3" xfId="26924" xr:uid="{00000000-0005-0000-0000-0000C0010000}"/>
    <cellStyle name="20 % - Markeringsfarve3 3 3 4" xfId="26925" xr:uid="{00000000-0005-0000-0000-0000C1010000}"/>
    <cellStyle name="20 % - Markeringsfarve3 3 3 4 2" xfId="26926" xr:uid="{00000000-0005-0000-0000-0000C2010000}"/>
    <cellStyle name="20 % - Markeringsfarve3 3 3 4 3" xfId="26927" xr:uid="{00000000-0005-0000-0000-0000C3010000}"/>
    <cellStyle name="20 % - Markeringsfarve3 3 3 5" xfId="26928" xr:uid="{00000000-0005-0000-0000-0000C4010000}"/>
    <cellStyle name="20 % - Markeringsfarve3 3 3 5 2" xfId="26929" xr:uid="{00000000-0005-0000-0000-0000C5010000}"/>
    <cellStyle name="20 % - Markeringsfarve3 3 3 5 3" xfId="26930" xr:uid="{00000000-0005-0000-0000-0000C6010000}"/>
    <cellStyle name="20 % - Markeringsfarve3 3 3 6" xfId="26931" xr:uid="{00000000-0005-0000-0000-0000C7010000}"/>
    <cellStyle name="20 % - Markeringsfarve3 3 3 6 2" xfId="26932" xr:uid="{00000000-0005-0000-0000-0000C8010000}"/>
    <cellStyle name="20 % - Markeringsfarve3 3 3 6 3" xfId="26933" xr:uid="{00000000-0005-0000-0000-0000C9010000}"/>
    <cellStyle name="20 % - Markeringsfarve3 3 3 7" xfId="26934" xr:uid="{00000000-0005-0000-0000-0000CA010000}"/>
    <cellStyle name="20 % - Markeringsfarve3 3 3 7 2" xfId="26935" xr:uid="{00000000-0005-0000-0000-0000CB010000}"/>
    <cellStyle name="20 % - Markeringsfarve3 3 3 8" xfId="26936" xr:uid="{00000000-0005-0000-0000-0000CC010000}"/>
    <cellStyle name="20 % - Markeringsfarve3 3 4" xfId="26937" xr:uid="{00000000-0005-0000-0000-0000CD010000}"/>
    <cellStyle name="20 % - Markeringsfarve3 3 4 2" xfId="26938" xr:uid="{00000000-0005-0000-0000-0000CE010000}"/>
    <cellStyle name="20 % - Markeringsfarve3 3 4 3" xfId="26939" xr:uid="{00000000-0005-0000-0000-0000CF010000}"/>
    <cellStyle name="20 % - Markeringsfarve3 3 5" xfId="26940" xr:uid="{00000000-0005-0000-0000-0000D0010000}"/>
    <cellStyle name="20 % - Markeringsfarve3 3 5 2" xfId="26941" xr:uid="{00000000-0005-0000-0000-0000D1010000}"/>
    <cellStyle name="20 % - Markeringsfarve3 3 5 3" xfId="26942" xr:uid="{00000000-0005-0000-0000-0000D2010000}"/>
    <cellStyle name="20 % - Markeringsfarve3 3 6" xfId="26943" xr:uid="{00000000-0005-0000-0000-0000D3010000}"/>
    <cellStyle name="20 % - Markeringsfarve3 3 6 2" xfId="26944" xr:uid="{00000000-0005-0000-0000-0000D4010000}"/>
    <cellStyle name="20 % - Markeringsfarve3 3 6 3" xfId="26945" xr:uid="{00000000-0005-0000-0000-0000D5010000}"/>
    <cellStyle name="20 % - Markeringsfarve3 3 7" xfId="26946" xr:uid="{00000000-0005-0000-0000-0000D6010000}"/>
    <cellStyle name="20 % - Markeringsfarve3 3 7 2" xfId="26947" xr:uid="{00000000-0005-0000-0000-0000D7010000}"/>
    <cellStyle name="20 % - Markeringsfarve3 3 7 3" xfId="26948" xr:uid="{00000000-0005-0000-0000-0000D8010000}"/>
    <cellStyle name="20 % - Markeringsfarve3 3 8" xfId="26949" xr:uid="{00000000-0005-0000-0000-0000D9010000}"/>
    <cellStyle name="20 % - Markeringsfarve3 3 8 2" xfId="26950" xr:uid="{00000000-0005-0000-0000-0000DA010000}"/>
    <cellStyle name="20 % - Markeringsfarve3 3 8 3" xfId="26951" xr:uid="{00000000-0005-0000-0000-0000DB010000}"/>
    <cellStyle name="20 % - Markeringsfarve3 3 9" xfId="26952" xr:uid="{00000000-0005-0000-0000-0000DC010000}"/>
    <cellStyle name="20 % - Markeringsfarve3 3 9 2" xfId="26953" xr:uid="{00000000-0005-0000-0000-0000DD010000}"/>
    <cellStyle name="20 % - Markeringsfarve3 4" xfId="19814" xr:uid="{00000000-0005-0000-0000-0000DE010000}"/>
    <cellStyle name="20 % - Markeringsfarve3 4 2" xfId="19815" xr:uid="{00000000-0005-0000-0000-0000DF010000}"/>
    <cellStyle name="20 % - Markeringsfarve3 4 2 2" xfId="26954" xr:uid="{00000000-0005-0000-0000-0000E0010000}"/>
    <cellStyle name="20 % - Markeringsfarve3 4 2 3" xfId="26955" xr:uid="{00000000-0005-0000-0000-0000E1010000}"/>
    <cellStyle name="20 % - Markeringsfarve3 4 3" xfId="26956" xr:uid="{00000000-0005-0000-0000-0000E2010000}"/>
    <cellStyle name="20 % - Markeringsfarve3 4 3 2" xfId="26957" xr:uid="{00000000-0005-0000-0000-0000E3010000}"/>
    <cellStyle name="20 % - Markeringsfarve3 4 3 3" xfId="26958" xr:uid="{00000000-0005-0000-0000-0000E4010000}"/>
    <cellStyle name="20 % - Markeringsfarve3 4 4" xfId="26959" xr:uid="{00000000-0005-0000-0000-0000E5010000}"/>
    <cellStyle name="20 % - Markeringsfarve3 4 4 2" xfId="26960" xr:uid="{00000000-0005-0000-0000-0000E6010000}"/>
    <cellStyle name="20 % - Markeringsfarve3 4 4 3" xfId="26961" xr:uid="{00000000-0005-0000-0000-0000E7010000}"/>
    <cellStyle name="20 % - Markeringsfarve3 4 5" xfId="26962" xr:uid="{00000000-0005-0000-0000-0000E8010000}"/>
    <cellStyle name="20 % - Markeringsfarve3 4 5 2" xfId="26963" xr:uid="{00000000-0005-0000-0000-0000E9010000}"/>
    <cellStyle name="20 % - Markeringsfarve3 4 5 3" xfId="26964" xr:uid="{00000000-0005-0000-0000-0000EA010000}"/>
    <cellStyle name="20 % - Markeringsfarve3 4 6" xfId="26965" xr:uid="{00000000-0005-0000-0000-0000EB010000}"/>
    <cellStyle name="20 % - Markeringsfarve3 4 6 2" xfId="26966" xr:uid="{00000000-0005-0000-0000-0000EC010000}"/>
    <cellStyle name="20 % - Markeringsfarve3 4 6 3" xfId="26967" xr:uid="{00000000-0005-0000-0000-0000ED010000}"/>
    <cellStyle name="20 % - Markeringsfarve3 4 7" xfId="26968" xr:uid="{00000000-0005-0000-0000-0000EE010000}"/>
    <cellStyle name="20 % - Markeringsfarve3 4 7 2" xfId="26969" xr:uid="{00000000-0005-0000-0000-0000EF010000}"/>
    <cellStyle name="20 % - Markeringsfarve3 4 8" xfId="26970" xr:uid="{00000000-0005-0000-0000-0000F0010000}"/>
    <cellStyle name="20 % - Markeringsfarve3 5" xfId="19816" xr:uid="{00000000-0005-0000-0000-0000F1010000}"/>
    <cellStyle name="20 % - Markeringsfarve3 5 2" xfId="19817" xr:uid="{00000000-0005-0000-0000-0000F2010000}"/>
    <cellStyle name="20 % - Markeringsfarve3 5 2 2" xfId="26971" xr:uid="{00000000-0005-0000-0000-0000F3010000}"/>
    <cellStyle name="20 % - Markeringsfarve3 5 2 3" xfId="26972" xr:uid="{00000000-0005-0000-0000-0000F4010000}"/>
    <cellStyle name="20 % - Markeringsfarve3 5 3" xfId="26973" xr:uid="{00000000-0005-0000-0000-0000F5010000}"/>
    <cellStyle name="20 % - Markeringsfarve3 5 3 2" xfId="26974" xr:uid="{00000000-0005-0000-0000-0000F6010000}"/>
    <cellStyle name="20 % - Markeringsfarve3 5 3 3" xfId="26975" xr:uid="{00000000-0005-0000-0000-0000F7010000}"/>
    <cellStyle name="20 % - Markeringsfarve3 5 4" xfId="26976" xr:uid="{00000000-0005-0000-0000-0000F8010000}"/>
    <cellStyle name="20 % - Markeringsfarve3 5 4 2" xfId="26977" xr:uid="{00000000-0005-0000-0000-0000F9010000}"/>
    <cellStyle name="20 % - Markeringsfarve3 5 4 3" xfId="26978" xr:uid="{00000000-0005-0000-0000-0000FA010000}"/>
    <cellStyle name="20 % - Markeringsfarve3 5 5" xfId="26979" xr:uid="{00000000-0005-0000-0000-0000FB010000}"/>
    <cellStyle name="20 % - Markeringsfarve3 5 5 2" xfId="26980" xr:uid="{00000000-0005-0000-0000-0000FC010000}"/>
    <cellStyle name="20 % - Markeringsfarve3 5 5 3" xfId="26981" xr:uid="{00000000-0005-0000-0000-0000FD010000}"/>
    <cellStyle name="20 % - Markeringsfarve3 5 6" xfId="26982" xr:uid="{00000000-0005-0000-0000-0000FE010000}"/>
    <cellStyle name="20 % - Markeringsfarve3 5 6 2" xfId="26983" xr:uid="{00000000-0005-0000-0000-0000FF010000}"/>
    <cellStyle name="20 % - Markeringsfarve3 5 6 3" xfId="26984" xr:uid="{00000000-0005-0000-0000-000000020000}"/>
    <cellStyle name="20 % - Markeringsfarve3 5 7" xfId="26985" xr:uid="{00000000-0005-0000-0000-000001020000}"/>
    <cellStyle name="20 % - Markeringsfarve3 5 7 2" xfId="26986" xr:uid="{00000000-0005-0000-0000-000002020000}"/>
    <cellStyle name="20 % - Markeringsfarve3 5 8" xfId="26987" xr:uid="{00000000-0005-0000-0000-000003020000}"/>
    <cellStyle name="20 % - Markeringsfarve3 6" xfId="19818" xr:uid="{00000000-0005-0000-0000-000004020000}"/>
    <cellStyle name="20 % - Markeringsfarve3 6 2" xfId="19819" xr:uid="{00000000-0005-0000-0000-000005020000}"/>
    <cellStyle name="20 % - Markeringsfarve3 6 2 2" xfId="26988" xr:uid="{00000000-0005-0000-0000-000006020000}"/>
    <cellStyle name="20 % - Markeringsfarve3 6 2 3" xfId="26989" xr:uid="{00000000-0005-0000-0000-000007020000}"/>
    <cellStyle name="20 % - Markeringsfarve3 6 3" xfId="26990" xr:uid="{00000000-0005-0000-0000-000008020000}"/>
    <cellStyle name="20 % - Markeringsfarve3 6 4" xfId="26991" xr:uid="{00000000-0005-0000-0000-000009020000}"/>
    <cellStyle name="20 % - Markeringsfarve3 7" xfId="19820" xr:uid="{00000000-0005-0000-0000-00000A020000}"/>
    <cellStyle name="20 % - Markeringsfarve3 7 2" xfId="26992" xr:uid="{00000000-0005-0000-0000-00000B020000}"/>
    <cellStyle name="20 % - Markeringsfarve3 7 3" xfId="26993" xr:uid="{00000000-0005-0000-0000-00000C020000}"/>
    <cellStyle name="20 % - Markeringsfarve3 8" xfId="26994" xr:uid="{00000000-0005-0000-0000-00000D020000}"/>
    <cellStyle name="20 % - Markeringsfarve3 8 2" xfId="26995" xr:uid="{00000000-0005-0000-0000-00000E020000}"/>
    <cellStyle name="20 % - Markeringsfarve3 8 3" xfId="26996" xr:uid="{00000000-0005-0000-0000-00000F020000}"/>
    <cellStyle name="20 % - Markeringsfarve3 9" xfId="26997" xr:uid="{00000000-0005-0000-0000-000010020000}"/>
    <cellStyle name="20 % - Markeringsfarve3 9 2" xfId="26998" xr:uid="{00000000-0005-0000-0000-000011020000}"/>
    <cellStyle name="20 % - Markeringsfarve3 9 3" xfId="26999" xr:uid="{00000000-0005-0000-0000-000012020000}"/>
    <cellStyle name="20 % - Markeringsfarve4" xfId="6752" xr:uid="{00000000-0005-0000-0000-000013020000}"/>
    <cellStyle name="20 % - Markeringsfarve4 10" xfId="27000" xr:uid="{00000000-0005-0000-0000-000014020000}"/>
    <cellStyle name="20 % - Markeringsfarve4 10 2" xfId="27001" xr:uid="{00000000-0005-0000-0000-000015020000}"/>
    <cellStyle name="20 % - Markeringsfarve4 11" xfId="27002" xr:uid="{00000000-0005-0000-0000-000016020000}"/>
    <cellStyle name="20 % - Markeringsfarve4 12" xfId="14032" xr:uid="{00000000-0005-0000-0000-000017020000}"/>
    <cellStyle name="20 % - Markeringsfarve4 2" xfId="6753" xr:uid="{00000000-0005-0000-0000-000018020000}"/>
    <cellStyle name="20 % - Markeringsfarve4 2 10" xfId="27003" xr:uid="{00000000-0005-0000-0000-000019020000}"/>
    <cellStyle name="20 % - Markeringsfarve4 2 11" xfId="14033" xr:uid="{00000000-0005-0000-0000-00001A020000}"/>
    <cellStyle name="20 % - Markeringsfarve4 2 2" xfId="19821" xr:uid="{00000000-0005-0000-0000-00001B020000}"/>
    <cellStyle name="20 % - Markeringsfarve4 2 2 2" xfId="19822" xr:uid="{00000000-0005-0000-0000-00001C020000}"/>
    <cellStyle name="20 % - Markeringsfarve4 2 2 2 2" xfId="27004" xr:uid="{00000000-0005-0000-0000-00001D020000}"/>
    <cellStyle name="20 % - Markeringsfarve4 2 2 2 3" xfId="27005" xr:uid="{00000000-0005-0000-0000-00001E020000}"/>
    <cellStyle name="20 % - Markeringsfarve4 2 2 3" xfId="27006" xr:uid="{00000000-0005-0000-0000-00001F020000}"/>
    <cellStyle name="20 % - Markeringsfarve4 2 2 3 2" xfId="27007" xr:uid="{00000000-0005-0000-0000-000020020000}"/>
    <cellStyle name="20 % - Markeringsfarve4 2 2 3 3" xfId="27008" xr:uid="{00000000-0005-0000-0000-000021020000}"/>
    <cellStyle name="20 % - Markeringsfarve4 2 2 4" xfId="27009" xr:uid="{00000000-0005-0000-0000-000022020000}"/>
    <cellStyle name="20 % - Markeringsfarve4 2 2 4 2" xfId="27010" xr:uid="{00000000-0005-0000-0000-000023020000}"/>
    <cellStyle name="20 % - Markeringsfarve4 2 2 4 3" xfId="27011" xr:uid="{00000000-0005-0000-0000-000024020000}"/>
    <cellStyle name="20 % - Markeringsfarve4 2 2 5" xfId="27012" xr:uid="{00000000-0005-0000-0000-000025020000}"/>
    <cellStyle name="20 % - Markeringsfarve4 2 2 5 2" xfId="27013" xr:uid="{00000000-0005-0000-0000-000026020000}"/>
    <cellStyle name="20 % - Markeringsfarve4 2 2 5 3" xfId="27014" xr:uid="{00000000-0005-0000-0000-000027020000}"/>
    <cellStyle name="20 % - Markeringsfarve4 2 2 6" xfId="27015" xr:uid="{00000000-0005-0000-0000-000028020000}"/>
    <cellStyle name="20 % - Markeringsfarve4 2 2 6 2" xfId="27016" xr:uid="{00000000-0005-0000-0000-000029020000}"/>
    <cellStyle name="20 % - Markeringsfarve4 2 2 6 3" xfId="27017" xr:uid="{00000000-0005-0000-0000-00002A020000}"/>
    <cellStyle name="20 % - Markeringsfarve4 2 2 7" xfId="27018" xr:uid="{00000000-0005-0000-0000-00002B020000}"/>
    <cellStyle name="20 % - Markeringsfarve4 2 2 7 2" xfId="27019" xr:uid="{00000000-0005-0000-0000-00002C020000}"/>
    <cellStyle name="20 % - Markeringsfarve4 2 2 8" xfId="27020" xr:uid="{00000000-0005-0000-0000-00002D020000}"/>
    <cellStyle name="20 % - Markeringsfarve4 2 3" xfId="19823" xr:uid="{00000000-0005-0000-0000-00002E020000}"/>
    <cellStyle name="20 % - Markeringsfarve4 2 3 2" xfId="19824" xr:uid="{00000000-0005-0000-0000-00002F020000}"/>
    <cellStyle name="20 % - Markeringsfarve4 2 3 2 2" xfId="27021" xr:uid="{00000000-0005-0000-0000-000030020000}"/>
    <cellStyle name="20 % - Markeringsfarve4 2 3 2 3" xfId="27022" xr:uid="{00000000-0005-0000-0000-000031020000}"/>
    <cellStyle name="20 % - Markeringsfarve4 2 3 3" xfId="27023" xr:uid="{00000000-0005-0000-0000-000032020000}"/>
    <cellStyle name="20 % - Markeringsfarve4 2 3 3 2" xfId="27024" xr:uid="{00000000-0005-0000-0000-000033020000}"/>
    <cellStyle name="20 % - Markeringsfarve4 2 3 3 3" xfId="27025" xr:uid="{00000000-0005-0000-0000-000034020000}"/>
    <cellStyle name="20 % - Markeringsfarve4 2 3 4" xfId="27026" xr:uid="{00000000-0005-0000-0000-000035020000}"/>
    <cellStyle name="20 % - Markeringsfarve4 2 3 4 2" xfId="27027" xr:uid="{00000000-0005-0000-0000-000036020000}"/>
    <cellStyle name="20 % - Markeringsfarve4 2 3 4 3" xfId="27028" xr:uid="{00000000-0005-0000-0000-000037020000}"/>
    <cellStyle name="20 % - Markeringsfarve4 2 3 5" xfId="27029" xr:uid="{00000000-0005-0000-0000-000038020000}"/>
    <cellStyle name="20 % - Markeringsfarve4 2 3 5 2" xfId="27030" xr:uid="{00000000-0005-0000-0000-000039020000}"/>
    <cellStyle name="20 % - Markeringsfarve4 2 3 5 3" xfId="27031" xr:uid="{00000000-0005-0000-0000-00003A020000}"/>
    <cellStyle name="20 % - Markeringsfarve4 2 3 6" xfId="27032" xr:uid="{00000000-0005-0000-0000-00003B020000}"/>
    <cellStyle name="20 % - Markeringsfarve4 2 3 6 2" xfId="27033" xr:uid="{00000000-0005-0000-0000-00003C020000}"/>
    <cellStyle name="20 % - Markeringsfarve4 2 3 6 3" xfId="27034" xr:uid="{00000000-0005-0000-0000-00003D020000}"/>
    <cellStyle name="20 % - Markeringsfarve4 2 3 7" xfId="27035" xr:uid="{00000000-0005-0000-0000-00003E020000}"/>
    <cellStyle name="20 % - Markeringsfarve4 2 3 7 2" xfId="27036" xr:uid="{00000000-0005-0000-0000-00003F020000}"/>
    <cellStyle name="20 % - Markeringsfarve4 2 3 8" xfId="27037" xr:uid="{00000000-0005-0000-0000-000040020000}"/>
    <cellStyle name="20 % - Markeringsfarve4 2 4" xfId="19825" xr:uid="{00000000-0005-0000-0000-000041020000}"/>
    <cellStyle name="20 % - Markeringsfarve4 2 4 2" xfId="27038" xr:uid="{00000000-0005-0000-0000-000042020000}"/>
    <cellStyle name="20 % - Markeringsfarve4 2 4 3" xfId="27039" xr:uid="{00000000-0005-0000-0000-000043020000}"/>
    <cellStyle name="20 % - Markeringsfarve4 2 5" xfId="27040" xr:uid="{00000000-0005-0000-0000-000044020000}"/>
    <cellStyle name="20 % - Markeringsfarve4 2 5 2" xfId="27041" xr:uid="{00000000-0005-0000-0000-000045020000}"/>
    <cellStyle name="20 % - Markeringsfarve4 2 5 3" xfId="27042" xr:uid="{00000000-0005-0000-0000-000046020000}"/>
    <cellStyle name="20 % - Markeringsfarve4 2 6" xfId="27043" xr:uid="{00000000-0005-0000-0000-000047020000}"/>
    <cellStyle name="20 % - Markeringsfarve4 2 6 2" xfId="27044" xr:uid="{00000000-0005-0000-0000-000048020000}"/>
    <cellStyle name="20 % - Markeringsfarve4 2 6 3" xfId="27045" xr:uid="{00000000-0005-0000-0000-000049020000}"/>
    <cellStyle name="20 % - Markeringsfarve4 2 7" xfId="27046" xr:uid="{00000000-0005-0000-0000-00004A020000}"/>
    <cellStyle name="20 % - Markeringsfarve4 2 7 2" xfId="27047" xr:uid="{00000000-0005-0000-0000-00004B020000}"/>
    <cellStyle name="20 % - Markeringsfarve4 2 7 3" xfId="27048" xr:uid="{00000000-0005-0000-0000-00004C020000}"/>
    <cellStyle name="20 % - Markeringsfarve4 2 8" xfId="27049" xr:uid="{00000000-0005-0000-0000-00004D020000}"/>
    <cellStyle name="20 % - Markeringsfarve4 2 8 2" xfId="27050" xr:uid="{00000000-0005-0000-0000-00004E020000}"/>
    <cellStyle name="20 % - Markeringsfarve4 2 8 3" xfId="27051" xr:uid="{00000000-0005-0000-0000-00004F020000}"/>
    <cellStyle name="20 % - Markeringsfarve4 2 9" xfId="27052" xr:uid="{00000000-0005-0000-0000-000050020000}"/>
    <cellStyle name="20 % - Markeringsfarve4 2 9 2" xfId="27053" xr:uid="{00000000-0005-0000-0000-000051020000}"/>
    <cellStyle name="20 % - Markeringsfarve4 3" xfId="19826" xr:uid="{00000000-0005-0000-0000-000052020000}"/>
    <cellStyle name="20 % - Markeringsfarve4 3 10" xfId="27054" xr:uid="{00000000-0005-0000-0000-000053020000}"/>
    <cellStyle name="20 % - Markeringsfarve4 3 2" xfId="19827" xr:uid="{00000000-0005-0000-0000-000054020000}"/>
    <cellStyle name="20 % - Markeringsfarve4 3 2 2" xfId="27055" xr:uid="{00000000-0005-0000-0000-000055020000}"/>
    <cellStyle name="20 % - Markeringsfarve4 3 2 2 2" xfId="27056" xr:uid="{00000000-0005-0000-0000-000056020000}"/>
    <cellStyle name="20 % - Markeringsfarve4 3 2 2 3" xfId="27057" xr:uid="{00000000-0005-0000-0000-000057020000}"/>
    <cellStyle name="20 % - Markeringsfarve4 3 2 3" xfId="27058" xr:uid="{00000000-0005-0000-0000-000058020000}"/>
    <cellStyle name="20 % - Markeringsfarve4 3 2 3 2" xfId="27059" xr:uid="{00000000-0005-0000-0000-000059020000}"/>
    <cellStyle name="20 % - Markeringsfarve4 3 2 3 3" xfId="27060" xr:uid="{00000000-0005-0000-0000-00005A020000}"/>
    <cellStyle name="20 % - Markeringsfarve4 3 2 4" xfId="27061" xr:uid="{00000000-0005-0000-0000-00005B020000}"/>
    <cellStyle name="20 % - Markeringsfarve4 3 2 4 2" xfId="27062" xr:uid="{00000000-0005-0000-0000-00005C020000}"/>
    <cellStyle name="20 % - Markeringsfarve4 3 2 4 3" xfId="27063" xr:uid="{00000000-0005-0000-0000-00005D020000}"/>
    <cellStyle name="20 % - Markeringsfarve4 3 2 5" xfId="27064" xr:uid="{00000000-0005-0000-0000-00005E020000}"/>
    <cellStyle name="20 % - Markeringsfarve4 3 2 5 2" xfId="27065" xr:uid="{00000000-0005-0000-0000-00005F020000}"/>
    <cellStyle name="20 % - Markeringsfarve4 3 2 5 3" xfId="27066" xr:uid="{00000000-0005-0000-0000-000060020000}"/>
    <cellStyle name="20 % - Markeringsfarve4 3 2 6" xfId="27067" xr:uid="{00000000-0005-0000-0000-000061020000}"/>
    <cellStyle name="20 % - Markeringsfarve4 3 2 6 2" xfId="27068" xr:uid="{00000000-0005-0000-0000-000062020000}"/>
    <cellStyle name="20 % - Markeringsfarve4 3 2 6 3" xfId="27069" xr:uid="{00000000-0005-0000-0000-000063020000}"/>
    <cellStyle name="20 % - Markeringsfarve4 3 2 7" xfId="27070" xr:uid="{00000000-0005-0000-0000-000064020000}"/>
    <cellStyle name="20 % - Markeringsfarve4 3 2 7 2" xfId="27071" xr:uid="{00000000-0005-0000-0000-000065020000}"/>
    <cellStyle name="20 % - Markeringsfarve4 3 2 8" xfId="27072" xr:uid="{00000000-0005-0000-0000-000066020000}"/>
    <cellStyle name="20 % - Markeringsfarve4 3 3" xfId="27073" xr:uid="{00000000-0005-0000-0000-000067020000}"/>
    <cellStyle name="20 % - Markeringsfarve4 3 3 2" xfId="27074" xr:uid="{00000000-0005-0000-0000-000068020000}"/>
    <cellStyle name="20 % - Markeringsfarve4 3 3 2 2" xfId="27075" xr:uid="{00000000-0005-0000-0000-000069020000}"/>
    <cellStyle name="20 % - Markeringsfarve4 3 3 2 3" xfId="27076" xr:uid="{00000000-0005-0000-0000-00006A020000}"/>
    <cellStyle name="20 % - Markeringsfarve4 3 3 3" xfId="27077" xr:uid="{00000000-0005-0000-0000-00006B020000}"/>
    <cellStyle name="20 % - Markeringsfarve4 3 3 3 2" xfId="27078" xr:uid="{00000000-0005-0000-0000-00006C020000}"/>
    <cellStyle name="20 % - Markeringsfarve4 3 3 3 3" xfId="27079" xr:uid="{00000000-0005-0000-0000-00006D020000}"/>
    <cellStyle name="20 % - Markeringsfarve4 3 3 4" xfId="27080" xr:uid="{00000000-0005-0000-0000-00006E020000}"/>
    <cellStyle name="20 % - Markeringsfarve4 3 3 4 2" xfId="27081" xr:uid="{00000000-0005-0000-0000-00006F020000}"/>
    <cellStyle name="20 % - Markeringsfarve4 3 3 4 3" xfId="27082" xr:uid="{00000000-0005-0000-0000-000070020000}"/>
    <cellStyle name="20 % - Markeringsfarve4 3 3 5" xfId="27083" xr:uid="{00000000-0005-0000-0000-000071020000}"/>
    <cellStyle name="20 % - Markeringsfarve4 3 3 5 2" xfId="27084" xr:uid="{00000000-0005-0000-0000-000072020000}"/>
    <cellStyle name="20 % - Markeringsfarve4 3 3 5 3" xfId="27085" xr:uid="{00000000-0005-0000-0000-000073020000}"/>
    <cellStyle name="20 % - Markeringsfarve4 3 3 6" xfId="27086" xr:uid="{00000000-0005-0000-0000-000074020000}"/>
    <cellStyle name="20 % - Markeringsfarve4 3 3 6 2" xfId="27087" xr:uid="{00000000-0005-0000-0000-000075020000}"/>
    <cellStyle name="20 % - Markeringsfarve4 3 3 6 3" xfId="27088" xr:uid="{00000000-0005-0000-0000-000076020000}"/>
    <cellStyle name="20 % - Markeringsfarve4 3 3 7" xfId="27089" xr:uid="{00000000-0005-0000-0000-000077020000}"/>
    <cellStyle name="20 % - Markeringsfarve4 3 3 7 2" xfId="27090" xr:uid="{00000000-0005-0000-0000-000078020000}"/>
    <cellStyle name="20 % - Markeringsfarve4 3 3 8" xfId="27091" xr:uid="{00000000-0005-0000-0000-000079020000}"/>
    <cellStyle name="20 % - Markeringsfarve4 3 4" xfId="27092" xr:uid="{00000000-0005-0000-0000-00007A020000}"/>
    <cellStyle name="20 % - Markeringsfarve4 3 4 2" xfId="27093" xr:uid="{00000000-0005-0000-0000-00007B020000}"/>
    <cellStyle name="20 % - Markeringsfarve4 3 4 3" xfId="27094" xr:uid="{00000000-0005-0000-0000-00007C020000}"/>
    <cellStyle name="20 % - Markeringsfarve4 3 5" xfId="27095" xr:uid="{00000000-0005-0000-0000-00007D020000}"/>
    <cellStyle name="20 % - Markeringsfarve4 3 5 2" xfId="27096" xr:uid="{00000000-0005-0000-0000-00007E020000}"/>
    <cellStyle name="20 % - Markeringsfarve4 3 5 3" xfId="27097" xr:uid="{00000000-0005-0000-0000-00007F020000}"/>
    <cellStyle name="20 % - Markeringsfarve4 3 6" xfId="27098" xr:uid="{00000000-0005-0000-0000-000080020000}"/>
    <cellStyle name="20 % - Markeringsfarve4 3 6 2" xfId="27099" xr:uid="{00000000-0005-0000-0000-000081020000}"/>
    <cellStyle name="20 % - Markeringsfarve4 3 6 3" xfId="27100" xr:uid="{00000000-0005-0000-0000-000082020000}"/>
    <cellStyle name="20 % - Markeringsfarve4 3 7" xfId="27101" xr:uid="{00000000-0005-0000-0000-000083020000}"/>
    <cellStyle name="20 % - Markeringsfarve4 3 7 2" xfId="27102" xr:uid="{00000000-0005-0000-0000-000084020000}"/>
    <cellStyle name="20 % - Markeringsfarve4 3 7 3" xfId="27103" xr:uid="{00000000-0005-0000-0000-000085020000}"/>
    <cellStyle name="20 % - Markeringsfarve4 3 8" xfId="27104" xr:uid="{00000000-0005-0000-0000-000086020000}"/>
    <cellStyle name="20 % - Markeringsfarve4 3 8 2" xfId="27105" xr:uid="{00000000-0005-0000-0000-000087020000}"/>
    <cellStyle name="20 % - Markeringsfarve4 3 8 3" xfId="27106" xr:uid="{00000000-0005-0000-0000-000088020000}"/>
    <cellStyle name="20 % - Markeringsfarve4 3 9" xfId="27107" xr:uid="{00000000-0005-0000-0000-000089020000}"/>
    <cellStyle name="20 % - Markeringsfarve4 3 9 2" xfId="27108" xr:uid="{00000000-0005-0000-0000-00008A020000}"/>
    <cellStyle name="20 % - Markeringsfarve4 4" xfId="19828" xr:uid="{00000000-0005-0000-0000-00008B020000}"/>
    <cellStyle name="20 % - Markeringsfarve4 4 2" xfId="19829" xr:uid="{00000000-0005-0000-0000-00008C020000}"/>
    <cellStyle name="20 % - Markeringsfarve4 4 2 2" xfId="27109" xr:uid="{00000000-0005-0000-0000-00008D020000}"/>
    <cellStyle name="20 % - Markeringsfarve4 4 2 3" xfId="27110" xr:uid="{00000000-0005-0000-0000-00008E020000}"/>
    <cellStyle name="20 % - Markeringsfarve4 4 3" xfId="27111" xr:uid="{00000000-0005-0000-0000-00008F020000}"/>
    <cellStyle name="20 % - Markeringsfarve4 4 3 2" xfId="27112" xr:uid="{00000000-0005-0000-0000-000090020000}"/>
    <cellStyle name="20 % - Markeringsfarve4 4 3 3" xfId="27113" xr:uid="{00000000-0005-0000-0000-000091020000}"/>
    <cellStyle name="20 % - Markeringsfarve4 4 4" xfId="27114" xr:uid="{00000000-0005-0000-0000-000092020000}"/>
    <cellStyle name="20 % - Markeringsfarve4 4 4 2" xfId="27115" xr:uid="{00000000-0005-0000-0000-000093020000}"/>
    <cellStyle name="20 % - Markeringsfarve4 4 4 3" xfId="27116" xr:uid="{00000000-0005-0000-0000-000094020000}"/>
    <cellStyle name="20 % - Markeringsfarve4 4 5" xfId="27117" xr:uid="{00000000-0005-0000-0000-000095020000}"/>
    <cellStyle name="20 % - Markeringsfarve4 4 5 2" xfId="27118" xr:uid="{00000000-0005-0000-0000-000096020000}"/>
    <cellStyle name="20 % - Markeringsfarve4 4 5 3" xfId="27119" xr:uid="{00000000-0005-0000-0000-000097020000}"/>
    <cellStyle name="20 % - Markeringsfarve4 4 6" xfId="27120" xr:uid="{00000000-0005-0000-0000-000098020000}"/>
    <cellStyle name="20 % - Markeringsfarve4 4 6 2" xfId="27121" xr:uid="{00000000-0005-0000-0000-000099020000}"/>
    <cellStyle name="20 % - Markeringsfarve4 4 6 3" xfId="27122" xr:uid="{00000000-0005-0000-0000-00009A020000}"/>
    <cellStyle name="20 % - Markeringsfarve4 4 7" xfId="27123" xr:uid="{00000000-0005-0000-0000-00009B020000}"/>
    <cellStyle name="20 % - Markeringsfarve4 4 7 2" xfId="27124" xr:uid="{00000000-0005-0000-0000-00009C020000}"/>
    <cellStyle name="20 % - Markeringsfarve4 4 8" xfId="27125" xr:uid="{00000000-0005-0000-0000-00009D020000}"/>
    <cellStyle name="20 % - Markeringsfarve4 5" xfId="19830" xr:uid="{00000000-0005-0000-0000-00009E020000}"/>
    <cellStyle name="20 % - Markeringsfarve4 5 2" xfId="19831" xr:uid="{00000000-0005-0000-0000-00009F020000}"/>
    <cellStyle name="20 % - Markeringsfarve4 5 2 2" xfId="27126" xr:uid="{00000000-0005-0000-0000-0000A0020000}"/>
    <cellStyle name="20 % - Markeringsfarve4 5 2 3" xfId="27127" xr:uid="{00000000-0005-0000-0000-0000A1020000}"/>
    <cellStyle name="20 % - Markeringsfarve4 5 3" xfId="27128" xr:uid="{00000000-0005-0000-0000-0000A2020000}"/>
    <cellStyle name="20 % - Markeringsfarve4 5 3 2" xfId="27129" xr:uid="{00000000-0005-0000-0000-0000A3020000}"/>
    <cellStyle name="20 % - Markeringsfarve4 5 3 3" xfId="27130" xr:uid="{00000000-0005-0000-0000-0000A4020000}"/>
    <cellStyle name="20 % - Markeringsfarve4 5 4" xfId="27131" xr:uid="{00000000-0005-0000-0000-0000A5020000}"/>
    <cellStyle name="20 % - Markeringsfarve4 5 4 2" xfId="27132" xr:uid="{00000000-0005-0000-0000-0000A6020000}"/>
    <cellStyle name="20 % - Markeringsfarve4 5 4 3" xfId="27133" xr:uid="{00000000-0005-0000-0000-0000A7020000}"/>
    <cellStyle name="20 % - Markeringsfarve4 5 5" xfId="27134" xr:uid="{00000000-0005-0000-0000-0000A8020000}"/>
    <cellStyle name="20 % - Markeringsfarve4 5 5 2" xfId="27135" xr:uid="{00000000-0005-0000-0000-0000A9020000}"/>
    <cellStyle name="20 % - Markeringsfarve4 5 5 3" xfId="27136" xr:uid="{00000000-0005-0000-0000-0000AA020000}"/>
    <cellStyle name="20 % - Markeringsfarve4 5 6" xfId="27137" xr:uid="{00000000-0005-0000-0000-0000AB020000}"/>
    <cellStyle name="20 % - Markeringsfarve4 5 6 2" xfId="27138" xr:uid="{00000000-0005-0000-0000-0000AC020000}"/>
    <cellStyle name="20 % - Markeringsfarve4 5 6 3" xfId="27139" xr:uid="{00000000-0005-0000-0000-0000AD020000}"/>
    <cellStyle name="20 % - Markeringsfarve4 5 7" xfId="27140" xr:uid="{00000000-0005-0000-0000-0000AE020000}"/>
    <cellStyle name="20 % - Markeringsfarve4 5 7 2" xfId="27141" xr:uid="{00000000-0005-0000-0000-0000AF020000}"/>
    <cellStyle name="20 % - Markeringsfarve4 5 8" xfId="27142" xr:uid="{00000000-0005-0000-0000-0000B0020000}"/>
    <cellStyle name="20 % - Markeringsfarve4 6" xfId="19832" xr:uid="{00000000-0005-0000-0000-0000B1020000}"/>
    <cellStyle name="20 % - Markeringsfarve4 6 2" xfId="19833" xr:uid="{00000000-0005-0000-0000-0000B2020000}"/>
    <cellStyle name="20 % - Markeringsfarve4 6 2 2" xfId="27143" xr:uid="{00000000-0005-0000-0000-0000B3020000}"/>
    <cellStyle name="20 % - Markeringsfarve4 6 2 3" xfId="27144" xr:uid="{00000000-0005-0000-0000-0000B4020000}"/>
    <cellStyle name="20 % - Markeringsfarve4 6 3" xfId="27145" xr:uid="{00000000-0005-0000-0000-0000B5020000}"/>
    <cellStyle name="20 % - Markeringsfarve4 6 4" xfId="27146" xr:uid="{00000000-0005-0000-0000-0000B6020000}"/>
    <cellStyle name="20 % - Markeringsfarve4 7" xfId="19834" xr:uid="{00000000-0005-0000-0000-0000B7020000}"/>
    <cellStyle name="20 % - Markeringsfarve4 7 2" xfId="27147" xr:uid="{00000000-0005-0000-0000-0000B8020000}"/>
    <cellStyle name="20 % - Markeringsfarve4 7 3" xfId="27148" xr:uid="{00000000-0005-0000-0000-0000B9020000}"/>
    <cellStyle name="20 % - Markeringsfarve4 8" xfId="27149" xr:uid="{00000000-0005-0000-0000-0000BA020000}"/>
    <cellStyle name="20 % - Markeringsfarve4 8 2" xfId="27150" xr:uid="{00000000-0005-0000-0000-0000BB020000}"/>
    <cellStyle name="20 % - Markeringsfarve4 8 3" xfId="27151" xr:uid="{00000000-0005-0000-0000-0000BC020000}"/>
    <cellStyle name="20 % - Markeringsfarve4 9" xfId="27152" xr:uid="{00000000-0005-0000-0000-0000BD020000}"/>
    <cellStyle name="20 % - Markeringsfarve4 9 2" xfId="27153" xr:uid="{00000000-0005-0000-0000-0000BE020000}"/>
    <cellStyle name="20 % - Markeringsfarve4 9 3" xfId="27154" xr:uid="{00000000-0005-0000-0000-0000BF020000}"/>
    <cellStyle name="20 % - Markeringsfarve5" xfId="6754" xr:uid="{00000000-0005-0000-0000-0000C0020000}"/>
    <cellStyle name="20 % - Markeringsfarve5 10" xfId="27155" xr:uid="{00000000-0005-0000-0000-0000C1020000}"/>
    <cellStyle name="20 % - Markeringsfarve5 10 2" xfId="27156" xr:uid="{00000000-0005-0000-0000-0000C2020000}"/>
    <cellStyle name="20 % - Markeringsfarve5 10 3" xfId="27157" xr:uid="{00000000-0005-0000-0000-0000C3020000}"/>
    <cellStyle name="20 % - Markeringsfarve5 11" xfId="27158" xr:uid="{00000000-0005-0000-0000-0000C4020000}"/>
    <cellStyle name="20 % - Markeringsfarve5 11 2" xfId="27159" xr:uid="{00000000-0005-0000-0000-0000C5020000}"/>
    <cellStyle name="20 % - Markeringsfarve5 12" xfId="27160" xr:uid="{00000000-0005-0000-0000-0000C6020000}"/>
    <cellStyle name="20 % - Markeringsfarve5 13" xfId="14034" xr:uid="{00000000-0005-0000-0000-0000C7020000}"/>
    <cellStyle name="20 % - Markeringsfarve5 2" xfId="6755" xr:uid="{00000000-0005-0000-0000-0000C8020000}"/>
    <cellStyle name="20 % - Markeringsfarve5 2 10" xfId="27161" xr:uid="{00000000-0005-0000-0000-0000C9020000}"/>
    <cellStyle name="20 % - Markeringsfarve5 2 11" xfId="14035" xr:uid="{00000000-0005-0000-0000-0000CA020000}"/>
    <cellStyle name="20 % - Markeringsfarve5 2 2" xfId="19835" xr:uid="{00000000-0005-0000-0000-0000CB020000}"/>
    <cellStyle name="20 % - Markeringsfarve5 2 2 2" xfId="19836" xr:uid="{00000000-0005-0000-0000-0000CC020000}"/>
    <cellStyle name="20 % - Markeringsfarve5 2 2 2 2" xfId="27162" xr:uid="{00000000-0005-0000-0000-0000CD020000}"/>
    <cellStyle name="20 % - Markeringsfarve5 2 2 2 3" xfId="27163" xr:uid="{00000000-0005-0000-0000-0000CE020000}"/>
    <cellStyle name="20 % - Markeringsfarve5 2 2 3" xfId="27164" xr:uid="{00000000-0005-0000-0000-0000CF020000}"/>
    <cellStyle name="20 % - Markeringsfarve5 2 2 3 2" xfId="27165" xr:uid="{00000000-0005-0000-0000-0000D0020000}"/>
    <cellStyle name="20 % - Markeringsfarve5 2 2 3 3" xfId="27166" xr:uid="{00000000-0005-0000-0000-0000D1020000}"/>
    <cellStyle name="20 % - Markeringsfarve5 2 2 4" xfId="27167" xr:uid="{00000000-0005-0000-0000-0000D2020000}"/>
    <cellStyle name="20 % - Markeringsfarve5 2 2 4 2" xfId="27168" xr:uid="{00000000-0005-0000-0000-0000D3020000}"/>
    <cellStyle name="20 % - Markeringsfarve5 2 2 4 3" xfId="27169" xr:uid="{00000000-0005-0000-0000-0000D4020000}"/>
    <cellStyle name="20 % - Markeringsfarve5 2 2 5" xfId="27170" xr:uid="{00000000-0005-0000-0000-0000D5020000}"/>
    <cellStyle name="20 % - Markeringsfarve5 2 2 5 2" xfId="27171" xr:uid="{00000000-0005-0000-0000-0000D6020000}"/>
    <cellStyle name="20 % - Markeringsfarve5 2 2 5 3" xfId="27172" xr:uid="{00000000-0005-0000-0000-0000D7020000}"/>
    <cellStyle name="20 % - Markeringsfarve5 2 2 6" xfId="27173" xr:uid="{00000000-0005-0000-0000-0000D8020000}"/>
    <cellStyle name="20 % - Markeringsfarve5 2 2 6 2" xfId="27174" xr:uid="{00000000-0005-0000-0000-0000D9020000}"/>
    <cellStyle name="20 % - Markeringsfarve5 2 2 6 3" xfId="27175" xr:uid="{00000000-0005-0000-0000-0000DA020000}"/>
    <cellStyle name="20 % - Markeringsfarve5 2 2 7" xfId="27176" xr:uid="{00000000-0005-0000-0000-0000DB020000}"/>
    <cellStyle name="20 % - Markeringsfarve5 2 2 7 2" xfId="27177" xr:uid="{00000000-0005-0000-0000-0000DC020000}"/>
    <cellStyle name="20 % - Markeringsfarve5 2 2 8" xfId="27178" xr:uid="{00000000-0005-0000-0000-0000DD020000}"/>
    <cellStyle name="20 % - Markeringsfarve5 2 3" xfId="19837" xr:uid="{00000000-0005-0000-0000-0000DE020000}"/>
    <cellStyle name="20 % - Markeringsfarve5 2 3 2" xfId="19838" xr:uid="{00000000-0005-0000-0000-0000DF020000}"/>
    <cellStyle name="20 % - Markeringsfarve5 2 3 2 2" xfId="27179" xr:uid="{00000000-0005-0000-0000-0000E0020000}"/>
    <cellStyle name="20 % - Markeringsfarve5 2 3 2 3" xfId="27180" xr:uid="{00000000-0005-0000-0000-0000E1020000}"/>
    <cellStyle name="20 % - Markeringsfarve5 2 3 3" xfId="27181" xr:uid="{00000000-0005-0000-0000-0000E2020000}"/>
    <cellStyle name="20 % - Markeringsfarve5 2 3 3 2" xfId="27182" xr:uid="{00000000-0005-0000-0000-0000E3020000}"/>
    <cellStyle name="20 % - Markeringsfarve5 2 3 3 3" xfId="27183" xr:uid="{00000000-0005-0000-0000-0000E4020000}"/>
    <cellStyle name="20 % - Markeringsfarve5 2 3 4" xfId="27184" xr:uid="{00000000-0005-0000-0000-0000E5020000}"/>
    <cellStyle name="20 % - Markeringsfarve5 2 3 4 2" xfId="27185" xr:uid="{00000000-0005-0000-0000-0000E6020000}"/>
    <cellStyle name="20 % - Markeringsfarve5 2 3 4 3" xfId="27186" xr:uid="{00000000-0005-0000-0000-0000E7020000}"/>
    <cellStyle name="20 % - Markeringsfarve5 2 3 5" xfId="27187" xr:uid="{00000000-0005-0000-0000-0000E8020000}"/>
    <cellStyle name="20 % - Markeringsfarve5 2 3 5 2" xfId="27188" xr:uid="{00000000-0005-0000-0000-0000E9020000}"/>
    <cellStyle name="20 % - Markeringsfarve5 2 3 5 3" xfId="27189" xr:uid="{00000000-0005-0000-0000-0000EA020000}"/>
    <cellStyle name="20 % - Markeringsfarve5 2 3 6" xfId="27190" xr:uid="{00000000-0005-0000-0000-0000EB020000}"/>
    <cellStyle name="20 % - Markeringsfarve5 2 3 6 2" xfId="27191" xr:uid="{00000000-0005-0000-0000-0000EC020000}"/>
    <cellStyle name="20 % - Markeringsfarve5 2 3 6 3" xfId="27192" xr:uid="{00000000-0005-0000-0000-0000ED020000}"/>
    <cellStyle name="20 % - Markeringsfarve5 2 3 7" xfId="27193" xr:uid="{00000000-0005-0000-0000-0000EE020000}"/>
    <cellStyle name="20 % - Markeringsfarve5 2 3 7 2" xfId="27194" xr:uid="{00000000-0005-0000-0000-0000EF020000}"/>
    <cellStyle name="20 % - Markeringsfarve5 2 3 8" xfId="27195" xr:uid="{00000000-0005-0000-0000-0000F0020000}"/>
    <cellStyle name="20 % - Markeringsfarve5 2 4" xfId="19839" xr:uid="{00000000-0005-0000-0000-0000F1020000}"/>
    <cellStyle name="20 % - Markeringsfarve5 2 4 2" xfId="27196" xr:uid="{00000000-0005-0000-0000-0000F2020000}"/>
    <cellStyle name="20 % - Markeringsfarve5 2 4 3" xfId="27197" xr:uid="{00000000-0005-0000-0000-0000F3020000}"/>
    <cellStyle name="20 % - Markeringsfarve5 2 5" xfId="27198" xr:uid="{00000000-0005-0000-0000-0000F4020000}"/>
    <cellStyle name="20 % - Markeringsfarve5 2 5 2" xfId="27199" xr:uid="{00000000-0005-0000-0000-0000F5020000}"/>
    <cellStyle name="20 % - Markeringsfarve5 2 5 3" xfId="27200" xr:uid="{00000000-0005-0000-0000-0000F6020000}"/>
    <cellStyle name="20 % - Markeringsfarve5 2 6" xfId="27201" xr:uid="{00000000-0005-0000-0000-0000F7020000}"/>
    <cellStyle name="20 % - Markeringsfarve5 2 6 2" xfId="27202" xr:uid="{00000000-0005-0000-0000-0000F8020000}"/>
    <cellStyle name="20 % - Markeringsfarve5 2 6 3" xfId="27203" xr:uid="{00000000-0005-0000-0000-0000F9020000}"/>
    <cellStyle name="20 % - Markeringsfarve5 2 7" xfId="27204" xr:uid="{00000000-0005-0000-0000-0000FA020000}"/>
    <cellStyle name="20 % - Markeringsfarve5 2 7 2" xfId="27205" xr:uid="{00000000-0005-0000-0000-0000FB020000}"/>
    <cellStyle name="20 % - Markeringsfarve5 2 7 3" xfId="27206" xr:uid="{00000000-0005-0000-0000-0000FC020000}"/>
    <cellStyle name="20 % - Markeringsfarve5 2 8" xfId="27207" xr:uid="{00000000-0005-0000-0000-0000FD020000}"/>
    <cellStyle name="20 % - Markeringsfarve5 2 8 2" xfId="27208" xr:uid="{00000000-0005-0000-0000-0000FE020000}"/>
    <cellStyle name="20 % - Markeringsfarve5 2 8 3" xfId="27209" xr:uid="{00000000-0005-0000-0000-0000FF020000}"/>
    <cellStyle name="20 % - Markeringsfarve5 2 9" xfId="27210" xr:uid="{00000000-0005-0000-0000-000000030000}"/>
    <cellStyle name="20 % - Markeringsfarve5 2 9 2" xfId="27211" xr:uid="{00000000-0005-0000-0000-000001030000}"/>
    <cellStyle name="20 % - Markeringsfarve5 3" xfId="19840" xr:uid="{00000000-0005-0000-0000-000002030000}"/>
    <cellStyle name="20 % - Markeringsfarve5 3 10" xfId="27212" xr:uid="{00000000-0005-0000-0000-000003030000}"/>
    <cellStyle name="20 % - Markeringsfarve5 3 2" xfId="19841" xr:uid="{00000000-0005-0000-0000-000004030000}"/>
    <cellStyle name="20 % - Markeringsfarve5 3 2 2" xfId="27213" xr:uid="{00000000-0005-0000-0000-000005030000}"/>
    <cellStyle name="20 % - Markeringsfarve5 3 2 2 2" xfId="27214" xr:uid="{00000000-0005-0000-0000-000006030000}"/>
    <cellStyle name="20 % - Markeringsfarve5 3 2 2 3" xfId="27215" xr:uid="{00000000-0005-0000-0000-000007030000}"/>
    <cellStyle name="20 % - Markeringsfarve5 3 2 3" xfId="27216" xr:uid="{00000000-0005-0000-0000-000008030000}"/>
    <cellStyle name="20 % - Markeringsfarve5 3 2 3 2" xfId="27217" xr:uid="{00000000-0005-0000-0000-000009030000}"/>
    <cellStyle name="20 % - Markeringsfarve5 3 2 3 3" xfId="27218" xr:uid="{00000000-0005-0000-0000-00000A030000}"/>
    <cellStyle name="20 % - Markeringsfarve5 3 2 4" xfId="27219" xr:uid="{00000000-0005-0000-0000-00000B030000}"/>
    <cellStyle name="20 % - Markeringsfarve5 3 2 4 2" xfId="27220" xr:uid="{00000000-0005-0000-0000-00000C030000}"/>
    <cellStyle name="20 % - Markeringsfarve5 3 2 4 3" xfId="27221" xr:uid="{00000000-0005-0000-0000-00000D030000}"/>
    <cellStyle name="20 % - Markeringsfarve5 3 2 5" xfId="27222" xr:uid="{00000000-0005-0000-0000-00000E030000}"/>
    <cellStyle name="20 % - Markeringsfarve5 3 2 5 2" xfId="27223" xr:uid="{00000000-0005-0000-0000-00000F030000}"/>
    <cellStyle name="20 % - Markeringsfarve5 3 2 5 3" xfId="27224" xr:uid="{00000000-0005-0000-0000-000010030000}"/>
    <cellStyle name="20 % - Markeringsfarve5 3 2 6" xfId="27225" xr:uid="{00000000-0005-0000-0000-000011030000}"/>
    <cellStyle name="20 % - Markeringsfarve5 3 2 6 2" xfId="27226" xr:uid="{00000000-0005-0000-0000-000012030000}"/>
    <cellStyle name="20 % - Markeringsfarve5 3 2 6 3" xfId="27227" xr:uid="{00000000-0005-0000-0000-000013030000}"/>
    <cellStyle name="20 % - Markeringsfarve5 3 2 7" xfId="27228" xr:uid="{00000000-0005-0000-0000-000014030000}"/>
    <cellStyle name="20 % - Markeringsfarve5 3 2 7 2" xfId="27229" xr:uid="{00000000-0005-0000-0000-000015030000}"/>
    <cellStyle name="20 % - Markeringsfarve5 3 2 8" xfId="27230" xr:uid="{00000000-0005-0000-0000-000016030000}"/>
    <cellStyle name="20 % - Markeringsfarve5 3 3" xfId="27231" xr:uid="{00000000-0005-0000-0000-000017030000}"/>
    <cellStyle name="20 % - Markeringsfarve5 3 3 2" xfId="27232" xr:uid="{00000000-0005-0000-0000-000018030000}"/>
    <cellStyle name="20 % - Markeringsfarve5 3 3 2 2" xfId="27233" xr:uid="{00000000-0005-0000-0000-000019030000}"/>
    <cellStyle name="20 % - Markeringsfarve5 3 3 2 3" xfId="27234" xr:uid="{00000000-0005-0000-0000-00001A030000}"/>
    <cellStyle name="20 % - Markeringsfarve5 3 3 3" xfId="27235" xr:uid="{00000000-0005-0000-0000-00001B030000}"/>
    <cellStyle name="20 % - Markeringsfarve5 3 3 3 2" xfId="27236" xr:uid="{00000000-0005-0000-0000-00001C030000}"/>
    <cellStyle name="20 % - Markeringsfarve5 3 3 3 3" xfId="27237" xr:uid="{00000000-0005-0000-0000-00001D030000}"/>
    <cellStyle name="20 % - Markeringsfarve5 3 3 4" xfId="27238" xr:uid="{00000000-0005-0000-0000-00001E030000}"/>
    <cellStyle name="20 % - Markeringsfarve5 3 3 4 2" xfId="27239" xr:uid="{00000000-0005-0000-0000-00001F030000}"/>
    <cellStyle name="20 % - Markeringsfarve5 3 3 4 3" xfId="27240" xr:uid="{00000000-0005-0000-0000-000020030000}"/>
    <cellStyle name="20 % - Markeringsfarve5 3 3 5" xfId="27241" xr:uid="{00000000-0005-0000-0000-000021030000}"/>
    <cellStyle name="20 % - Markeringsfarve5 3 3 5 2" xfId="27242" xr:uid="{00000000-0005-0000-0000-000022030000}"/>
    <cellStyle name="20 % - Markeringsfarve5 3 3 5 3" xfId="27243" xr:uid="{00000000-0005-0000-0000-000023030000}"/>
    <cellStyle name="20 % - Markeringsfarve5 3 3 6" xfId="27244" xr:uid="{00000000-0005-0000-0000-000024030000}"/>
    <cellStyle name="20 % - Markeringsfarve5 3 3 6 2" xfId="27245" xr:uid="{00000000-0005-0000-0000-000025030000}"/>
    <cellStyle name="20 % - Markeringsfarve5 3 3 6 3" xfId="27246" xr:uid="{00000000-0005-0000-0000-000026030000}"/>
    <cellStyle name="20 % - Markeringsfarve5 3 3 7" xfId="27247" xr:uid="{00000000-0005-0000-0000-000027030000}"/>
    <cellStyle name="20 % - Markeringsfarve5 3 3 7 2" xfId="27248" xr:uid="{00000000-0005-0000-0000-000028030000}"/>
    <cellStyle name="20 % - Markeringsfarve5 3 3 8" xfId="27249" xr:uid="{00000000-0005-0000-0000-000029030000}"/>
    <cellStyle name="20 % - Markeringsfarve5 3 4" xfId="27250" xr:uid="{00000000-0005-0000-0000-00002A030000}"/>
    <cellStyle name="20 % - Markeringsfarve5 3 4 2" xfId="27251" xr:uid="{00000000-0005-0000-0000-00002B030000}"/>
    <cellStyle name="20 % - Markeringsfarve5 3 4 3" xfId="27252" xr:uid="{00000000-0005-0000-0000-00002C030000}"/>
    <cellStyle name="20 % - Markeringsfarve5 3 5" xfId="27253" xr:uid="{00000000-0005-0000-0000-00002D030000}"/>
    <cellStyle name="20 % - Markeringsfarve5 3 5 2" xfId="27254" xr:uid="{00000000-0005-0000-0000-00002E030000}"/>
    <cellStyle name="20 % - Markeringsfarve5 3 5 3" xfId="27255" xr:uid="{00000000-0005-0000-0000-00002F030000}"/>
    <cellStyle name="20 % - Markeringsfarve5 3 6" xfId="27256" xr:uid="{00000000-0005-0000-0000-000030030000}"/>
    <cellStyle name="20 % - Markeringsfarve5 3 6 2" xfId="27257" xr:uid="{00000000-0005-0000-0000-000031030000}"/>
    <cellStyle name="20 % - Markeringsfarve5 3 6 3" xfId="27258" xr:uid="{00000000-0005-0000-0000-000032030000}"/>
    <cellStyle name="20 % - Markeringsfarve5 3 7" xfId="27259" xr:uid="{00000000-0005-0000-0000-000033030000}"/>
    <cellStyle name="20 % - Markeringsfarve5 3 7 2" xfId="27260" xr:uid="{00000000-0005-0000-0000-000034030000}"/>
    <cellStyle name="20 % - Markeringsfarve5 3 7 3" xfId="27261" xr:uid="{00000000-0005-0000-0000-000035030000}"/>
    <cellStyle name="20 % - Markeringsfarve5 3 8" xfId="27262" xr:uid="{00000000-0005-0000-0000-000036030000}"/>
    <cellStyle name="20 % - Markeringsfarve5 3 8 2" xfId="27263" xr:uid="{00000000-0005-0000-0000-000037030000}"/>
    <cellStyle name="20 % - Markeringsfarve5 3 8 3" xfId="27264" xr:uid="{00000000-0005-0000-0000-000038030000}"/>
    <cellStyle name="20 % - Markeringsfarve5 3 9" xfId="27265" xr:uid="{00000000-0005-0000-0000-000039030000}"/>
    <cellStyle name="20 % - Markeringsfarve5 3 9 2" xfId="27266" xr:uid="{00000000-0005-0000-0000-00003A030000}"/>
    <cellStyle name="20 % - Markeringsfarve5 4" xfId="19842" xr:uid="{00000000-0005-0000-0000-00003B030000}"/>
    <cellStyle name="20 % - Markeringsfarve5 4 2" xfId="19843" xr:uid="{00000000-0005-0000-0000-00003C030000}"/>
    <cellStyle name="20 % - Markeringsfarve5 4 2 2" xfId="27267" xr:uid="{00000000-0005-0000-0000-00003D030000}"/>
    <cellStyle name="20 % - Markeringsfarve5 4 2 3" xfId="27268" xr:uid="{00000000-0005-0000-0000-00003E030000}"/>
    <cellStyle name="20 % - Markeringsfarve5 4 3" xfId="27269" xr:uid="{00000000-0005-0000-0000-00003F030000}"/>
    <cellStyle name="20 % - Markeringsfarve5 4 3 2" xfId="27270" xr:uid="{00000000-0005-0000-0000-000040030000}"/>
    <cellStyle name="20 % - Markeringsfarve5 4 3 3" xfId="27271" xr:uid="{00000000-0005-0000-0000-000041030000}"/>
    <cellStyle name="20 % - Markeringsfarve5 4 4" xfId="27272" xr:uid="{00000000-0005-0000-0000-000042030000}"/>
    <cellStyle name="20 % - Markeringsfarve5 4 4 2" xfId="27273" xr:uid="{00000000-0005-0000-0000-000043030000}"/>
    <cellStyle name="20 % - Markeringsfarve5 4 4 3" xfId="27274" xr:uid="{00000000-0005-0000-0000-000044030000}"/>
    <cellStyle name="20 % - Markeringsfarve5 4 5" xfId="27275" xr:uid="{00000000-0005-0000-0000-000045030000}"/>
    <cellStyle name="20 % - Markeringsfarve5 4 5 2" xfId="27276" xr:uid="{00000000-0005-0000-0000-000046030000}"/>
    <cellStyle name="20 % - Markeringsfarve5 4 5 3" xfId="27277" xr:uid="{00000000-0005-0000-0000-000047030000}"/>
    <cellStyle name="20 % - Markeringsfarve5 4 6" xfId="27278" xr:uid="{00000000-0005-0000-0000-000048030000}"/>
    <cellStyle name="20 % - Markeringsfarve5 4 6 2" xfId="27279" xr:uid="{00000000-0005-0000-0000-000049030000}"/>
    <cellStyle name="20 % - Markeringsfarve5 4 6 3" xfId="27280" xr:uid="{00000000-0005-0000-0000-00004A030000}"/>
    <cellStyle name="20 % - Markeringsfarve5 4 7" xfId="27281" xr:uid="{00000000-0005-0000-0000-00004B030000}"/>
    <cellStyle name="20 % - Markeringsfarve5 4 7 2" xfId="27282" xr:uid="{00000000-0005-0000-0000-00004C030000}"/>
    <cellStyle name="20 % - Markeringsfarve5 4 8" xfId="27283" xr:uid="{00000000-0005-0000-0000-00004D030000}"/>
    <cellStyle name="20 % - Markeringsfarve5 5" xfId="19844" xr:uid="{00000000-0005-0000-0000-00004E030000}"/>
    <cellStyle name="20 % - Markeringsfarve5 5 2" xfId="19845" xr:uid="{00000000-0005-0000-0000-00004F030000}"/>
    <cellStyle name="20 % - Markeringsfarve5 5 2 2" xfId="27284" xr:uid="{00000000-0005-0000-0000-000050030000}"/>
    <cellStyle name="20 % - Markeringsfarve5 5 2 3" xfId="27285" xr:uid="{00000000-0005-0000-0000-000051030000}"/>
    <cellStyle name="20 % - Markeringsfarve5 5 3" xfId="27286" xr:uid="{00000000-0005-0000-0000-000052030000}"/>
    <cellStyle name="20 % - Markeringsfarve5 5 3 2" xfId="27287" xr:uid="{00000000-0005-0000-0000-000053030000}"/>
    <cellStyle name="20 % - Markeringsfarve5 5 3 3" xfId="27288" xr:uid="{00000000-0005-0000-0000-000054030000}"/>
    <cellStyle name="20 % - Markeringsfarve5 5 4" xfId="27289" xr:uid="{00000000-0005-0000-0000-000055030000}"/>
    <cellStyle name="20 % - Markeringsfarve5 5 4 2" xfId="27290" xr:uid="{00000000-0005-0000-0000-000056030000}"/>
    <cellStyle name="20 % - Markeringsfarve5 5 4 3" xfId="27291" xr:uid="{00000000-0005-0000-0000-000057030000}"/>
    <cellStyle name="20 % - Markeringsfarve5 5 5" xfId="27292" xr:uid="{00000000-0005-0000-0000-000058030000}"/>
    <cellStyle name="20 % - Markeringsfarve5 5 5 2" xfId="27293" xr:uid="{00000000-0005-0000-0000-000059030000}"/>
    <cellStyle name="20 % - Markeringsfarve5 5 5 3" xfId="27294" xr:uid="{00000000-0005-0000-0000-00005A030000}"/>
    <cellStyle name="20 % - Markeringsfarve5 5 6" xfId="27295" xr:uid="{00000000-0005-0000-0000-00005B030000}"/>
    <cellStyle name="20 % - Markeringsfarve5 5 6 2" xfId="27296" xr:uid="{00000000-0005-0000-0000-00005C030000}"/>
    <cellStyle name="20 % - Markeringsfarve5 5 6 3" xfId="27297" xr:uid="{00000000-0005-0000-0000-00005D030000}"/>
    <cellStyle name="20 % - Markeringsfarve5 5 7" xfId="27298" xr:uid="{00000000-0005-0000-0000-00005E030000}"/>
    <cellStyle name="20 % - Markeringsfarve5 5 7 2" xfId="27299" xr:uid="{00000000-0005-0000-0000-00005F030000}"/>
    <cellStyle name="20 % - Markeringsfarve5 5 8" xfId="27300" xr:uid="{00000000-0005-0000-0000-000060030000}"/>
    <cellStyle name="20 % - Markeringsfarve5 6" xfId="19846" xr:uid="{00000000-0005-0000-0000-000061030000}"/>
    <cellStyle name="20 % - Markeringsfarve5 6 2" xfId="19847" xr:uid="{00000000-0005-0000-0000-000062030000}"/>
    <cellStyle name="20 % - Markeringsfarve5 6 3" xfId="27301" xr:uid="{00000000-0005-0000-0000-000063030000}"/>
    <cellStyle name="20 % - Markeringsfarve5 7" xfId="19848" xr:uid="{00000000-0005-0000-0000-000064030000}"/>
    <cellStyle name="20 % - Markeringsfarve5 7 2" xfId="27302" xr:uid="{00000000-0005-0000-0000-000065030000}"/>
    <cellStyle name="20 % - Markeringsfarve5 7 3" xfId="27303" xr:uid="{00000000-0005-0000-0000-000066030000}"/>
    <cellStyle name="20 % - Markeringsfarve5 8" xfId="27304" xr:uid="{00000000-0005-0000-0000-000067030000}"/>
    <cellStyle name="20 % - Markeringsfarve5 8 2" xfId="27305" xr:uid="{00000000-0005-0000-0000-000068030000}"/>
    <cellStyle name="20 % - Markeringsfarve5 8 3" xfId="27306" xr:uid="{00000000-0005-0000-0000-000069030000}"/>
    <cellStyle name="20 % - Markeringsfarve5 9" xfId="27307" xr:uid="{00000000-0005-0000-0000-00006A030000}"/>
    <cellStyle name="20 % - Markeringsfarve5 9 2" xfId="27308" xr:uid="{00000000-0005-0000-0000-00006B030000}"/>
    <cellStyle name="20 % - Markeringsfarve5 9 3" xfId="27309" xr:uid="{00000000-0005-0000-0000-00006C030000}"/>
    <cellStyle name="20 % - Markeringsfarve6" xfId="6756" xr:uid="{00000000-0005-0000-0000-00006D030000}"/>
    <cellStyle name="20 % - Markeringsfarve6 10" xfId="27310" xr:uid="{00000000-0005-0000-0000-00006E030000}"/>
    <cellStyle name="20 % - Markeringsfarve6 10 2" xfId="27311" xr:uid="{00000000-0005-0000-0000-00006F030000}"/>
    <cellStyle name="20 % - Markeringsfarve6 10 3" xfId="27312" xr:uid="{00000000-0005-0000-0000-000070030000}"/>
    <cellStyle name="20 % - Markeringsfarve6 11" xfId="27313" xr:uid="{00000000-0005-0000-0000-000071030000}"/>
    <cellStyle name="20 % - Markeringsfarve6 11 2" xfId="27314" xr:uid="{00000000-0005-0000-0000-000072030000}"/>
    <cellStyle name="20 % - Markeringsfarve6 12" xfId="27315" xr:uid="{00000000-0005-0000-0000-000073030000}"/>
    <cellStyle name="20 % - Markeringsfarve6 13" xfId="14036" xr:uid="{00000000-0005-0000-0000-000074030000}"/>
    <cellStyle name="20 % - Markeringsfarve6 2" xfId="6757" xr:uid="{00000000-0005-0000-0000-000075030000}"/>
    <cellStyle name="20 % - Markeringsfarve6 2 10" xfId="27316" xr:uid="{00000000-0005-0000-0000-000076030000}"/>
    <cellStyle name="20 % - Markeringsfarve6 2 11" xfId="14037" xr:uid="{00000000-0005-0000-0000-000077030000}"/>
    <cellStyle name="20 % - Markeringsfarve6 2 2" xfId="19849" xr:uid="{00000000-0005-0000-0000-000078030000}"/>
    <cellStyle name="20 % - Markeringsfarve6 2 2 2" xfId="19850" xr:uid="{00000000-0005-0000-0000-000079030000}"/>
    <cellStyle name="20 % - Markeringsfarve6 2 2 2 2" xfId="27317" xr:uid="{00000000-0005-0000-0000-00007A030000}"/>
    <cellStyle name="20 % - Markeringsfarve6 2 2 2 3" xfId="27318" xr:uid="{00000000-0005-0000-0000-00007B030000}"/>
    <cellStyle name="20 % - Markeringsfarve6 2 2 3" xfId="27319" xr:uid="{00000000-0005-0000-0000-00007C030000}"/>
    <cellStyle name="20 % - Markeringsfarve6 2 2 3 2" xfId="27320" xr:uid="{00000000-0005-0000-0000-00007D030000}"/>
    <cellStyle name="20 % - Markeringsfarve6 2 2 3 3" xfId="27321" xr:uid="{00000000-0005-0000-0000-00007E030000}"/>
    <cellStyle name="20 % - Markeringsfarve6 2 2 4" xfId="27322" xr:uid="{00000000-0005-0000-0000-00007F030000}"/>
    <cellStyle name="20 % - Markeringsfarve6 2 2 4 2" xfId="27323" xr:uid="{00000000-0005-0000-0000-000080030000}"/>
    <cellStyle name="20 % - Markeringsfarve6 2 2 4 3" xfId="27324" xr:uid="{00000000-0005-0000-0000-000081030000}"/>
    <cellStyle name="20 % - Markeringsfarve6 2 2 5" xfId="27325" xr:uid="{00000000-0005-0000-0000-000082030000}"/>
    <cellStyle name="20 % - Markeringsfarve6 2 2 5 2" xfId="27326" xr:uid="{00000000-0005-0000-0000-000083030000}"/>
    <cellStyle name="20 % - Markeringsfarve6 2 2 5 3" xfId="27327" xr:uid="{00000000-0005-0000-0000-000084030000}"/>
    <cellStyle name="20 % - Markeringsfarve6 2 2 6" xfId="27328" xr:uid="{00000000-0005-0000-0000-000085030000}"/>
    <cellStyle name="20 % - Markeringsfarve6 2 2 6 2" xfId="27329" xr:uid="{00000000-0005-0000-0000-000086030000}"/>
    <cellStyle name="20 % - Markeringsfarve6 2 2 6 3" xfId="27330" xr:uid="{00000000-0005-0000-0000-000087030000}"/>
    <cellStyle name="20 % - Markeringsfarve6 2 2 7" xfId="27331" xr:uid="{00000000-0005-0000-0000-000088030000}"/>
    <cellStyle name="20 % - Markeringsfarve6 2 2 7 2" xfId="27332" xr:uid="{00000000-0005-0000-0000-000089030000}"/>
    <cellStyle name="20 % - Markeringsfarve6 2 2 8" xfId="27333" xr:uid="{00000000-0005-0000-0000-00008A030000}"/>
    <cellStyle name="20 % - Markeringsfarve6 2 3" xfId="19851" xr:uid="{00000000-0005-0000-0000-00008B030000}"/>
    <cellStyle name="20 % - Markeringsfarve6 2 3 2" xfId="19852" xr:uid="{00000000-0005-0000-0000-00008C030000}"/>
    <cellStyle name="20 % - Markeringsfarve6 2 3 2 2" xfId="27334" xr:uid="{00000000-0005-0000-0000-00008D030000}"/>
    <cellStyle name="20 % - Markeringsfarve6 2 3 2 3" xfId="27335" xr:uid="{00000000-0005-0000-0000-00008E030000}"/>
    <cellStyle name="20 % - Markeringsfarve6 2 3 3" xfId="27336" xr:uid="{00000000-0005-0000-0000-00008F030000}"/>
    <cellStyle name="20 % - Markeringsfarve6 2 3 3 2" xfId="27337" xr:uid="{00000000-0005-0000-0000-000090030000}"/>
    <cellStyle name="20 % - Markeringsfarve6 2 3 3 3" xfId="27338" xr:uid="{00000000-0005-0000-0000-000091030000}"/>
    <cellStyle name="20 % - Markeringsfarve6 2 3 4" xfId="27339" xr:uid="{00000000-0005-0000-0000-000092030000}"/>
    <cellStyle name="20 % - Markeringsfarve6 2 3 4 2" xfId="27340" xr:uid="{00000000-0005-0000-0000-000093030000}"/>
    <cellStyle name="20 % - Markeringsfarve6 2 3 4 3" xfId="27341" xr:uid="{00000000-0005-0000-0000-000094030000}"/>
    <cellStyle name="20 % - Markeringsfarve6 2 3 5" xfId="27342" xr:uid="{00000000-0005-0000-0000-000095030000}"/>
    <cellStyle name="20 % - Markeringsfarve6 2 3 5 2" xfId="27343" xr:uid="{00000000-0005-0000-0000-000096030000}"/>
    <cellStyle name="20 % - Markeringsfarve6 2 3 5 3" xfId="27344" xr:uid="{00000000-0005-0000-0000-000097030000}"/>
    <cellStyle name="20 % - Markeringsfarve6 2 3 6" xfId="27345" xr:uid="{00000000-0005-0000-0000-000098030000}"/>
    <cellStyle name="20 % - Markeringsfarve6 2 3 6 2" xfId="27346" xr:uid="{00000000-0005-0000-0000-000099030000}"/>
    <cellStyle name="20 % - Markeringsfarve6 2 3 6 3" xfId="27347" xr:uid="{00000000-0005-0000-0000-00009A030000}"/>
    <cellStyle name="20 % - Markeringsfarve6 2 3 7" xfId="27348" xr:uid="{00000000-0005-0000-0000-00009B030000}"/>
    <cellStyle name="20 % - Markeringsfarve6 2 3 7 2" xfId="27349" xr:uid="{00000000-0005-0000-0000-00009C030000}"/>
    <cellStyle name="20 % - Markeringsfarve6 2 3 8" xfId="27350" xr:uid="{00000000-0005-0000-0000-00009D030000}"/>
    <cellStyle name="20 % - Markeringsfarve6 2 4" xfId="19853" xr:uid="{00000000-0005-0000-0000-00009E030000}"/>
    <cellStyle name="20 % - Markeringsfarve6 2 4 2" xfId="27351" xr:uid="{00000000-0005-0000-0000-00009F030000}"/>
    <cellStyle name="20 % - Markeringsfarve6 2 4 3" xfId="27352" xr:uid="{00000000-0005-0000-0000-0000A0030000}"/>
    <cellStyle name="20 % - Markeringsfarve6 2 5" xfId="27353" xr:uid="{00000000-0005-0000-0000-0000A1030000}"/>
    <cellStyle name="20 % - Markeringsfarve6 2 5 2" xfId="27354" xr:uid="{00000000-0005-0000-0000-0000A2030000}"/>
    <cellStyle name="20 % - Markeringsfarve6 2 5 3" xfId="27355" xr:uid="{00000000-0005-0000-0000-0000A3030000}"/>
    <cellStyle name="20 % - Markeringsfarve6 2 6" xfId="27356" xr:uid="{00000000-0005-0000-0000-0000A4030000}"/>
    <cellStyle name="20 % - Markeringsfarve6 2 6 2" xfId="27357" xr:uid="{00000000-0005-0000-0000-0000A5030000}"/>
    <cellStyle name="20 % - Markeringsfarve6 2 6 3" xfId="27358" xr:uid="{00000000-0005-0000-0000-0000A6030000}"/>
    <cellStyle name="20 % - Markeringsfarve6 2 7" xfId="27359" xr:uid="{00000000-0005-0000-0000-0000A7030000}"/>
    <cellStyle name="20 % - Markeringsfarve6 2 7 2" xfId="27360" xr:uid="{00000000-0005-0000-0000-0000A8030000}"/>
    <cellStyle name="20 % - Markeringsfarve6 2 7 3" xfId="27361" xr:uid="{00000000-0005-0000-0000-0000A9030000}"/>
    <cellStyle name="20 % - Markeringsfarve6 2 8" xfId="27362" xr:uid="{00000000-0005-0000-0000-0000AA030000}"/>
    <cellStyle name="20 % - Markeringsfarve6 2 8 2" xfId="27363" xr:uid="{00000000-0005-0000-0000-0000AB030000}"/>
    <cellStyle name="20 % - Markeringsfarve6 2 8 3" xfId="27364" xr:uid="{00000000-0005-0000-0000-0000AC030000}"/>
    <cellStyle name="20 % - Markeringsfarve6 2 9" xfId="27365" xr:uid="{00000000-0005-0000-0000-0000AD030000}"/>
    <cellStyle name="20 % - Markeringsfarve6 2 9 2" xfId="27366" xr:uid="{00000000-0005-0000-0000-0000AE030000}"/>
    <cellStyle name="20 % - Markeringsfarve6 3" xfId="19854" xr:uid="{00000000-0005-0000-0000-0000AF030000}"/>
    <cellStyle name="20 % - Markeringsfarve6 3 10" xfId="27367" xr:uid="{00000000-0005-0000-0000-0000B0030000}"/>
    <cellStyle name="20 % - Markeringsfarve6 3 2" xfId="19855" xr:uid="{00000000-0005-0000-0000-0000B1030000}"/>
    <cellStyle name="20 % - Markeringsfarve6 3 2 2" xfId="27368" xr:uid="{00000000-0005-0000-0000-0000B2030000}"/>
    <cellStyle name="20 % - Markeringsfarve6 3 2 2 2" xfId="27369" xr:uid="{00000000-0005-0000-0000-0000B3030000}"/>
    <cellStyle name="20 % - Markeringsfarve6 3 2 2 3" xfId="27370" xr:uid="{00000000-0005-0000-0000-0000B4030000}"/>
    <cellStyle name="20 % - Markeringsfarve6 3 2 3" xfId="27371" xr:uid="{00000000-0005-0000-0000-0000B5030000}"/>
    <cellStyle name="20 % - Markeringsfarve6 3 2 3 2" xfId="27372" xr:uid="{00000000-0005-0000-0000-0000B6030000}"/>
    <cellStyle name="20 % - Markeringsfarve6 3 2 3 3" xfId="27373" xr:uid="{00000000-0005-0000-0000-0000B7030000}"/>
    <cellStyle name="20 % - Markeringsfarve6 3 2 4" xfId="27374" xr:uid="{00000000-0005-0000-0000-0000B8030000}"/>
    <cellStyle name="20 % - Markeringsfarve6 3 2 4 2" xfId="27375" xr:uid="{00000000-0005-0000-0000-0000B9030000}"/>
    <cellStyle name="20 % - Markeringsfarve6 3 2 4 3" xfId="27376" xr:uid="{00000000-0005-0000-0000-0000BA030000}"/>
    <cellStyle name="20 % - Markeringsfarve6 3 2 5" xfId="27377" xr:uid="{00000000-0005-0000-0000-0000BB030000}"/>
    <cellStyle name="20 % - Markeringsfarve6 3 2 5 2" xfId="27378" xr:uid="{00000000-0005-0000-0000-0000BC030000}"/>
    <cellStyle name="20 % - Markeringsfarve6 3 2 5 3" xfId="27379" xr:uid="{00000000-0005-0000-0000-0000BD030000}"/>
    <cellStyle name="20 % - Markeringsfarve6 3 2 6" xfId="27380" xr:uid="{00000000-0005-0000-0000-0000BE030000}"/>
    <cellStyle name="20 % - Markeringsfarve6 3 2 6 2" xfId="27381" xr:uid="{00000000-0005-0000-0000-0000BF030000}"/>
    <cellStyle name="20 % - Markeringsfarve6 3 2 6 3" xfId="27382" xr:uid="{00000000-0005-0000-0000-0000C0030000}"/>
    <cellStyle name="20 % - Markeringsfarve6 3 2 7" xfId="27383" xr:uid="{00000000-0005-0000-0000-0000C1030000}"/>
    <cellStyle name="20 % - Markeringsfarve6 3 2 7 2" xfId="27384" xr:uid="{00000000-0005-0000-0000-0000C2030000}"/>
    <cellStyle name="20 % - Markeringsfarve6 3 2 8" xfId="27385" xr:uid="{00000000-0005-0000-0000-0000C3030000}"/>
    <cellStyle name="20 % - Markeringsfarve6 3 3" xfId="27386" xr:uid="{00000000-0005-0000-0000-0000C4030000}"/>
    <cellStyle name="20 % - Markeringsfarve6 3 3 2" xfId="27387" xr:uid="{00000000-0005-0000-0000-0000C5030000}"/>
    <cellStyle name="20 % - Markeringsfarve6 3 3 2 2" xfId="27388" xr:uid="{00000000-0005-0000-0000-0000C6030000}"/>
    <cellStyle name="20 % - Markeringsfarve6 3 3 2 3" xfId="27389" xr:uid="{00000000-0005-0000-0000-0000C7030000}"/>
    <cellStyle name="20 % - Markeringsfarve6 3 3 3" xfId="27390" xr:uid="{00000000-0005-0000-0000-0000C8030000}"/>
    <cellStyle name="20 % - Markeringsfarve6 3 3 3 2" xfId="27391" xr:uid="{00000000-0005-0000-0000-0000C9030000}"/>
    <cellStyle name="20 % - Markeringsfarve6 3 3 3 3" xfId="27392" xr:uid="{00000000-0005-0000-0000-0000CA030000}"/>
    <cellStyle name="20 % - Markeringsfarve6 3 3 4" xfId="27393" xr:uid="{00000000-0005-0000-0000-0000CB030000}"/>
    <cellStyle name="20 % - Markeringsfarve6 3 3 4 2" xfId="27394" xr:uid="{00000000-0005-0000-0000-0000CC030000}"/>
    <cellStyle name="20 % - Markeringsfarve6 3 3 4 3" xfId="27395" xr:uid="{00000000-0005-0000-0000-0000CD030000}"/>
    <cellStyle name="20 % - Markeringsfarve6 3 3 5" xfId="27396" xr:uid="{00000000-0005-0000-0000-0000CE030000}"/>
    <cellStyle name="20 % - Markeringsfarve6 3 3 5 2" xfId="27397" xr:uid="{00000000-0005-0000-0000-0000CF030000}"/>
    <cellStyle name="20 % - Markeringsfarve6 3 3 5 3" xfId="27398" xr:uid="{00000000-0005-0000-0000-0000D0030000}"/>
    <cellStyle name="20 % - Markeringsfarve6 3 3 6" xfId="27399" xr:uid="{00000000-0005-0000-0000-0000D1030000}"/>
    <cellStyle name="20 % - Markeringsfarve6 3 3 6 2" xfId="27400" xr:uid="{00000000-0005-0000-0000-0000D2030000}"/>
    <cellStyle name="20 % - Markeringsfarve6 3 3 6 3" xfId="27401" xr:uid="{00000000-0005-0000-0000-0000D3030000}"/>
    <cellStyle name="20 % - Markeringsfarve6 3 3 7" xfId="27402" xr:uid="{00000000-0005-0000-0000-0000D4030000}"/>
    <cellStyle name="20 % - Markeringsfarve6 3 3 7 2" xfId="27403" xr:uid="{00000000-0005-0000-0000-0000D5030000}"/>
    <cellStyle name="20 % - Markeringsfarve6 3 3 8" xfId="27404" xr:uid="{00000000-0005-0000-0000-0000D6030000}"/>
    <cellStyle name="20 % - Markeringsfarve6 3 4" xfId="27405" xr:uid="{00000000-0005-0000-0000-0000D7030000}"/>
    <cellStyle name="20 % - Markeringsfarve6 3 4 2" xfId="27406" xr:uid="{00000000-0005-0000-0000-0000D8030000}"/>
    <cellStyle name="20 % - Markeringsfarve6 3 4 3" xfId="27407" xr:uid="{00000000-0005-0000-0000-0000D9030000}"/>
    <cellStyle name="20 % - Markeringsfarve6 3 5" xfId="27408" xr:uid="{00000000-0005-0000-0000-0000DA030000}"/>
    <cellStyle name="20 % - Markeringsfarve6 3 5 2" xfId="27409" xr:uid="{00000000-0005-0000-0000-0000DB030000}"/>
    <cellStyle name="20 % - Markeringsfarve6 3 5 3" xfId="27410" xr:uid="{00000000-0005-0000-0000-0000DC030000}"/>
    <cellStyle name="20 % - Markeringsfarve6 3 6" xfId="27411" xr:uid="{00000000-0005-0000-0000-0000DD030000}"/>
    <cellStyle name="20 % - Markeringsfarve6 3 6 2" xfId="27412" xr:uid="{00000000-0005-0000-0000-0000DE030000}"/>
    <cellStyle name="20 % - Markeringsfarve6 3 6 3" xfId="27413" xr:uid="{00000000-0005-0000-0000-0000DF030000}"/>
    <cellStyle name="20 % - Markeringsfarve6 3 7" xfId="27414" xr:uid="{00000000-0005-0000-0000-0000E0030000}"/>
    <cellStyle name="20 % - Markeringsfarve6 3 7 2" xfId="27415" xr:uid="{00000000-0005-0000-0000-0000E1030000}"/>
    <cellStyle name="20 % - Markeringsfarve6 3 7 3" xfId="27416" xr:uid="{00000000-0005-0000-0000-0000E2030000}"/>
    <cellStyle name="20 % - Markeringsfarve6 3 8" xfId="27417" xr:uid="{00000000-0005-0000-0000-0000E3030000}"/>
    <cellStyle name="20 % - Markeringsfarve6 3 8 2" xfId="27418" xr:uid="{00000000-0005-0000-0000-0000E4030000}"/>
    <cellStyle name="20 % - Markeringsfarve6 3 8 3" xfId="27419" xr:uid="{00000000-0005-0000-0000-0000E5030000}"/>
    <cellStyle name="20 % - Markeringsfarve6 3 9" xfId="27420" xr:uid="{00000000-0005-0000-0000-0000E6030000}"/>
    <cellStyle name="20 % - Markeringsfarve6 3 9 2" xfId="27421" xr:uid="{00000000-0005-0000-0000-0000E7030000}"/>
    <cellStyle name="20 % - Markeringsfarve6 4" xfId="19856" xr:uid="{00000000-0005-0000-0000-0000E8030000}"/>
    <cellStyle name="20 % - Markeringsfarve6 4 2" xfId="19857" xr:uid="{00000000-0005-0000-0000-0000E9030000}"/>
    <cellStyle name="20 % - Markeringsfarve6 4 2 2" xfId="27422" xr:uid="{00000000-0005-0000-0000-0000EA030000}"/>
    <cellStyle name="20 % - Markeringsfarve6 4 2 3" xfId="27423" xr:uid="{00000000-0005-0000-0000-0000EB030000}"/>
    <cellStyle name="20 % - Markeringsfarve6 4 3" xfId="27424" xr:uid="{00000000-0005-0000-0000-0000EC030000}"/>
    <cellStyle name="20 % - Markeringsfarve6 4 3 2" xfId="27425" xr:uid="{00000000-0005-0000-0000-0000ED030000}"/>
    <cellStyle name="20 % - Markeringsfarve6 4 3 3" xfId="27426" xr:uid="{00000000-0005-0000-0000-0000EE030000}"/>
    <cellStyle name="20 % - Markeringsfarve6 4 4" xfId="27427" xr:uid="{00000000-0005-0000-0000-0000EF030000}"/>
    <cellStyle name="20 % - Markeringsfarve6 4 4 2" xfId="27428" xr:uid="{00000000-0005-0000-0000-0000F0030000}"/>
    <cellStyle name="20 % - Markeringsfarve6 4 4 3" xfId="27429" xr:uid="{00000000-0005-0000-0000-0000F1030000}"/>
    <cellStyle name="20 % - Markeringsfarve6 4 5" xfId="27430" xr:uid="{00000000-0005-0000-0000-0000F2030000}"/>
    <cellStyle name="20 % - Markeringsfarve6 4 5 2" xfId="27431" xr:uid="{00000000-0005-0000-0000-0000F3030000}"/>
    <cellStyle name="20 % - Markeringsfarve6 4 5 3" xfId="27432" xr:uid="{00000000-0005-0000-0000-0000F4030000}"/>
    <cellStyle name="20 % - Markeringsfarve6 4 6" xfId="27433" xr:uid="{00000000-0005-0000-0000-0000F5030000}"/>
    <cellStyle name="20 % - Markeringsfarve6 4 6 2" xfId="27434" xr:uid="{00000000-0005-0000-0000-0000F6030000}"/>
    <cellStyle name="20 % - Markeringsfarve6 4 6 3" xfId="27435" xr:uid="{00000000-0005-0000-0000-0000F7030000}"/>
    <cellStyle name="20 % - Markeringsfarve6 4 7" xfId="27436" xr:uid="{00000000-0005-0000-0000-0000F8030000}"/>
    <cellStyle name="20 % - Markeringsfarve6 4 7 2" xfId="27437" xr:uid="{00000000-0005-0000-0000-0000F9030000}"/>
    <cellStyle name="20 % - Markeringsfarve6 4 8" xfId="27438" xr:uid="{00000000-0005-0000-0000-0000FA030000}"/>
    <cellStyle name="20 % - Markeringsfarve6 5" xfId="19858" xr:uid="{00000000-0005-0000-0000-0000FB030000}"/>
    <cellStyle name="20 % - Markeringsfarve6 5 2" xfId="19859" xr:uid="{00000000-0005-0000-0000-0000FC030000}"/>
    <cellStyle name="20 % - Markeringsfarve6 5 2 2" xfId="27439" xr:uid="{00000000-0005-0000-0000-0000FD030000}"/>
    <cellStyle name="20 % - Markeringsfarve6 5 2 3" xfId="27440" xr:uid="{00000000-0005-0000-0000-0000FE030000}"/>
    <cellStyle name="20 % - Markeringsfarve6 5 3" xfId="27441" xr:uid="{00000000-0005-0000-0000-0000FF030000}"/>
    <cellStyle name="20 % - Markeringsfarve6 5 3 2" xfId="27442" xr:uid="{00000000-0005-0000-0000-000000040000}"/>
    <cellStyle name="20 % - Markeringsfarve6 5 3 3" xfId="27443" xr:uid="{00000000-0005-0000-0000-000001040000}"/>
    <cellStyle name="20 % - Markeringsfarve6 5 4" xfId="27444" xr:uid="{00000000-0005-0000-0000-000002040000}"/>
    <cellStyle name="20 % - Markeringsfarve6 5 4 2" xfId="27445" xr:uid="{00000000-0005-0000-0000-000003040000}"/>
    <cellStyle name="20 % - Markeringsfarve6 5 4 3" xfId="27446" xr:uid="{00000000-0005-0000-0000-000004040000}"/>
    <cellStyle name="20 % - Markeringsfarve6 5 5" xfId="27447" xr:uid="{00000000-0005-0000-0000-000005040000}"/>
    <cellStyle name="20 % - Markeringsfarve6 5 5 2" xfId="27448" xr:uid="{00000000-0005-0000-0000-000006040000}"/>
    <cellStyle name="20 % - Markeringsfarve6 5 5 3" xfId="27449" xr:uid="{00000000-0005-0000-0000-000007040000}"/>
    <cellStyle name="20 % - Markeringsfarve6 5 6" xfId="27450" xr:uid="{00000000-0005-0000-0000-000008040000}"/>
    <cellStyle name="20 % - Markeringsfarve6 5 6 2" xfId="27451" xr:uid="{00000000-0005-0000-0000-000009040000}"/>
    <cellStyle name="20 % - Markeringsfarve6 5 6 3" xfId="27452" xr:uid="{00000000-0005-0000-0000-00000A040000}"/>
    <cellStyle name="20 % - Markeringsfarve6 5 7" xfId="27453" xr:uid="{00000000-0005-0000-0000-00000B040000}"/>
    <cellStyle name="20 % - Markeringsfarve6 5 7 2" xfId="27454" xr:uid="{00000000-0005-0000-0000-00000C040000}"/>
    <cellStyle name="20 % - Markeringsfarve6 5 8" xfId="27455" xr:uid="{00000000-0005-0000-0000-00000D040000}"/>
    <cellStyle name="20 % - Markeringsfarve6 6" xfId="19860" xr:uid="{00000000-0005-0000-0000-00000E040000}"/>
    <cellStyle name="20 % - Markeringsfarve6 6 2" xfId="19861" xr:uid="{00000000-0005-0000-0000-00000F040000}"/>
    <cellStyle name="20 % - Markeringsfarve6 6 3" xfId="27456" xr:uid="{00000000-0005-0000-0000-000010040000}"/>
    <cellStyle name="20 % - Markeringsfarve6 7" xfId="19862" xr:uid="{00000000-0005-0000-0000-000011040000}"/>
    <cellStyle name="20 % - Markeringsfarve6 7 2" xfId="27457" xr:uid="{00000000-0005-0000-0000-000012040000}"/>
    <cellStyle name="20 % - Markeringsfarve6 7 3" xfId="27458" xr:uid="{00000000-0005-0000-0000-000013040000}"/>
    <cellStyle name="20 % - Markeringsfarve6 8" xfId="27459" xr:uid="{00000000-0005-0000-0000-000014040000}"/>
    <cellStyle name="20 % - Markeringsfarve6 8 2" xfId="27460" xr:uid="{00000000-0005-0000-0000-000015040000}"/>
    <cellStyle name="20 % - Markeringsfarve6 8 3" xfId="27461" xr:uid="{00000000-0005-0000-0000-000016040000}"/>
    <cellStyle name="20 % - Markeringsfarve6 9" xfId="27462" xr:uid="{00000000-0005-0000-0000-000017040000}"/>
    <cellStyle name="20 % - Markeringsfarve6 9 2" xfId="27463" xr:uid="{00000000-0005-0000-0000-000018040000}"/>
    <cellStyle name="20 % - Markeringsfarve6 9 3" xfId="27464" xr:uid="{00000000-0005-0000-0000-000019040000}"/>
    <cellStyle name="20% - Accent1 2" xfId="1527" xr:uid="{00000000-0005-0000-0000-00001A040000}"/>
    <cellStyle name="20% - Accent2 2" xfId="1528" xr:uid="{00000000-0005-0000-0000-00001B040000}"/>
    <cellStyle name="20% - Accent3 2" xfId="1529" xr:uid="{00000000-0005-0000-0000-00001C040000}"/>
    <cellStyle name="20% - Accent4 2" xfId="1530" xr:uid="{00000000-0005-0000-0000-00001D040000}"/>
    <cellStyle name="20% - Accent5 2" xfId="1531" xr:uid="{00000000-0005-0000-0000-00001E040000}"/>
    <cellStyle name="20% - Accent6 2" xfId="1532" xr:uid="{00000000-0005-0000-0000-00001F040000}"/>
    <cellStyle name="20% - Akzent1" xfId="1533" xr:uid="{00000000-0005-0000-0000-000020040000}"/>
    <cellStyle name="20% - Akzent2" xfId="1534" xr:uid="{00000000-0005-0000-0000-000021040000}"/>
    <cellStyle name="20% - Akzent3" xfId="1535" xr:uid="{00000000-0005-0000-0000-000022040000}"/>
    <cellStyle name="20% - Akzent4" xfId="1536" xr:uid="{00000000-0005-0000-0000-000023040000}"/>
    <cellStyle name="20% - Akzent5" xfId="1537" xr:uid="{00000000-0005-0000-0000-000024040000}"/>
    <cellStyle name="20% - Akzent6" xfId="1538" xr:uid="{00000000-0005-0000-0000-000025040000}"/>
    <cellStyle name="20% - Colore 1" xfId="1" xr:uid="{00000000-0005-0000-0000-000026040000}"/>
    <cellStyle name="20% - Colore 1 2" xfId="3441" xr:uid="{00000000-0005-0000-0000-000027040000}"/>
    <cellStyle name="20% - Colore 2" xfId="2" xr:uid="{00000000-0005-0000-0000-000028040000}"/>
    <cellStyle name="20% - Colore 2 2" xfId="3442" xr:uid="{00000000-0005-0000-0000-000029040000}"/>
    <cellStyle name="20% - Colore 3" xfId="3" xr:uid="{00000000-0005-0000-0000-00002A040000}"/>
    <cellStyle name="20% - Colore 3 2" xfId="3443" xr:uid="{00000000-0005-0000-0000-00002B040000}"/>
    <cellStyle name="20% - Colore 4" xfId="4" xr:uid="{00000000-0005-0000-0000-00002C040000}"/>
    <cellStyle name="20% - Colore 4 2" xfId="3444" xr:uid="{00000000-0005-0000-0000-00002D040000}"/>
    <cellStyle name="20% - Colore 5" xfId="5" xr:uid="{00000000-0005-0000-0000-00002E040000}"/>
    <cellStyle name="20% - Colore 5 2" xfId="3445" xr:uid="{00000000-0005-0000-0000-00002F040000}"/>
    <cellStyle name="20% - Colore 6" xfId="6" xr:uid="{00000000-0005-0000-0000-000030040000}"/>
    <cellStyle name="20% - Colore 6 2" xfId="3446" xr:uid="{00000000-0005-0000-0000-000031040000}"/>
    <cellStyle name="2x indented GHG Textfiels" xfId="26514" xr:uid="{00000000-0005-0000-0000-000032040000}"/>
    <cellStyle name="40 % - Markeringsfarve1" xfId="6758" xr:uid="{00000000-0005-0000-0000-000033040000}"/>
    <cellStyle name="40 % - Markeringsfarve1 10" xfId="27465" xr:uid="{00000000-0005-0000-0000-000034040000}"/>
    <cellStyle name="40 % - Markeringsfarve1 10 2" xfId="27466" xr:uid="{00000000-0005-0000-0000-000035040000}"/>
    <cellStyle name="40 % - Markeringsfarve1 10 3" xfId="27467" xr:uid="{00000000-0005-0000-0000-000036040000}"/>
    <cellStyle name="40 % - Markeringsfarve1 11" xfId="27468" xr:uid="{00000000-0005-0000-0000-000037040000}"/>
    <cellStyle name="40 % - Markeringsfarve1 11 2" xfId="27469" xr:uid="{00000000-0005-0000-0000-000038040000}"/>
    <cellStyle name="40 % - Markeringsfarve1 12" xfId="27470" xr:uid="{00000000-0005-0000-0000-000039040000}"/>
    <cellStyle name="40 % - Markeringsfarve1 13" xfId="14038" xr:uid="{00000000-0005-0000-0000-00003A040000}"/>
    <cellStyle name="40 % - Markeringsfarve1 2" xfId="6759" xr:uid="{00000000-0005-0000-0000-00003B040000}"/>
    <cellStyle name="40 % - Markeringsfarve1 2 10" xfId="27471" xr:uid="{00000000-0005-0000-0000-00003C040000}"/>
    <cellStyle name="40 % - Markeringsfarve1 2 11" xfId="14039" xr:uid="{00000000-0005-0000-0000-00003D040000}"/>
    <cellStyle name="40 % - Markeringsfarve1 2 2" xfId="19863" xr:uid="{00000000-0005-0000-0000-00003E040000}"/>
    <cellStyle name="40 % - Markeringsfarve1 2 2 2" xfId="19864" xr:uid="{00000000-0005-0000-0000-00003F040000}"/>
    <cellStyle name="40 % - Markeringsfarve1 2 2 2 2" xfId="27472" xr:uid="{00000000-0005-0000-0000-000040040000}"/>
    <cellStyle name="40 % - Markeringsfarve1 2 2 2 3" xfId="27473" xr:uid="{00000000-0005-0000-0000-000041040000}"/>
    <cellStyle name="40 % - Markeringsfarve1 2 2 3" xfId="27474" xr:uid="{00000000-0005-0000-0000-000042040000}"/>
    <cellStyle name="40 % - Markeringsfarve1 2 2 3 2" xfId="27475" xr:uid="{00000000-0005-0000-0000-000043040000}"/>
    <cellStyle name="40 % - Markeringsfarve1 2 2 3 3" xfId="27476" xr:uid="{00000000-0005-0000-0000-000044040000}"/>
    <cellStyle name="40 % - Markeringsfarve1 2 2 4" xfId="27477" xr:uid="{00000000-0005-0000-0000-000045040000}"/>
    <cellStyle name="40 % - Markeringsfarve1 2 2 4 2" xfId="27478" xr:uid="{00000000-0005-0000-0000-000046040000}"/>
    <cellStyle name="40 % - Markeringsfarve1 2 2 4 3" xfId="27479" xr:uid="{00000000-0005-0000-0000-000047040000}"/>
    <cellStyle name="40 % - Markeringsfarve1 2 2 5" xfId="27480" xr:uid="{00000000-0005-0000-0000-000048040000}"/>
    <cellStyle name="40 % - Markeringsfarve1 2 2 5 2" xfId="27481" xr:uid="{00000000-0005-0000-0000-000049040000}"/>
    <cellStyle name="40 % - Markeringsfarve1 2 2 5 3" xfId="27482" xr:uid="{00000000-0005-0000-0000-00004A040000}"/>
    <cellStyle name="40 % - Markeringsfarve1 2 2 6" xfId="27483" xr:uid="{00000000-0005-0000-0000-00004B040000}"/>
    <cellStyle name="40 % - Markeringsfarve1 2 2 6 2" xfId="27484" xr:uid="{00000000-0005-0000-0000-00004C040000}"/>
    <cellStyle name="40 % - Markeringsfarve1 2 2 6 3" xfId="27485" xr:uid="{00000000-0005-0000-0000-00004D040000}"/>
    <cellStyle name="40 % - Markeringsfarve1 2 2 7" xfId="27486" xr:uid="{00000000-0005-0000-0000-00004E040000}"/>
    <cellStyle name="40 % - Markeringsfarve1 2 2 7 2" xfId="27487" xr:uid="{00000000-0005-0000-0000-00004F040000}"/>
    <cellStyle name="40 % - Markeringsfarve1 2 2 8" xfId="27488" xr:uid="{00000000-0005-0000-0000-000050040000}"/>
    <cellStyle name="40 % - Markeringsfarve1 2 3" xfId="19865" xr:uid="{00000000-0005-0000-0000-000051040000}"/>
    <cellStyle name="40 % - Markeringsfarve1 2 3 2" xfId="19866" xr:uid="{00000000-0005-0000-0000-000052040000}"/>
    <cellStyle name="40 % - Markeringsfarve1 2 3 2 2" xfId="27489" xr:uid="{00000000-0005-0000-0000-000053040000}"/>
    <cellStyle name="40 % - Markeringsfarve1 2 3 2 3" xfId="27490" xr:uid="{00000000-0005-0000-0000-000054040000}"/>
    <cellStyle name="40 % - Markeringsfarve1 2 3 3" xfId="27491" xr:uid="{00000000-0005-0000-0000-000055040000}"/>
    <cellStyle name="40 % - Markeringsfarve1 2 3 3 2" xfId="27492" xr:uid="{00000000-0005-0000-0000-000056040000}"/>
    <cellStyle name="40 % - Markeringsfarve1 2 3 3 3" xfId="27493" xr:uid="{00000000-0005-0000-0000-000057040000}"/>
    <cellStyle name="40 % - Markeringsfarve1 2 3 4" xfId="27494" xr:uid="{00000000-0005-0000-0000-000058040000}"/>
    <cellStyle name="40 % - Markeringsfarve1 2 3 4 2" xfId="27495" xr:uid="{00000000-0005-0000-0000-000059040000}"/>
    <cellStyle name="40 % - Markeringsfarve1 2 3 4 3" xfId="27496" xr:uid="{00000000-0005-0000-0000-00005A040000}"/>
    <cellStyle name="40 % - Markeringsfarve1 2 3 5" xfId="27497" xr:uid="{00000000-0005-0000-0000-00005B040000}"/>
    <cellStyle name="40 % - Markeringsfarve1 2 3 5 2" xfId="27498" xr:uid="{00000000-0005-0000-0000-00005C040000}"/>
    <cellStyle name="40 % - Markeringsfarve1 2 3 5 3" xfId="27499" xr:uid="{00000000-0005-0000-0000-00005D040000}"/>
    <cellStyle name="40 % - Markeringsfarve1 2 3 6" xfId="27500" xr:uid="{00000000-0005-0000-0000-00005E040000}"/>
    <cellStyle name="40 % - Markeringsfarve1 2 3 6 2" xfId="27501" xr:uid="{00000000-0005-0000-0000-00005F040000}"/>
    <cellStyle name="40 % - Markeringsfarve1 2 3 6 3" xfId="27502" xr:uid="{00000000-0005-0000-0000-000060040000}"/>
    <cellStyle name="40 % - Markeringsfarve1 2 3 7" xfId="27503" xr:uid="{00000000-0005-0000-0000-000061040000}"/>
    <cellStyle name="40 % - Markeringsfarve1 2 3 7 2" xfId="27504" xr:uid="{00000000-0005-0000-0000-000062040000}"/>
    <cellStyle name="40 % - Markeringsfarve1 2 3 8" xfId="27505" xr:uid="{00000000-0005-0000-0000-000063040000}"/>
    <cellStyle name="40 % - Markeringsfarve1 2 4" xfId="19867" xr:uid="{00000000-0005-0000-0000-000064040000}"/>
    <cellStyle name="40 % - Markeringsfarve1 2 4 2" xfId="27506" xr:uid="{00000000-0005-0000-0000-000065040000}"/>
    <cellStyle name="40 % - Markeringsfarve1 2 4 3" xfId="27507" xr:uid="{00000000-0005-0000-0000-000066040000}"/>
    <cellStyle name="40 % - Markeringsfarve1 2 5" xfId="27508" xr:uid="{00000000-0005-0000-0000-000067040000}"/>
    <cellStyle name="40 % - Markeringsfarve1 2 5 2" xfId="27509" xr:uid="{00000000-0005-0000-0000-000068040000}"/>
    <cellStyle name="40 % - Markeringsfarve1 2 5 3" xfId="27510" xr:uid="{00000000-0005-0000-0000-000069040000}"/>
    <cellStyle name="40 % - Markeringsfarve1 2 6" xfId="27511" xr:uid="{00000000-0005-0000-0000-00006A040000}"/>
    <cellStyle name="40 % - Markeringsfarve1 2 6 2" xfId="27512" xr:uid="{00000000-0005-0000-0000-00006B040000}"/>
    <cellStyle name="40 % - Markeringsfarve1 2 6 3" xfId="27513" xr:uid="{00000000-0005-0000-0000-00006C040000}"/>
    <cellStyle name="40 % - Markeringsfarve1 2 7" xfId="27514" xr:uid="{00000000-0005-0000-0000-00006D040000}"/>
    <cellStyle name="40 % - Markeringsfarve1 2 7 2" xfId="27515" xr:uid="{00000000-0005-0000-0000-00006E040000}"/>
    <cellStyle name="40 % - Markeringsfarve1 2 7 3" xfId="27516" xr:uid="{00000000-0005-0000-0000-00006F040000}"/>
    <cellStyle name="40 % - Markeringsfarve1 2 8" xfId="27517" xr:uid="{00000000-0005-0000-0000-000070040000}"/>
    <cellStyle name="40 % - Markeringsfarve1 2 8 2" xfId="27518" xr:uid="{00000000-0005-0000-0000-000071040000}"/>
    <cellStyle name="40 % - Markeringsfarve1 2 8 3" xfId="27519" xr:uid="{00000000-0005-0000-0000-000072040000}"/>
    <cellStyle name="40 % - Markeringsfarve1 2 9" xfId="27520" xr:uid="{00000000-0005-0000-0000-000073040000}"/>
    <cellStyle name="40 % - Markeringsfarve1 2 9 2" xfId="27521" xr:uid="{00000000-0005-0000-0000-000074040000}"/>
    <cellStyle name="40 % - Markeringsfarve1 3" xfId="19868" xr:uid="{00000000-0005-0000-0000-000075040000}"/>
    <cellStyle name="40 % - Markeringsfarve1 3 10" xfId="27522" xr:uid="{00000000-0005-0000-0000-000076040000}"/>
    <cellStyle name="40 % - Markeringsfarve1 3 2" xfId="19869" xr:uid="{00000000-0005-0000-0000-000077040000}"/>
    <cellStyle name="40 % - Markeringsfarve1 3 2 2" xfId="27523" xr:uid="{00000000-0005-0000-0000-000078040000}"/>
    <cellStyle name="40 % - Markeringsfarve1 3 2 2 2" xfId="27524" xr:uid="{00000000-0005-0000-0000-000079040000}"/>
    <cellStyle name="40 % - Markeringsfarve1 3 2 2 3" xfId="27525" xr:uid="{00000000-0005-0000-0000-00007A040000}"/>
    <cellStyle name="40 % - Markeringsfarve1 3 2 3" xfId="27526" xr:uid="{00000000-0005-0000-0000-00007B040000}"/>
    <cellStyle name="40 % - Markeringsfarve1 3 2 3 2" xfId="27527" xr:uid="{00000000-0005-0000-0000-00007C040000}"/>
    <cellStyle name="40 % - Markeringsfarve1 3 2 3 3" xfId="27528" xr:uid="{00000000-0005-0000-0000-00007D040000}"/>
    <cellStyle name="40 % - Markeringsfarve1 3 2 4" xfId="27529" xr:uid="{00000000-0005-0000-0000-00007E040000}"/>
    <cellStyle name="40 % - Markeringsfarve1 3 2 4 2" xfId="27530" xr:uid="{00000000-0005-0000-0000-00007F040000}"/>
    <cellStyle name="40 % - Markeringsfarve1 3 2 4 3" xfId="27531" xr:uid="{00000000-0005-0000-0000-000080040000}"/>
    <cellStyle name="40 % - Markeringsfarve1 3 2 5" xfId="27532" xr:uid="{00000000-0005-0000-0000-000081040000}"/>
    <cellStyle name="40 % - Markeringsfarve1 3 2 5 2" xfId="27533" xr:uid="{00000000-0005-0000-0000-000082040000}"/>
    <cellStyle name="40 % - Markeringsfarve1 3 2 5 3" xfId="27534" xr:uid="{00000000-0005-0000-0000-000083040000}"/>
    <cellStyle name="40 % - Markeringsfarve1 3 2 6" xfId="27535" xr:uid="{00000000-0005-0000-0000-000084040000}"/>
    <cellStyle name="40 % - Markeringsfarve1 3 2 6 2" xfId="27536" xr:uid="{00000000-0005-0000-0000-000085040000}"/>
    <cellStyle name="40 % - Markeringsfarve1 3 2 6 3" xfId="27537" xr:uid="{00000000-0005-0000-0000-000086040000}"/>
    <cellStyle name="40 % - Markeringsfarve1 3 2 7" xfId="27538" xr:uid="{00000000-0005-0000-0000-000087040000}"/>
    <cellStyle name="40 % - Markeringsfarve1 3 2 7 2" xfId="27539" xr:uid="{00000000-0005-0000-0000-000088040000}"/>
    <cellStyle name="40 % - Markeringsfarve1 3 2 8" xfId="27540" xr:uid="{00000000-0005-0000-0000-000089040000}"/>
    <cellStyle name="40 % - Markeringsfarve1 3 3" xfId="27541" xr:uid="{00000000-0005-0000-0000-00008A040000}"/>
    <cellStyle name="40 % - Markeringsfarve1 3 3 2" xfId="27542" xr:uid="{00000000-0005-0000-0000-00008B040000}"/>
    <cellStyle name="40 % - Markeringsfarve1 3 3 2 2" xfId="27543" xr:uid="{00000000-0005-0000-0000-00008C040000}"/>
    <cellStyle name="40 % - Markeringsfarve1 3 3 2 3" xfId="27544" xr:uid="{00000000-0005-0000-0000-00008D040000}"/>
    <cellStyle name="40 % - Markeringsfarve1 3 3 3" xfId="27545" xr:uid="{00000000-0005-0000-0000-00008E040000}"/>
    <cellStyle name="40 % - Markeringsfarve1 3 3 3 2" xfId="27546" xr:uid="{00000000-0005-0000-0000-00008F040000}"/>
    <cellStyle name="40 % - Markeringsfarve1 3 3 3 3" xfId="27547" xr:uid="{00000000-0005-0000-0000-000090040000}"/>
    <cellStyle name="40 % - Markeringsfarve1 3 3 4" xfId="27548" xr:uid="{00000000-0005-0000-0000-000091040000}"/>
    <cellStyle name="40 % - Markeringsfarve1 3 3 4 2" xfId="27549" xr:uid="{00000000-0005-0000-0000-000092040000}"/>
    <cellStyle name="40 % - Markeringsfarve1 3 3 4 3" xfId="27550" xr:uid="{00000000-0005-0000-0000-000093040000}"/>
    <cellStyle name="40 % - Markeringsfarve1 3 3 5" xfId="27551" xr:uid="{00000000-0005-0000-0000-000094040000}"/>
    <cellStyle name="40 % - Markeringsfarve1 3 3 5 2" xfId="27552" xr:uid="{00000000-0005-0000-0000-000095040000}"/>
    <cellStyle name="40 % - Markeringsfarve1 3 3 5 3" xfId="27553" xr:uid="{00000000-0005-0000-0000-000096040000}"/>
    <cellStyle name="40 % - Markeringsfarve1 3 3 6" xfId="27554" xr:uid="{00000000-0005-0000-0000-000097040000}"/>
    <cellStyle name="40 % - Markeringsfarve1 3 3 6 2" xfId="27555" xr:uid="{00000000-0005-0000-0000-000098040000}"/>
    <cellStyle name="40 % - Markeringsfarve1 3 3 6 3" xfId="27556" xr:uid="{00000000-0005-0000-0000-000099040000}"/>
    <cellStyle name="40 % - Markeringsfarve1 3 3 7" xfId="27557" xr:uid="{00000000-0005-0000-0000-00009A040000}"/>
    <cellStyle name="40 % - Markeringsfarve1 3 3 7 2" xfId="27558" xr:uid="{00000000-0005-0000-0000-00009B040000}"/>
    <cellStyle name="40 % - Markeringsfarve1 3 3 8" xfId="27559" xr:uid="{00000000-0005-0000-0000-00009C040000}"/>
    <cellStyle name="40 % - Markeringsfarve1 3 4" xfId="27560" xr:uid="{00000000-0005-0000-0000-00009D040000}"/>
    <cellStyle name="40 % - Markeringsfarve1 3 4 2" xfId="27561" xr:uid="{00000000-0005-0000-0000-00009E040000}"/>
    <cellStyle name="40 % - Markeringsfarve1 3 4 3" xfId="27562" xr:uid="{00000000-0005-0000-0000-00009F040000}"/>
    <cellStyle name="40 % - Markeringsfarve1 3 5" xfId="27563" xr:uid="{00000000-0005-0000-0000-0000A0040000}"/>
    <cellStyle name="40 % - Markeringsfarve1 3 5 2" xfId="27564" xr:uid="{00000000-0005-0000-0000-0000A1040000}"/>
    <cellStyle name="40 % - Markeringsfarve1 3 5 3" xfId="27565" xr:uid="{00000000-0005-0000-0000-0000A2040000}"/>
    <cellStyle name="40 % - Markeringsfarve1 3 6" xfId="27566" xr:uid="{00000000-0005-0000-0000-0000A3040000}"/>
    <cellStyle name="40 % - Markeringsfarve1 3 6 2" xfId="27567" xr:uid="{00000000-0005-0000-0000-0000A4040000}"/>
    <cellStyle name="40 % - Markeringsfarve1 3 6 3" xfId="27568" xr:uid="{00000000-0005-0000-0000-0000A5040000}"/>
    <cellStyle name="40 % - Markeringsfarve1 3 7" xfId="27569" xr:uid="{00000000-0005-0000-0000-0000A6040000}"/>
    <cellStyle name="40 % - Markeringsfarve1 3 7 2" xfId="27570" xr:uid="{00000000-0005-0000-0000-0000A7040000}"/>
    <cellStyle name="40 % - Markeringsfarve1 3 7 3" xfId="27571" xr:uid="{00000000-0005-0000-0000-0000A8040000}"/>
    <cellStyle name="40 % - Markeringsfarve1 3 8" xfId="27572" xr:uid="{00000000-0005-0000-0000-0000A9040000}"/>
    <cellStyle name="40 % - Markeringsfarve1 3 8 2" xfId="27573" xr:uid="{00000000-0005-0000-0000-0000AA040000}"/>
    <cellStyle name="40 % - Markeringsfarve1 3 8 3" xfId="27574" xr:uid="{00000000-0005-0000-0000-0000AB040000}"/>
    <cellStyle name="40 % - Markeringsfarve1 3 9" xfId="27575" xr:uid="{00000000-0005-0000-0000-0000AC040000}"/>
    <cellStyle name="40 % - Markeringsfarve1 3 9 2" xfId="27576" xr:uid="{00000000-0005-0000-0000-0000AD040000}"/>
    <cellStyle name="40 % - Markeringsfarve1 4" xfId="19870" xr:uid="{00000000-0005-0000-0000-0000AE040000}"/>
    <cellStyle name="40 % - Markeringsfarve1 4 2" xfId="19871" xr:uid="{00000000-0005-0000-0000-0000AF040000}"/>
    <cellStyle name="40 % - Markeringsfarve1 4 2 2" xfId="27577" xr:uid="{00000000-0005-0000-0000-0000B0040000}"/>
    <cellStyle name="40 % - Markeringsfarve1 4 2 3" xfId="27578" xr:uid="{00000000-0005-0000-0000-0000B1040000}"/>
    <cellStyle name="40 % - Markeringsfarve1 4 3" xfId="27579" xr:uid="{00000000-0005-0000-0000-0000B2040000}"/>
    <cellStyle name="40 % - Markeringsfarve1 4 3 2" xfId="27580" xr:uid="{00000000-0005-0000-0000-0000B3040000}"/>
    <cellStyle name="40 % - Markeringsfarve1 4 3 3" xfId="27581" xr:uid="{00000000-0005-0000-0000-0000B4040000}"/>
    <cellStyle name="40 % - Markeringsfarve1 4 4" xfId="27582" xr:uid="{00000000-0005-0000-0000-0000B5040000}"/>
    <cellStyle name="40 % - Markeringsfarve1 4 4 2" xfId="27583" xr:uid="{00000000-0005-0000-0000-0000B6040000}"/>
    <cellStyle name="40 % - Markeringsfarve1 4 4 3" xfId="27584" xr:uid="{00000000-0005-0000-0000-0000B7040000}"/>
    <cellStyle name="40 % - Markeringsfarve1 4 5" xfId="27585" xr:uid="{00000000-0005-0000-0000-0000B8040000}"/>
    <cellStyle name="40 % - Markeringsfarve1 4 5 2" xfId="27586" xr:uid="{00000000-0005-0000-0000-0000B9040000}"/>
    <cellStyle name="40 % - Markeringsfarve1 4 5 3" xfId="27587" xr:uid="{00000000-0005-0000-0000-0000BA040000}"/>
    <cellStyle name="40 % - Markeringsfarve1 4 6" xfId="27588" xr:uid="{00000000-0005-0000-0000-0000BB040000}"/>
    <cellStyle name="40 % - Markeringsfarve1 4 6 2" xfId="27589" xr:uid="{00000000-0005-0000-0000-0000BC040000}"/>
    <cellStyle name="40 % - Markeringsfarve1 4 6 3" xfId="27590" xr:uid="{00000000-0005-0000-0000-0000BD040000}"/>
    <cellStyle name="40 % - Markeringsfarve1 4 7" xfId="27591" xr:uid="{00000000-0005-0000-0000-0000BE040000}"/>
    <cellStyle name="40 % - Markeringsfarve1 4 7 2" xfId="27592" xr:uid="{00000000-0005-0000-0000-0000BF040000}"/>
    <cellStyle name="40 % - Markeringsfarve1 4 8" xfId="27593" xr:uid="{00000000-0005-0000-0000-0000C0040000}"/>
    <cellStyle name="40 % - Markeringsfarve1 5" xfId="19872" xr:uid="{00000000-0005-0000-0000-0000C1040000}"/>
    <cellStyle name="40 % - Markeringsfarve1 5 2" xfId="19873" xr:uid="{00000000-0005-0000-0000-0000C2040000}"/>
    <cellStyle name="40 % - Markeringsfarve1 5 2 2" xfId="27594" xr:uid="{00000000-0005-0000-0000-0000C3040000}"/>
    <cellStyle name="40 % - Markeringsfarve1 5 2 3" xfId="27595" xr:uid="{00000000-0005-0000-0000-0000C4040000}"/>
    <cellStyle name="40 % - Markeringsfarve1 5 3" xfId="27596" xr:uid="{00000000-0005-0000-0000-0000C5040000}"/>
    <cellStyle name="40 % - Markeringsfarve1 5 3 2" xfId="27597" xr:uid="{00000000-0005-0000-0000-0000C6040000}"/>
    <cellStyle name="40 % - Markeringsfarve1 5 3 3" xfId="27598" xr:uid="{00000000-0005-0000-0000-0000C7040000}"/>
    <cellStyle name="40 % - Markeringsfarve1 5 4" xfId="27599" xr:uid="{00000000-0005-0000-0000-0000C8040000}"/>
    <cellStyle name="40 % - Markeringsfarve1 5 4 2" xfId="27600" xr:uid="{00000000-0005-0000-0000-0000C9040000}"/>
    <cellStyle name="40 % - Markeringsfarve1 5 4 3" xfId="27601" xr:uid="{00000000-0005-0000-0000-0000CA040000}"/>
    <cellStyle name="40 % - Markeringsfarve1 5 5" xfId="27602" xr:uid="{00000000-0005-0000-0000-0000CB040000}"/>
    <cellStyle name="40 % - Markeringsfarve1 5 5 2" xfId="27603" xr:uid="{00000000-0005-0000-0000-0000CC040000}"/>
    <cellStyle name="40 % - Markeringsfarve1 5 5 3" xfId="27604" xr:uid="{00000000-0005-0000-0000-0000CD040000}"/>
    <cellStyle name="40 % - Markeringsfarve1 5 6" xfId="27605" xr:uid="{00000000-0005-0000-0000-0000CE040000}"/>
    <cellStyle name="40 % - Markeringsfarve1 5 6 2" xfId="27606" xr:uid="{00000000-0005-0000-0000-0000CF040000}"/>
    <cellStyle name="40 % - Markeringsfarve1 5 6 3" xfId="27607" xr:uid="{00000000-0005-0000-0000-0000D0040000}"/>
    <cellStyle name="40 % - Markeringsfarve1 5 7" xfId="27608" xr:uid="{00000000-0005-0000-0000-0000D1040000}"/>
    <cellStyle name="40 % - Markeringsfarve1 5 7 2" xfId="27609" xr:uid="{00000000-0005-0000-0000-0000D2040000}"/>
    <cellStyle name="40 % - Markeringsfarve1 5 8" xfId="27610" xr:uid="{00000000-0005-0000-0000-0000D3040000}"/>
    <cellStyle name="40 % - Markeringsfarve1 6" xfId="19874" xr:uid="{00000000-0005-0000-0000-0000D4040000}"/>
    <cellStyle name="40 % - Markeringsfarve1 6 2" xfId="19875" xr:uid="{00000000-0005-0000-0000-0000D5040000}"/>
    <cellStyle name="40 % - Markeringsfarve1 6 3" xfId="27611" xr:uid="{00000000-0005-0000-0000-0000D6040000}"/>
    <cellStyle name="40 % - Markeringsfarve1 7" xfId="19876" xr:uid="{00000000-0005-0000-0000-0000D7040000}"/>
    <cellStyle name="40 % - Markeringsfarve1 7 2" xfId="27612" xr:uid="{00000000-0005-0000-0000-0000D8040000}"/>
    <cellStyle name="40 % - Markeringsfarve1 7 3" xfId="27613" xr:uid="{00000000-0005-0000-0000-0000D9040000}"/>
    <cellStyle name="40 % - Markeringsfarve1 8" xfId="27614" xr:uid="{00000000-0005-0000-0000-0000DA040000}"/>
    <cellStyle name="40 % - Markeringsfarve1 8 2" xfId="27615" xr:uid="{00000000-0005-0000-0000-0000DB040000}"/>
    <cellStyle name="40 % - Markeringsfarve1 8 3" xfId="27616" xr:uid="{00000000-0005-0000-0000-0000DC040000}"/>
    <cellStyle name="40 % - Markeringsfarve1 9" xfId="27617" xr:uid="{00000000-0005-0000-0000-0000DD040000}"/>
    <cellStyle name="40 % - Markeringsfarve1 9 2" xfId="27618" xr:uid="{00000000-0005-0000-0000-0000DE040000}"/>
    <cellStyle name="40 % - Markeringsfarve1 9 3" xfId="27619" xr:uid="{00000000-0005-0000-0000-0000DF040000}"/>
    <cellStyle name="40 % - Markeringsfarve2" xfId="6760" xr:uid="{00000000-0005-0000-0000-0000E0040000}"/>
    <cellStyle name="40 % - Markeringsfarve2 10" xfId="27620" xr:uid="{00000000-0005-0000-0000-0000E1040000}"/>
    <cellStyle name="40 % - Markeringsfarve2 10 2" xfId="27621" xr:uid="{00000000-0005-0000-0000-0000E2040000}"/>
    <cellStyle name="40 % - Markeringsfarve2 10 3" xfId="27622" xr:uid="{00000000-0005-0000-0000-0000E3040000}"/>
    <cellStyle name="40 % - Markeringsfarve2 11" xfId="27623" xr:uid="{00000000-0005-0000-0000-0000E4040000}"/>
    <cellStyle name="40 % - Markeringsfarve2 11 2" xfId="27624" xr:uid="{00000000-0005-0000-0000-0000E5040000}"/>
    <cellStyle name="40 % - Markeringsfarve2 12" xfId="27625" xr:uid="{00000000-0005-0000-0000-0000E6040000}"/>
    <cellStyle name="40 % - Markeringsfarve2 13" xfId="14040" xr:uid="{00000000-0005-0000-0000-0000E7040000}"/>
    <cellStyle name="40 % - Markeringsfarve2 2" xfId="6761" xr:uid="{00000000-0005-0000-0000-0000E8040000}"/>
    <cellStyle name="40 % - Markeringsfarve2 2 10" xfId="27626" xr:uid="{00000000-0005-0000-0000-0000E9040000}"/>
    <cellStyle name="40 % - Markeringsfarve2 2 11" xfId="14041" xr:uid="{00000000-0005-0000-0000-0000EA040000}"/>
    <cellStyle name="40 % - Markeringsfarve2 2 2" xfId="19877" xr:uid="{00000000-0005-0000-0000-0000EB040000}"/>
    <cellStyle name="40 % - Markeringsfarve2 2 2 2" xfId="19878" xr:uid="{00000000-0005-0000-0000-0000EC040000}"/>
    <cellStyle name="40 % - Markeringsfarve2 2 2 2 2" xfId="27627" xr:uid="{00000000-0005-0000-0000-0000ED040000}"/>
    <cellStyle name="40 % - Markeringsfarve2 2 2 2 3" xfId="27628" xr:uid="{00000000-0005-0000-0000-0000EE040000}"/>
    <cellStyle name="40 % - Markeringsfarve2 2 2 3" xfId="27629" xr:uid="{00000000-0005-0000-0000-0000EF040000}"/>
    <cellStyle name="40 % - Markeringsfarve2 2 2 3 2" xfId="27630" xr:uid="{00000000-0005-0000-0000-0000F0040000}"/>
    <cellStyle name="40 % - Markeringsfarve2 2 2 3 3" xfId="27631" xr:uid="{00000000-0005-0000-0000-0000F1040000}"/>
    <cellStyle name="40 % - Markeringsfarve2 2 2 4" xfId="27632" xr:uid="{00000000-0005-0000-0000-0000F2040000}"/>
    <cellStyle name="40 % - Markeringsfarve2 2 2 4 2" xfId="27633" xr:uid="{00000000-0005-0000-0000-0000F3040000}"/>
    <cellStyle name="40 % - Markeringsfarve2 2 2 4 3" xfId="27634" xr:uid="{00000000-0005-0000-0000-0000F4040000}"/>
    <cellStyle name="40 % - Markeringsfarve2 2 2 5" xfId="27635" xr:uid="{00000000-0005-0000-0000-0000F5040000}"/>
    <cellStyle name="40 % - Markeringsfarve2 2 2 5 2" xfId="27636" xr:uid="{00000000-0005-0000-0000-0000F6040000}"/>
    <cellStyle name="40 % - Markeringsfarve2 2 2 5 3" xfId="27637" xr:uid="{00000000-0005-0000-0000-0000F7040000}"/>
    <cellStyle name="40 % - Markeringsfarve2 2 2 6" xfId="27638" xr:uid="{00000000-0005-0000-0000-0000F8040000}"/>
    <cellStyle name="40 % - Markeringsfarve2 2 2 6 2" xfId="27639" xr:uid="{00000000-0005-0000-0000-0000F9040000}"/>
    <cellStyle name="40 % - Markeringsfarve2 2 2 6 3" xfId="27640" xr:uid="{00000000-0005-0000-0000-0000FA040000}"/>
    <cellStyle name="40 % - Markeringsfarve2 2 2 7" xfId="27641" xr:uid="{00000000-0005-0000-0000-0000FB040000}"/>
    <cellStyle name="40 % - Markeringsfarve2 2 2 7 2" xfId="27642" xr:uid="{00000000-0005-0000-0000-0000FC040000}"/>
    <cellStyle name="40 % - Markeringsfarve2 2 2 8" xfId="27643" xr:uid="{00000000-0005-0000-0000-0000FD040000}"/>
    <cellStyle name="40 % - Markeringsfarve2 2 3" xfId="19879" xr:uid="{00000000-0005-0000-0000-0000FE040000}"/>
    <cellStyle name="40 % - Markeringsfarve2 2 3 2" xfId="19880" xr:uid="{00000000-0005-0000-0000-0000FF040000}"/>
    <cellStyle name="40 % - Markeringsfarve2 2 3 2 2" xfId="27644" xr:uid="{00000000-0005-0000-0000-000000050000}"/>
    <cellStyle name="40 % - Markeringsfarve2 2 3 2 3" xfId="27645" xr:uid="{00000000-0005-0000-0000-000001050000}"/>
    <cellStyle name="40 % - Markeringsfarve2 2 3 3" xfId="27646" xr:uid="{00000000-0005-0000-0000-000002050000}"/>
    <cellStyle name="40 % - Markeringsfarve2 2 3 3 2" xfId="27647" xr:uid="{00000000-0005-0000-0000-000003050000}"/>
    <cellStyle name="40 % - Markeringsfarve2 2 3 3 3" xfId="27648" xr:uid="{00000000-0005-0000-0000-000004050000}"/>
    <cellStyle name="40 % - Markeringsfarve2 2 3 4" xfId="27649" xr:uid="{00000000-0005-0000-0000-000005050000}"/>
    <cellStyle name="40 % - Markeringsfarve2 2 3 4 2" xfId="27650" xr:uid="{00000000-0005-0000-0000-000006050000}"/>
    <cellStyle name="40 % - Markeringsfarve2 2 3 4 3" xfId="27651" xr:uid="{00000000-0005-0000-0000-000007050000}"/>
    <cellStyle name="40 % - Markeringsfarve2 2 3 5" xfId="27652" xr:uid="{00000000-0005-0000-0000-000008050000}"/>
    <cellStyle name="40 % - Markeringsfarve2 2 3 5 2" xfId="27653" xr:uid="{00000000-0005-0000-0000-000009050000}"/>
    <cellStyle name="40 % - Markeringsfarve2 2 3 5 3" xfId="27654" xr:uid="{00000000-0005-0000-0000-00000A050000}"/>
    <cellStyle name="40 % - Markeringsfarve2 2 3 6" xfId="27655" xr:uid="{00000000-0005-0000-0000-00000B050000}"/>
    <cellStyle name="40 % - Markeringsfarve2 2 3 6 2" xfId="27656" xr:uid="{00000000-0005-0000-0000-00000C050000}"/>
    <cellStyle name="40 % - Markeringsfarve2 2 3 6 3" xfId="27657" xr:uid="{00000000-0005-0000-0000-00000D050000}"/>
    <cellStyle name="40 % - Markeringsfarve2 2 3 7" xfId="27658" xr:uid="{00000000-0005-0000-0000-00000E050000}"/>
    <cellStyle name="40 % - Markeringsfarve2 2 3 7 2" xfId="27659" xr:uid="{00000000-0005-0000-0000-00000F050000}"/>
    <cellStyle name="40 % - Markeringsfarve2 2 3 8" xfId="27660" xr:uid="{00000000-0005-0000-0000-000010050000}"/>
    <cellStyle name="40 % - Markeringsfarve2 2 4" xfId="19881" xr:uid="{00000000-0005-0000-0000-000011050000}"/>
    <cellStyle name="40 % - Markeringsfarve2 2 4 2" xfId="27661" xr:uid="{00000000-0005-0000-0000-000012050000}"/>
    <cellStyle name="40 % - Markeringsfarve2 2 4 3" xfId="27662" xr:uid="{00000000-0005-0000-0000-000013050000}"/>
    <cellStyle name="40 % - Markeringsfarve2 2 5" xfId="27663" xr:uid="{00000000-0005-0000-0000-000014050000}"/>
    <cellStyle name="40 % - Markeringsfarve2 2 5 2" xfId="27664" xr:uid="{00000000-0005-0000-0000-000015050000}"/>
    <cellStyle name="40 % - Markeringsfarve2 2 5 3" xfId="27665" xr:uid="{00000000-0005-0000-0000-000016050000}"/>
    <cellStyle name="40 % - Markeringsfarve2 2 6" xfId="27666" xr:uid="{00000000-0005-0000-0000-000017050000}"/>
    <cellStyle name="40 % - Markeringsfarve2 2 6 2" xfId="27667" xr:uid="{00000000-0005-0000-0000-000018050000}"/>
    <cellStyle name="40 % - Markeringsfarve2 2 6 3" xfId="27668" xr:uid="{00000000-0005-0000-0000-000019050000}"/>
    <cellStyle name="40 % - Markeringsfarve2 2 7" xfId="27669" xr:uid="{00000000-0005-0000-0000-00001A050000}"/>
    <cellStyle name="40 % - Markeringsfarve2 2 7 2" xfId="27670" xr:uid="{00000000-0005-0000-0000-00001B050000}"/>
    <cellStyle name="40 % - Markeringsfarve2 2 7 3" xfId="27671" xr:uid="{00000000-0005-0000-0000-00001C050000}"/>
    <cellStyle name="40 % - Markeringsfarve2 2 8" xfId="27672" xr:uid="{00000000-0005-0000-0000-00001D050000}"/>
    <cellStyle name="40 % - Markeringsfarve2 2 8 2" xfId="27673" xr:uid="{00000000-0005-0000-0000-00001E050000}"/>
    <cellStyle name="40 % - Markeringsfarve2 2 8 3" xfId="27674" xr:uid="{00000000-0005-0000-0000-00001F050000}"/>
    <cellStyle name="40 % - Markeringsfarve2 2 9" xfId="27675" xr:uid="{00000000-0005-0000-0000-000020050000}"/>
    <cellStyle name="40 % - Markeringsfarve2 2 9 2" xfId="27676" xr:uid="{00000000-0005-0000-0000-000021050000}"/>
    <cellStyle name="40 % - Markeringsfarve2 3" xfId="19882" xr:uid="{00000000-0005-0000-0000-000022050000}"/>
    <cellStyle name="40 % - Markeringsfarve2 3 10" xfId="27677" xr:uid="{00000000-0005-0000-0000-000023050000}"/>
    <cellStyle name="40 % - Markeringsfarve2 3 2" xfId="19883" xr:uid="{00000000-0005-0000-0000-000024050000}"/>
    <cellStyle name="40 % - Markeringsfarve2 3 2 2" xfId="27678" xr:uid="{00000000-0005-0000-0000-000025050000}"/>
    <cellStyle name="40 % - Markeringsfarve2 3 2 2 2" xfId="27679" xr:uid="{00000000-0005-0000-0000-000026050000}"/>
    <cellStyle name="40 % - Markeringsfarve2 3 2 2 3" xfId="27680" xr:uid="{00000000-0005-0000-0000-000027050000}"/>
    <cellStyle name="40 % - Markeringsfarve2 3 2 3" xfId="27681" xr:uid="{00000000-0005-0000-0000-000028050000}"/>
    <cellStyle name="40 % - Markeringsfarve2 3 2 3 2" xfId="27682" xr:uid="{00000000-0005-0000-0000-000029050000}"/>
    <cellStyle name="40 % - Markeringsfarve2 3 2 3 3" xfId="27683" xr:uid="{00000000-0005-0000-0000-00002A050000}"/>
    <cellStyle name="40 % - Markeringsfarve2 3 2 4" xfId="27684" xr:uid="{00000000-0005-0000-0000-00002B050000}"/>
    <cellStyle name="40 % - Markeringsfarve2 3 2 4 2" xfId="27685" xr:uid="{00000000-0005-0000-0000-00002C050000}"/>
    <cellStyle name="40 % - Markeringsfarve2 3 2 4 3" xfId="27686" xr:uid="{00000000-0005-0000-0000-00002D050000}"/>
    <cellStyle name="40 % - Markeringsfarve2 3 2 5" xfId="27687" xr:uid="{00000000-0005-0000-0000-00002E050000}"/>
    <cellStyle name="40 % - Markeringsfarve2 3 2 5 2" xfId="27688" xr:uid="{00000000-0005-0000-0000-00002F050000}"/>
    <cellStyle name="40 % - Markeringsfarve2 3 2 5 3" xfId="27689" xr:uid="{00000000-0005-0000-0000-000030050000}"/>
    <cellStyle name="40 % - Markeringsfarve2 3 2 6" xfId="27690" xr:uid="{00000000-0005-0000-0000-000031050000}"/>
    <cellStyle name="40 % - Markeringsfarve2 3 2 6 2" xfId="27691" xr:uid="{00000000-0005-0000-0000-000032050000}"/>
    <cellStyle name="40 % - Markeringsfarve2 3 2 6 3" xfId="27692" xr:uid="{00000000-0005-0000-0000-000033050000}"/>
    <cellStyle name="40 % - Markeringsfarve2 3 2 7" xfId="27693" xr:uid="{00000000-0005-0000-0000-000034050000}"/>
    <cellStyle name="40 % - Markeringsfarve2 3 2 7 2" xfId="27694" xr:uid="{00000000-0005-0000-0000-000035050000}"/>
    <cellStyle name="40 % - Markeringsfarve2 3 2 8" xfId="27695" xr:uid="{00000000-0005-0000-0000-000036050000}"/>
    <cellStyle name="40 % - Markeringsfarve2 3 3" xfId="27696" xr:uid="{00000000-0005-0000-0000-000037050000}"/>
    <cellStyle name="40 % - Markeringsfarve2 3 3 2" xfId="27697" xr:uid="{00000000-0005-0000-0000-000038050000}"/>
    <cellStyle name="40 % - Markeringsfarve2 3 3 2 2" xfId="27698" xr:uid="{00000000-0005-0000-0000-000039050000}"/>
    <cellStyle name="40 % - Markeringsfarve2 3 3 2 3" xfId="27699" xr:uid="{00000000-0005-0000-0000-00003A050000}"/>
    <cellStyle name="40 % - Markeringsfarve2 3 3 3" xfId="27700" xr:uid="{00000000-0005-0000-0000-00003B050000}"/>
    <cellStyle name="40 % - Markeringsfarve2 3 3 3 2" xfId="27701" xr:uid="{00000000-0005-0000-0000-00003C050000}"/>
    <cellStyle name="40 % - Markeringsfarve2 3 3 3 3" xfId="27702" xr:uid="{00000000-0005-0000-0000-00003D050000}"/>
    <cellStyle name="40 % - Markeringsfarve2 3 3 4" xfId="27703" xr:uid="{00000000-0005-0000-0000-00003E050000}"/>
    <cellStyle name="40 % - Markeringsfarve2 3 3 4 2" xfId="27704" xr:uid="{00000000-0005-0000-0000-00003F050000}"/>
    <cellStyle name="40 % - Markeringsfarve2 3 3 4 3" xfId="27705" xr:uid="{00000000-0005-0000-0000-000040050000}"/>
    <cellStyle name="40 % - Markeringsfarve2 3 3 5" xfId="27706" xr:uid="{00000000-0005-0000-0000-000041050000}"/>
    <cellStyle name="40 % - Markeringsfarve2 3 3 5 2" xfId="27707" xr:uid="{00000000-0005-0000-0000-000042050000}"/>
    <cellStyle name="40 % - Markeringsfarve2 3 3 5 3" xfId="27708" xr:uid="{00000000-0005-0000-0000-000043050000}"/>
    <cellStyle name="40 % - Markeringsfarve2 3 3 6" xfId="27709" xr:uid="{00000000-0005-0000-0000-000044050000}"/>
    <cellStyle name="40 % - Markeringsfarve2 3 3 6 2" xfId="27710" xr:uid="{00000000-0005-0000-0000-000045050000}"/>
    <cellStyle name="40 % - Markeringsfarve2 3 3 6 3" xfId="27711" xr:uid="{00000000-0005-0000-0000-000046050000}"/>
    <cellStyle name="40 % - Markeringsfarve2 3 3 7" xfId="27712" xr:uid="{00000000-0005-0000-0000-000047050000}"/>
    <cellStyle name="40 % - Markeringsfarve2 3 3 7 2" xfId="27713" xr:uid="{00000000-0005-0000-0000-000048050000}"/>
    <cellStyle name="40 % - Markeringsfarve2 3 3 8" xfId="27714" xr:uid="{00000000-0005-0000-0000-000049050000}"/>
    <cellStyle name="40 % - Markeringsfarve2 3 4" xfId="27715" xr:uid="{00000000-0005-0000-0000-00004A050000}"/>
    <cellStyle name="40 % - Markeringsfarve2 3 4 2" xfId="27716" xr:uid="{00000000-0005-0000-0000-00004B050000}"/>
    <cellStyle name="40 % - Markeringsfarve2 3 4 3" xfId="27717" xr:uid="{00000000-0005-0000-0000-00004C050000}"/>
    <cellStyle name="40 % - Markeringsfarve2 3 5" xfId="27718" xr:uid="{00000000-0005-0000-0000-00004D050000}"/>
    <cellStyle name="40 % - Markeringsfarve2 3 5 2" xfId="27719" xr:uid="{00000000-0005-0000-0000-00004E050000}"/>
    <cellStyle name="40 % - Markeringsfarve2 3 5 3" xfId="27720" xr:uid="{00000000-0005-0000-0000-00004F050000}"/>
    <cellStyle name="40 % - Markeringsfarve2 3 6" xfId="27721" xr:uid="{00000000-0005-0000-0000-000050050000}"/>
    <cellStyle name="40 % - Markeringsfarve2 3 6 2" xfId="27722" xr:uid="{00000000-0005-0000-0000-000051050000}"/>
    <cellStyle name="40 % - Markeringsfarve2 3 6 3" xfId="27723" xr:uid="{00000000-0005-0000-0000-000052050000}"/>
    <cellStyle name="40 % - Markeringsfarve2 3 7" xfId="27724" xr:uid="{00000000-0005-0000-0000-000053050000}"/>
    <cellStyle name="40 % - Markeringsfarve2 3 7 2" xfId="27725" xr:uid="{00000000-0005-0000-0000-000054050000}"/>
    <cellStyle name="40 % - Markeringsfarve2 3 7 3" xfId="27726" xr:uid="{00000000-0005-0000-0000-000055050000}"/>
    <cellStyle name="40 % - Markeringsfarve2 3 8" xfId="27727" xr:uid="{00000000-0005-0000-0000-000056050000}"/>
    <cellStyle name="40 % - Markeringsfarve2 3 8 2" xfId="27728" xr:uid="{00000000-0005-0000-0000-000057050000}"/>
    <cellStyle name="40 % - Markeringsfarve2 3 8 3" xfId="27729" xr:uid="{00000000-0005-0000-0000-000058050000}"/>
    <cellStyle name="40 % - Markeringsfarve2 3 9" xfId="27730" xr:uid="{00000000-0005-0000-0000-000059050000}"/>
    <cellStyle name="40 % - Markeringsfarve2 3 9 2" xfId="27731" xr:uid="{00000000-0005-0000-0000-00005A050000}"/>
    <cellStyle name="40 % - Markeringsfarve2 4" xfId="19884" xr:uid="{00000000-0005-0000-0000-00005B050000}"/>
    <cellStyle name="40 % - Markeringsfarve2 4 2" xfId="19885" xr:uid="{00000000-0005-0000-0000-00005C050000}"/>
    <cellStyle name="40 % - Markeringsfarve2 4 2 2" xfId="27732" xr:uid="{00000000-0005-0000-0000-00005D050000}"/>
    <cellStyle name="40 % - Markeringsfarve2 4 2 3" xfId="27733" xr:uid="{00000000-0005-0000-0000-00005E050000}"/>
    <cellStyle name="40 % - Markeringsfarve2 4 3" xfId="27734" xr:uid="{00000000-0005-0000-0000-00005F050000}"/>
    <cellStyle name="40 % - Markeringsfarve2 4 3 2" xfId="27735" xr:uid="{00000000-0005-0000-0000-000060050000}"/>
    <cellStyle name="40 % - Markeringsfarve2 4 3 3" xfId="27736" xr:uid="{00000000-0005-0000-0000-000061050000}"/>
    <cellStyle name="40 % - Markeringsfarve2 4 4" xfId="27737" xr:uid="{00000000-0005-0000-0000-000062050000}"/>
    <cellStyle name="40 % - Markeringsfarve2 4 4 2" xfId="27738" xr:uid="{00000000-0005-0000-0000-000063050000}"/>
    <cellStyle name="40 % - Markeringsfarve2 4 4 3" xfId="27739" xr:uid="{00000000-0005-0000-0000-000064050000}"/>
    <cellStyle name="40 % - Markeringsfarve2 4 5" xfId="27740" xr:uid="{00000000-0005-0000-0000-000065050000}"/>
    <cellStyle name="40 % - Markeringsfarve2 4 5 2" xfId="27741" xr:uid="{00000000-0005-0000-0000-000066050000}"/>
    <cellStyle name="40 % - Markeringsfarve2 4 5 3" xfId="27742" xr:uid="{00000000-0005-0000-0000-000067050000}"/>
    <cellStyle name="40 % - Markeringsfarve2 4 6" xfId="27743" xr:uid="{00000000-0005-0000-0000-000068050000}"/>
    <cellStyle name="40 % - Markeringsfarve2 4 6 2" xfId="27744" xr:uid="{00000000-0005-0000-0000-000069050000}"/>
    <cellStyle name="40 % - Markeringsfarve2 4 6 3" xfId="27745" xr:uid="{00000000-0005-0000-0000-00006A050000}"/>
    <cellStyle name="40 % - Markeringsfarve2 4 7" xfId="27746" xr:uid="{00000000-0005-0000-0000-00006B050000}"/>
    <cellStyle name="40 % - Markeringsfarve2 4 7 2" xfId="27747" xr:uid="{00000000-0005-0000-0000-00006C050000}"/>
    <cellStyle name="40 % - Markeringsfarve2 4 8" xfId="27748" xr:uid="{00000000-0005-0000-0000-00006D050000}"/>
    <cellStyle name="40 % - Markeringsfarve2 5" xfId="19886" xr:uid="{00000000-0005-0000-0000-00006E050000}"/>
    <cellStyle name="40 % - Markeringsfarve2 5 2" xfId="19887" xr:uid="{00000000-0005-0000-0000-00006F050000}"/>
    <cellStyle name="40 % - Markeringsfarve2 5 2 2" xfId="27749" xr:uid="{00000000-0005-0000-0000-000070050000}"/>
    <cellStyle name="40 % - Markeringsfarve2 5 2 3" xfId="27750" xr:uid="{00000000-0005-0000-0000-000071050000}"/>
    <cellStyle name="40 % - Markeringsfarve2 5 3" xfId="27751" xr:uid="{00000000-0005-0000-0000-000072050000}"/>
    <cellStyle name="40 % - Markeringsfarve2 5 3 2" xfId="27752" xr:uid="{00000000-0005-0000-0000-000073050000}"/>
    <cellStyle name="40 % - Markeringsfarve2 5 3 3" xfId="27753" xr:uid="{00000000-0005-0000-0000-000074050000}"/>
    <cellStyle name="40 % - Markeringsfarve2 5 4" xfId="27754" xr:uid="{00000000-0005-0000-0000-000075050000}"/>
    <cellStyle name="40 % - Markeringsfarve2 5 4 2" xfId="27755" xr:uid="{00000000-0005-0000-0000-000076050000}"/>
    <cellStyle name="40 % - Markeringsfarve2 5 4 3" xfId="27756" xr:uid="{00000000-0005-0000-0000-000077050000}"/>
    <cellStyle name="40 % - Markeringsfarve2 5 5" xfId="27757" xr:uid="{00000000-0005-0000-0000-000078050000}"/>
    <cellStyle name="40 % - Markeringsfarve2 5 5 2" xfId="27758" xr:uid="{00000000-0005-0000-0000-000079050000}"/>
    <cellStyle name="40 % - Markeringsfarve2 5 5 3" xfId="27759" xr:uid="{00000000-0005-0000-0000-00007A050000}"/>
    <cellStyle name="40 % - Markeringsfarve2 5 6" xfId="27760" xr:uid="{00000000-0005-0000-0000-00007B050000}"/>
    <cellStyle name="40 % - Markeringsfarve2 5 6 2" xfId="27761" xr:uid="{00000000-0005-0000-0000-00007C050000}"/>
    <cellStyle name="40 % - Markeringsfarve2 5 6 3" xfId="27762" xr:uid="{00000000-0005-0000-0000-00007D050000}"/>
    <cellStyle name="40 % - Markeringsfarve2 5 7" xfId="27763" xr:uid="{00000000-0005-0000-0000-00007E050000}"/>
    <cellStyle name="40 % - Markeringsfarve2 5 7 2" xfId="27764" xr:uid="{00000000-0005-0000-0000-00007F050000}"/>
    <cellStyle name="40 % - Markeringsfarve2 5 8" xfId="27765" xr:uid="{00000000-0005-0000-0000-000080050000}"/>
    <cellStyle name="40 % - Markeringsfarve2 6" xfId="19888" xr:uid="{00000000-0005-0000-0000-000081050000}"/>
    <cellStyle name="40 % - Markeringsfarve2 6 2" xfId="19889" xr:uid="{00000000-0005-0000-0000-000082050000}"/>
    <cellStyle name="40 % - Markeringsfarve2 6 3" xfId="27766" xr:uid="{00000000-0005-0000-0000-000083050000}"/>
    <cellStyle name="40 % - Markeringsfarve2 7" xfId="19890" xr:uid="{00000000-0005-0000-0000-000084050000}"/>
    <cellStyle name="40 % - Markeringsfarve2 7 2" xfId="27767" xr:uid="{00000000-0005-0000-0000-000085050000}"/>
    <cellStyle name="40 % - Markeringsfarve2 7 3" xfId="27768" xr:uid="{00000000-0005-0000-0000-000086050000}"/>
    <cellStyle name="40 % - Markeringsfarve2 8" xfId="27769" xr:uid="{00000000-0005-0000-0000-000087050000}"/>
    <cellStyle name="40 % - Markeringsfarve2 8 2" xfId="27770" xr:uid="{00000000-0005-0000-0000-000088050000}"/>
    <cellStyle name="40 % - Markeringsfarve2 8 3" xfId="27771" xr:uid="{00000000-0005-0000-0000-000089050000}"/>
    <cellStyle name="40 % - Markeringsfarve2 9" xfId="27772" xr:uid="{00000000-0005-0000-0000-00008A050000}"/>
    <cellStyle name="40 % - Markeringsfarve2 9 2" xfId="27773" xr:uid="{00000000-0005-0000-0000-00008B050000}"/>
    <cellStyle name="40 % - Markeringsfarve2 9 3" xfId="27774" xr:uid="{00000000-0005-0000-0000-00008C050000}"/>
    <cellStyle name="40 % - Markeringsfarve3" xfId="6762" xr:uid="{00000000-0005-0000-0000-00008D050000}"/>
    <cellStyle name="40 % - Markeringsfarve3 10" xfId="27775" xr:uid="{00000000-0005-0000-0000-00008E050000}"/>
    <cellStyle name="40 % - Markeringsfarve3 10 2" xfId="27776" xr:uid="{00000000-0005-0000-0000-00008F050000}"/>
    <cellStyle name="40 % - Markeringsfarve3 11" xfId="27777" xr:uid="{00000000-0005-0000-0000-000090050000}"/>
    <cellStyle name="40 % - Markeringsfarve3 12" xfId="14042" xr:uid="{00000000-0005-0000-0000-000091050000}"/>
    <cellStyle name="40 % - Markeringsfarve3 2" xfId="6763" xr:uid="{00000000-0005-0000-0000-000092050000}"/>
    <cellStyle name="40 % - Markeringsfarve3 2 10" xfId="27778" xr:uid="{00000000-0005-0000-0000-000093050000}"/>
    <cellStyle name="40 % - Markeringsfarve3 2 11" xfId="14043" xr:uid="{00000000-0005-0000-0000-000094050000}"/>
    <cellStyle name="40 % - Markeringsfarve3 2 2" xfId="19891" xr:uid="{00000000-0005-0000-0000-000095050000}"/>
    <cellStyle name="40 % - Markeringsfarve3 2 2 2" xfId="19892" xr:uid="{00000000-0005-0000-0000-000096050000}"/>
    <cellStyle name="40 % - Markeringsfarve3 2 2 2 2" xfId="27779" xr:uid="{00000000-0005-0000-0000-000097050000}"/>
    <cellStyle name="40 % - Markeringsfarve3 2 2 2 3" xfId="27780" xr:uid="{00000000-0005-0000-0000-000098050000}"/>
    <cellStyle name="40 % - Markeringsfarve3 2 2 3" xfId="27781" xr:uid="{00000000-0005-0000-0000-000099050000}"/>
    <cellStyle name="40 % - Markeringsfarve3 2 2 3 2" xfId="27782" xr:uid="{00000000-0005-0000-0000-00009A050000}"/>
    <cellStyle name="40 % - Markeringsfarve3 2 2 3 3" xfId="27783" xr:uid="{00000000-0005-0000-0000-00009B050000}"/>
    <cellStyle name="40 % - Markeringsfarve3 2 2 4" xfId="27784" xr:uid="{00000000-0005-0000-0000-00009C050000}"/>
    <cellStyle name="40 % - Markeringsfarve3 2 2 4 2" xfId="27785" xr:uid="{00000000-0005-0000-0000-00009D050000}"/>
    <cellStyle name="40 % - Markeringsfarve3 2 2 4 3" xfId="27786" xr:uid="{00000000-0005-0000-0000-00009E050000}"/>
    <cellStyle name="40 % - Markeringsfarve3 2 2 5" xfId="27787" xr:uid="{00000000-0005-0000-0000-00009F050000}"/>
    <cellStyle name="40 % - Markeringsfarve3 2 2 5 2" xfId="27788" xr:uid="{00000000-0005-0000-0000-0000A0050000}"/>
    <cellStyle name="40 % - Markeringsfarve3 2 2 5 3" xfId="27789" xr:uid="{00000000-0005-0000-0000-0000A1050000}"/>
    <cellStyle name="40 % - Markeringsfarve3 2 2 6" xfId="27790" xr:uid="{00000000-0005-0000-0000-0000A2050000}"/>
    <cellStyle name="40 % - Markeringsfarve3 2 2 6 2" xfId="27791" xr:uid="{00000000-0005-0000-0000-0000A3050000}"/>
    <cellStyle name="40 % - Markeringsfarve3 2 2 6 3" xfId="27792" xr:uid="{00000000-0005-0000-0000-0000A4050000}"/>
    <cellStyle name="40 % - Markeringsfarve3 2 2 7" xfId="27793" xr:uid="{00000000-0005-0000-0000-0000A5050000}"/>
    <cellStyle name="40 % - Markeringsfarve3 2 2 7 2" xfId="27794" xr:uid="{00000000-0005-0000-0000-0000A6050000}"/>
    <cellStyle name="40 % - Markeringsfarve3 2 2 8" xfId="27795" xr:uid="{00000000-0005-0000-0000-0000A7050000}"/>
    <cellStyle name="40 % - Markeringsfarve3 2 3" xfId="19893" xr:uid="{00000000-0005-0000-0000-0000A8050000}"/>
    <cellStyle name="40 % - Markeringsfarve3 2 3 2" xfId="19894" xr:uid="{00000000-0005-0000-0000-0000A9050000}"/>
    <cellStyle name="40 % - Markeringsfarve3 2 3 2 2" xfId="27796" xr:uid="{00000000-0005-0000-0000-0000AA050000}"/>
    <cellStyle name="40 % - Markeringsfarve3 2 3 2 3" xfId="27797" xr:uid="{00000000-0005-0000-0000-0000AB050000}"/>
    <cellStyle name="40 % - Markeringsfarve3 2 3 3" xfId="27798" xr:uid="{00000000-0005-0000-0000-0000AC050000}"/>
    <cellStyle name="40 % - Markeringsfarve3 2 3 3 2" xfId="27799" xr:uid="{00000000-0005-0000-0000-0000AD050000}"/>
    <cellStyle name="40 % - Markeringsfarve3 2 3 3 3" xfId="27800" xr:uid="{00000000-0005-0000-0000-0000AE050000}"/>
    <cellStyle name="40 % - Markeringsfarve3 2 3 4" xfId="27801" xr:uid="{00000000-0005-0000-0000-0000AF050000}"/>
    <cellStyle name="40 % - Markeringsfarve3 2 3 4 2" xfId="27802" xr:uid="{00000000-0005-0000-0000-0000B0050000}"/>
    <cellStyle name="40 % - Markeringsfarve3 2 3 4 3" xfId="27803" xr:uid="{00000000-0005-0000-0000-0000B1050000}"/>
    <cellStyle name="40 % - Markeringsfarve3 2 3 5" xfId="27804" xr:uid="{00000000-0005-0000-0000-0000B2050000}"/>
    <cellStyle name="40 % - Markeringsfarve3 2 3 5 2" xfId="27805" xr:uid="{00000000-0005-0000-0000-0000B3050000}"/>
    <cellStyle name="40 % - Markeringsfarve3 2 3 5 3" xfId="27806" xr:uid="{00000000-0005-0000-0000-0000B4050000}"/>
    <cellStyle name="40 % - Markeringsfarve3 2 3 6" xfId="27807" xr:uid="{00000000-0005-0000-0000-0000B5050000}"/>
    <cellStyle name="40 % - Markeringsfarve3 2 3 6 2" xfId="27808" xr:uid="{00000000-0005-0000-0000-0000B6050000}"/>
    <cellStyle name="40 % - Markeringsfarve3 2 3 6 3" xfId="27809" xr:uid="{00000000-0005-0000-0000-0000B7050000}"/>
    <cellStyle name="40 % - Markeringsfarve3 2 3 7" xfId="27810" xr:uid="{00000000-0005-0000-0000-0000B8050000}"/>
    <cellStyle name="40 % - Markeringsfarve3 2 3 7 2" xfId="27811" xr:uid="{00000000-0005-0000-0000-0000B9050000}"/>
    <cellStyle name="40 % - Markeringsfarve3 2 3 8" xfId="27812" xr:uid="{00000000-0005-0000-0000-0000BA050000}"/>
    <cellStyle name="40 % - Markeringsfarve3 2 4" xfId="19895" xr:uid="{00000000-0005-0000-0000-0000BB050000}"/>
    <cellStyle name="40 % - Markeringsfarve3 2 4 2" xfId="27813" xr:uid="{00000000-0005-0000-0000-0000BC050000}"/>
    <cellStyle name="40 % - Markeringsfarve3 2 4 3" xfId="27814" xr:uid="{00000000-0005-0000-0000-0000BD050000}"/>
    <cellStyle name="40 % - Markeringsfarve3 2 5" xfId="27815" xr:uid="{00000000-0005-0000-0000-0000BE050000}"/>
    <cellStyle name="40 % - Markeringsfarve3 2 5 2" xfId="27816" xr:uid="{00000000-0005-0000-0000-0000BF050000}"/>
    <cellStyle name="40 % - Markeringsfarve3 2 5 3" xfId="27817" xr:uid="{00000000-0005-0000-0000-0000C0050000}"/>
    <cellStyle name="40 % - Markeringsfarve3 2 6" xfId="27818" xr:uid="{00000000-0005-0000-0000-0000C1050000}"/>
    <cellStyle name="40 % - Markeringsfarve3 2 6 2" xfId="27819" xr:uid="{00000000-0005-0000-0000-0000C2050000}"/>
    <cellStyle name="40 % - Markeringsfarve3 2 6 3" xfId="27820" xr:uid="{00000000-0005-0000-0000-0000C3050000}"/>
    <cellStyle name="40 % - Markeringsfarve3 2 7" xfId="27821" xr:uid="{00000000-0005-0000-0000-0000C4050000}"/>
    <cellStyle name="40 % - Markeringsfarve3 2 7 2" xfId="27822" xr:uid="{00000000-0005-0000-0000-0000C5050000}"/>
    <cellStyle name="40 % - Markeringsfarve3 2 7 3" xfId="27823" xr:uid="{00000000-0005-0000-0000-0000C6050000}"/>
    <cellStyle name="40 % - Markeringsfarve3 2 8" xfId="27824" xr:uid="{00000000-0005-0000-0000-0000C7050000}"/>
    <cellStyle name="40 % - Markeringsfarve3 2 8 2" xfId="27825" xr:uid="{00000000-0005-0000-0000-0000C8050000}"/>
    <cellStyle name="40 % - Markeringsfarve3 2 8 3" xfId="27826" xr:uid="{00000000-0005-0000-0000-0000C9050000}"/>
    <cellStyle name="40 % - Markeringsfarve3 2 9" xfId="27827" xr:uid="{00000000-0005-0000-0000-0000CA050000}"/>
    <cellStyle name="40 % - Markeringsfarve3 2 9 2" xfId="27828" xr:uid="{00000000-0005-0000-0000-0000CB050000}"/>
    <cellStyle name="40 % - Markeringsfarve3 3" xfId="19896" xr:uid="{00000000-0005-0000-0000-0000CC050000}"/>
    <cellStyle name="40 % - Markeringsfarve3 3 10" xfId="27829" xr:uid="{00000000-0005-0000-0000-0000CD050000}"/>
    <cellStyle name="40 % - Markeringsfarve3 3 2" xfId="19897" xr:uid="{00000000-0005-0000-0000-0000CE050000}"/>
    <cellStyle name="40 % - Markeringsfarve3 3 2 2" xfId="27830" xr:uid="{00000000-0005-0000-0000-0000CF050000}"/>
    <cellStyle name="40 % - Markeringsfarve3 3 2 2 2" xfId="27831" xr:uid="{00000000-0005-0000-0000-0000D0050000}"/>
    <cellStyle name="40 % - Markeringsfarve3 3 2 2 3" xfId="27832" xr:uid="{00000000-0005-0000-0000-0000D1050000}"/>
    <cellStyle name="40 % - Markeringsfarve3 3 2 3" xfId="27833" xr:uid="{00000000-0005-0000-0000-0000D2050000}"/>
    <cellStyle name="40 % - Markeringsfarve3 3 2 3 2" xfId="27834" xr:uid="{00000000-0005-0000-0000-0000D3050000}"/>
    <cellStyle name="40 % - Markeringsfarve3 3 2 3 3" xfId="27835" xr:uid="{00000000-0005-0000-0000-0000D4050000}"/>
    <cellStyle name="40 % - Markeringsfarve3 3 2 4" xfId="27836" xr:uid="{00000000-0005-0000-0000-0000D5050000}"/>
    <cellStyle name="40 % - Markeringsfarve3 3 2 4 2" xfId="27837" xr:uid="{00000000-0005-0000-0000-0000D6050000}"/>
    <cellStyle name="40 % - Markeringsfarve3 3 2 4 3" xfId="27838" xr:uid="{00000000-0005-0000-0000-0000D7050000}"/>
    <cellStyle name="40 % - Markeringsfarve3 3 2 5" xfId="27839" xr:uid="{00000000-0005-0000-0000-0000D8050000}"/>
    <cellStyle name="40 % - Markeringsfarve3 3 2 5 2" xfId="27840" xr:uid="{00000000-0005-0000-0000-0000D9050000}"/>
    <cellStyle name="40 % - Markeringsfarve3 3 2 5 3" xfId="27841" xr:uid="{00000000-0005-0000-0000-0000DA050000}"/>
    <cellStyle name="40 % - Markeringsfarve3 3 2 6" xfId="27842" xr:uid="{00000000-0005-0000-0000-0000DB050000}"/>
    <cellStyle name="40 % - Markeringsfarve3 3 2 6 2" xfId="27843" xr:uid="{00000000-0005-0000-0000-0000DC050000}"/>
    <cellStyle name="40 % - Markeringsfarve3 3 2 6 3" xfId="27844" xr:uid="{00000000-0005-0000-0000-0000DD050000}"/>
    <cellStyle name="40 % - Markeringsfarve3 3 2 7" xfId="27845" xr:uid="{00000000-0005-0000-0000-0000DE050000}"/>
    <cellStyle name="40 % - Markeringsfarve3 3 2 7 2" xfId="27846" xr:uid="{00000000-0005-0000-0000-0000DF050000}"/>
    <cellStyle name="40 % - Markeringsfarve3 3 2 8" xfId="27847" xr:uid="{00000000-0005-0000-0000-0000E0050000}"/>
    <cellStyle name="40 % - Markeringsfarve3 3 3" xfId="27848" xr:uid="{00000000-0005-0000-0000-0000E1050000}"/>
    <cellStyle name="40 % - Markeringsfarve3 3 3 2" xfId="27849" xr:uid="{00000000-0005-0000-0000-0000E2050000}"/>
    <cellStyle name="40 % - Markeringsfarve3 3 3 2 2" xfId="27850" xr:uid="{00000000-0005-0000-0000-0000E3050000}"/>
    <cellStyle name="40 % - Markeringsfarve3 3 3 2 3" xfId="27851" xr:uid="{00000000-0005-0000-0000-0000E4050000}"/>
    <cellStyle name="40 % - Markeringsfarve3 3 3 3" xfId="27852" xr:uid="{00000000-0005-0000-0000-0000E5050000}"/>
    <cellStyle name="40 % - Markeringsfarve3 3 3 3 2" xfId="27853" xr:uid="{00000000-0005-0000-0000-0000E6050000}"/>
    <cellStyle name="40 % - Markeringsfarve3 3 3 3 3" xfId="27854" xr:uid="{00000000-0005-0000-0000-0000E7050000}"/>
    <cellStyle name="40 % - Markeringsfarve3 3 3 4" xfId="27855" xr:uid="{00000000-0005-0000-0000-0000E8050000}"/>
    <cellStyle name="40 % - Markeringsfarve3 3 3 4 2" xfId="27856" xr:uid="{00000000-0005-0000-0000-0000E9050000}"/>
    <cellStyle name="40 % - Markeringsfarve3 3 3 4 3" xfId="27857" xr:uid="{00000000-0005-0000-0000-0000EA050000}"/>
    <cellStyle name="40 % - Markeringsfarve3 3 3 5" xfId="27858" xr:uid="{00000000-0005-0000-0000-0000EB050000}"/>
    <cellStyle name="40 % - Markeringsfarve3 3 3 5 2" xfId="27859" xr:uid="{00000000-0005-0000-0000-0000EC050000}"/>
    <cellStyle name="40 % - Markeringsfarve3 3 3 5 3" xfId="27860" xr:uid="{00000000-0005-0000-0000-0000ED050000}"/>
    <cellStyle name="40 % - Markeringsfarve3 3 3 6" xfId="27861" xr:uid="{00000000-0005-0000-0000-0000EE050000}"/>
    <cellStyle name="40 % - Markeringsfarve3 3 3 6 2" xfId="27862" xr:uid="{00000000-0005-0000-0000-0000EF050000}"/>
    <cellStyle name="40 % - Markeringsfarve3 3 3 6 3" xfId="27863" xr:uid="{00000000-0005-0000-0000-0000F0050000}"/>
    <cellStyle name="40 % - Markeringsfarve3 3 3 7" xfId="27864" xr:uid="{00000000-0005-0000-0000-0000F1050000}"/>
    <cellStyle name="40 % - Markeringsfarve3 3 3 7 2" xfId="27865" xr:uid="{00000000-0005-0000-0000-0000F2050000}"/>
    <cellStyle name="40 % - Markeringsfarve3 3 3 8" xfId="27866" xr:uid="{00000000-0005-0000-0000-0000F3050000}"/>
    <cellStyle name="40 % - Markeringsfarve3 3 4" xfId="27867" xr:uid="{00000000-0005-0000-0000-0000F4050000}"/>
    <cellStyle name="40 % - Markeringsfarve3 3 4 2" xfId="27868" xr:uid="{00000000-0005-0000-0000-0000F5050000}"/>
    <cellStyle name="40 % - Markeringsfarve3 3 4 3" xfId="27869" xr:uid="{00000000-0005-0000-0000-0000F6050000}"/>
    <cellStyle name="40 % - Markeringsfarve3 3 5" xfId="27870" xr:uid="{00000000-0005-0000-0000-0000F7050000}"/>
    <cellStyle name="40 % - Markeringsfarve3 3 5 2" xfId="27871" xr:uid="{00000000-0005-0000-0000-0000F8050000}"/>
    <cellStyle name="40 % - Markeringsfarve3 3 5 3" xfId="27872" xr:uid="{00000000-0005-0000-0000-0000F9050000}"/>
    <cellStyle name="40 % - Markeringsfarve3 3 6" xfId="27873" xr:uid="{00000000-0005-0000-0000-0000FA050000}"/>
    <cellStyle name="40 % - Markeringsfarve3 3 6 2" xfId="27874" xr:uid="{00000000-0005-0000-0000-0000FB050000}"/>
    <cellStyle name="40 % - Markeringsfarve3 3 6 3" xfId="27875" xr:uid="{00000000-0005-0000-0000-0000FC050000}"/>
    <cellStyle name="40 % - Markeringsfarve3 3 7" xfId="27876" xr:uid="{00000000-0005-0000-0000-0000FD050000}"/>
    <cellStyle name="40 % - Markeringsfarve3 3 7 2" xfId="27877" xr:uid="{00000000-0005-0000-0000-0000FE050000}"/>
    <cellStyle name="40 % - Markeringsfarve3 3 7 3" xfId="27878" xr:uid="{00000000-0005-0000-0000-0000FF050000}"/>
    <cellStyle name="40 % - Markeringsfarve3 3 8" xfId="27879" xr:uid="{00000000-0005-0000-0000-000000060000}"/>
    <cellStyle name="40 % - Markeringsfarve3 3 8 2" xfId="27880" xr:uid="{00000000-0005-0000-0000-000001060000}"/>
    <cellStyle name="40 % - Markeringsfarve3 3 8 3" xfId="27881" xr:uid="{00000000-0005-0000-0000-000002060000}"/>
    <cellStyle name="40 % - Markeringsfarve3 3 9" xfId="27882" xr:uid="{00000000-0005-0000-0000-000003060000}"/>
    <cellStyle name="40 % - Markeringsfarve3 3 9 2" xfId="27883" xr:uid="{00000000-0005-0000-0000-000004060000}"/>
    <cellStyle name="40 % - Markeringsfarve3 4" xfId="19898" xr:uid="{00000000-0005-0000-0000-000005060000}"/>
    <cellStyle name="40 % - Markeringsfarve3 4 2" xfId="19899" xr:uid="{00000000-0005-0000-0000-000006060000}"/>
    <cellStyle name="40 % - Markeringsfarve3 4 2 2" xfId="27884" xr:uid="{00000000-0005-0000-0000-000007060000}"/>
    <cellStyle name="40 % - Markeringsfarve3 4 2 3" xfId="27885" xr:uid="{00000000-0005-0000-0000-000008060000}"/>
    <cellStyle name="40 % - Markeringsfarve3 4 3" xfId="27886" xr:uid="{00000000-0005-0000-0000-000009060000}"/>
    <cellStyle name="40 % - Markeringsfarve3 4 3 2" xfId="27887" xr:uid="{00000000-0005-0000-0000-00000A060000}"/>
    <cellStyle name="40 % - Markeringsfarve3 4 3 3" xfId="27888" xr:uid="{00000000-0005-0000-0000-00000B060000}"/>
    <cellStyle name="40 % - Markeringsfarve3 4 4" xfId="27889" xr:uid="{00000000-0005-0000-0000-00000C060000}"/>
    <cellStyle name="40 % - Markeringsfarve3 4 4 2" xfId="27890" xr:uid="{00000000-0005-0000-0000-00000D060000}"/>
    <cellStyle name="40 % - Markeringsfarve3 4 4 3" xfId="27891" xr:uid="{00000000-0005-0000-0000-00000E060000}"/>
    <cellStyle name="40 % - Markeringsfarve3 4 5" xfId="27892" xr:uid="{00000000-0005-0000-0000-00000F060000}"/>
    <cellStyle name="40 % - Markeringsfarve3 4 5 2" xfId="27893" xr:uid="{00000000-0005-0000-0000-000010060000}"/>
    <cellStyle name="40 % - Markeringsfarve3 4 5 3" xfId="27894" xr:uid="{00000000-0005-0000-0000-000011060000}"/>
    <cellStyle name="40 % - Markeringsfarve3 4 6" xfId="27895" xr:uid="{00000000-0005-0000-0000-000012060000}"/>
    <cellStyle name="40 % - Markeringsfarve3 4 6 2" xfId="27896" xr:uid="{00000000-0005-0000-0000-000013060000}"/>
    <cellStyle name="40 % - Markeringsfarve3 4 6 3" xfId="27897" xr:uid="{00000000-0005-0000-0000-000014060000}"/>
    <cellStyle name="40 % - Markeringsfarve3 4 7" xfId="27898" xr:uid="{00000000-0005-0000-0000-000015060000}"/>
    <cellStyle name="40 % - Markeringsfarve3 4 7 2" xfId="27899" xr:uid="{00000000-0005-0000-0000-000016060000}"/>
    <cellStyle name="40 % - Markeringsfarve3 4 8" xfId="27900" xr:uid="{00000000-0005-0000-0000-000017060000}"/>
    <cellStyle name="40 % - Markeringsfarve3 5" xfId="19900" xr:uid="{00000000-0005-0000-0000-000018060000}"/>
    <cellStyle name="40 % - Markeringsfarve3 5 2" xfId="19901" xr:uid="{00000000-0005-0000-0000-000019060000}"/>
    <cellStyle name="40 % - Markeringsfarve3 5 2 2" xfId="27901" xr:uid="{00000000-0005-0000-0000-00001A060000}"/>
    <cellStyle name="40 % - Markeringsfarve3 5 2 3" xfId="27902" xr:uid="{00000000-0005-0000-0000-00001B060000}"/>
    <cellStyle name="40 % - Markeringsfarve3 5 3" xfId="27903" xr:uid="{00000000-0005-0000-0000-00001C060000}"/>
    <cellStyle name="40 % - Markeringsfarve3 5 3 2" xfId="27904" xr:uid="{00000000-0005-0000-0000-00001D060000}"/>
    <cellStyle name="40 % - Markeringsfarve3 5 3 3" xfId="27905" xr:uid="{00000000-0005-0000-0000-00001E060000}"/>
    <cellStyle name="40 % - Markeringsfarve3 5 4" xfId="27906" xr:uid="{00000000-0005-0000-0000-00001F060000}"/>
    <cellStyle name="40 % - Markeringsfarve3 5 4 2" xfId="27907" xr:uid="{00000000-0005-0000-0000-000020060000}"/>
    <cellStyle name="40 % - Markeringsfarve3 5 4 3" xfId="27908" xr:uid="{00000000-0005-0000-0000-000021060000}"/>
    <cellStyle name="40 % - Markeringsfarve3 5 5" xfId="27909" xr:uid="{00000000-0005-0000-0000-000022060000}"/>
    <cellStyle name="40 % - Markeringsfarve3 5 5 2" xfId="27910" xr:uid="{00000000-0005-0000-0000-000023060000}"/>
    <cellStyle name="40 % - Markeringsfarve3 5 5 3" xfId="27911" xr:uid="{00000000-0005-0000-0000-000024060000}"/>
    <cellStyle name="40 % - Markeringsfarve3 5 6" xfId="27912" xr:uid="{00000000-0005-0000-0000-000025060000}"/>
    <cellStyle name="40 % - Markeringsfarve3 5 6 2" xfId="27913" xr:uid="{00000000-0005-0000-0000-000026060000}"/>
    <cellStyle name="40 % - Markeringsfarve3 5 6 3" xfId="27914" xr:uid="{00000000-0005-0000-0000-000027060000}"/>
    <cellStyle name="40 % - Markeringsfarve3 5 7" xfId="27915" xr:uid="{00000000-0005-0000-0000-000028060000}"/>
    <cellStyle name="40 % - Markeringsfarve3 5 7 2" xfId="27916" xr:uid="{00000000-0005-0000-0000-000029060000}"/>
    <cellStyle name="40 % - Markeringsfarve3 5 8" xfId="27917" xr:uid="{00000000-0005-0000-0000-00002A060000}"/>
    <cellStyle name="40 % - Markeringsfarve3 6" xfId="19902" xr:uid="{00000000-0005-0000-0000-00002B060000}"/>
    <cellStyle name="40 % - Markeringsfarve3 6 2" xfId="19903" xr:uid="{00000000-0005-0000-0000-00002C060000}"/>
    <cellStyle name="40 % - Markeringsfarve3 6 2 2" xfId="27918" xr:uid="{00000000-0005-0000-0000-00002D060000}"/>
    <cellStyle name="40 % - Markeringsfarve3 6 2 3" xfId="27919" xr:uid="{00000000-0005-0000-0000-00002E060000}"/>
    <cellStyle name="40 % - Markeringsfarve3 6 3" xfId="27920" xr:uid="{00000000-0005-0000-0000-00002F060000}"/>
    <cellStyle name="40 % - Markeringsfarve3 6 4" xfId="27921" xr:uid="{00000000-0005-0000-0000-000030060000}"/>
    <cellStyle name="40 % - Markeringsfarve3 7" xfId="19904" xr:uid="{00000000-0005-0000-0000-000031060000}"/>
    <cellStyle name="40 % - Markeringsfarve3 7 2" xfId="27922" xr:uid="{00000000-0005-0000-0000-000032060000}"/>
    <cellStyle name="40 % - Markeringsfarve3 7 3" xfId="27923" xr:uid="{00000000-0005-0000-0000-000033060000}"/>
    <cellStyle name="40 % - Markeringsfarve3 8" xfId="27924" xr:uid="{00000000-0005-0000-0000-000034060000}"/>
    <cellStyle name="40 % - Markeringsfarve3 8 2" xfId="27925" xr:uid="{00000000-0005-0000-0000-000035060000}"/>
    <cellStyle name="40 % - Markeringsfarve3 8 3" xfId="27926" xr:uid="{00000000-0005-0000-0000-000036060000}"/>
    <cellStyle name="40 % - Markeringsfarve3 9" xfId="27927" xr:uid="{00000000-0005-0000-0000-000037060000}"/>
    <cellStyle name="40 % - Markeringsfarve3 9 2" xfId="27928" xr:uid="{00000000-0005-0000-0000-000038060000}"/>
    <cellStyle name="40 % - Markeringsfarve3 9 3" xfId="27929" xr:uid="{00000000-0005-0000-0000-000039060000}"/>
    <cellStyle name="40 % - Markeringsfarve4" xfId="6764" xr:uid="{00000000-0005-0000-0000-00003A060000}"/>
    <cellStyle name="40 % - Markeringsfarve4 10" xfId="27930" xr:uid="{00000000-0005-0000-0000-00003B060000}"/>
    <cellStyle name="40 % - Markeringsfarve4 10 2" xfId="27931" xr:uid="{00000000-0005-0000-0000-00003C060000}"/>
    <cellStyle name="40 % - Markeringsfarve4 10 3" xfId="27932" xr:uid="{00000000-0005-0000-0000-00003D060000}"/>
    <cellStyle name="40 % - Markeringsfarve4 11" xfId="27933" xr:uid="{00000000-0005-0000-0000-00003E060000}"/>
    <cellStyle name="40 % - Markeringsfarve4 11 2" xfId="27934" xr:uid="{00000000-0005-0000-0000-00003F060000}"/>
    <cellStyle name="40 % - Markeringsfarve4 12" xfId="27935" xr:uid="{00000000-0005-0000-0000-000040060000}"/>
    <cellStyle name="40 % - Markeringsfarve4 13" xfId="14044" xr:uid="{00000000-0005-0000-0000-000041060000}"/>
    <cellStyle name="40 % - Markeringsfarve4 2" xfId="6765" xr:uid="{00000000-0005-0000-0000-000042060000}"/>
    <cellStyle name="40 % - Markeringsfarve4 2 10" xfId="27936" xr:uid="{00000000-0005-0000-0000-000043060000}"/>
    <cellStyle name="40 % - Markeringsfarve4 2 11" xfId="14045" xr:uid="{00000000-0005-0000-0000-000044060000}"/>
    <cellStyle name="40 % - Markeringsfarve4 2 2" xfId="19905" xr:uid="{00000000-0005-0000-0000-000045060000}"/>
    <cellStyle name="40 % - Markeringsfarve4 2 2 2" xfId="19906" xr:uid="{00000000-0005-0000-0000-000046060000}"/>
    <cellStyle name="40 % - Markeringsfarve4 2 2 2 2" xfId="27937" xr:uid="{00000000-0005-0000-0000-000047060000}"/>
    <cellStyle name="40 % - Markeringsfarve4 2 2 2 3" xfId="27938" xr:uid="{00000000-0005-0000-0000-000048060000}"/>
    <cellStyle name="40 % - Markeringsfarve4 2 2 3" xfId="27939" xr:uid="{00000000-0005-0000-0000-000049060000}"/>
    <cellStyle name="40 % - Markeringsfarve4 2 2 3 2" xfId="27940" xr:uid="{00000000-0005-0000-0000-00004A060000}"/>
    <cellStyle name="40 % - Markeringsfarve4 2 2 3 3" xfId="27941" xr:uid="{00000000-0005-0000-0000-00004B060000}"/>
    <cellStyle name="40 % - Markeringsfarve4 2 2 4" xfId="27942" xr:uid="{00000000-0005-0000-0000-00004C060000}"/>
    <cellStyle name="40 % - Markeringsfarve4 2 2 4 2" xfId="27943" xr:uid="{00000000-0005-0000-0000-00004D060000}"/>
    <cellStyle name="40 % - Markeringsfarve4 2 2 4 3" xfId="27944" xr:uid="{00000000-0005-0000-0000-00004E060000}"/>
    <cellStyle name="40 % - Markeringsfarve4 2 2 5" xfId="27945" xr:uid="{00000000-0005-0000-0000-00004F060000}"/>
    <cellStyle name="40 % - Markeringsfarve4 2 2 5 2" xfId="27946" xr:uid="{00000000-0005-0000-0000-000050060000}"/>
    <cellStyle name="40 % - Markeringsfarve4 2 2 5 3" xfId="27947" xr:uid="{00000000-0005-0000-0000-000051060000}"/>
    <cellStyle name="40 % - Markeringsfarve4 2 2 6" xfId="27948" xr:uid="{00000000-0005-0000-0000-000052060000}"/>
    <cellStyle name="40 % - Markeringsfarve4 2 2 6 2" xfId="27949" xr:uid="{00000000-0005-0000-0000-000053060000}"/>
    <cellStyle name="40 % - Markeringsfarve4 2 2 6 3" xfId="27950" xr:uid="{00000000-0005-0000-0000-000054060000}"/>
    <cellStyle name="40 % - Markeringsfarve4 2 2 7" xfId="27951" xr:uid="{00000000-0005-0000-0000-000055060000}"/>
    <cellStyle name="40 % - Markeringsfarve4 2 2 7 2" xfId="27952" xr:uid="{00000000-0005-0000-0000-000056060000}"/>
    <cellStyle name="40 % - Markeringsfarve4 2 2 8" xfId="27953" xr:uid="{00000000-0005-0000-0000-000057060000}"/>
    <cellStyle name="40 % - Markeringsfarve4 2 3" xfId="19907" xr:uid="{00000000-0005-0000-0000-000058060000}"/>
    <cellStyle name="40 % - Markeringsfarve4 2 3 2" xfId="19908" xr:uid="{00000000-0005-0000-0000-000059060000}"/>
    <cellStyle name="40 % - Markeringsfarve4 2 3 2 2" xfId="27954" xr:uid="{00000000-0005-0000-0000-00005A060000}"/>
    <cellStyle name="40 % - Markeringsfarve4 2 3 2 3" xfId="27955" xr:uid="{00000000-0005-0000-0000-00005B060000}"/>
    <cellStyle name="40 % - Markeringsfarve4 2 3 3" xfId="27956" xr:uid="{00000000-0005-0000-0000-00005C060000}"/>
    <cellStyle name="40 % - Markeringsfarve4 2 3 3 2" xfId="27957" xr:uid="{00000000-0005-0000-0000-00005D060000}"/>
    <cellStyle name="40 % - Markeringsfarve4 2 3 3 3" xfId="27958" xr:uid="{00000000-0005-0000-0000-00005E060000}"/>
    <cellStyle name="40 % - Markeringsfarve4 2 3 4" xfId="27959" xr:uid="{00000000-0005-0000-0000-00005F060000}"/>
    <cellStyle name="40 % - Markeringsfarve4 2 3 4 2" xfId="27960" xr:uid="{00000000-0005-0000-0000-000060060000}"/>
    <cellStyle name="40 % - Markeringsfarve4 2 3 4 3" xfId="27961" xr:uid="{00000000-0005-0000-0000-000061060000}"/>
    <cellStyle name="40 % - Markeringsfarve4 2 3 5" xfId="27962" xr:uid="{00000000-0005-0000-0000-000062060000}"/>
    <cellStyle name="40 % - Markeringsfarve4 2 3 5 2" xfId="27963" xr:uid="{00000000-0005-0000-0000-000063060000}"/>
    <cellStyle name="40 % - Markeringsfarve4 2 3 5 3" xfId="27964" xr:uid="{00000000-0005-0000-0000-000064060000}"/>
    <cellStyle name="40 % - Markeringsfarve4 2 3 6" xfId="27965" xr:uid="{00000000-0005-0000-0000-000065060000}"/>
    <cellStyle name="40 % - Markeringsfarve4 2 3 6 2" xfId="27966" xr:uid="{00000000-0005-0000-0000-000066060000}"/>
    <cellStyle name="40 % - Markeringsfarve4 2 3 6 3" xfId="27967" xr:uid="{00000000-0005-0000-0000-000067060000}"/>
    <cellStyle name="40 % - Markeringsfarve4 2 3 7" xfId="27968" xr:uid="{00000000-0005-0000-0000-000068060000}"/>
    <cellStyle name="40 % - Markeringsfarve4 2 3 7 2" xfId="27969" xr:uid="{00000000-0005-0000-0000-000069060000}"/>
    <cellStyle name="40 % - Markeringsfarve4 2 3 8" xfId="27970" xr:uid="{00000000-0005-0000-0000-00006A060000}"/>
    <cellStyle name="40 % - Markeringsfarve4 2 4" xfId="19909" xr:uid="{00000000-0005-0000-0000-00006B060000}"/>
    <cellStyle name="40 % - Markeringsfarve4 2 4 2" xfId="27971" xr:uid="{00000000-0005-0000-0000-00006C060000}"/>
    <cellStyle name="40 % - Markeringsfarve4 2 4 3" xfId="27972" xr:uid="{00000000-0005-0000-0000-00006D060000}"/>
    <cellStyle name="40 % - Markeringsfarve4 2 5" xfId="27973" xr:uid="{00000000-0005-0000-0000-00006E060000}"/>
    <cellStyle name="40 % - Markeringsfarve4 2 5 2" xfId="27974" xr:uid="{00000000-0005-0000-0000-00006F060000}"/>
    <cellStyle name="40 % - Markeringsfarve4 2 5 3" xfId="27975" xr:uid="{00000000-0005-0000-0000-000070060000}"/>
    <cellStyle name="40 % - Markeringsfarve4 2 6" xfId="27976" xr:uid="{00000000-0005-0000-0000-000071060000}"/>
    <cellStyle name="40 % - Markeringsfarve4 2 6 2" xfId="27977" xr:uid="{00000000-0005-0000-0000-000072060000}"/>
    <cellStyle name="40 % - Markeringsfarve4 2 6 3" xfId="27978" xr:uid="{00000000-0005-0000-0000-000073060000}"/>
    <cellStyle name="40 % - Markeringsfarve4 2 7" xfId="27979" xr:uid="{00000000-0005-0000-0000-000074060000}"/>
    <cellStyle name="40 % - Markeringsfarve4 2 7 2" xfId="27980" xr:uid="{00000000-0005-0000-0000-000075060000}"/>
    <cellStyle name="40 % - Markeringsfarve4 2 7 3" xfId="27981" xr:uid="{00000000-0005-0000-0000-000076060000}"/>
    <cellStyle name="40 % - Markeringsfarve4 2 8" xfId="27982" xr:uid="{00000000-0005-0000-0000-000077060000}"/>
    <cellStyle name="40 % - Markeringsfarve4 2 8 2" xfId="27983" xr:uid="{00000000-0005-0000-0000-000078060000}"/>
    <cellStyle name="40 % - Markeringsfarve4 2 8 3" xfId="27984" xr:uid="{00000000-0005-0000-0000-000079060000}"/>
    <cellStyle name="40 % - Markeringsfarve4 2 9" xfId="27985" xr:uid="{00000000-0005-0000-0000-00007A060000}"/>
    <cellStyle name="40 % - Markeringsfarve4 2 9 2" xfId="27986" xr:uid="{00000000-0005-0000-0000-00007B060000}"/>
    <cellStyle name="40 % - Markeringsfarve4 3" xfId="19910" xr:uid="{00000000-0005-0000-0000-00007C060000}"/>
    <cellStyle name="40 % - Markeringsfarve4 3 10" xfId="27987" xr:uid="{00000000-0005-0000-0000-00007D060000}"/>
    <cellStyle name="40 % - Markeringsfarve4 3 2" xfId="19911" xr:uid="{00000000-0005-0000-0000-00007E060000}"/>
    <cellStyle name="40 % - Markeringsfarve4 3 2 2" xfId="27988" xr:uid="{00000000-0005-0000-0000-00007F060000}"/>
    <cellStyle name="40 % - Markeringsfarve4 3 2 2 2" xfId="27989" xr:uid="{00000000-0005-0000-0000-000080060000}"/>
    <cellStyle name="40 % - Markeringsfarve4 3 2 2 3" xfId="27990" xr:uid="{00000000-0005-0000-0000-000081060000}"/>
    <cellStyle name="40 % - Markeringsfarve4 3 2 3" xfId="27991" xr:uid="{00000000-0005-0000-0000-000082060000}"/>
    <cellStyle name="40 % - Markeringsfarve4 3 2 3 2" xfId="27992" xr:uid="{00000000-0005-0000-0000-000083060000}"/>
    <cellStyle name="40 % - Markeringsfarve4 3 2 3 3" xfId="27993" xr:uid="{00000000-0005-0000-0000-000084060000}"/>
    <cellStyle name="40 % - Markeringsfarve4 3 2 4" xfId="27994" xr:uid="{00000000-0005-0000-0000-000085060000}"/>
    <cellStyle name="40 % - Markeringsfarve4 3 2 4 2" xfId="27995" xr:uid="{00000000-0005-0000-0000-000086060000}"/>
    <cellStyle name="40 % - Markeringsfarve4 3 2 4 3" xfId="27996" xr:uid="{00000000-0005-0000-0000-000087060000}"/>
    <cellStyle name="40 % - Markeringsfarve4 3 2 5" xfId="27997" xr:uid="{00000000-0005-0000-0000-000088060000}"/>
    <cellStyle name="40 % - Markeringsfarve4 3 2 5 2" xfId="27998" xr:uid="{00000000-0005-0000-0000-000089060000}"/>
    <cellStyle name="40 % - Markeringsfarve4 3 2 5 3" xfId="27999" xr:uid="{00000000-0005-0000-0000-00008A060000}"/>
    <cellStyle name="40 % - Markeringsfarve4 3 2 6" xfId="28000" xr:uid="{00000000-0005-0000-0000-00008B060000}"/>
    <cellStyle name="40 % - Markeringsfarve4 3 2 6 2" xfId="28001" xr:uid="{00000000-0005-0000-0000-00008C060000}"/>
    <cellStyle name="40 % - Markeringsfarve4 3 2 6 3" xfId="28002" xr:uid="{00000000-0005-0000-0000-00008D060000}"/>
    <cellStyle name="40 % - Markeringsfarve4 3 2 7" xfId="28003" xr:uid="{00000000-0005-0000-0000-00008E060000}"/>
    <cellStyle name="40 % - Markeringsfarve4 3 2 7 2" xfId="28004" xr:uid="{00000000-0005-0000-0000-00008F060000}"/>
    <cellStyle name="40 % - Markeringsfarve4 3 2 8" xfId="28005" xr:uid="{00000000-0005-0000-0000-000090060000}"/>
    <cellStyle name="40 % - Markeringsfarve4 3 3" xfId="28006" xr:uid="{00000000-0005-0000-0000-000091060000}"/>
    <cellStyle name="40 % - Markeringsfarve4 3 3 2" xfId="28007" xr:uid="{00000000-0005-0000-0000-000092060000}"/>
    <cellStyle name="40 % - Markeringsfarve4 3 3 2 2" xfId="28008" xr:uid="{00000000-0005-0000-0000-000093060000}"/>
    <cellStyle name="40 % - Markeringsfarve4 3 3 2 3" xfId="28009" xr:uid="{00000000-0005-0000-0000-000094060000}"/>
    <cellStyle name="40 % - Markeringsfarve4 3 3 3" xfId="28010" xr:uid="{00000000-0005-0000-0000-000095060000}"/>
    <cellStyle name="40 % - Markeringsfarve4 3 3 3 2" xfId="28011" xr:uid="{00000000-0005-0000-0000-000096060000}"/>
    <cellStyle name="40 % - Markeringsfarve4 3 3 3 3" xfId="28012" xr:uid="{00000000-0005-0000-0000-000097060000}"/>
    <cellStyle name="40 % - Markeringsfarve4 3 3 4" xfId="28013" xr:uid="{00000000-0005-0000-0000-000098060000}"/>
    <cellStyle name="40 % - Markeringsfarve4 3 3 4 2" xfId="28014" xr:uid="{00000000-0005-0000-0000-000099060000}"/>
    <cellStyle name="40 % - Markeringsfarve4 3 3 4 3" xfId="28015" xr:uid="{00000000-0005-0000-0000-00009A060000}"/>
    <cellStyle name="40 % - Markeringsfarve4 3 3 5" xfId="28016" xr:uid="{00000000-0005-0000-0000-00009B060000}"/>
    <cellStyle name="40 % - Markeringsfarve4 3 3 5 2" xfId="28017" xr:uid="{00000000-0005-0000-0000-00009C060000}"/>
    <cellStyle name="40 % - Markeringsfarve4 3 3 5 3" xfId="28018" xr:uid="{00000000-0005-0000-0000-00009D060000}"/>
    <cellStyle name="40 % - Markeringsfarve4 3 3 6" xfId="28019" xr:uid="{00000000-0005-0000-0000-00009E060000}"/>
    <cellStyle name="40 % - Markeringsfarve4 3 3 6 2" xfId="28020" xr:uid="{00000000-0005-0000-0000-00009F060000}"/>
    <cellStyle name="40 % - Markeringsfarve4 3 3 6 3" xfId="28021" xr:uid="{00000000-0005-0000-0000-0000A0060000}"/>
    <cellStyle name="40 % - Markeringsfarve4 3 3 7" xfId="28022" xr:uid="{00000000-0005-0000-0000-0000A1060000}"/>
    <cellStyle name="40 % - Markeringsfarve4 3 3 7 2" xfId="28023" xr:uid="{00000000-0005-0000-0000-0000A2060000}"/>
    <cellStyle name="40 % - Markeringsfarve4 3 3 8" xfId="28024" xr:uid="{00000000-0005-0000-0000-0000A3060000}"/>
    <cellStyle name="40 % - Markeringsfarve4 3 4" xfId="28025" xr:uid="{00000000-0005-0000-0000-0000A4060000}"/>
    <cellStyle name="40 % - Markeringsfarve4 3 4 2" xfId="28026" xr:uid="{00000000-0005-0000-0000-0000A5060000}"/>
    <cellStyle name="40 % - Markeringsfarve4 3 4 3" xfId="28027" xr:uid="{00000000-0005-0000-0000-0000A6060000}"/>
    <cellStyle name="40 % - Markeringsfarve4 3 5" xfId="28028" xr:uid="{00000000-0005-0000-0000-0000A7060000}"/>
    <cellStyle name="40 % - Markeringsfarve4 3 5 2" xfId="28029" xr:uid="{00000000-0005-0000-0000-0000A8060000}"/>
    <cellStyle name="40 % - Markeringsfarve4 3 5 3" xfId="28030" xr:uid="{00000000-0005-0000-0000-0000A9060000}"/>
    <cellStyle name="40 % - Markeringsfarve4 3 6" xfId="28031" xr:uid="{00000000-0005-0000-0000-0000AA060000}"/>
    <cellStyle name="40 % - Markeringsfarve4 3 6 2" xfId="28032" xr:uid="{00000000-0005-0000-0000-0000AB060000}"/>
    <cellStyle name="40 % - Markeringsfarve4 3 6 3" xfId="28033" xr:uid="{00000000-0005-0000-0000-0000AC060000}"/>
    <cellStyle name="40 % - Markeringsfarve4 3 7" xfId="28034" xr:uid="{00000000-0005-0000-0000-0000AD060000}"/>
    <cellStyle name="40 % - Markeringsfarve4 3 7 2" xfId="28035" xr:uid="{00000000-0005-0000-0000-0000AE060000}"/>
    <cellStyle name="40 % - Markeringsfarve4 3 7 3" xfId="28036" xr:uid="{00000000-0005-0000-0000-0000AF060000}"/>
    <cellStyle name="40 % - Markeringsfarve4 3 8" xfId="28037" xr:uid="{00000000-0005-0000-0000-0000B0060000}"/>
    <cellStyle name="40 % - Markeringsfarve4 3 8 2" xfId="28038" xr:uid="{00000000-0005-0000-0000-0000B1060000}"/>
    <cellStyle name="40 % - Markeringsfarve4 3 8 3" xfId="28039" xr:uid="{00000000-0005-0000-0000-0000B2060000}"/>
    <cellStyle name="40 % - Markeringsfarve4 3 9" xfId="28040" xr:uid="{00000000-0005-0000-0000-0000B3060000}"/>
    <cellStyle name="40 % - Markeringsfarve4 3 9 2" xfId="28041" xr:uid="{00000000-0005-0000-0000-0000B4060000}"/>
    <cellStyle name="40 % - Markeringsfarve4 4" xfId="19912" xr:uid="{00000000-0005-0000-0000-0000B5060000}"/>
    <cellStyle name="40 % - Markeringsfarve4 4 2" xfId="19913" xr:uid="{00000000-0005-0000-0000-0000B6060000}"/>
    <cellStyle name="40 % - Markeringsfarve4 4 2 2" xfId="28042" xr:uid="{00000000-0005-0000-0000-0000B7060000}"/>
    <cellStyle name="40 % - Markeringsfarve4 4 2 3" xfId="28043" xr:uid="{00000000-0005-0000-0000-0000B8060000}"/>
    <cellStyle name="40 % - Markeringsfarve4 4 3" xfId="28044" xr:uid="{00000000-0005-0000-0000-0000B9060000}"/>
    <cellStyle name="40 % - Markeringsfarve4 4 3 2" xfId="28045" xr:uid="{00000000-0005-0000-0000-0000BA060000}"/>
    <cellStyle name="40 % - Markeringsfarve4 4 3 3" xfId="28046" xr:uid="{00000000-0005-0000-0000-0000BB060000}"/>
    <cellStyle name="40 % - Markeringsfarve4 4 4" xfId="28047" xr:uid="{00000000-0005-0000-0000-0000BC060000}"/>
    <cellStyle name="40 % - Markeringsfarve4 4 4 2" xfId="28048" xr:uid="{00000000-0005-0000-0000-0000BD060000}"/>
    <cellStyle name="40 % - Markeringsfarve4 4 4 3" xfId="28049" xr:uid="{00000000-0005-0000-0000-0000BE060000}"/>
    <cellStyle name="40 % - Markeringsfarve4 4 5" xfId="28050" xr:uid="{00000000-0005-0000-0000-0000BF060000}"/>
    <cellStyle name="40 % - Markeringsfarve4 4 5 2" xfId="28051" xr:uid="{00000000-0005-0000-0000-0000C0060000}"/>
    <cellStyle name="40 % - Markeringsfarve4 4 5 3" xfId="28052" xr:uid="{00000000-0005-0000-0000-0000C1060000}"/>
    <cellStyle name="40 % - Markeringsfarve4 4 6" xfId="28053" xr:uid="{00000000-0005-0000-0000-0000C2060000}"/>
    <cellStyle name="40 % - Markeringsfarve4 4 6 2" xfId="28054" xr:uid="{00000000-0005-0000-0000-0000C3060000}"/>
    <cellStyle name="40 % - Markeringsfarve4 4 6 3" xfId="28055" xr:uid="{00000000-0005-0000-0000-0000C4060000}"/>
    <cellStyle name="40 % - Markeringsfarve4 4 7" xfId="28056" xr:uid="{00000000-0005-0000-0000-0000C5060000}"/>
    <cellStyle name="40 % - Markeringsfarve4 4 7 2" xfId="28057" xr:uid="{00000000-0005-0000-0000-0000C6060000}"/>
    <cellStyle name="40 % - Markeringsfarve4 4 8" xfId="28058" xr:uid="{00000000-0005-0000-0000-0000C7060000}"/>
    <cellStyle name="40 % - Markeringsfarve4 5" xfId="19914" xr:uid="{00000000-0005-0000-0000-0000C8060000}"/>
    <cellStyle name="40 % - Markeringsfarve4 5 2" xfId="19915" xr:uid="{00000000-0005-0000-0000-0000C9060000}"/>
    <cellStyle name="40 % - Markeringsfarve4 5 2 2" xfId="28059" xr:uid="{00000000-0005-0000-0000-0000CA060000}"/>
    <cellStyle name="40 % - Markeringsfarve4 5 2 3" xfId="28060" xr:uid="{00000000-0005-0000-0000-0000CB060000}"/>
    <cellStyle name="40 % - Markeringsfarve4 5 3" xfId="28061" xr:uid="{00000000-0005-0000-0000-0000CC060000}"/>
    <cellStyle name="40 % - Markeringsfarve4 5 3 2" xfId="28062" xr:uid="{00000000-0005-0000-0000-0000CD060000}"/>
    <cellStyle name="40 % - Markeringsfarve4 5 3 3" xfId="28063" xr:uid="{00000000-0005-0000-0000-0000CE060000}"/>
    <cellStyle name="40 % - Markeringsfarve4 5 4" xfId="28064" xr:uid="{00000000-0005-0000-0000-0000CF060000}"/>
    <cellStyle name="40 % - Markeringsfarve4 5 4 2" xfId="28065" xr:uid="{00000000-0005-0000-0000-0000D0060000}"/>
    <cellStyle name="40 % - Markeringsfarve4 5 4 3" xfId="28066" xr:uid="{00000000-0005-0000-0000-0000D1060000}"/>
    <cellStyle name="40 % - Markeringsfarve4 5 5" xfId="28067" xr:uid="{00000000-0005-0000-0000-0000D2060000}"/>
    <cellStyle name="40 % - Markeringsfarve4 5 5 2" xfId="28068" xr:uid="{00000000-0005-0000-0000-0000D3060000}"/>
    <cellStyle name="40 % - Markeringsfarve4 5 5 3" xfId="28069" xr:uid="{00000000-0005-0000-0000-0000D4060000}"/>
    <cellStyle name="40 % - Markeringsfarve4 5 6" xfId="28070" xr:uid="{00000000-0005-0000-0000-0000D5060000}"/>
    <cellStyle name="40 % - Markeringsfarve4 5 6 2" xfId="28071" xr:uid="{00000000-0005-0000-0000-0000D6060000}"/>
    <cellStyle name="40 % - Markeringsfarve4 5 6 3" xfId="28072" xr:uid="{00000000-0005-0000-0000-0000D7060000}"/>
    <cellStyle name="40 % - Markeringsfarve4 5 7" xfId="28073" xr:uid="{00000000-0005-0000-0000-0000D8060000}"/>
    <cellStyle name="40 % - Markeringsfarve4 5 7 2" xfId="28074" xr:uid="{00000000-0005-0000-0000-0000D9060000}"/>
    <cellStyle name="40 % - Markeringsfarve4 5 8" xfId="28075" xr:uid="{00000000-0005-0000-0000-0000DA060000}"/>
    <cellStyle name="40 % - Markeringsfarve4 6" xfId="19916" xr:uid="{00000000-0005-0000-0000-0000DB060000}"/>
    <cellStyle name="40 % - Markeringsfarve4 6 2" xfId="19917" xr:uid="{00000000-0005-0000-0000-0000DC060000}"/>
    <cellStyle name="40 % - Markeringsfarve4 6 3" xfId="28076" xr:uid="{00000000-0005-0000-0000-0000DD060000}"/>
    <cellStyle name="40 % - Markeringsfarve4 7" xfId="19918" xr:uid="{00000000-0005-0000-0000-0000DE060000}"/>
    <cellStyle name="40 % - Markeringsfarve4 7 2" xfId="28077" xr:uid="{00000000-0005-0000-0000-0000DF060000}"/>
    <cellStyle name="40 % - Markeringsfarve4 7 3" xfId="28078" xr:uid="{00000000-0005-0000-0000-0000E0060000}"/>
    <cellStyle name="40 % - Markeringsfarve4 8" xfId="28079" xr:uid="{00000000-0005-0000-0000-0000E1060000}"/>
    <cellStyle name="40 % - Markeringsfarve4 8 2" xfId="28080" xr:uid="{00000000-0005-0000-0000-0000E2060000}"/>
    <cellStyle name="40 % - Markeringsfarve4 8 3" xfId="28081" xr:uid="{00000000-0005-0000-0000-0000E3060000}"/>
    <cellStyle name="40 % - Markeringsfarve4 9" xfId="28082" xr:uid="{00000000-0005-0000-0000-0000E4060000}"/>
    <cellStyle name="40 % - Markeringsfarve4 9 2" xfId="28083" xr:uid="{00000000-0005-0000-0000-0000E5060000}"/>
    <cellStyle name="40 % - Markeringsfarve4 9 3" xfId="28084" xr:uid="{00000000-0005-0000-0000-0000E6060000}"/>
    <cellStyle name="40 % - Markeringsfarve5" xfId="6766" xr:uid="{00000000-0005-0000-0000-0000E7060000}"/>
    <cellStyle name="40 % - Markeringsfarve5 10" xfId="28085" xr:uid="{00000000-0005-0000-0000-0000E8060000}"/>
    <cellStyle name="40 % - Markeringsfarve5 10 2" xfId="28086" xr:uid="{00000000-0005-0000-0000-0000E9060000}"/>
    <cellStyle name="40 % - Markeringsfarve5 10 3" xfId="28087" xr:uid="{00000000-0005-0000-0000-0000EA060000}"/>
    <cellStyle name="40 % - Markeringsfarve5 11" xfId="28088" xr:uid="{00000000-0005-0000-0000-0000EB060000}"/>
    <cellStyle name="40 % - Markeringsfarve5 11 2" xfId="28089" xr:uid="{00000000-0005-0000-0000-0000EC060000}"/>
    <cellStyle name="40 % - Markeringsfarve5 12" xfId="28090" xr:uid="{00000000-0005-0000-0000-0000ED060000}"/>
    <cellStyle name="40 % - Markeringsfarve5 13" xfId="14046" xr:uid="{00000000-0005-0000-0000-0000EE060000}"/>
    <cellStyle name="40 % - Markeringsfarve5 2" xfId="6767" xr:uid="{00000000-0005-0000-0000-0000EF060000}"/>
    <cellStyle name="40 % - Markeringsfarve5 2 10" xfId="28091" xr:uid="{00000000-0005-0000-0000-0000F0060000}"/>
    <cellStyle name="40 % - Markeringsfarve5 2 11" xfId="14047" xr:uid="{00000000-0005-0000-0000-0000F1060000}"/>
    <cellStyle name="40 % - Markeringsfarve5 2 2" xfId="19919" xr:uid="{00000000-0005-0000-0000-0000F2060000}"/>
    <cellStyle name="40 % - Markeringsfarve5 2 2 2" xfId="19920" xr:uid="{00000000-0005-0000-0000-0000F3060000}"/>
    <cellStyle name="40 % - Markeringsfarve5 2 2 2 2" xfId="28092" xr:uid="{00000000-0005-0000-0000-0000F4060000}"/>
    <cellStyle name="40 % - Markeringsfarve5 2 2 2 3" xfId="28093" xr:uid="{00000000-0005-0000-0000-0000F5060000}"/>
    <cellStyle name="40 % - Markeringsfarve5 2 2 3" xfId="28094" xr:uid="{00000000-0005-0000-0000-0000F6060000}"/>
    <cellStyle name="40 % - Markeringsfarve5 2 2 3 2" xfId="28095" xr:uid="{00000000-0005-0000-0000-0000F7060000}"/>
    <cellStyle name="40 % - Markeringsfarve5 2 2 3 3" xfId="28096" xr:uid="{00000000-0005-0000-0000-0000F8060000}"/>
    <cellStyle name="40 % - Markeringsfarve5 2 2 4" xfId="28097" xr:uid="{00000000-0005-0000-0000-0000F9060000}"/>
    <cellStyle name="40 % - Markeringsfarve5 2 2 4 2" xfId="28098" xr:uid="{00000000-0005-0000-0000-0000FA060000}"/>
    <cellStyle name="40 % - Markeringsfarve5 2 2 4 3" xfId="28099" xr:uid="{00000000-0005-0000-0000-0000FB060000}"/>
    <cellStyle name="40 % - Markeringsfarve5 2 2 5" xfId="28100" xr:uid="{00000000-0005-0000-0000-0000FC060000}"/>
    <cellStyle name="40 % - Markeringsfarve5 2 2 5 2" xfId="28101" xr:uid="{00000000-0005-0000-0000-0000FD060000}"/>
    <cellStyle name="40 % - Markeringsfarve5 2 2 5 3" xfId="28102" xr:uid="{00000000-0005-0000-0000-0000FE060000}"/>
    <cellStyle name="40 % - Markeringsfarve5 2 2 6" xfId="28103" xr:uid="{00000000-0005-0000-0000-0000FF060000}"/>
    <cellStyle name="40 % - Markeringsfarve5 2 2 6 2" xfId="28104" xr:uid="{00000000-0005-0000-0000-000000070000}"/>
    <cellStyle name="40 % - Markeringsfarve5 2 2 6 3" xfId="28105" xr:uid="{00000000-0005-0000-0000-000001070000}"/>
    <cellStyle name="40 % - Markeringsfarve5 2 2 7" xfId="28106" xr:uid="{00000000-0005-0000-0000-000002070000}"/>
    <cellStyle name="40 % - Markeringsfarve5 2 2 7 2" xfId="28107" xr:uid="{00000000-0005-0000-0000-000003070000}"/>
    <cellStyle name="40 % - Markeringsfarve5 2 2 8" xfId="28108" xr:uid="{00000000-0005-0000-0000-000004070000}"/>
    <cellStyle name="40 % - Markeringsfarve5 2 3" xfId="19921" xr:uid="{00000000-0005-0000-0000-000005070000}"/>
    <cellStyle name="40 % - Markeringsfarve5 2 3 2" xfId="19922" xr:uid="{00000000-0005-0000-0000-000006070000}"/>
    <cellStyle name="40 % - Markeringsfarve5 2 3 2 2" xfId="28109" xr:uid="{00000000-0005-0000-0000-000007070000}"/>
    <cellStyle name="40 % - Markeringsfarve5 2 3 2 3" xfId="28110" xr:uid="{00000000-0005-0000-0000-000008070000}"/>
    <cellStyle name="40 % - Markeringsfarve5 2 3 3" xfId="28111" xr:uid="{00000000-0005-0000-0000-000009070000}"/>
    <cellStyle name="40 % - Markeringsfarve5 2 3 3 2" xfId="28112" xr:uid="{00000000-0005-0000-0000-00000A070000}"/>
    <cellStyle name="40 % - Markeringsfarve5 2 3 3 3" xfId="28113" xr:uid="{00000000-0005-0000-0000-00000B070000}"/>
    <cellStyle name="40 % - Markeringsfarve5 2 3 4" xfId="28114" xr:uid="{00000000-0005-0000-0000-00000C070000}"/>
    <cellStyle name="40 % - Markeringsfarve5 2 3 4 2" xfId="28115" xr:uid="{00000000-0005-0000-0000-00000D070000}"/>
    <cellStyle name="40 % - Markeringsfarve5 2 3 4 3" xfId="28116" xr:uid="{00000000-0005-0000-0000-00000E070000}"/>
    <cellStyle name="40 % - Markeringsfarve5 2 3 5" xfId="28117" xr:uid="{00000000-0005-0000-0000-00000F070000}"/>
    <cellStyle name="40 % - Markeringsfarve5 2 3 5 2" xfId="28118" xr:uid="{00000000-0005-0000-0000-000010070000}"/>
    <cellStyle name="40 % - Markeringsfarve5 2 3 5 3" xfId="28119" xr:uid="{00000000-0005-0000-0000-000011070000}"/>
    <cellStyle name="40 % - Markeringsfarve5 2 3 6" xfId="28120" xr:uid="{00000000-0005-0000-0000-000012070000}"/>
    <cellStyle name="40 % - Markeringsfarve5 2 3 6 2" xfId="28121" xr:uid="{00000000-0005-0000-0000-000013070000}"/>
    <cellStyle name="40 % - Markeringsfarve5 2 3 6 3" xfId="28122" xr:uid="{00000000-0005-0000-0000-000014070000}"/>
    <cellStyle name="40 % - Markeringsfarve5 2 3 7" xfId="28123" xr:uid="{00000000-0005-0000-0000-000015070000}"/>
    <cellStyle name="40 % - Markeringsfarve5 2 3 7 2" xfId="28124" xr:uid="{00000000-0005-0000-0000-000016070000}"/>
    <cellStyle name="40 % - Markeringsfarve5 2 3 8" xfId="28125" xr:uid="{00000000-0005-0000-0000-000017070000}"/>
    <cellStyle name="40 % - Markeringsfarve5 2 4" xfId="19923" xr:uid="{00000000-0005-0000-0000-000018070000}"/>
    <cellStyle name="40 % - Markeringsfarve5 2 4 2" xfId="28126" xr:uid="{00000000-0005-0000-0000-000019070000}"/>
    <cellStyle name="40 % - Markeringsfarve5 2 4 3" xfId="28127" xr:uid="{00000000-0005-0000-0000-00001A070000}"/>
    <cellStyle name="40 % - Markeringsfarve5 2 5" xfId="28128" xr:uid="{00000000-0005-0000-0000-00001B070000}"/>
    <cellStyle name="40 % - Markeringsfarve5 2 5 2" xfId="28129" xr:uid="{00000000-0005-0000-0000-00001C070000}"/>
    <cellStyle name="40 % - Markeringsfarve5 2 5 3" xfId="28130" xr:uid="{00000000-0005-0000-0000-00001D070000}"/>
    <cellStyle name="40 % - Markeringsfarve5 2 6" xfId="28131" xr:uid="{00000000-0005-0000-0000-00001E070000}"/>
    <cellStyle name="40 % - Markeringsfarve5 2 6 2" xfId="28132" xr:uid="{00000000-0005-0000-0000-00001F070000}"/>
    <cellStyle name="40 % - Markeringsfarve5 2 6 3" xfId="28133" xr:uid="{00000000-0005-0000-0000-000020070000}"/>
    <cellStyle name="40 % - Markeringsfarve5 2 7" xfId="28134" xr:uid="{00000000-0005-0000-0000-000021070000}"/>
    <cellStyle name="40 % - Markeringsfarve5 2 7 2" xfId="28135" xr:uid="{00000000-0005-0000-0000-000022070000}"/>
    <cellStyle name="40 % - Markeringsfarve5 2 7 3" xfId="28136" xr:uid="{00000000-0005-0000-0000-000023070000}"/>
    <cellStyle name="40 % - Markeringsfarve5 2 8" xfId="28137" xr:uid="{00000000-0005-0000-0000-000024070000}"/>
    <cellStyle name="40 % - Markeringsfarve5 2 8 2" xfId="28138" xr:uid="{00000000-0005-0000-0000-000025070000}"/>
    <cellStyle name="40 % - Markeringsfarve5 2 8 3" xfId="28139" xr:uid="{00000000-0005-0000-0000-000026070000}"/>
    <cellStyle name="40 % - Markeringsfarve5 2 9" xfId="28140" xr:uid="{00000000-0005-0000-0000-000027070000}"/>
    <cellStyle name="40 % - Markeringsfarve5 2 9 2" xfId="28141" xr:uid="{00000000-0005-0000-0000-000028070000}"/>
    <cellStyle name="40 % - Markeringsfarve5 3" xfId="19924" xr:uid="{00000000-0005-0000-0000-000029070000}"/>
    <cellStyle name="40 % - Markeringsfarve5 3 10" xfId="28142" xr:uid="{00000000-0005-0000-0000-00002A070000}"/>
    <cellStyle name="40 % - Markeringsfarve5 3 2" xfId="19925" xr:uid="{00000000-0005-0000-0000-00002B070000}"/>
    <cellStyle name="40 % - Markeringsfarve5 3 2 2" xfId="28143" xr:uid="{00000000-0005-0000-0000-00002C070000}"/>
    <cellStyle name="40 % - Markeringsfarve5 3 2 2 2" xfId="28144" xr:uid="{00000000-0005-0000-0000-00002D070000}"/>
    <cellStyle name="40 % - Markeringsfarve5 3 2 2 3" xfId="28145" xr:uid="{00000000-0005-0000-0000-00002E070000}"/>
    <cellStyle name="40 % - Markeringsfarve5 3 2 3" xfId="28146" xr:uid="{00000000-0005-0000-0000-00002F070000}"/>
    <cellStyle name="40 % - Markeringsfarve5 3 2 3 2" xfId="28147" xr:uid="{00000000-0005-0000-0000-000030070000}"/>
    <cellStyle name="40 % - Markeringsfarve5 3 2 3 3" xfId="28148" xr:uid="{00000000-0005-0000-0000-000031070000}"/>
    <cellStyle name="40 % - Markeringsfarve5 3 2 4" xfId="28149" xr:uid="{00000000-0005-0000-0000-000032070000}"/>
    <cellStyle name="40 % - Markeringsfarve5 3 2 4 2" xfId="28150" xr:uid="{00000000-0005-0000-0000-000033070000}"/>
    <cellStyle name="40 % - Markeringsfarve5 3 2 4 3" xfId="28151" xr:uid="{00000000-0005-0000-0000-000034070000}"/>
    <cellStyle name="40 % - Markeringsfarve5 3 2 5" xfId="28152" xr:uid="{00000000-0005-0000-0000-000035070000}"/>
    <cellStyle name="40 % - Markeringsfarve5 3 2 5 2" xfId="28153" xr:uid="{00000000-0005-0000-0000-000036070000}"/>
    <cellStyle name="40 % - Markeringsfarve5 3 2 5 3" xfId="28154" xr:uid="{00000000-0005-0000-0000-000037070000}"/>
    <cellStyle name="40 % - Markeringsfarve5 3 2 6" xfId="28155" xr:uid="{00000000-0005-0000-0000-000038070000}"/>
    <cellStyle name="40 % - Markeringsfarve5 3 2 6 2" xfId="28156" xr:uid="{00000000-0005-0000-0000-000039070000}"/>
    <cellStyle name="40 % - Markeringsfarve5 3 2 6 3" xfId="28157" xr:uid="{00000000-0005-0000-0000-00003A070000}"/>
    <cellStyle name="40 % - Markeringsfarve5 3 2 7" xfId="28158" xr:uid="{00000000-0005-0000-0000-00003B070000}"/>
    <cellStyle name="40 % - Markeringsfarve5 3 2 7 2" xfId="28159" xr:uid="{00000000-0005-0000-0000-00003C070000}"/>
    <cellStyle name="40 % - Markeringsfarve5 3 2 8" xfId="28160" xr:uid="{00000000-0005-0000-0000-00003D070000}"/>
    <cellStyle name="40 % - Markeringsfarve5 3 3" xfId="28161" xr:uid="{00000000-0005-0000-0000-00003E070000}"/>
    <cellStyle name="40 % - Markeringsfarve5 3 3 2" xfId="28162" xr:uid="{00000000-0005-0000-0000-00003F070000}"/>
    <cellStyle name="40 % - Markeringsfarve5 3 3 2 2" xfId="28163" xr:uid="{00000000-0005-0000-0000-000040070000}"/>
    <cellStyle name="40 % - Markeringsfarve5 3 3 2 3" xfId="28164" xr:uid="{00000000-0005-0000-0000-000041070000}"/>
    <cellStyle name="40 % - Markeringsfarve5 3 3 3" xfId="28165" xr:uid="{00000000-0005-0000-0000-000042070000}"/>
    <cellStyle name="40 % - Markeringsfarve5 3 3 3 2" xfId="28166" xr:uid="{00000000-0005-0000-0000-000043070000}"/>
    <cellStyle name="40 % - Markeringsfarve5 3 3 3 3" xfId="28167" xr:uid="{00000000-0005-0000-0000-000044070000}"/>
    <cellStyle name="40 % - Markeringsfarve5 3 3 4" xfId="28168" xr:uid="{00000000-0005-0000-0000-000045070000}"/>
    <cellStyle name="40 % - Markeringsfarve5 3 3 4 2" xfId="28169" xr:uid="{00000000-0005-0000-0000-000046070000}"/>
    <cellStyle name="40 % - Markeringsfarve5 3 3 4 3" xfId="28170" xr:uid="{00000000-0005-0000-0000-000047070000}"/>
    <cellStyle name="40 % - Markeringsfarve5 3 3 5" xfId="28171" xr:uid="{00000000-0005-0000-0000-000048070000}"/>
    <cellStyle name="40 % - Markeringsfarve5 3 3 5 2" xfId="28172" xr:uid="{00000000-0005-0000-0000-000049070000}"/>
    <cellStyle name="40 % - Markeringsfarve5 3 3 5 3" xfId="28173" xr:uid="{00000000-0005-0000-0000-00004A070000}"/>
    <cellStyle name="40 % - Markeringsfarve5 3 3 6" xfId="28174" xr:uid="{00000000-0005-0000-0000-00004B070000}"/>
    <cellStyle name="40 % - Markeringsfarve5 3 3 6 2" xfId="28175" xr:uid="{00000000-0005-0000-0000-00004C070000}"/>
    <cellStyle name="40 % - Markeringsfarve5 3 3 6 3" xfId="28176" xr:uid="{00000000-0005-0000-0000-00004D070000}"/>
    <cellStyle name="40 % - Markeringsfarve5 3 3 7" xfId="28177" xr:uid="{00000000-0005-0000-0000-00004E070000}"/>
    <cellStyle name="40 % - Markeringsfarve5 3 3 7 2" xfId="28178" xr:uid="{00000000-0005-0000-0000-00004F070000}"/>
    <cellStyle name="40 % - Markeringsfarve5 3 3 8" xfId="28179" xr:uid="{00000000-0005-0000-0000-000050070000}"/>
    <cellStyle name="40 % - Markeringsfarve5 3 4" xfId="28180" xr:uid="{00000000-0005-0000-0000-000051070000}"/>
    <cellStyle name="40 % - Markeringsfarve5 3 4 2" xfId="28181" xr:uid="{00000000-0005-0000-0000-000052070000}"/>
    <cellStyle name="40 % - Markeringsfarve5 3 4 3" xfId="28182" xr:uid="{00000000-0005-0000-0000-000053070000}"/>
    <cellStyle name="40 % - Markeringsfarve5 3 5" xfId="28183" xr:uid="{00000000-0005-0000-0000-000054070000}"/>
    <cellStyle name="40 % - Markeringsfarve5 3 5 2" xfId="28184" xr:uid="{00000000-0005-0000-0000-000055070000}"/>
    <cellStyle name="40 % - Markeringsfarve5 3 5 3" xfId="28185" xr:uid="{00000000-0005-0000-0000-000056070000}"/>
    <cellStyle name="40 % - Markeringsfarve5 3 6" xfId="28186" xr:uid="{00000000-0005-0000-0000-000057070000}"/>
    <cellStyle name="40 % - Markeringsfarve5 3 6 2" xfId="28187" xr:uid="{00000000-0005-0000-0000-000058070000}"/>
    <cellStyle name="40 % - Markeringsfarve5 3 6 3" xfId="28188" xr:uid="{00000000-0005-0000-0000-000059070000}"/>
    <cellStyle name="40 % - Markeringsfarve5 3 7" xfId="28189" xr:uid="{00000000-0005-0000-0000-00005A070000}"/>
    <cellStyle name="40 % - Markeringsfarve5 3 7 2" xfId="28190" xr:uid="{00000000-0005-0000-0000-00005B070000}"/>
    <cellStyle name="40 % - Markeringsfarve5 3 7 3" xfId="28191" xr:uid="{00000000-0005-0000-0000-00005C070000}"/>
    <cellStyle name="40 % - Markeringsfarve5 3 8" xfId="28192" xr:uid="{00000000-0005-0000-0000-00005D070000}"/>
    <cellStyle name="40 % - Markeringsfarve5 3 8 2" xfId="28193" xr:uid="{00000000-0005-0000-0000-00005E070000}"/>
    <cellStyle name="40 % - Markeringsfarve5 3 8 3" xfId="28194" xr:uid="{00000000-0005-0000-0000-00005F070000}"/>
    <cellStyle name="40 % - Markeringsfarve5 3 9" xfId="28195" xr:uid="{00000000-0005-0000-0000-000060070000}"/>
    <cellStyle name="40 % - Markeringsfarve5 3 9 2" xfId="28196" xr:uid="{00000000-0005-0000-0000-000061070000}"/>
    <cellStyle name="40 % - Markeringsfarve5 4" xfId="19926" xr:uid="{00000000-0005-0000-0000-000062070000}"/>
    <cellStyle name="40 % - Markeringsfarve5 4 2" xfId="19927" xr:uid="{00000000-0005-0000-0000-000063070000}"/>
    <cellStyle name="40 % - Markeringsfarve5 4 2 2" xfId="28197" xr:uid="{00000000-0005-0000-0000-000064070000}"/>
    <cellStyle name="40 % - Markeringsfarve5 4 2 3" xfId="28198" xr:uid="{00000000-0005-0000-0000-000065070000}"/>
    <cellStyle name="40 % - Markeringsfarve5 4 3" xfId="28199" xr:uid="{00000000-0005-0000-0000-000066070000}"/>
    <cellStyle name="40 % - Markeringsfarve5 4 3 2" xfId="28200" xr:uid="{00000000-0005-0000-0000-000067070000}"/>
    <cellStyle name="40 % - Markeringsfarve5 4 3 3" xfId="28201" xr:uid="{00000000-0005-0000-0000-000068070000}"/>
    <cellStyle name="40 % - Markeringsfarve5 4 4" xfId="28202" xr:uid="{00000000-0005-0000-0000-000069070000}"/>
    <cellStyle name="40 % - Markeringsfarve5 4 4 2" xfId="28203" xr:uid="{00000000-0005-0000-0000-00006A070000}"/>
    <cellStyle name="40 % - Markeringsfarve5 4 4 3" xfId="28204" xr:uid="{00000000-0005-0000-0000-00006B070000}"/>
    <cellStyle name="40 % - Markeringsfarve5 4 5" xfId="28205" xr:uid="{00000000-0005-0000-0000-00006C070000}"/>
    <cellStyle name="40 % - Markeringsfarve5 4 5 2" xfId="28206" xr:uid="{00000000-0005-0000-0000-00006D070000}"/>
    <cellStyle name="40 % - Markeringsfarve5 4 5 3" xfId="28207" xr:uid="{00000000-0005-0000-0000-00006E070000}"/>
    <cellStyle name="40 % - Markeringsfarve5 4 6" xfId="28208" xr:uid="{00000000-0005-0000-0000-00006F070000}"/>
    <cellStyle name="40 % - Markeringsfarve5 4 6 2" xfId="28209" xr:uid="{00000000-0005-0000-0000-000070070000}"/>
    <cellStyle name="40 % - Markeringsfarve5 4 6 3" xfId="28210" xr:uid="{00000000-0005-0000-0000-000071070000}"/>
    <cellStyle name="40 % - Markeringsfarve5 4 7" xfId="28211" xr:uid="{00000000-0005-0000-0000-000072070000}"/>
    <cellStyle name="40 % - Markeringsfarve5 4 7 2" xfId="28212" xr:uid="{00000000-0005-0000-0000-000073070000}"/>
    <cellStyle name="40 % - Markeringsfarve5 4 8" xfId="28213" xr:uid="{00000000-0005-0000-0000-000074070000}"/>
    <cellStyle name="40 % - Markeringsfarve5 5" xfId="19928" xr:uid="{00000000-0005-0000-0000-000075070000}"/>
    <cellStyle name="40 % - Markeringsfarve5 5 2" xfId="19929" xr:uid="{00000000-0005-0000-0000-000076070000}"/>
    <cellStyle name="40 % - Markeringsfarve5 5 2 2" xfId="28214" xr:uid="{00000000-0005-0000-0000-000077070000}"/>
    <cellStyle name="40 % - Markeringsfarve5 5 2 3" xfId="28215" xr:uid="{00000000-0005-0000-0000-000078070000}"/>
    <cellStyle name="40 % - Markeringsfarve5 5 3" xfId="28216" xr:uid="{00000000-0005-0000-0000-000079070000}"/>
    <cellStyle name="40 % - Markeringsfarve5 5 3 2" xfId="28217" xr:uid="{00000000-0005-0000-0000-00007A070000}"/>
    <cellStyle name="40 % - Markeringsfarve5 5 3 3" xfId="28218" xr:uid="{00000000-0005-0000-0000-00007B070000}"/>
    <cellStyle name="40 % - Markeringsfarve5 5 4" xfId="28219" xr:uid="{00000000-0005-0000-0000-00007C070000}"/>
    <cellStyle name="40 % - Markeringsfarve5 5 4 2" xfId="28220" xr:uid="{00000000-0005-0000-0000-00007D070000}"/>
    <cellStyle name="40 % - Markeringsfarve5 5 4 3" xfId="28221" xr:uid="{00000000-0005-0000-0000-00007E070000}"/>
    <cellStyle name="40 % - Markeringsfarve5 5 5" xfId="28222" xr:uid="{00000000-0005-0000-0000-00007F070000}"/>
    <cellStyle name="40 % - Markeringsfarve5 5 5 2" xfId="28223" xr:uid="{00000000-0005-0000-0000-000080070000}"/>
    <cellStyle name="40 % - Markeringsfarve5 5 5 3" xfId="28224" xr:uid="{00000000-0005-0000-0000-000081070000}"/>
    <cellStyle name="40 % - Markeringsfarve5 5 6" xfId="28225" xr:uid="{00000000-0005-0000-0000-000082070000}"/>
    <cellStyle name="40 % - Markeringsfarve5 5 6 2" xfId="28226" xr:uid="{00000000-0005-0000-0000-000083070000}"/>
    <cellStyle name="40 % - Markeringsfarve5 5 6 3" xfId="28227" xr:uid="{00000000-0005-0000-0000-000084070000}"/>
    <cellStyle name="40 % - Markeringsfarve5 5 7" xfId="28228" xr:uid="{00000000-0005-0000-0000-000085070000}"/>
    <cellStyle name="40 % - Markeringsfarve5 5 7 2" xfId="28229" xr:uid="{00000000-0005-0000-0000-000086070000}"/>
    <cellStyle name="40 % - Markeringsfarve5 5 8" xfId="28230" xr:uid="{00000000-0005-0000-0000-000087070000}"/>
    <cellStyle name="40 % - Markeringsfarve5 6" xfId="19930" xr:uid="{00000000-0005-0000-0000-000088070000}"/>
    <cellStyle name="40 % - Markeringsfarve5 6 2" xfId="19931" xr:uid="{00000000-0005-0000-0000-000089070000}"/>
    <cellStyle name="40 % - Markeringsfarve5 6 3" xfId="28231" xr:uid="{00000000-0005-0000-0000-00008A070000}"/>
    <cellStyle name="40 % - Markeringsfarve5 7" xfId="19932" xr:uid="{00000000-0005-0000-0000-00008B070000}"/>
    <cellStyle name="40 % - Markeringsfarve5 7 2" xfId="28232" xr:uid="{00000000-0005-0000-0000-00008C070000}"/>
    <cellStyle name="40 % - Markeringsfarve5 7 3" xfId="28233" xr:uid="{00000000-0005-0000-0000-00008D070000}"/>
    <cellStyle name="40 % - Markeringsfarve5 8" xfId="28234" xr:uid="{00000000-0005-0000-0000-00008E070000}"/>
    <cellStyle name="40 % - Markeringsfarve5 8 2" xfId="28235" xr:uid="{00000000-0005-0000-0000-00008F070000}"/>
    <cellStyle name="40 % - Markeringsfarve5 8 3" xfId="28236" xr:uid="{00000000-0005-0000-0000-000090070000}"/>
    <cellStyle name="40 % - Markeringsfarve5 9" xfId="28237" xr:uid="{00000000-0005-0000-0000-000091070000}"/>
    <cellStyle name="40 % - Markeringsfarve5 9 2" xfId="28238" xr:uid="{00000000-0005-0000-0000-000092070000}"/>
    <cellStyle name="40 % - Markeringsfarve5 9 3" xfId="28239" xr:uid="{00000000-0005-0000-0000-000093070000}"/>
    <cellStyle name="40 % - Markeringsfarve6" xfId="6768" xr:uid="{00000000-0005-0000-0000-000094070000}"/>
    <cellStyle name="40 % - Markeringsfarve6 10" xfId="28240" xr:uid="{00000000-0005-0000-0000-000095070000}"/>
    <cellStyle name="40 % - Markeringsfarve6 10 2" xfId="28241" xr:uid="{00000000-0005-0000-0000-000096070000}"/>
    <cellStyle name="40 % - Markeringsfarve6 10 3" xfId="28242" xr:uid="{00000000-0005-0000-0000-000097070000}"/>
    <cellStyle name="40 % - Markeringsfarve6 11" xfId="28243" xr:uid="{00000000-0005-0000-0000-000098070000}"/>
    <cellStyle name="40 % - Markeringsfarve6 11 2" xfId="28244" xr:uid="{00000000-0005-0000-0000-000099070000}"/>
    <cellStyle name="40 % - Markeringsfarve6 12" xfId="28245" xr:uid="{00000000-0005-0000-0000-00009A070000}"/>
    <cellStyle name="40 % - Markeringsfarve6 13" xfId="14048" xr:uid="{00000000-0005-0000-0000-00009B070000}"/>
    <cellStyle name="40 % - Markeringsfarve6 2" xfId="6769" xr:uid="{00000000-0005-0000-0000-00009C070000}"/>
    <cellStyle name="40 % - Markeringsfarve6 2 10" xfId="28246" xr:uid="{00000000-0005-0000-0000-00009D070000}"/>
    <cellStyle name="40 % - Markeringsfarve6 2 11" xfId="14049" xr:uid="{00000000-0005-0000-0000-00009E070000}"/>
    <cellStyle name="40 % - Markeringsfarve6 2 2" xfId="19933" xr:uid="{00000000-0005-0000-0000-00009F070000}"/>
    <cellStyle name="40 % - Markeringsfarve6 2 2 2" xfId="19934" xr:uid="{00000000-0005-0000-0000-0000A0070000}"/>
    <cellStyle name="40 % - Markeringsfarve6 2 2 2 2" xfId="28247" xr:uid="{00000000-0005-0000-0000-0000A1070000}"/>
    <cellStyle name="40 % - Markeringsfarve6 2 2 2 3" xfId="28248" xr:uid="{00000000-0005-0000-0000-0000A2070000}"/>
    <cellStyle name="40 % - Markeringsfarve6 2 2 3" xfId="28249" xr:uid="{00000000-0005-0000-0000-0000A3070000}"/>
    <cellStyle name="40 % - Markeringsfarve6 2 2 3 2" xfId="28250" xr:uid="{00000000-0005-0000-0000-0000A4070000}"/>
    <cellStyle name="40 % - Markeringsfarve6 2 2 3 3" xfId="28251" xr:uid="{00000000-0005-0000-0000-0000A5070000}"/>
    <cellStyle name="40 % - Markeringsfarve6 2 2 4" xfId="28252" xr:uid="{00000000-0005-0000-0000-0000A6070000}"/>
    <cellStyle name="40 % - Markeringsfarve6 2 2 4 2" xfId="28253" xr:uid="{00000000-0005-0000-0000-0000A7070000}"/>
    <cellStyle name="40 % - Markeringsfarve6 2 2 4 3" xfId="28254" xr:uid="{00000000-0005-0000-0000-0000A8070000}"/>
    <cellStyle name="40 % - Markeringsfarve6 2 2 5" xfId="28255" xr:uid="{00000000-0005-0000-0000-0000A9070000}"/>
    <cellStyle name="40 % - Markeringsfarve6 2 2 5 2" xfId="28256" xr:uid="{00000000-0005-0000-0000-0000AA070000}"/>
    <cellStyle name="40 % - Markeringsfarve6 2 2 5 3" xfId="28257" xr:uid="{00000000-0005-0000-0000-0000AB070000}"/>
    <cellStyle name="40 % - Markeringsfarve6 2 2 6" xfId="28258" xr:uid="{00000000-0005-0000-0000-0000AC070000}"/>
    <cellStyle name="40 % - Markeringsfarve6 2 2 6 2" xfId="28259" xr:uid="{00000000-0005-0000-0000-0000AD070000}"/>
    <cellStyle name="40 % - Markeringsfarve6 2 2 6 3" xfId="28260" xr:uid="{00000000-0005-0000-0000-0000AE070000}"/>
    <cellStyle name="40 % - Markeringsfarve6 2 2 7" xfId="28261" xr:uid="{00000000-0005-0000-0000-0000AF070000}"/>
    <cellStyle name="40 % - Markeringsfarve6 2 2 7 2" xfId="28262" xr:uid="{00000000-0005-0000-0000-0000B0070000}"/>
    <cellStyle name="40 % - Markeringsfarve6 2 2 8" xfId="28263" xr:uid="{00000000-0005-0000-0000-0000B1070000}"/>
    <cellStyle name="40 % - Markeringsfarve6 2 3" xfId="19935" xr:uid="{00000000-0005-0000-0000-0000B2070000}"/>
    <cellStyle name="40 % - Markeringsfarve6 2 3 2" xfId="19936" xr:uid="{00000000-0005-0000-0000-0000B3070000}"/>
    <cellStyle name="40 % - Markeringsfarve6 2 3 2 2" xfId="28264" xr:uid="{00000000-0005-0000-0000-0000B4070000}"/>
    <cellStyle name="40 % - Markeringsfarve6 2 3 2 3" xfId="28265" xr:uid="{00000000-0005-0000-0000-0000B5070000}"/>
    <cellStyle name="40 % - Markeringsfarve6 2 3 3" xfId="28266" xr:uid="{00000000-0005-0000-0000-0000B6070000}"/>
    <cellStyle name="40 % - Markeringsfarve6 2 3 3 2" xfId="28267" xr:uid="{00000000-0005-0000-0000-0000B7070000}"/>
    <cellStyle name="40 % - Markeringsfarve6 2 3 3 3" xfId="28268" xr:uid="{00000000-0005-0000-0000-0000B8070000}"/>
    <cellStyle name="40 % - Markeringsfarve6 2 3 4" xfId="28269" xr:uid="{00000000-0005-0000-0000-0000B9070000}"/>
    <cellStyle name="40 % - Markeringsfarve6 2 3 4 2" xfId="28270" xr:uid="{00000000-0005-0000-0000-0000BA070000}"/>
    <cellStyle name="40 % - Markeringsfarve6 2 3 4 3" xfId="28271" xr:uid="{00000000-0005-0000-0000-0000BB070000}"/>
    <cellStyle name="40 % - Markeringsfarve6 2 3 5" xfId="28272" xr:uid="{00000000-0005-0000-0000-0000BC070000}"/>
    <cellStyle name="40 % - Markeringsfarve6 2 3 5 2" xfId="28273" xr:uid="{00000000-0005-0000-0000-0000BD070000}"/>
    <cellStyle name="40 % - Markeringsfarve6 2 3 5 3" xfId="28274" xr:uid="{00000000-0005-0000-0000-0000BE070000}"/>
    <cellStyle name="40 % - Markeringsfarve6 2 3 6" xfId="28275" xr:uid="{00000000-0005-0000-0000-0000BF070000}"/>
    <cellStyle name="40 % - Markeringsfarve6 2 3 6 2" xfId="28276" xr:uid="{00000000-0005-0000-0000-0000C0070000}"/>
    <cellStyle name="40 % - Markeringsfarve6 2 3 6 3" xfId="28277" xr:uid="{00000000-0005-0000-0000-0000C1070000}"/>
    <cellStyle name="40 % - Markeringsfarve6 2 3 7" xfId="28278" xr:uid="{00000000-0005-0000-0000-0000C2070000}"/>
    <cellStyle name="40 % - Markeringsfarve6 2 3 7 2" xfId="28279" xr:uid="{00000000-0005-0000-0000-0000C3070000}"/>
    <cellStyle name="40 % - Markeringsfarve6 2 3 8" xfId="28280" xr:uid="{00000000-0005-0000-0000-0000C4070000}"/>
    <cellStyle name="40 % - Markeringsfarve6 2 4" xfId="19937" xr:uid="{00000000-0005-0000-0000-0000C5070000}"/>
    <cellStyle name="40 % - Markeringsfarve6 2 4 2" xfId="28281" xr:uid="{00000000-0005-0000-0000-0000C6070000}"/>
    <cellStyle name="40 % - Markeringsfarve6 2 4 3" xfId="28282" xr:uid="{00000000-0005-0000-0000-0000C7070000}"/>
    <cellStyle name="40 % - Markeringsfarve6 2 5" xfId="28283" xr:uid="{00000000-0005-0000-0000-0000C8070000}"/>
    <cellStyle name="40 % - Markeringsfarve6 2 5 2" xfId="28284" xr:uid="{00000000-0005-0000-0000-0000C9070000}"/>
    <cellStyle name="40 % - Markeringsfarve6 2 5 3" xfId="28285" xr:uid="{00000000-0005-0000-0000-0000CA070000}"/>
    <cellStyle name="40 % - Markeringsfarve6 2 6" xfId="28286" xr:uid="{00000000-0005-0000-0000-0000CB070000}"/>
    <cellStyle name="40 % - Markeringsfarve6 2 6 2" xfId="28287" xr:uid="{00000000-0005-0000-0000-0000CC070000}"/>
    <cellStyle name="40 % - Markeringsfarve6 2 6 3" xfId="28288" xr:uid="{00000000-0005-0000-0000-0000CD070000}"/>
    <cellStyle name="40 % - Markeringsfarve6 2 7" xfId="28289" xr:uid="{00000000-0005-0000-0000-0000CE070000}"/>
    <cellStyle name="40 % - Markeringsfarve6 2 7 2" xfId="28290" xr:uid="{00000000-0005-0000-0000-0000CF070000}"/>
    <cellStyle name="40 % - Markeringsfarve6 2 7 3" xfId="28291" xr:uid="{00000000-0005-0000-0000-0000D0070000}"/>
    <cellStyle name="40 % - Markeringsfarve6 2 8" xfId="28292" xr:uid="{00000000-0005-0000-0000-0000D1070000}"/>
    <cellStyle name="40 % - Markeringsfarve6 2 8 2" xfId="28293" xr:uid="{00000000-0005-0000-0000-0000D2070000}"/>
    <cellStyle name="40 % - Markeringsfarve6 2 8 3" xfId="28294" xr:uid="{00000000-0005-0000-0000-0000D3070000}"/>
    <cellStyle name="40 % - Markeringsfarve6 2 9" xfId="28295" xr:uid="{00000000-0005-0000-0000-0000D4070000}"/>
    <cellStyle name="40 % - Markeringsfarve6 2 9 2" xfId="28296" xr:uid="{00000000-0005-0000-0000-0000D5070000}"/>
    <cellStyle name="40 % - Markeringsfarve6 3" xfId="19938" xr:uid="{00000000-0005-0000-0000-0000D6070000}"/>
    <cellStyle name="40 % - Markeringsfarve6 3 10" xfId="28297" xr:uid="{00000000-0005-0000-0000-0000D7070000}"/>
    <cellStyle name="40 % - Markeringsfarve6 3 2" xfId="19939" xr:uid="{00000000-0005-0000-0000-0000D8070000}"/>
    <cellStyle name="40 % - Markeringsfarve6 3 2 2" xfId="28298" xr:uid="{00000000-0005-0000-0000-0000D9070000}"/>
    <cellStyle name="40 % - Markeringsfarve6 3 2 2 2" xfId="28299" xr:uid="{00000000-0005-0000-0000-0000DA070000}"/>
    <cellStyle name="40 % - Markeringsfarve6 3 2 2 3" xfId="28300" xr:uid="{00000000-0005-0000-0000-0000DB070000}"/>
    <cellStyle name="40 % - Markeringsfarve6 3 2 3" xfId="28301" xr:uid="{00000000-0005-0000-0000-0000DC070000}"/>
    <cellStyle name="40 % - Markeringsfarve6 3 2 3 2" xfId="28302" xr:uid="{00000000-0005-0000-0000-0000DD070000}"/>
    <cellStyle name="40 % - Markeringsfarve6 3 2 3 3" xfId="28303" xr:uid="{00000000-0005-0000-0000-0000DE070000}"/>
    <cellStyle name="40 % - Markeringsfarve6 3 2 4" xfId="28304" xr:uid="{00000000-0005-0000-0000-0000DF070000}"/>
    <cellStyle name="40 % - Markeringsfarve6 3 2 4 2" xfId="28305" xr:uid="{00000000-0005-0000-0000-0000E0070000}"/>
    <cellStyle name="40 % - Markeringsfarve6 3 2 4 3" xfId="28306" xr:uid="{00000000-0005-0000-0000-0000E1070000}"/>
    <cellStyle name="40 % - Markeringsfarve6 3 2 5" xfId="28307" xr:uid="{00000000-0005-0000-0000-0000E2070000}"/>
    <cellStyle name="40 % - Markeringsfarve6 3 2 5 2" xfId="28308" xr:uid="{00000000-0005-0000-0000-0000E3070000}"/>
    <cellStyle name="40 % - Markeringsfarve6 3 2 5 3" xfId="28309" xr:uid="{00000000-0005-0000-0000-0000E4070000}"/>
    <cellStyle name="40 % - Markeringsfarve6 3 2 6" xfId="28310" xr:uid="{00000000-0005-0000-0000-0000E5070000}"/>
    <cellStyle name="40 % - Markeringsfarve6 3 2 6 2" xfId="28311" xr:uid="{00000000-0005-0000-0000-0000E6070000}"/>
    <cellStyle name="40 % - Markeringsfarve6 3 2 6 3" xfId="28312" xr:uid="{00000000-0005-0000-0000-0000E7070000}"/>
    <cellStyle name="40 % - Markeringsfarve6 3 2 7" xfId="28313" xr:uid="{00000000-0005-0000-0000-0000E8070000}"/>
    <cellStyle name="40 % - Markeringsfarve6 3 2 7 2" xfId="28314" xr:uid="{00000000-0005-0000-0000-0000E9070000}"/>
    <cellStyle name="40 % - Markeringsfarve6 3 2 8" xfId="28315" xr:uid="{00000000-0005-0000-0000-0000EA070000}"/>
    <cellStyle name="40 % - Markeringsfarve6 3 3" xfId="28316" xr:uid="{00000000-0005-0000-0000-0000EB070000}"/>
    <cellStyle name="40 % - Markeringsfarve6 3 3 2" xfId="28317" xr:uid="{00000000-0005-0000-0000-0000EC070000}"/>
    <cellStyle name="40 % - Markeringsfarve6 3 3 2 2" xfId="28318" xr:uid="{00000000-0005-0000-0000-0000ED070000}"/>
    <cellStyle name="40 % - Markeringsfarve6 3 3 2 3" xfId="28319" xr:uid="{00000000-0005-0000-0000-0000EE070000}"/>
    <cellStyle name="40 % - Markeringsfarve6 3 3 3" xfId="28320" xr:uid="{00000000-0005-0000-0000-0000EF070000}"/>
    <cellStyle name="40 % - Markeringsfarve6 3 3 3 2" xfId="28321" xr:uid="{00000000-0005-0000-0000-0000F0070000}"/>
    <cellStyle name="40 % - Markeringsfarve6 3 3 3 3" xfId="28322" xr:uid="{00000000-0005-0000-0000-0000F1070000}"/>
    <cellStyle name="40 % - Markeringsfarve6 3 3 4" xfId="28323" xr:uid="{00000000-0005-0000-0000-0000F2070000}"/>
    <cellStyle name="40 % - Markeringsfarve6 3 3 4 2" xfId="28324" xr:uid="{00000000-0005-0000-0000-0000F3070000}"/>
    <cellStyle name="40 % - Markeringsfarve6 3 3 4 3" xfId="28325" xr:uid="{00000000-0005-0000-0000-0000F4070000}"/>
    <cellStyle name="40 % - Markeringsfarve6 3 3 5" xfId="28326" xr:uid="{00000000-0005-0000-0000-0000F5070000}"/>
    <cellStyle name="40 % - Markeringsfarve6 3 3 5 2" xfId="28327" xr:uid="{00000000-0005-0000-0000-0000F6070000}"/>
    <cellStyle name="40 % - Markeringsfarve6 3 3 5 3" xfId="28328" xr:uid="{00000000-0005-0000-0000-0000F7070000}"/>
    <cellStyle name="40 % - Markeringsfarve6 3 3 6" xfId="28329" xr:uid="{00000000-0005-0000-0000-0000F8070000}"/>
    <cellStyle name="40 % - Markeringsfarve6 3 3 6 2" xfId="28330" xr:uid="{00000000-0005-0000-0000-0000F9070000}"/>
    <cellStyle name="40 % - Markeringsfarve6 3 3 6 3" xfId="28331" xr:uid="{00000000-0005-0000-0000-0000FA070000}"/>
    <cellStyle name="40 % - Markeringsfarve6 3 3 7" xfId="28332" xr:uid="{00000000-0005-0000-0000-0000FB070000}"/>
    <cellStyle name="40 % - Markeringsfarve6 3 3 7 2" xfId="28333" xr:uid="{00000000-0005-0000-0000-0000FC070000}"/>
    <cellStyle name="40 % - Markeringsfarve6 3 3 8" xfId="28334" xr:uid="{00000000-0005-0000-0000-0000FD070000}"/>
    <cellStyle name="40 % - Markeringsfarve6 3 4" xfId="28335" xr:uid="{00000000-0005-0000-0000-0000FE070000}"/>
    <cellStyle name="40 % - Markeringsfarve6 3 4 2" xfId="28336" xr:uid="{00000000-0005-0000-0000-0000FF070000}"/>
    <cellStyle name="40 % - Markeringsfarve6 3 4 3" xfId="28337" xr:uid="{00000000-0005-0000-0000-000000080000}"/>
    <cellStyle name="40 % - Markeringsfarve6 3 5" xfId="28338" xr:uid="{00000000-0005-0000-0000-000001080000}"/>
    <cellStyle name="40 % - Markeringsfarve6 3 5 2" xfId="28339" xr:uid="{00000000-0005-0000-0000-000002080000}"/>
    <cellStyle name="40 % - Markeringsfarve6 3 5 3" xfId="28340" xr:uid="{00000000-0005-0000-0000-000003080000}"/>
    <cellStyle name="40 % - Markeringsfarve6 3 6" xfId="28341" xr:uid="{00000000-0005-0000-0000-000004080000}"/>
    <cellStyle name="40 % - Markeringsfarve6 3 6 2" xfId="28342" xr:uid="{00000000-0005-0000-0000-000005080000}"/>
    <cellStyle name="40 % - Markeringsfarve6 3 6 3" xfId="28343" xr:uid="{00000000-0005-0000-0000-000006080000}"/>
    <cellStyle name="40 % - Markeringsfarve6 3 7" xfId="28344" xr:uid="{00000000-0005-0000-0000-000007080000}"/>
    <cellStyle name="40 % - Markeringsfarve6 3 7 2" xfId="28345" xr:uid="{00000000-0005-0000-0000-000008080000}"/>
    <cellStyle name="40 % - Markeringsfarve6 3 7 3" xfId="28346" xr:uid="{00000000-0005-0000-0000-000009080000}"/>
    <cellStyle name="40 % - Markeringsfarve6 3 8" xfId="28347" xr:uid="{00000000-0005-0000-0000-00000A080000}"/>
    <cellStyle name="40 % - Markeringsfarve6 3 8 2" xfId="28348" xr:uid="{00000000-0005-0000-0000-00000B080000}"/>
    <cellStyle name="40 % - Markeringsfarve6 3 8 3" xfId="28349" xr:uid="{00000000-0005-0000-0000-00000C080000}"/>
    <cellStyle name="40 % - Markeringsfarve6 3 9" xfId="28350" xr:uid="{00000000-0005-0000-0000-00000D080000}"/>
    <cellStyle name="40 % - Markeringsfarve6 3 9 2" xfId="28351" xr:uid="{00000000-0005-0000-0000-00000E080000}"/>
    <cellStyle name="40 % - Markeringsfarve6 4" xfId="19940" xr:uid="{00000000-0005-0000-0000-00000F080000}"/>
    <cellStyle name="40 % - Markeringsfarve6 4 2" xfId="19941" xr:uid="{00000000-0005-0000-0000-000010080000}"/>
    <cellStyle name="40 % - Markeringsfarve6 4 2 2" xfId="28352" xr:uid="{00000000-0005-0000-0000-000011080000}"/>
    <cellStyle name="40 % - Markeringsfarve6 4 2 3" xfId="28353" xr:uid="{00000000-0005-0000-0000-000012080000}"/>
    <cellStyle name="40 % - Markeringsfarve6 4 3" xfId="28354" xr:uid="{00000000-0005-0000-0000-000013080000}"/>
    <cellStyle name="40 % - Markeringsfarve6 4 3 2" xfId="28355" xr:uid="{00000000-0005-0000-0000-000014080000}"/>
    <cellStyle name="40 % - Markeringsfarve6 4 3 3" xfId="28356" xr:uid="{00000000-0005-0000-0000-000015080000}"/>
    <cellStyle name="40 % - Markeringsfarve6 4 4" xfId="28357" xr:uid="{00000000-0005-0000-0000-000016080000}"/>
    <cellStyle name="40 % - Markeringsfarve6 4 4 2" xfId="28358" xr:uid="{00000000-0005-0000-0000-000017080000}"/>
    <cellStyle name="40 % - Markeringsfarve6 4 4 3" xfId="28359" xr:uid="{00000000-0005-0000-0000-000018080000}"/>
    <cellStyle name="40 % - Markeringsfarve6 4 5" xfId="28360" xr:uid="{00000000-0005-0000-0000-000019080000}"/>
    <cellStyle name="40 % - Markeringsfarve6 4 5 2" xfId="28361" xr:uid="{00000000-0005-0000-0000-00001A080000}"/>
    <cellStyle name="40 % - Markeringsfarve6 4 5 3" xfId="28362" xr:uid="{00000000-0005-0000-0000-00001B080000}"/>
    <cellStyle name="40 % - Markeringsfarve6 4 6" xfId="28363" xr:uid="{00000000-0005-0000-0000-00001C080000}"/>
    <cellStyle name="40 % - Markeringsfarve6 4 6 2" xfId="28364" xr:uid="{00000000-0005-0000-0000-00001D080000}"/>
    <cellStyle name="40 % - Markeringsfarve6 4 6 3" xfId="28365" xr:uid="{00000000-0005-0000-0000-00001E080000}"/>
    <cellStyle name="40 % - Markeringsfarve6 4 7" xfId="28366" xr:uid="{00000000-0005-0000-0000-00001F080000}"/>
    <cellStyle name="40 % - Markeringsfarve6 4 7 2" xfId="28367" xr:uid="{00000000-0005-0000-0000-000020080000}"/>
    <cellStyle name="40 % - Markeringsfarve6 4 8" xfId="28368" xr:uid="{00000000-0005-0000-0000-000021080000}"/>
    <cellStyle name="40 % - Markeringsfarve6 5" xfId="19942" xr:uid="{00000000-0005-0000-0000-000022080000}"/>
    <cellStyle name="40 % - Markeringsfarve6 5 2" xfId="19943" xr:uid="{00000000-0005-0000-0000-000023080000}"/>
    <cellStyle name="40 % - Markeringsfarve6 5 2 2" xfId="28369" xr:uid="{00000000-0005-0000-0000-000024080000}"/>
    <cellStyle name="40 % - Markeringsfarve6 5 2 3" xfId="28370" xr:uid="{00000000-0005-0000-0000-000025080000}"/>
    <cellStyle name="40 % - Markeringsfarve6 5 3" xfId="28371" xr:uid="{00000000-0005-0000-0000-000026080000}"/>
    <cellStyle name="40 % - Markeringsfarve6 5 3 2" xfId="28372" xr:uid="{00000000-0005-0000-0000-000027080000}"/>
    <cellStyle name="40 % - Markeringsfarve6 5 3 3" xfId="28373" xr:uid="{00000000-0005-0000-0000-000028080000}"/>
    <cellStyle name="40 % - Markeringsfarve6 5 4" xfId="28374" xr:uid="{00000000-0005-0000-0000-000029080000}"/>
    <cellStyle name="40 % - Markeringsfarve6 5 4 2" xfId="28375" xr:uid="{00000000-0005-0000-0000-00002A080000}"/>
    <cellStyle name="40 % - Markeringsfarve6 5 4 3" xfId="28376" xr:uid="{00000000-0005-0000-0000-00002B080000}"/>
    <cellStyle name="40 % - Markeringsfarve6 5 5" xfId="28377" xr:uid="{00000000-0005-0000-0000-00002C080000}"/>
    <cellStyle name="40 % - Markeringsfarve6 5 5 2" xfId="28378" xr:uid="{00000000-0005-0000-0000-00002D080000}"/>
    <cellStyle name="40 % - Markeringsfarve6 5 5 3" xfId="28379" xr:uid="{00000000-0005-0000-0000-00002E080000}"/>
    <cellStyle name="40 % - Markeringsfarve6 5 6" xfId="28380" xr:uid="{00000000-0005-0000-0000-00002F080000}"/>
    <cellStyle name="40 % - Markeringsfarve6 5 6 2" xfId="28381" xr:uid="{00000000-0005-0000-0000-000030080000}"/>
    <cellStyle name="40 % - Markeringsfarve6 5 6 3" xfId="28382" xr:uid="{00000000-0005-0000-0000-000031080000}"/>
    <cellStyle name="40 % - Markeringsfarve6 5 7" xfId="28383" xr:uid="{00000000-0005-0000-0000-000032080000}"/>
    <cellStyle name="40 % - Markeringsfarve6 5 7 2" xfId="28384" xr:uid="{00000000-0005-0000-0000-000033080000}"/>
    <cellStyle name="40 % - Markeringsfarve6 5 8" xfId="28385" xr:uid="{00000000-0005-0000-0000-000034080000}"/>
    <cellStyle name="40 % - Markeringsfarve6 6" xfId="19944" xr:uid="{00000000-0005-0000-0000-000035080000}"/>
    <cellStyle name="40 % - Markeringsfarve6 6 2" xfId="19945" xr:uid="{00000000-0005-0000-0000-000036080000}"/>
    <cellStyle name="40 % - Markeringsfarve6 6 3" xfId="28386" xr:uid="{00000000-0005-0000-0000-000037080000}"/>
    <cellStyle name="40 % - Markeringsfarve6 7" xfId="19946" xr:uid="{00000000-0005-0000-0000-000038080000}"/>
    <cellStyle name="40 % - Markeringsfarve6 7 2" xfId="28387" xr:uid="{00000000-0005-0000-0000-000039080000}"/>
    <cellStyle name="40 % - Markeringsfarve6 7 3" xfId="28388" xr:uid="{00000000-0005-0000-0000-00003A080000}"/>
    <cellStyle name="40 % - Markeringsfarve6 8" xfId="28389" xr:uid="{00000000-0005-0000-0000-00003B080000}"/>
    <cellStyle name="40 % - Markeringsfarve6 8 2" xfId="28390" xr:uid="{00000000-0005-0000-0000-00003C080000}"/>
    <cellStyle name="40 % - Markeringsfarve6 8 3" xfId="28391" xr:uid="{00000000-0005-0000-0000-00003D080000}"/>
    <cellStyle name="40 % - Markeringsfarve6 9" xfId="28392" xr:uid="{00000000-0005-0000-0000-00003E080000}"/>
    <cellStyle name="40 % - Markeringsfarve6 9 2" xfId="28393" xr:uid="{00000000-0005-0000-0000-00003F080000}"/>
    <cellStyle name="40 % - Markeringsfarve6 9 3" xfId="28394" xr:uid="{00000000-0005-0000-0000-000040080000}"/>
    <cellStyle name="40% - Accent1 2" xfId="1539" xr:uid="{00000000-0005-0000-0000-000041080000}"/>
    <cellStyle name="40% - Accent2 2" xfId="1540" xr:uid="{00000000-0005-0000-0000-000042080000}"/>
    <cellStyle name="40% - Accent3 2" xfId="1541" xr:uid="{00000000-0005-0000-0000-000043080000}"/>
    <cellStyle name="40% - Accent4 2" xfId="1542" xr:uid="{00000000-0005-0000-0000-000044080000}"/>
    <cellStyle name="40% - Accent5 2" xfId="1543" xr:uid="{00000000-0005-0000-0000-000045080000}"/>
    <cellStyle name="40% - Accent6 2" xfId="1544" xr:uid="{00000000-0005-0000-0000-000046080000}"/>
    <cellStyle name="40% - Akzent1" xfId="1545" xr:uid="{00000000-0005-0000-0000-000047080000}"/>
    <cellStyle name="40% - Akzent2" xfId="1546" xr:uid="{00000000-0005-0000-0000-000048080000}"/>
    <cellStyle name="40% - Akzent3" xfId="1547" xr:uid="{00000000-0005-0000-0000-000049080000}"/>
    <cellStyle name="40% - Akzent4" xfId="1548" xr:uid="{00000000-0005-0000-0000-00004A080000}"/>
    <cellStyle name="40% - Akzent5" xfId="1549" xr:uid="{00000000-0005-0000-0000-00004B080000}"/>
    <cellStyle name="40% - Akzent6" xfId="1550" xr:uid="{00000000-0005-0000-0000-00004C080000}"/>
    <cellStyle name="40% - Colore 1" xfId="7" xr:uid="{00000000-0005-0000-0000-00004D080000}"/>
    <cellStyle name="40% - Colore 1 2" xfId="3447" xr:uid="{00000000-0005-0000-0000-00004E080000}"/>
    <cellStyle name="40% - Colore 2" xfId="8" xr:uid="{00000000-0005-0000-0000-00004F080000}"/>
    <cellStyle name="40% - Colore 2 2" xfId="3448" xr:uid="{00000000-0005-0000-0000-000050080000}"/>
    <cellStyle name="40% - Colore 3" xfId="9" xr:uid="{00000000-0005-0000-0000-000051080000}"/>
    <cellStyle name="40% - Colore 3 2" xfId="3449" xr:uid="{00000000-0005-0000-0000-000052080000}"/>
    <cellStyle name="40% - Colore 4" xfId="10" xr:uid="{00000000-0005-0000-0000-000053080000}"/>
    <cellStyle name="40% - Colore 4 2" xfId="3450" xr:uid="{00000000-0005-0000-0000-000054080000}"/>
    <cellStyle name="40% - Colore 5" xfId="11" xr:uid="{00000000-0005-0000-0000-000055080000}"/>
    <cellStyle name="40% - Colore 5 2" xfId="3451" xr:uid="{00000000-0005-0000-0000-000056080000}"/>
    <cellStyle name="40% - Colore 6" xfId="12" xr:uid="{00000000-0005-0000-0000-000057080000}"/>
    <cellStyle name="40% - Colore 6 2" xfId="3452" xr:uid="{00000000-0005-0000-0000-000058080000}"/>
    <cellStyle name="5x indented GHG Textfiels" xfId="13" xr:uid="{00000000-0005-0000-0000-000059080000}"/>
    <cellStyle name="5x indented GHG Textfiels 2" xfId="2076" xr:uid="{00000000-0005-0000-0000-00005A080000}"/>
    <cellStyle name="5x indented GHG Textfiels 2 2" xfId="9677" xr:uid="{00000000-0005-0000-0000-00005B080000}"/>
    <cellStyle name="5x indented GHG Textfiels 3" xfId="9360" xr:uid="{00000000-0005-0000-0000-00005C080000}"/>
    <cellStyle name="60 % - Markeringsfarve1" xfId="6770" xr:uid="{00000000-0005-0000-0000-00005D080000}"/>
    <cellStyle name="60 % - Markeringsfarve2" xfId="6771" xr:uid="{00000000-0005-0000-0000-00005E080000}"/>
    <cellStyle name="60 % - Markeringsfarve3" xfId="6772" xr:uid="{00000000-0005-0000-0000-00005F080000}"/>
    <cellStyle name="60 % - Markeringsfarve3 2" xfId="28395" xr:uid="{00000000-0005-0000-0000-000060080000}"/>
    <cellStyle name="60 % - Markeringsfarve4" xfId="6773" xr:uid="{00000000-0005-0000-0000-000061080000}"/>
    <cellStyle name="60 % - Markeringsfarve4 2" xfId="28396" xr:uid="{00000000-0005-0000-0000-000062080000}"/>
    <cellStyle name="60 % - Markeringsfarve5" xfId="6774" xr:uid="{00000000-0005-0000-0000-000063080000}"/>
    <cellStyle name="60 % - Markeringsfarve6" xfId="6775" xr:uid="{00000000-0005-0000-0000-000064080000}"/>
    <cellStyle name="60 % - Markeringsfarve6 2" xfId="28397" xr:uid="{00000000-0005-0000-0000-000065080000}"/>
    <cellStyle name="60% - Accent1 2" xfId="1551" xr:uid="{00000000-0005-0000-0000-000066080000}"/>
    <cellStyle name="60% - Accent2 2" xfId="1552" xr:uid="{00000000-0005-0000-0000-000067080000}"/>
    <cellStyle name="60% - Accent3 2" xfId="1553" xr:uid="{00000000-0005-0000-0000-000068080000}"/>
    <cellStyle name="60% - Accent4 2" xfId="1554" xr:uid="{00000000-0005-0000-0000-000069080000}"/>
    <cellStyle name="60% - Accent5 2" xfId="1555" xr:uid="{00000000-0005-0000-0000-00006A080000}"/>
    <cellStyle name="60% - Accent6 2" xfId="1556" xr:uid="{00000000-0005-0000-0000-00006B080000}"/>
    <cellStyle name="60% - Akzent1" xfId="1557" xr:uid="{00000000-0005-0000-0000-00006C080000}"/>
    <cellStyle name="60% - Akzent2" xfId="1558" xr:uid="{00000000-0005-0000-0000-00006D080000}"/>
    <cellStyle name="60% - Akzent3" xfId="1559" xr:uid="{00000000-0005-0000-0000-00006E080000}"/>
    <cellStyle name="60% - Akzent4" xfId="1560" xr:uid="{00000000-0005-0000-0000-00006F080000}"/>
    <cellStyle name="60% - Akzent5" xfId="1561" xr:uid="{00000000-0005-0000-0000-000070080000}"/>
    <cellStyle name="60% - Akzent6" xfId="1562" xr:uid="{00000000-0005-0000-0000-000071080000}"/>
    <cellStyle name="60% - Colore 1" xfId="14" xr:uid="{00000000-0005-0000-0000-000072080000}"/>
    <cellStyle name="60% - Colore 2" xfId="15" xr:uid="{00000000-0005-0000-0000-000073080000}"/>
    <cellStyle name="60% - Colore 3" xfId="16" xr:uid="{00000000-0005-0000-0000-000074080000}"/>
    <cellStyle name="60% - Colore 4" xfId="17" xr:uid="{00000000-0005-0000-0000-000075080000}"/>
    <cellStyle name="60% - Colore 5" xfId="18" xr:uid="{00000000-0005-0000-0000-000076080000}"/>
    <cellStyle name="60% - Colore 6" xfId="19" xr:uid="{00000000-0005-0000-0000-000077080000}"/>
    <cellStyle name="Accent1 - 20%" xfId="1564" xr:uid="{00000000-0005-0000-0000-000078080000}"/>
    <cellStyle name="Accent1 - 40%" xfId="1565" xr:uid="{00000000-0005-0000-0000-000079080000}"/>
    <cellStyle name="Accent1 - 60%" xfId="1566" xr:uid="{00000000-0005-0000-0000-00007A080000}"/>
    <cellStyle name="Accent1 2" xfId="1563" xr:uid="{00000000-0005-0000-0000-00007B080000}"/>
    <cellStyle name="Accent2 - 20%" xfId="1568" xr:uid="{00000000-0005-0000-0000-00007C080000}"/>
    <cellStyle name="Accent2 - 40%" xfId="1569" xr:uid="{00000000-0005-0000-0000-00007D080000}"/>
    <cellStyle name="Accent2 - 60%" xfId="1570" xr:uid="{00000000-0005-0000-0000-00007E080000}"/>
    <cellStyle name="Accent2 2" xfId="1567" xr:uid="{00000000-0005-0000-0000-00007F080000}"/>
    <cellStyle name="Accent3 - 20%" xfId="1572" xr:uid="{00000000-0005-0000-0000-000080080000}"/>
    <cellStyle name="Accent3 - 40%" xfId="1573" xr:uid="{00000000-0005-0000-0000-000081080000}"/>
    <cellStyle name="Accent3 - 60%" xfId="1574" xr:uid="{00000000-0005-0000-0000-000082080000}"/>
    <cellStyle name="Accent3 2" xfId="1571" xr:uid="{00000000-0005-0000-0000-000083080000}"/>
    <cellStyle name="Accent4 - 20%" xfId="1576" xr:uid="{00000000-0005-0000-0000-000084080000}"/>
    <cellStyle name="Accent4 - 40%" xfId="1577" xr:uid="{00000000-0005-0000-0000-000085080000}"/>
    <cellStyle name="Accent4 - 60%" xfId="1578" xr:uid="{00000000-0005-0000-0000-000086080000}"/>
    <cellStyle name="Accent4 2" xfId="1575" xr:uid="{00000000-0005-0000-0000-000087080000}"/>
    <cellStyle name="Accent5 - 20%" xfId="1580" xr:uid="{00000000-0005-0000-0000-000088080000}"/>
    <cellStyle name="Accent5 - 40%" xfId="1581" xr:uid="{00000000-0005-0000-0000-000089080000}"/>
    <cellStyle name="Accent5 - 60%" xfId="1582" xr:uid="{00000000-0005-0000-0000-00008A080000}"/>
    <cellStyle name="Accent5 2" xfId="1579" xr:uid="{00000000-0005-0000-0000-00008B080000}"/>
    <cellStyle name="Accent6 - 20%" xfId="1584" xr:uid="{00000000-0005-0000-0000-00008C080000}"/>
    <cellStyle name="Accent6 - 40%" xfId="1585" xr:uid="{00000000-0005-0000-0000-00008D080000}"/>
    <cellStyle name="Accent6 - 60%" xfId="1586" xr:uid="{00000000-0005-0000-0000-00008E080000}"/>
    <cellStyle name="Accent6 2" xfId="1583" xr:uid="{00000000-0005-0000-0000-00008F080000}"/>
    <cellStyle name="AggblueCels_1x" xfId="26515" xr:uid="{00000000-0005-0000-0000-000090080000}"/>
    <cellStyle name="AggOrange_CRFReport-template" xfId="20" xr:uid="{00000000-0005-0000-0000-000091080000}"/>
    <cellStyle name="AggOrange9_CRFReport-template" xfId="21" xr:uid="{00000000-0005-0000-0000-000092080000}"/>
    <cellStyle name="Akzent1" xfId="1587" xr:uid="{00000000-0005-0000-0000-000093080000}"/>
    <cellStyle name="Akzent2" xfId="1588" xr:uid="{00000000-0005-0000-0000-000094080000}"/>
    <cellStyle name="Akzent3" xfId="1589" xr:uid="{00000000-0005-0000-0000-000095080000}"/>
    <cellStyle name="Akzent4" xfId="1590" xr:uid="{00000000-0005-0000-0000-000096080000}"/>
    <cellStyle name="Akzent5" xfId="1591" xr:uid="{00000000-0005-0000-0000-000097080000}"/>
    <cellStyle name="Akzent6" xfId="1592" xr:uid="{00000000-0005-0000-0000-000098080000}"/>
    <cellStyle name="Ausgabe" xfId="1593" xr:uid="{00000000-0005-0000-0000-000099080000}"/>
    <cellStyle name="Bad 2" xfId="22" xr:uid="{00000000-0005-0000-0000-00009A080000}"/>
    <cellStyle name="Bad 2 2" xfId="19947" xr:uid="{00000000-0005-0000-0000-00009B080000}"/>
    <cellStyle name="Bad 3" xfId="1594" xr:uid="{00000000-0005-0000-0000-00009C080000}"/>
    <cellStyle name="Bad 3 2" xfId="3453" xr:uid="{00000000-0005-0000-0000-00009D080000}"/>
    <cellStyle name="Bad 4" xfId="7996" xr:uid="{00000000-0005-0000-0000-00009E080000}"/>
    <cellStyle name="Bad 5" xfId="28891" xr:uid="{00000000-0005-0000-0000-00009F080000}"/>
    <cellStyle name="Bemærk! 2" xfId="19948" xr:uid="{00000000-0005-0000-0000-0000A0080000}"/>
    <cellStyle name="Bemærk! 2 10" xfId="28398" xr:uid="{00000000-0005-0000-0000-0000A1080000}"/>
    <cellStyle name="Bemærk! 2 10 2" xfId="28399" xr:uid="{00000000-0005-0000-0000-0000A2080000}"/>
    <cellStyle name="Bemærk! 2 11" xfId="28400" xr:uid="{00000000-0005-0000-0000-0000A3080000}"/>
    <cellStyle name="Bemærk! 2 2" xfId="19949" xr:uid="{00000000-0005-0000-0000-0000A4080000}"/>
    <cellStyle name="Bemærk! 2 2 10" xfId="28401" xr:uid="{00000000-0005-0000-0000-0000A5080000}"/>
    <cellStyle name="Bemærk! 2 2 2" xfId="19950" xr:uid="{00000000-0005-0000-0000-0000A6080000}"/>
    <cellStyle name="Bemærk! 2 2 2 2" xfId="19951" xr:uid="{00000000-0005-0000-0000-0000A7080000}"/>
    <cellStyle name="Bemærk! 2 2 2 2 2" xfId="28402" xr:uid="{00000000-0005-0000-0000-0000A8080000}"/>
    <cellStyle name="Bemærk! 2 2 2 2 3" xfId="28403" xr:uid="{00000000-0005-0000-0000-0000A9080000}"/>
    <cellStyle name="Bemærk! 2 2 2 3" xfId="28404" xr:uid="{00000000-0005-0000-0000-0000AA080000}"/>
    <cellStyle name="Bemærk! 2 2 2 3 2" xfId="28405" xr:uid="{00000000-0005-0000-0000-0000AB080000}"/>
    <cellStyle name="Bemærk! 2 2 2 3 3" xfId="28406" xr:uid="{00000000-0005-0000-0000-0000AC080000}"/>
    <cellStyle name="Bemærk! 2 2 2 4" xfId="28407" xr:uid="{00000000-0005-0000-0000-0000AD080000}"/>
    <cellStyle name="Bemærk! 2 2 2 4 2" xfId="28408" xr:uid="{00000000-0005-0000-0000-0000AE080000}"/>
    <cellStyle name="Bemærk! 2 2 2 4 3" xfId="28409" xr:uid="{00000000-0005-0000-0000-0000AF080000}"/>
    <cellStyle name="Bemærk! 2 2 2 5" xfId="28410" xr:uid="{00000000-0005-0000-0000-0000B0080000}"/>
    <cellStyle name="Bemærk! 2 2 2 5 2" xfId="28411" xr:uid="{00000000-0005-0000-0000-0000B1080000}"/>
    <cellStyle name="Bemærk! 2 2 2 5 3" xfId="28412" xr:uid="{00000000-0005-0000-0000-0000B2080000}"/>
    <cellStyle name="Bemærk! 2 2 2 6" xfId="28413" xr:uid="{00000000-0005-0000-0000-0000B3080000}"/>
    <cellStyle name="Bemærk! 2 2 2 6 2" xfId="28414" xr:uid="{00000000-0005-0000-0000-0000B4080000}"/>
    <cellStyle name="Bemærk! 2 2 2 6 3" xfId="28415" xr:uid="{00000000-0005-0000-0000-0000B5080000}"/>
    <cellStyle name="Bemærk! 2 2 2 7" xfId="28416" xr:uid="{00000000-0005-0000-0000-0000B6080000}"/>
    <cellStyle name="Bemærk! 2 2 2 7 2" xfId="28417" xr:uid="{00000000-0005-0000-0000-0000B7080000}"/>
    <cellStyle name="Bemærk! 2 2 2 8" xfId="28418" xr:uid="{00000000-0005-0000-0000-0000B8080000}"/>
    <cellStyle name="Bemærk! 2 2 3" xfId="19952" xr:uid="{00000000-0005-0000-0000-0000B9080000}"/>
    <cellStyle name="Bemærk! 2 2 3 2" xfId="19953" xr:uid="{00000000-0005-0000-0000-0000BA080000}"/>
    <cellStyle name="Bemærk! 2 2 3 2 2" xfId="28419" xr:uid="{00000000-0005-0000-0000-0000BB080000}"/>
    <cellStyle name="Bemærk! 2 2 3 2 3" xfId="28420" xr:uid="{00000000-0005-0000-0000-0000BC080000}"/>
    <cellStyle name="Bemærk! 2 2 3 3" xfId="28421" xr:uid="{00000000-0005-0000-0000-0000BD080000}"/>
    <cellStyle name="Bemærk! 2 2 3 3 2" xfId="28422" xr:uid="{00000000-0005-0000-0000-0000BE080000}"/>
    <cellStyle name="Bemærk! 2 2 3 3 3" xfId="28423" xr:uid="{00000000-0005-0000-0000-0000BF080000}"/>
    <cellStyle name="Bemærk! 2 2 3 4" xfId="28424" xr:uid="{00000000-0005-0000-0000-0000C0080000}"/>
    <cellStyle name="Bemærk! 2 2 3 4 2" xfId="28425" xr:uid="{00000000-0005-0000-0000-0000C1080000}"/>
    <cellStyle name="Bemærk! 2 2 3 4 3" xfId="28426" xr:uid="{00000000-0005-0000-0000-0000C2080000}"/>
    <cellStyle name="Bemærk! 2 2 3 5" xfId="28427" xr:uid="{00000000-0005-0000-0000-0000C3080000}"/>
    <cellStyle name="Bemærk! 2 2 3 5 2" xfId="28428" xr:uid="{00000000-0005-0000-0000-0000C4080000}"/>
    <cellStyle name="Bemærk! 2 2 3 5 3" xfId="28429" xr:uid="{00000000-0005-0000-0000-0000C5080000}"/>
    <cellStyle name="Bemærk! 2 2 3 6" xfId="28430" xr:uid="{00000000-0005-0000-0000-0000C6080000}"/>
    <cellStyle name="Bemærk! 2 2 3 6 2" xfId="28431" xr:uid="{00000000-0005-0000-0000-0000C7080000}"/>
    <cellStyle name="Bemærk! 2 2 3 6 3" xfId="28432" xr:uid="{00000000-0005-0000-0000-0000C8080000}"/>
    <cellStyle name="Bemærk! 2 2 3 7" xfId="28433" xr:uid="{00000000-0005-0000-0000-0000C9080000}"/>
    <cellStyle name="Bemærk! 2 2 3 7 2" xfId="28434" xr:uid="{00000000-0005-0000-0000-0000CA080000}"/>
    <cellStyle name="Bemærk! 2 2 3 8" xfId="28435" xr:uid="{00000000-0005-0000-0000-0000CB080000}"/>
    <cellStyle name="Bemærk! 2 2 4" xfId="19954" xr:uid="{00000000-0005-0000-0000-0000CC080000}"/>
    <cellStyle name="Bemærk! 2 2 4 2" xfId="28436" xr:uid="{00000000-0005-0000-0000-0000CD080000}"/>
    <cellStyle name="Bemærk! 2 2 4 3" xfId="28437" xr:uid="{00000000-0005-0000-0000-0000CE080000}"/>
    <cellStyle name="Bemærk! 2 2 5" xfId="28438" xr:uid="{00000000-0005-0000-0000-0000CF080000}"/>
    <cellStyle name="Bemærk! 2 2 5 2" xfId="28439" xr:uid="{00000000-0005-0000-0000-0000D0080000}"/>
    <cellStyle name="Bemærk! 2 2 5 3" xfId="28440" xr:uid="{00000000-0005-0000-0000-0000D1080000}"/>
    <cellStyle name="Bemærk! 2 2 6" xfId="28441" xr:uid="{00000000-0005-0000-0000-0000D2080000}"/>
    <cellStyle name="Bemærk! 2 2 6 2" xfId="28442" xr:uid="{00000000-0005-0000-0000-0000D3080000}"/>
    <cellStyle name="Bemærk! 2 2 6 3" xfId="28443" xr:uid="{00000000-0005-0000-0000-0000D4080000}"/>
    <cellStyle name="Bemærk! 2 2 7" xfId="28444" xr:uid="{00000000-0005-0000-0000-0000D5080000}"/>
    <cellStyle name="Bemærk! 2 2 7 2" xfId="28445" xr:uid="{00000000-0005-0000-0000-0000D6080000}"/>
    <cellStyle name="Bemærk! 2 2 7 3" xfId="28446" xr:uid="{00000000-0005-0000-0000-0000D7080000}"/>
    <cellStyle name="Bemærk! 2 2 8" xfId="28447" xr:uid="{00000000-0005-0000-0000-0000D8080000}"/>
    <cellStyle name="Bemærk! 2 2 8 2" xfId="28448" xr:uid="{00000000-0005-0000-0000-0000D9080000}"/>
    <cellStyle name="Bemærk! 2 2 8 3" xfId="28449" xr:uid="{00000000-0005-0000-0000-0000DA080000}"/>
    <cellStyle name="Bemærk! 2 2 9" xfId="28450" xr:uid="{00000000-0005-0000-0000-0000DB080000}"/>
    <cellStyle name="Bemærk! 2 2 9 2" xfId="28451" xr:uid="{00000000-0005-0000-0000-0000DC080000}"/>
    <cellStyle name="Bemærk! 2 3" xfId="19955" xr:uid="{00000000-0005-0000-0000-0000DD080000}"/>
    <cellStyle name="Bemærk! 2 3 2" xfId="19956" xr:uid="{00000000-0005-0000-0000-0000DE080000}"/>
    <cellStyle name="Bemærk! 2 3 2 2" xfId="28452" xr:uid="{00000000-0005-0000-0000-0000DF080000}"/>
    <cellStyle name="Bemærk! 2 3 2 3" xfId="28453" xr:uid="{00000000-0005-0000-0000-0000E0080000}"/>
    <cellStyle name="Bemærk! 2 3 3" xfId="28454" xr:uid="{00000000-0005-0000-0000-0000E1080000}"/>
    <cellStyle name="Bemærk! 2 3 3 2" xfId="28455" xr:uid="{00000000-0005-0000-0000-0000E2080000}"/>
    <cellStyle name="Bemærk! 2 3 3 3" xfId="28456" xr:uid="{00000000-0005-0000-0000-0000E3080000}"/>
    <cellStyle name="Bemærk! 2 3 4" xfId="28457" xr:uid="{00000000-0005-0000-0000-0000E4080000}"/>
    <cellStyle name="Bemærk! 2 3 4 2" xfId="28458" xr:uid="{00000000-0005-0000-0000-0000E5080000}"/>
    <cellStyle name="Bemærk! 2 3 4 3" xfId="28459" xr:uid="{00000000-0005-0000-0000-0000E6080000}"/>
    <cellStyle name="Bemærk! 2 3 5" xfId="28460" xr:uid="{00000000-0005-0000-0000-0000E7080000}"/>
    <cellStyle name="Bemærk! 2 3 5 2" xfId="28461" xr:uid="{00000000-0005-0000-0000-0000E8080000}"/>
    <cellStyle name="Bemærk! 2 3 5 3" xfId="28462" xr:uid="{00000000-0005-0000-0000-0000E9080000}"/>
    <cellStyle name="Bemærk! 2 3 6" xfId="28463" xr:uid="{00000000-0005-0000-0000-0000EA080000}"/>
    <cellStyle name="Bemærk! 2 3 6 2" xfId="28464" xr:uid="{00000000-0005-0000-0000-0000EB080000}"/>
    <cellStyle name="Bemærk! 2 3 6 3" xfId="28465" xr:uid="{00000000-0005-0000-0000-0000EC080000}"/>
    <cellStyle name="Bemærk! 2 3 7" xfId="28466" xr:uid="{00000000-0005-0000-0000-0000ED080000}"/>
    <cellStyle name="Bemærk! 2 3 7 2" xfId="28467" xr:uid="{00000000-0005-0000-0000-0000EE080000}"/>
    <cellStyle name="Bemærk! 2 3 8" xfId="28468" xr:uid="{00000000-0005-0000-0000-0000EF080000}"/>
    <cellStyle name="Bemærk! 2 4" xfId="19957" xr:uid="{00000000-0005-0000-0000-0000F0080000}"/>
    <cellStyle name="Bemærk! 2 4 2" xfId="19958" xr:uid="{00000000-0005-0000-0000-0000F1080000}"/>
    <cellStyle name="Bemærk! 2 4 2 2" xfId="28469" xr:uid="{00000000-0005-0000-0000-0000F2080000}"/>
    <cellStyle name="Bemærk! 2 4 2 3" xfId="28470" xr:uid="{00000000-0005-0000-0000-0000F3080000}"/>
    <cellStyle name="Bemærk! 2 4 3" xfId="28471" xr:uid="{00000000-0005-0000-0000-0000F4080000}"/>
    <cellStyle name="Bemærk! 2 4 3 2" xfId="28472" xr:uid="{00000000-0005-0000-0000-0000F5080000}"/>
    <cellStyle name="Bemærk! 2 4 3 3" xfId="28473" xr:uid="{00000000-0005-0000-0000-0000F6080000}"/>
    <cellStyle name="Bemærk! 2 4 4" xfId="28474" xr:uid="{00000000-0005-0000-0000-0000F7080000}"/>
    <cellStyle name="Bemærk! 2 4 4 2" xfId="28475" xr:uid="{00000000-0005-0000-0000-0000F8080000}"/>
    <cellStyle name="Bemærk! 2 4 4 3" xfId="28476" xr:uid="{00000000-0005-0000-0000-0000F9080000}"/>
    <cellStyle name="Bemærk! 2 4 5" xfId="28477" xr:uid="{00000000-0005-0000-0000-0000FA080000}"/>
    <cellStyle name="Bemærk! 2 4 5 2" xfId="28478" xr:uid="{00000000-0005-0000-0000-0000FB080000}"/>
    <cellStyle name="Bemærk! 2 4 5 3" xfId="28479" xr:uid="{00000000-0005-0000-0000-0000FC080000}"/>
    <cellStyle name="Bemærk! 2 4 6" xfId="28480" xr:uid="{00000000-0005-0000-0000-0000FD080000}"/>
    <cellStyle name="Bemærk! 2 4 6 2" xfId="28481" xr:uid="{00000000-0005-0000-0000-0000FE080000}"/>
    <cellStyle name="Bemærk! 2 4 6 3" xfId="28482" xr:uid="{00000000-0005-0000-0000-0000FF080000}"/>
    <cellStyle name="Bemærk! 2 4 7" xfId="28483" xr:uid="{00000000-0005-0000-0000-000000090000}"/>
    <cellStyle name="Bemærk! 2 4 7 2" xfId="28484" xr:uid="{00000000-0005-0000-0000-000001090000}"/>
    <cellStyle name="Bemærk! 2 4 8" xfId="28485" xr:uid="{00000000-0005-0000-0000-000002090000}"/>
    <cellStyle name="Bemærk! 2 5" xfId="19959" xr:uid="{00000000-0005-0000-0000-000003090000}"/>
    <cellStyle name="Bemærk! 2 5 2" xfId="19960" xr:uid="{00000000-0005-0000-0000-000004090000}"/>
    <cellStyle name="Bemærk! 2 5 3" xfId="28486" xr:uid="{00000000-0005-0000-0000-000005090000}"/>
    <cellStyle name="Bemærk! 2 6" xfId="19961" xr:uid="{00000000-0005-0000-0000-000006090000}"/>
    <cellStyle name="Bemærk! 2 6 2" xfId="28487" xr:uid="{00000000-0005-0000-0000-000007090000}"/>
    <cellStyle name="Bemærk! 2 6 3" xfId="28488" xr:uid="{00000000-0005-0000-0000-000008090000}"/>
    <cellStyle name="Bemærk! 2 7" xfId="19962" xr:uid="{00000000-0005-0000-0000-000009090000}"/>
    <cellStyle name="Bemærk! 2 7 2" xfId="19963" xr:uid="{00000000-0005-0000-0000-00000A090000}"/>
    <cellStyle name="Bemærk! 2 7 3" xfId="28489" xr:uid="{00000000-0005-0000-0000-00000B090000}"/>
    <cellStyle name="Bemærk! 2 8" xfId="19964" xr:uid="{00000000-0005-0000-0000-00000C090000}"/>
    <cellStyle name="Bemærk! 2 8 2" xfId="28490" xr:uid="{00000000-0005-0000-0000-00000D090000}"/>
    <cellStyle name="Bemærk! 2 8 3" xfId="28491" xr:uid="{00000000-0005-0000-0000-00000E090000}"/>
    <cellStyle name="Bemærk! 2 9" xfId="28492" xr:uid="{00000000-0005-0000-0000-00000F090000}"/>
    <cellStyle name="Bemærk! 2 9 2" xfId="28493" xr:uid="{00000000-0005-0000-0000-000010090000}"/>
    <cellStyle name="Bemærk! 2 9 3" xfId="28494" xr:uid="{00000000-0005-0000-0000-000011090000}"/>
    <cellStyle name="Bemærk! 3" xfId="19965" xr:uid="{00000000-0005-0000-0000-000012090000}"/>
    <cellStyle name="Bemærk! 3 10" xfId="28495" xr:uid="{00000000-0005-0000-0000-000013090000}"/>
    <cellStyle name="Bemærk! 3 2" xfId="26524" xr:uid="{00000000-0005-0000-0000-000014090000}"/>
    <cellStyle name="Bemærk! 3 2 2" xfId="28496" xr:uid="{00000000-0005-0000-0000-000015090000}"/>
    <cellStyle name="Bemærk! 3 2 2 2" xfId="28497" xr:uid="{00000000-0005-0000-0000-000016090000}"/>
    <cellStyle name="Bemærk! 3 2 2 3" xfId="28498" xr:uid="{00000000-0005-0000-0000-000017090000}"/>
    <cellStyle name="Bemærk! 3 2 3" xfId="28499" xr:uid="{00000000-0005-0000-0000-000018090000}"/>
    <cellStyle name="Bemærk! 3 2 3 2" xfId="28500" xr:uid="{00000000-0005-0000-0000-000019090000}"/>
    <cellStyle name="Bemærk! 3 2 3 3" xfId="28501" xr:uid="{00000000-0005-0000-0000-00001A090000}"/>
    <cellStyle name="Bemærk! 3 2 4" xfId="28502" xr:uid="{00000000-0005-0000-0000-00001B090000}"/>
    <cellStyle name="Bemærk! 3 2 4 2" xfId="28503" xr:uid="{00000000-0005-0000-0000-00001C090000}"/>
    <cellStyle name="Bemærk! 3 2 4 3" xfId="28504" xr:uid="{00000000-0005-0000-0000-00001D090000}"/>
    <cellStyle name="Bemærk! 3 2 5" xfId="28505" xr:uid="{00000000-0005-0000-0000-00001E090000}"/>
    <cellStyle name="Bemærk! 3 2 5 2" xfId="28506" xr:uid="{00000000-0005-0000-0000-00001F090000}"/>
    <cellStyle name="Bemærk! 3 2 5 3" xfId="28507" xr:uid="{00000000-0005-0000-0000-000020090000}"/>
    <cellStyle name="Bemærk! 3 2 6" xfId="28508" xr:uid="{00000000-0005-0000-0000-000021090000}"/>
    <cellStyle name="Bemærk! 3 2 6 2" xfId="28509" xr:uid="{00000000-0005-0000-0000-000022090000}"/>
    <cellStyle name="Bemærk! 3 2 6 3" xfId="28510" xr:uid="{00000000-0005-0000-0000-000023090000}"/>
    <cellStyle name="Bemærk! 3 2 7" xfId="28511" xr:uid="{00000000-0005-0000-0000-000024090000}"/>
    <cellStyle name="Bemærk! 3 2 7 2" xfId="28512" xr:uid="{00000000-0005-0000-0000-000025090000}"/>
    <cellStyle name="Bemærk! 3 2 8" xfId="28513" xr:uid="{00000000-0005-0000-0000-000026090000}"/>
    <cellStyle name="Bemærk! 3 3" xfId="28514" xr:uid="{00000000-0005-0000-0000-000027090000}"/>
    <cellStyle name="Bemærk! 3 3 2" xfId="28515" xr:uid="{00000000-0005-0000-0000-000028090000}"/>
    <cellStyle name="Bemærk! 3 3 2 2" xfId="28516" xr:uid="{00000000-0005-0000-0000-000029090000}"/>
    <cellStyle name="Bemærk! 3 3 2 3" xfId="28517" xr:uid="{00000000-0005-0000-0000-00002A090000}"/>
    <cellStyle name="Bemærk! 3 3 3" xfId="28518" xr:uid="{00000000-0005-0000-0000-00002B090000}"/>
    <cellStyle name="Bemærk! 3 3 3 2" xfId="28519" xr:uid="{00000000-0005-0000-0000-00002C090000}"/>
    <cellStyle name="Bemærk! 3 3 3 3" xfId="28520" xr:uid="{00000000-0005-0000-0000-00002D090000}"/>
    <cellStyle name="Bemærk! 3 3 4" xfId="28521" xr:uid="{00000000-0005-0000-0000-00002E090000}"/>
    <cellStyle name="Bemærk! 3 3 4 2" xfId="28522" xr:uid="{00000000-0005-0000-0000-00002F090000}"/>
    <cellStyle name="Bemærk! 3 3 4 3" xfId="28523" xr:uid="{00000000-0005-0000-0000-000030090000}"/>
    <cellStyle name="Bemærk! 3 3 5" xfId="28524" xr:uid="{00000000-0005-0000-0000-000031090000}"/>
    <cellStyle name="Bemærk! 3 3 5 2" xfId="28525" xr:uid="{00000000-0005-0000-0000-000032090000}"/>
    <cellStyle name="Bemærk! 3 3 5 3" xfId="28526" xr:uid="{00000000-0005-0000-0000-000033090000}"/>
    <cellStyle name="Bemærk! 3 3 6" xfId="28527" xr:uid="{00000000-0005-0000-0000-000034090000}"/>
    <cellStyle name="Bemærk! 3 3 6 2" xfId="28528" xr:uid="{00000000-0005-0000-0000-000035090000}"/>
    <cellStyle name="Bemærk! 3 3 6 3" xfId="28529" xr:uid="{00000000-0005-0000-0000-000036090000}"/>
    <cellStyle name="Bemærk! 3 3 7" xfId="28530" xr:uid="{00000000-0005-0000-0000-000037090000}"/>
    <cellStyle name="Bemærk! 3 3 7 2" xfId="28531" xr:uid="{00000000-0005-0000-0000-000038090000}"/>
    <cellStyle name="Bemærk! 3 3 8" xfId="28532" xr:uid="{00000000-0005-0000-0000-000039090000}"/>
    <cellStyle name="Bemærk! 3 4" xfId="28533" xr:uid="{00000000-0005-0000-0000-00003A090000}"/>
    <cellStyle name="Bemærk! 3 4 2" xfId="28534" xr:uid="{00000000-0005-0000-0000-00003B090000}"/>
    <cellStyle name="Bemærk! 3 4 3" xfId="28535" xr:uid="{00000000-0005-0000-0000-00003C090000}"/>
    <cellStyle name="Bemærk! 3 5" xfId="28536" xr:uid="{00000000-0005-0000-0000-00003D090000}"/>
    <cellStyle name="Bemærk! 3 5 2" xfId="28537" xr:uid="{00000000-0005-0000-0000-00003E090000}"/>
    <cellStyle name="Bemærk! 3 5 3" xfId="28538" xr:uid="{00000000-0005-0000-0000-00003F090000}"/>
    <cellStyle name="Bemærk! 3 6" xfId="28539" xr:uid="{00000000-0005-0000-0000-000040090000}"/>
    <cellStyle name="Bemærk! 3 6 2" xfId="28540" xr:uid="{00000000-0005-0000-0000-000041090000}"/>
    <cellStyle name="Bemærk! 3 6 3" xfId="28541" xr:uid="{00000000-0005-0000-0000-000042090000}"/>
    <cellStyle name="Bemærk! 3 7" xfId="28542" xr:uid="{00000000-0005-0000-0000-000043090000}"/>
    <cellStyle name="Bemærk! 3 7 2" xfId="28543" xr:uid="{00000000-0005-0000-0000-000044090000}"/>
    <cellStyle name="Bemærk! 3 7 3" xfId="28544" xr:uid="{00000000-0005-0000-0000-000045090000}"/>
    <cellStyle name="Bemærk! 3 8" xfId="28545" xr:uid="{00000000-0005-0000-0000-000046090000}"/>
    <cellStyle name="Bemærk! 3 8 2" xfId="28546" xr:uid="{00000000-0005-0000-0000-000047090000}"/>
    <cellStyle name="Bemærk! 3 8 3" xfId="28547" xr:uid="{00000000-0005-0000-0000-000048090000}"/>
    <cellStyle name="Bemærk! 3 9" xfId="28548" xr:uid="{00000000-0005-0000-0000-000049090000}"/>
    <cellStyle name="Bemærk! 3 9 2" xfId="28549" xr:uid="{00000000-0005-0000-0000-00004A090000}"/>
    <cellStyle name="Bemærk! 4" xfId="19966" xr:uid="{00000000-0005-0000-0000-00004B090000}"/>
    <cellStyle name="Bemærk! 4 2" xfId="19967" xr:uid="{00000000-0005-0000-0000-00004C090000}"/>
    <cellStyle name="Bemærk! 4 2 2" xfId="19968" xr:uid="{00000000-0005-0000-0000-00004D090000}"/>
    <cellStyle name="Bemærk! 5" xfId="19969" xr:uid="{00000000-0005-0000-0000-00004E090000}"/>
    <cellStyle name="Bemærk! 6" xfId="19970" xr:uid="{00000000-0005-0000-0000-00004F090000}"/>
    <cellStyle name="Bemærk! 6 2" xfId="19971" xr:uid="{00000000-0005-0000-0000-000050090000}"/>
    <cellStyle name="Berechnung" xfId="1595" xr:uid="{00000000-0005-0000-0000-000051090000}"/>
    <cellStyle name="Bold GHG Numbers (0.00)" xfId="1596" xr:uid="{00000000-0005-0000-0000-000052090000}"/>
    <cellStyle name="Bruger data" xfId="4848" xr:uid="{00000000-0005-0000-0000-000053090000}"/>
    <cellStyle name="Bruger data 2" xfId="7483" xr:uid="{00000000-0005-0000-0000-000054090000}"/>
    <cellStyle name="Bruger data 2 2" xfId="31840" xr:uid="{00000000-0005-0000-0000-000055090000}"/>
    <cellStyle name="Bruger data 2 3" xfId="28892" xr:uid="{00000000-0005-0000-0000-000056090000}"/>
    <cellStyle name="Bruger data 3" xfId="6740" xr:uid="{00000000-0005-0000-0000-000057090000}"/>
    <cellStyle name="Bruger data 3 2" xfId="42447" xr:uid="{00000000-0005-0000-0000-000058090000}"/>
    <cellStyle name="Bruger data 3 3" xfId="28959" xr:uid="{00000000-0005-0000-0000-000059090000}"/>
    <cellStyle name="Bruger data 4" xfId="19972" xr:uid="{00000000-0005-0000-0000-00005A090000}"/>
    <cellStyle name="C01_Main head" xfId="1597" xr:uid="{00000000-0005-0000-0000-00005B090000}"/>
    <cellStyle name="C02_Column heads" xfId="1598" xr:uid="{00000000-0005-0000-0000-00005C090000}"/>
    <cellStyle name="C03_Sub head bold" xfId="1599" xr:uid="{00000000-0005-0000-0000-00005D090000}"/>
    <cellStyle name="C03a_Sub head" xfId="1600" xr:uid="{00000000-0005-0000-0000-00005E090000}"/>
    <cellStyle name="C04_Total text white bold" xfId="1601" xr:uid="{00000000-0005-0000-0000-00005F090000}"/>
    <cellStyle name="C04a_Total text black with rule" xfId="1602" xr:uid="{00000000-0005-0000-0000-000060090000}"/>
    <cellStyle name="C05_Main text" xfId="1603" xr:uid="{00000000-0005-0000-0000-000061090000}"/>
    <cellStyle name="C06_Figs" xfId="1604" xr:uid="{00000000-0005-0000-0000-000062090000}"/>
    <cellStyle name="C07_Figs 1 dec percent" xfId="1605" xr:uid="{00000000-0005-0000-0000-000063090000}"/>
    <cellStyle name="C08_Figs 1 decimal" xfId="1606" xr:uid="{00000000-0005-0000-0000-000064090000}"/>
    <cellStyle name="C09_Notes" xfId="1607" xr:uid="{00000000-0005-0000-0000-000065090000}"/>
    <cellStyle name="Calcolo" xfId="23" xr:uid="{00000000-0005-0000-0000-000066090000}"/>
    <cellStyle name="Calcolo 2" xfId="3454" xr:uid="{00000000-0005-0000-0000-000067090000}"/>
    <cellStyle name="Calcolo 2 2" xfId="6776" xr:uid="{00000000-0005-0000-0000-000068090000}"/>
    <cellStyle name="Calcolo 2 2 2" xfId="14050" xr:uid="{00000000-0005-0000-0000-000069090000}"/>
    <cellStyle name="Calcolo 2 2 2 2" xfId="31841" xr:uid="{00000000-0005-0000-0000-00006A090000}"/>
    <cellStyle name="Calcolo 2 2 3" xfId="28962" xr:uid="{00000000-0005-0000-0000-00006B090000}"/>
    <cellStyle name="Calcolo 2 3" xfId="14012" xr:uid="{00000000-0005-0000-0000-00006C090000}"/>
    <cellStyle name="Calcolo 2 3 2" xfId="31341" xr:uid="{00000000-0005-0000-0000-00006D090000}"/>
    <cellStyle name="Calcolo 2 4" xfId="26525" xr:uid="{00000000-0005-0000-0000-00006E090000}"/>
    <cellStyle name="Calcolo 2 4 2" xfId="31342" xr:uid="{00000000-0005-0000-0000-00006F090000}"/>
    <cellStyle name="Calcolo 2 5" xfId="26526" xr:uid="{00000000-0005-0000-0000-000070090000}"/>
    <cellStyle name="Calcolo 2 5 2" xfId="31343" xr:uid="{00000000-0005-0000-0000-000071090000}"/>
    <cellStyle name="Calcolo 2 6" xfId="28961" xr:uid="{00000000-0005-0000-0000-000072090000}"/>
    <cellStyle name="Calcolo 3" xfId="4849" xr:uid="{00000000-0005-0000-0000-000073090000}"/>
    <cellStyle name="Calcolo 3 2" xfId="14013" xr:uid="{00000000-0005-0000-0000-000074090000}"/>
    <cellStyle name="Calcolo 3 2 2" xfId="31350" xr:uid="{00000000-0005-0000-0000-000075090000}"/>
    <cellStyle name="Calcolo 3 3" xfId="28963" xr:uid="{00000000-0005-0000-0000-000076090000}"/>
    <cellStyle name="Calcolo 4" xfId="4850" xr:uid="{00000000-0005-0000-0000-000077090000}"/>
    <cellStyle name="Calcolo 4 2" xfId="28893" xr:uid="{00000000-0005-0000-0000-000078090000}"/>
    <cellStyle name="Calcolo 4 2 2" xfId="31842" xr:uid="{00000000-0005-0000-0000-000079090000}"/>
    <cellStyle name="Calcolo 4 3" xfId="28894" xr:uid="{00000000-0005-0000-0000-00007A090000}"/>
    <cellStyle name="Calcolo 4 3 2" xfId="31843" xr:uid="{00000000-0005-0000-0000-00007B090000}"/>
    <cellStyle name="Calcolo 4 4" xfId="28964" xr:uid="{00000000-0005-0000-0000-00007C090000}"/>
    <cellStyle name="Calcolo 5" xfId="4851" xr:uid="{00000000-0005-0000-0000-00007D090000}"/>
    <cellStyle name="Calcolo 5 2" xfId="28895" xr:uid="{00000000-0005-0000-0000-00007E090000}"/>
    <cellStyle name="Calcolo 5 2 2" xfId="31844" xr:uid="{00000000-0005-0000-0000-00007F090000}"/>
    <cellStyle name="Calcolo 5 3" xfId="28896" xr:uid="{00000000-0005-0000-0000-000080090000}"/>
    <cellStyle name="Calcolo 5 3 2" xfId="31845" xr:uid="{00000000-0005-0000-0000-000081090000}"/>
    <cellStyle name="Calcolo 5 4" xfId="28965" xr:uid="{00000000-0005-0000-0000-000082090000}"/>
    <cellStyle name="Calcolo 6" xfId="4852" xr:uid="{00000000-0005-0000-0000-000083090000}"/>
    <cellStyle name="Calcolo 6 2" xfId="28897" xr:uid="{00000000-0005-0000-0000-000084090000}"/>
    <cellStyle name="Calcolo 6 2 2" xfId="31846" xr:uid="{00000000-0005-0000-0000-000085090000}"/>
    <cellStyle name="Calcolo 6 3" xfId="28898" xr:uid="{00000000-0005-0000-0000-000086090000}"/>
    <cellStyle name="Calcolo 6 3 2" xfId="31847" xr:uid="{00000000-0005-0000-0000-000087090000}"/>
    <cellStyle name="Calcolo 6 4" xfId="28966" xr:uid="{00000000-0005-0000-0000-000088090000}"/>
    <cellStyle name="Calcolo 7" xfId="4853" xr:uid="{00000000-0005-0000-0000-000089090000}"/>
    <cellStyle name="Calcolo 7 2" xfId="28899" xr:uid="{00000000-0005-0000-0000-00008A090000}"/>
    <cellStyle name="Calcolo 7 2 2" xfId="31848" xr:uid="{00000000-0005-0000-0000-00008B090000}"/>
    <cellStyle name="Calcolo 7 3" xfId="28900" xr:uid="{00000000-0005-0000-0000-00008C090000}"/>
    <cellStyle name="Calcolo 7 3 2" xfId="31849" xr:uid="{00000000-0005-0000-0000-00008D090000}"/>
    <cellStyle name="Calcolo 7 4" xfId="28967" xr:uid="{00000000-0005-0000-0000-00008E090000}"/>
    <cellStyle name="Calcolo 8" xfId="28960" xr:uid="{00000000-0005-0000-0000-00008F090000}"/>
    <cellStyle name="Calculation 2" xfId="1608" xr:uid="{00000000-0005-0000-0000-000090090000}"/>
    <cellStyle name="Calculation 2 2" xfId="19973" xr:uid="{00000000-0005-0000-0000-000091090000}"/>
    <cellStyle name="Calculation 2 2 2" xfId="28901" xr:uid="{00000000-0005-0000-0000-000092090000}"/>
    <cellStyle name="Calculation 2 2 2 2" xfId="31850" xr:uid="{00000000-0005-0000-0000-000093090000}"/>
    <cellStyle name="Calculation 2 2 3" xfId="28902" xr:uid="{00000000-0005-0000-0000-000094090000}"/>
    <cellStyle name="Calculation 2 2 3 2" xfId="31851" xr:uid="{00000000-0005-0000-0000-000095090000}"/>
    <cellStyle name="Calculation 2 2 4" xfId="28968" xr:uid="{00000000-0005-0000-0000-000096090000}"/>
    <cellStyle name="Calculation 2 3" xfId="19974" xr:uid="{00000000-0005-0000-0000-000097090000}"/>
    <cellStyle name="Calculation 2 3 2" xfId="28903" xr:uid="{00000000-0005-0000-0000-000098090000}"/>
    <cellStyle name="Calculation 2 3 2 2" xfId="31852" xr:uid="{00000000-0005-0000-0000-000099090000}"/>
    <cellStyle name="Calculation 2 3 3" xfId="28904" xr:uid="{00000000-0005-0000-0000-00009A090000}"/>
    <cellStyle name="Calculation 2 3 3 2" xfId="31853" xr:uid="{00000000-0005-0000-0000-00009B090000}"/>
    <cellStyle name="Calculation 2 3 4" xfId="28969" xr:uid="{00000000-0005-0000-0000-00009C090000}"/>
    <cellStyle name="Calculation 2 4" xfId="19975" xr:uid="{00000000-0005-0000-0000-00009D090000}"/>
    <cellStyle name="Calculation 2 5" xfId="3455" xr:uid="{00000000-0005-0000-0000-00009E090000}"/>
    <cellStyle name="Calculations" xfId="4854" xr:uid="{00000000-0005-0000-0000-00009F090000}"/>
    <cellStyle name="Calculations 2" xfId="28905" xr:uid="{00000000-0005-0000-0000-0000A0090000}"/>
    <cellStyle name="Calculations 2 2" xfId="31854" xr:uid="{00000000-0005-0000-0000-0000A1090000}"/>
    <cellStyle name="Calculations 3" xfId="28970" xr:uid="{00000000-0005-0000-0000-0000A2090000}"/>
    <cellStyle name="Calculations 4" xfId="19976" xr:uid="{00000000-0005-0000-0000-0000A3090000}"/>
    <cellStyle name="Cella collegata" xfId="24" xr:uid="{00000000-0005-0000-0000-0000A4090000}"/>
    <cellStyle name="Cella da controllare" xfId="25" xr:uid="{00000000-0005-0000-0000-0000A5090000}"/>
    <cellStyle name="Check Cell 2" xfId="1609" xr:uid="{00000000-0005-0000-0000-0000A6090000}"/>
    <cellStyle name="Colore 1" xfId="26" xr:uid="{00000000-0005-0000-0000-0000A7090000}"/>
    <cellStyle name="Colore 2" xfId="27" xr:uid="{00000000-0005-0000-0000-0000A8090000}"/>
    <cellStyle name="Colore 3" xfId="28" xr:uid="{00000000-0005-0000-0000-0000A9090000}"/>
    <cellStyle name="Colore 4" xfId="29" xr:uid="{00000000-0005-0000-0000-0000AA090000}"/>
    <cellStyle name="Colore 5" xfId="30" xr:uid="{00000000-0005-0000-0000-0000AB090000}"/>
    <cellStyle name="Colore 6" xfId="31" xr:uid="{00000000-0005-0000-0000-0000AC090000}"/>
    <cellStyle name="Comma" xfId="1522" builtinId="3"/>
    <cellStyle name="Comma 10" xfId="6728" xr:uid="{00000000-0005-0000-0000-0000AE090000}"/>
    <cellStyle name="Comma 10 2" xfId="17556" xr:uid="{00000000-0005-0000-0000-0000AF090000}"/>
    <cellStyle name="Comma 10 3" xfId="19977" xr:uid="{00000000-0005-0000-0000-0000B0090000}"/>
    <cellStyle name="Comma 10 4" xfId="44142" xr:uid="{00000000-0005-0000-0000-0000B1090000}"/>
    <cellStyle name="Comma 10 5" xfId="44872" xr:uid="{00000000-0005-0000-0000-0000B2090000}"/>
    <cellStyle name="Comma 10 6" xfId="45782" xr:uid="{00000000-0005-0000-0000-0000B3090000}"/>
    <cellStyle name="Comma 10 7" xfId="46552" xr:uid="{00000000-0005-0000-0000-0000B4090000}"/>
    <cellStyle name="Comma 10 8" xfId="49568" xr:uid="{00000000-0005-0000-0000-0000B5090000}"/>
    <cellStyle name="Comma 10 9" xfId="14024" xr:uid="{00000000-0005-0000-0000-0000B6090000}"/>
    <cellStyle name="Comma 11" xfId="19978" xr:uid="{00000000-0005-0000-0000-0000B7090000}"/>
    <cellStyle name="Comma 11 2" xfId="44873" xr:uid="{00000000-0005-0000-0000-0000B8090000}"/>
    <cellStyle name="Comma 11 3" xfId="45783" xr:uid="{00000000-0005-0000-0000-0000B9090000}"/>
    <cellStyle name="Comma 12" xfId="19979" xr:uid="{00000000-0005-0000-0000-0000BA090000}"/>
    <cellStyle name="Comma 12 2" xfId="44874" xr:uid="{00000000-0005-0000-0000-0000BB090000}"/>
    <cellStyle name="Comma 12 3" xfId="45784" xr:uid="{00000000-0005-0000-0000-0000BC090000}"/>
    <cellStyle name="Comma 13" xfId="19980" xr:uid="{00000000-0005-0000-0000-0000BD090000}"/>
    <cellStyle name="Comma 13 2" xfId="28971" xr:uid="{00000000-0005-0000-0000-0000BE090000}"/>
    <cellStyle name="Comma 13 3" xfId="44875" xr:uid="{00000000-0005-0000-0000-0000BF090000}"/>
    <cellStyle name="Comma 13 4" xfId="45785" xr:uid="{00000000-0005-0000-0000-0000C0090000}"/>
    <cellStyle name="Comma 14" xfId="52106" xr:uid="{00000000-0005-0000-0000-0000C1090000}"/>
    <cellStyle name="Comma 15" xfId="52114" xr:uid="{00000000-0005-0000-0000-0000C2090000}"/>
    <cellStyle name="Comma 16" xfId="1678" xr:uid="{00000000-0005-0000-0000-0000C3090000}"/>
    <cellStyle name="Comma 2" xfId="32" xr:uid="{00000000-0005-0000-0000-0000C4090000}"/>
    <cellStyle name="Comma 2 10" xfId="15775" xr:uid="{00000000-0005-0000-0000-0000C5090000}"/>
    <cellStyle name="Comma 2 10 2" xfId="19981" xr:uid="{00000000-0005-0000-0000-0000C6090000}"/>
    <cellStyle name="Comma 2 10 3" xfId="44877" xr:uid="{00000000-0005-0000-0000-0000C7090000}"/>
    <cellStyle name="Comma 2 10 4" xfId="45787" xr:uid="{00000000-0005-0000-0000-0000C8090000}"/>
    <cellStyle name="Comma 2 11" xfId="19982" xr:uid="{00000000-0005-0000-0000-0000C9090000}"/>
    <cellStyle name="Comma 2 12" xfId="28972" xr:uid="{00000000-0005-0000-0000-0000CA090000}"/>
    <cellStyle name="Comma 2 12 2" xfId="34346" xr:uid="{00000000-0005-0000-0000-0000CB090000}"/>
    <cellStyle name="Comma 2 12 3" xfId="39648" xr:uid="{00000000-0005-0000-0000-0000CC090000}"/>
    <cellStyle name="Comma 2 13" xfId="31881" xr:uid="{00000000-0005-0000-0000-0000CD090000}"/>
    <cellStyle name="Comma 2 14" xfId="36997" xr:uid="{00000000-0005-0000-0000-0000CE090000}"/>
    <cellStyle name="Comma 2 15" xfId="44876" xr:uid="{00000000-0005-0000-0000-0000CF090000}"/>
    <cellStyle name="Comma 2 16" xfId="45786" xr:uid="{00000000-0005-0000-0000-0000D0090000}"/>
    <cellStyle name="Comma 2 17" xfId="1679" xr:uid="{00000000-0005-0000-0000-0000D1090000}"/>
    <cellStyle name="Comma 2 2" xfId="33" xr:uid="{00000000-0005-0000-0000-0000D2090000}"/>
    <cellStyle name="Comma 2 2 10" xfId="1680" xr:uid="{00000000-0005-0000-0000-0000D3090000}"/>
    <cellStyle name="Comma 2 2 2" xfId="2086" xr:uid="{00000000-0005-0000-0000-0000D4090000}"/>
    <cellStyle name="Comma 2 2 2 10" xfId="12245" xr:uid="{00000000-0005-0000-0000-0000D5090000}"/>
    <cellStyle name="Comma 2 2 2 2" xfId="2093" xr:uid="{00000000-0005-0000-0000-0000D6090000}"/>
    <cellStyle name="Comma 2 2 2 2 10" xfId="11761" xr:uid="{00000000-0005-0000-0000-0000D7090000}"/>
    <cellStyle name="Comma 2 2 2 2 10 2" xfId="19299" xr:uid="{00000000-0005-0000-0000-0000D8090000}"/>
    <cellStyle name="Comma 2 2 2 2 10 3" xfId="43782" xr:uid="{00000000-0005-0000-0000-0000D9090000}"/>
    <cellStyle name="Comma 2 2 2 2 10 4" xfId="48615" xr:uid="{00000000-0005-0000-0000-0000DA090000}"/>
    <cellStyle name="Comma 2 2 2 2 10 5" xfId="51631" xr:uid="{00000000-0005-0000-0000-0000DB090000}"/>
    <cellStyle name="Comma 2 2 2 2 11" xfId="7884" xr:uid="{00000000-0005-0000-0000-0000DC090000}"/>
    <cellStyle name="Comma 2 2 2 2 11 2" xfId="18013" xr:uid="{00000000-0005-0000-0000-0000DD090000}"/>
    <cellStyle name="Comma 2 2 2 2 11 3" xfId="33501" xr:uid="{00000000-0005-0000-0000-0000DE090000}"/>
    <cellStyle name="Comma 2 2 2 2 11 4" xfId="47014" xr:uid="{00000000-0005-0000-0000-0000DF090000}"/>
    <cellStyle name="Comma 2 2 2 2 11 5" xfId="50030" xr:uid="{00000000-0005-0000-0000-0000E0090000}"/>
    <cellStyle name="Comma 2 2 2 2 12" xfId="15778" xr:uid="{00000000-0005-0000-0000-0000E1090000}"/>
    <cellStyle name="Comma 2 2 2 2 13" xfId="19985" xr:uid="{00000000-0005-0000-0000-0000E2090000}"/>
    <cellStyle name="Comma 2 2 2 2 14" xfId="44880" xr:uid="{00000000-0005-0000-0000-0000E3090000}"/>
    <cellStyle name="Comma 2 2 2 2 15" xfId="45790" xr:uid="{00000000-0005-0000-0000-0000E4090000}"/>
    <cellStyle name="Comma 2 2 2 2 16" xfId="46078" xr:uid="{00000000-0005-0000-0000-0000E5090000}"/>
    <cellStyle name="Comma 2 2 2 2 17" xfId="49093" xr:uid="{00000000-0005-0000-0000-0000E6090000}"/>
    <cellStyle name="Comma 2 2 2 2 2" xfId="4855" xr:uid="{00000000-0005-0000-0000-0000E7090000}"/>
    <cellStyle name="Comma 2 2 2 2 2 10" xfId="8622" xr:uid="{00000000-0005-0000-0000-0000E8090000}"/>
    <cellStyle name="Comma 2 2 2 2 2 10 2" xfId="43949" xr:uid="{00000000-0005-0000-0000-0000E9090000}"/>
    <cellStyle name="Comma 2 2 2 2 2 10 3" xfId="47232" xr:uid="{00000000-0005-0000-0000-0000EA090000}"/>
    <cellStyle name="Comma 2 2 2 2 2 10 4" xfId="50248" xr:uid="{00000000-0005-0000-0000-0000EB090000}"/>
    <cellStyle name="Comma 2 2 2 2 2 11" xfId="19986" xr:uid="{00000000-0005-0000-0000-0000EC090000}"/>
    <cellStyle name="Comma 2 2 2 2 2 12" xfId="44881" xr:uid="{00000000-0005-0000-0000-0000ED090000}"/>
    <cellStyle name="Comma 2 2 2 2 2 13" xfId="45791" xr:uid="{00000000-0005-0000-0000-0000EE090000}"/>
    <cellStyle name="Comma 2 2 2 2 2 14" xfId="46083" xr:uid="{00000000-0005-0000-0000-0000EF090000}"/>
    <cellStyle name="Comma 2 2 2 2 2 15" xfId="49098" xr:uid="{00000000-0005-0000-0000-0000F0090000}"/>
    <cellStyle name="Comma 2 2 2 2 2 2" xfId="6119" xr:uid="{00000000-0005-0000-0000-0000F1090000}"/>
    <cellStyle name="Comma 2 2 2 2 2 2 2" xfId="6439" xr:uid="{00000000-0005-0000-0000-0000F2090000}"/>
    <cellStyle name="Comma 2 2 2 2 2 2 2 2" xfId="11065" xr:uid="{00000000-0005-0000-0000-0000F3090000}"/>
    <cellStyle name="Comma 2 2 2 2 2 2 2 2 2" xfId="18615" xr:uid="{00000000-0005-0000-0000-0000F4090000}"/>
    <cellStyle name="Comma 2 2 2 2 2 2 2 2 3" xfId="42718" xr:uid="{00000000-0005-0000-0000-0000F5090000}"/>
    <cellStyle name="Comma 2 2 2 2 2 2 2 2 4" xfId="47931" xr:uid="{00000000-0005-0000-0000-0000F6090000}"/>
    <cellStyle name="Comma 2 2 2 2 2 2 2 2 5" xfId="50947" xr:uid="{00000000-0005-0000-0000-0000F7090000}"/>
    <cellStyle name="Comma 2 2 2 2 2 2 2 3" xfId="11550" xr:uid="{00000000-0005-0000-0000-0000F8090000}"/>
    <cellStyle name="Comma 2 2 2 2 2 2 2 3 2" xfId="19092" xr:uid="{00000000-0005-0000-0000-0000F9090000}"/>
    <cellStyle name="Comma 2 2 2 2 2 2 2 3 3" xfId="42788" xr:uid="{00000000-0005-0000-0000-0000FA090000}"/>
    <cellStyle name="Comma 2 2 2 2 2 2 2 3 4" xfId="48408" xr:uid="{00000000-0005-0000-0000-0000FB090000}"/>
    <cellStyle name="Comma 2 2 2 2 2 2 2 3 5" xfId="51424" xr:uid="{00000000-0005-0000-0000-0000FC090000}"/>
    <cellStyle name="Comma 2 2 2 2 2 2 2 4" xfId="12037" xr:uid="{00000000-0005-0000-0000-0000FD090000}"/>
    <cellStyle name="Comma 2 2 2 2 2 2 2 4 2" xfId="19569" xr:uid="{00000000-0005-0000-0000-0000FE090000}"/>
    <cellStyle name="Comma 2 2 2 2 2 2 2 4 3" xfId="21566" xr:uid="{00000000-0005-0000-0000-0000FF090000}"/>
    <cellStyle name="Comma 2 2 2 2 2 2 2 4 4" xfId="48885" xr:uid="{00000000-0005-0000-0000-0000000A0000}"/>
    <cellStyle name="Comma 2 2 2 2 2 2 2 4 5" xfId="51901" xr:uid="{00000000-0005-0000-0000-0000010A0000}"/>
    <cellStyle name="Comma 2 2 2 2 2 2 2 5" xfId="9073" xr:uid="{00000000-0005-0000-0000-0000020A0000}"/>
    <cellStyle name="Comma 2 2 2 2 2 2 2 5 2" xfId="30446" xr:uid="{00000000-0005-0000-0000-0000030A0000}"/>
    <cellStyle name="Comma 2 2 2 2 2 2 2 5 3" xfId="47454" xr:uid="{00000000-0005-0000-0000-0000040A0000}"/>
    <cellStyle name="Comma 2 2 2 2 2 2 2 5 4" xfId="50470" xr:uid="{00000000-0005-0000-0000-0000050A0000}"/>
    <cellStyle name="Comma 2 2 2 2 2 2 2 6" xfId="44740" xr:uid="{00000000-0005-0000-0000-0000060A0000}"/>
    <cellStyle name="Comma 2 2 2 2 2 2 2 7" xfId="46348" xr:uid="{00000000-0005-0000-0000-0000070A0000}"/>
    <cellStyle name="Comma 2 2 2 2 2 2 2 8" xfId="49364" xr:uid="{00000000-0005-0000-0000-0000080A0000}"/>
    <cellStyle name="Comma 2 2 2 2 2 2 3" xfId="10853" xr:uid="{00000000-0005-0000-0000-0000090A0000}"/>
    <cellStyle name="Comma 2 2 2 2 2 2 3 2" xfId="18403" xr:uid="{00000000-0005-0000-0000-00000A0A0000}"/>
    <cellStyle name="Comma 2 2 2 2 2 2 3 3" xfId="30351" xr:uid="{00000000-0005-0000-0000-00000B0A0000}"/>
    <cellStyle name="Comma 2 2 2 2 2 2 3 4" xfId="47719" xr:uid="{00000000-0005-0000-0000-00000C0A0000}"/>
    <cellStyle name="Comma 2 2 2 2 2 2 3 5" xfId="50735" xr:uid="{00000000-0005-0000-0000-00000D0A0000}"/>
    <cellStyle name="Comma 2 2 2 2 2 2 4" xfId="11337" xr:uid="{00000000-0005-0000-0000-00000E0A0000}"/>
    <cellStyle name="Comma 2 2 2 2 2 2 4 2" xfId="18880" xr:uid="{00000000-0005-0000-0000-00000F0A0000}"/>
    <cellStyle name="Comma 2 2 2 2 2 2 4 3" xfId="43771" xr:uid="{00000000-0005-0000-0000-0000100A0000}"/>
    <cellStyle name="Comma 2 2 2 2 2 2 4 4" xfId="48196" xr:uid="{00000000-0005-0000-0000-0000110A0000}"/>
    <cellStyle name="Comma 2 2 2 2 2 2 4 5" xfId="51212" xr:uid="{00000000-0005-0000-0000-0000120A0000}"/>
    <cellStyle name="Comma 2 2 2 2 2 2 5" xfId="11824" xr:uid="{00000000-0005-0000-0000-0000130A0000}"/>
    <cellStyle name="Comma 2 2 2 2 2 2 5 2" xfId="19357" xr:uid="{00000000-0005-0000-0000-0000140A0000}"/>
    <cellStyle name="Comma 2 2 2 2 2 2 5 3" xfId="42831" xr:uid="{00000000-0005-0000-0000-0000150A0000}"/>
    <cellStyle name="Comma 2 2 2 2 2 2 5 4" xfId="48673" xr:uid="{00000000-0005-0000-0000-0000160A0000}"/>
    <cellStyle name="Comma 2 2 2 2 2 2 5 5" xfId="51689" xr:uid="{00000000-0005-0000-0000-0000170A0000}"/>
    <cellStyle name="Comma 2 2 2 2 2 2 6" xfId="8772" xr:uid="{00000000-0005-0000-0000-0000180A0000}"/>
    <cellStyle name="Comma 2 2 2 2 2 2 6 2" xfId="43899" xr:uid="{00000000-0005-0000-0000-0000190A0000}"/>
    <cellStyle name="Comma 2 2 2 2 2 2 6 3" xfId="47242" xr:uid="{00000000-0005-0000-0000-00001A0A0000}"/>
    <cellStyle name="Comma 2 2 2 2 2 2 6 4" xfId="50258" xr:uid="{00000000-0005-0000-0000-00001B0A0000}"/>
    <cellStyle name="Comma 2 2 2 2 2 2 7" xfId="43858" xr:uid="{00000000-0005-0000-0000-00001C0A0000}"/>
    <cellStyle name="Comma 2 2 2 2 2 2 8" xfId="46136" xr:uid="{00000000-0005-0000-0000-00001D0A0000}"/>
    <cellStyle name="Comma 2 2 2 2 2 2 9" xfId="49152" xr:uid="{00000000-0005-0000-0000-00001E0A0000}"/>
    <cellStyle name="Comma 2 2 2 2 2 3" xfId="6199" xr:uid="{00000000-0005-0000-0000-00001F0A0000}"/>
    <cellStyle name="Comma 2 2 2 2 2 3 2" xfId="6519" xr:uid="{00000000-0005-0000-0000-0000200A0000}"/>
    <cellStyle name="Comma 2 2 2 2 2 3 2 2" xfId="11118" xr:uid="{00000000-0005-0000-0000-0000210A0000}"/>
    <cellStyle name="Comma 2 2 2 2 2 3 2 2 2" xfId="18668" xr:uid="{00000000-0005-0000-0000-0000220A0000}"/>
    <cellStyle name="Comma 2 2 2 2 2 3 2 2 3" xfId="43622" xr:uid="{00000000-0005-0000-0000-0000230A0000}"/>
    <cellStyle name="Comma 2 2 2 2 2 3 2 2 4" xfId="47984" xr:uid="{00000000-0005-0000-0000-0000240A0000}"/>
    <cellStyle name="Comma 2 2 2 2 2 3 2 2 5" xfId="51000" xr:uid="{00000000-0005-0000-0000-0000250A0000}"/>
    <cellStyle name="Comma 2 2 2 2 2 3 2 3" xfId="11603" xr:uid="{00000000-0005-0000-0000-0000260A0000}"/>
    <cellStyle name="Comma 2 2 2 2 2 3 2 3 2" xfId="19145" xr:uid="{00000000-0005-0000-0000-0000270A0000}"/>
    <cellStyle name="Comma 2 2 2 2 2 3 2 3 3" xfId="20730" xr:uid="{00000000-0005-0000-0000-0000280A0000}"/>
    <cellStyle name="Comma 2 2 2 2 2 3 2 3 4" xfId="48461" xr:uid="{00000000-0005-0000-0000-0000290A0000}"/>
    <cellStyle name="Comma 2 2 2 2 2 3 2 3 5" xfId="51477" xr:uid="{00000000-0005-0000-0000-00002A0A0000}"/>
    <cellStyle name="Comma 2 2 2 2 2 3 2 4" xfId="12090" xr:uid="{00000000-0005-0000-0000-00002B0A0000}"/>
    <cellStyle name="Comma 2 2 2 2 2 3 2 4 2" xfId="19622" xr:uid="{00000000-0005-0000-0000-00002C0A0000}"/>
    <cellStyle name="Comma 2 2 2 2 2 3 2 4 3" xfId="43789" xr:uid="{00000000-0005-0000-0000-00002D0A0000}"/>
    <cellStyle name="Comma 2 2 2 2 2 3 2 4 4" xfId="48938" xr:uid="{00000000-0005-0000-0000-00002E0A0000}"/>
    <cellStyle name="Comma 2 2 2 2 2 3 2 4 5" xfId="51954" xr:uid="{00000000-0005-0000-0000-00002F0A0000}"/>
    <cellStyle name="Comma 2 2 2 2 2 3 2 5" xfId="9152" xr:uid="{00000000-0005-0000-0000-0000300A0000}"/>
    <cellStyle name="Comma 2 2 2 2 2 3 2 5 2" xfId="44489" xr:uid="{00000000-0005-0000-0000-0000310A0000}"/>
    <cellStyle name="Comma 2 2 2 2 2 3 2 5 3" xfId="47507" xr:uid="{00000000-0005-0000-0000-0000320A0000}"/>
    <cellStyle name="Comma 2 2 2 2 2 3 2 5 4" xfId="50523" xr:uid="{00000000-0005-0000-0000-0000330A0000}"/>
    <cellStyle name="Comma 2 2 2 2 2 3 2 6" xfId="20547" xr:uid="{00000000-0005-0000-0000-0000340A0000}"/>
    <cellStyle name="Comma 2 2 2 2 2 3 2 7" xfId="46401" xr:uid="{00000000-0005-0000-0000-0000350A0000}"/>
    <cellStyle name="Comma 2 2 2 2 2 3 2 8" xfId="49417" xr:uid="{00000000-0005-0000-0000-0000360A0000}"/>
    <cellStyle name="Comma 2 2 2 2 2 3 3" xfId="10906" xr:uid="{00000000-0005-0000-0000-0000370A0000}"/>
    <cellStyle name="Comma 2 2 2 2 2 3 3 2" xfId="18456" xr:uid="{00000000-0005-0000-0000-0000380A0000}"/>
    <cellStyle name="Comma 2 2 2 2 2 3 3 3" xfId="28665" xr:uid="{00000000-0005-0000-0000-0000390A0000}"/>
    <cellStyle name="Comma 2 2 2 2 2 3 3 4" xfId="47772" xr:uid="{00000000-0005-0000-0000-00003A0A0000}"/>
    <cellStyle name="Comma 2 2 2 2 2 3 3 5" xfId="50788" xr:uid="{00000000-0005-0000-0000-00003B0A0000}"/>
    <cellStyle name="Comma 2 2 2 2 2 3 4" xfId="11391" xr:uid="{00000000-0005-0000-0000-00003C0A0000}"/>
    <cellStyle name="Comma 2 2 2 2 2 3 4 2" xfId="18933" xr:uid="{00000000-0005-0000-0000-00003D0A0000}"/>
    <cellStyle name="Comma 2 2 2 2 2 3 4 3" xfId="44266" xr:uid="{00000000-0005-0000-0000-00003E0A0000}"/>
    <cellStyle name="Comma 2 2 2 2 2 3 4 4" xfId="48249" xr:uid="{00000000-0005-0000-0000-00003F0A0000}"/>
    <cellStyle name="Comma 2 2 2 2 2 3 4 5" xfId="51265" xr:uid="{00000000-0005-0000-0000-0000400A0000}"/>
    <cellStyle name="Comma 2 2 2 2 2 3 5" xfId="11878" xr:uid="{00000000-0005-0000-0000-0000410A0000}"/>
    <cellStyle name="Comma 2 2 2 2 2 3 5 2" xfId="19410" xr:uid="{00000000-0005-0000-0000-0000420A0000}"/>
    <cellStyle name="Comma 2 2 2 2 2 3 5 3" xfId="43224" xr:uid="{00000000-0005-0000-0000-0000430A0000}"/>
    <cellStyle name="Comma 2 2 2 2 2 3 5 4" xfId="48726" xr:uid="{00000000-0005-0000-0000-0000440A0000}"/>
    <cellStyle name="Comma 2 2 2 2 2 3 5 5" xfId="51742" xr:uid="{00000000-0005-0000-0000-0000450A0000}"/>
    <cellStyle name="Comma 2 2 2 2 2 3 6" xfId="8843" xr:uid="{00000000-0005-0000-0000-0000460A0000}"/>
    <cellStyle name="Comma 2 2 2 2 2 3 6 2" xfId="43336" xr:uid="{00000000-0005-0000-0000-0000470A0000}"/>
    <cellStyle name="Comma 2 2 2 2 2 3 6 3" xfId="47295" xr:uid="{00000000-0005-0000-0000-0000480A0000}"/>
    <cellStyle name="Comma 2 2 2 2 2 3 6 4" xfId="50311" xr:uid="{00000000-0005-0000-0000-0000490A0000}"/>
    <cellStyle name="Comma 2 2 2 2 2 3 7" xfId="44155" xr:uid="{00000000-0005-0000-0000-00004A0A0000}"/>
    <cellStyle name="Comma 2 2 2 2 2 3 8" xfId="46189" xr:uid="{00000000-0005-0000-0000-00004B0A0000}"/>
    <cellStyle name="Comma 2 2 2 2 2 3 9" xfId="49205" xr:uid="{00000000-0005-0000-0000-00004C0A0000}"/>
    <cellStyle name="Comma 2 2 2 2 2 4" xfId="6279" xr:uid="{00000000-0005-0000-0000-00004D0A0000}"/>
    <cellStyle name="Comma 2 2 2 2 2 4 2" xfId="6599" xr:uid="{00000000-0005-0000-0000-00004E0A0000}"/>
    <cellStyle name="Comma 2 2 2 2 2 4 2 2" xfId="11171" xr:uid="{00000000-0005-0000-0000-00004F0A0000}"/>
    <cellStyle name="Comma 2 2 2 2 2 4 2 2 2" xfId="18721" xr:uid="{00000000-0005-0000-0000-0000500A0000}"/>
    <cellStyle name="Comma 2 2 2 2 2 4 2 2 3" xfId="42735" xr:uid="{00000000-0005-0000-0000-0000510A0000}"/>
    <cellStyle name="Comma 2 2 2 2 2 4 2 2 4" xfId="48037" xr:uid="{00000000-0005-0000-0000-0000520A0000}"/>
    <cellStyle name="Comma 2 2 2 2 2 4 2 2 5" xfId="51053" xr:uid="{00000000-0005-0000-0000-0000530A0000}"/>
    <cellStyle name="Comma 2 2 2 2 2 4 2 3" xfId="11656" xr:uid="{00000000-0005-0000-0000-0000540A0000}"/>
    <cellStyle name="Comma 2 2 2 2 2 4 2 3 2" xfId="19198" xr:uid="{00000000-0005-0000-0000-0000550A0000}"/>
    <cellStyle name="Comma 2 2 2 2 2 4 2 3 3" xfId="44302" xr:uid="{00000000-0005-0000-0000-0000560A0000}"/>
    <cellStyle name="Comma 2 2 2 2 2 4 2 3 4" xfId="48514" xr:uid="{00000000-0005-0000-0000-0000570A0000}"/>
    <cellStyle name="Comma 2 2 2 2 2 4 2 3 5" xfId="51530" xr:uid="{00000000-0005-0000-0000-0000580A0000}"/>
    <cellStyle name="Comma 2 2 2 2 2 4 2 4" xfId="12143" xr:uid="{00000000-0005-0000-0000-0000590A0000}"/>
    <cellStyle name="Comma 2 2 2 2 2 4 2 4 2" xfId="19675" xr:uid="{00000000-0005-0000-0000-00005A0A0000}"/>
    <cellStyle name="Comma 2 2 2 2 2 4 2 4 3" xfId="43400" xr:uid="{00000000-0005-0000-0000-00005B0A0000}"/>
    <cellStyle name="Comma 2 2 2 2 2 4 2 4 4" xfId="48991" xr:uid="{00000000-0005-0000-0000-00005C0A0000}"/>
    <cellStyle name="Comma 2 2 2 2 2 4 2 4 5" xfId="52007" xr:uid="{00000000-0005-0000-0000-00005D0A0000}"/>
    <cellStyle name="Comma 2 2 2 2 2 4 2 5" xfId="9232" xr:uid="{00000000-0005-0000-0000-00005E0A0000}"/>
    <cellStyle name="Comma 2 2 2 2 2 4 2 5 2" xfId="43388" xr:uid="{00000000-0005-0000-0000-00005F0A0000}"/>
    <cellStyle name="Comma 2 2 2 2 2 4 2 5 3" xfId="47560" xr:uid="{00000000-0005-0000-0000-0000600A0000}"/>
    <cellStyle name="Comma 2 2 2 2 2 4 2 5 4" xfId="50576" xr:uid="{00000000-0005-0000-0000-0000610A0000}"/>
    <cellStyle name="Comma 2 2 2 2 2 4 2 6" xfId="43577" xr:uid="{00000000-0005-0000-0000-0000620A0000}"/>
    <cellStyle name="Comma 2 2 2 2 2 4 2 7" xfId="46454" xr:uid="{00000000-0005-0000-0000-0000630A0000}"/>
    <cellStyle name="Comma 2 2 2 2 2 4 2 8" xfId="49470" xr:uid="{00000000-0005-0000-0000-0000640A0000}"/>
    <cellStyle name="Comma 2 2 2 2 2 4 3" xfId="10959" xr:uid="{00000000-0005-0000-0000-0000650A0000}"/>
    <cellStyle name="Comma 2 2 2 2 2 4 3 2" xfId="18509" xr:uid="{00000000-0005-0000-0000-0000660A0000}"/>
    <cellStyle name="Comma 2 2 2 2 2 4 3 3" xfId="42700" xr:uid="{00000000-0005-0000-0000-0000670A0000}"/>
    <cellStyle name="Comma 2 2 2 2 2 4 3 4" xfId="47825" xr:uid="{00000000-0005-0000-0000-0000680A0000}"/>
    <cellStyle name="Comma 2 2 2 2 2 4 3 5" xfId="50841" xr:uid="{00000000-0005-0000-0000-0000690A0000}"/>
    <cellStyle name="Comma 2 2 2 2 2 4 4" xfId="11444" xr:uid="{00000000-0005-0000-0000-00006A0A0000}"/>
    <cellStyle name="Comma 2 2 2 2 2 4 4 2" xfId="18986" xr:uid="{00000000-0005-0000-0000-00006B0A0000}"/>
    <cellStyle name="Comma 2 2 2 2 2 4 4 3" xfId="44000" xr:uid="{00000000-0005-0000-0000-00006C0A0000}"/>
    <cellStyle name="Comma 2 2 2 2 2 4 4 4" xfId="48302" xr:uid="{00000000-0005-0000-0000-00006D0A0000}"/>
    <cellStyle name="Comma 2 2 2 2 2 4 4 5" xfId="51318" xr:uid="{00000000-0005-0000-0000-00006E0A0000}"/>
    <cellStyle name="Comma 2 2 2 2 2 4 5" xfId="11931" xr:uid="{00000000-0005-0000-0000-00006F0A0000}"/>
    <cellStyle name="Comma 2 2 2 2 2 4 5 2" xfId="19463" xr:uid="{00000000-0005-0000-0000-0000700A0000}"/>
    <cellStyle name="Comma 2 2 2 2 2 4 5 3" xfId="43837" xr:uid="{00000000-0005-0000-0000-0000710A0000}"/>
    <cellStyle name="Comma 2 2 2 2 2 4 5 4" xfId="48779" xr:uid="{00000000-0005-0000-0000-0000720A0000}"/>
    <cellStyle name="Comma 2 2 2 2 2 4 5 5" xfId="51795" xr:uid="{00000000-0005-0000-0000-0000730A0000}"/>
    <cellStyle name="Comma 2 2 2 2 2 4 6" xfId="8919" xr:uid="{00000000-0005-0000-0000-0000740A0000}"/>
    <cellStyle name="Comma 2 2 2 2 2 4 6 2" xfId="43754" xr:uid="{00000000-0005-0000-0000-0000750A0000}"/>
    <cellStyle name="Comma 2 2 2 2 2 4 6 3" xfId="47348" xr:uid="{00000000-0005-0000-0000-0000760A0000}"/>
    <cellStyle name="Comma 2 2 2 2 2 4 6 4" xfId="50364" xr:uid="{00000000-0005-0000-0000-0000770A0000}"/>
    <cellStyle name="Comma 2 2 2 2 2 4 7" xfId="42343" xr:uid="{00000000-0005-0000-0000-0000780A0000}"/>
    <cellStyle name="Comma 2 2 2 2 2 4 8" xfId="46242" xr:uid="{00000000-0005-0000-0000-0000790A0000}"/>
    <cellStyle name="Comma 2 2 2 2 2 4 9" xfId="49258" xr:uid="{00000000-0005-0000-0000-00007A0A0000}"/>
    <cellStyle name="Comma 2 2 2 2 2 5" xfId="6359" xr:uid="{00000000-0005-0000-0000-00007B0A0000}"/>
    <cellStyle name="Comma 2 2 2 2 2 5 2" xfId="11012" xr:uid="{00000000-0005-0000-0000-00007C0A0000}"/>
    <cellStyle name="Comma 2 2 2 2 2 5 2 2" xfId="18562" xr:uid="{00000000-0005-0000-0000-00007D0A0000}"/>
    <cellStyle name="Comma 2 2 2 2 2 5 2 3" xfId="43138" xr:uid="{00000000-0005-0000-0000-00007E0A0000}"/>
    <cellStyle name="Comma 2 2 2 2 2 5 2 4" xfId="47878" xr:uid="{00000000-0005-0000-0000-00007F0A0000}"/>
    <cellStyle name="Comma 2 2 2 2 2 5 2 5" xfId="50894" xr:uid="{00000000-0005-0000-0000-0000800A0000}"/>
    <cellStyle name="Comma 2 2 2 2 2 5 3" xfId="11497" xr:uid="{00000000-0005-0000-0000-0000810A0000}"/>
    <cellStyle name="Comma 2 2 2 2 2 5 3 2" xfId="19039" xr:uid="{00000000-0005-0000-0000-0000820A0000}"/>
    <cellStyle name="Comma 2 2 2 2 2 5 3 3" xfId="44702" xr:uid="{00000000-0005-0000-0000-0000830A0000}"/>
    <cellStyle name="Comma 2 2 2 2 2 5 3 4" xfId="48355" xr:uid="{00000000-0005-0000-0000-0000840A0000}"/>
    <cellStyle name="Comma 2 2 2 2 2 5 3 5" xfId="51371" xr:uid="{00000000-0005-0000-0000-0000850A0000}"/>
    <cellStyle name="Comma 2 2 2 2 2 5 4" xfId="11984" xr:uid="{00000000-0005-0000-0000-0000860A0000}"/>
    <cellStyle name="Comma 2 2 2 2 2 5 4 2" xfId="19516" xr:uid="{00000000-0005-0000-0000-0000870A0000}"/>
    <cellStyle name="Comma 2 2 2 2 2 5 4 3" xfId="43239" xr:uid="{00000000-0005-0000-0000-0000880A0000}"/>
    <cellStyle name="Comma 2 2 2 2 2 5 4 4" xfId="48832" xr:uid="{00000000-0005-0000-0000-0000890A0000}"/>
    <cellStyle name="Comma 2 2 2 2 2 5 4 5" xfId="51848" xr:uid="{00000000-0005-0000-0000-00008A0A0000}"/>
    <cellStyle name="Comma 2 2 2 2 2 5 5" xfId="8998" xr:uid="{00000000-0005-0000-0000-00008B0A0000}"/>
    <cellStyle name="Comma 2 2 2 2 2 5 5 2" xfId="21346" xr:uid="{00000000-0005-0000-0000-00008C0A0000}"/>
    <cellStyle name="Comma 2 2 2 2 2 5 5 3" xfId="47401" xr:uid="{00000000-0005-0000-0000-00008D0A0000}"/>
    <cellStyle name="Comma 2 2 2 2 2 5 5 4" xfId="50417" xr:uid="{00000000-0005-0000-0000-00008E0A0000}"/>
    <cellStyle name="Comma 2 2 2 2 2 5 6" xfId="42357" xr:uid="{00000000-0005-0000-0000-00008F0A0000}"/>
    <cellStyle name="Comma 2 2 2 2 2 5 7" xfId="46295" xr:uid="{00000000-0005-0000-0000-0000900A0000}"/>
    <cellStyle name="Comma 2 2 2 2 2 5 8" xfId="49311" xr:uid="{00000000-0005-0000-0000-0000910A0000}"/>
    <cellStyle name="Comma 2 2 2 2 2 6" xfId="6679" xr:uid="{00000000-0005-0000-0000-0000920A0000}"/>
    <cellStyle name="Comma 2 2 2 2 2 6 2" xfId="11224" xr:uid="{00000000-0005-0000-0000-0000930A0000}"/>
    <cellStyle name="Comma 2 2 2 2 2 6 2 2" xfId="18774" xr:uid="{00000000-0005-0000-0000-0000940A0000}"/>
    <cellStyle name="Comma 2 2 2 2 2 6 2 3" xfId="28809" xr:uid="{00000000-0005-0000-0000-0000950A0000}"/>
    <cellStyle name="Comma 2 2 2 2 2 6 2 4" xfId="48090" xr:uid="{00000000-0005-0000-0000-0000960A0000}"/>
    <cellStyle name="Comma 2 2 2 2 2 6 2 5" xfId="51106" xr:uid="{00000000-0005-0000-0000-0000970A0000}"/>
    <cellStyle name="Comma 2 2 2 2 2 6 3" xfId="11709" xr:uid="{00000000-0005-0000-0000-0000980A0000}"/>
    <cellStyle name="Comma 2 2 2 2 2 6 3 2" xfId="19251" xr:uid="{00000000-0005-0000-0000-0000990A0000}"/>
    <cellStyle name="Comma 2 2 2 2 2 6 3 3" xfId="43345" xr:uid="{00000000-0005-0000-0000-00009A0A0000}"/>
    <cellStyle name="Comma 2 2 2 2 2 6 3 4" xfId="48567" xr:uid="{00000000-0005-0000-0000-00009B0A0000}"/>
    <cellStyle name="Comma 2 2 2 2 2 6 3 5" xfId="51583" xr:uid="{00000000-0005-0000-0000-00009C0A0000}"/>
    <cellStyle name="Comma 2 2 2 2 2 6 4" xfId="12197" xr:uid="{00000000-0005-0000-0000-00009D0A0000}"/>
    <cellStyle name="Comma 2 2 2 2 2 6 4 2" xfId="19728" xr:uid="{00000000-0005-0000-0000-00009E0A0000}"/>
    <cellStyle name="Comma 2 2 2 2 2 6 4 3" xfId="42888" xr:uid="{00000000-0005-0000-0000-00009F0A0000}"/>
    <cellStyle name="Comma 2 2 2 2 2 6 4 4" xfId="49044" xr:uid="{00000000-0005-0000-0000-0000A00A0000}"/>
    <cellStyle name="Comma 2 2 2 2 2 6 4 5" xfId="52060" xr:uid="{00000000-0005-0000-0000-0000A10A0000}"/>
    <cellStyle name="Comma 2 2 2 2 2 6 5" xfId="9312" xr:uid="{00000000-0005-0000-0000-0000A20A0000}"/>
    <cellStyle name="Comma 2 2 2 2 2 6 5 2" xfId="28666" xr:uid="{00000000-0005-0000-0000-0000A30A0000}"/>
    <cellStyle name="Comma 2 2 2 2 2 6 5 3" xfId="47613" xr:uid="{00000000-0005-0000-0000-0000A40A0000}"/>
    <cellStyle name="Comma 2 2 2 2 2 6 5 4" xfId="50629" xr:uid="{00000000-0005-0000-0000-0000A50A0000}"/>
    <cellStyle name="Comma 2 2 2 2 2 6 6" xfId="42434" xr:uid="{00000000-0005-0000-0000-0000A60A0000}"/>
    <cellStyle name="Comma 2 2 2 2 2 6 7" xfId="46507" xr:uid="{00000000-0005-0000-0000-0000A70A0000}"/>
    <cellStyle name="Comma 2 2 2 2 2 6 8" xfId="49523" xr:uid="{00000000-0005-0000-0000-0000A80A0000}"/>
    <cellStyle name="Comma 2 2 2 2 2 7" xfId="10800" xr:uid="{00000000-0005-0000-0000-0000A90A0000}"/>
    <cellStyle name="Comma 2 2 2 2 2 7 2" xfId="18350" xr:uid="{00000000-0005-0000-0000-0000AA0A0000}"/>
    <cellStyle name="Comma 2 2 2 2 2 7 3" xfId="21033" xr:uid="{00000000-0005-0000-0000-0000AB0A0000}"/>
    <cellStyle name="Comma 2 2 2 2 2 7 4" xfId="47666" xr:uid="{00000000-0005-0000-0000-0000AC0A0000}"/>
    <cellStyle name="Comma 2 2 2 2 2 7 5" xfId="50682" xr:uid="{00000000-0005-0000-0000-0000AD0A0000}"/>
    <cellStyle name="Comma 2 2 2 2 2 8" xfId="11284" xr:uid="{00000000-0005-0000-0000-0000AE0A0000}"/>
    <cellStyle name="Comma 2 2 2 2 2 8 2" xfId="18827" xr:uid="{00000000-0005-0000-0000-0000AF0A0000}"/>
    <cellStyle name="Comma 2 2 2 2 2 8 3" xfId="21208" xr:uid="{00000000-0005-0000-0000-0000B00A0000}"/>
    <cellStyle name="Comma 2 2 2 2 2 8 4" xfId="48143" xr:uid="{00000000-0005-0000-0000-0000B10A0000}"/>
    <cellStyle name="Comma 2 2 2 2 2 8 5" xfId="51159" xr:uid="{00000000-0005-0000-0000-0000B20A0000}"/>
    <cellStyle name="Comma 2 2 2 2 2 9" xfId="11771" xr:uid="{00000000-0005-0000-0000-0000B30A0000}"/>
    <cellStyle name="Comma 2 2 2 2 2 9 2" xfId="19304" xr:uid="{00000000-0005-0000-0000-0000B40A0000}"/>
    <cellStyle name="Comma 2 2 2 2 2 9 3" xfId="43346" xr:uid="{00000000-0005-0000-0000-0000B50A0000}"/>
    <cellStyle name="Comma 2 2 2 2 2 9 4" xfId="48620" xr:uid="{00000000-0005-0000-0000-0000B60A0000}"/>
    <cellStyle name="Comma 2 2 2 2 2 9 5" xfId="51636" xr:uid="{00000000-0005-0000-0000-0000B70A0000}"/>
    <cellStyle name="Comma 2 2 2 2 3" xfId="5700" xr:uid="{00000000-0005-0000-0000-0000B80A0000}"/>
    <cellStyle name="Comma 2 2 2 2 3 2" xfId="6413" xr:uid="{00000000-0005-0000-0000-0000B90A0000}"/>
    <cellStyle name="Comma 2 2 2 2 3 2 2" xfId="11060" xr:uid="{00000000-0005-0000-0000-0000BA0A0000}"/>
    <cellStyle name="Comma 2 2 2 2 3 2 2 2" xfId="18610" xr:uid="{00000000-0005-0000-0000-0000BB0A0000}"/>
    <cellStyle name="Comma 2 2 2 2 3 2 2 3" xfId="30329" xr:uid="{00000000-0005-0000-0000-0000BC0A0000}"/>
    <cellStyle name="Comma 2 2 2 2 3 2 2 4" xfId="47926" xr:uid="{00000000-0005-0000-0000-0000BD0A0000}"/>
    <cellStyle name="Comma 2 2 2 2 3 2 2 5" xfId="50942" xr:uid="{00000000-0005-0000-0000-0000BE0A0000}"/>
    <cellStyle name="Comma 2 2 2 2 3 2 3" xfId="11545" xr:uid="{00000000-0005-0000-0000-0000BF0A0000}"/>
    <cellStyle name="Comma 2 2 2 2 3 2 3 2" xfId="19087" xr:uid="{00000000-0005-0000-0000-0000C00A0000}"/>
    <cellStyle name="Comma 2 2 2 2 3 2 3 3" xfId="43415" xr:uid="{00000000-0005-0000-0000-0000C10A0000}"/>
    <cellStyle name="Comma 2 2 2 2 3 2 3 4" xfId="48403" xr:uid="{00000000-0005-0000-0000-0000C20A0000}"/>
    <cellStyle name="Comma 2 2 2 2 3 2 3 5" xfId="51419" xr:uid="{00000000-0005-0000-0000-0000C30A0000}"/>
    <cellStyle name="Comma 2 2 2 2 3 2 4" xfId="12032" xr:uid="{00000000-0005-0000-0000-0000C40A0000}"/>
    <cellStyle name="Comma 2 2 2 2 3 2 4 2" xfId="19564" xr:uid="{00000000-0005-0000-0000-0000C50A0000}"/>
    <cellStyle name="Comma 2 2 2 2 3 2 4 3" xfId="44016" xr:uid="{00000000-0005-0000-0000-0000C60A0000}"/>
    <cellStyle name="Comma 2 2 2 2 3 2 4 4" xfId="48880" xr:uid="{00000000-0005-0000-0000-0000C70A0000}"/>
    <cellStyle name="Comma 2 2 2 2 3 2 4 5" xfId="51896" xr:uid="{00000000-0005-0000-0000-0000C80A0000}"/>
    <cellStyle name="Comma 2 2 2 2 3 2 5" xfId="9052" xr:uid="{00000000-0005-0000-0000-0000C90A0000}"/>
    <cellStyle name="Comma 2 2 2 2 3 2 5 2" xfId="43654" xr:uid="{00000000-0005-0000-0000-0000CA0A0000}"/>
    <cellStyle name="Comma 2 2 2 2 3 2 5 3" xfId="47449" xr:uid="{00000000-0005-0000-0000-0000CB0A0000}"/>
    <cellStyle name="Comma 2 2 2 2 3 2 5 4" xfId="50465" xr:uid="{00000000-0005-0000-0000-0000CC0A0000}"/>
    <cellStyle name="Comma 2 2 2 2 3 2 6" xfId="42373" xr:uid="{00000000-0005-0000-0000-0000CD0A0000}"/>
    <cellStyle name="Comma 2 2 2 2 3 2 7" xfId="46343" xr:uid="{00000000-0005-0000-0000-0000CE0A0000}"/>
    <cellStyle name="Comma 2 2 2 2 3 2 8" xfId="49359" xr:uid="{00000000-0005-0000-0000-0000CF0A0000}"/>
    <cellStyle name="Comma 2 2 2 2 3 3" xfId="10848" xr:uid="{00000000-0005-0000-0000-0000D00A0000}"/>
    <cellStyle name="Comma 2 2 2 2 3 3 2" xfId="18398" xr:uid="{00000000-0005-0000-0000-0000D10A0000}"/>
    <cellStyle name="Comma 2 2 2 2 3 3 3" xfId="44114" xr:uid="{00000000-0005-0000-0000-0000D20A0000}"/>
    <cellStyle name="Comma 2 2 2 2 3 3 4" xfId="47714" xr:uid="{00000000-0005-0000-0000-0000D30A0000}"/>
    <cellStyle name="Comma 2 2 2 2 3 3 5" xfId="50730" xr:uid="{00000000-0005-0000-0000-0000D40A0000}"/>
    <cellStyle name="Comma 2 2 2 2 3 4" xfId="11332" xr:uid="{00000000-0005-0000-0000-0000D50A0000}"/>
    <cellStyle name="Comma 2 2 2 2 3 4 2" xfId="18875" xr:uid="{00000000-0005-0000-0000-0000D60A0000}"/>
    <cellStyle name="Comma 2 2 2 2 3 4 3" xfId="43368" xr:uid="{00000000-0005-0000-0000-0000D70A0000}"/>
    <cellStyle name="Comma 2 2 2 2 3 4 4" xfId="48191" xr:uid="{00000000-0005-0000-0000-0000D80A0000}"/>
    <cellStyle name="Comma 2 2 2 2 3 4 5" xfId="51207" xr:uid="{00000000-0005-0000-0000-0000D90A0000}"/>
    <cellStyle name="Comma 2 2 2 2 3 5" xfId="11819" xr:uid="{00000000-0005-0000-0000-0000DA0A0000}"/>
    <cellStyle name="Comma 2 2 2 2 3 5 2" xfId="19352" xr:uid="{00000000-0005-0000-0000-0000DB0A0000}"/>
    <cellStyle name="Comma 2 2 2 2 3 5 3" xfId="43961" xr:uid="{00000000-0005-0000-0000-0000DC0A0000}"/>
    <cellStyle name="Comma 2 2 2 2 3 5 4" xfId="48668" xr:uid="{00000000-0005-0000-0000-0000DD0A0000}"/>
    <cellStyle name="Comma 2 2 2 2 3 5 5" xfId="51684" xr:uid="{00000000-0005-0000-0000-0000DE0A0000}"/>
    <cellStyle name="Comma 2 2 2 2 3 6" xfId="8757" xr:uid="{00000000-0005-0000-0000-0000DF0A0000}"/>
    <cellStyle name="Comma 2 2 2 2 3 6 2" xfId="44105" xr:uid="{00000000-0005-0000-0000-0000E00A0000}"/>
    <cellStyle name="Comma 2 2 2 2 3 6 3" xfId="47237" xr:uid="{00000000-0005-0000-0000-0000E10A0000}"/>
    <cellStyle name="Comma 2 2 2 2 3 6 4" xfId="50253" xr:uid="{00000000-0005-0000-0000-0000E20A0000}"/>
    <cellStyle name="Comma 2 2 2 2 3 7" xfId="42304" xr:uid="{00000000-0005-0000-0000-0000E30A0000}"/>
    <cellStyle name="Comma 2 2 2 2 3 8" xfId="46131" xr:uid="{00000000-0005-0000-0000-0000E40A0000}"/>
    <cellStyle name="Comma 2 2 2 2 3 9" xfId="49147" xr:uid="{00000000-0005-0000-0000-0000E50A0000}"/>
    <cellStyle name="Comma 2 2 2 2 4" xfId="6173" xr:uid="{00000000-0005-0000-0000-0000E60A0000}"/>
    <cellStyle name="Comma 2 2 2 2 4 2" xfId="6493" xr:uid="{00000000-0005-0000-0000-0000E70A0000}"/>
    <cellStyle name="Comma 2 2 2 2 4 2 2" xfId="11113" xr:uid="{00000000-0005-0000-0000-0000E80A0000}"/>
    <cellStyle name="Comma 2 2 2 2 4 2 2 2" xfId="18663" xr:uid="{00000000-0005-0000-0000-0000E90A0000}"/>
    <cellStyle name="Comma 2 2 2 2 4 2 2 3" xfId="42723" xr:uid="{00000000-0005-0000-0000-0000EA0A0000}"/>
    <cellStyle name="Comma 2 2 2 2 4 2 2 4" xfId="47979" xr:uid="{00000000-0005-0000-0000-0000EB0A0000}"/>
    <cellStyle name="Comma 2 2 2 2 4 2 2 5" xfId="50995" xr:uid="{00000000-0005-0000-0000-0000EC0A0000}"/>
    <cellStyle name="Comma 2 2 2 2 4 2 3" xfId="11598" xr:uid="{00000000-0005-0000-0000-0000ED0A0000}"/>
    <cellStyle name="Comma 2 2 2 2 4 2 3 2" xfId="19140" xr:uid="{00000000-0005-0000-0000-0000EE0A0000}"/>
    <cellStyle name="Comma 2 2 2 2 4 2 3 3" xfId="43190" xr:uid="{00000000-0005-0000-0000-0000EF0A0000}"/>
    <cellStyle name="Comma 2 2 2 2 4 2 3 4" xfId="48456" xr:uid="{00000000-0005-0000-0000-0000F00A0000}"/>
    <cellStyle name="Comma 2 2 2 2 4 2 3 5" xfId="51472" xr:uid="{00000000-0005-0000-0000-0000F10A0000}"/>
    <cellStyle name="Comma 2 2 2 2 4 2 4" xfId="12085" xr:uid="{00000000-0005-0000-0000-0000F20A0000}"/>
    <cellStyle name="Comma 2 2 2 2 4 2 4 2" xfId="19617" xr:uid="{00000000-0005-0000-0000-0000F30A0000}"/>
    <cellStyle name="Comma 2 2 2 2 4 2 4 3" xfId="44235" xr:uid="{00000000-0005-0000-0000-0000F40A0000}"/>
    <cellStyle name="Comma 2 2 2 2 4 2 4 4" xfId="48933" xr:uid="{00000000-0005-0000-0000-0000F50A0000}"/>
    <cellStyle name="Comma 2 2 2 2 4 2 4 5" xfId="51949" xr:uid="{00000000-0005-0000-0000-0000F60A0000}"/>
    <cellStyle name="Comma 2 2 2 2 4 2 5" xfId="9126" xr:uid="{00000000-0005-0000-0000-0000F70A0000}"/>
    <cellStyle name="Comma 2 2 2 2 4 2 5 2" xfId="43611" xr:uid="{00000000-0005-0000-0000-0000F80A0000}"/>
    <cellStyle name="Comma 2 2 2 2 4 2 5 3" xfId="47502" xr:uid="{00000000-0005-0000-0000-0000F90A0000}"/>
    <cellStyle name="Comma 2 2 2 2 4 2 5 4" xfId="50518" xr:uid="{00000000-0005-0000-0000-0000FA0A0000}"/>
    <cellStyle name="Comma 2 2 2 2 4 2 6" xfId="42389" xr:uid="{00000000-0005-0000-0000-0000FB0A0000}"/>
    <cellStyle name="Comma 2 2 2 2 4 2 7" xfId="46396" xr:uid="{00000000-0005-0000-0000-0000FC0A0000}"/>
    <cellStyle name="Comma 2 2 2 2 4 2 8" xfId="49412" xr:uid="{00000000-0005-0000-0000-0000FD0A0000}"/>
    <cellStyle name="Comma 2 2 2 2 4 3" xfId="10901" xr:uid="{00000000-0005-0000-0000-0000FE0A0000}"/>
    <cellStyle name="Comma 2 2 2 2 4 3 2" xfId="18451" xr:uid="{00000000-0005-0000-0000-0000FF0A0000}"/>
    <cellStyle name="Comma 2 2 2 2 4 3 3" xfId="28650" xr:uid="{00000000-0005-0000-0000-0000000B0000}"/>
    <cellStyle name="Comma 2 2 2 2 4 3 4" xfId="47767" xr:uid="{00000000-0005-0000-0000-0000010B0000}"/>
    <cellStyle name="Comma 2 2 2 2 4 3 5" xfId="50783" xr:uid="{00000000-0005-0000-0000-0000020B0000}"/>
    <cellStyle name="Comma 2 2 2 2 4 4" xfId="11386" xr:uid="{00000000-0005-0000-0000-0000030B0000}"/>
    <cellStyle name="Comma 2 2 2 2 4 4 2" xfId="18928" xr:uid="{00000000-0005-0000-0000-0000040B0000}"/>
    <cellStyle name="Comma 2 2 2 2 4 4 3" xfId="43626" xr:uid="{00000000-0005-0000-0000-0000050B0000}"/>
    <cellStyle name="Comma 2 2 2 2 4 4 4" xfId="48244" xr:uid="{00000000-0005-0000-0000-0000060B0000}"/>
    <cellStyle name="Comma 2 2 2 2 4 4 5" xfId="51260" xr:uid="{00000000-0005-0000-0000-0000070B0000}"/>
    <cellStyle name="Comma 2 2 2 2 4 5" xfId="11873" xr:uid="{00000000-0005-0000-0000-0000080B0000}"/>
    <cellStyle name="Comma 2 2 2 2 4 5 2" xfId="19405" xr:uid="{00000000-0005-0000-0000-0000090B0000}"/>
    <cellStyle name="Comma 2 2 2 2 4 5 3" xfId="43483" xr:uid="{00000000-0005-0000-0000-00000A0B0000}"/>
    <cellStyle name="Comma 2 2 2 2 4 5 4" xfId="48721" xr:uid="{00000000-0005-0000-0000-00000B0B0000}"/>
    <cellStyle name="Comma 2 2 2 2 4 5 5" xfId="51737" xr:uid="{00000000-0005-0000-0000-00000C0B0000}"/>
    <cellStyle name="Comma 2 2 2 2 4 6" xfId="8824" xr:uid="{00000000-0005-0000-0000-00000D0B0000}"/>
    <cellStyle name="Comma 2 2 2 2 4 6 2" xfId="28716" xr:uid="{00000000-0005-0000-0000-00000E0B0000}"/>
    <cellStyle name="Comma 2 2 2 2 4 6 3" xfId="47290" xr:uid="{00000000-0005-0000-0000-00000F0B0000}"/>
    <cellStyle name="Comma 2 2 2 2 4 6 4" xfId="50306" xr:uid="{00000000-0005-0000-0000-0000100B0000}"/>
    <cellStyle name="Comma 2 2 2 2 4 7" xfId="28632" xr:uid="{00000000-0005-0000-0000-0000110B0000}"/>
    <cellStyle name="Comma 2 2 2 2 4 8" xfId="46184" xr:uid="{00000000-0005-0000-0000-0000120B0000}"/>
    <cellStyle name="Comma 2 2 2 2 4 9" xfId="49200" xr:uid="{00000000-0005-0000-0000-0000130B0000}"/>
    <cellStyle name="Comma 2 2 2 2 5" xfId="6253" xr:uid="{00000000-0005-0000-0000-0000140B0000}"/>
    <cellStyle name="Comma 2 2 2 2 5 2" xfId="6573" xr:uid="{00000000-0005-0000-0000-0000150B0000}"/>
    <cellStyle name="Comma 2 2 2 2 5 2 2" xfId="11166" xr:uid="{00000000-0005-0000-0000-0000160B0000}"/>
    <cellStyle name="Comma 2 2 2 2 5 2 2 2" xfId="18716" xr:uid="{00000000-0005-0000-0000-0000170B0000}"/>
    <cellStyle name="Comma 2 2 2 2 5 2 2 3" xfId="21220" xr:uid="{00000000-0005-0000-0000-0000180B0000}"/>
    <cellStyle name="Comma 2 2 2 2 5 2 2 4" xfId="48032" xr:uid="{00000000-0005-0000-0000-0000190B0000}"/>
    <cellStyle name="Comma 2 2 2 2 5 2 2 5" xfId="51048" xr:uid="{00000000-0005-0000-0000-00001A0B0000}"/>
    <cellStyle name="Comma 2 2 2 2 5 2 3" xfId="11651" xr:uid="{00000000-0005-0000-0000-00001B0B0000}"/>
    <cellStyle name="Comma 2 2 2 2 5 2 3 2" xfId="19193" xr:uid="{00000000-0005-0000-0000-00001C0B0000}"/>
    <cellStyle name="Comma 2 2 2 2 5 2 3 3" xfId="43833" xr:uid="{00000000-0005-0000-0000-00001D0B0000}"/>
    <cellStyle name="Comma 2 2 2 2 5 2 3 4" xfId="48509" xr:uid="{00000000-0005-0000-0000-00001E0B0000}"/>
    <cellStyle name="Comma 2 2 2 2 5 2 3 5" xfId="51525" xr:uid="{00000000-0005-0000-0000-00001F0B0000}"/>
    <cellStyle name="Comma 2 2 2 2 5 2 4" xfId="12138" xr:uid="{00000000-0005-0000-0000-0000200B0000}"/>
    <cellStyle name="Comma 2 2 2 2 5 2 4 2" xfId="19670" xr:uid="{00000000-0005-0000-0000-0000210B0000}"/>
    <cellStyle name="Comma 2 2 2 2 5 2 4 3" xfId="43259" xr:uid="{00000000-0005-0000-0000-0000220B0000}"/>
    <cellStyle name="Comma 2 2 2 2 5 2 4 4" xfId="48986" xr:uid="{00000000-0005-0000-0000-0000230B0000}"/>
    <cellStyle name="Comma 2 2 2 2 5 2 4 5" xfId="52002" xr:uid="{00000000-0005-0000-0000-0000240B0000}"/>
    <cellStyle name="Comma 2 2 2 2 5 2 5" xfId="9206" xr:uid="{00000000-0005-0000-0000-0000250B0000}"/>
    <cellStyle name="Comma 2 2 2 2 5 2 5 2" xfId="43460" xr:uid="{00000000-0005-0000-0000-0000260B0000}"/>
    <cellStyle name="Comma 2 2 2 2 5 2 5 3" xfId="47555" xr:uid="{00000000-0005-0000-0000-0000270B0000}"/>
    <cellStyle name="Comma 2 2 2 2 5 2 5 4" xfId="50571" xr:uid="{00000000-0005-0000-0000-0000280B0000}"/>
    <cellStyle name="Comma 2 2 2 2 5 2 6" xfId="43873" xr:uid="{00000000-0005-0000-0000-0000290B0000}"/>
    <cellStyle name="Comma 2 2 2 2 5 2 7" xfId="46449" xr:uid="{00000000-0005-0000-0000-00002A0B0000}"/>
    <cellStyle name="Comma 2 2 2 2 5 2 8" xfId="49465" xr:uid="{00000000-0005-0000-0000-00002B0B0000}"/>
    <cellStyle name="Comma 2 2 2 2 5 3" xfId="10954" xr:uid="{00000000-0005-0000-0000-00002C0B0000}"/>
    <cellStyle name="Comma 2 2 2 2 5 3 2" xfId="18504" xr:uid="{00000000-0005-0000-0000-00002D0B0000}"/>
    <cellStyle name="Comma 2 2 2 2 5 3 3" xfId="43330" xr:uid="{00000000-0005-0000-0000-00002E0B0000}"/>
    <cellStyle name="Comma 2 2 2 2 5 3 4" xfId="47820" xr:uid="{00000000-0005-0000-0000-00002F0B0000}"/>
    <cellStyle name="Comma 2 2 2 2 5 3 5" xfId="50836" xr:uid="{00000000-0005-0000-0000-0000300B0000}"/>
    <cellStyle name="Comma 2 2 2 2 5 4" xfId="11439" xr:uid="{00000000-0005-0000-0000-0000310B0000}"/>
    <cellStyle name="Comma 2 2 2 2 5 4 2" xfId="18981" xr:uid="{00000000-0005-0000-0000-0000320B0000}"/>
    <cellStyle name="Comma 2 2 2 2 5 4 3" xfId="42774" xr:uid="{00000000-0005-0000-0000-0000330B0000}"/>
    <cellStyle name="Comma 2 2 2 2 5 4 4" xfId="48297" xr:uid="{00000000-0005-0000-0000-0000340B0000}"/>
    <cellStyle name="Comma 2 2 2 2 5 4 5" xfId="51313" xr:uid="{00000000-0005-0000-0000-0000350B0000}"/>
    <cellStyle name="Comma 2 2 2 2 5 5" xfId="11926" xr:uid="{00000000-0005-0000-0000-0000360B0000}"/>
    <cellStyle name="Comma 2 2 2 2 5 5 2" xfId="19458" xr:uid="{00000000-0005-0000-0000-0000370B0000}"/>
    <cellStyle name="Comma 2 2 2 2 5 5 3" xfId="43229" xr:uid="{00000000-0005-0000-0000-0000380B0000}"/>
    <cellStyle name="Comma 2 2 2 2 5 5 4" xfId="48774" xr:uid="{00000000-0005-0000-0000-0000390B0000}"/>
    <cellStyle name="Comma 2 2 2 2 5 5 5" xfId="51790" xr:uid="{00000000-0005-0000-0000-00003A0B0000}"/>
    <cellStyle name="Comma 2 2 2 2 5 6" xfId="8896" xr:uid="{00000000-0005-0000-0000-00003B0B0000}"/>
    <cellStyle name="Comma 2 2 2 2 5 6 2" xfId="43653" xr:uid="{00000000-0005-0000-0000-00003C0B0000}"/>
    <cellStyle name="Comma 2 2 2 2 5 6 3" xfId="47343" xr:uid="{00000000-0005-0000-0000-00003D0B0000}"/>
    <cellStyle name="Comma 2 2 2 2 5 6 4" xfId="50359" xr:uid="{00000000-0005-0000-0000-00003E0B0000}"/>
    <cellStyle name="Comma 2 2 2 2 5 7" xfId="43864" xr:uid="{00000000-0005-0000-0000-00003F0B0000}"/>
    <cellStyle name="Comma 2 2 2 2 5 8" xfId="46237" xr:uid="{00000000-0005-0000-0000-0000400B0000}"/>
    <cellStyle name="Comma 2 2 2 2 5 9" xfId="49253" xr:uid="{00000000-0005-0000-0000-0000410B0000}"/>
    <cellStyle name="Comma 2 2 2 2 6" xfId="6333" xr:uid="{00000000-0005-0000-0000-0000420B0000}"/>
    <cellStyle name="Comma 2 2 2 2 6 2" xfId="11007" xr:uid="{00000000-0005-0000-0000-0000430B0000}"/>
    <cellStyle name="Comma 2 2 2 2 6 2 2" xfId="18557" xr:uid="{00000000-0005-0000-0000-0000440B0000}"/>
    <cellStyle name="Comma 2 2 2 2 6 2 3" xfId="28649" xr:uid="{00000000-0005-0000-0000-0000450B0000}"/>
    <cellStyle name="Comma 2 2 2 2 6 2 4" xfId="47873" xr:uid="{00000000-0005-0000-0000-0000460B0000}"/>
    <cellStyle name="Comma 2 2 2 2 6 2 5" xfId="50889" xr:uid="{00000000-0005-0000-0000-0000470B0000}"/>
    <cellStyle name="Comma 2 2 2 2 6 3" xfId="11492" xr:uid="{00000000-0005-0000-0000-0000480B0000}"/>
    <cellStyle name="Comma 2 2 2 2 6 3 2" xfId="19034" xr:uid="{00000000-0005-0000-0000-0000490B0000}"/>
    <cellStyle name="Comma 2 2 2 2 6 3 3" xfId="44264" xr:uid="{00000000-0005-0000-0000-00004A0B0000}"/>
    <cellStyle name="Comma 2 2 2 2 6 3 4" xfId="48350" xr:uid="{00000000-0005-0000-0000-00004B0B0000}"/>
    <cellStyle name="Comma 2 2 2 2 6 3 5" xfId="51366" xr:uid="{00000000-0005-0000-0000-00004C0B0000}"/>
    <cellStyle name="Comma 2 2 2 2 6 4" xfId="11979" xr:uid="{00000000-0005-0000-0000-00004D0B0000}"/>
    <cellStyle name="Comma 2 2 2 2 6 4 2" xfId="19511" xr:uid="{00000000-0005-0000-0000-00004E0B0000}"/>
    <cellStyle name="Comma 2 2 2 2 6 4 3" xfId="43787" xr:uid="{00000000-0005-0000-0000-00004F0B0000}"/>
    <cellStyle name="Comma 2 2 2 2 6 4 4" xfId="48827" xr:uid="{00000000-0005-0000-0000-0000500B0000}"/>
    <cellStyle name="Comma 2 2 2 2 6 4 5" xfId="51843" xr:uid="{00000000-0005-0000-0000-0000510B0000}"/>
    <cellStyle name="Comma 2 2 2 2 6 5" xfId="8972" xr:uid="{00000000-0005-0000-0000-0000520B0000}"/>
    <cellStyle name="Comma 2 2 2 2 6 5 2" xfId="20497" xr:uid="{00000000-0005-0000-0000-0000530B0000}"/>
    <cellStyle name="Comma 2 2 2 2 6 5 3" xfId="47396" xr:uid="{00000000-0005-0000-0000-0000540B0000}"/>
    <cellStyle name="Comma 2 2 2 2 6 5 4" xfId="50412" xr:uid="{00000000-0005-0000-0000-0000550B0000}"/>
    <cellStyle name="Comma 2 2 2 2 6 6" xfId="43866" xr:uid="{00000000-0005-0000-0000-0000560B0000}"/>
    <cellStyle name="Comma 2 2 2 2 6 7" xfId="46290" xr:uid="{00000000-0005-0000-0000-0000570B0000}"/>
    <cellStyle name="Comma 2 2 2 2 6 8" xfId="49306" xr:uid="{00000000-0005-0000-0000-0000580B0000}"/>
    <cellStyle name="Comma 2 2 2 2 7" xfId="6653" xr:uid="{00000000-0005-0000-0000-0000590B0000}"/>
    <cellStyle name="Comma 2 2 2 2 7 2" xfId="11219" xr:uid="{00000000-0005-0000-0000-00005A0B0000}"/>
    <cellStyle name="Comma 2 2 2 2 7 2 2" xfId="18769" xr:uid="{00000000-0005-0000-0000-00005B0B0000}"/>
    <cellStyle name="Comma 2 2 2 2 7 2 3" xfId="44148" xr:uid="{00000000-0005-0000-0000-00005C0B0000}"/>
    <cellStyle name="Comma 2 2 2 2 7 2 4" xfId="48085" xr:uid="{00000000-0005-0000-0000-00005D0B0000}"/>
    <cellStyle name="Comma 2 2 2 2 7 2 5" xfId="51101" xr:uid="{00000000-0005-0000-0000-00005E0B0000}"/>
    <cellStyle name="Comma 2 2 2 2 7 3" xfId="11704" xr:uid="{00000000-0005-0000-0000-00005F0B0000}"/>
    <cellStyle name="Comma 2 2 2 2 7 3 2" xfId="19246" xr:uid="{00000000-0005-0000-0000-0000600B0000}"/>
    <cellStyle name="Comma 2 2 2 2 7 3 3" xfId="43204" xr:uid="{00000000-0005-0000-0000-0000610B0000}"/>
    <cellStyle name="Comma 2 2 2 2 7 3 4" xfId="48562" xr:uid="{00000000-0005-0000-0000-0000620B0000}"/>
    <cellStyle name="Comma 2 2 2 2 7 3 5" xfId="51578" xr:uid="{00000000-0005-0000-0000-0000630B0000}"/>
    <cellStyle name="Comma 2 2 2 2 7 4" xfId="12191" xr:uid="{00000000-0005-0000-0000-0000640B0000}"/>
    <cellStyle name="Comma 2 2 2 2 7 4 2" xfId="19723" xr:uid="{00000000-0005-0000-0000-0000650B0000}"/>
    <cellStyle name="Comma 2 2 2 2 7 4 3" xfId="43706" xr:uid="{00000000-0005-0000-0000-0000660B0000}"/>
    <cellStyle name="Comma 2 2 2 2 7 4 4" xfId="49039" xr:uid="{00000000-0005-0000-0000-0000670B0000}"/>
    <cellStyle name="Comma 2 2 2 2 7 4 5" xfId="52055" xr:uid="{00000000-0005-0000-0000-0000680B0000}"/>
    <cellStyle name="Comma 2 2 2 2 7 5" xfId="9286" xr:uid="{00000000-0005-0000-0000-0000690B0000}"/>
    <cellStyle name="Comma 2 2 2 2 7 5 2" xfId="30430" xr:uid="{00000000-0005-0000-0000-00006A0B0000}"/>
    <cellStyle name="Comma 2 2 2 2 7 5 3" xfId="47608" xr:uid="{00000000-0005-0000-0000-00006B0B0000}"/>
    <cellStyle name="Comma 2 2 2 2 7 5 4" xfId="50624" xr:uid="{00000000-0005-0000-0000-00006C0B0000}"/>
    <cellStyle name="Comma 2 2 2 2 7 6" xfId="44173" xr:uid="{00000000-0005-0000-0000-00006D0B0000}"/>
    <cellStyle name="Comma 2 2 2 2 7 7" xfId="46502" xr:uid="{00000000-0005-0000-0000-00006E0B0000}"/>
    <cellStyle name="Comma 2 2 2 2 7 8" xfId="49518" xr:uid="{00000000-0005-0000-0000-00006F0B0000}"/>
    <cellStyle name="Comma 2 2 2 2 8" xfId="10795" xr:uid="{00000000-0005-0000-0000-0000700B0000}"/>
    <cellStyle name="Comma 2 2 2 2 8 2" xfId="18345" xr:uid="{00000000-0005-0000-0000-0000710B0000}"/>
    <cellStyle name="Comma 2 2 2 2 8 3" xfId="20956" xr:uid="{00000000-0005-0000-0000-0000720B0000}"/>
    <cellStyle name="Comma 2 2 2 2 8 4" xfId="47661" xr:uid="{00000000-0005-0000-0000-0000730B0000}"/>
    <cellStyle name="Comma 2 2 2 2 8 5" xfId="50677" xr:uid="{00000000-0005-0000-0000-0000740B0000}"/>
    <cellStyle name="Comma 2 2 2 2 9" xfId="11275" xr:uid="{00000000-0005-0000-0000-0000750B0000}"/>
    <cellStyle name="Comma 2 2 2 2 9 2" xfId="18822" xr:uid="{00000000-0005-0000-0000-0000760B0000}"/>
    <cellStyle name="Comma 2 2 2 2 9 3" xfId="43920" xr:uid="{00000000-0005-0000-0000-0000770B0000}"/>
    <cellStyle name="Comma 2 2 2 2 9 4" xfId="48138" xr:uid="{00000000-0005-0000-0000-0000780B0000}"/>
    <cellStyle name="Comma 2 2 2 2 9 5" xfId="51154" xr:uid="{00000000-0005-0000-0000-0000790B0000}"/>
    <cellStyle name="Comma 2 2 2 3" xfId="4856" xr:uid="{00000000-0005-0000-0000-00007A0B0000}"/>
    <cellStyle name="Comma 2 2 2 3 10" xfId="7797" xr:uid="{00000000-0005-0000-0000-00007B0B0000}"/>
    <cellStyle name="Comma 2 2 2 3 10 2" xfId="18007" xr:uid="{00000000-0005-0000-0000-00007C0B0000}"/>
    <cellStyle name="Comma 2 2 2 3 10 3" xfId="42941" xr:uid="{00000000-0005-0000-0000-00007D0B0000}"/>
    <cellStyle name="Comma 2 2 2 3 10 4" xfId="47005" xr:uid="{00000000-0005-0000-0000-00007E0B0000}"/>
    <cellStyle name="Comma 2 2 2 3 10 5" xfId="50021" xr:uid="{00000000-0005-0000-0000-00007F0B0000}"/>
    <cellStyle name="Comma 2 2 2 3 11" xfId="19987" xr:uid="{00000000-0005-0000-0000-0000800B0000}"/>
    <cellStyle name="Comma 2 2 2 3 12" xfId="44882" xr:uid="{00000000-0005-0000-0000-0000810B0000}"/>
    <cellStyle name="Comma 2 2 2 3 13" xfId="45792" xr:uid="{00000000-0005-0000-0000-0000820B0000}"/>
    <cellStyle name="Comma 2 2 2 3 14" xfId="46084" xr:uid="{00000000-0005-0000-0000-0000830B0000}"/>
    <cellStyle name="Comma 2 2 2 3 15" xfId="49099" xr:uid="{00000000-0005-0000-0000-0000840B0000}"/>
    <cellStyle name="Comma 2 2 2 3 16" xfId="13947" xr:uid="{00000000-0005-0000-0000-0000850B0000}"/>
    <cellStyle name="Comma 2 2 2 3 2" xfId="6120" xr:uid="{00000000-0005-0000-0000-0000860B0000}"/>
    <cellStyle name="Comma 2 2 2 3 2 2" xfId="6440" xr:uid="{00000000-0005-0000-0000-0000870B0000}"/>
    <cellStyle name="Comma 2 2 2 3 2 2 2" xfId="11066" xr:uid="{00000000-0005-0000-0000-0000880B0000}"/>
    <cellStyle name="Comma 2 2 2 3 2 2 2 2" xfId="18616" xr:uid="{00000000-0005-0000-0000-0000890B0000}"/>
    <cellStyle name="Comma 2 2 2 3 2 2 2 3" xfId="21233" xr:uid="{00000000-0005-0000-0000-00008A0B0000}"/>
    <cellStyle name="Comma 2 2 2 3 2 2 2 4" xfId="47932" xr:uid="{00000000-0005-0000-0000-00008B0B0000}"/>
    <cellStyle name="Comma 2 2 2 3 2 2 2 5" xfId="50948" xr:uid="{00000000-0005-0000-0000-00008C0B0000}"/>
    <cellStyle name="Comma 2 2 2 3 2 2 3" xfId="11551" xr:uid="{00000000-0005-0000-0000-00008D0B0000}"/>
    <cellStyle name="Comma 2 2 2 3 2 2 3 2" xfId="19093" xr:uid="{00000000-0005-0000-0000-00008E0B0000}"/>
    <cellStyle name="Comma 2 2 2 3 2 2 3 3" xfId="42789" xr:uid="{00000000-0005-0000-0000-00008F0B0000}"/>
    <cellStyle name="Comma 2 2 2 3 2 2 3 4" xfId="48409" xr:uid="{00000000-0005-0000-0000-0000900B0000}"/>
    <cellStyle name="Comma 2 2 2 3 2 2 3 5" xfId="51425" xr:uid="{00000000-0005-0000-0000-0000910B0000}"/>
    <cellStyle name="Comma 2 2 2 3 2 2 4" xfId="12038" xr:uid="{00000000-0005-0000-0000-0000920B0000}"/>
    <cellStyle name="Comma 2 2 2 3 2 2 4 2" xfId="19570" xr:uid="{00000000-0005-0000-0000-0000930B0000}"/>
    <cellStyle name="Comma 2 2 2 3 2 2 4 3" xfId="44272" xr:uid="{00000000-0005-0000-0000-0000940B0000}"/>
    <cellStyle name="Comma 2 2 2 3 2 2 4 4" xfId="48886" xr:uid="{00000000-0005-0000-0000-0000950B0000}"/>
    <cellStyle name="Comma 2 2 2 3 2 2 4 5" xfId="51902" xr:uid="{00000000-0005-0000-0000-0000960B0000}"/>
    <cellStyle name="Comma 2 2 2 3 2 2 5" xfId="9074" xr:uid="{00000000-0005-0000-0000-0000970B0000}"/>
    <cellStyle name="Comma 2 2 2 3 2 2 5 2" xfId="43516" xr:uid="{00000000-0005-0000-0000-0000980B0000}"/>
    <cellStyle name="Comma 2 2 2 3 2 2 5 3" xfId="47455" xr:uid="{00000000-0005-0000-0000-0000990B0000}"/>
    <cellStyle name="Comma 2 2 2 3 2 2 5 4" xfId="50471" xr:uid="{00000000-0005-0000-0000-00009A0B0000}"/>
    <cellStyle name="Comma 2 2 2 3 2 2 6" xfId="21654" xr:uid="{00000000-0005-0000-0000-00009B0B0000}"/>
    <cellStyle name="Comma 2 2 2 3 2 2 7" xfId="46349" xr:uid="{00000000-0005-0000-0000-00009C0B0000}"/>
    <cellStyle name="Comma 2 2 2 3 2 2 8" xfId="49365" xr:uid="{00000000-0005-0000-0000-00009D0B0000}"/>
    <cellStyle name="Comma 2 2 2 3 2 3" xfId="10854" xr:uid="{00000000-0005-0000-0000-00009E0B0000}"/>
    <cellStyle name="Comma 2 2 2 3 2 3 2" xfId="18404" xr:uid="{00000000-0005-0000-0000-00009F0B0000}"/>
    <cellStyle name="Comma 2 2 2 3 2 3 3" xfId="44690" xr:uid="{00000000-0005-0000-0000-0000A00B0000}"/>
    <cellStyle name="Comma 2 2 2 3 2 3 4" xfId="47720" xr:uid="{00000000-0005-0000-0000-0000A10B0000}"/>
    <cellStyle name="Comma 2 2 2 3 2 3 5" xfId="50736" xr:uid="{00000000-0005-0000-0000-0000A20B0000}"/>
    <cellStyle name="Comma 2 2 2 3 2 4" xfId="11338" xr:uid="{00000000-0005-0000-0000-0000A30B0000}"/>
    <cellStyle name="Comma 2 2 2 3 2 4 2" xfId="18881" xr:uid="{00000000-0005-0000-0000-0000A40B0000}"/>
    <cellStyle name="Comma 2 2 2 3 2 4 3" xfId="43704" xr:uid="{00000000-0005-0000-0000-0000A50B0000}"/>
    <cellStyle name="Comma 2 2 2 3 2 4 4" xfId="48197" xr:uid="{00000000-0005-0000-0000-0000A60B0000}"/>
    <cellStyle name="Comma 2 2 2 3 2 4 5" xfId="51213" xr:uid="{00000000-0005-0000-0000-0000A70B0000}"/>
    <cellStyle name="Comma 2 2 2 3 2 5" xfId="11825" xr:uid="{00000000-0005-0000-0000-0000A80B0000}"/>
    <cellStyle name="Comma 2 2 2 3 2 5 2" xfId="19358" xr:uid="{00000000-0005-0000-0000-0000A90B0000}"/>
    <cellStyle name="Comma 2 2 2 3 2 5 3" xfId="43398" xr:uid="{00000000-0005-0000-0000-0000AA0B0000}"/>
    <cellStyle name="Comma 2 2 2 3 2 5 4" xfId="48674" xr:uid="{00000000-0005-0000-0000-0000AB0B0000}"/>
    <cellStyle name="Comma 2 2 2 3 2 5 5" xfId="51690" xr:uid="{00000000-0005-0000-0000-0000AC0B0000}"/>
    <cellStyle name="Comma 2 2 2 3 2 6" xfId="8773" xr:uid="{00000000-0005-0000-0000-0000AD0B0000}"/>
    <cellStyle name="Comma 2 2 2 3 2 6 2" xfId="30806" xr:uid="{00000000-0005-0000-0000-0000AE0B0000}"/>
    <cellStyle name="Comma 2 2 2 3 2 6 3" xfId="47243" xr:uid="{00000000-0005-0000-0000-0000AF0B0000}"/>
    <cellStyle name="Comma 2 2 2 3 2 6 4" xfId="50259" xr:uid="{00000000-0005-0000-0000-0000B00B0000}"/>
    <cellStyle name="Comma 2 2 2 3 2 7" xfId="42306" xr:uid="{00000000-0005-0000-0000-0000B10B0000}"/>
    <cellStyle name="Comma 2 2 2 3 2 8" xfId="46137" xr:uid="{00000000-0005-0000-0000-0000B20B0000}"/>
    <cellStyle name="Comma 2 2 2 3 2 9" xfId="49153" xr:uid="{00000000-0005-0000-0000-0000B30B0000}"/>
    <cellStyle name="Comma 2 2 2 3 3" xfId="6200" xr:uid="{00000000-0005-0000-0000-0000B40B0000}"/>
    <cellStyle name="Comma 2 2 2 3 3 2" xfId="6520" xr:uid="{00000000-0005-0000-0000-0000B50B0000}"/>
    <cellStyle name="Comma 2 2 2 3 3 2 2" xfId="11119" xr:uid="{00000000-0005-0000-0000-0000B60B0000}"/>
    <cellStyle name="Comma 2 2 2 3 3 2 2 2" xfId="18669" xr:uid="{00000000-0005-0000-0000-0000B70B0000}"/>
    <cellStyle name="Comma 2 2 2 3 3 2 2 3" xfId="42724" xr:uid="{00000000-0005-0000-0000-0000B80B0000}"/>
    <cellStyle name="Comma 2 2 2 3 3 2 2 4" xfId="47985" xr:uid="{00000000-0005-0000-0000-0000B90B0000}"/>
    <cellStyle name="Comma 2 2 2 3 3 2 2 5" xfId="51001" xr:uid="{00000000-0005-0000-0000-0000BA0B0000}"/>
    <cellStyle name="Comma 2 2 2 3 3 2 3" xfId="11604" xr:uid="{00000000-0005-0000-0000-0000BB0B0000}"/>
    <cellStyle name="Comma 2 2 2 3 3 2 3 2" xfId="19146" xr:uid="{00000000-0005-0000-0000-0000BC0B0000}"/>
    <cellStyle name="Comma 2 2 2 3 3 2 3 3" xfId="43191" xr:uid="{00000000-0005-0000-0000-0000BD0B0000}"/>
    <cellStyle name="Comma 2 2 2 3 3 2 3 4" xfId="48462" xr:uid="{00000000-0005-0000-0000-0000BE0B0000}"/>
    <cellStyle name="Comma 2 2 2 3 3 2 3 5" xfId="51478" xr:uid="{00000000-0005-0000-0000-0000BF0B0000}"/>
    <cellStyle name="Comma 2 2 2 3 3 2 4" xfId="12091" xr:uid="{00000000-0005-0000-0000-0000C00B0000}"/>
    <cellStyle name="Comma 2 2 2 3 3 2 4 2" xfId="19623" xr:uid="{00000000-0005-0000-0000-0000C10B0000}"/>
    <cellStyle name="Comma 2 2 2 3 3 2 4 3" xfId="44809" xr:uid="{00000000-0005-0000-0000-0000C20B0000}"/>
    <cellStyle name="Comma 2 2 2 3 3 2 4 4" xfId="48939" xr:uid="{00000000-0005-0000-0000-0000C30B0000}"/>
    <cellStyle name="Comma 2 2 2 3 3 2 4 5" xfId="51955" xr:uid="{00000000-0005-0000-0000-0000C40B0000}"/>
    <cellStyle name="Comma 2 2 2 3 3 2 5" xfId="9153" xr:uid="{00000000-0005-0000-0000-0000C50B0000}"/>
    <cellStyle name="Comma 2 2 2 3 3 2 5 2" xfId="43282" xr:uid="{00000000-0005-0000-0000-0000C60B0000}"/>
    <cellStyle name="Comma 2 2 2 3 3 2 5 3" xfId="47508" xr:uid="{00000000-0005-0000-0000-0000C70B0000}"/>
    <cellStyle name="Comma 2 2 2 3 3 2 5 4" xfId="50524" xr:uid="{00000000-0005-0000-0000-0000C80B0000}"/>
    <cellStyle name="Comma 2 2 2 3 3 2 6" xfId="42392" xr:uid="{00000000-0005-0000-0000-0000C90B0000}"/>
    <cellStyle name="Comma 2 2 2 3 3 2 7" xfId="46402" xr:uid="{00000000-0005-0000-0000-0000CA0B0000}"/>
    <cellStyle name="Comma 2 2 2 3 3 2 8" xfId="49418" xr:uid="{00000000-0005-0000-0000-0000CB0B0000}"/>
    <cellStyle name="Comma 2 2 2 3 3 3" xfId="10907" xr:uid="{00000000-0005-0000-0000-0000CC0B0000}"/>
    <cellStyle name="Comma 2 2 2 3 3 3 2" xfId="18457" xr:uid="{00000000-0005-0000-0000-0000CD0B0000}"/>
    <cellStyle name="Comma 2 2 2 3 3 3 3" xfId="44430" xr:uid="{00000000-0005-0000-0000-0000CE0B0000}"/>
    <cellStyle name="Comma 2 2 2 3 3 3 4" xfId="47773" xr:uid="{00000000-0005-0000-0000-0000CF0B0000}"/>
    <cellStyle name="Comma 2 2 2 3 3 3 5" xfId="50789" xr:uid="{00000000-0005-0000-0000-0000D00B0000}"/>
    <cellStyle name="Comma 2 2 2 3 3 4" xfId="11392" xr:uid="{00000000-0005-0000-0000-0000D10B0000}"/>
    <cellStyle name="Comma 2 2 2 3 3 4 2" xfId="18934" xr:uid="{00000000-0005-0000-0000-0000D20B0000}"/>
    <cellStyle name="Comma 2 2 2 3 3 4 3" xfId="44222" xr:uid="{00000000-0005-0000-0000-0000D30B0000}"/>
    <cellStyle name="Comma 2 2 2 3 3 4 4" xfId="48250" xr:uid="{00000000-0005-0000-0000-0000D40B0000}"/>
    <cellStyle name="Comma 2 2 2 3 3 4 5" xfId="51266" xr:uid="{00000000-0005-0000-0000-0000D50B0000}"/>
    <cellStyle name="Comma 2 2 2 3 3 5" xfId="11879" xr:uid="{00000000-0005-0000-0000-0000D60B0000}"/>
    <cellStyle name="Comma 2 2 2 3 3 5 2" xfId="19411" xr:uid="{00000000-0005-0000-0000-0000D70B0000}"/>
    <cellStyle name="Comma 2 2 2 3 3 5 3" xfId="44076" xr:uid="{00000000-0005-0000-0000-0000D80B0000}"/>
    <cellStyle name="Comma 2 2 2 3 3 5 4" xfId="48727" xr:uid="{00000000-0005-0000-0000-0000D90B0000}"/>
    <cellStyle name="Comma 2 2 2 3 3 5 5" xfId="51743" xr:uid="{00000000-0005-0000-0000-0000DA0B0000}"/>
    <cellStyle name="Comma 2 2 2 3 3 6" xfId="8844" xr:uid="{00000000-0005-0000-0000-0000DB0B0000}"/>
    <cellStyle name="Comma 2 2 2 3 3 6 2" xfId="43053" xr:uid="{00000000-0005-0000-0000-0000DC0B0000}"/>
    <cellStyle name="Comma 2 2 2 3 3 6 3" xfId="47296" xr:uid="{00000000-0005-0000-0000-0000DD0B0000}"/>
    <cellStyle name="Comma 2 2 2 3 3 6 4" xfId="50312" xr:uid="{00000000-0005-0000-0000-0000DE0B0000}"/>
    <cellStyle name="Comma 2 2 2 3 3 7" xfId="42323" xr:uid="{00000000-0005-0000-0000-0000DF0B0000}"/>
    <cellStyle name="Comma 2 2 2 3 3 8" xfId="46190" xr:uid="{00000000-0005-0000-0000-0000E00B0000}"/>
    <cellStyle name="Comma 2 2 2 3 3 9" xfId="49206" xr:uid="{00000000-0005-0000-0000-0000E10B0000}"/>
    <cellStyle name="Comma 2 2 2 3 4" xfId="6280" xr:uid="{00000000-0005-0000-0000-0000E20B0000}"/>
    <cellStyle name="Comma 2 2 2 3 4 2" xfId="6600" xr:uid="{00000000-0005-0000-0000-0000E30B0000}"/>
    <cellStyle name="Comma 2 2 2 3 4 2 2" xfId="11172" xr:uid="{00000000-0005-0000-0000-0000E40B0000}"/>
    <cellStyle name="Comma 2 2 2 3 4 2 2 2" xfId="18722" xr:uid="{00000000-0005-0000-0000-0000E50B0000}"/>
    <cellStyle name="Comma 2 2 2 3 4 2 2 3" xfId="21219" xr:uid="{00000000-0005-0000-0000-0000E60B0000}"/>
    <cellStyle name="Comma 2 2 2 3 4 2 2 4" xfId="48038" xr:uid="{00000000-0005-0000-0000-0000E70B0000}"/>
    <cellStyle name="Comma 2 2 2 3 4 2 2 5" xfId="51054" xr:uid="{00000000-0005-0000-0000-0000E80B0000}"/>
    <cellStyle name="Comma 2 2 2 3 4 2 3" xfId="11657" xr:uid="{00000000-0005-0000-0000-0000E90B0000}"/>
    <cellStyle name="Comma 2 2 2 3 4 2 3 2" xfId="19199" xr:uid="{00000000-0005-0000-0000-0000EA0B0000}"/>
    <cellStyle name="Comma 2 2 2 3 4 2 3 3" xfId="44414" xr:uid="{00000000-0005-0000-0000-0000EB0B0000}"/>
    <cellStyle name="Comma 2 2 2 3 4 2 3 4" xfId="48515" xr:uid="{00000000-0005-0000-0000-0000EC0B0000}"/>
    <cellStyle name="Comma 2 2 2 3 4 2 3 5" xfId="51531" xr:uid="{00000000-0005-0000-0000-0000ED0B0000}"/>
    <cellStyle name="Comma 2 2 2 3 4 2 4" xfId="12144" xr:uid="{00000000-0005-0000-0000-0000EE0B0000}"/>
    <cellStyle name="Comma 2 2 2 3 4 2 4 2" xfId="19676" xr:uid="{00000000-0005-0000-0000-0000EF0B0000}"/>
    <cellStyle name="Comma 2 2 2 3 4 2 4 3" xfId="44314" xr:uid="{00000000-0005-0000-0000-0000F00B0000}"/>
    <cellStyle name="Comma 2 2 2 3 4 2 4 4" xfId="48992" xr:uid="{00000000-0005-0000-0000-0000F10B0000}"/>
    <cellStyle name="Comma 2 2 2 3 4 2 4 5" xfId="52008" xr:uid="{00000000-0005-0000-0000-0000F20B0000}"/>
    <cellStyle name="Comma 2 2 2 3 4 2 5" xfId="9233" xr:uid="{00000000-0005-0000-0000-0000F30B0000}"/>
    <cellStyle name="Comma 2 2 2 3 4 2 5 2" xfId="42658" xr:uid="{00000000-0005-0000-0000-0000F40B0000}"/>
    <cellStyle name="Comma 2 2 2 3 4 2 5 3" xfId="47561" xr:uid="{00000000-0005-0000-0000-0000F50B0000}"/>
    <cellStyle name="Comma 2 2 2 3 4 2 5 4" xfId="50577" xr:uid="{00000000-0005-0000-0000-0000F60B0000}"/>
    <cellStyle name="Comma 2 2 2 3 4 2 6" xfId="42412" xr:uid="{00000000-0005-0000-0000-0000F70B0000}"/>
    <cellStyle name="Comma 2 2 2 3 4 2 7" xfId="46455" xr:uid="{00000000-0005-0000-0000-0000F80B0000}"/>
    <cellStyle name="Comma 2 2 2 3 4 2 8" xfId="49471" xr:uid="{00000000-0005-0000-0000-0000F90B0000}"/>
    <cellStyle name="Comma 2 2 2 3 4 3" xfId="10960" xr:uid="{00000000-0005-0000-0000-0000FA0B0000}"/>
    <cellStyle name="Comma 2 2 2 3 4 3 2" xfId="18510" xr:uid="{00000000-0005-0000-0000-0000FB0B0000}"/>
    <cellStyle name="Comma 2 2 2 3 4 3 3" xfId="30344" xr:uid="{00000000-0005-0000-0000-0000FC0B0000}"/>
    <cellStyle name="Comma 2 2 2 3 4 3 4" xfId="47826" xr:uid="{00000000-0005-0000-0000-0000FD0B0000}"/>
    <cellStyle name="Comma 2 2 2 3 4 3 5" xfId="50842" xr:uid="{00000000-0005-0000-0000-0000FE0B0000}"/>
    <cellStyle name="Comma 2 2 2 3 4 4" xfId="11445" xr:uid="{00000000-0005-0000-0000-0000FF0B0000}"/>
    <cellStyle name="Comma 2 2 2 3 4 4 2" xfId="18987" xr:uid="{00000000-0005-0000-0000-0000000C0000}"/>
    <cellStyle name="Comma 2 2 2 3 4 4 3" xfId="42775" xr:uid="{00000000-0005-0000-0000-0000010C0000}"/>
    <cellStyle name="Comma 2 2 2 3 4 4 4" xfId="48303" xr:uid="{00000000-0005-0000-0000-0000020C0000}"/>
    <cellStyle name="Comma 2 2 2 3 4 4 5" xfId="51319" xr:uid="{00000000-0005-0000-0000-0000030C0000}"/>
    <cellStyle name="Comma 2 2 2 3 4 5" xfId="11932" xr:uid="{00000000-0005-0000-0000-0000040C0000}"/>
    <cellStyle name="Comma 2 2 2 3 4 5 2" xfId="19464" xr:uid="{00000000-0005-0000-0000-0000050C0000}"/>
    <cellStyle name="Comma 2 2 2 3 4 5 3" xfId="43230" xr:uid="{00000000-0005-0000-0000-0000060C0000}"/>
    <cellStyle name="Comma 2 2 2 3 4 5 4" xfId="48780" xr:uid="{00000000-0005-0000-0000-0000070C0000}"/>
    <cellStyle name="Comma 2 2 2 3 4 5 5" xfId="51796" xr:uid="{00000000-0005-0000-0000-0000080C0000}"/>
    <cellStyle name="Comma 2 2 2 3 4 6" xfId="8920" xr:uid="{00000000-0005-0000-0000-0000090C0000}"/>
    <cellStyle name="Comma 2 2 2 3 4 6 2" xfId="44777" xr:uid="{00000000-0005-0000-0000-00000A0C0000}"/>
    <cellStyle name="Comma 2 2 2 3 4 6 3" xfId="47349" xr:uid="{00000000-0005-0000-0000-00000B0C0000}"/>
    <cellStyle name="Comma 2 2 2 3 4 6 4" xfId="50365" xr:uid="{00000000-0005-0000-0000-00000C0C0000}"/>
    <cellStyle name="Comma 2 2 2 3 4 7" xfId="44440" xr:uid="{00000000-0005-0000-0000-00000D0C0000}"/>
    <cellStyle name="Comma 2 2 2 3 4 8" xfId="46243" xr:uid="{00000000-0005-0000-0000-00000E0C0000}"/>
    <cellStyle name="Comma 2 2 2 3 4 9" xfId="49259" xr:uid="{00000000-0005-0000-0000-00000F0C0000}"/>
    <cellStyle name="Comma 2 2 2 3 5" xfId="6360" xr:uid="{00000000-0005-0000-0000-0000100C0000}"/>
    <cellStyle name="Comma 2 2 2 3 5 2" xfId="11013" xr:uid="{00000000-0005-0000-0000-0000110C0000}"/>
    <cellStyle name="Comma 2 2 2 3 5 2 2" xfId="18563" xr:uid="{00000000-0005-0000-0000-0000120C0000}"/>
    <cellStyle name="Comma 2 2 2 3 5 2 3" xfId="43466" xr:uid="{00000000-0005-0000-0000-0000130C0000}"/>
    <cellStyle name="Comma 2 2 2 3 5 2 4" xfId="47879" xr:uid="{00000000-0005-0000-0000-0000140C0000}"/>
    <cellStyle name="Comma 2 2 2 3 5 2 5" xfId="50895" xr:uid="{00000000-0005-0000-0000-0000150C0000}"/>
    <cellStyle name="Comma 2 2 2 3 5 3" xfId="11498" xr:uid="{00000000-0005-0000-0000-0000160C0000}"/>
    <cellStyle name="Comma 2 2 2 3 5 3 2" xfId="19040" xr:uid="{00000000-0005-0000-0000-0000170C0000}"/>
    <cellStyle name="Comma 2 2 2 3 5 3 3" xfId="43178" xr:uid="{00000000-0005-0000-0000-0000180C0000}"/>
    <cellStyle name="Comma 2 2 2 3 5 3 4" xfId="48356" xr:uid="{00000000-0005-0000-0000-0000190C0000}"/>
    <cellStyle name="Comma 2 2 2 3 5 3 5" xfId="51372" xr:uid="{00000000-0005-0000-0000-00001A0C0000}"/>
    <cellStyle name="Comma 2 2 2 3 5 4" xfId="11985" xr:uid="{00000000-0005-0000-0000-00001B0C0000}"/>
    <cellStyle name="Comma 2 2 2 3 5 4 2" xfId="19517" xr:uid="{00000000-0005-0000-0000-00001C0C0000}"/>
    <cellStyle name="Comma 2 2 2 3 5 4 3" xfId="44368" xr:uid="{00000000-0005-0000-0000-00001D0C0000}"/>
    <cellStyle name="Comma 2 2 2 3 5 4 4" xfId="48833" xr:uid="{00000000-0005-0000-0000-00001E0C0000}"/>
    <cellStyle name="Comma 2 2 2 3 5 4 5" xfId="51849" xr:uid="{00000000-0005-0000-0000-00001F0C0000}"/>
    <cellStyle name="Comma 2 2 2 3 5 5" xfId="8999" xr:uid="{00000000-0005-0000-0000-0000200C0000}"/>
    <cellStyle name="Comma 2 2 2 3 5 5 2" xfId="43812" xr:uid="{00000000-0005-0000-0000-0000210C0000}"/>
    <cellStyle name="Comma 2 2 2 3 5 5 3" xfId="47402" xr:uid="{00000000-0005-0000-0000-0000220C0000}"/>
    <cellStyle name="Comma 2 2 2 3 5 5 4" xfId="50418" xr:uid="{00000000-0005-0000-0000-0000230C0000}"/>
    <cellStyle name="Comma 2 2 2 3 5 6" xfId="43992" xr:uid="{00000000-0005-0000-0000-0000240C0000}"/>
    <cellStyle name="Comma 2 2 2 3 5 7" xfId="46296" xr:uid="{00000000-0005-0000-0000-0000250C0000}"/>
    <cellStyle name="Comma 2 2 2 3 5 8" xfId="49312" xr:uid="{00000000-0005-0000-0000-0000260C0000}"/>
    <cellStyle name="Comma 2 2 2 3 6" xfId="6680" xr:uid="{00000000-0005-0000-0000-0000270C0000}"/>
    <cellStyle name="Comma 2 2 2 3 6 2" xfId="11225" xr:uid="{00000000-0005-0000-0000-0000280C0000}"/>
    <cellStyle name="Comma 2 2 2 3 6 2 2" xfId="18775" xr:uid="{00000000-0005-0000-0000-0000290C0000}"/>
    <cellStyle name="Comma 2 2 2 3 6 2 3" xfId="44354" xr:uid="{00000000-0005-0000-0000-00002A0C0000}"/>
    <cellStyle name="Comma 2 2 2 3 6 2 4" xfId="48091" xr:uid="{00000000-0005-0000-0000-00002B0C0000}"/>
    <cellStyle name="Comma 2 2 2 3 6 2 5" xfId="51107" xr:uid="{00000000-0005-0000-0000-00002C0C0000}"/>
    <cellStyle name="Comma 2 2 2 3 6 3" xfId="11710" xr:uid="{00000000-0005-0000-0000-00002D0C0000}"/>
    <cellStyle name="Comma 2 2 2 3 6 3 2" xfId="19252" xr:uid="{00000000-0005-0000-0000-00002E0C0000}"/>
    <cellStyle name="Comma 2 2 2 3 6 3 3" xfId="43205" xr:uid="{00000000-0005-0000-0000-00002F0C0000}"/>
    <cellStyle name="Comma 2 2 2 3 6 3 4" xfId="48568" xr:uid="{00000000-0005-0000-0000-0000300C0000}"/>
    <cellStyle name="Comma 2 2 2 3 6 3 5" xfId="51584" xr:uid="{00000000-0005-0000-0000-0000310C0000}"/>
    <cellStyle name="Comma 2 2 2 3 6 4" xfId="12198" xr:uid="{00000000-0005-0000-0000-0000320C0000}"/>
    <cellStyle name="Comma 2 2 2 3 6 4 2" xfId="19729" xr:uid="{00000000-0005-0000-0000-0000330C0000}"/>
    <cellStyle name="Comma 2 2 2 3 6 4 3" xfId="44315" xr:uid="{00000000-0005-0000-0000-0000340C0000}"/>
    <cellStyle name="Comma 2 2 2 3 6 4 4" xfId="49045" xr:uid="{00000000-0005-0000-0000-0000350C0000}"/>
    <cellStyle name="Comma 2 2 2 3 6 4 5" xfId="52061" xr:uid="{00000000-0005-0000-0000-0000360C0000}"/>
    <cellStyle name="Comma 2 2 2 3 6 5" xfId="9313" xr:uid="{00000000-0005-0000-0000-0000370C0000}"/>
    <cellStyle name="Comma 2 2 2 3 6 5 2" xfId="44147" xr:uid="{00000000-0005-0000-0000-0000380C0000}"/>
    <cellStyle name="Comma 2 2 2 3 6 5 3" xfId="47614" xr:uid="{00000000-0005-0000-0000-0000390C0000}"/>
    <cellStyle name="Comma 2 2 2 3 6 5 4" xfId="50630" xr:uid="{00000000-0005-0000-0000-00003A0C0000}"/>
    <cellStyle name="Comma 2 2 2 3 6 6" xfId="43877" xr:uid="{00000000-0005-0000-0000-00003B0C0000}"/>
    <cellStyle name="Comma 2 2 2 3 6 7" xfId="46508" xr:uid="{00000000-0005-0000-0000-00003C0C0000}"/>
    <cellStyle name="Comma 2 2 2 3 6 8" xfId="49524" xr:uid="{00000000-0005-0000-0000-00003D0C0000}"/>
    <cellStyle name="Comma 2 2 2 3 7" xfId="10801" xr:uid="{00000000-0005-0000-0000-00003E0C0000}"/>
    <cellStyle name="Comma 2 2 2 3 7 2" xfId="18351" xr:uid="{00000000-0005-0000-0000-00003F0C0000}"/>
    <cellStyle name="Comma 2 2 2 3 7 3" xfId="44727" xr:uid="{00000000-0005-0000-0000-0000400C0000}"/>
    <cellStyle name="Comma 2 2 2 3 7 4" xfId="47667" xr:uid="{00000000-0005-0000-0000-0000410C0000}"/>
    <cellStyle name="Comma 2 2 2 3 7 5" xfId="50683" xr:uid="{00000000-0005-0000-0000-0000420C0000}"/>
    <cellStyle name="Comma 2 2 2 3 8" xfId="11285" xr:uid="{00000000-0005-0000-0000-0000430C0000}"/>
    <cellStyle name="Comma 2 2 2 3 8 2" xfId="18828" xr:uid="{00000000-0005-0000-0000-0000440C0000}"/>
    <cellStyle name="Comma 2 2 2 3 8 3" xfId="44409" xr:uid="{00000000-0005-0000-0000-0000450C0000}"/>
    <cellStyle name="Comma 2 2 2 3 8 4" xfId="48144" xr:uid="{00000000-0005-0000-0000-0000460C0000}"/>
    <cellStyle name="Comma 2 2 2 3 8 5" xfId="51160" xr:uid="{00000000-0005-0000-0000-0000470C0000}"/>
    <cellStyle name="Comma 2 2 2 3 9" xfId="11772" xr:uid="{00000000-0005-0000-0000-0000480C0000}"/>
    <cellStyle name="Comma 2 2 2 3 9 2" xfId="19305" xr:uid="{00000000-0005-0000-0000-0000490C0000}"/>
    <cellStyle name="Comma 2 2 2 3 9 3" xfId="43211" xr:uid="{00000000-0005-0000-0000-00004A0C0000}"/>
    <cellStyle name="Comma 2 2 2 3 9 4" xfId="48621" xr:uid="{00000000-0005-0000-0000-00004B0C0000}"/>
    <cellStyle name="Comma 2 2 2 3 9 5" xfId="51637" xr:uid="{00000000-0005-0000-0000-00004C0C0000}"/>
    <cellStyle name="Comma 2 2 2 4" xfId="7399" xr:uid="{00000000-0005-0000-0000-00004D0C0000}"/>
    <cellStyle name="Comma 2 2 2 4 2" xfId="19988" xr:uid="{00000000-0005-0000-0000-00004E0C0000}"/>
    <cellStyle name="Comma 2 2 2 4 3" xfId="44883" xr:uid="{00000000-0005-0000-0000-00004F0C0000}"/>
    <cellStyle name="Comma 2 2 2 4 4" xfId="45793" xr:uid="{00000000-0005-0000-0000-0000500C0000}"/>
    <cellStyle name="Comma 2 2 2 5" xfId="7486" xr:uid="{00000000-0005-0000-0000-0000510C0000}"/>
    <cellStyle name="Comma 2 2 2 5 2" xfId="17989" xr:uid="{00000000-0005-0000-0000-0000520C0000}"/>
    <cellStyle name="Comma 2 2 2 5 3" xfId="30571" xr:uid="{00000000-0005-0000-0000-0000530C0000}"/>
    <cellStyle name="Comma 2 2 2 5 4" xfId="46983" xr:uid="{00000000-0005-0000-0000-0000540C0000}"/>
    <cellStyle name="Comma 2 2 2 5 5" xfId="49999" xr:uid="{00000000-0005-0000-0000-0000550C0000}"/>
    <cellStyle name="Comma 2 2 2 6" xfId="15777" xr:uid="{00000000-0005-0000-0000-0000560C0000}"/>
    <cellStyle name="Comma 2 2 2 7" xfId="19984" xr:uid="{00000000-0005-0000-0000-0000570C0000}"/>
    <cellStyle name="Comma 2 2 2 8" xfId="44879" xr:uid="{00000000-0005-0000-0000-0000580C0000}"/>
    <cellStyle name="Comma 2 2 2 9" xfId="45789" xr:uid="{00000000-0005-0000-0000-0000590C0000}"/>
    <cellStyle name="Comma 2 2 3" xfId="3956" xr:uid="{00000000-0005-0000-0000-00005A0C0000}"/>
    <cellStyle name="Comma 2 2 3 2" xfId="8522" xr:uid="{00000000-0005-0000-0000-00005B0C0000}"/>
    <cellStyle name="Comma 2 2 3 2 2" xfId="19990" xr:uid="{00000000-0005-0000-0000-00005C0C0000}"/>
    <cellStyle name="Comma 2 2 3 2 3" xfId="44885" xr:uid="{00000000-0005-0000-0000-00005D0C0000}"/>
    <cellStyle name="Comma 2 2 3 2 4" xfId="45795" xr:uid="{00000000-0005-0000-0000-00005E0C0000}"/>
    <cellStyle name="Comma 2 2 3 3" xfId="7997" xr:uid="{00000000-0005-0000-0000-00005F0C0000}"/>
    <cellStyle name="Comma 2 2 3 3 2" xfId="18024" xr:uid="{00000000-0005-0000-0000-0000600C0000}"/>
    <cellStyle name="Comma 2 2 3 3 3" xfId="44843" xr:uid="{00000000-0005-0000-0000-0000610C0000}"/>
    <cellStyle name="Comma 2 2 3 3 4" xfId="47027" xr:uid="{00000000-0005-0000-0000-0000620C0000}"/>
    <cellStyle name="Comma 2 2 3 3 5" xfId="50043" xr:uid="{00000000-0005-0000-0000-0000630C0000}"/>
    <cellStyle name="Comma 2 2 3 4" xfId="15779" xr:uid="{00000000-0005-0000-0000-0000640C0000}"/>
    <cellStyle name="Comma 2 2 3 5" xfId="19989" xr:uid="{00000000-0005-0000-0000-0000650C0000}"/>
    <cellStyle name="Comma 2 2 3 6" xfId="44884" xr:uid="{00000000-0005-0000-0000-0000660C0000}"/>
    <cellStyle name="Comma 2 2 3 7" xfId="45794" xr:uid="{00000000-0005-0000-0000-0000670C0000}"/>
    <cellStyle name="Comma 2 2 4" xfId="7485" xr:uid="{00000000-0005-0000-0000-0000680C0000}"/>
    <cellStyle name="Comma 2 2 4 2" xfId="7530" xr:uid="{00000000-0005-0000-0000-0000690C0000}"/>
    <cellStyle name="Comma 2 2 4 3" xfId="14358" xr:uid="{00000000-0005-0000-0000-00006A0C0000}"/>
    <cellStyle name="Comma 2 2 4 3 2" xfId="17988" xr:uid="{00000000-0005-0000-0000-00006B0C0000}"/>
    <cellStyle name="Comma 2 2 4 4" xfId="19991" xr:uid="{00000000-0005-0000-0000-00006C0C0000}"/>
    <cellStyle name="Comma 2 2 4 5" xfId="42563" xr:uid="{00000000-0005-0000-0000-00006D0C0000}"/>
    <cellStyle name="Comma 2 2 4 6" xfId="44886" xr:uid="{00000000-0005-0000-0000-00006E0C0000}"/>
    <cellStyle name="Comma 2 2 4 7" xfId="45796" xr:uid="{00000000-0005-0000-0000-00006F0C0000}"/>
    <cellStyle name="Comma 2 2 4 8" xfId="46982" xr:uid="{00000000-0005-0000-0000-0000700C0000}"/>
    <cellStyle name="Comma 2 2 4 9" xfId="49998" xr:uid="{00000000-0005-0000-0000-0000710C0000}"/>
    <cellStyle name="Comma 2 2 5" xfId="15776" xr:uid="{00000000-0005-0000-0000-0000720C0000}"/>
    <cellStyle name="Comma 2 2 5 2" xfId="19992" xr:uid="{00000000-0005-0000-0000-0000730C0000}"/>
    <cellStyle name="Comma 2 2 5 3" xfId="44887" xr:uid="{00000000-0005-0000-0000-0000740C0000}"/>
    <cellStyle name="Comma 2 2 5 4" xfId="45797" xr:uid="{00000000-0005-0000-0000-0000750C0000}"/>
    <cellStyle name="Comma 2 2 6" xfId="19993" xr:uid="{00000000-0005-0000-0000-0000760C0000}"/>
    <cellStyle name="Comma 2 2 7" xfId="19983" xr:uid="{00000000-0005-0000-0000-0000770C0000}"/>
    <cellStyle name="Comma 2 2 8" xfId="44878" xr:uid="{00000000-0005-0000-0000-0000780C0000}"/>
    <cellStyle name="Comma 2 2 9" xfId="45788" xr:uid="{00000000-0005-0000-0000-0000790C0000}"/>
    <cellStyle name="Comma 2 3" xfId="34" xr:uid="{00000000-0005-0000-0000-00007A0C0000}"/>
    <cellStyle name="Comma 2 3 10" xfId="44888" xr:uid="{00000000-0005-0000-0000-00007B0C0000}"/>
    <cellStyle name="Comma 2 3 11" xfId="45798" xr:uid="{00000000-0005-0000-0000-00007C0C0000}"/>
    <cellStyle name="Comma 2 3 12" xfId="1681" xr:uid="{00000000-0005-0000-0000-00007D0C0000}"/>
    <cellStyle name="Comma 2 3 2" xfId="35" xr:uid="{00000000-0005-0000-0000-00007E0C0000}"/>
    <cellStyle name="Comma 2 3 2 10" xfId="45799" xr:uid="{00000000-0005-0000-0000-00007F0C0000}"/>
    <cellStyle name="Comma 2 3 2 11" xfId="2088" xr:uid="{00000000-0005-0000-0000-0000800C0000}"/>
    <cellStyle name="Comma 2 3 2 2" xfId="4857" xr:uid="{00000000-0005-0000-0000-0000810C0000}"/>
    <cellStyle name="Comma 2 3 2 2 10" xfId="11286" xr:uid="{00000000-0005-0000-0000-0000820C0000}"/>
    <cellStyle name="Comma 2 3 2 2 10 2" xfId="18829" xr:uid="{00000000-0005-0000-0000-0000830C0000}"/>
    <cellStyle name="Comma 2 3 2 2 10 3" xfId="28801" xr:uid="{00000000-0005-0000-0000-0000840C0000}"/>
    <cellStyle name="Comma 2 3 2 2 10 4" xfId="48145" xr:uid="{00000000-0005-0000-0000-0000850C0000}"/>
    <cellStyle name="Comma 2 3 2 2 10 5" xfId="51161" xr:uid="{00000000-0005-0000-0000-0000860C0000}"/>
    <cellStyle name="Comma 2 3 2 2 11" xfId="11773" xr:uid="{00000000-0005-0000-0000-0000870C0000}"/>
    <cellStyle name="Comma 2 3 2 2 11 2" xfId="19306" xr:uid="{00000000-0005-0000-0000-0000880C0000}"/>
    <cellStyle name="Comma 2 3 2 2 11 3" xfId="44363" xr:uid="{00000000-0005-0000-0000-0000890C0000}"/>
    <cellStyle name="Comma 2 3 2 2 11 4" xfId="48622" xr:uid="{00000000-0005-0000-0000-00008A0C0000}"/>
    <cellStyle name="Comma 2 3 2 2 11 5" xfId="51638" xr:uid="{00000000-0005-0000-0000-00008B0C0000}"/>
    <cellStyle name="Comma 2 3 2 2 12" xfId="14051" xr:uid="{00000000-0005-0000-0000-00008C0C0000}"/>
    <cellStyle name="Comma 2 3 2 2 12 2" xfId="17559" xr:uid="{00000000-0005-0000-0000-00008D0C0000}"/>
    <cellStyle name="Comma 2 3 2 2 13" xfId="19996" xr:uid="{00000000-0005-0000-0000-00008E0C0000}"/>
    <cellStyle name="Comma 2 3 2 2 14" xfId="44890" xr:uid="{00000000-0005-0000-0000-00008F0C0000}"/>
    <cellStyle name="Comma 2 3 2 2 15" xfId="45800" xr:uid="{00000000-0005-0000-0000-0000900C0000}"/>
    <cellStyle name="Comma 2 3 2 2 16" xfId="46085" xr:uid="{00000000-0005-0000-0000-0000910C0000}"/>
    <cellStyle name="Comma 2 3 2 2 17" xfId="49100" xr:uid="{00000000-0005-0000-0000-0000920C0000}"/>
    <cellStyle name="Comma 2 3 2 2 2" xfId="6121" xr:uid="{00000000-0005-0000-0000-0000930C0000}"/>
    <cellStyle name="Comma 2 3 2 2 2 10" xfId="49154" xr:uid="{00000000-0005-0000-0000-0000940C0000}"/>
    <cellStyle name="Comma 2 3 2 2 2 2" xfId="6441" xr:uid="{00000000-0005-0000-0000-0000950C0000}"/>
    <cellStyle name="Comma 2 3 2 2 2 2 2" xfId="11067" xr:uid="{00000000-0005-0000-0000-0000960C0000}"/>
    <cellStyle name="Comma 2 3 2 2 2 2 2 2" xfId="18617" xr:uid="{00000000-0005-0000-0000-0000970C0000}"/>
    <cellStyle name="Comma 2 3 2 2 2 2 2 3" xfId="44119" xr:uid="{00000000-0005-0000-0000-0000980C0000}"/>
    <cellStyle name="Comma 2 3 2 2 2 2 2 4" xfId="47933" xr:uid="{00000000-0005-0000-0000-0000990C0000}"/>
    <cellStyle name="Comma 2 3 2 2 2 2 2 5" xfId="50949" xr:uid="{00000000-0005-0000-0000-00009A0C0000}"/>
    <cellStyle name="Comma 2 3 2 2 2 2 3" xfId="11552" xr:uid="{00000000-0005-0000-0000-00009B0C0000}"/>
    <cellStyle name="Comma 2 3 2 2 2 2 3 2" xfId="19094" xr:uid="{00000000-0005-0000-0000-00009C0C0000}"/>
    <cellStyle name="Comma 2 3 2 2 2 2 3 3" xfId="44007" xr:uid="{00000000-0005-0000-0000-00009D0C0000}"/>
    <cellStyle name="Comma 2 3 2 2 2 2 3 4" xfId="48410" xr:uid="{00000000-0005-0000-0000-00009E0C0000}"/>
    <cellStyle name="Comma 2 3 2 2 2 2 3 5" xfId="51426" xr:uid="{00000000-0005-0000-0000-00009F0C0000}"/>
    <cellStyle name="Comma 2 3 2 2 2 2 4" xfId="12039" xr:uid="{00000000-0005-0000-0000-0000A00C0000}"/>
    <cellStyle name="Comma 2 3 2 2 2 2 4 2" xfId="19571" xr:uid="{00000000-0005-0000-0000-0000A10C0000}"/>
    <cellStyle name="Comma 2 3 2 2 2 2 4 3" xfId="42987" xr:uid="{00000000-0005-0000-0000-0000A20C0000}"/>
    <cellStyle name="Comma 2 3 2 2 2 2 4 4" xfId="48887" xr:uid="{00000000-0005-0000-0000-0000A30C0000}"/>
    <cellStyle name="Comma 2 3 2 2 2 2 4 5" xfId="51903" xr:uid="{00000000-0005-0000-0000-0000A40C0000}"/>
    <cellStyle name="Comma 2 3 2 2 2 2 5" xfId="9075" xr:uid="{00000000-0005-0000-0000-0000A50C0000}"/>
    <cellStyle name="Comma 2 3 2 2 2 2 5 2" xfId="43078" xr:uid="{00000000-0005-0000-0000-0000A60C0000}"/>
    <cellStyle name="Comma 2 3 2 2 2 2 5 3" xfId="47456" xr:uid="{00000000-0005-0000-0000-0000A70C0000}"/>
    <cellStyle name="Comma 2 3 2 2 2 2 5 4" xfId="50472" xr:uid="{00000000-0005-0000-0000-0000A80C0000}"/>
    <cellStyle name="Comma 2 3 2 2 2 2 6" xfId="44085" xr:uid="{00000000-0005-0000-0000-0000A90C0000}"/>
    <cellStyle name="Comma 2 3 2 2 2 2 7" xfId="46350" xr:uid="{00000000-0005-0000-0000-0000AA0C0000}"/>
    <cellStyle name="Comma 2 3 2 2 2 2 8" xfId="49366" xr:uid="{00000000-0005-0000-0000-0000AB0C0000}"/>
    <cellStyle name="Comma 2 3 2 2 2 3" xfId="8774" xr:uid="{00000000-0005-0000-0000-0000AC0C0000}"/>
    <cellStyle name="Comma 2 3 2 2 2 3 2" xfId="18222" xr:uid="{00000000-0005-0000-0000-0000AD0C0000}"/>
    <cellStyle name="Comma 2 3 2 2 2 3 3" xfId="43500" xr:uid="{00000000-0005-0000-0000-0000AE0C0000}"/>
    <cellStyle name="Comma 2 3 2 2 2 3 4" xfId="47244" xr:uid="{00000000-0005-0000-0000-0000AF0C0000}"/>
    <cellStyle name="Comma 2 3 2 2 2 3 5" xfId="50260" xr:uid="{00000000-0005-0000-0000-0000B00C0000}"/>
    <cellStyle name="Comma 2 3 2 2 2 4" xfId="10855" xr:uid="{00000000-0005-0000-0000-0000B10C0000}"/>
    <cellStyle name="Comma 2 3 2 2 2 4 2" xfId="18405" xr:uid="{00000000-0005-0000-0000-0000B20C0000}"/>
    <cellStyle name="Comma 2 3 2 2 2 4 3" xfId="43120" xr:uid="{00000000-0005-0000-0000-0000B30C0000}"/>
    <cellStyle name="Comma 2 3 2 2 2 4 4" xfId="47721" xr:uid="{00000000-0005-0000-0000-0000B40C0000}"/>
    <cellStyle name="Comma 2 3 2 2 2 4 5" xfId="50737" xr:uid="{00000000-0005-0000-0000-0000B50C0000}"/>
    <cellStyle name="Comma 2 3 2 2 2 5" xfId="11339" xr:uid="{00000000-0005-0000-0000-0000B60C0000}"/>
    <cellStyle name="Comma 2 3 2 2 2 5 2" xfId="18882" xr:uid="{00000000-0005-0000-0000-0000B70C0000}"/>
    <cellStyle name="Comma 2 3 2 2 2 5 3" xfId="42757" xr:uid="{00000000-0005-0000-0000-0000B80C0000}"/>
    <cellStyle name="Comma 2 3 2 2 2 5 4" xfId="48198" xr:uid="{00000000-0005-0000-0000-0000B90C0000}"/>
    <cellStyle name="Comma 2 3 2 2 2 5 5" xfId="51214" xr:uid="{00000000-0005-0000-0000-0000BA0C0000}"/>
    <cellStyle name="Comma 2 3 2 2 2 6" xfId="11826" xr:uid="{00000000-0005-0000-0000-0000BB0C0000}"/>
    <cellStyle name="Comma 2 3 2 2 2 6 2" xfId="19359" xr:uid="{00000000-0005-0000-0000-0000BC0C0000}"/>
    <cellStyle name="Comma 2 3 2 2 2 6 3" xfId="44541" xr:uid="{00000000-0005-0000-0000-0000BD0C0000}"/>
    <cellStyle name="Comma 2 3 2 2 2 6 4" xfId="48675" xr:uid="{00000000-0005-0000-0000-0000BE0C0000}"/>
    <cellStyle name="Comma 2 3 2 2 2 6 5" xfId="51691" xr:uid="{00000000-0005-0000-0000-0000BF0C0000}"/>
    <cellStyle name="Comma 2 3 2 2 2 7" xfId="7998" xr:uid="{00000000-0005-0000-0000-0000C00C0000}"/>
    <cellStyle name="Comma 2 3 2 2 2 7 2" xfId="43019" xr:uid="{00000000-0005-0000-0000-0000C10C0000}"/>
    <cellStyle name="Comma 2 3 2 2 2 7 3" xfId="47028" xr:uid="{00000000-0005-0000-0000-0000C20C0000}"/>
    <cellStyle name="Comma 2 3 2 2 2 7 4" xfId="50044" xr:uid="{00000000-0005-0000-0000-0000C30C0000}"/>
    <cellStyle name="Comma 2 3 2 2 2 8" xfId="19997" xr:uid="{00000000-0005-0000-0000-0000C40C0000}"/>
    <cellStyle name="Comma 2 3 2 2 2 9" xfId="46138" xr:uid="{00000000-0005-0000-0000-0000C50C0000}"/>
    <cellStyle name="Comma 2 3 2 2 3" xfId="6201" xr:uid="{00000000-0005-0000-0000-0000C60C0000}"/>
    <cellStyle name="Comma 2 3 2 2 3 2" xfId="6521" xr:uid="{00000000-0005-0000-0000-0000C70C0000}"/>
    <cellStyle name="Comma 2 3 2 2 3 2 2" xfId="11120" xr:uid="{00000000-0005-0000-0000-0000C80C0000}"/>
    <cellStyle name="Comma 2 3 2 2 3 2 2 2" xfId="18670" xr:uid="{00000000-0005-0000-0000-0000C90C0000}"/>
    <cellStyle name="Comma 2 3 2 2 3 2 2 3" xfId="42725" xr:uid="{00000000-0005-0000-0000-0000CA0C0000}"/>
    <cellStyle name="Comma 2 3 2 2 3 2 2 4" xfId="47986" xr:uid="{00000000-0005-0000-0000-0000CB0C0000}"/>
    <cellStyle name="Comma 2 3 2 2 3 2 2 5" xfId="51002" xr:uid="{00000000-0005-0000-0000-0000CC0C0000}"/>
    <cellStyle name="Comma 2 3 2 2 3 2 3" xfId="11605" xr:uid="{00000000-0005-0000-0000-0000CD0C0000}"/>
    <cellStyle name="Comma 2 3 2 2 3 2 3 2" xfId="19147" xr:uid="{00000000-0005-0000-0000-0000CE0C0000}"/>
    <cellStyle name="Comma 2 3 2 2 3 2 3 3" xfId="44648" xr:uid="{00000000-0005-0000-0000-0000CF0C0000}"/>
    <cellStyle name="Comma 2 3 2 2 3 2 3 4" xfId="48463" xr:uid="{00000000-0005-0000-0000-0000D00C0000}"/>
    <cellStyle name="Comma 2 3 2 2 3 2 3 5" xfId="51479" xr:uid="{00000000-0005-0000-0000-0000D10C0000}"/>
    <cellStyle name="Comma 2 3 2 2 3 2 4" xfId="12092" xr:uid="{00000000-0005-0000-0000-0000D20C0000}"/>
    <cellStyle name="Comma 2 3 2 2 3 2 4 2" xfId="19624" xr:uid="{00000000-0005-0000-0000-0000D30C0000}"/>
    <cellStyle name="Comma 2 3 2 2 3 2 4 3" xfId="42872" xr:uid="{00000000-0005-0000-0000-0000D40C0000}"/>
    <cellStyle name="Comma 2 3 2 2 3 2 4 4" xfId="48940" xr:uid="{00000000-0005-0000-0000-0000D50C0000}"/>
    <cellStyle name="Comma 2 3 2 2 3 2 4 5" xfId="51956" xr:uid="{00000000-0005-0000-0000-0000D60C0000}"/>
    <cellStyle name="Comma 2 3 2 2 3 2 5" xfId="9154" xr:uid="{00000000-0005-0000-0000-0000D70C0000}"/>
    <cellStyle name="Comma 2 3 2 2 3 2 5 2" xfId="44668" xr:uid="{00000000-0005-0000-0000-0000D80C0000}"/>
    <cellStyle name="Comma 2 3 2 2 3 2 5 3" xfId="47509" xr:uid="{00000000-0005-0000-0000-0000D90C0000}"/>
    <cellStyle name="Comma 2 3 2 2 3 2 5 4" xfId="50525" xr:uid="{00000000-0005-0000-0000-0000DA0C0000}"/>
    <cellStyle name="Comma 2 3 2 2 3 2 6" xfId="43573" xr:uid="{00000000-0005-0000-0000-0000DB0C0000}"/>
    <cellStyle name="Comma 2 3 2 2 3 2 7" xfId="46403" xr:uid="{00000000-0005-0000-0000-0000DC0C0000}"/>
    <cellStyle name="Comma 2 3 2 2 3 2 8" xfId="49419" xr:uid="{00000000-0005-0000-0000-0000DD0C0000}"/>
    <cellStyle name="Comma 2 3 2 2 3 3" xfId="10908" xr:uid="{00000000-0005-0000-0000-0000DE0C0000}"/>
    <cellStyle name="Comma 2 3 2 2 3 3 2" xfId="18458" xr:uid="{00000000-0005-0000-0000-0000DF0C0000}"/>
    <cellStyle name="Comma 2 3 2 2 3 3 3" xfId="43656" xr:uid="{00000000-0005-0000-0000-0000E00C0000}"/>
    <cellStyle name="Comma 2 3 2 2 3 3 4" xfId="47774" xr:uid="{00000000-0005-0000-0000-0000E10C0000}"/>
    <cellStyle name="Comma 2 3 2 2 3 3 5" xfId="50790" xr:uid="{00000000-0005-0000-0000-0000E20C0000}"/>
    <cellStyle name="Comma 2 3 2 2 3 4" xfId="11393" xr:uid="{00000000-0005-0000-0000-0000E30C0000}"/>
    <cellStyle name="Comma 2 3 2 2 3 4 2" xfId="18935" xr:uid="{00000000-0005-0000-0000-0000E40C0000}"/>
    <cellStyle name="Comma 2 3 2 2 3 4 3" xfId="42763" xr:uid="{00000000-0005-0000-0000-0000E50C0000}"/>
    <cellStyle name="Comma 2 3 2 2 3 4 4" xfId="48251" xr:uid="{00000000-0005-0000-0000-0000E60C0000}"/>
    <cellStyle name="Comma 2 3 2 2 3 4 5" xfId="51267" xr:uid="{00000000-0005-0000-0000-0000E70C0000}"/>
    <cellStyle name="Comma 2 3 2 2 3 5" xfId="11880" xr:uid="{00000000-0005-0000-0000-0000E80C0000}"/>
    <cellStyle name="Comma 2 3 2 2 3 5 2" xfId="19412" xr:uid="{00000000-0005-0000-0000-0000E90C0000}"/>
    <cellStyle name="Comma 2 3 2 2 3 5 3" xfId="43636" xr:uid="{00000000-0005-0000-0000-0000EA0C0000}"/>
    <cellStyle name="Comma 2 3 2 2 3 5 4" xfId="48728" xr:uid="{00000000-0005-0000-0000-0000EB0C0000}"/>
    <cellStyle name="Comma 2 3 2 2 3 5 5" xfId="51744" xr:uid="{00000000-0005-0000-0000-0000EC0C0000}"/>
    <cellStyle name="Comma 2 3 2 2 3 6" xfId="8845" xr:uid="{00000000-0005-0000-0000-0000ED0C0000}"/>
    <cellStyle name="Comma 2 3 2 2 3 6 2" xfId="43753" xr:uid="{00000000-0005-0000-0000-0000EE0C0000}"/>
    <cellStyle name="Comma 2 3 2 2 3 6 3" xfId="47297" xr:uid="{00000000-0005-0000-0000-0000EF0C0000}"/>
    <cellStyle name="Comma 2 3 2 2 3 6 4" xfId="50313" xr:uid="{00000000-0005-0000-0000-0000F00C0000}"/>
    <cellStyle name="Comma 2 3 2 2 3 7" xfId="44734" xr:uid="{00000000-0005-0000-0000-0000F10C0000}"/>
    <cellStyle name="Comma 2 3 2 2 3 8" xfId="46191" xr:uid="{00000000-0005-0000-0000-0000F20C0000}"/>
    <cellStyle name="Comma 2 3 2 2 3 9" xfId="49207" xr:uid="{00000000-0005-0000-0000-0000F30C0000}"/>
    <cellStyle name="Comma 2 3 2 2 4" xfId="6281" xr:uid="{00000000-0005-0000-0000-0000F40C0000}"/>
    <cellStyle name="Comma 2 3 2 2 4 2" xfId="6601" xr:uid="{00000000-0005-0000-0000-0000F50C0000}"/>
    <cellStyle name="Comma 2 3 2 2 4 2 2" xfId="11173" xr:uid="{00000000-0005-0000-0000-0000F60C0000}"/>
    <cellStyle name="Comma 2 3 2 2 4 2 2 2" xfId="18723" xr:uid="{00000000-0005-0000-0000-0000F70C0000}"/>
    <cellStyle name="Comma 2 3 2 2 4 2 2 3" xfId="43826" xr:uid="{00000000-0005-0000-0000-0000F80C0000}"/>
    <cellStyle name="Comma 2 3 2 2 4 2 2 4" xfId="48039" xr:uid="{00000000-0005-0000-0000-0000F90C0000}"/>
    <cellStyle name="Comma 2 3 2 2 4 2 2 5" xfId="51055" xr:uid="{00000000-0005-0000-0000-0000FA0C0000}"/>
    <cellStyle name="Comma 2 3 2 2 4 2 3" xfId="11658" xr:uid="{00000000-0005-0000-0000-0000FB0C0000}"/>
    <cellStyle name="Comma 2 3 2 2 4 2 3 2" xfId="19200" xr:uid="{00000000-0005-0000-0000-0000FC0C0000}"/>
    <cellStyle name="Comma 2 3 2 2 4 2 3 3" xfId="43197" xr:uid="{00000000-0005-0000-0000-0000FD0C0000}"/>
    <cellStyle name="Comma 2 3 2 2 4 2 3 4" xfId="48516" xr:uid="{00000000-0005-0000-0000-0000FE0C0000}"/>
    <cellStyle name="Comma 2 3 2 2 4 2 3 5" xfId="51532" xr:uid="{00000000-0005-0000-0000-0000FF0C0000}"/>
    <cellStyle name="Comma 2 3 2 2 4 2 4" xfId="12145" xr:uid="{00000000-0005-0000-0000-0000000D0000}"/>
    <cellStyle name="Comma 2 3 2 2 4 2 4 2" xfId="19677" xr:uid="{00000000-0005-0000-0000-0000010D0000}"/>
    <cellStyle name="Comma 2 3 2 2 4 2 4 3" xfId="43545" xr:uid="{00000000-0005-0000-0000-0000020D0000}"/>
    <cellStyle name="Comma 2 3 2 2 4 2 4 4" xfId="48993" xr:uid="{00000000-0005-0000-0000-0000030D0000}"/>
    <cellStyle name="Comma 2 3 2 2 4 2 4 5" xfId="52009" xr:uid="{00000000-0005-0000-0000-0000040D0000}"/>
    <cellStyle name="Comma 2 3 2 2 4 2 5" xfId="9234" xr:uid="{00000000-0005-0000-0000-0000050D0000}"/>
    <cellStyle name="Comma 2 3 2 2 4 2 5 2" xfId="42659" xr:uid="{00000000-0005-0000-0000-0000060D0000}"/>
    <cellStyle name="Comma 2 3 2 2 4 2 5 3" xfId="47562" xr:uid="{00000000-0005-0000-0000-0000070D0000}"/>
    <cellStyle name="Comma 2 3 2 2 4 2 5 4" xfId="50578" xr:uid="{00000000-0005-0000-0000-0000080D0000}"/>
    <cellStyle name="Comma 2 3 2 2 4 2 6" xfId="44170" xr:uid="{00000000-0005-0000-0000-0000090D0000}"/>
    <cellStyle name="Comma 2 3 2 2 4 2 7" xfId="46456" xr:uid="{00000000-0005-0000-0000-00000A0D0000}"/>
    <cellStyle name="Comma 2 3 2 2 4 2 8" xfId="49472" xr:uid="{00000000-0005-0000-0000-00000B0D0000}"/>
    <cellStyle name="Comma 2 3 2 2 4 3" xfId="10961" xr:uid="{00000000-0005-0000-0000-00000C0D0000}"/>
    <cellStyle name="Comma 2 3 2 2 4 3 2" xfId="18511" xr:uid="{00000000-0005-0000-0000-00000D0D0000}"/>
    <cellStyle name="Comma 2 3 2 2 4 3 3" xfId="43821" xr:uid="{00000000-0005-0000-0000-00000E0D0000}"/>
    <cellStyle name="Comma 2 3 2 2 4 3 4" xfId="47827" xr:uid="{00000000-0005-0000-0000-00000F0D0000}"/>
    <cellStyle name="Comma 2 3 2 2 4 3 5" xfId="50843" xr:uid="{00000000-0005-0000-0000-0000100D0000}"/>
    <cellStyle name="Comma 2 3 2 2 4 4" xfId="11446" xr:uid="{00000000-0005-0000-0000-0000110D0000}"/>
    <cellStyle name="Comma 2 3 2 2 4 4 2" xfId="18988" xr:uid="{00000000-0005-0000-0000-0000120D0000}"/>
    <cellStyle name="Comma 2 3 2 2 4 4 3" xfId="44006" xr:uid="{00000000-0005-0000-0000-0000130D0000}"/>
    <cellStyle name="Comma 2 3 2 2 4 4 4" xfId="48304" xr:uid="{00000000-0005-0000-0000-0000140D0000}"/>
    <cellStyle name="Comma 2 3 2 2 4 4 5" xfId="51320" xr:uid="{00000000-0005-0000-0000-0000150D0000}"/>
    <cellStyle name="Comma 2 3 2 2 4 5" xfId="11933" xr:uid="{00000000-0005-0000-0000-0000160D0000}"/>
    <cellStyle name="Comma 2 3 2 2 4 5 2" xfId="19465" xr:uid="{00000000-0005-0000-0000-0000170D0000}"/>
    <cellStyle name="Comma 2 3 2 2 4 5 3" xfId="44077" xr:uid="{00000000-0005-0000-0000-0000180D0000}"/>
    <cellStyle name="Comma 2 3 2 2 4 5 4" xfId="48781" xr:uid="{00000000-0005-0000-0000-0000190D0000}"/>
    <cellStyle name="Comma 2 3 2 2 4 5 5" xfId="51797" xr:uid="{00000000-0005-0000-0000-00001A0D0000}"/>
    <cellStyle name="Comma 2 3 2 2 4 6" xfId="8921" xr:uid="{00000000-0005-0000-0000-00001B0D0000}"/>
    <cellStyle name="Comma 2 3 2 2 4 6 2" xfId="42617" xr:uid="{00000000-0005-0000-0000-00001C0D0000}"/>
    <cellStyle name="Comma 2 3 2 2 4 6 3" xfId="47350" xr:uid="{00000000-0005-0000-0000-00001D0D0000}"/>
    <cellStyle name="Comma 2 3 2 2 4 6 4" xfId="50366" xr:uid="{00000000-0005-0000-0000-00001E0D0000}"/>
    <cellStyle name="Comma 2 3 2 2 4 7" xfId="42344" xr:uid="{00000000-0005-0000-0000-00001F0D0000}"/>
    <cellStyle name="Comma 2 3 2 2 4 8" xfId="46244" xr:uid="{00000000-0005-0000-0000-0000200D0000}"/>
    <cellStyle name="Comma 2 3 2 2 4 9" xfId="49260" xr:uid="{00000000-0005-0000-0000-0000210D0000}"/>
    <cellStyle name="Comma 2 3 2 2 5" xfId="6361" xr:uid="{00000000-0005-0000-0000-0000220D0000}"/>
    <cellStyle name="Comma 2 3 2 2 5 2" xfId="11014" xr:uid="{00000000-0005-0000-0000-0000230D0000}"/>
    <cellStyle name="Comma 2 3 2 2 5 2 2" xfId="18564" xr:uid="{00000000-0005-0000-0000-0000240D0000}"/>
    <cellStyle name="Comma 2 3 2 2 5 2 3" xfId="20474" xr:uid="{00000000-0005-0000-0000-0000250D0000}"/>
    <cellStyle name="Comma 2 3 2 2 5 2 4" xfId="47880" xr:uid="{00000000-0005-0000-0000-0000260D0000}"/>
    <cellStyle name="Comma 2 3 2 2 5 2 5" xfId="50896" xr:uid="{00000000-0005-0000-0000-0000270D0000}"/>
    <cellStyle name="Comma 2 3 2 2 5 3" xfId="11499" xr:uid="{00000000-0005-0000-0000-0000280D0000}"/>
    <cellStyle name="Comma 2 3 2 2 5 3 2" xfId="19041" xr:uid="{00000000-0005-0000-0000-0000290D0000}"/>
    <cellStyle name="Comma 2 3 2 2 5 3 3" xfId="44550" xr:uid="{00000000-0005-0000-0000-00002A0D0000}"/>
    <cellStyle name="Comma 2 3 2 2 5 3 4" xfId="48357" xr:uid="{00000000-0005-0000-0000-00002B0D0000}"/>
    <cellStyle name="Comma 2 3 2 2 5 3 5" xfId="51373" xr:uid="{00000000-0005-0000-0000-00002C0D0000}"/>
    <cellStyle name="Comma 2 3 2 2 5 4" xfId="11986" xr:uid="{00000000-0005-0000-0000-00002D0D0000}"/>
    <cellStyle name="Comma 2 3 2 2 5 4 2" xfId="19518" xr:uid="{00000000-0005-0000-0000-00002E0D0000}"/>
    <cellStyle name="Comma 2 3 2 2 5 4 3" xfId="44807" xr:uid="{00000000-0005-0000-0000-00002F0D0000}"/>
    <cellStyle name="Comma 2 3 2 2 5 4 4" xfId="48834" xr:uid="{00000000-0005-0000-0000-0000300D0000}"/>
    <cellStyle name="Comma 2 3 2 2 5 4 5" xfId="51850" xr:uid="{00000000-0005-0000-0000-0000310D0000}"/>
    <cellStyle name="Comma 2 3 2 2 5 5" xfId="9000" xr:uid="{00000000-0005-0000-0000-0000320D0000}"/>
    <cellStyle name="Comma 2 3 2 2 5 5 2" xfId="43070" xr:uid="{00000000-0005-0000-0000-0000330D0000}"/>
    <cellStyle name="Comma 2 3 2 2 5 5 3" xfId="47403" xr:uid="{00000000-0005-0000-0000-0000340D0000}"/>
    <cellStyle name="Comma 2 3 2 2 5 5 4" xfId="50419" xr:uid="{00000000-0005-0000-0000-0000350D0000}"/>
    <cellStyle name="Comma 2 3 2 2 5 6" xfId="43352" xr:uid="{00000000-0005-0000-0000-0000360D0000}"/>
    <cellStyle name="Comma 2 3 2 2 5 7" xfId="46297" xr:uid="{00000000-0005-0000-0000-0000370D0000}"/>
    <cellStyle name="Comma 2 3 2 2 5 8" xfId="49313" xr:uid="{00000000-0005-0000-0000-0000380D0000}"/>
    <cellStyle name="Comma 2 3 2 2 6" xfId="6681" xr:uid="{00000000-0005-0000-0000-0000390D0000}"/>
    <cellStyle name="Comma 2 3 2 2 6 2" xfId="11226" xr:uid="{00000000-0005-0000-0000-00003A0D0000}"/>
    <cellStyle name="Comma 2 3 2 2 6 2 2" xfId="18776" xr:uid="{00000000-0005-0000-0000-00003B0D0000}"/>
    <cellStyle name="Comma 2 3 2 2 6 2 3" xfId="43919" xr:uid="{00000000-0005-0000-0000-00003C0D0000}"/>
    <cellStyle name="Comma 2 3 2 2 6 2 4" xfId="48092" xr:uid="{00000000-0005-0000-0000-00003D0D0000}"/>
    <cellStyle name="Comma 2 3 2 2 6 2 5" xfId="51108" xr:uid="{00000000-0005-0000-0000-00003E0D0000}"/>
    <cellStyle name="Comma 2 3 2 2 6 3" xfId="11711" xr:uid="{00000000-0005-0000-0000-00003F0D0000}"/>
    <cellStyle name="Comma 2 3 2 2 6 3 2" xfId="19253" xr:uid="{00000000-0005-0000-0000-0000400D0000}"/>
    <cellStyle name="Comma 2 3 2 2 6 3 3" xfId="43781" xr:uid="{00000000-0005-0000-0000-0000410D0000}"/>
    <cellStyle name="Comma 2 3 2 2 6 3 4" xfId="48569" xr:uid="{00000000-0005-0000-0000-0000420D0000}"/>
    <cellStyle name="Comma 2 3 2 2 6 3 5" xfId="51585" xr:uid="{00000000-0005-0000-0000-0000430D0000}"/>
    <cellStyle name="Comma 2 3 2 2 6 4" xfId="12199" xr:uid="{00000000-0005-0000-0000-0000440D0000}"/>
    <cellStyle name="Comma 2 3 2 2 6 4 2" xfId="19730" xr:uid="{00000000-0005-0000-0000-0000450D0000}"/>
    <cellStyle name="Comma 2 3 2 2 6 4 3" xfId="43546" xr:uid="{00000000-0005-0000-0000-0000460D0000}"/>
    <cellStyle name="Comma 2 3 2 2 6 4 4" xfId="49046" xr:uid="{00000000-0005-0000-0000-0000470D0000}"/>
    <cellStyle name="Comma 2 3 2 2 6 4 5" xfId="52062" xr:uid="{00000000-0005-0000-0000-0000480D0000}"/>
    <cellStyle name="Comma 2 3 2 2 6 5" xfId="9314" xr:uid="{00000000-0005-0000-0000-0000490D0000}"/>
    <cellStyle name="Comma 2 3 2 2 6 5 2" xfId="44821" xr:uid="{00000000-0005-0000-0000-00004A0D0000}"/>
    <cellStyle name="Comma 2 3 2 2 6 5 3" xfId="47615" xr:uid="{00000000-0005-0000-0000-00004B0D0000}"/>
    <cellStyle name="Comma 2 3 2 2 6 5 4" xfId="50631" xr:uid="{00000000-0005-0000-0000-00004C0D0000}"/>
    <cellStyle name="Comma 2 3 2 2 6 6" xfId="42435" xr:uid="{00000000-0005-0000-0000-00004D0D0000}"/>
    <cellStyle name="Comma 2 3 2 2 6 7" xfId="46509" xr:uid="{00000000-0005-0000-0000-00004E0D0000}"/>
    <cellStyle name="Comma 2 3 2 2 6 8" xfId="49525" xr:uid="{00000000-0005-0000-0000-00004F0D0000}"/>
    <cellStyle name="Comma 2 3 2 2 7" xfId="7425" xr:uid="{00000000-0005-0000-0000-0000500D0000}"/>
    <cellStyle name="Comma 2 3 2 2 7 2" xfId="17983" xr:uid="{00000000-0005-0000-0000-0000510D0000}"/>
    <cellStyle name="Comma 2 3 2 2 7 3" xfId="43012" xr:uid="{00000000-0005-0000-0000-0000520D0000}"/>
    <cellStyle name="Comma 2 3 2 2 7 4" xfId="46976" xr:uid="{00000000-0005-0000-0000-0000530D0000}"/>
    <cellStyle name="Comma 2 3 2 2 7 5" xfId="49992" xr:uid="{00000000-0005-0000-0000-0000540D0000}"/>
    <cellStyle name="Comma 2 3 2 2 8" xfId="8617" xr:uid="{00000000-0005-0000-0000-0000550D0000}"/>
    <cellStyle name="Comma 2 3 2 2 9" xfId="10802" xr:uid="{00000000-0005-0000-0000-0000560D0000}"/>
    <cellStyle name="Comma 2 3 2 2 9 2" xfId="18352" xr:uid="{00000000-0005-0000-0000-0000570D0000}"/>
    <cellStyle name="Comma 2 3 2 2 9 3" xfId="20265" xr:uid="{00000000-0005-0000-0000-0000580D0000}"/>
    <cellStyle name="Comma 2 3 2 2 9 4" xfId="47668" xr:uid="{00000000-0005-0000-0000-0000590D0000}"/>
    <cellStyle name="Comma 2 3 2 2 9 5" xfId="50684" xr:uid="{00000000-0005-0000-0000-00005A0D0000}"/>
    <cellStyle name="Comma 2 3 2 3" xfId="7999" xr:uid="{00000000-0005-0000-0000-00005B0D0000}"/>
    <cellStyle name="Comma 2 3 2 3 2" xfId="18025" xr:uid="{00000000-0005-0000-0000-00005C0D0000}"/>
    <cellStyle name="Comma 2 3 2 3 3" xfId="19998" xr:uid="{00000000-0005-0000-0000-00005D0D0000}"/>
    <cellStyle name="Comma 2 3 2 3 4" xfId="47029" xr:uid="{00000000-0005-0000-0000-00005E0D0000}"/>
    <cellStyle name="Comma 2 3 2 3 5" xfId="50045" xr:uid="{00000000-0005-0000-0000-00005F0D0000}"/>
    <cellStyle name="Comma 2 3 2 4" xfId="7488" xr:uid="{00000000-0005-0000-0000-0000600D0000}"/>
    <cellStyle name="Comma 2 3 2 4 2" xfId="17991" xr:uid="{00000000-0005-0000-0000-0000610D0000}"/>
    <cellStyle name="Comma 2 3 2 4 3" xfId="43013" xr:uid="{00000000-0005-0000-0000-0000620D0000}"/>
    <cellStyle name="Comma 2 3 2 4 4" xfId="46985" xr:uid="{00000000-0005-0000-0000-0000630D0000}"/>
    <cellStyle name="Comma 2 3 2 4 5" xfId="50001" xr:uid="{00000000-0005-0000-0000-0000640D0000}"/>
    <cellStyle name="Comma 2 3 2 5" xfId="8575" xr:uid="{00000000-0005-0000-0000-0000650D0000}"/>
    <cellStyle name="Comma 2 3 2 6" xfId="6777" xr:uid="{00000000-0005-0000-0000-0000660D0000}"/>
    <cellStyle name="Comma 2 3 2 6 2" xfId="17558" xr:uid="{00000000-0005-0000-0000-0000670D0000}"/>
    <cellStyle name="Comma 2 3 2 6 3" xfId="44750" xr:uid="{00000000-0005-0000-0000-0000680D0000}"/>
    <cellStyle name="Comma 2 3 2 6 4" xfId="46554" xr:uid="{00000000-0005-0000-0000-0000690D0000}"/>
    <cellStyle name="Comma 2 3 2 6 5" xfId="49570" xr:uid="{00000000-0005-0000-0000-00006A0D0000}"/>
    <cellStyle name="Comma 2 3 2 7" xfId="15781" xr:uid="{00000000-0005-0000-0000-00006B0D0000}"/>
    <cellStyle name="Comma 2 3 2 8" xfId="19995" xr:uid="{00000000-0005-0000-0000-00006C0D0000}"/>
    <cellStyle name="Comma 2 3 2 9" xfId="44889" xr:uid="{00000000-0005-0000-0000-00006D0D0000}"/>
    <cellStyle name="Comma 2 3 3" xfId="2087" xr:uid="{00000000-0005-0000-0000-00006E0D0000}"/>
    <cellStyle name="Comma 2 3 3 10" xfId="45801" xr:uid="{00000000-0005-0000-0000-00006F0D0000}"/>
    <cellStyle name="Comma 2 3 3 2" xfId="4858" xr:uid="{00000000-0005-0000-0000-0000700D0000}"/>
    <cellStyle name="Comma 2 3 3 2 10" xfId="11287" xr:uid="{00000000-0005-0000-0000-0000710D0000}"/>
    <cellStyle name="Comma 2 3 3 2 10 2" xfId="18830" xr:uid="{00000000-0005-0000-0000-0000720D0000}"/>
    <cellStyle name="Comma 2 3 3 2 10 3" xfId="43473" xr:uid="{00000000-0005-0000-0000-0000730D0000}"/>
    <cellStyle name="Comma 2 3 3 2 10 4" xfId="48146" xr:uid="{00000000-0005-0000-0000-0000740D0000}"/>
    <cellStyle name="Comma 2 3 3 2 10 5" xfId="51162" xr:uid="{00000000-0005-0000-0000-0000750D0000}"/>
    <cellStyle name="Comma 2 3 3 2 11" xfId="11774" xr:uid="{00000000-0005-0000-0000-0000760D0000}"/>
    <cellStyle name="Comma 2 3 3 2 11 2" xfId="19307" xr:uid="{00000000-0005-0000-0000-0000770D0000}"/>
    <cellStyle name="Comma 2 3 3 2 11 3" xfId="43928" xr:uid="{00000000-0005-0000-0000-0000780D0000}"/>
    <cellStyle name="Comma 2 3 3 2 11 4" xfId="48623" xr:uid="{00000000-0005-0000-0000-0000790D0000}"/>
    <cellStyle name="Comma 2 3 3 2 11 5" xfId="51639" xr:uid="{00000000-0005-0000-0000-00007A0D0000}"/>
    <cellStyle name="Comma 2 3 3 2 12" xfId="7886" xr:uid="{00000000-0005-0000-0000-00007B0D0000}"/>
    <cellStyle name="Comma 2 3 3 2 12 2" xfId="18015" xr:uid="{00000000-0005-0000-0000-00007C0D0000}"/>
    <cellStyle name="Comma 2 3 3 2 12 3" xfId="43017" xr:uid="{00000000-0005-0000-0000-00007D0D0000}"/>
    <cellStyle name="Comma 2 3 3 2 12 4" xfId="47016" xr:uid="{00000000-0005-0000-0000-00007E0D0000}"/>
    <cellStyle name="Comma 2 3 3 2 12 5" xfId="50032" xr:uid="{00000000-0005-0000-0000-00007F0D0000}"/>
    <cellStyle name="Comma 2 3 3 2 13" xfId="20000" xr:uid="{00000000-0005-0000-0000-0000800D0000}"/>
    <cellStyle name="Comma 2 3 3 2 14" xfId="44892" xr:uid="{00000000-0005-0000-0000-0000810D0000}"/>
    <cellStyle name="Comma 2 3 3 2 15" xfId="45802" xr:uid="{00000000-0005-0000-0000-0000820D0000}"/>
    <cellStyle name="Comma 2 3 3 2 16" xfId="46086" xr:uid="{00000000-0005-0000-0000-0000830D0000}"/>
    <cellStyle name="Comma 2 3 3 2 17" xfId="49101" xr:uid="{00000000-0005-0000-0000-0000840D0000}"/>
    <cellStyle name="Comma 2 3 3 2 2" xfId="4859" xr:uid="{00000000-0005-0000-0000-0000850D0000}"/>
    <cellStyle name="Comma 2 3 3 2 2 10" xfId="8468" xr:uid="{00000000-0005-0000-0000-0000860D0000}"/>
    <cellStyle name="Comma 2 3 3 2 2 10 2" xfId="44200" xr:uid="{00000000-0005-0000-0000-0000870D0000}"/>
    <cellStyle name="Comma 2 3 3 2 2 10 3" xfId="47219" xr:uid="{00000000-0005-0000-0000-0000880D0000}"/>
    <cellStyle name="Comma 2 3 3 2 2 10 4" xfId="50235" xr:uid="{00000000-0005-0000-0000-0000890D0000}"/>
    <cellStyle name="Comma 2 3 3 2 2 11" xfId="20001" xr:uid="{00000000-0005-0000-0000-00008A0D0000}"/>
    <cellStyle name="Comma 2 3 3 2 2 12" xfId="44893" xr:uid="{00000000-0005-0000-0000-00008B0D0000}"/>
    <cellStyle name="Comma 2 3 3 2 2 13" xfId="45803" xr:uid="{00000000-0005-0000-0000-00008C0D0000}"/>
    <cellStyle name="Comma 2 3 3 2 2 14" xfId="46087" xr:uid="{00000000-0005-0000-0000-00008D0D0000}"/>
    <cellStyle name="Comma 2 3 3 2 2 15" xfId="49102" xr:uid="{00000000-0005-0000-0000-00008E0D0000}"/>
    <cellStyle name="Comma 2 3 3 2 2 2" xfId="6123" xr:uid="{00000000-0005-0000-0000-00008F0D0000}"/>
    <cellStyle name="Comma 2 3 3 2 2 2 2" xfId="6443" xr:uid="{00000000-0005-0000-0000-0000900D0000}"/>
    <cellStyle name="Comma 2 3 3 2 2 2 2 2" xfId="11069" xr:uid="{00000000-0005-0000-0000-0000910D0000}"/>
    <cellStyle name="Comma 2 3 3 2 2 2 2 2 2" xfId="18619" xr:uid="{00000000-0005-0000-0000-0000920D0000}"/>
    <cellStyle name="Comma 2 3 3 2 2 2 2 2 3" xfId="43769" xr:uid="{00000000-0005-0000-0000-0000930D0000}"/>
    <cellStyle name="Comma 2 3 3 2 2 2 2 2 4" xfId="47935" xr:uid="{00000000-0005-0000-0000-0000940D0000}"/>
    <cellStyle name="Comma 2 3 3 2 2 2 2 2 5" xfId="50951" xr:uid="{00000000-0005-0000-0000-0000950D0000}"/>
    <cellStyle name="Comma 2 3 3 2 2 2 2 3" xfId="11554" xr:uid="{00000000-0005-0000-0000-0000960D0000}"/>
    <cellStyle name="Comma 2 3 3 2 2 2 2 3 2" xfId="19096" xr:uid="{00000000-0005-0000-0000-0000970D0000}"/>
    <cellStyle name="Comma 2 3 3 2 2 2 2 3 3" xfId="28790" xr:uid="{00000000-0005-0000-0000-0000980D0000}"/>
    <cellStyle name="Comma 2 3 3 2 2 2 2 3 4" xfId="48412" xr:uid="{00000000-0005-0000-0000-0000990D0000}"/>
    <cellStyle name="Comma 2 3 3 2 2 2 2 3 5" xfId="51428" xr:uid="{00000000-0005-0000-0000-00009A0D0000}"/>
    <cellStyle name="Comma 2 3 3 2 2 2 2 4" xfId="12041" xr:uid="{00000000-0005-0000-0000-00009B0D0000}"/>
    <cellStyle name="Comma 2 3 3 2 2 2 2 4 2" xfId="19573" xr:uid="{00000000-0005-0000-0000-00009C0D0000}"/>
    <cellStyle name="Comma 2 3 3 2 2 2 2 4 3" xfId="44434" xr:uid="{00000000-0005-0000-0000-00009D0D0000}"/>
    <cellStyle name="Comma 2 3 3 2 2 2 2 4 4" xfId="48889" xr:uid="{00000000-0005-0000-0000-00009E0D0000}"/>
    <cellStyle name="Comma 2 3 3 2 2 2 2 4 5" xfId="51905" xr:uid="{00000000-0005-0000-0000-00009F0D0000}"/>
    <cellStyle name="Comma 2 3 3 2 2 2 2 5" xfId="9077" xr:uid="{00000000-0005-0000-0000-0000A00D0000}"/>
    <cellStyle name="Comma 2 3 3 2 2 2 2 5 2" xfId="28577" xr:uid="{00000000-0005-0000-0000-0000A10D0000}"/>
    <cellStyle name="Comma 2 3 3 2 2 2 2 5 3" xfId="47458" xr:uid="{00000000-0005-0000-0000-0000A20D0000}"/>
    <cellStyle name="Comma 2 3 3 2 2 2 2 5 4" xfId="50474" xr:uid="{00000000-0005-0000-0000-0000A30D0000}"/>
    <cellStyle name="Comma 2 3 3 2 2 2 2 6" xfId="21049" xr:uid="{00000000-0005-0000-0000-0000A40D0000}"/>
    <cellStyle name="Comma 2 3 3 2 2 2 2 7" xfId="46352" xr:uid="{00000000-0005-0000-0000-0000A50D0000}"/>
    <cellStyle name="Comma 2 3 3 2 2 2 2 8" xfId="49368" xr:uid="{00000000-0005-0000-0000-0000A60D0000}"/>
    <cellStyle name="Comma 2 3 3 2 2 2 3" xfId="10857" xr:uid="{00000000-0005-0000-0000-0000A70D0000}"/>
    <cellStyle name="Comma 2 3 3 2 2 2 3 2" xfId="18407" xr:uid="{00000000-0005-0000-0000-0000A80D0000}"/>
    <cellStyle name="Comma 2 3 3 2 2 2 3 3" xfId="28573" xr:uid="{00000000-0005-0000-0000-0000A90D0000}"/>
    <cellStyle name="Comma 2 3 3 2 2 2 3 4" xfId="47723" xr:uid="{00000000-0005-0000-0000-0000AA0D0000}"/>
    <cellStyle name="Comma 2 3 3 2 2 2 3 5" xfId="50739" xr:uid="{00000000-0005-0000-0000-0000AB0D0000}"/>
    <cellStyle name="Comma 2 3 3 2 2 2 4" xfId="11341" xr:uid="{00000000-0005-0000-0000-0000AC0D0000}"/>
    <cellStyle name="Comma 2 3 3 2 2 2 4 2" xfId="18884" xr:uid="{00000000-0005-0000-0000-0000AD0D0000}"/>
    <cellStyle name="Comma 2 3 3 2 2 2 4 3" xfId="43342" xr:uid="{00000000-0005-0000-0000-0000AE0D0000}"/>
    <cellStyle name="Comma 2 3 3 2 2 2 4 4" xfId="48200" xr:uid="{00000000-0005-0000-0000-0000AF0D0000}"/>
    <cellStyle name="Comma 2 3 3 2 2 2 4 5" xfId="51216" xr:uid="{00000000-0005-0000-0000-0000B00D0000}"/>
    <cellStyle name="Comma 2 3 3 2 2 2 5" xfId="11828" xr:uid="{00000000-0005-0000-0000-0000B10D0000}"/>
    <cellStyle name="Comma 2 3 3 2 2 2 5 2" xfId="19361" xr:uid="{00000000-0005-0000-0000-0000B20D0000}"/>
    <cellStyle name="Comma 2 3 3 2 2 2 5 3" xfId="28787" xr:uid="{00000000-0005-0000-0000-0000B30D0000}"/>
    <cellStyle name="Comma 2 3 3 2 2 2 5 4" xfId="48677" xr:uid="{00000000-0005-0000-0000-0000B40D0000}"/>
    <cellStyle name="Comma 2 3 3 2 2 2 5 5" xfId="51693" xr:uid="{00000000-0005-0000-0000-0000B50D0000}"/>
    <cellStyle name="Comma 2 3 3 2 2 2 6" xfId="8776" xr:uid="{00000000-0005-0000-0000-0000B60D0000}"/>
    <cellStyle name="Comma 2 3 3 2 2 2 6 2" xfId="43435" xr:uid="{00000000-0005-0000-0000-0000B70D0000}"/>
    <cellStyle name="Comma 2 3 3 2 2 2 6 3" xfId="47246" xr:uid="{00000000-0005-0000-0000-0000B80D0000}"/>
    <cellStyle name="Comma 2 3 3 2 2 2 6 4" xfId="50262" xr:uid="{00000000-0005-0000-0000-0000B90D0000}"/>
    <cellStyle name="Comma 2 3 3 2 2 2 7" xfId="20565" xr:uid="{00000000-0005-0000-0000-0000BA0D0000}"/>
    <cellStyle name="Comma 2 3 3 2 2 2 8" xfId="46140" xr:uid="{00000000-0005-0000-0000-0000BB0D0000}"/>
    <cellStyle name="Comma 2 3 3 2 2 2 9" xfId="49156" xr:uid="{00000000-0005-0000-0000-0000BC0D0000}"/>
    <cellStyle name="Comma 2 3 3 2 2 3" xfId="6203" xr:uid="{00000000-0005-0000-0000-0000BD0D0000}"/>
    <cellStyle name="Comma 2 3 3 2 2 3 2" xfId="6523" xr:uid="{00000000-0005-0000-0000-0000BE0D0000}"/>
    <cellStyle name="Comma 2 3 3 2 2 3 2 2" xfId="11122" xr:uid="{00000000-0005-0000-0000-0000BF0D0000}"/>
    <cellStyle name="Comma 2 3 3 2 2 3 2 2 2" xfId="18672" xr:uid="{00000000-0005-0000-0000-0000C00D0000}"/>
    <cellStyle name="Comma 2 3 3 2 2 3 2 2 3" xfId="44120" xr:uid="{00000000-0005-0000-0000-0000C10D0000}"/>
    <cellStyle name="Comma 2 3 3 2 2 3 2 2 4" xfId="47988" xr:uid="{00000000-0005-0000-0000-0000C20D0000}"/>
    <cellStyle name="Comma 2 3 3 2 2 3 2 2 5" xfId="51004" xr:uid="{00000000-0005-0000-0000-0000C30D0000}"/>
    <cellStyle name="Comma 2 3 3 2 2 3 2 3" xfId="11607" xr:uid="{00000000-0005-0000-0000-0000C40D0000}"/>
    <cellStyle name="Comma 2 3 3 2 2 3 2 3 2" xfId="19149" xr:uid="{00000000-0005-0000-0000-0000C50D0000}"/>
    <cellStyle name="Comma 2 3 3 2 2 3 2 3 3" xfId="42800" xr:uid="{00000000-0005-0000-0000-0000C60D0000}"/>
    <cellStyle name="Comma 2 3 3 2 2 3 2 3 4" xfId="48465" xr:uid="{00000000-0005-0000-0000-0000C70D0000}"/>
    <cellStyle name="Comma 2 3 3 2 2 3 2 3 5" xfId="51481" xr:uid="{00000000-0005-0000-0000-0000C80D0000}"/>
    <cellStyle name="Comma 2 3 3 2 2 3 2 4" xfId="12094" xr:uid="{00000000-0005-0000-0000-0000C90D0000}"/>
    <cellStyle name="Comma 2 3 3 2 2 3 2 4 2" xfId="19626" xr:uid="{00000000-0005-0000-0000-0000CA0D0000}"/>
    <cellStyle name="Comma 2 3 3 2 2 3 2 4 3" xfId="44421" xr:uid="{00000000-0005-0000-0000-0000CB0D0000}"/>
    <cellStyle name="Comma 2 3 3 2 2 3 2 4 4" xfId="48942" xr:uid="{00000000-0005-0000-0000-0000CC0D0000}"/>
    <cellStyle name="Comma 2 3 3 2 2 3 2 4 5" xfId="51958" xr:uid="{00000000-0005-0000-0000-0000CD0D0000}"/>
    <cellStyle name="Comma 2 3 3 2 2 3 2 5" xfId="9156" xr:uid="{00000000-0005-0000-0000-0000CE0D0000}"/>
    <cellStyle name="Comma 2 3 3 2 2 3 2 5 2" xfId="43736" xr:uid="{00000000-0005-0000-0000-0000CF0D0000}"/>
    <cellStyle name="Comma 2 3 3 2 2 3 2 5 3" xfId="47511" xr:uid="{00000000-0005-0000-0000-0000D00D0000}"/>
    <cellStyle name="Comma 2 3 3 2 2 3 2 5 4" xfId="50527" xr:uid="{00000000-0005-0000-0000-0000D10D0000}"/>
    <cellStyle name="Comma 2 3 3 2 2 3 2 6" xfId="44167" xr:uid="{00000000-0005-0000-0000-0000D20D0000}"/>
    <cellStyle name="Comma 2 3 3 2 2 3 2 7" xfId="46405" xr:uid="{00000000-0005-0000-0000-0000D30D0000}"/>
    <cellStyle name="Comma 2 3 3 2 2 3 2 8" xfId="49421" xr:uid="{00000000-0005-0000-0000-0000D40D0000}"/>
    <cellStyle name="Comma 2 3 3 2 2 3 3" xfId="10910" xr:uid="{00000000-0005-0000-0000-0000D50D0000}"/>
    <cellStyle name="Comma 2 3 3 2 2 3 3 2" xfId="18460" xr:uid="{00000000-0005-0000-0000-0000D60D0000}"/>
    <cellStyle name="Comma 2 3 3 2 2 3 3 3" xfId="21586" xr:uid="{00000000-0005-0000-0000-0000D70D0000}"/>
    <cellStyle name="Comma 2 3 3 2 2 3 3 4" xfId="47776" xr:uid="{00000000-0005-0000-0000-0000D80D0000}"/>
    <cellStyle name="Comma 2 3 3 2 2 3 3 5" xfId="50792" xr:uid="{00000000-0005-0000-0000-0000D90D0000}"/>
    <cellStyle name="Comma 2 3 3 2 2 3 4" xfId="11395" xr:uid="{00000000-0005-0000-0000-0000DA0D0000}"/>
    <cellStyle name="Comma 2 3 3 2 2 3 4 2" xfId="18937" xr:uid="{00000000-0005-0000-0000-0000DB0D0000}"/>
    <cellStyle name="Comma 2 3 3 2 2 3 4 3" xfId="43413" xr:uid="{00000000-0005-0000-0000-0000DC0D0000}"/>
    <cellStyle name="Comma 2 3 3 2 2 3 4 4" xfId="48253" xr:uid="{00000000-0005-0000-0000-0000DD0D0000}"/>
    <cellStyle name="Comma 2 3 3 2 2 3 4 5" xfId="51269" xr:uid="{00000000-0005-0000-0000-0000DE0D0000}"/>
    <cellStyle name="Comma 2 3 3 2 2 3 5" xfId="11882" xr:uid="{00000000-0005-0000-0000-0000DF0D0000}"/>
    <cellStyle name="Comma 2 3 3 2 2 3 5 2" xfId="19414" xr:uid="{00000000-0005-0000-0000-0000E00D0000}"/>
    <cellStyle name="Comma 2 3 3 2 2 3 5 3" xfId="44594" xr:uid="{00000000-0005-0000-0000-0000E10D0000}"/>
    <cellStyle name="Comma 2 3 3 2 2 3 5 4" xfId="48730" xr:uid="{00000000-0005-0000-0000-0000E20D0000}"/>
    <cellStyle name="Comma 2 3 3 2 2 3 5 5" xfId="51746" xr:uid="{00000000-0005-0000-0000-0000E30D0000}"/>
    <cellStyle name="Comma 2 3 3 2 2 3 6" xfId="8847" xr:uid="{00000000-0005-0000-0000-0000E40D0000}"/>
    <cellStyle name="Comma 2 3 3 2 2 3 6 2" xfId="42608" xr:uid="{00000000-0005-0000-0000-0000E50D0000}"/>
    <cellStyle name="Comma 2 3 3 2 2 3 6 3" xfId="47299" xr:uid="{00000000-0005-0000-0000-0000E60D0000}"/>
    <cellStyle name="Comma 2 3 3 2 2 3 6 4" xfId="50315" xr:uid="{00000000-0005-0000-0000-0000E70D0000}"/>
    <cellStyle name="Comma 2 3 3 2 2 3 7" xfId="43862" xr:uid="{00000000-0005-0000-0000-0000E80D0000}"/>
    <cellStyle name="Comma 2 3 3 2 2 3 8" xfId="46193" xr:uid="{00000000-0005-0000-0000-0000E90D0000}"/>
    <cellStyle name="Comma 2 3 3 2 2 3 9" xfId="49209" xr:uid="{00000000-0005-0000-0000-0000EA0D0000}"/>
    <cellStyle name="Comma 2 3 3 2 2 4" xfId="6283" xr:uid="{00000000-0005-0000-0000-0000EB0D0000}"/>
    <cellStyle name="Comma 2 3 3 2 2 4 2" xfId="6603" xr:uid="{00000000-0005-0000-0000-0000EC0D0000}"/>
    <cellStyle name="Comma 2 3 3 2 2 4 2 2" xfId="11175" xr:uid="{00000000-0005-0000-0000-0000ED0D0000}"/>
    <cellStyle name="Comma 2 3 3 2 2 4 2 2 2" xfId="18725" xr:uid="{00000000-0005-0000-0000-0000EE0D0000}"/>
    <cellStyle name="Comma 2 3 3 2 2 4 2 2 3" xfId="20945" xr:uid="{00000000-0005-0000-0000-0000EF0D0000}"/>
    <cellStyle name="Comma 2 3 3 2 2 4 2 2 4" xfId="48041" xr:uid="{00000000-0005-0000-0000-0000F00D0000}"/>
    <cellStyle name="Comma 2 3 3 2 2 4 2 2 5" xfId="51057" xr:uid="{00000000-0005-0000-0000-0000F10D0000}"/>
    <cellStyle name="Comma 2 3 3 2 2 4 2 3" xfId="11660" xr:uid="{00000000-0005-0000-0000-0000F20D0000}"/>
    <cellStyle name="Comma 2 3 3 2 2 4 2 3 2" xfId="19202" xr:uid="{00000000-0005-0000-0000-0000F30D0000}"/>
    <cellStyle name="Comma 2 3 3 2 2 4 2 3 3" xfId="20454" xr:uid="{00000000-0005-0000-0000-0000F40D0000}"/>
    <cellStyle name="Comma 2 3 3 2 2 4 2 3 4" xfId="48518" xr:uid="{00000000-0005-0000-0000-0000F50D0000}"/>
    <cellStyle name="Comma 2 3 3 2 2 4 2 3 5" xfId="51534" xr:uid="{00000000-0005-0000-0000-0000F60D0000}"/>
    <cellStyle name="Comma 2 3 3 2 2 4 2 4" xfId="12147" xr:uid="{00000000-0005-0000-0000-0000F70D0000}"/>
    <cellStyle name="Comma 2 3 3 2 2 4 2 4 2" xfId="19679" xr:uid="{00000000-0005-0000-0000-0000F80D0000}"/>
    <cellStyle name="Comma 2 3 3 2 2 4 2 4 3" xfId="43489" xr:uid="{00000000-0005-0000-0000-0000F90D0000}"/>
    <cellStyle name="Comma 2 3 3 2 2 4 2 4 4" xfId="48995" xr:uid="{00000000-0005-0000-0000-0000FA0D0000}"/>
    <cellStyle name="Comma 2 3 3 2 2 4 2 4 5" xfId="52011" xr:uid="{00000000-0005-0000-0000-0000FB0D0000}"/>
    <cellStyle name="Comma 2 3 3 2 2 4 2 5" xfId="9236" xr:uid="{00000000-0005-0000-0000-0000FC0D0000}"/>
    <cellStyle name="Comma 2 3 3 2 2 4 2 5 2" xfId="21322" xr:uid="{00000000-0005-0000-0000-0000FD0D0000}"/>
    <cellStyle name="Comma 2 3 3 2 2 4 2 5 3" xfId="47564" xr:uid="{00000000-0005-0000-0000-0000FE0D0000}"/>
    <cellStyle name="Comma 2 3 3 2 2 4 2 5 4" xfId="50580" xr:uid="{00000000-0005-0000-0000-0000FF0D0000}"/>
    <cellStyle name="Comma 2 3 3 2 2 4 2 6" xfId="44747" xr:uid="{00000000-0005-0000-0000-0000000E0000}"/>
    <cellStyle name="Comma 2 3 3 2 2 4 2 7" xfId="46458" xr:uid="{00000000-0005-0000-0000-0000010E0000}"/>
    <cellStyle name="Comma 2 3 3 2 2 4 2 8" xfId="49474" xr:uid="{00000000-0005-0000-0000-0000020E0000}"/>
    <cellStyle name="Comma 2 3 3 2 2 4 3" xfId="10963" xr:uid="{00000000-0005-0000-0000-0000030E0000}"/>
    <cellStyle name="Comma 2 3 3 2 2 4 3 2" xfId="18513" xr:uid="{00000000-0005-0000-0000-0000040E0000}"/>
    <cellStyle name="Comma 2 3 3 2 2 4 3 3" xfId="20950" xr:uid="{00000000-0005-0000-0000-0000050E0000}"/>
    <cellStyle name="Comma 2 3 3 2 2 4 3 4" xfId="47829" xr:uid="{00000000-0005-0000-0000-0000060E0000}"/>
    <cellStyle name="Comma 2 3 3 2 2 4 3 5" xfId="50845" xr:uid="{00000000-0005-0000-0000-0000070E0000}"/>
    <cellStyle name="Comma 2 3 3 2 2 4 4" xfId="11448" xr:uid="{00000000-0005-0000-0000-0000080E0000}"/>
    <cellStyle name="Comma 2 3 3 2 2 4 4 2" xfId="18990" xr:uid="{00000000-0005-0000-0000-0000090E0000}"/>
    <cellStyle name="Comma 2 3 3 2 2 4 4 3" xfId="43173" xr:uid="{00000000-0005-0000-0000-00000A0E0000}"/>
    <cellStyle name="Comma 2 3 3 2 2 4 4 4" xfId="48306" xr:uid="{00000000-0005-0000-0000-00000B0E0000}"/>
    <cellStyle name="Comma 2 3 3 2 2 4 4 5" xfId="51322" xr:uid="{00000000-0005-0000-0000-00000C0E0000}"/>
    <cellStyle name="Comma 2 3 3 2 2 4 5" xfId="11935" xr:uid="{00000000-0005-0000-0000-00000D0E0000}"/>
    <cellStyle name="Comma 2 3 3 2 2 4 5 2" xfId="19467" xr:uid="{00000000-0005-0000-0000-00000E0E0000}"/>
    <cellStyle name="Comma 2 3 3 2 2 4 5 3" xfId="42847" xr:uid="{00000000-0005-0000-0000-00000F0E0000}"/>
    <cellStyle name="Comma 2 3 3 2 2 4 5 4" xfId="48783" xr:uid="{00000000-0005-0000-0000-0000100E0000}"/>
    <cellStyle name="Comma 2 3 3 2 2 4 5 5" xfId="51799" xr:uid="{00000000-0005-0000-0000-0000110E0000}"/>
    <cellStyle name="Comma 2 3 3 2 2 4 6" xfId="8923" xr:uid="{00000000-0005-0000-0000-0000120E0000}"/>
    <cellStyle name="Comma 2 3 3 2 2 4 6 2" xfId="44392" xr:uid="{00000000-0005-0000-0000-0000130E0000}"/>
    <cellStyle name="Comma 2 3 3 2 2 4 6 3" xfId="47352" xr:uid="{00000000-0005-0000-0000-0000140E0000}"/>
    <cellStyle name="Comma 2 3 3 2 2 4 6 4" xfId="50368" xr:uid="{00000000-0005-0000-0000-0000150E0000}"/>
    <cellStyle name="Comma 2 3 3 2 2 4 7" xfId="33836" xr:uid="{00000000-0005-0000-0000-0000160E0000}"/>
    <cellStyle name="Comma 2 3 3 2 2 4 8" xfId="46246" xr:uid="{00000000-0005-0000-0000-0000170E0000}"/>
    <cellStyle name="Comma 2 3 3 2 2 4 9" xfId="49262" xr:uid="{00000000-0005-0000-0000-0000180E0000}"/>
    <cellStyle name="Comma 2 3 3 2 2 5" xfId="6363" xr:uid="{00000000-0005-0000-0000-0000190E0000}"/>
    <cellStyle name="Comma 2 3 3 2 2 5 2" xfId="11016" xr:uid="{00000000-0005-0000-0000-00001A0E0000}"/>
    <cellStyle name="Comma 2 3 3 2 2 5 2 2" xfId="18566" xr:uid="{00000000-0005-0000-0000-00001B0E0000}"/>
    <cellStyle name="Comma 2 3 3 2 2 5 2 3" xfId="28695" xr:uid="{00000000-0005-0000-0000-00001C0E0000}"/>
    <cellStyle name="Comma 2 3 3 2 2 5 2 4" xfId="47882" xr:uid="{00000000-0005-0000-0000-00001D0E0000}"/>
    <cellStyle name="Comma 2 3 3 2 2 5 2 5" xfId="50898" xr:uid="{00000000-0005-0000-0000-00001E0E0000}"/>
    <cellStyle name="Comma 2 3 3 2 2 5 3" xfId="11501" xr:uid="{00000000-0005-0000-0000-00001F0E0000}"/>
    <cellStyle name="Comma 2 3 3 2 2 5 3 2" xfId="19043" xr:uid="{00000000-0005-0000-0000-0000200E0000}"/>
    <cellStyle name="Comma 2 3 3 2 2 5 3 3" xfId="21575" xr:uid="{00000000-0005-0000-0000-0000210E0000}"/>
    <cellStyle name="Comma 2 3 3 2 2 5 3 4" xfId="48359" xr:uid="{00000000-0005-0000-0000-0000220E0000}"/>
    <cellStyle name="Comma 2 3 3 2 2 5 3 5" xfId="51375" xr:uid="{00000000-0005-0000-0000-0000230E0000}"/>
    <cellStyle name="Comma 2 3 3 2 2 5 4" xfId="11988" xr:uid="{00000000-0005-0000-0000-0000240E0000}"/>
    <cellStyle name="Comma 2 3 3 2 2 5 4 2" xfId="19520" xr:uid="{00000000-0005-0000-0000-0000250E0000}"/>
    <cellStyle name="Comma 2 3 3 2 2 5 4 3" xfId="43730" xr:uid="{00000000-0005-0000-0000-0000260E0000}"/>
    <cellStyle name="Comma 2 3 3 2 2 5 4 4" xfId="48836" xr:uid="{00000000-0005-0000-0000-0000270E0000}"/>
    <cellStyle name="Comma 2 3 3 2 2 5 4 5" xfId="51852" xr:uid="{00000000-0005-0000-0000-0000280E0000}"/>
    <cellStyle name="Comma 2 3 3 2 2 5 5" xfId="9002" xr:uid="{00000000-0005-0000-0000-0000290E0000}"/>
    <cellStyle name="Comma 2 3 3 2 2 5 5 2" xfId="44779" xr:uid="{00000000-0005-0000-0000-00002A0E0000}"/>
    <cellStyle name="Comma 2 3 3 2 2 5 5 3" xfId="47405" xr:uid="{00000000-0005-0000-0000-00002B0E0000}"/>
    <cellStyle name="Comma 2 3 3 2 2 5 5 4" xfId="50421" xr:uid="{00000000-0005-0000-0000-00002C0E0000}"/>
    <cellStyle name="Comma 2 3 3 2 2 5 6" xfId="43353" xr:uid="{00000000-0005-0000-0000-00002D0E0000}"/>
    <cellStyle name="Comma 2 3 3 2 2 5 7" xfId="46299" xr:uid="{00000000-0005-0000-0000-00002E0E0000}"/>
    <cellStyle name="Comma 2 3 3 2 2 5 8" xfId="49315" xr:uid="{00000000-0005-0000-0000-00002F0E0000}"/>
    <cellStyle name="Comma 2 3 3 2 2 6" xfId="6683" xr:uid="{00000000-0005-0000-0000-0000300E0000}"/>
    <cellStyle name="Comma 2 3 3 2 2 6 2" xfId="11228" xr:uid="{00000000-0005-0000-0000-0000310E0000}"/>
    <cellStyle name="Comma 2 3 3 2 2 6 2 2" xfId="18778" xr:uid="{00000000-0005-0000-0000-0000320E0000}"/>
    <cellStyle name="Comma 2 3 3 2 2 6 2 3" xfId="43503" xr:uid="{00000000-0005-0000-0000-0000330E0000}"/>
    <cellStyle name="Comma 2 3 3 2 2 6 2 4" xfId="48094" xr:uid="{00000000-0005-0000-0000-0000340E0000}"/>
    <cellStyle name="Comma 2 3 3 2 2 6 2 5" xfId="51110" xr:uid="{00000000-0005-0000-0000-0000350E0000}"/>
    <cellStyle name="Comma 2 3 3 2 2 6 3" xfId="11713" xr:uid="{00000000-0005-0000-0000-0000360E0000}"/>
    <cellStyle name="Comma 2 3 3 2 2 6 3 2" xfId="19255" xr:uid="{00000000-0005-0000-0000-0000370E0000}"/>
    <cellStyle name="Comma 2 3 3 2 2 6 3 3" xfId="42817" xr:uid="{00000000-0005-0000-0000-0000380E0000}"/>
    <cellStyle name="Comma 2 3 3 2 2 6 3 4" xfId="48571" xr:uid="{00000000-0005-0000-0000-0000390E0000}"/>
    <cellStyle name="Comma 2 3 3 2 2 6 3 5" xfId="51587" xr:uid="{00000000-0005-0000-0000-00003A0E0000}"/>
    <cellStyle name="Comma 2 3 3 2 2 6 4" xfId="12201" xr:uid="{00000000-0005-0000-0000-00003B0E0000}"/>
    <cellStyle name="Comma 2 3 3 2 2 6 4 2" xfId="19732" xr:uid="{00000000-0005-0000-0000-00003C0E0000}"/>
    <cellStyle name="Comma 2 3 3 2 2 6 4 3" xfId="43490" xr:uid="{00000000-0005-0000-0000-00003D0E0000}"/>
    <cellStyle name="Comma 2 3 3 2 2 6 4 4" xfId="49048" xr:uid="{00000000-0005-0000-0000-00003E0E0000}"/>
    <cellStyle name="Comma 2 3 3 2 2 6 4 5" xfId="52064" xr:uid="{00000000-0005-0000-0000-00003F0E0000}"/>
    <cellStyle name="Comma 2 3 3 2 2 6 5" xfId="9316" xr:uid="{00000000-0005-0000-0000-0000400E0000}"/>
    <cellStyle name="Comma 2 3 3 2 2 6 5 2" xfId="21312" xr:uid="{00000000-0005-0000-0000-0000410E0000}"/>
    <cellStyle name="Comma 2 3 3 2 2 6 5 3" xfId="47617" xr:uid="{00000000-0005-0000-0000-0000420E0000}"/>
    <cellStyle name="Comma 2 3 3 2 2 6 5 4" xfId="50633" xr:uid="{00000000-0005-0000-0000-0000430E0000}"/>
    <cellStyle name="Comma 2 3 3 2 2 6 6" xfId="42436" xr:uid="{00000000-0005-0000-0000-0000440E0000}"/>
    <cellStyle name="Comma 2 3 3 2 2 6 7" xfId="46511" xr:uid="{00000000-0005-0000-0000-0000450E0000}"/>
    <cellStyle name="Comma 2 3 3 2 2 6 8" xfId="49527" xr:uid="{00000000-0005-0000-0000-0000460E0000}"/>
    <cellStyle name="Comma 2 3 3 2 2 7" xfId="10804" xr:uid="{00000000-0005-0000-0000-0000470E0000}"/>
    <cellStyle name="Comma 2 3 3 2 2 7 2" xfId="18354" xr:uid="{00000000-0005-0000-0000-0000480E0000}"/>
    <cellStyle name="Comma 2 3 3 2 2 7 3" xfId="21269" xr:uid="{00000000-0005-0000-0000-0000490E0000}"/>
    <cellStyle name="Comma 2 3 3 2 2 7 4" xfId="47670" xr:uid="{00000000-0005-0000-0000-00004A0E0000}"/>
    <cellStyle name="Comma 2 3 3 2 2 7 5" xfId="50686" xr:uid="{00000000-0005-0000-0000-00004B0E0000}"/>
    <cellStyle name="Comma 2 3 3 2 2 8" xfId="11288" xr:uid="{00000000-0005-0000-0000-00004C0E0000}"/>
    <cellStyle name="Comma 2 3 3 2 2 8 2" xfId="18831" xr:uid="{00000000-0005-0000-0000-00004D0E0000}"/>
    <cellStyle name="Comma 2 3 3 2 2 8 3" xfId="43621" xr:uid="{00000000-0005-0000-0000-00004E0E0000}"/>
    <cellStyle name="Comma 2 3 3 2 2 8 4" xfId="48147" xr:uid="{00000000-0005-0000-0000-00004F0E0000}"/>
    <cellStyle name="Comma 2 3 3 2 2 8 5" xfId="51163" xr:uid="{00000000-0005-0000-0000-0000500E0000}"/>
    <cellStyle name="Comma 2 3 3 2 2 9" xfId="11775" xr:uid="{00000000-0005-0000-0000-0000510E0000}"/>
    <cellStyle name="Comma 2 3 3 2 2 9 2" xfId="19308" xr:uid="{00000000-0005-0000-0000-0000520E0000}"/>
    <cellStyle name="Comma 2 3 3 2 2 9 3" xfId="43288" xr:uid="{00000000-0005-0000-0000-0000530E0000}"/>
    <cellStyle name="Comma 2 3 3 2 2 9 4" xfId="48624" xr:uid="{00000000-0005-0000-0000-0000540E0000}"/>
    <cellStyle name="Comma 2 3 3 2 2 9 5" xfId="51640" xr:uid="{00000000-0005-0000-0000-0000550E0000}"/>
    <cellStyle name="Comma 2 3 3 2 3" xfId="6122" xr:uid="{00000000-0005-0000-0000-0000560E0000}"/>
    <cellStyle name="Comma 2 3 3 2 3 2" xfId="6442" xr:uid="{00000000-0005-0000-0000-0000570E0000}"/>
    <cellStyle name="Comma 2 3 3 2 3 2 2" xfId="11068" xr:uid="{00000000-0005-0000-0000-0000580E0000}"/>
    <cellStyle name="Comma 2 3 3 2 3 2 2 2" xfId="18618" xr:uid="{00000000-0005-0000-0000-0000590E0000}"/>
    <cellStyle name="Comma 2 3 3 2 3 2 2 3" xfId="43147" xr:uid="{00000000-0005-0000-0000-00005A0E0000}"/>
    <cellStyle name="Comma 2 3 3 2 3 2 2 4" xfId="47934" xr:uid="{00000000-0005-0000-0000-00005B0E0000}"/>
    <cellStyle name="Comma 2 3 3 2 3 2 2 5" xfId="50950" xr:uid="{00000000-0005-0000-0000-00005C0E0000}"/>
    <cellStyle name="Comma 2 3 3 2 3 2 3" xfId="11553" xr:uid="{00000000-0005-0000-0000-00005D0E0000}"/>
    <cellStyle name="Comma 2 3 3 2 3 2 3 2" xfId="19095" xr:uid="{00000000-0005-0000-0000-00005E0E0000}"/>
    <cellStyle name="Comma 2 3 3 2 3 2 3 3" xfId="44851" xr:uid="{00000000-0005-0000-0000-00005F0E0000}"/>
    <cellStyle name="Comma 2 3 3 2 3 2 3 4" xfId="48411" xr:uid="{00000000-0005-0000-0000-0000600E0000}"/>
    <cellStyle name="Comma 2 3 3 2 3 2 3 5" xfId="51427" xr:uid="{00000000-0005-0000-0000-0000610E0000}"/>
    <cellStyle name="Comma 2 3 3 2 3 2 4" xfId="12040" xr:uid="{00000000-0005-0000-0000-0000620E0000}"/>
    <cellStyle name="Comma 2 3 3 2 3 2 4 2" xfId="19572" xr:uid="{00000000-0005-0000-0000-0000630E0000}"/>
    <cellStyle name="Comma 2 3 3 2 3 2 4 3" xfId="44325" xr:uid="{00000000-0005-0000-0000-0000640E0000}"/>
    <cellStyle name="Comma 2 3 3 2 3 2 4 4" xfId="48888" xr:uid="{00000000-0005-0000-0000-0000650E0000}"/>
    <cellStyle name="Comma 2 3 3 2 3 2 4 5" xfId="51904" xr:uid="{00000000-0005-0000-0000-0000660E0000}"/>
    <cellStyle name="Comma 2 3 3 2 3 2 5" xfId="9076" xr:uid="{00000000-0005-0000-0000-0000670E0000}"/>
    <cellStyle name="Comma 2 3 3 2 3 2 5 2" xfId="43456" xr:uid="{00000000-0005-0000-0000-0000680E0000}"/>
    <cellStyle name="Comma 2 3 3 2 3 2 5 3" xfId="47457" xr:uid="{00000000-0005-0000-0000-0000690E0000}"/>
    <cellStyle name="Comma 2 3 3 2 3 2 5 4" xfId="50473" xr:uid="{00000000-0005-0000-0000-00006A0E0000}"/>
    <cellStyle name="Comma 2 3 3 2 3 2 6" xfId="28841" xr:uid="{00000000-0005-0000-0000-00006B0E0000}"/>
    <cellStyle name="Comma 2 3 3 2 3 2 7" xfId="46351" xr:uid="{00000000-0005-0000-0000-00006C0E0000}"/>
    <cellStyle name="Comma 2 3 3 2 3 2 8" xfId="49367" xr:uid="{00000000-0005-0000-0000-00006D0E0000}"/>
    <cellStyle name="Comma 2 3 3 2 3 3" xfId="10856" xr:uid="{00000000-0005-0000-0000-00006E0E0000}"/>
    <cellStyle name="Comma 2 3 3 2 3 3 2" xfId="18406" xr:uid="{00000000-0005-0000-0000-00006F0E0000}"/>
    <cellStyle name="Comma 2 3 3 2 3 3 3" xfId="44056" xr:uid="{00000000-0005-0000-0000-0000700E0000}"/>
    <cellStyle name="Comma 2 3 3 2 3 3 4" xfId="47722" xr:uid="{00000000-0005-0000-0000-0000710E0000}"/>
    <cellStyle name="Comma 2 3 3 2 3 3 5" xfId="50738" xr:uid="{00000000-0005-0000-0000-0000720E0000}"/>
    <cellStyle name="Comma 2 3 3 2 3 4" xfId="11340" xr:uid="{00000000-0005-0000-0000-0000730E0000}"/>
    <cellStyle name="Comma 2 3 3 2 3 4 2" xfId="18883" xr:uid="{00000000-0005-0000-0000-0000740E0000}"/>
    <cellStyle name="Comma 2 3 3 2 3 4 3" xfId="28687" xr:uid="{00000000-0005-0000-0000-0000750E0000}"/>
    <cellStyle name="Comma 2 3 3 2 3 4 4" xfId="48199" xr:uid="{00000000-0005-0000-0000-0000760E0000}"/>
    <cellStyle name="Comma 2 3 3 2 3 4 5" xfId="51215" xr:uid="{00000000-0005-0000-0000-0000770E0000}"/>
    <cellStyle name="Comma 2 3 3 2 3 5" xfId="11827" xr:uid="{00000000-0005-0000-0000-0000780E0000}"/>
    <cellStyle name="Comma 2 3 3 2 3 5 2" xfId="19360" xr:uid="{00000000-0005-0000-0000-0000790E0000}"/>
    <cellStyle name="Comma 2 3 3 2 3 5 3" xfId="44130" xr:uid="{00000000-0005-0000-0000-00007A0E0000}"/>
    <cellStyle name="Comma 2 3 3 2 3 5 4" xfId="48676" xr:uid="{00000000-0005-0000-0000-00007B0E0000}"/>
    <cellStyle name="Comma 2 3 3 2 3 5 5" xfId="51692" xr:uid="{00000000-0005-0000-0000-00007C0E0000}"/>
    <cellStyle name="Comma 2 3 3 2 3 6" xfId="8775" xr:uid="{00000000-0005-0000-0000-00007D0E0000}"/>
    <cellStyle name="Comma 2 3 3 2 3 6 2" xfId="42950" xr:uid="{00000000-0005-0000-0000-00007E0E0000}"/>
    <cellStyle name="Comma 2 3 3 2 3 6 3" xfId="47245" xr:uid="{00000000-0005-0000-0000-00007F0E0000}"/>
    <cellStyle name="Comma 2 3 3 2 3 6 4" xfId="50261" xr:uid="{00000000-0005-0000-0000-0000800E0000}"/>
    <cellStyle name="Comma 2 3 3 2 3 7" xfId="42307" xr:uid="{00000000-0005-0000-0000-0000810E0000}"/>
    <cellStyle name="Comma 2 3 3 2 3 8" xfId="46139" xr:uid="{00000000-0005-0000-0000-0000820E0000}"/>
    <cellStyle name="Comma 2 3 3 2 3 9" xfId="49155" xr:uid="{00000000-0005-0000-0000-0000830E0000}"/>
    <cellStyle name="Comma 2 3 3 2 4" xfId="6202" xr:uid="{00000000-0005-0000-0000-0000840E0000}"/>
    <cellStyle name="Comma 2 3 3 2 4 2" xfId="6522" xr:uid="{00000000-0005-0000-0000-0000850E0000}"/>
    <cellStyle name="Comma 2 3 3 2 4 2 2" xfId="11121" xr:uid="{00000000-0005-0000-0000-0000860E0000}"/>
    <cellStyle name="Comma 2 3 3 2 4 2 2 2" xfId="18671" xr:uid="{00000000-0005-0000-0000-0000870E0000}"/>
    <cellStyle name="Comma 2 3 3 2 4 2 2 3" xfId="28693" xr:uid="{00000000-0005-0000-0000-0000880E0000}"/>
    <cellStyle name="Comma 2 3 3 2 4 2 2 4" xfId="47987" xr:uid="{00000000-0005-0000-0000-0000890E0000}"/>
    <cellStyle name="Comma 2 3 3 2 4 2 2 5" xfId="51003" xr:uid="{00000000-0005-0000-0000-00008A0E0000}"/>
    <cellStyle name="Comma 2 3 3 2 4 2 3" xfId="11606" xr:uid="{00000000-0005-0000-0000-00008B0E0000}"/>
    <cellStyle name="Comma 2 3 3 2 4 2 3 2" xfId="19148" xr:uid="{00000000-0005-0000-0000-00008C0E0000}"/>
    <cellStyle name="Comma 2 3 3 2 4 2 3 3" xfId="44226" xr:uid="{00000000-0005-0000-0000-00008D0E0000}"/>
    <cellStyle name="Comma 2 3 3 2 4 2 3 4" xfId="48464" xr:uid="{00000000-0005-0000-0000-00008E0E0000}"/>
    <cellStyle name="Comma 2 3 3 2 4 2 3 5" xfId="51480" xr:uid="{00000000-0005-0000-0000-00008F0E0000}"/>
    <cellStyle name="Comma 2 3 3 2 4 2 4" xfId="12093" xr:uid="{00000000-0005-0000-0000-0000900E0000}"/>
    <cellStyle name="Comma 2 3 3 2 4 2 4 2" xfId="19625" xr:uid="{00000000-0005-0000-0000-0000910E0000}"/>
    <cellStyle name="Comma 2 3 3 2 4 2 4 3" xfId="44261" xr:uid="{00000000-0005-0000-0000-0000920E0000}"/>
    <cellStyle name="Comma 2 3 3 2 4 2 4 4" xfId="48941" xr:uid="{00000000-0005-0000-0000-0000930E0000}"/>
    <cellStyle name="Comma 2 3 3 2 4 2 4 5" xfId="51957" xr:uid="{00000000-0005-0000-0000-0000940E0000}"/>
    <cellStyle name="Comma 2 3 3 2 4 2 5" xfId="9155" xr:uid="{00000000-0005-0000-0000-0000950E0000}"/>
    <cellStyle name="Comma 2 3 3 2 4 2 5 2" xfId="42957" xr:uid="{00000000-0005-0000-0000-0000960E0000}"/>
    <cellStyle name="Comma 2 3 3 2 4 2 5 3" xfId="47510" xr:uid="{00000000-0005-0000-0000-0000970E0000}"/>
    <cellStyle name="Comma 2 3 3 2 4 2 5 4" xfId="50526" xr:uid="{00000000-0005-0000-0000-0000980E0000}"/>
    <cellStyle name="Comma 2 3 3 2 4 2 6" xfId="42393" xr:uid="{00000000-0005-0000-0000-0000990E0000}"/>
    <cellStyle name="Comma 2 3 3 2 4 2 7" xfId="46404" xr:uid="{00000000-0005-0000-0000-00009A0E0000}"/>
    <cellStyle name="Comma 2 3 3 2 4 2 8" xfId="49420" xr:uid="{00000000-0005-0000-0000-00009B0E0000}"/>
    <cellStyle name="Comma 2 3 3 2 4 3" xfId="10909" xr:uid="{00000000-0005-0000-0000-00009C0E0000}"/>
    <cellStyle name="Comma 2 3 3 2 4 3 2" xfId="18459" xr:uid="{00000000-0005-0000-0000-00009D0E0000}"/>
    <cellStyle name="Comma 2 3 3 2 4 3 3" xfId="42693" xr:uid="{00000000-0005-0000-0000-00009E0E0000}"/>
    <cellStyle name="Comma 2 3 3 2 4 3 4" xfId="47775" xr:uid="{00000000-0005-0000-0000-00009F0E0000}"/>
    <cellStyle name="Comma 2 3 3 2 4 3 5" xfId="50791" xr:uid="{00000000-0005-0000-0000-0000A00E0000}"/>
    <cellStyle name="Comma 2 3 3 2 4 4" xfId="11394" xr:uid="{00000000-0005-0000-0000-0000A10E0000}"/>
    <cellStyle name="Comma 2 3 3 2 4 4 2" xfId="18936" xr:uid="{00000000-0005-0000-0000-0000A20E0000}"/>
    <cellStyle name="Comma 2 3 3 2 4 4 3" xfId="42764" xr:uid="{00000000-0005-0000-0000-0000A30E0000}"/>
    <cellStyle name="Comma 2 3 3 2 4 4 4" xfId="48252" xr:uid="{00000000-0005-0000-0000-0000A40E0000}"/>
    <cellStyle name="Comma 2 3 3 2 4 4 5" xfId="51268" xr:uid="{00000000-0005-0000-0000-0000A50E0000}"/>
    <cellStyle name="Comma 2 3 3 2 4 5" xfId="11881" xr:uid="{00000000-0005-0000-0000-0000A60E0000}"/>
    <cellStyle name="Comma 2 3 3 2 4 5 2" xfId="19413" xr:uid="{00000000-0005-0000-0000-0000A70E0000}"/>
    <cellStyle name="Comma 2 3 3 2 4 5 3" xfId="42841" xr:uid="{00000000-0005-0000-0000-0000A80E0000}"/>
    <cellStyle name="Comma 2 3 3 2 4 5 4" xfId="48729" xr:uid="{00000000-0005-0000-0000-0000A90E0000}"/>
    <cellStyle name="Comma 2 3 3 2 4 5 5" xfId="51745" xr:uid="{00000000-0005-0000-0000-0000AA0E0000}"/>
    <cellStyle name="Comma 2 3 3 2 4 6" xfId="8846" xr:uid="{00000000-0005-0000-0000-0000AB0E0000}"/>
    <cellStyle name="Comma 2 3 3 2 4 6 2" xfId="32229" xr:uid="{00000000-0005-0000-0000-0000AC0E0000}"/>
    <cellStyle name="Comma 2 3 3 2 4 6 3" xfId="47298" xr:uid="{00000000-0005-0000-0000-0000AD0E0000}"/>
    <cellStyle name="Comma 2 3 3 2 4 6 4" xfId="50314" xr:uid="{00000000-0005-0000-0000-0000AE0E0000}"/>
    <cellStyle name="Comma 2 3 3 2 4 7" xfId="42324" xr:uid="{00000000-0005-0000-0000-0000AF0E0000}"/>
    <cellStyle name="Comma 2 3 3 2 4 8" xfId="46192" xr:uid="{00000000-0005-0000-0000-0000B00E0000}"/>
    <cellStyle name="Comma 2 3 3 2 4 9" xfId="49208" xr:uid="{00000000-0005-0000-0000-0000B10E0000}"/>
    <cellStyle name="Comma 2 3 3 2 5" xfId="6282" xr:uid="{00000000-0005-0000-0000-0000B20E0000}"/>
    <cellStyle name="Comma 2 3 3 2 5 2" xfId="6602" xr:uid="{00000000-0005-0000-0000-0000B30E0000}"/>
    <cellStyle name="Comma 2 3 3 2 5 2 2" xfId="11174" xr:uid="{00000000-0005-0000-0000-0000B40E0000}"/>
    <cellStyle name="Comma 2 3 3 2 5 2 2 2" xfId="18724" xr:uid="{00000000-0005-0000-0000-0000B50E0000}"/>
    <cellStyle name="Comma 2 3 3 2 5 2 2 3" xfId="43159" xr:uid="{00000000-0005-0000-0000-0000B60E0000}"/>
    <cellStyle name="Comma 2 3 3 2 5 2 2 4" xfId="48040" xr:uid="{00000000-0005-0000-0000-0000B70E0000}"/>
    <cellStyle name="Comma 2 3 3 2 5 2 2 5" xfId="51056" xr:uid="{00000000-0005-0000-0000-0000B80E0000}"/>
    <cellStyle name="Comma 2 3 3 2 5 2 3" xfId="11659" xr:uid="{00000000-0005-0000-0000-0000B90E0000}"/>
    <cellStyle name="Comma 2 3 3 2 5 2 3 2" xfId="19201" xr:uid="{00000000-0005-0000-0000-0000BA0E0000}"/>
    <cellStyle name="Comma 2 3 3 2 5 2 3 3" xfId="44649" xr:uid="{00000000-0005-0000-0000-0000BB0E0000}"/>
    <cellStyle name="Comma 2 3 3 2 5 2 3 4" xfId="48517" xr:uid="{00000000-0005-0000-0000-0000BC0E0000}"/>
    <cellStyle name="Comma 2 3 3 2 5 2 3 5" xfId="51533" xr:uid="{00000000-0005-0000-0000-0000BD0E0000}"/>
    <cellStyle name="Comma 2 3 3 2 5 2 4" xfId="12146" xr:uid="{00000000-0005-0000-0000-0000BE0E0000}"/>
    <cellStyle name="Comma 2 3 3 2 5 2 4 2" xfId="19678" xr:uid="{00000000-0005-0000-0000-0000BF0E0000}"/>
    <cellStyle name="Comma 2 3 3 2 5 2 4 3" xfId="43260" xr:uid="{00000000-0005-0000-0000-0000C00E0000}"/>
    <cellStyle name="Comma 2 3 3 2 5 2 4 4" xfId="48994" xr:uid="{00000000-0005-0000-0000-0000C10E0000}"/>
    <cellStyle name="Comma 2 3 3 2 5 2 4 5" xfId="52010" xr:uid="{00000000-0005-0000-0000-0000C20E0000}"/>
    <cellStyle name="Comma 2 3 3 2 5 2 5" xfId="9235" xr:uid="{00000000-0005-0000-0000-0000C30E0000}"/>
    <cellStyle name="Comma 2 3 3 2 5 2 5 2" xfId="42660" xr:uid="{00000000-0005-0000-0000-0000C40E0000}"/>
    <cellStyle name="Comma 2 3 3 2 5 2 5 3" xfId="47563" xr:uid="{00000000-0005-0000-0000-0000C50E0000}"/>
    <cellStyle name="Comma 2 3 3 2 5 2 5 4" xfId="50579" xr:uid="{00000000-0005-0000-0000-0000C60E0000}"/>
    <cellStyle name="Comma 2 3 3 2 5 2 6" xfId="42413" xr:uid="{00000000-0005-0000-0000-0000C70E0000}"/>
    <cellStyle name="Comma 2 3 3 2 5 2 7" xfId="46457" xr:uid="{00000000-0005-0000-0000-0000C80E0000}"/>
    <cellStyle name="Comma 2 3 3 2 5 2 8" xfId="49473" xr:uid="{00000000-0005-0000-0000-0000C90E0000}"/>
    <cellStyle name="Comma 2 3 3 2 5 3" xfId="10962" xr:uid="{00000000-0005-0000-0000-0000CA0E0000}"/>
    <cellStyle name="Comma 2 3 3 2 5 3 2" xfId="18512" xr:uid="{00000000-0005-0000-0000-0000CB0E0000}"/>
    <cellStyle name="Comma 2 3 3 2 5 3 3" xfId="43133" xr:uid="{00000000-0005-0000-0000-0000CC0E0000}"/>
    <cellStyle name="Comma 2 3 3 2 5 3 4" xfId="47828" xr:uid="{00000000-0005-0000-0000-0000CD0E0000}"/>
    <cellStyle name="Comma 2 3 3 2 5 3 5" xfId="50844" xr:uid="{00000000-0005-0000-0000-0000CE0E0000}"/>
    <cellStyle name="Comma 2 3 3 2 5 4" xfId="11447" xr:uid="{00000000-0005-0000-0000-0000CF0E0000}"/>
    <cellStyle name="Comma 2 3 3 2 5 4 2" xfId="18989" xr:uid="{00000000-0005-0000-0000-0000D00E0000}"/>
    <cellStyle name="Comma 2 3 3 2 5 4 3" xfId="44850" xr:uid="{00000000-0005-0000-0000-0000D10E0000}"/>
    <cellStyle name="Comma 2 3 3 2 5 4 4" xfId="48305" xr:uid="{00000000-0005-0000-0000-0000D20E0000}"/>
    <cellStyle name="Comma 2 3 3 2 5 4 5" xfId="51321" xr:uid="{00000000-0005-0000-0000-0000D30E0000}"/>
    <cellStyle name="Comma 2 3 3 2 5 5" xfId="11934" xr:uid="{00000000-0005-0000-0000-0000D40E0000}"/>
    <cellStyle name="Comma 2 3 3 2 5 5 2" xfId="19466" xr:uid="{00000000-0005-0000-0000-0000D50E0000}"/>
    <cellStyle name="Comma 2 3 3 2 5 5 3" xfId="43637" xr:uid="{00000000-0005-0000-0000-0000D60E0000}"/>
    <cellStyle name="Comma 2 3 3 2 5 5 4" xfId="48782" xr:uid="{00000000-0005-0000-0000-0000D70E0000}"/>
    <cellStyle name="Comma 2 3 3 2 5 5 5" xfId="51798" xr:uid="{00000000-0005-0000-0000-0000D80E0000}"/>
    <cellStyle name="Comma 2 3 3 2 5 6" xfId="8922" xr:uid="{00000000-0005-0000-0000-0000D90E0000}"/>
    <cellStyle name="Comma 2 3 3 2 5 6 2" xfId="21355" xr:uid="{00000000-0005-0000-0000-0000DA0E0000}"/>
    <cellStyle name="Comma 2 3 3 2 5 6 3" xfId="47351" xr:uid="{00000000-0005-0000-0000-0000DB0E0000}"/>
    <cellStyle name="Comma 2 3 3 2 5 6 4" xfId="50367" xr:uid="{00000000-0005-0000-0000-0000DC0E0000}"/>
    <cellStyle name="Comma 2 3 3 2 5 7" xfId="28590" xr:uid="{00000000-0005-0000-0000-0000DD0E0000}"/>
    <cellStyle name="Comma 2 3 3 2 5 8" xfId="46245" xr:uid="{00000000-0005-0000-0000-0000DE0E0000}"/>
    <cellStyle name="Comma 2 3 3 2 5 9" xfId="49261" xr:uid="{00000000-0005-0000-0000-0000DF0E0000}"/>
    <cellStyle name="Comma 2 3 3 2 6" xfId="6362" xr:uid="{00000000-0005-0000-0000-0000E00E0000}"/>
    <cellStyle name="Comma 2 3 3 2 6 2" xfId="11015" xr:uid="{00000000-0005-0000-0000-0000E10E0000}"/>
    <cellStyle name="Comma 2 3 3 2 6 2 2" xfId="18565" xr:uid="{00000000-0005-0000-0000-0000E20E0000}"/>
    <cellStyle name="Comma 2 3 3 2 6 2 3" xfId="42708" xr:uid="{00000000-0005-0000-0000-0000E30E0000}"/>
    <cellStyle name="Comma 2 3 3 2 6 2 4" xfId="47881" xr:uid="{00000000-0005-0000-0000-0000E40E0000}"/>
    <cellStyle name="Comma 2 3 3 2 6 2 5" xfId="50897" xr:uid="{00000000-0005-0000-0000-0000E50E0000}"/>
    <cellStyle name="Comma 2 3 3 2 6 3" xfId="11500" xr:uid="{00000000-0005-0000-0000-0000E60E0000}"/>
    <cellStyle name="Comma 2 3 3 2 6 3 2" xfId="19042" xr:uid="{00000000-0005-0000-0000-0000E70E0000}"/>
    <cellStyle name="Comma 2 3 3 2 6 3 3" xfId="44504" xr:uid="{00000000-0005-0000-0000-0000E80E0000}"/>
    <cellStyle name="Comma 2 3 3 2 6 3 4" xfId="48358" xr:uid="{00000000-0005-0000-0000-0000E90E0000}"/>
    <cellStyle name="Comma 2 3 3 2 6 3 5" xfId="51374" xr:uid="{00000000-0005-0000-0000-0000EA0E0000}"/>
    <cellStyle name="Comma 2 3 3 2 6 4" xfId="11987" xr:uid="{00000000-0005-0000-0000-0000EB0E0000}"/>
    <cellStyle name="Comma 2 3 3 2 6 4 2" xfId="19519" xr:uid="{00000000-0005-0000-0000-0000EC0E0000}"/>
    <cellStyle name="Comma 2 3 3 2 6 4 3" xfId="42858" xr:uid="{00000000-0005-0000-0000-0000ED0E0000}"/>
    <cellStyle name="Comma 2 3 3 2 6 4 4" xfId="48835" xr:uid="{00000000-0005-0000-0000-0000EE0E0000}"/>
    <cellStyle name="Comma 2 3 3 2 6 4 5" xfId="51851" xr:uid="{00000000-0005-0000-0000-0000EF0E0000}"/>
    <cellStyle name="Comma 2 3 3 2 6 5" xfId="9001" xr:uid="{00000000-0005-0000-0000-0000F00E0000}"/>
    <cellStyle name="Comma 2 3 3 2 6 5 2" xfId="43756" xr:uid="{00000000-0005-0000-0000-0000F10E0000}"/>
    <cellStyle name="Comma 2 3 3 2 6 5 3" xfId="47404" xr:uid="{00000000-0005-0000-0000-0000F20E0000}"/>
    <cellStyle name="Comma 2 3 3 2 6 5 4" xfId="50420" xr:uid="{00000000-0005-0000-0000-0000F30E0000}"/>
    <cellStyle name="Comma 2 3 3 2 6 6" xfId="42358" xr:uid="{00000000-0005-0000-0000-0000F40E0000}"/>
    <cellStyle name="Comma 2 3 3 2 6 7" xfId="46298" xr:uid="{00000000-0005-0000-0000-0000F50E0000}"/>
    <cellStyle name="Comma 2 3 3 2 6 8" xfId="49314" xr:uid="{00000000-0005-0000-0000-0000F60E0000}"/>
    <cellStyle name="Comma 2 3 3 2 7" xfId="6682" xr:uid="{00000000-0005-0000-0000-0000F70E0000}"/>
    <cellStyle name="Comma 2 3 3 2 7 2" xfId="11227" xr:uid="{00000000-0005-0000-0000-0000F80E0000}"/>
    <cellStyle name="Comma 2 3 3 2 7 2 2" xfId="18777" xr:uid="{00000000-0005-0000-0000-0000F90E0000}"/>
    <cellStyle name="Comma 2 3 3 2 7 2 3" xfId="33743" xr:uid="{00000000-0005-0000-0000-0000FA0E0000}"/>
    <cellStyle name="Comma 2 3 3 2 7 2 4" xfId="48093" xr:uid="{00000000-0005-0000-0000-0000FB0E0000}"/>
    <cellStyle name="Comma 2 3 3 2 7 2 5" xfId="51109" xr:uid="{00000000-0005-0000-0000-0000FC0E0000}"/>
    <cellStyle name="Comma 2 3 3 2 7 3" xfId="11712" xr:uid="{00000000-0005-0000-0000-0000FD0E0000}"/>
    <cellStyle name="Comma 2 3 3 2 7 3 2" xfId="19254" xr:uid="{00000000-0005-0000-0000-0000FE0E0000}"/>
    <cellStyle name="Comma 2 3 3 2 7 3 3" xfId="44802" xr:uid="{00000000-0005-0000-0000-0000FF0E0000}"/>
    <cellStyle name="Comma 2 3 3 2 7 3 4" xfId="48570" xr:uid="{00000000-0005-0000-0000-0000000F0000}"/>
    <cellStyle name="Comma 2 3 3 2 7 3 5" xfId="51586" xr:uid="{00000000-0005-0000-0000-0000010F0000}"/>
    <cellStyle name="Comma 2 3 3 2 7 4" xfId="12200" xr:uid="{00000000-0005-0000-0000-0000020F0000}"/>
    <cellStyle name="Comma 2 3 3 2 7 4 2" xfId="19731" xr:uid="{00000000-0005-0000-0000-0000030F0000}"/>
    <cellStyle name="Comma 2 3 3 2 7 4 3" xfId="43266" xr:uid="{00000000-0005-0000-0000-0000040F0000}"/>
    <cellStyle name="Comma 2 3 3 2 7 4 4" xfId="49047" xr:uid="{00000000-0005-0000-0000-0000050F0000}"/>
    <cellStyle name="Comma 2 3 3 2 7 4 5" xfId="52063" xr:uid="{00000000-0005-0000-0000-0000060F0000}"/>
    <cellStyle name="Comma 2 3 3 2 7 5" xfId="9315" xr:uid="{00000000-0005-0000-0000-0000070F0000}"/>
    <cellStyle name="Comma 2 3 3 2 7 5 2" xfId="42669" xr:uid="{00000000-0005-0000-0000-0000080F0000}"/>
    <cellStyle name="Comma 2 3 3 2 7 5 3" xfId="47616" xr:uid="{00000000-0005-0000-0000-0000090F0000}"/>
    <cellStyle name="Comma 2 3 3 2 7 5 4" xfId="50632" xr:uid="{00000000-0005-0000-0000-00000A0F0000}"/>
    <cellStyle name="Comma 2 3 3 2 7 6" xfId="44452" xr:uid="{00000000-0005-0000-0000-00000B0F0000}"/>
    <cellStyle name="Comma 2 3 3 2 7 7" xfId="46510" xr:uid="{00000000-0005-0000-0000-00000C0F0000}"/>
    <cellStyle name="Comma 2 3 3 2 7 8" xfId="49526" xr:uid="{00000000-0005-0000-0000-00000D0F0000}"/>
    <cellStyle name="Comma 2 3 3 2 8" xfId="9680" xr:uid="{00000000-0005-0000-0000-00000E0F0000}"/>
    <cellStyle name="Comma 2 3 3 2 9" xfId="10803" xr:uid="{00000000-0005-0000-0000-00000F0F0000}"/>
    <cellStyle name="Comma 2 3 3 2 9 2" xfId="18353" xr:uid="{00000000-0005-0000-0000-0000100F0000}"/>
    <cellStyle name="Comma 2 3 3 2 9 3" xfId="42676" xr:uid="{00000000-0005-0000-0000-0000110F0000}"/>
    <cellStyle name="Comma 2 3 3 2 9 4" xfId="47669" xr:uid="{00000000-0005-0000-0000-0000120F0000}"/>
    <cellStyle name="Comma 2 3 3 2 9 5" xfId="50685" xr:uid="{00000000-0005-0000-0000-0000130F0000}"/>
    <cellStyle name="Comma 2 3 3 3" xfId="4860" xr:uid="{00000000-0005-0000-0000-0000140F0000}"/>
    <cellStyle name="Comma 2 3 3 3 10" xfId="8483" xr:uid="{00000000-0005-0000-0000-0000150F0000}"/>
    <cellStyle name="Comma 2 3 3 3 10 2" xfId="44104" xr:uid="{00000000-0005-0000-0000-0000160F0000}"/>
    <cellStyle name="Comma 2 3 3 3 10 3" xfId="47221" xr:uid="{00000000-0005-0000-0000-0000170F0000}"/>
    <cellStyle name="Comma 2 3 3 3 10 4" xfId="50237" xr:uid="{00000000-0005-0000-0000-0000180F0000}"/>
    <cellStyle name="Comma 2 3 3 3 11" xfId="20002" xr:uid="{00000000-0005-0000-0000-0000190F0000}"/>
    <cellStyle name="Comma 2 3 3 3 12" xfId="44894" xr:uid="{00000000-0005-0000-0000-00001A0F0000}"/>
    <cellStyle name="Comma 2 3 3 3 13" xfId="45804" xr:uid="{00000000-0005-0000-0000-00001B0F0000}"/>
    <cellStyle name="Comma 2 3 3 3 14" xfId="46088" xr:uid="{00000000-0005-0000-0000-00001C0F0000}"/>
    <cellStyle name="Comma 2 3 3 3 15" xfId="49103" xr:uid="{00000000-0005-0000-0000-00001D0F0000}"/>
    <cellStyle name="Comma 2 3 3 3 2" xfId="6124" xr:uid="{00000000-0005-0000-0000-00001E0F0000}"/>
    <cellStyle name="Comma 2 3 3 3 2 2" xfId="6444" xr:uid="{00000000-0005-0000-0000-00001F0F0000}"/>
    <cellStyle name="Comma 2 3 3 3 2 2 2" xfId="11070" xr:uid="{00000000-0005-0000-0000-0000200F0000}"/>
    <cellStyle name="Comma 2 3 3 3 2 2 2 2" xfId="18620" xr:uid="{00000000-0005-0000-0000-0000210F0000}"/>
    <cellStyle name="Comma 2 3 3 3 2 2 2 3" xfId="44791" xr:uid="{00000000-0005-0000-0000-0000220F0000}"/>
    <cellStyle name="Comma 2 3 3 3 2 2 2 4" xfId="47936" xr:uid="{00000000-0005-0000-0000-0000230F0000}"/>
    <cellStyle name="Comma 2 3 3 3 2 2 2 5" xfId="50952" xr:uid="{00000000-0005-0000-0000-0000240F0000}"/>
    <cellStyle name="Comma 2 3 3 3 2 2 3" xfId="11555" xr:uid="{00000000-0005-0000-0000-0000250F0000}"/>
    <cellStyle name="Comma 2 3 3 3 2 2 3 2" xfId="19097" xr:uid="{00000000-0005-0000-0000-0000260F0000}"/>
    <cellStyle name="Comma 2 3 3 3 2 2 3 3" xfId="43476" xr:uid="{00000000-0005-0000-0000-0000270F0000}"/>
    <cellStyle name="Comma 2 3 3 3 2 2 3 4" xfId="48413" xr:uid="{00000000-0005-0000-0000-0000280F0000}"/>
    <cellStyle name="Comma 2 3 3 3 2 2 3 5" xfId="51429" xr:uid="{00000000-0005-0000-0000-0000290F0000}"/>
    <cellStyle name="Comma 2 3 3 3 2 2 4" xfId="12042" xr:uid="{00000000-0005-0000-0000-00002A0F0000}"/>
    <cellStyle name="Comma 2 3 3 3 2 2 4 2" xfId="19574" xr:uid="{00000000-0005-0000-0000-00002B0F0000}"/>
    <cellStyle name="Comma 2 3 3 3 2 2 4 3" xfId="44257" xr:uid="{00000000-0005-0000-0000-00002C0F0000}"/>
    <cellStyle name="Comma 2 3 3 3 2 2 4 4" xfId="48890" xr:uid="{00000000-0005-0000-0000-00002D0F0000}"/>
    <cellStyle name="Comma 2 3 3 3 2 2 4 5" xfId="51906" xr:uid="{00000000-0005-0000-0000-00002E0F0000}"/>
    <cellStyle name="Comma 2 3 3 3 2 2 5" xfId="9078" xr:uid="{00000000-0005-0000-0000-00002F0F0000}"/>
    <cellStyle name="Comma 2 3 3 3 2 2 5 2" xfId="42638" xr:uid="{00000000-0005-0000-0000-0000300F0000}"/>
    <cellStyle name="Comma 2 3 3 3 2 2 5 3" xfId="47459" xr:uid="{00000000-0005-0000-0000-0000310F0000}"/>
    <cellStyle name="Comma 2 3 3 3 2 2 5 4" xfId="50475" xr:uid="{00000000-0005-0000-0000-0000320F0000}"/>
    <cellStyle name="Comma 2 3 3 3 2 2 6" xfId="20615" xr:uid="{00000000-0005-0000-0000-0000330F0000}"/>
    <cellStyle name="Comma 2 3 3 3 2 2 7" xfId="46353" xr:uid="{00000000-0005-0000-0000-0000340F0000}"/>
    <cellStyle name="Comma 2 3 3 3 2 2 8" xfId="49369" xr:uid="{00000000-0005-0000-0000-0000350F0000}"/>
    <cellStyle name="Comma 2 3 3 3 2 3" xfId="10858" xr:uid="{00000000-0005-0000-0000-0000360F0000}"/>
    <cellStyle name="Comma 2 3 3 3 2 3 2" xfId="18408" xr:uid="{00000000-0005-0000-0000-0000370F0000}"/>
    <cellStyle name="Comma 2 3 3 3 2 3 3" xfId="42683" xr:uid="{00000000-0005-0000-0000-0000380F0000}"/>
    <cellStyle name="Comma 2 3 3 3 2 3 4" xfId="47724" xr:uid="{00000000-0005-0000-0000-0000390F0000}"/>
    <cellStyle name="Comma 2 3 3 3 2 3 5" xfId="50740" xr:uid="{00000000-0005-0000-0000-00003A0F0000}"/>
    <cellStyle name="Comma 2 3 3 3 2 4" xfId="11342" xr:uid="{00000000-0005-0000-0000-00003B0F0000}"/>
    <cellStyle name="Comma 2 3 3 3 2 4 2" xfId="18885" xr:uid="{00000000-0005-0000-0000-00003C0F0000}"/>
    <cellStyle name="Comma 2 3 3 3 2 4 3" xfId="43161" xr:uid="{00000000-0005-0000-0000-00003D0F0000}"/>
    <cellStyle name="Comma 2 3 3 3 2 4 4" xfId="48201" xr:uid="{00000000-0005-0000-0000-00003E0F0000}"/>
    <cellStyle name="Comma 2 3 3 3 2 4 5" xfId="51217" xr:uid="{00000000-0005-0000-0000-00003F0F0000}"/>
    <cellStyle name="Comma 2 3 3 3 2 5" xfId="11829" xr:uid="{00000000-0005-0000-0000-0000400F0000}"/>
    <cellStyle name="Comma 2 3 3 3 2 5 2" xfId="19362" xr:uid="{00000000-0005-0000-0000-0000410F0000}"/>
    <cellStyle name="Comma 2 3 3 3 2 5 3" xfId="20933" xr:uid="{00000000-0005-0000-0000-0000420F0000}"/>
    <cellStyle name="Comma 2 3 3 3 2 5 4" xfId="48678" xr:uid="{00000000-0005-0000-0000-0000430F0000}"/>
    <cellStyle name="Comma 2 3 3 3 2 5 5" xfId="51694" xr:uid="{00000000-0005-0000-0000-0000440F0000}"/>
    <cellStyle name="Comma 2 3 3 3 2 6" xfId="8777" xr:uid="{00000000-0005-0000-0000-0000450F0000}"/>
    <cellStyle name="Comma 2 3 3 3 2 6 2" xfId="44145" xr:uid="{00000000-0005-0000-0000-0000460F0000}"/>
    <cellStyle name="Comma 2 3 3 3 2 6 3" xfId="47247" xr:uid="{00000000-0005-0000-0000-0000470F0000}"/>
    <cellStyle name="Comma 2 3 3 3 2 6 4" xfId="50263" xr:uid="{00000000-0005-0000-0000-0000480F0000}"/>
    <cellStyle name="Comma 2 3 3 3 2 7" xfId="42308" xr:uid="{00000000-0005-0000-0000-0000490F0000}"/>
    <cellStyle name="Comma 2 3 3 3 2 8" xfId="46141" xr:uid="{00000000-0005-0000-0000-00004A0F0000}"/>
    <cellStyle name="Comma 2 3 3 3 2 9" xfId="49157" xr:uid="{00000000-0005-0000-0000-00004B0F0000}"/>
    <cellStyle name="Comma 2 3 3 3 3" xfId="6204" xr:uid="{00000000-0005-0000-0000-00004C0F0000}"/>
    <cellStyle name="Comma 2 3 3 3 3 2" xfId="6524" xr:uid="{00000000-0005-0000-0000-00004D0F0000}"/>
    <cellStyle name="Comma 2 3 3 3 3 2 2" xfId="11123" xr:uid="{00000000-0005-0000-0000-00004E0F0000}"/>
    <cellStyle name="Comma 2 3 3 3 3 2 2 2" xfId="18673" xr:uid="{00000000-0005-0000-0000-00004F0F0000}"/>
    <cellStyle name="Comma 2 3 3 3 3 2 2 3" xfId="28814" xr:uid="{00000000-0005-0000-0000-0000500F0000}"/>
    <cellStyle name="Comma 2 3 3 3 3 2 2 4" xfId="47989" xr:uid="{00000000-0005-0000-0000-0000510F0000}"/>
    <cellStyle name="Comma 2 3 3 3 3 2 2 5" xfId="51005" xr:uid="{00000000-0005-0000-0000-0000520F0000}"/>
    <cellStyle name="Comma 2 3 3 3 3 2 3" xfId="11608" xr:uid="{00000000-0005-0000-0000-0000530F0000}"/>
    <cellStyle name="Comma 2 3 3 3 3 2 3 2" xfId="19150" xr:uid="{00000000-0005-0000-0000-0000540F0000}"/>
    <cellStyle name="Comma 2 3 3 3 3 2 3 3" xfId="44306" xr:uid="{00000000-0005-0000-0000-0000550F0000}"/>
    <cellStyle name="Comma 2 3 3 3 3 2 3 4" xfId="48466" xr:uid="{00000000-0005-0000-0000-0000560F0000}"/>
    <cellStyle name="Comma 2 3 3 3 3 2 3 5" xfId="51482" xr:uid="{00000000-0005-0000-0000-0000570F0000}"/>
    <cellStyle name="Comma 2 3 3 3 3 2 4" xfId="12095" xr:uid="{00000000-0005-0000-0000-0000580F0000}"/>
    <cellStyle name="Comma 2 3 3 3 3 2 4 2" xfId="19627" xr:uid="{00000000-0005-0000-0000-0000590F0000}"/>
    <cellStyle name="Comma 2 3 3 3 3 2 4 3" xfId="43252" xr:uid="{00000000-0005-0000-0000-00005A0F0000}"/>
    <cellStyle name="Comma 2 3 3 3 3 2 4 4" xfId="48943" xr:uid="{00000000-0005-0000-0000-00005B0F0000}"/>
    <cellStyle name="Comma 2 3 3 3 3 2 4 5" xfId="51959" xr:uid="{00000000-0005-0000-0000-00005C0F0000}"/>
    <cellStyle name="Comma 2 3 3 3 3 2 5" xfId="9157" xr:uid="{00000000-0005-0000-0000-00005D0F0000}"/>
    <cellStyle name="Comma 2 3 3 3 3 2 5 2" xfId="43852" xr:uid="{00000000-0005-0000-0000-00005E0F0000}"/>
    <cellStyle name="Comma 2 3 3 3 3 2 5 3" xfId="47512" xr:uid="{00000000-0005-0000-0000-00005F0F0000}"/>
    <cellStyle name="Comma 2 3 3 3 3 2 5 4" xfId="50528" xr:uid="{00000000-0005-0000-0000-0000600F0000}"/>
    <cellStyle name="Comma 2 3 3 3 3 2 6" xfId="42394" xr:uid="{00000000-0005-0000-0000-0000610F0000}"/>
    <cellStyle name="Comma 2 3 3 3 3 2 7" xfId="46406" xr:uid="{00000000-0005-0000-0000-0000620F0000}"/>
    <cellStyle name="Comma 2 3 3 3 3 2 8" xfId="49422" xr:uid="{00000000-0005-0000-0000-0000630F0000}"/>
    <cellStyle name="Comma 2 3 3 3 3 3" xfId="10911" xr:uid="{00000000-0005-0000-0000-0000640F0000}"/>
    <cellStyle name="Comma 2 3 3 3 3 3 2" xfId="18461" xr:uid="{00000000-0005-0000-0000-0000650F0000}"/>
    <cellStyle name="Comma 2 3 3 3 3 3 3" xfId="44382" xr:uid="{00000000-0005-0000-0000-0000660F0000}"/>
    <cellStyle name="Comma 2 3 3 3 3 3 4" xfId="47777" xr:uid="{00000000-0005-0000-0000-0000670F0000}"/>
    <cellStyle name="Comma 2 3 3 3 3 3 5" xfId="50793" xr:uid="{00000000-0005-0000-0000-0000680F0000}"/>
    <cellStyle name="Comma 2 3 3 3 3 4" xfId="11396" xr:uid="{00000000-0005-0000-0000-0000690F0000}"/>
    <cellStyle name="Comma 2 3 3 3 3 4 2" xfId="18938" xr:uid="{00000000-0005-0000-0000-00006A0F0000}"/>
    <cellStyle name="Comma 2 3 3 3 3 4 3" xfId="44125" xr:uid="{00000000-0005-0000-0000-00006B0F0000}"/>
    <cellStyle name="Comma 2 3 3 3 3 4 4" xfId="48254" xr:uid="{00000000-0005-0000-0000-00006C0F0000}"/>
    <cellStyle name="Comma 2 3 3 3 3 4 5" xfId="51270" xr:uid="{00000000-0005-0000-0000-00006D0F0000}"/>
    <cellStyle name="Comma 2 3 3 3 3 5" xfId="11883" xr:uid="{00000000-0005-0000-0000-00006E0F0000}"/>
    <cellStyle name="Comma 2 3 3 3 3 5 2" xfId="19415" xr:uid="{00000000-0005-0000-0000-00006F0F0000}"/>
    <cellStyle name="Comma 2 3 3 3 3 5 3" xfId="44417" xr:uid="{00000000-0005-0000-0000-0000700F0000}"/>
    <cellStyle name="Comma 2 3 3 3 3 5 4" xfId="48731" xr:uid="{00000000-0005-0000-0000-0000710F0000}"/>
    <cellStyle name="Comma 2 3 3 3 3 5 5" xfId="51747" xr:uid="{00000000-0005-0000-0000-0000720F0000}"/>
    <cellStyle name="Comma 2 3 3 3 3 6" xfId="8848" xr:uid="{00000000-0005-0000-0000-0000730F0000}"/>
    <cellStyle name="Comma 2 3 3 3 3 6 2" xfId="21366" xr:uid="{00000000-0005-0000-0000-0000740F0000}"/>
    <cellStyle name="Comma 2 3 3 3 3 6 3" xfId="47300" xr:uid="{00000000-0005-0000-0000-0000750F0000}"/>
    <cellStyle name="Comma 2 3 3 3 3 6 4" xfId="50316" xr:uid="{00000000-0005-0000-0000-0000760F0000}"/>
    <cellStyle name="Comma 2 3 3 3 3 7" xfId="42325" xr:uid="{00000000-0005-0000-0000-0000770F0000}"/>
    <cellStyle name="Comma 2 3 3 3 3 8" xfId="46194" xr:uid="{00000000-0005-0000-0000-0000780F0000}"/>
    <cellStyle name="Comma 2 3 3 3 3 9" xfId="49210" xr:uid="{00000000-0005-0000-0000-0000790F0000}"/>
    <cellStyle name="Comma 2 3 3 3 4" xfId="6284" xr:uid="{00000000-0005-0000-0000-00007A0F0000}"/>
    <cellStyle name="Comma 2 3 3 3 4 2" xfId="6604" xr:uid="{00000000-0005-0000-0000-00007B0F0000}"/>
    <cellStyle name="Comma 2 3 3 3 4 2 2" xfId="11176" xr:uid="{00000000-0005-0000-0000-00007C0F0000}"/>
    <cellStyle name="Comma 2 3 3 3 4 2 2 2" xfId="18726" xr:uid="{00000000-0005-0000-0000-00007D0F0000}"/>
    <cellStyle name="Comma 2 3 3 3 4 2 2 3" xfId="44500" xr:uid="{00000000-0005-0000-0000-00007E0F0000}"/>
    <cellStyle name="Comma 2 3 3 3 4 2 2 4" xfId="48042" xr:uid="{00000000-0005-0000-0000-00007F0F0000}"/>
    <cellStyle name="Comma 2 3 3 3 4 2 2 5" xfId="51058" xr:uid="{00000000-0005-0000-0000-0000800F0000}"/>
    <cellStyle name="Comma 2 3 3 3 4 2 3" xfId="11661" xr:uid="{00000000-0005-0000-0000-0000810F0000}"/>
    <cellStyle name="Comma 2 3 3 3 4 2 3 2" xfId="19203" xr:uid="{00000000-0005-0000-0000-0000820F0000}"/>
    <cellStyle name="Comma 2 3 3 3 4 2 3 3" xfId="42806" xr:uid="{00000000-0005-0000-0000-0000830F0000}"/>
    <cellStyle name="Comma 2 3 3 3 4 2 3 4" xfId="48519" xr:uid="{00000000-0005-0000-0000-0000840F0000}"/>
    <cellStyle name="Comma 2 3 3 3 4 2 3 5" xfId="51535" xr:uid="{00000000-0005-0000-0000-0000850F0000}"/>
    <cellStyle name="Comma 2 3 3 3 4 2 4" xfId="12148" xr:uid="{00000000-0005-0000-0000-0000860F0000}"/>
    <cellStyle name="Comma 2 3 3 3 4 2 4 2" xfId="19680" xr:uid="{00000000-0005-0000-0000-0000870F0000}"/>
    <cellStyle name="Comma 2 3 3 3 4 2 4 3" xfId="20438" xr:uid="{00000000-0005-0000-0000-0000880F0000}"/>
    <cellStyle name="Comma 2 3 3 3 4 2 4 4" xfId="48996" xr:uid="{00000000-0005-0000-0000-0000890F0000}"/>
    <cellStyle name="Comma 2 3 3 3 4 2 4 5" xfId="52012" xr:uid="{00000000-0005-0000-0000-00008A0F0000}"/>
    <cellStyle name="Comma 2 3 3 3 4 2 5" xfId="9237" xr:uid="{00000000-0005-0000-0000-00008B0F0000}"/>
    <cellStyle name="Comma 2 3 3 3 4 2 5 2" xfId="28621" xr:uid="{00000000-0005-0000-0000-00008C0F0000}"/>
    <cellStyle name="Comma 2 3 3 3 4 2 5 3" xfId="47565" xr:uid="{00000000-0005-0000-0000-00008D0F0000}"/>
    <cellStyle name="Comma 2 3 3 3 4 2 5 4" xfId="50581" xr:uid="{00000000-0005-0000-0000-00008E0F0000}"/>
    <cellStyle name="Comma 2 3 3 3 4 2 6" xfId="42414" xr:uid="{00000000-0005-0000-0000-00008F0F0000}"/>
    <cellStyle name="Comma 2 3 3 3 4 2 7" xfId="46459" xr:uid="{00000000-0005-0000-0000-0000900F0000}"/>
    <cellStyle name="Comma 2 3 3 3 4 2 8" xfId="49475" xr:uid="{00000000-0005-0000-0000-0000910F0000}"/>
    <cellStyle name="Comma 2 3 3 3 4 3" xfId="10964" xr:uid="{00000000-0005-0000-0000-0000920F0000}"/>
    <cellStyle name="Comma 2 3 3 3 4 3 2" xfId="18514" xr:uid="{00000000-0005-0000-0000-0000930F0000}"/>
    <cellStyle name="Comma 2 3 3 3 4 3 3" xfId="44494" xr:uid="{00000000-0005-0000-0000-0000940F0000}"/>
    <cellStyle name="Comma 2 3 3 3 4 3 4" xfId="47830" xr:uid="{00000000-0005-0000-0000-0000950F0000}"/>
    <cellStyle name="Comma 2 3 3 3 4 3 5" xfId="50846" xr:uid="{00000000-0005-0000-0000-0000960F0000}"/>
    <cellStyle name="Comma 2 3 3 3 4 4" xfId="11449" xr:uid="{00000000-0005-0000-0000-0000970F0000}"/>
    <cellStyle name="Comma 2 3 3 3 4 4 2" xfId="18991" xr:uid="{00000000-0005-0000-0000-0000980F0000}"/>
    <cellStyle name="Comma 2 3 3 3 4 4 3" xfId="43326" xr:uid="{00000000-0005-0000-0000-0000990F0000}"/>
    <cellStyle name="Comma 2 3 3 3 4 4 4" xfId="48307" xr:uid="{00000000-0005-0000-0000-00009A0F0000}"/>
    <cellStyle name="Comma 2 3 3 3 4 4 5" xfId="51323" xr:uid="{00000000-0005-0000-0000-00009B0F0000}"/>
    <cellStyle name="Comma 2 3 3 3 4 5" xfId="11936" xr:uid="{00000000-0005-0000-0000-00009C0F0000}"/>
    <cellStyle name="Comma 2 3 3 3 4 5 2" xfId="19468" xr:uid="{00000000-0005-0000-0000-00009D0F0000}"/>
    <cellStyle name="Comma 2 3 3 3 4 5 3" xfId="43724" xr:uid="{00000000-0005-0000-0000-00009E0F0000}"/>
    <cellStyle name="Comma 2 3 3 3 4 5 4" xfId="48784" xr:uid="{00000000-0005-0000-0000-00009F0F0000}"/>
    <cellStyle name="Comma 2 3 3 3 4 5 5" xfId="51800" xr:uid="{00000000-0005-0000-0000-0000A00F0000}"/>
    <cellStyle name="Comma 2 3 3 3 4 6" xfId="8924" xr:uid="{00000000-0005-0000-0000-0000A10F0000}"/>
    <cellStyle name="Comma 2 3 3 3 4 6 2" xfId="43061" xr:uid="{00000000-0005-0000-0000-0000A20F0000}"/>
    <cellStyle name="Comma 2 3 3 3 4 6 3" xfId="47353" xr:uid="{00000000-0005-0000-0000-0000A30F0000}"/>
    <cellStyle name="Comma 2 3 3 3 4 6 4" xfId="50369" xr:uid="{00000000-0005-0000-0000-0000A40F0000}"/>
    <cellStyle name="Comma 2 3 3 3 4 7" xfId="44376" xr:uid="{00000000-0005-0000-0000-0000A50F0000}"/>
    <cellStyle name="Comma 2 3 3 3 4 8" xfId="46247" xr:uid="{00000000-0005-0000-0000-0000A60F0000}"/>
    <cellStyle name="Comma 2 3 3 3 4 9" xfId="49263" xr:uid="{00000000-0005-0000-0000-0000A70F0000}"/>
    <cellStyle name="Comma 2 3 3 3 5" xfId="6364" xr:uid="{00000000-0005-0000-0000-0000A80F0000}"/>
    <cellStyle name="Comma 2 3 3 3 5 2" xfId="11017" xr:uid="{00000000-0005-0000-0000-0000A90F0000}"/>
    <cellStyle name="Comma 2 3 3 3 5 2 2" xfId="18567" xr:uid="{00000000-0005-0000-0000-0000AA0F0000}"/>
    <cellStyle name="Comma 2 3 3 3 5 2 3" xfId="29657" xr:uid="{00000000-0005-0000-0000-0000AB0F0000}"/>
    <cellStyle name="Comma 2 3 3 3 5 2 4" xfId="47883" xr:uid="{00000000-0005-0000-0000-0000AC0F0000}"/>
    <cellStyle name="Comma 2 3 3 3 5 2 5" xfId="50899" xr:uid="{00000000-0005-0000-0000-0000AD0F0000}"/>
    <cellStyle name="Comma 2 3 3 3 5 3" xfId="11502" xr:uid="{00000000-0005-0000-0000-0000AE0F0000}"/>
    <cellStyle name="Comma 2 3 3 3 5 3 2" xfId="19044" xr:uid="{00000000-0005-0000-0000-0000AF0F0000}"/>
    <cellStyle name="Comma 2 3 3 3 5 3 3" xfId="43681" xr:uid="{00000000-0005-0000-0000-0000B00F0000}"/>
    <cellStyle name="Comma 2 3 3 3 5 3 4" xfId="48360" xr:uid="{00000000-0005-0000-0000-0000B10F0000}"/>
    <cellStyle name="Comma 2 3 3 3 5 3 5" xfId="51376" xr:uid="{00000000-0005-0000-0000-0000B20F0000}"/>
    <cellStyle name="Comma 2 3 3 3 5 4" xfId="11989" xr:uid="{00000000-0005-0000-0000-0000B30F0000}"/>
    <cellStyle name="Comma 2 3 3 3 5 4 2" xfId="19521" xr:uid="{00000000-0005-0000-0000-0000B40F0000}"/>
    <cellStyle name="Comma 2 3 3 3 5 4 3" xfId="28611" xr:uid="{00000000-0005-0000-0000-0000B50F0000}"/>
    <cellStyle name="Comma 2 3 3 3 5 4 4" xfId="48837" xr:uid="{00000000-0005-0000-0000-0000B60F0000}"/>
    <cellStyle name="Comma 2 3 3 3 5 4 5" xfId="51853" xr:uid="{00000000-0005-0000-0000-0000B70F0000}"/>
    <cellStyle name="Comma 2 3 3 3 5 5" xfId="9003" xr:uid="{00000000-0005-0000-0000-0000B80F0000}"/>
    <cellStyle name="Comma 2 3 3 3 5 5 2" xfId="42629" xr:uid="{00000000-0005-0000-0000-0000B90F0000}"/>
    <cellStyle name="Comma 2 3 3 3 5 5 3" xfId="47406" xr:uid="{00000000-0005-0000-0000-0000BA0F0000}"/>
    <cellStyle name="Comma 2 3 3 3 5 5 4" xfId="50422" xr:uid="{00000000-0005-0000-0000-0000BB0F0000}"/>
    <cellStyle name="Comma 2 3 3 3 5 6" xfId="42359" xr:uid="{00000000-0005-0000-0000-0000BC0F0000}"/>
    <cellStyle name="Comma 2 3 3 3 5 7" xfId="46300" xr:uid="{00000000-0005-0000-0000-0000BD0F0000}"/>
    <cellStyle name="Comma 2 3 3 3 5 8" xfId="49316" xr:uid="{00000000-0005-0000-0000-0000BE0F0000}"/>
    <cellStyle name="Comma 2 3 3 3 6" xfId="6684" xr:uid="{00000000-0005-0000-0000-0000BF0F0000}"/>
    <cellStyle name="Comma 2 3 3 3 6 2" xfId="11229" xr:uid="{00000000-0005-0000-0000-0000C00F0000}"/>
    <cellStyle name="Comma 2 3 3 3 6 2 2" xfId="18779" xr:uid="{00000000-0005-0000-0000-0000C10F0000}"/>
    <cellStyle name="Comma 2 3 3 3 6 2 3" xfId="42971" xr:uid="{00000000-0005-0000-0000-0000C20F0000}"/>
    <cellStyle name="Comma 2 3 3 3 6 2 4" xfId="48095" xr:uid="{00000000-0005-0000-0000-0000C30F0000}"/>
    <cellStyle name="Comma 2 3 3 3 6 2 5" xfId="51111" xr:uid="{00000000-0005-0000-0000-0000C40F0000}"/>
    <cellStyle name="Comma 2 3 3 3 6 3" xfId="11714" xr:uid="{00000000-0005-0000-0000-0000C50F0000}"/>
    <cellStyle name="Comma 2 3 3 3 6 3 2" xfId="19256" xr:uid="{00000000-0005-0000-0000-0000C60F0000}"/>
    <cellStyle name="Comma 2 3 3 3 6 3 3" xfId="30287" xr:uid="{00000000-0005-0000-0000-0000C70F0000}"/>
    <cellStyle name="Comma 2 3 3 3 6 3 4" xfId="48572" xr:uid="{00000000-0005-0000-0000-0000C80F0000}"/>
    <cellStyle name="Comma 2 3 3 3 6 3 5" xfId="51588" xr:uid="{00000000-0005-0000-0000-0000C90F0000}"/>
    <cellStyle name="Comma 2 3 3 3 6 4" xfId="12202" xr:uid="{00000000-0005-0000-0000-0000CA0F0000}"/>
    <cellStyle name="Comma 2 3 3 3 6 4 2" xfId="19733" xr:uid="{00000000-0005-0000-0000-0000CB0F0000}"/>
    <cellStyle name="Comma 2 3 3 3 6 4 3" xfId="28567" xr:uid="{00000000-0005-0000-0000-0000CC0F0000}"/>
    <cellStyle name="Comma 2 3 3 3 6 4 4" xfId="49049" xr:uid="{00000000-0005-0000-0000-0000CD0F0000}"/>
    <cellStyle name="Comma 2 3 3 3 6 4 5" xfId="52065" xr:uid="{00000000-0005-0000-0000-0000CE0F0000}"/>
    <cellStyle name="Comma 2 3 3 3 6 5" xfId="9317" xr:uid="{00000000-0005-0000-0000-0000CF0F0000}"/>
    <cellStyle name="Comma 2 3 3 3 6 5 2" xfId="43520" xr:uid="{00000000-0005-0000-0000-0000D00F0000}"/>
    <cellStyle name="Comma 2 3 3 3 6 5 3" xfId="47618" xr:uid="{00000000-0005-0000-0000-0000D10F0000}"/>
    <cellStyle name="Comma 2 3 3 3 6 5 4" xfId="50634" xr:uid="{00000000-0005-0000-0000-0000D20F0000}"/>
    <cellStyle name="Comma 2 3 3 3 6 6" xfId="20541" xr:uid="{00000000-0005-0000-0000-0000D30F0000}"/>
    <cellStyle name="Comma 2 3 3 3 6 7" xfId="46512" xr:uid="{00000000-0005-0000-0000-0000D40F0000}"/>
    <cellStyle name="Comma 2 3 3 3 6 8" xfId="49528" xr:uid="{00000000-0005-0000-0000-0000D50F0000}"/>
    <cellStyle name="Comma 2 3 3 3 7" xfId="10805" xr:uid="{00000000-0005-0000-0000-0000D60F0000}"/>
    <cellStyle name="Comma 2 3 3 3 7 2" xfId="18355" xr:uid="{00000000-0005-0000-0000-0000D70F0000}"/>
    <cellStyle name="Comma 2 3 3 3 7 3" xfId="44113" xr:uid="{00000000-0005-0000-0000-0000D80F0000}"/>
    <cellStyle name="Comma 2 3 3 3 7 4" xfId="47671" xr:uid="{00000000-0005-0000-0000-0000D90F0000}"/>
    <cellStyle name="Comma 2 3 3 3 7 5" xfId="50687" xr:uid="{00000000-0005-0000-0000-0000DA0F0000}"/>
    <cellStyle name="Comma 2 3 3 3 8" xfId="11289" xr:uid="{00000000-0005-0000-0000-0000DB0F0000}"/>
    <cellStyle name="Comma 2 3 3 3 8 2" xfId="18832" xr:uid="{00000000-0005-0000-0000-0000DC0F0000}"/>
    <cellStyle name="Comma 2 3 3 3 8 3" xfId="42748" xr:uid="{00000000-0005-0000-0000-0000DD0F0000}"/>
    <cellStyle name="Comma 2 3 3 3 8 4" xfId="48148" xr:uid="{00000000-0005-0000-0000-0000DE0F0000}"/>
    <cellStyle name="Comma 2 3 3 3 8 5" xfId="51164" xr:uid="{00000000-0005-0000-0000-0000DF0F0000}"/>
    <cellStyle name="Comma 2 3 3 3 9" xfId="11776" xr:uid="{00000000-0005-0000-0000-0000E00F0000}"/>
    <cellStyle name="Comma 2 3 3 3 9 2" xfId="19309" xr:uid="{00000000-0005-0000-0000-0000E10F0000}"/>
    <cellStyle name="Comma 2 3 3 3 9 3" xfId="44672" xr:uid="{00000000-0005-0000-0000-0000E20F0000}"/>
    <cellStyle name="Comma 2 3 3 3 9 4" xfId="48625" xr:uid="{00000000-0005-0000-0000-0000E30F0000}"/>
    <cellStyle name="Comma 2 3 3 3 9 5" xfId="51641" xr:uid="{00000000-0005-0000-0000-0000E40F0000}"/>
    <cellStyle name="Comma 2 3 3 4" xfId="5699" xr:uid="{00000000-0005-0000-0000-0000E50F0000}"/>
    <cellStyle name="Comma 2 3 3 5" xfId="7458" xr:uid="{00000000-0005-0000-0000-0000E60F0000}"/>
    <cellStyle name="Comma 2 3 3 6" xfId="7489" xr:uid="{00000000-0005-0000-0000-0000E70F0000}"/>
    <cellStyle name="Comma 2 3 3 6 2" xfId="17992" xr:uid="{00000000-0005-0000-0000-0000E80F0000}"/>
    <cellStyle name="Comma 2 3 3 6 3" xfId="43967" xr:uid="{00000000-0005-0000-0000-0000E90F0000}"/>
    <cellStyle name="Comma 2 3 3 6 4" xfId="46986" xr:uid="{00000000-0005-0000-0000-0000EA0F0000}"/>
    <cellStyle name="Comma 2 3 3 6 5" xfId="50002" xr:uid="{00000000-0005-0000-0000-0000EB0F0000}"/>
    <cellStyle name="Comma 2 3 3 7" xfId="15782" xr:uid="{00000000-0005-0000-0000-0000EC0F0000}"/>
    <cellStyle name="Comma 2 3 3 8" xfId="19999" xr:uid="{00000000-0005-0000-0000-0000ED0F0000}"/>
    <cellStyle name="Comma 2 3 3 9" xfId="44891" xr:uid="{00000000-0005-0000-0000-0000EE0F0000}"/>
    <cellStyle name="Comma 2 3 4" xfId="2083" xr:uid="{00000000-0005-0000-0000-0000EF0F0000}"/>
    <cellStyle name="Comma 2 3 4 2" xfId="4861" xr:uid="{00000000-0005-0000-0000-0000F00F0000}"/>
    <cellStyle name="Comma 2 3 4 2 10" xfId="11777" xr:uid="{00000000-0005-0000-0000-0000F10F0000}"/>
    <cellStyle name="Comma 2 3 4 2 10 2" xfId="19310" xr:uid="{00000000-0005-0000-0000-0000F20F0000}"/>
    <cellStyle name="Comma 2 3 4 2 10 3" xfId="42981" xr:uid="{00000000-0005-0000-0000-0000F30F0000}"/>
    <cellStyle name="Comma 2 3 4 2 10 4" xfId="48626" xr:uid="{00000000-0005-0000-0000-0000F40F0000}"/>
    <cellStyle name="Comma 2 3 4 2 10 5" xfId="51642" xr:uid="{00000000-0005-0000-0000-0000F50F0000}"/>
    <cellStyle name="Comma 2 3 4 2 11" xfId="7465" xr:uid="{00000000-0005-0000-0000-0000F60F0000}"/>
    <cellStyle name="Comma 2 3 4 2 11 2" xfId="17986" xr:uid="{00000000-0005-0000-0000-0000F70F0000}"/>
    <cellStyle name="Comma 2 3 4 2 11 3" xfId="42561" xr:uid="{00000000-0005-0000-0000-0000F80F0000}"/>
    <cellStyle name="Comma 2 3 4 2 11 4" xfId="46980" xr:uid="{00000000-0005-0000-0000-0000F90F0000}"/>
    <cellStyle name="Comma 2 3 4 2 11 5" xfId="49996" xr:uid="{00000000-0005-0000-0000-0000FA0F0000}"/>
    <cellStyle name="Comma 2 3 4 2 12" xfId="20004" xr:uid="{00000000-0005-0000-0000-0000FB0F0000}"/>
    <cellStyle name="Comma 2 3 4 2 13" xfId="44896" xr:uid="{00000000-0005-0000-0000-0000FC0F0000}"/>
    <cellStyle name="Comma 2 3 4 2 14" xfId="45806" xr:uid="{00000000-0005-0000-0000-0000FD0F0000}"/>
    <cellStyle name="Comma 2 3 4 2 15" xfId="46089" xr:uid="{00000000-0005-0000-0000-0000FE0F0000}"/>
    <cellStyle name="Comma 2 3 4 2 16" xfId="49104" xr:uid="{00000000-0005-0000-0000-0000FF0F0000}"/>
    <cellStyle name="Comma 2 3 4 2 2" xfId="6125" xr:uid="{00000000-0005-0000-0000-000000100000}"/>
    <cellStyle name="Comma 2 3 4 2 2 2" xfId="6445" xr:uid="{00000000-0005-0000-0000-000001100000}"/>
    <cellStyle name="Comma 2 3 4 2 2 2 2" xfId="11071" xr:uid="{00000000-0005-0000-0000-000002100000}"/>
    <cellStyle name="Comma 2 3 4 2 2 2 2 2" xfId="18621" xr:uid="{00000000-0005-0000-0000-000003100000}"/>
    <cellStyle name="Comma 2 3 4 2 2 2 2 3" xfId="21583" xr:uid="{00000000-0005-0000-0000-000004100000}"/>
    <cellStyle name="Comma 2 3 4 2 2 2 2 4" xfId="47937" xr:uid="{00000000-0005-0000-0000-000005100000}"/>
    <cellStyle name="Comma 2 3 4 2 2 2 2 5" xfId="50953" xr:uid="{00000000-0005-0000-0000-000006100000}"/>
    <cellStyle name="Comma 2 3 4 2 2 2 3" xfId="11556" xr:uid="{00000000-0005-0000-0000-000007100000}"/>
    <cellStyle name="Comma 2 3 4 2 2 2 3 2" xfId="19098" xr:uid="{00000000-0005-0000-0000-000008100000}"/>
    <cellStyle name="Comma 2 3 4 2 2 2 3 3" xfId="20461" xr:uid="{00000000-0005-0000-0000-000009100000}"/>
    <cellStyle name="Comma 2 3 4 2 2 2 3 4" xfId="48414" xr:uid="{00000000-0005-0000-0000-00000A100000}"/>
    <cellStyle name="Comma 2 3 4 2 2 2 3 5" xfId="51430" xr:uid="{00000000-0005-0000-0000-00000B100000}"/>
    <cellStyle name="Comma 2 3 4 2 2 2 4" xfId="12043" xr:uid="{00000000-0005-0000-0000-00000C100000}"/>
    <cellStyle name="Comma 2 3 4 2 2 2 4 2" xfId="19575" xr:uid="{00000000-0005-0000-0000-00000D100000}"/>
    <cellStyle name="Comma 2 3 4 2 2 2 4 3" xfId="42866" xr:uid="{00000000-0005-0000-0000-00000E100000}"/>
    <cellStyle name="Comma 2 3 4 2 2 2 4 4" xfId="48891" xr:uid="{00000000-0005-0000-0000-00000F100000}"/>
    <cellStyle name="Comma 2 3 4 2 2 2 4 5" xfId="51907" xr:uid="{00000000-0005-0000-0000-000010100000}"/>
    <cellStyle name="Comma 2 3 4 2 2 2 5" xfId="9079" xr:uid="{00000000-0005-0000-0000-000011100000}"/>
    <cellStyle name="Comma 2 3 4 2 2 2 5 2" xfId="21338" xr:uid="{00000000-0005-0000-0000-000012100000}"/>
    <cellStyle name="Comma 2 3 4 2 2 2 5 3" xfId="47460" xr:uid="{00000000-0005-0000-0000-000013100000}"/>
    <cellStyle name="Comma 2 3 4 2 2 2 5 4" xfId="50476" xr:uid="{00000000-0005-0000-0000-000014100000}"/>
    <cellStyle name="Comma 2 3 4 2 2 2 6" xfId="43647" xr:uid="{00000000-0005-0000-0000-000015100000}"/>
    <cellStyle name="Comma 2 3 4 2 2 2 7" xfId="46354" xr:uid="{00000000-0005-0000-0000-000016100000}"/>
    <cellStyle name="Comma 2 3 4 2 2 2 8" xfId="49370" xr:uid="{00000000-0005-0000-0000-000017100000}"/>
    <cellStyle name="Comma 2 3 4 2 2 3" xfId="10859" xr:uid="{00000000-0005-0000-0000-000018100000}"/>
    <cellStyle name="Comma 2 3 4 2 2 3 2" xfId="18409" xr:uid="{00000000-0005-0000-0000-000019100000}"/>
    <cellStyle name="Comma 2 3 4 2 2 3 3" xfId="21261" xr:uid="{00000000-0005-0000-0000-00001A100000}"/>
    <cellStyle name="Comma 2 3 4 2 2 3 4" xfId="47725" xr:uid="{00000000-0005-0000-0000-00001B100000}"/>
    <cellStyle name="Comma 2 3 4 2 2 3 5" xfId="50741" xr:uid="{00000000-0005-0000-0000-00001C100000}"/>
    <cellStyle name="Comma 2 3 4 2 2 4" xfId="11343" xr:uid="{00000000-0005-0000-0000-00001D100000}"/>
    <cellStyle name="Comma 2 3 4 2 2 4 2" xfId="18886" xr:uid="{00000000-0005-0000-0000-00001E100000}"/>
    <cellStyle name="Comma 2 3 4 2 2 4 3" xfId="44352" xr:uid="{00000000-0005-0000-0000-00001F100000}"/>
    <cellStyle name="Comma 2 3 4 2 2 4 4" xfId="48202" xr:uid="{00000000-0005-0000-0000-000020100000}"/>
    <cellStyle name="Comma 2 3 4 2 2 4 5" xfId="51218" xr:uid="{00000000-0005-0000-0000-000021100000}"/>
    <cellStyle name="Comma 2 3 4 2 2 5" xfId="11830" xr:uid="{00000000-0005-0000-0000-000022100000}"/>
    <cellStyle name="Comma 2 3 4 2 2 5 2" xfId="19363" xr:uid="{00000000-0005-0000-0000-000023100000}"/>
    <cellStyle name="Comma 2 3 4 2 2 5 3" xfId="44511" xr:uid="{00000000-0005-0000-0000-000024100000}"/>
    <cellStyle name="Comma 2 3 4 2 2 5 4" xfId="48679" xr:uid="{00000000-0005-0000-0000-000025100000}"/>
    <cellStyle name="Comma 2 3 4 2 2 5 5" xfId="51695" xr:uid="{00000000-0005-0000-0000-000026100000}"/>
    <cellStyle name="Comma 2 3 4 2 2 6" xfId="8778" xr:uid="{00000000-0005-0000-0000-000027100000}"/>
    <cellStyle name="Comma 2 3 4 2 2 6 2" xfId="44871" xr:uid="{00000000-0005-0000-0000-000028100000}"/>
    <cellStyle name="Comma 2 3 4 2 2 6 3" xfId="47248" xr:uid="{00000000-0005-0000-0000-000029100000}"/>
    <cellStyle name="Comma 2 3 4 2 2 6 4" xfId="50264" xr:uid="{00000000-0005-0000-0000-00002A100000}"/>
    <cellStyle name="Comma 2 3 4 2 2 7" xfId="42309" xr:uid="{00000000-0005-0000-0000-00002B100000}"/>
    <cellStyle name="Comma 2 3 4 2 2 8" xfId="46142" xr:uid="{00000000-0005-0000-0000-00002C100000}"/>
    <cellStyle name="Comma 2 3 4 2 2 9" xfId="49158" xr:uid="{00000000-0005-0000-0000-00002D100000}"/>
    <cellStyle name="Comma 2 3 4 2 3" xfId="6205" xr:uid="{00000000-0005-0000-0000-00002E100000}"/>
    <cellStyle name="Comma 2 3 4 2 3 2" xfId="6525" xr:uid="{00000000-0005-0000-0000-00002F100000}"/>
    <cellStyle name="Comma 2 3 4 2 3 2 2" xfId="11124" xr:uid="{00000000-0005-0000-0000-000030100000}"/>
    <cellStyle name="Comma 2 3 4 2 3 2 2 2" xfId="18674" xr:uid="{00000000-0005-0000-0000-000031100000}"/>
    <cellStyle name="Comma 2 3 4 2 3 2 2 3" xfId="44351" xr:uid="{00000000-0005-0000-0000-000032100000}"/>
    <cellStyle name="Comma 2 3 4 2 3 2 2 4" xfId="47990" xr:uid="{00000000-0005-0000-0000-000033100000}"/>
    <cellStyle name="Comma 2 3 4 2 3 2 2 5" xfId="51006" xr:uid="{00000000-0005-0000-0000-000034100000}"/>
    <cellStyle name="Comma 2 3 4 2 3 2 3" xfId="11609" xr:uid="{00000000-0005-0000-0000-000035100000}"/>
    <cellStyle name="Comma 2 3 4 2 3 2 3 2" xfId="19151" xr:uid="{00000000-0005-0000-0000-000036100000}"/>
    <cellStyle name="Comma 2 3 4 2 3 2 3 3" xfId="20726" xr:uid="{00000000-0005-0000-0000-000037100000}"/>
    <cellStyle name="Comma 2 3 4 2 3 2 3 4" xfId="48467" xr:uid="{00000000-0005-0000-0000-000038100000}"/>
    <cellStyle name="Comma 2 3 4 2 3 2 3 5" xfId="51483" xr:uid="{00000000-0005-0000-0000-000039100000}"/>
    <cellStyle name="Comma 2 3 4 2 3 2 4" xfId="12096" xr:uid="{00000000-0005-0000-0000-00003A100000}"/>
    <cellStyle name="Comma 2 3 4 2 3 2 4 2" xfId="19628" xr:uid="{00000000-0005-0000-0000-00003B100000}"/>
    <cellStyle name="Comma 2 3 4 2 3 2 4 3" xfId="44370" xr:uid="{00000000-0005-0000-0000-00003C100000}"/>
    <cellStyle name="Comma 2 3 4 2 3 2 4 4" xfId="48944" xr:uid="{00000000-0005-0000-0000-00003D100000}"/>
    <cellStyle name="Comma 2 3 4 2 3 2 4 5" xfId="51960" xr:uid="{00000000-0005-0000-0000-00003E100000}"/>
    <cellStyle name="Comma 2 3 4 2 3 2 5" xfId="9158" xr:uid="{00000000-0005-0000-0000-00003F100000}"/>
    <cellStyle name="Comma 2 3 4 2 3 2 5 2" xfId="44820" xr:uid="{00000000-0005-0000-0000-000040100000}"/>
    <cellStyle name="Comma 2 3 4 2 3 2 5 3" xfId="47513" xr:uid="{00000000-0005-0000-0000-000041100000}"/>
    <cellStyle name="Comma 2 3 4 2 3 2 5 4" xfId="50529" xr:uid="{00000000-0005-0000-0000-000042100000}"/>
    <cellStyle name="Comma 2 3 4 2 3 2 6" xfId="44743" xr:uid="{00000000-0005-0000-0000-000043100000}"/>
    <cellStyle name="Comma 2 3 4 2 3 2 7" xfId="46407" xr:uid="{00000000-0005-0000-0000-000044100000}"/>
    <cellStyle name="Comma 2 3 4 2 3 2 8" xfId="49423" xr:uid="{00000000-0005-0000-0000-000045100000}"/>
    <cellStyle name="Comma 2 3 4 2 3 3" xfId="10912" xr:uid="{00000000-0005-0000-0000-000046100000}"/>
    <cellStyle name="Comma 2 3 4 2 3 3 2" xfId="18462" xr:uid="{00000000-0005-0000-0000-000047100000}"/>
    <cellStyle name="Comma 2 3 4 2 3 3 3" xfId="42963" xr:uid="{00000000-0005-0000-0000-000048100000}"/>
    <cellStyle name="Comma 2 3 4 2 3 3 4" xfId="47778" xr:uid="{00000000-0005-0000-0000-000049100000}"/>
    <cellStyle name="Comma 2 3 4 2 3 3 5" xfId="50794" xr:uid="{00000000-0005-0000-0000-00004A100000}"/>
    <cellStyle name="Comma 2 3 4 2 3 4" xfId="11397" xr:uid="{00000000-0005-0000-0000-00004B100000}"/>
    <cellStyle name="Comma 2 3 4 2 3 4 2" xfId="18939" xr:uid="{00000000-0005-0000-0000-00004C100000}"/>
    <cellStyle name="Comma 2 3 4 2 3 4 3" xfId="28793" xr:uid="{00000000-0005-0000-0000-00004D100000}"/>
    <cellStyle name="Comma 2 3 4 2 3 4 4" xfId="48255" xr:uid="{00000000-0005-0000-0000-00004E100000}"/>
    <cellStyle name="Comma 2 3 4 2 3 4 5" xfId="51271" xr:uid="{00000000-0005-0000-0000-00004F100000}"/>
    <cellStyle name="Comma 2 3 4 2 3 5" xfId="11884" xr:uid="{00000000-0005-0000-0000-000050100000}"/>
    <cellStyle name="Comma 2 3 4 2 3 5 2" xfId="19416" xr:uid="{00000000-0005-0000-0000-000051100000}"/>
    <cellStyle name="Comma 2 3 4 2 3 5 3" xfId="43225" xr:uid="{00000000-0005-0000-0000-000052100000}"/>
    <cellStyle name="Comma 2 3 4 2 3 5 4" xfId="48732" xr:uid="{00000000-0005-0000-0000-000053100000}"/>
    <cellStyle name="Comma 2 3 4 2 3 5 5" xfId="51748" xr:uid="{00000000-0005-0000-0000-000054100000}"/>
    <cellStyle name="Comma 2 3 4 2 3 6" xfId="8849" xr:uid="{00000000-0005-0000-0000-000055100000}"/>
    <cellStyle name="Comma 2 3 4 2 3 6 2" xfId="43684" xr:uid="{00000000-0005-0000-0000-000056100000}"/>
    <cellStyle name="Comma 2 3 4 2 3 6 3" xfId="47301" xr:uid="{00000000-0005-0000-0000-000057100000}"/>
    <cellStyle name="Comma 2 3 4 2 3 6 4" xfId="50317" xr:uid="{00000000-0005-0000-0000-000058100000}"/>
    <cellStyle name="Comma 2 3 4 2 3 7" xfId="44437" xr:uid="{00000000-0005-0000-0000-000059100000}"/>
    <cellStyle name="Comma 2 3 4 2 3 8" xfId="46195" xr:uid="{00000000-0005-0000-0000-00005A100000}"/>
    <cellStyle name="Comma 2 3 4 2 3 9" xfId="49211" xr:uid="{00000000-0005-0000-0000-00005B100000}"/>
    <cellStyle name="Comma 2 3 4 2 4" xfId="6285" xr:uid="{00000000-0005-0000-0000-00005C100000}"/>
    <cellStyle name="Comma 2 3 4 2 4 2" xfId="6605" xr:uid="{00000000-0005-0000-0000-00005D100000}"/>
    <cellStyle name="Comma 2 3 4 2 4 2 2" xfId="11177" xr:uid="{00000000-0005-0000-0000-00005E100000}"/>
    <cellStyle name="Comma 2 3 4 2 4 2 2 2" xfId="18727" xr:uid="{00000000-0005-0000-0000-00005F100000}"/>
    <cellStyle name="Comma 2 3 4 2 4 2 2 3" xfId="43285" xr:uid="{00000000-0005-0000-0000-000060100000}"/>
    <cellStyle name="Comma 2 3 4 2 4 2 2 4" xfId="48043" xr:uid="{00000000-0005-0000-0000-000061100000}"/>
    <cellStyle name="Comma 2 3 4 2 4 2 2 5" xfId="51059" xr:uid="{00000000-0005-0000-0000-000062100000}"/>
    <cellStyle name="Comma 2 3 4 2 4 2 3" xfId="11662" xr:uid="{00000000-0005-0000-0000-000063100000}"/>
    <cellStyle name="Comma 2 3 4 2 4 2 3 2" xfId="19204" xr:uid="{00000000-0005-0000-0000-000064100000}"/>
    <cellStyle name="Comma 2 3 4 2 4 2 3 3" xfId="21189" xr:uid="{00000000-0005-0000-0000-000065100000}"/>
    <cellStyle name="Comma 2 3 4 2 4 2 3 4" xfId="48520" xr:uid="{00000000-0005-0000-0000-000066100000}"/>
    <cellStyle name="Comma 2 3 4 2 4 2 3 5" xfId="51536" xr:uid="{00000000-0005-0000-0000-000067100000}"/>
    <cellStyle name="Comma 2 3 4 2 4 2 4" xfId="12149" xr:uid="{00000000-0005-0000-0000-000068100000}"/>
    <cellStyle name="Comma 2 3 4 2 4 2 4 2" xfId="19681" xr:uid="{00000000-0005-0000-0000-000069100000}"/>
    <cellStyle name="Comma 2 3 4 2 4 2 4 3" xfId="42883" xr:uid="{00000000-0005-0000-0000-00006A100000}"/>
    <cellStyle name="Comma 2 3 4 2 4 2 4 4" xfId="48997" xr:uid="{00000000-0005-0000-0000-00006B100000}"/>
    <cellStyle name="Comma 2 3 4 2 4 2 4 5" xfId="52013" xr:uid="{00000000-0005-0000-0000-00006C100000}"/>
    <cellStyle name="Comma 2 3 4 2 4 2 5" xfId="9238" xr:uid="{00000000-0005-0000-0000-00006D100000}"/>
    <cellStyle name="Comma 2 3 4 2 4 2 5 2" xfId="43100" xr:uid="{00000000-0005-0000-0000-00006E100000}"/>
    <cellStyle name="Comma 2 3 4 2 4 2 5 3" xfId="47566" xr:uid="{00000000-0005-0000-0000-00006F100000}"/>
    <cellStyle name="Comma 2 3 4 2 4 2 5 4" xfId="50582" xr:uid="{00000000-0005-0000-0000-000070100000}"/>
    <cellStyle name="Comma 2 3 4 2 4 2 6" xfId="43874" xr:uid="{00000000-0005-0000-0000-000071100000}"/>
    <cellStyle name="Comma 2 3 4 2 4 2 7" xfId="46460" xr:uid="{00000000-0005-0000-0000-000072100000}"/>
    <cellStyle name="Comma 2 3 4 2 4 2 8" xfId="49476" xr:uid="{00000000-0005-0000-0000-000073100000}"/>
    <cellStyle name="Comma 2 3 4 2 4 3" xfId="10965" xr:uid="{00000000-0005-0000-0000-000074100000}"/>
    <cellStyle name="Comma 2 3 4 2 4 3 2" xfId="18515" xr:uid="{00000000-0005-0000-0000-000075100000}"/>
    <cellStyle name="Comma 2 3 4 2 4 3 3" xfId="21584" xr:uid="{00000000-0005-0000-0000-000076100000}"/>
    <cellStyle name="Comma 2 3 4 2 4 3 4" xfId="47831" xr:uid="{00000000-0005-0000-0000-000077100000}"/>
    <cellStyle name="Comma 2 3 4 2 4 3 5" xfId="50847" xr:uid="{00000000-0005-0000-0000-000078100000}"/>
    <cellStyle name="Comma 2 3 4 2 4 4" xfId="11450" xr:uid="{00000000-0005-0000-0000-000079100000}"/>
    <cellStyle name="Comma 2 3 4 2 4 4 2" xfId="18992" xr:uid="{00000000-0005-0000-0000-00007A100000}"/>
    <cellStyle name="Comma 2 3 4 2 4 4 3" xfId="44581" xr:uid="{00000000-0005-0000-0000-00007B100000}"/>
    <cellStyle name="Comma 2 3 4 2 4 4 4" xfId="48308" xr:uid="{00000000-0005-0000-0000-00007C100000}"/>
    <cellStyle name="Comma 2 3 4 2 4 4 5" xfId="51324" xr:uid="{00000000-0005-0000-0000-00007D100000}"/>
    <cellStyle name="Comma 2 3 4 2 4 5" xfId="11937" xr:uid="{00000000-0005-0000-0000-00007E100000}"/>
    <cellStyle name="Comma 2 3 4 2 4 5 2" xfId="19469" xr:uid="{00000000-0005-0000-0000-00007F100000}"/>
    <cellStyle name="Comma 2 3 4 2 4 5 3" xfId="44418" xr:uid="{00000000-0005-0000-0000-000080100000}"/>
    <cellStyle name="Comma 2 3 4 2 4 5 4" xfId="48785" xr:uid="{00000000-0005-0000-0000-000081100000}"/>
    <cellStyle name="Comma 2 3 4 2 4 5 5" xfId="51801" xr:uid="{00000000-0005-0000-0000-000082100000}"/>
    <cellStyle name="Comma 2 3 4 2 4 6" xfId="8925" xr:uid="{00000000-0005-0000-0000-000083100000}"/>
    <cellStyle name="Comma 2 3 4 2 4 6 2" xfId="44335" xr:uid="{00000000-0005-0000-0000-000084100000}"/>
    <cellStyle name="Comma 2 3 4 2 4 6 3" xfId="47354" xr:uid="{00000000-0005-0000-0000-000085100000}"/>
    <cellStyle name="Comma 2 3 4 2 4 6 4" xfId="50370" xr:uid="{00000000-0005-0000-0000-000086100000}"/>
    <cellStyle name="Comma 2 3 4 2 4 7" xfId="42904" xr:uid="{00000000-0005-0000-0000-000087100000}"/>
    <cellStyle name="Comma 2 3 4 2 4 8" xfId="46248" xr:uid="{00000000-0005-0000-0000-000088100000}"/>
    <cellStyle name="Comma 2 3 4 2 4 9" xfId="49264" xr:uid="{00000000-0005-0000-0000-000089100000}"/>
    <cellStyle name="Comma 2 3 4 2 5" xfId="6365" xr:uid="{00000000-0005-0000-0000-00008A100000}"/>
    <cellStyle name="Comma 2 3 4 2 5 2" xfId="11018" xr:uid="{00000000-0005-0000-0000-00008B100000}"/>
    <cellStyle name="Comma 2 3 4 2 5 2 2" xfId="18568" xr:uid="{00000000-0005-0000-0000-00008C100000}"/>
    <cellStyle name="Comma 2 3 4 2 5 2 3" xfId="43139" xr:uid="{00000000-0005-0000-0000-00008D100000}"/>
    <cellStyle name="Comma 2 3 4 2 5 2 4" xfId="47884" xr:uid="{00000000-0005-0000-0000-00008E100000}"/>
    <cellStyle name="Comma 2 3 4 2 5 2 5" xfId="50900" xr:uid="{00000000-0005-0000-0000-00008F100000}"/>
    <cellStyle name="Comma 2 3 4 2 5 3" xfId="11503" xr:uid="{00000000-0005-0000-0000-000090100000}"/>
    <cellStyle name="Comma 2 3 4 2 5 3 2" xfId="19045" xr:uid="{00000000-0005-0000-0000-000091100000}"/>
    <cellStyle name="Comma 2 3 4 2 5 3 3" xfId="42977" xr:uid="{00000000-0005-0000-0000-000092100000}"/>
    <cellStyle name="Comma 2 3 4 2 5 3 4" xfId="48361" xr:uid="{00000000-0005-0000-0000-000093100000}"/>
    <cellStyle name="Comma 2 3 4 2 5 3 5" xfId="51377" xr:uid="{00000000-0005-0000-0000-000094100000}"/>
    <cellStyle name="Comma 2 3 4 2 5 4" xfId="11990" xr:uid="{00000000-0005-0000-0000-000095100000}"/>
    <cellStyle name="Comma 2 3 4 2 5 4 2" xfId="19522" xr:uid="{00000000-0005-0000-0000-000096100000}"/>
    <cellStyle name="Comma 2 3 4 2 5 4 3" xfId="43240" xr:uid="{00000000-0005-0000-0000-000097100000}"/>
    <cellStyle name="Comma 2 3 4 2 5 4 4" xfId="48838" xr:uid="{00000000-0005-0000-0000-000098100000}"/>
    <cellStyle name="Comma 2 3 4 2 5 4 5" xfId="51854" xr:uid="{00000000-0005-0000-0000-000099100000}"/>
    <cellStyle name="Comma 2 3 4 2 5 5" xfId="9004" xr:uid="{00000000-0005-0000-0000-00009A100000}"/>
    <cellStyle name="Comma 2 3 4 2 5 5 2" xfId="42630" xr:uid="{00000000-0005-0000-0000-00009B100000}"/>
    <cellStyle name="Comma 2 3 4 2 5 5 3" xfId="47407" xr:uid="{00000000-0005-0000-0000-00009C100000}"/>
    <cellStyle name="Comma 2 3 4 2 5 5 4" xfId="50423" xr:uid="{00000000-0005-0000-0000-00009D100000}"/>
    <cellStyle name="Comma 2 3 4 2 5 6" xfId="43696" xr:uid="{00000000-0005-0000-0000-00009E100000}"/>
    <cellStyle name="Comma 2 3 4 2 5 7" xfId="46301" xr:uid="{00000000-0005-0000-0000-00009F100000}"/>
    <cellStyle name="Comma 2 3 4 2 5 8" xfId="49317" xr:uid="{00000000-0005-0000-0000-0000A0100000}"/>
    <cellStyle name="Comma 2 3 4 2 6" xfId="6685" xr:uid="{00000000-0005-0000-0000-0000A1100000}"/>
    <cellStyle name="Comma 2 3 4 2 6 2" xfId="11230" xr:uid="{00000000-0005-0000-0000-0000A2100000}"/>
    <cellStyle name="Comma 2 3 4 2 6 2 2" xfId="18780" xr:uid="{00000000-0005-0000-0000-0000A3100000}"/>
    <cellStyle name="Comma 2 3 4 2 6 2 3" xfId="44610" xr:uid="{00000000-0005-0000-0000-0000A4100000}"/>
    <cellStyle name="Comma 2 3 4 2 6 2 4" xfId="48096" xr:uid="{00000000-0005-0000-0000-0000A5100000}"/>
    <cellStyle name="Comma 2 3 4 2 6 2 5" xfId="51112" xr:uid="{00000000-0005-0000-0000-0000A6100000}"/>
    <cellStyle name="Comma 2 3 4 2 6 3" xfId="11715" xr:uid="{00000000-0005-0000-0000-0000A7100000}"/>
    <cellStyle name="Comma 2 3 4 2 6 3 2" xfId="19257" xr:uid="{00000000-0005-0000-0000-0000A8100000}"/>
    <cellStyle name="Comma 2 3 4 2 6 3 3" xfId="43691" xr:uid="{00000000-0005-0000-0000-0000A9100000}"/>
    <cellStyle name="Comma 2 3 4 2 6 3 4" xfId="48573" xr:uid="{00000000-0005-0000-0000-0000AA100000}"/>
    <cellStyle name="Comma 2 3 4 2 6 3 5" xfId="51589" xr:uid="{00000000-0005-0000-0000-0000AB100000}"/>
    <cellStyle name="Comma 2 3 4 2 6 4" xfId="12203" xr:uid="{00000000-0005-0000-0000-0000AC100000}"/>
    <cellStyle name="Comma 2 3 4 2 6 4 2" xfId="19734" xr:uid="{00000000-0005-0000-0000-0000AD100000}"/>
    <cellStyle name="Comma 2 3 4 2 6 4 3" xfId="42889" xr:uid="{00000000-0005-0000-0000-0000AE100000}"/>
    <cellStyle name="Comma 2 3 4 2 6 4 4" xfId="49050" xr:uid="{00000000-0005-0000-0000-0000AF100000}"/>
    <cellStyle name="Comma 2 3 4 2 6 4 5" xfId="52066" xr:uid="{00000000-0005-0000-0000-0000B0100000}"/>
    <cellStyle name="Comma 2 3 4 2 6 5" xfId="9318" xr:uid="{00000000-0005-0000-0000-0000B1100000}"/>
    <cellStyle name="Comma 2 3 4 2 6 5 2" xfId="43108" xr:uid="{00000000-0005-0000-0000-0000B2100000}"/>
    <cellStyle name="Comma 2 3 4 2 6 5 3" xfId="47619" xr:uid="{00000000-0005-0000-0000-0000B3100000}"/>
    <cellStyle name="Comma 2 3 4 2 6 5 4" xfId="50635" xr:uid="{00000000-0005-0000-0000-0000B4100000}"/>
    <cellStyle name="Comma 2 3 4 2 6 6" xfId="28760" xr:uid="{00000000-0005-0000-0000-0000B5100000}"/>
    <cellStyle name="Comma 2 3 4 2 6 7" xfId="46513" xr:uid="{00000000-0005-0000-0000-0000B6100000}"/>
    <cellStyle name="Comma 2 3 4 2 6 8" xfId="49529" xr:uid="{00000000-0005-0000-0000-0000B7100000}"/>
    <cellStyle name="Comma 2 3 4 2 7" xfId="9679" xr:uid="{00000000-0005-0000-0000-0000B8100000}"/>
    <cellStyle name="Comma 2 3 4 2 8" xfId="10806" xr:uid="{00000000-0005-0000-0000-0000B9100000}"/>
    <cellStyle name="Comma 2 3 4 2 8 2" xfId="18356" xr:uid="{00000000-0005-0000-0000-0000BA100000}"/>
    <cellStyle name="Comma 2 3 4 2 8 3" xfId="43115" xr:uid="{00000000-0005-0000-0000-0000BB100000}"/>
    <cellStyle name="Comma 2 3 4 2 8 4" xfId="47672" xr:uid="{00000000-0005-0000-0000-0000BC100000}"/>
    <cellStyle name="Comma 2 3 4 2 8 5" xfId="50688" xr:uid="{00000000-0005-0000-0000-0000BD100000}"/>
    <cellStyle name="Comma 2 3 4 2 9" xfId="11290" xr:uid="{00000000-0005-0000-0000-0000BE100000}"/>
    <cellStyle name="Comma 2 3 4 2 9 2" xfId="18833" xr:uid="{00000000-0005-0000-0000-0000BF100000}"/>
    <cellStyle name="Comma 2 3 4 2 9 3" xfId="28689" xr:uid="{00000000-0005-0000-0000-0000C0100000}"/>
    <cellStyle name="Comma 2 3 4 2 9 4" xfId="48149" xr:uid="{00000000-0005-0000-0000-0000C1100000}"/>
    <cellStyle name="Comma 2 3 4 2 9 5" xfId="51165" xr:uid="{00000000-0005-0000-0000-0000C2100000}"/>
    <cellStyle name="Comma 2 3 4 3" xfId="8576" xr:uid="{00000000-0005-0000-0000-0000C3100000}"/>
    <cellStyle name="Comma 2 3 4 4" xfId="7885" xr:uid="{00000000-0005-0000-0000-0000C4100000}"/>
    <cellStyle name="Comma 2 3 4 4 2" xfId="18014" xr:uid="{00000000-0005-0000-0000-0000C5100000}"/>
    <cellStyle name="Comma 2 3 4 4 3" xfId="44677" xr:uid="{00000000-0005-0000-0000-0000C6100000}"/>
    <cellStyle name="Comma 2 3 4 4 4" xfId="47015" xr:uid="{00000000-0005-0000-0000-0000C7100000}"/>
    <cellStyle name="Comma 2 3 4 4 5" xfId="50031" xr:uid="{00000000-0005-0000-0000-0000C8100000}"/>
    <cellStyle name="Comma 2 3 4 5" xfId="15783" xr:uid="{00000000-0005-0000-0000-0000C9100000}"/>
    <cellStyle name="Comma 2 3 4 6" xfId="20003" xr:uid="{00000000-0005-0000-0000-0000CA100000}"/>
    <cellStyle name="Comma 2 3 4 7" xfId="44895" xr:uid="{00000000-0005-0000-0000-0000CB100000}"/>
    <cellStyle name="Comma 2 3 4 8" xfId="45805" xr:uid="{00000000-0005-0000-0000-0000CC100000}"/>
    <cellStyle name="Comma 2 3 5" xfId="3957" xr:uid="{00000000-0005-0000-0000-0000CD100000}"/>
    <cellStyle name="Comma 2 3 5 2" xfId="8523" xr:uid="{00000000-0005-0000-0000-0000CE100000}"/>
    <cellStyle name="Comma 2 3 5 2 2" xfId="31351" xr:uid="{00000000-0005-0000-0000-0000CF100000}"/>
    <cellStyle name="Comma 2 3 5 2 2 2" xfId="36512" xr:uid="{00000000-0005-0000-0000-0000D0100000}"/>
    <cellStyle name="Comma 2 3 5 2 2 3" xfId="41814" xr:uid="{00000000-0005-0000-0000-0000D1100000}"/>
    <cellStyle name="Comma 2 3 5 2 3" xfId="33861" xr:uid="{00000000-0005-0000-0000-0000D2100000}"/>
    <cellStyle name="Comma 2 3 5 2 4" xfId="39163" xr:uid="{00000000-0005-0000-0000-0000D3100000}"/>
    <cellStyle name="Comma 2 3 5 3" xfId="8000" xr:uid="{00000000-0005-0000-0000-0000D4100000}"/>
    <cellStyle name="Comma 2 3 5 3 2" xfId="18026" xr:uid="{00000000-0005-0000-0000-0000D5100000}"/>
    <cellStyle name="Comma 2 3 5 3 3" xfId="44475" xr:uid="{00000000-0005-0000-0000-0000D6100000}"/>
    <cellStyle name="Comma 2 3 5 3 4" xfId="47030" xr:uid="{00000000-0005-0000-0000-0000D7100000}"/>
    <cellStyle name="Comma 2 3 5 3 5" xfId="50046" xr:uid="{00000000-0005-0000-0000-0000D8100000}"/>
    <cellStyle name="Comma 2 3 5 4" xfId="15784" xr:uid="{00000000-0005-0000-0000-0000D9100000}"/>
    <cellStyle name="Comma 2 3 5 5" xfId="20005" xr:uid="{00000000-0005-0000-0000-0000DA100000}"/>
    <cellStyle name="Comma 2 3 5 6" xfId="44897" xr:uid="{00000000-0005-0000-0000-0000DB100000}"/>
    <cellStyle name="Comma 2 3 5 7" xfId="45807" xr:uid="{00000000-0005-0000-0000-0000DC100000}"/>
    <cellStyle name="Comma 2 3 6" xfId="7487" xr:uid="{00000000-0005-0000-0000-0000DD100000}"/>
    <cellStyle name="Comma 2 3 6 2" xfId="7845" xr:uid="{00000000-0005-0000-0000-0000DE100000}"/>
    <cellStyle name="Comma 2 3 6 3" xfId="14359" xr:uid="{00000000-0005-0000-0000-0000DF100000}"/>
    <cellStyle name="Comma 2 3 6 3 2" xfId="17990" xr:uid="{00000000-0005-0000-0000-0000E0100000}"/>
    <cellStyle name="Comma 2 3 6 4" xfId="20006" xr:uid="{00000000-0005-0000-0000-0000E1100000}"/>
    <cellStyle name="Comma 2 3 6 5" xfId="46984" xr:uid="{00000000-0005-0000-0000-0000E2100000}"/>
    <cellStyle name="Comma 2 3 6 6" xfId="50000" xr:uid="{00000000-0005-0000-0000-0000E3100000}"/>
    <cellStyle name="Comma 2 3 7" xfId="9362" xr:uid="{00000000-0005-0000-0000-0000E4100000}"/>
    <cellStyle name="Comma 2 3 8" xfId="15780" xr:uid="{00000000-0005-0000-0000-0000E5100000}"/>
    <cellStyle name="Comma 2 3 9" xfId="19994" xr:uid="{00000000-0005-0000-0000-0000E6100000}"/>
    <cellStyle name="Comma 2 4" xfId="36" xr:uid="{00000000-0005-0000-0000-0000E7100000}"/>
    <cellStyle name="Comma 2 4 10" xfId="2089" xr:uid="{00000000-0005-0000-0000-0000E8100000}"/>
    <cellStyle name="Comma 2 4 2" xfId="4862" xr:uid="{00000000-0005-0000-0000-0000E9100000}"/>
    <cellStyle name="Comma 2 4 2 10" xfId="11778" xr:uid="{00000000-0005-0000-0000-0000EA100000}"/>
    <cellStyle name="Comma 2 4 2 10 2" xfId="19311" xr:uid="{00000000-0005-0000-0000-0000EB100000}"/>
    <cellStyle name="Comma 2 4 2 10 3" xfId="44324" xr:uid="{00000000-0005-0000-0000-0000EC100000}"/>
    <cellStyle name="Comma 2 4 2 10 4" xfId="48627" xr:uid="{00000000-0005-0000-0000-0000ED100000}"/>
    <cellStyle name="Comma 2 4 2 10 5" xfId="51643" xr:uid="{00000000-0005-0000-0000-0000EE100000}"/>
    <cellStyle name="Comma 2 4 2 11" xfId="8001" xr:uid="{00000000-0005-0000-0000-0000EF100000}"/>
    <cellStyle name="Comma 2 4 2 11 2" xfId="18027" xr:uid="{00000000-0005-0000-0000-0000F0100000}"/>
    <cellStyle name="Comma 2 4 2 11 3" xfId="42569" xr:uid="{00000000-0005-0000-0000-0000F1100000}"/>
    <cellStyle name="Comma 2 4 2 11 4" xfId="47031" xr:uid="{00000000-0005-0000-0000-0000F2100000}"/>
    <cellStyle name="Comma 2 4 2 11 5" xfId="50047" xr:uid="{00000000-0005-0000-0000-0000F3100000}"/>
    <cellStyle name="Comma 2 4 2 12" xfId="20008" xr:uid="{00000000-0005-0000-0000-0000F4100000}"/>
    <cellStyle name="Comma 2 4 2 13" xfId="44899" xr:uid="{00000000-0005-0000-0000-0000F5100000}"/>
    <cellStyle name="Comma 2 4 2 14" xfId="45809" xr:uid="{00000000-0005-0000-0000-0000F6100000}"/>
    <cellStyle name="Comma 2 4 2 15" xfId="46090" xr:uid="{00000000-0005-0000-0000-0000F7100000}"/>
    <cellStyle name="Comma 2 4 2 16" xfId="49105" xr:uid="{00000000-0005-0000-0000-0000F8100000}"/>
    <cellStyle name="Comma 2 4 2 2" xfId="6126" xr:uid="{00000000-0005-0000-0000-0000F9100000}"/>
    <cellStyle name="Comma 2 4 2 2 2" xfId="6446" xr:uid="{00000000-0005-0000-0000-0000FA100000}"/>
    <cellStyle name="Comma 2 4 2 2 2 2" xfId="11072" xr:uid="{00000000-0005-0000-0000-0000FB100000}"/>
    <cellStyle name="Comma 2 4 2 2 2 2 2" xfId="18622" xr:uid="{00000000-0005-0000-0000-0000FC100000}"/>
    <cellStyle name="Comma 2 4 2 2 2 2 3" xfId="43680" xr:uid="{00000000-0005-0000-0000-0000FD100000}"/>
    <cellStyle name="Comma 2 4 2 2 2 2 4" xfId="47938" xr:uid="{00000000-0005-0000-0000-0000FE100000}"/>
    <cellStyle name="Comma 2 4 2 2 2 2 5" xfId="50954" xr:uid="{00000000-0005-0000-0000-0000FF100000}"/>
    <cellStyle name="Comma 2 4 2 2 2 3" xfId="11557" xr:uid="{00000000-0005-0000-0000-000000110000}"/>
    <cellStyle name="Comma 2 4 2 2 2 3 2" xfId="19099" xr:uid="{00000000-0005-0000-0000-000001110000}"/>
    <cellStyle name="Comma 2 4 2 2 2 3 3" xfId="42790" xr:uid="{00000000-0005-0000-0000-000002110000}"/>
    <cellStyle name="Comma 2 4 2 2 2 3 4" xfId="48415" xr:uid="{00000000-0005-0000-0000-000003110000}"/>
    <cellStyle name="Comma 2 4 2 2 2 3 5" xfId="51431" xr:uid="{00000000-0005-0000-0000-000004110000}"/>
    <cellStyle name="Comma 2 4 2 2 2 4" xfId="12044" xr:uid="{00000000-0005-0000-0000-000005110000}"/>
    <cellStyle name="Comma 2 4 2 2 2 4 2" xfId="19576" xr:uid="{00000000-0005-0000-0000-000006110000}"/>
    <cellStyle name="Comma 2 4 2 2 2 4 3" xfId="44597" xr:uid="{00000000-0005-0000-0000-000007110000}"/>
    <cellStyle name="Comma 2 4 2 2 2 4 4" xfId="48892" xr:uid="{00000000-0005-0000-0000-000008110000}"/>
    <cellStyle name="Comma 2 4 2 2 2 4 5" xfId="51908" xr:uid="{00000000-0005-0000-0000-000009110000}"/>
    <cellStyle name="Comma 2 4 2 2 2 5" xfId="9080" xr:uid="{00000000-0005-0000-0000-00000A110000}"/>
    <cellStyle name="Comma 2 4 2 2 2 5 2" xfId="44108" xr:uid="{00000000-0005-0000-0000-00000B110000}"/>
    <cellStyle name="Comma 2 4 2 2 2 5 3" xfId="47461" xr:uid="{00000000-0005-0000-0000-00000C110000}"/>
    <cellStyle name="Comma 2 4 2 2 2 5 4" xfId="50477" xr:uid="{00000000-0005-0000-0000-00000D110000}"/>
    <cellStyle name="Comma 2 4 2 2 2 6" xfId="42375" xr:uid="{00000000-0005-0000-0000-00000E110000}"/>
    <cellStyle name="Comma 2 4 2 2 2 7" xfId="46355" xr:uid="{00000000-0005-0000-0000-00000F110000}"/>
    <cellStyle name="Comma 2 4 2 2 2 8" xfId="49371" xr:uid="{00000000-0005-0000-0000-000010110000}"/>
    <cellStyle name="Comma 2 4 2 2 3" xfId="10860" xr:uid="{00000000-0005-0000-0000-000011110000}"/>
    <cellStyle name="Comma 2 4 2 2 3 2" xfId="18410" xr:uid="{00000000-0005-0000-0000-000012110000}"/>
    <cellStyle name="Comma 2 4 2 2 3 3" xfId="43819" xr:uid="{00000000-0005-0000-0000-000013110000}"/>
    <cellStyle name="Comma 2 4 2 2 3 4" xfId="47726" xr:uid="{00000000-0005-0000-0000-000014110000}"/>
    <cellStyle name="Comma 2 4 2 2 3 5" xfId="50742" xr:uid="{00000000-0005-0000-0000-000015110000}"/>
    <cellStyle name="Comma 2 4 2 2 4" xfId="11344" xr:uid="{00000000-0005-0000-0000-000016110000}"/>
    <cellStyle name="Comma 2 4 2 2 4 2" xfId="18887" xr:uid="{00000000-0005-0000-0000-000017110000}"/>
    <cellStyle name="Comma 2 4 2 2 4 3" xfId="44295" xr:uid="{00000000-0005-0000-0000-000018110000}"/>
    <cellStyle name="Comma 2 4 2 2 4 4" xfId="48203" xr:uid="{00000000-0005-0000-0000-000019110000}"/>
    <cellStyle name="Comma 2 4 2 2 4 5" xfId="51219" xr:uid="{00000000-0005-0000-0000-00001A110000}"/>
    <cellStyle name="Comma 2 4 2 2 5" xfId="11831" xr:uid="{00000000-0005-0000-0000-00001B110000}"/>
    <cellStyle name="Comma 2 4 2 2 5 2" xfId="19364" xr:uid="{00000000-0005-0000-0000-00001C110000}"/>
    <cellStyle name="Comma 2 4 2 2 5 3" xfId="42832" xr:uid="{00000000-0005-0000-0000-00001D110000}"/>
    <cellStyle name="Comma 2 4 2 2 5 4" xfId="48680" xr:uid="{00000000-0005-0000-0000-00001E110000}"/>
    <cellStyle name="Comma 2 4 2 2 5 5" xfId="51696" xr:uid="{00000000-0005-0000-0000-00001F110000}"/>
    <cellStyle name="Comma 2 4 2 2 6" xfId="8779" xr:uid="{00000000-0005-0000-0000-000020110000}"/>
    <cellStyle name="Comma 2 4 2 2 6 2" xfId="44003" xr:uid="{00000000-0005-0000-0000-000021110000}"/>
    <cellStyle name="Comma 2 4 2 2 6 3" xfId="47249" xr:uid="{00000000-0005-0000-0000-000022110000}"/>
    <cellStyle name="Comma 2 4 2 2 6 4" xfId="50265" xr:uid="{00000000-0005-0000-0000-000023110000}"/>
    <cellStyle name="Comma 2 4 2 2 7" xfId="44153" xr:uid="{00000000-0005-0000-0000-000024110000}"/>
    <cellStyle name="Comma 2 4 2 2 8" xfId="46143" xr:uid="{00000000-0005-0000-0000-000025110000}"/>
    <cellStyle name="Comma 2 4 2 2 9" xfId="49159" xr:uid="{00000000-0005-0000-0000-000026110000}"/>
    <cellStyle name="Comma 2 4 2 3" xfId="6206" xr:uid="{00000000-0005-0000-0000-000027110000}"/>
    <cellStyle name="Comma 2 4 2 3 2" xfId="6526" xr:uid="{00000000-0005-0000-0000-000028110000}"/>
    <cellStyle name="Comma 2 4 2 3 2 2" xfId="11125" xr:uid="{00000000-0005-0000-0000-000029110000}"/>
    <cellStyle name="Comma 2 4 2 3 2 2 2" xfId="18675" xr:uid="{00000000-0005-0000-0000-00002A110000}"/>
    <cellStyle name="Comma 2 4 2 3 2 2 3" xfId="44793" xr:uid="{00000000-0005-0000-0000-00002B110000}"/>
    <cellStyle name="Comma 2 4 2 3 2 2 4" xfId="47991" xr:uid="{00000000-0005-0000-0000-00002C110000}"/>
    <cellStyle name="Comma 2 4 2 3 2 2 5" xfId="51007" xr:uid="{00000000-0005-0000-0000-00002D110000}"/>
    <cellStyle name="Comma 2 4 2 3 2 3" xfId="11610" xr:uid="{00000000-0005-0000-0000-00002E110000}"/>
    <cellStyle name="Comma 2 4 2 3 2 3 2" xfId="19152" xr:uid="{00000000-0005-0000-0000-00002F110000}"/>
    <cellStyle name="Comma 2 4 2 3 2 3 3" xfId="43192" xr:uid="{00000000-0005-0000-0000-000030110000}"/>
    <cellStyle name="Comma 2 4 2 3 2 3 4" xfId="48468" xr:uid="{00000000-0005-0000-0000-000031110000}"/>
    <cellStyle name="Comma 2 4 2 3 2 3 5" xfId="51484" xr:uid="{00000000-0005-0000-0000-000032110000}"/>
    <cellStyle name="Comma 2 4 2 3 2 4" xfId="12097" xr:uid="{00000000-0005-0000-0000-000033110000}"/>
    <cellStyle name="Comma 2 4 2 3 2 4 2" xfId="19629" xr:uid="{00000000-0005-0000-0000-000034110000}"/>
    <cellStyle name="Comma 2 4 2 3 2 4 3" xfId="43935" xr:uid="{00000000-0005-0000-0000-000035110000}"/>
    <cellStyle name="Comma 2 4 2 3 2 4 4" xfId="48945" xr:uid="{00000000-0005-0000-0000-000036110000}"/>
    <cellStyle name="Comma 2 4 2 3 2 4 5" xfId="51961" xr:uid="{00000000-0005-0000-0000-000037110000}"/>
    <cellStyle name="Comma 2 4 2 3 2 5" xfId="9159" xr:uid="{00000000-0005-0000-0000-000038110000}"/>
    <cellStyle name="Comma 2 4 2 3 2 5 2" xfId="42650" xr:uid="{00000000-0005-0000-0000-000039110000}"/>
    <cellStyle name="Comma 2 4 2 3 2 5 3" xfId="47514" xr:uid="{00000000-0005-0000-0000-00003A110000}"/>
    <cellStyle name="Comma 2 4 2 3 2 5 4" xfId="50530" xr:uid="{00000000-0005-0000-0000-00003B110000}"/>
    <cellStyle name="Comma 2 4 2 3 2 6" xfId="42395" xr:uid="{00000000-0005-0000-0000-00003C110000}"/>
    <cellStyle name="Comma 2 4 2 3 2 7" xfId="46408" xr:uid="{00000000-0005-0000-0000-00003D110000}"/>
    <cellStyle name="Comma 2 4 2 3 2 8" xfId="49424" xr:uid="{00000000-0005-0000-0000-00003E110000}"/>
    <cellStyle name="Comma 2 4 2 3 3" xfId="10913" xr:uid="{00000000-0005-0000-0000-00003F110000}"/>
    <cellStyle name="Comma 2 4 2 3 3 2" xfId="18463" xr:uid="{00000000-0005-0000-0000-000040110000}"/>
    <cellStyle name="Comma 2 4 2 3 3 3" xfId="43438" xr:uid="{00000000-0005-0000-0000-000041110000}"/>
    <cellStyle name="Comma 2 4 2 3 3 4" xfId="47779" xr:uid="{00000000-0005-0000-0000-000042110000}"/>
    <cellStyle name="Comma 2 4 2 3 3 5" xfId="50795" xr:uid="{00000000-0005-0000-0000-000043110000}"/>
    <cellStyle name="Comma 2 4 2 3 4" xfId="11398" xr:uid="{00000000-0005-0000-0000-000044110000}"/>
    <cellStyle name="Comma 2 4 2 3 4 2" xfId="18940" xr:uid="{00000000-0005-0000-0000-000045110000}"/>
    <cellStyle name="Comma 2 4 2 3 4 3" xfId="43968" xr:uid="{00000000-0005-0000-0000-000046110000}"/>
    <cellStyle name="Comma 2 4 2 3 4 4" xfId="48256" xr:uid="{00000000-0005-0000-0000-000047110000}"/>
    <cellStyle name="Comma 2 4 2 3 4 5" xfId="51272" xr:uid="{00000000-0005-0000-0000-000048110000}"/>
    <cellStyle name="Comma 2 4 2 3 5" xfId="11885" xr:uid="{00000000-0005-0000-0000-000049110000}"/>
    <cellStyle name="Comma 2 4 2 3 5 2" xfId="19417" xr:uid="{00000000-0005-0000-0000-00004A110000}"/>
    <cellStyle name="Comma 2 4 2 3 5 3" xfId="44653" xr:uid="{00000000-0005-0000-0000-00004B110000}"/>
    <cellStyle name="Comma 2 4 2 3 5 4" xfId="48733" xr:uid="{00000000-0005-0000-0000-00004C110000}"/>
    <cellStyle name="Comma 2 4 2 3 5 5" xfId="51749" xr:uid="{00000000-0005-0000-0000-00004D110000}"/>
    <cellStyle name="Comma 2 4 2 3 6" xfId="8850" xr:uid="{00000000-0005-0000-0000-00004E110000}"/>
    <cellStyle name="Comma 2 4 2 3 6 2" xfId="43054" xr:uid="{00000000-0005-0000-0000-00004F110000}"/>
    <cellStyle name="Comma 2 4 2 3 6 3" xfId="47302" xr:uid="{00000000-0005-0000-0000-000050110000}"/>
    <cellStyle name="Comma 2 4 2 3 6 4" xfId="50318" xr:uid="{00000000-0005-0000-0000-000051110000}"/>
    <cellStyle name="Comma 2 4 2 3 7" xfId="42326" xr:uid="{00000000-0005-0000-0000-000052110000}"/>
    <cellStyle name="Comma 2 4 2 3 8" xfId="46196" xr:uid="{00000000-0005-0000-0000-000053110000}"/>
    <cellStyle name="Comma 2 4 2 3 9" xfId="49212" xr:uid="{00000000-0005-0000-0000-000054110000}"/>
    <cellStyle name="Comma 2 4 2 4" xfId="6286" xr:uid="{00000000-0005-0000-0000-000055110000}"/>
    <cellStyle name="Comma 2 4 2 4 2" xfId="6606" xr:uid="{00000000-0005-0000-0000-000056110000}"/>
    <cellStyle name="Comma 2 4 2 4 2 2" xfId="11178" xr:uid="{00000000-0005-0000-0000-000057110000}"/>
    <cellStyle name="Comma 2 4 2 4 2 2 2" xfId="18728" xr:uid="{00000000-0005-0000-0000-000058110000}"/>
    <cellStyle name="Comma 2 4 2 4 2 2 3" xfId="44840" xr:uid="{00000000-0005-0000-0000-000059110000}"/>
    <cellStyle name="Comma 2 4 2 4 2 2 4" xfId="48044" xr:uid="{00000000-0005-0000-0000-00005A110000}"/>
    <cellStyle name="Comma 2 4 2 4 2 2 5" xfId="51060" xr:uid="{00000000-0005-0000-0000-00005B110000}"/>
    <cellStyle name="Comma 2 4 2 4 2 3" xfId="11663" xr:uid="{00000000-0005-0000-0000-00005C110000}"/>
    <cellStyle name="Comma 2 4 2 4 2 3 2" xfId="19205" xr:uid="{00000000-0005-0000-0000-00005D110000}"/>
    <cellStyle name="Comma 2 4 2 4 2 3 3" xfId="20725" xr:uid="{00000000-0005-0000-0000-00005E110000}"/>
    <cellStyle name="Comma 2 4 2 4 2 3 4" xfId="48521" xr:uid="{00000000-0005-0000-0000-00005F110000}"/>
    <cellStyle name="Comma 2 4 2 4 2 3 5" xfId="51537" xr:uid="{00000000-0005-0000-0000-000060110000}"/>
    <cellStyle name="Comma 2 4 2 4 2 4" xfId="12150" xr:uid="{00000000-0005-0000-0000-000061110000}"/>
    <cellStyle name="Comma 2 4 2 4 2 4 2" xfId="19682" xr:uid="{00000000-0005-0000-0000-000062110000}"/>
    <cellStyle name="Comma 2 4 2 4 2 4 3" xfId="21174" xr:uid="{00000000-0005-0000-0000-000063110000}"/>
    <cellStyle name="Comma 2 4 2 4 2 4 4" xfId="48998" xr:uid="{00000000-0005-0000-0000-000064110000}"/>
    <cellStyle name="Comma 2 4 2 4 2 4 5" xfId="52014" xr:uid="{00000000-0005-0000-0000-000065110000}"/>
    <cellStyle name="Comma 2 4 2 4 2 5" xfId="9239" xr:uid="{00000000-0005-0000-0000-000066110000}"/>
    <cellStyle name="Comma 2 4 2 4 2 5 2" xfId="29971" xr:uid="{00000000-0005-0000-0000-000067110000}"/>
    <cellStyle name="Comma 2 4 2 4 2 5 3" xfId="47567" xr:uid="{00000000-0005-0000-0000-000068110000}"/>
    <cellStyle name="Comma 2 4 2 4 2 5 4" xfId="50583" xr:uid="{00000000-0005-0000-0000-000069110000}"/>
    <cellStyle name="Comma 2 4 2 4 2 6" xfId="42415" xr:uid="{00000000-0005-0000-0000-00006A110000}"/>
    <cellStyle name="Comma 2 4 2 4 2 7" xfId="46461" xr:uid="{00000000-0005-0000-0000-00006B110000}"/>
    <cellStyle name="Comma 2 4 2 4 2 8" xfId="49477" xr:uid="{00000000-0005-0000-0000-00006C110000}"/>
    <cellStyle name="Comma 2 4 2 4 3" xfId="10966" xr:uid="{00000000-0005-0000-0000-00006D110000}"/>
    <cellStyle name="Comma 2 4 2 4 3 2" xfId="18516" xr:uid="{00000000-0005-0000-0000-00006E110000}"/>
    <cellStyle name="Comma 2 4 2 4 3 3" xfId="43331" xr:uid="{00000000-0005-0000-0000-00006F110000}"/>
    <cellStyle name="Comma 2 4 2 4 3 4" xfId="47832" xr:uid="{00000000-0005-0000-0000-000070110000}"/>
    <cellStyle name="Comma 2 4 2 4 3 5" xfId="50848" xr:uid="{00000000-0005-0000-0000-000071110000}"/>
    <cellStyle name="Comma 2 4 2 4 4" xfId="11451" xr:uid="{00000000-0005-0000-0000-000072110000}"/>
    <cellStyle name="Comma 2 4 2 4 4 2" xfId="18993" xr:uid="{00000000-0005-0000-0000-000073110000}"/>
    <cellStyle name="Comma 2 4 2 4 4 3" xfId="21576" xr:uid="{00000000-0005-0000-0000-000074110000}"/>
    <cellStyle name="Comma 2 4 2 4 4 4" xfId="48309" xr:uid="{00000000-0005-0000-0000-000075110000}"/>
    <cellStyle name="Comma 2 4 2 4 4 5" xfId="51325" xr:uid="{00000000-0005-0000-0000-000076110000}"/>
    <cellStyle name="Comma 2 4 2 4 5" xfId="11938" xr:uid="{00000000-0005-0000-0000-000077110000}"/>
    <cellStyle name="Comma 2 4 2 4 5 2" xfId="19470" xr:uid="{00000000-0005-0000-0000-000078110000}"/>
    <cellStyle name="Comma 2 4 2 4 5 3" xfId="43231" xr:uid="{00000000-0005-0000-0000-000079110000}"/>
    <cellStyle name="Comma 2 4 2 4 5 4" xfId="48786" xr:uid="{00000000-0005-0000-0000-00007A110000}"/>
    <cellStyle name="Comma 2 4 2 4 5 5" xfId="51802" xr:uid="{00000000-0005-0000-0000-00007B110000}"/>
    <cellStyle name="Comma 2 4 2 4 6" xfId="8926" xr:uid="{00000000-0005-0000-0000-00007C110000}"/>
    <cellStyle name="Comma 2 4 2 4 6 2" xfId="43902" xr:uid="{00000000-0005-0000-0000-00007D110000}"/>
    <cellStyle name="Comma 2 4 2 4 6 3" xfId="47355" xr:uid="{00000000-0005-0000-0000-00007E110000}"/>
    <cellStyle name="Comma 2 4 2 4 6 4" xfId="50371" xr:uid="{00000000-0005-0000-0000-00007F110000}"/>
    <cellStyle name="Comma 2 4 2 4 7" xfId="44262" xr:uid="{00000000-0005-0000-0000-000080110000}"/>
    <cellStyle name="Comma 2 4 2 4 8" xfId="46249" xr:uid="{00000000-0005-0000-0000-000081110000}"/>
    <cellStyle name="Comma 2 4 2 4 9" xfId="49265" xr:uid="{00000000-0005-0000-0000-000082110000}"/>
    <cellStyle name="Comma 2 4 2 5" xfId="6366" xr:uid="{00000000-0005-0000-0000-000083110000}"/>
    <cellStyle name="Comma 2 4 2 5 2" xfId="11019" xr:uid="{00000000-0005-0000-0000-000084110000}"/>
    <cellStyle name="Comma 2 4 2 5 2 2" xfId="18569" xr:uid="{00000000-0005-0000-0000-000085110000}"/>
    <cellStyle name="Comma 2 4 2 5 2 3" xfId="44059" xr:uid="{00000000-0005-0000-0000-000086110000}"/>
    <cellStyle name="Comma 2 4 2 5 2 4" xfId="47885" xr:uid="{00000000-0005-0000-0000-000087110000}"/>
    <cellStyle name="Comma 2 4 2 5 2 5" xfId="50901" xr:uid="{00000000-0005-0000-0000-000088110000}"/>
    <cellStyle name="Comma 2 4 2 5 3" xfId="11504" xr:uid="{00000000-0005-0000-0000-000089110000}"/>
    <cellStyle name="Comma 2 4 2 5 3 2" xfId="19046" xr:uid="{00000000-0005-0000-0000-00008A110000}"/>
    <cellStyle name="Comma 2 4 2 5 3 3" xfId="44834" xr:uid="{00000000-0005-0000-0000-00008B110000}"/>
    <cellStyle name="Comma 2 4 2 5 3 4" xfId="48362" xr:uid="{00000000-0005-0000-0000-00008C110000}"/>
    <cellStyle name="Comma 2 4 2 5 3 5" xfId="51378" xr:uid="{00000000-0005-0000-0000-00008D110000}"/>
    <cellStyle name="Comma 2 4 2 5 4" xfId="11991" xr:uid="{00000000-0005-0000-0000-00008E110000}"/>
    <cellStyle name="Comma 2 4 2 5 4 2" xfId="19523" xr:uid="{00000000-0005-0000-0000-00008F110000}"/>
    <cellStyle name="Comma 2 4 2 5 4 3" xfId="20932" xr:uid="{00000000-0005-0000-0000-000090110000}"/>
    <cellStyle name="Comma 2 4 2 5 4 4" xfId="48839" xr:uid="{00000000-0005-0000-0000-000091110000}"/>
    <cellStyle name="Comma 2 4 2 5 4 5" xfId="51855" xr:uid="{00000000-0005-0000-0000-000092110000}"/>
    <cellStyle name="Comma 2 4 2 5 5" xfId="9005" xr:uid="{00000000-0005-0000-0000-000093110000}"/>
    <cellStyle name="Comma 2 4 2 5 5 2" xfId="42631" xr:uid="{00000000-0005-0000-0000-000094110000}"/>
    <cellStyle name="Comma 2 4 2 5 5 3" xfId="47408" xr:uid="{00000000-0005-0000-0000-000095110000}"/>
    <cellStyle name="Comma 2 4 2 5 5 4" xfId="50424" xr:uid="{00000000-0005-0000-0000-000096110000}"/>
    <cellStyle name="Comma 2 4 2 5 6" xfId="42360" xr:uid="{00000000-0005-0000-0000-000097110000}"/>
    <cellStyle name="Comma 2 4 2 5 7" xfId="46302" xr:uid="{00000000-0005-0000-0000-000098110000}"/>
    <cellStyle name="Comma 2 4 2 5 8" xfId="49318" xr:uid="{00000000-0005-0000-0000-000099110000}"/>
    <cellStyle name="Comma 2 4 2 6" xfId="6686" xr:uid="{00000000-0005-0000-0000-00009A110000}"/>
    <cellStyle name="Comma 2 4 2 6 2" xfId="11231" xr:uid="{00000000-0005-0000-0000-00009B110000}"/>
    <cellStyle name="Comma 2 4 2 6 2 2" xfId="18781" xr:uid="{00000000-0005-0000-0000-00009C110000}"/>
    <cellStyle name="Comma 2 4 2 6 2 3" xfId="44728" xr:uid="{00000000-0005-0000-0000-00009D110000}"/>
    <cellStyle name="Comma 2 4 2 6 2 4" xfId="48097" xr:uid="{00000000-0005-0000-0000-00009E110000}"/>
    <cellStyle name="Comma 2 4 2 6 2 5" xfId="51113" xr:uid="{00000000-0005-0000-0000-00009F110000}"/>
    <cellStyle name="Comma 2 4 2 6 3" xfId="11716" xr:uid="{00000000-0005-0000-0000-0000A0110000}"/>
    <cellStyle name="Comma 2 4 2 6 3 2" xfId="19258" xr:uid="{00000000-0005-0000-0000-0000A1110000}"/>
    <cellStyle name="Comma 2 4 2 6 3 3" xfId="43206" xr:uid="{00000000-0005-0000-0000-0000A2110000}"/>
    <cellStyle name="Comma 2 4 2 6 3 4" xfId="48574" xr:uid="{00000000-0005-0000-0000-0000A3110000}"/>
    <cellStyle name="Comma 2 4 2 6 3 5" xfId="51590" xr:uid="{00000000-0005-0000-0000-0000A4110000}"/>
    <cellStyle name="Comma 2 4 2 6 4" xfId="12204" xr:uid="{00000000-0005-0000-0000-0000A5110000}"/>
    <cellStyle name="Comma 2 4 2 6 4 2" xfId="19735" xr:uid="{00000000-0005-0000-0000-0000A6110000}"/>
    <cellStyle name="Comma 2 4 2 6 4 3" xfId="43422" xr:uid="{00000000-0005-0000-0000-0000A7110000}"/>
    <cellStyle name="Comma 2 4 2 6 4 4" xfId="49051" xr:uid="{00000000-0005-0000-0000-0000A8110000}"/>
    <cellStyle name="Comma 2 4 2 6 4 5" xfId="52067" xr:uid="{00000000-0005-0000-0000-0000A9110000}"/>
    <cellStyle name="Comma 2 4 2 6 5" xfId="9319" xr:uid="{00000000-0005-0000-0000-0000AA110000}"/>
    <cellStyle name="Comma 2 4 2 6 5 2" xfId="43759" xr:uid="{00000000-0005-0000-0000-0000AB110000}"/>
    <cellStyle name="Comma 2 4 2 6 5 3" xfId="47620" xr:uid="{00000000-0005-0000-0000-0000AC110000}"/>
    <cellStyle name="Comma 2 4 2 6 5 4" xfId="50636" xr:uid="{00000000-0005-0000-0000-0000AD110000}"/>
    <cellStyle name="Comma 2 4 2 6 6" xfId="44661" xr:uid="{00000000-0005-0000-0000-0000AE110000}"/>
    <cellStyle name="Comma 2 4 2 6 7" xfId="46514" xr:uid="{00000000-0005-0000-0000-0000AF110000}"/>
    <cellStyle name="Comma 2 4 2 6 8" xfId="49530" xr:uid="{00000000-0005-0000-0000-0000B0110000}"/>
    <cellStyle name="Comma 2 4 2 7" xfId="7400" xr:uid="{00000000-0005-0000-0000-0000B1110000}"/>
    <cellStyle name="Comma 2 4 2 8" xfId="10807" xr:uid="{00000000-0005-0000-0000-0000B2110000}"/>
    <cellStyle name="Comma 2 4 2 8 2" xfId="18357" xr:uid="{00000000-0005-0000-0000-0000B3110000}"/>
    <cellStyle name="Comma 2 4 2 8 3" xfId="43462" xr:uid="{00000000-0005-0000-0000-0000B4110000}"/>
    <cellStyle name="Comma 2 4 2 8 4" xfId="47673" xr:uid="{00000000-0005-0000-0000-0000B5110000}"/>
    <cellStyle name="Comma 2 4 2 8 5" xfId="50689" xr:uid="{00000000-0005-0000-0000-0000B6110000}"/>
    <cellStyle name="Comma 2 4 2 9" xfId="11291" xr:uid="{00000000-0005-0000-0000-0000B7110000}"/>
    <cellStyle name="Comma 2 4 2 9 2" xfId="18834" xr:uid="{00000000-0005-0000-0000-0000B8110000}"/>
    <cellStyle name="Comma 2 4 2 9 3" xfId="28613" xr:uid="{00000000-0005-0000-0000-0000B9110000}"/>
    <cellStyle name="Comma 2 4 2 9 4" xfId="48150" xr:uid="{00000000-0005-0000-0000-0000BA110000}"/>
    <cellStyle name="Comma 2 4 2 9 5" xfId="51166" xr:uid="{00000000-0005-0000-0000-0000BB110000}"/>
    <cellStyle name="Comma 2 4 3" xfId="7490" xr:uid="{00000000-0005-0000-0000-0000BC110000}"/>
    <cellStyle name="Comma 2 4 3 2" xfId="17993" xr:uid="{00000000-0005-0000-0000-0000BD110000}"/>
    <cellStyle name="Comma 2 4 3 3" xfId="20009" xr:uid="{00000000-0005-0000-0000-0000BE110000}"/>
    <cellStyle name="Comma 2 4 3 4" xfId="46987" xr:uid="{00000000-0005-0000-0000-0000BF110000}"/>
    <cellStyle name="Comma 2 4 3 5" xfId="50003" xr:uid="{00000000-0005-0000-0000-0000C0110000}"/>
    <cellStyle name="Comma 2 4 4" xfId="7392" xr:uid="{00000000-0005-0000-0000-0000C1110000}"/>
    <cellStyle name="Comma 2 4 5" xfId="14052" xr:uid="{00000000-0005-0000-0000-0000C2110000}"/>
    <cellStyle name="Comma 2 4 5 2" xfId="17560" xr:uid="{00000000-0005-0000-0000-0000C3110000}"/>
    <cellStyle name="Comma 2 4 6" xfId="15785" xr:uid="{00000000-0005-0000-0000-0000C4110000}"/>
    <cellStyle name="Comma 2 4 7" xfId="20007" xr:uid="{00000000-0005-0000-0000-0000C5110000}"/>
    <cellStyle name="Comma 2 4 8" xfId="44898" xr:uid="{00000000-0005-0000-0000-0000C6110000}"/>
    <cellStyle name="Comma 2 4 9" xfId="45808" xr:uid="{00000000-0005-0000-0000-0000C7110000}"/>
    <cellStyle name="Comma 2 5" xfId="1671" xr:uid="{00000000-0005-0000-0000-0000C8110000}"/>
    <cellStyle name="Comma 2 5 10" xfId="20010" xr:uid="{00000000-0005-0000-0000-0000C9110000}"/>
    <cellStyle name="Comma 2 5 11" xfId="2085" xr:uid="{00000000-0005-0000-0000-0000CA110000}"/>
    <cellStyle name="Comma 2 5 2" xfId="2082" xr:uid="{00000000-0005-0000-0000-0000CB110000}"/>
    <cellStyle name="Comma 2 5 2 2" xfId="13946" xr:uid="{00000000-0005-0000-0000-0000CC110000}"/>
    <cellStyle name="Comma 2 5 2 2 2" xfId="20012" xr:uid="{00000000-0005-0000-0000-0000CD110000}"/>
    <cellStyle name="Comma 2 5 2 2 3" xfId="44900" xr:uid="{00000000-0005-0000-0000-0000CE110000}"/>
    <cellStyle name="Comma 2 5 2 2 4" xfId="45810" xr:uid="{00000000-0005-0000-0000-0000CF110000}"/>
    <cellStyle name="Comma 2 5 2 3" xfId="15787" xr:uid="{00000000-0005-0000-0000-0000D0110000}"/>
    <cellStyle name="Comma 2 5 2 3 2" xfId="34348" xr:uid="{00000000-0005-0000-0000-0000D1110000}"/>
    <cellStyle name="Comma 2 5 2 3 3" xfId="39650" xr:uid="{00000000-0005-0000-0000-0000D2110000}"/>
    <cellStyle name="Comma 2 5 2 3 4" xfId="28974" xr:uid="{00000000-0005-0000-0000-0000D3110000}"/>
    <cellStyle name="Comma 2 5 2 4" xfId="31883" xr:uid="{00000000-0005-0000-0000-0000D4110000}"/>
    <cellStyle name="Comma 2 5 2 5" xfId="36999" xr:uid="{00000000-0005-0000-0000-0000D5110000}"/>
    <cellStyle name="Comma 2 5 2 6" xfId="20011" xr:uid="{00000000-0005-0000-0000-0000D6110000}"/>
    <cellStyle name="Comma 2 5 2 7" xfId="12246" xr:uid="{00000000-0005-0000-0000-0000D7110000}"/>
    <cellStyle name="Comma 2 5 3" xfId="8742" xr:uid="{00000000-0005-0000-0000-0000D8110000}"/>
    <cellStyle name="Comma 2 5 3 2" xfId="20013" xr:uid="{00000000-0005-0000-0000-0000D9110000}"/>
    <cellStyle name="Comma 2 5 3 3" xfId="44901" xr:uid="{00000000-0005-0000-0000-0000DA110000}"/>
    <cellStyle name="Comma 2 5 3 4" xfId="45811" xr:uid="{00000000-0005-0000-0000-0000DB110000}"/>
    <cellStyle name="Comma 2 5 4" xfId="8445" xr:uid="{00000000-0005-0000-0000-0000DC110000}"/>
    <cellStyle name="Comma 2 5 4 2" xfId="18211" xr:uid="{00000000-0005-0000-0000-0000DD110000}"/>
    <cellStyle name="Comma 2 5 4 2 2" xfId="34349" xr:uid="{00000000-0005-0000-0000-0000DE110000}"/>
    <cellStyle name="Comma 2 5 4 2 3" xfId="39651" xr:uid="{00000000-0005-0000-0000-0000DF110000}"/>
    <cellStyle name="Comma 2 5 4 2 4" xfId="28975" xr:uid="{00000000-0005-0000-0000-0000E0110000}"/>
    <cellStyle name="Comma 2 5 4 3" xfId="31884" xr:uid="{00000000-0005-0000-0000-0000E1110000}"/>
    <cellStyle name="Comma 2 5 4 4" xfId="37000" xr:uid="{00000000-0005-0000-0000-0000E2110000}"/>
    <cellStyle name="Comma 2 5 4 5" xfId="20014" xr:uid="{00000000-0005-0000-0000-0000E3110000}"/>
    <cellStyle name="Comma 2 5 4 6" xfId="44667" xr:uid="{00000000-0005-0000-0000-0000E4110000}"/>
    <cellStyle name="Comma 2 5 4 7" xfId="47217" xr:uid="{00000000-0005-0000-0000-0000E5110000}"/>
    <cellStyle name="Comma 2 5 4 8" xfId="50233" xr:uid="{00000000-0005-0000-0000-0000E6110000}"/>
    <cellStyle name="Comma 2 5 5" xfId="7491" xr:uid="{00000000-0005-0000-0000-0000E7110000}"/>
    <cellStyle name="Comma 2 5 5 2" xfId="17994" xr:uid="{00000000-0005-0000-0000-0000E8110000}"/>
    <cellStyle name="Comma 2 5 5 2 2" xfId="34350" xr:uid="{00000000-0005-0000-0000-0000E9110000}"/>
    <cellStyle name="Comma 2 5 5 2 3" xfId="39652" xr:uid="{00000000-0005-0000-0000-0000EA110000}"/>
    <cellStyle name="Comma 2 5 5 2 4" xfId="28976" xr:uid="{00000000-0005-0000-0000-0000EB110000}"/>
    <cellStyle name="Comma 2 5 5 3" xfId="31885" xr:uid="{00000000-0005-0000-0000-0000EC110000}"/>
    <cellStyle name="Comma 2 5 5 4" xfId="37001" xr:uid="{00000000-0005-0000-0000-0000ED110000}"/>
    <cellStyle name="Comma 2 5 5 5" xfId="20015" xr:uid="{00000000-0005-0000-0000-0000EE110000}"/>
    <cellStyle name="Comma 2 5 5 6" xfId="42564" xr:uid="{00000000-0005-0000-0000-0000EF110000}"/>
    <cellStyle name="Comma 2 5 5 7" xfId="44902" xr:uid="{00000000-0005-0000-0000-0000F0110000}"/>
    <cellStyle name="Comma 2 5 5 8" xfId="46988" xr:uid="{00000000-0005-0000-0000-0000F1110000}"/>
    <cellStyle name="Comma 2 5 5 9" xfId="50004" xr:uid="{00000000-0005-0000-0000-0000F2110000}"/>
    <cellStyle name="Comma 2 5 6" xfId="15786" xr:uid="{00000000-0005-0000-0000-0000F3110000}"/>
    <cellStyle name="Comma 2 5 6 2" xfId="28977" xr:uid="{00000000-0005-0000-0000-0000F4110000}"/>
    <cellStyle name="Comma 2 5 6 2 2" xfId="34351" xr:uid="{00000000-0005-0000-0000-0000F5110000}"/>
    <cellStyle name="Comma 2 5 6 2 3" xfId="39653" xr:uid="{00000000-0005-0000-0000-0000F6110000}"/>
    <cellStyle name="Comma 2 5 6 3" xfId="31886" xr:uid="{00000000-0005-0000-0000-0000F7110000}"/>
    <cellStyle name="Comma 2 5 6 4" xfId="37002" xr:uid="{00000000-0005-0000-0000-0000F8110000}"/>
    <cellStyle name="Comma 2 5 6 5" xfId="20016" xr:uid="{00000000-0005-0000-0000-0000F9110000}"/>
    <cellStyle name="Comma 2 5 6 6" xfId="44903" xr:uid="{00000000-0005-0000-0000-0000FA110000}"/>
    <cellStyle name="Comma 2 5 7" xfId="28973" xr:uid="{00000000-0005-0000-0000-0000FB110000}"/>
    <cellStyle name="Comma 2 5 7 2" xfId="34347" xr:uid="{00000000-0005-0000-0000-0000FC110000}"/>
    <cellStyle name="Comma 2 5 7 3" xfId="39649" xr:uid="{00000000-0005-0000-0000-0000FD110000}"/>
    <cellStyle name="Comma 2 5 8" xfId="31882" xr:uid="{00000000-0005-0000-0000-0000FE110000}"/>
    <cellStyle name="Comma 2 5 9" xfId="36998" xr:uid="{00000000-0005-0000-0000-0000FF110000}"/>
    <cellStyle name="Comma 2 6" xfId="2081" xr:uid="{00000000-0005-0000-0000-000000120000}"/>
    <cellStyle name="Comma 2 6 2" xfId="4199" xr:uid="{00000000-0005-0000-0000-000001120000}"/>
    <cellStyle name="Comma 2 6 2 2" xfId="14360" xr:uid="{00000000-0005-0000-0000-000002120000}"/>
    <cellStyle name="Comma 2 6 2 2 2" xfId="34353" xr:uid="{00000000-0005-0000-0000-000003120000}"/>
    <cellStyle name="Comma 2 6 2 2 3" xfId="39655" xr:uid="{00000000-0005-0000-0000-000004120000}"/>
    <cellStyle name="Comma 2 6 2 3" xfId="15789" xr:uid="{00000000-0005-0000-0000-000005120000}"/>
    <cellStyle name="Comma 2 6 2 3 2" xfId="31888" xr:uid="{00000000-0005-0000-0000-000006120000}"/>
    <cellStyle name="Comma 2 6 2 4" xfId="37004" xr:uid="{00000000-0005-0000-0000-000007120000}"/>
    <cellStyle name="Comma 2 6 2 5" xfId="12248" xr:uid="{00000000-0005-0000-0000-000008120000}"/>
    <cellStyle name="Comma 2 6 3" xfId="13945" xr:uid="{00000000-0005-0000-0000-000009120000}"/>
    <cellStyle name="Comma 2 6 3 2" xfId="28979" xr:uid="{00000000-0005-0000-0000-00000A120000}"/>
    <cellStyle name="Comma 2 6 3 2 2" xfId="34354" xr:uid="{00000000-0005-0000-0000-00000B120000}"/>
    <cellStyle name="Comma 2 6 3 2 3" xfId="39656" xr:uid="{00000000-0005-0000-0000-00000C120000}"/>
    <cellStyle name="Comma 2 6 3 3" xfId="31889" xr:uid="{00000000-0005-0000-0000-00000D120000}"/>
    <cellStyle name="Comma 2 6 3 4" xfId="37005" xr:uid="{00000000-0005-0000-0000-00000E120000}"/>
    <cellStyle name="Comma 2 6 4" xfId="15788" xr:uid="{00000000-0005-0000-0000-00000F120000}"/>
    <cellStyle name="Comma 2 6 4 2" xfId="34352" xr:uid="{00000000-0005-0000-0000-000010120000}"/>
    <cellStyle name="Comma 2 6 4 3" xfId="39654" xr:uid="{00000000-0005-0000-0000-000011120000}"/>
    <cellStyle name="Comma 2 6 4 4" xfId="28978" xr:uid="{00000000-0005-0000-0000-000012120000}"/>
    <cellStyle name="Comma 2 6 5" xfId="31887" xr:uid="{00000000-0005-0000-0000-000013120000}"/>
    <cellStyle name="Comma 2 6 6" xfId="37003" xr:uid="{00000000-0005-0000-0000-000014120000}"/>
    <cellStyle name="Comma 2 6 7" xfId="20017" xr:uid="{00000000-0005-0000-0000-000015120000}"/>
    <cellStyle name="Comma 2 6 8" xfId="12247" xr:uid="{00000000-0005-0000-0000-000016120000}"/>
    <cellStyle name="Comma 2 7" xfId="3955" xr:uid="{00000000-0005-0000-0000-000017120000}"/>
    <cellStyle name="Comma 2 7 2" xfId="8695" xr:uid="{00000000-0005-0000-0000-000018120000}"/>
    <cellStyle name="Comma 2 7 2 2" xfId="31352" xr:uid="{00000000-0005-0000-0000-000019120000}"/>
    <cellStyle name="Comma 2 7 2 2 2" xfId="36513" xr:uid="{00000000-0005-0000-0000-00001A120000}"/>
    <cellStyle name="Comma 2 7 2 2 3" xfId="41815" xr:uid="{00000000-0005-0000-0000-00001B120000}"/>
    <cellStyle name="Comma 2 7 2 3" xfId="33862" xr:uid="{00000000-0005-0000-0000-00001C120000}"/>
    <cellStyle name="Comma 2 7 2 4" xfId="39164" xr:uid="{00000000-0005-0000-0000-00001D120000}"/>
    <cellStyle name="Comma 2 7 3" xfId="7484" xr:uid="{00000000-0005-0000-0000-00001E120000}"/>
    <cellStyle name="Comma 2 7 3 2" xfId="17987" xr:uid="{00000000-0005-0000-0000-00001F120000}"/>
    <cellStyle name="Comma 2 7 3 2 2" xfId="34355" xr:uid="{00000000-0005-0000-0000-000020120000}"/>
    <cellStyle name="Comma 2 7 3 3" xfId="39657" xr:uid="{00000000-0005-0000-0000-000021120000}"/>
    <cellStyle name="Comma 2 7 3 4" xfId="28980" xr:uid="{00000000-0005-0000-0000-000022120000}"/>
    <cellStyle name="Comma 2 7 3 5" xfId="42562" xr:uid="{00000000-0005-0000-0000-000023120000}"/>
    <cellStyle name="Comma 2 7 3 6" xfId="46981" xr:uid="{00000000-0005-0000-0000-000024120000}"/>
    <cellStyle name="Comma 2 7 3 7" xfId="49997" xr:uid="{00000000-0005-0000-0000-000025120000}"/>
    <cellStyle name="Comma 2 7 4" xfId="15790" xr:uid="{00000000-0005-0000-0000-000026120000}"/>
    <cellStyle name="Comma 2 7 4 2" xfId="31890" xr:uid="{00000000-0005-0000-0000-000027120000}"/>
    <cellStyle name="Comma 2 7 5" xfId="37006" xr:uid="{00000000-0005-0000-0000-000028120000}"/>
    <cellStyle name="Comma 2 7 6" xfId="20018" xr:uid="{00000000-0005-0000-0000-000029120000}"/>
    <cellStyle name="Comma 2 8" xfId="8002" xr:uid="{00000000-0005-0000-0000-00002A120000}"/>
    <cellStyle name="Comma 2 8 2" xfId="8743" xr:uid="{00000000-0005-0000-0000-00002B120000}"/>
    <cellStyle name="Comma 2 8 3" xfId="14608" xr:uid="{00000000-0005-0000-0000-00002C120000}"/>
    <cellStyle name="Comma 2 8 4" xfId="20019" xr:uid="{00000000-0005-0000-0000-00002D120000}"/>
    <cellStyle name="Comma 2 8 5" xfId="44904" xr:uid="{00000000-0005-0000-0000-00002E120000}"/>
    <cellStyle name="Comma 2 8 6" xfId="45812" xr:uid="{00000000-0005-0000-0000-00002F120000}"/>
    <cellStyle name="Comma 2 8 7" xfId="13307" xr:uid="{00000000-0005-0000-0000-000030120000}"/>
    <cellStyle name="Comma 2 9" xfId="7445" xr:uid="{00000000-0005-0000-0000-000031120000}"/>
    <cellStyle name="Comma 2 9 2" xfId="20020" xr:uid="{00000000-0005-0000-0000-000032120000}"/>
    <cellStyle name="Comma 2 9 3" xfId="44905" xr:uid="{00000000-0005-0000-0000-000033120000}"/>
    <cellStyle name="Comma 2 9 4" xfId="45813" xr:uid="{00000000-0005-0000-0000-000034120000}"/>
    <cellStyle name="Comma 2 9 5" xfId="14350" xr:uid="{00000000-0005-0000-0000-000035120000}"/>
    <cellStyle name="Comma 3" xfId="37" xr:uid="{00000000-0005-0000-0000-000036120000}"/>
    <cellStyle name="Comma 3 10" xfId="20021" xr:uid="{00000000-0005-0000-0000-000037120000}"/>
    <cellStyle name="Comma 3 11" xfId="44906" xr:uid="{00000000-0005-0000-0000-000038120000}"/>
    <cellStyle name="Comma 3 12" xfId="45814" xr:uid="{00000000-0005-0000-0000-000039120000}"/>
    <cellStyle name="Comma 3 13" xfId="1682" xr:uid="{00000000-0005-0000-0000-00003A120000}"/>
    <cellStyle name="Comma 3 2" xfId="1672" xr:uid="{00000000-0005-0000-0000-00003B120000}"/>
    <cellStyle name="Comma 3 2 10" xfId="45815" xr:uid="{00000000-0005-0000-0000-00003C120000}"/>
    <cellStyle name="Comma 3 2 11" xfId="2090" xr:uid="{00000000-0005-0000-0000-00003D120000}"/>
    <cellStyle name="Comma 3 2 2" xfId="2080" xr:uid="{00000000-0005-0000-0000-00003E120000}"/>
    <cellStyle name="Comma 3 2 2 10" xfId="11760" xr:uid="{00000000-0005-0000-0000-00003F120000}"/>
    <cellStyle name="Comma 3 2 2 10 2" xfId="19298" xr:uid="{00000000-0005-0000-0000-000040120000}"/>
    <cellStyle name="Comma 3 2 2 10 3" xfId="43210" xr:uid="{00000000-0005-0000-0000-000041120000}"/>
    <cellStyle name="Comma 3 2 2 10 4" xfId="48614" xr:uid="{00000000-0005-0000-0000-000042120000}"/>
    <cellStyle name="Comma 3 2 2 10 5" xfId="51630" xr:uid="{00000000-0005-0000-0000-000043120000}"/>
    <cellStyle name="Comma 3 2 2 11" xfId="7494" xr:uid="{00000000-0005-0000-0000-000044120000}"/>
    <cellStyle name="Comma 3 2 2 11 2" xfId="17996" xr:uid="{00000000-0005-0000-0000-000045120000}"/>
    <cellStyle name="Comma 3 2 2 11 3" xfId="43014" xr:uid="{00000000-0005-0000-0000-000046120000}"/>
    <cellStyle name="Comma 3 2 2 11 4" xfId="46991" xr:uid="{00000000-0005-0000-0000-000047120000}"/>
    <cellStyle name="Comma 3 2 2 11 5" xfId="50007" xr:uid="{00000000-0005-0000-0000-000048120000}"/>
    <cellStyle name="Comma 3 2 2 12" xfId="15793" xr:uid="{00000000-0005-0000-0000-000049120000}"/>
    <cellStyle name="Comma 3 2 2 13" xfId="20023" xr:uid="{00000000-0005-0000-0000-00004A120000}"/>
    <cellStyle name="Comma 3 2 2 14" xfId="44908" xr:uid="{00000000-0005-0000-0000-00004B120000}"/>
    <cellStyle name="Comma 3 2 2 15" xfId="45816" xr:uid="{00000000-0005-0000-0000-00004C120000}"/>
    <cellStyle name="Comma 3 2 2 16" xfId="46077" xr:uid="{00000000-0005-0000-0000-00004D120000}"/>
    <cellStyle name="Comma 3 2 2 17" xfId="49092" xr:uid="{00000000-0005-0000-0000-00004E120000}"/>
    <cellStyle name="Comma 3 2 2 2" xfId="4863" xr:uid="{00000000-0005-0000-0000-00004F120000}"/>
    <cellStyle name="Comma 3 2 2 2 10" xfId="8504" xr:uid="{00000000-0005-0000-0000-000050120000}"/>
    <cellStyle name="Comma 3 2 2 2 10 2" xfId="43652" xr:uid="{00000000-0005-0000-0000-000051120000}"/>
    <cellStyle name="Comma 3 2 2 2 10 3" xfId="47230" xr:uid="{00000000-0005-0000-0000-000052120000}"/>
    <cellStyle name="Comma 3 2 2 2 10 4" xfId="50246" xr:uid="{00000000-0005-0000-0000-000053120000}"/>
    <cellStyle name="Comma 3 2 2 2 11" xfId="20024" xr:uid="{00000000-0005-0000-0000-000054120000}"/>
    <cellStyle name="Comma 3 2 2 2 12" xfId="44909" xr:uid="{00000000-0005-0000-0000-000055120000}"/>
    <cellStyle name="Comma 3 2 2 2 13" xfId="45817" xr:uid="{00000000-0005-0000-0000-000056120000}"/>
    <cellStyle name="Comma 3 2 2 2 14" xfId="46091" xr:uid="{00000000-0005-0000-0000-000057120000}"/>
    <cellStyle name="Comma 3 2 2 2 15" xfId="49106" xr:uid="{00000000-0005-0000-0000-000058120000}"/>
    <cellStyle name="Comma 3 2 2 2 2" xfId="6127" xr:uid="{00000000-0005-0000-0000-000059120000}"/>
    <cellStyle name="Comma 3 2 2 2 2 2" xfId="6447" xr:uid="{00000000-0005-0000-0000-00005A120000}"/>
    <cellStyle name="Comma 3 2 2 2 2 2 2" xfId="11073" xr:uid="{00000000-0005-0000-0000-00005B120000}"/>
    <cellStyle name="Comma 3 2 2 2 2 2 2 2" xfId="18623" xr:uid="{00000000-0005-0000-0000-00005C120000}"/>
    <cellStyle name="Comma 3 2 2 2 2 2 2 3" xfId="28834" xr:uid="{00000000-0005-0000-0000-00005D120000}"/>
    <cellStyle name="Comma 3 2 2 2 2 2 2 4" xfId="47939" xr:uid="{00000000-0005-0000-0000-00005E120000}"/>
    <cellStyle name="Comma 3 2 2 2 2 2 2 5" xfId="50955" xr:uid="{00000000-0005-0000-0000-00005F120000}"/>
    <cellStyle name="Comma 3 2 2 2 2 2 3" xfId="11558" xr:uid="{00000000-0005-0000-0000-000060120000}"/>
    <cellStyle name="Comma 3 2 2 2 2 2 3 2" xfId="19100" xr:uid="{00000000-0005-0000-0000-000061120000}"/>
    <cellStyle name="Comma 3 2 2 2 2 2 3 3" xfId="44588" xr:uid="{00000000-0005-0000-0000-000062120000}"/>
    <cellStyle name="Comma 3 2 2 2 2 2 3 4" xfId="48416" xr:uid="{00000000-0005-0000-0000-000063120000}"/>
    <cellStyle name="Comma 3 2 2 2 2 2 3 5" xfId="51432" xr:uid="{00000000-0005-0000-0000-000064120000}"/>
    <cellStyle name="Comma 3 2 2 2 2 2 4" xfId="12045" xr:uid="{00000000-0005-0000-0000-000065120000}"/>
    <cellStyle name="Comma 3 2 2 2 2 2 4 2" xfId="19577" xr:uid="{00000000-0005-0000-0000-000066120000}"/>
    <cellStyle name="Comma 3 2 2 2 2 2 4 3" xfId="44420" xr:uid="{00000000-0005-0000-0000-000067120000}"/>
    <cellStyle name="Comma 3 2 2 2 2 2 4 4" xfId="48893" xr:uid="{00000000-0005-0000-0000-000068120000}"/>
    <cellStyle name="Comma 3 2 2 2 2 2 4 5" xfId="51909" xr:uid="{00000000-0005-0000-0000-000069120000}"/>
    <cellStyle name="Comma 3 2 2 2 2 2 5" xfId="9081" xr:uid="{00000000-0005-0000-0000-00006A120000}"/>
    <cellStyle name="Comma 3 2 2 2 2 2 5 2" xfId="43079" xr:uid="{00000000-0005-0000-0000-00006B120000}"/>
    <cellStyle name="Comma 3 2 2 2 2 2 5 3" xfId="47462" xr:uid="{00000000-0005-0000-0000-00006C120000}"/>
    <cellStyle name="Comma 3 2 2 2 2 2 5 4" xfId="50478" xr:uid="{00000000-0005-0000-0000-00006D120000}"/>
    <cellStyle name="Comma 3 2 2 2 2 2 6" xfId="43868" xr:uid="{00000000-0005-0000-0000-00006E120000}"/>
    <cellStyle name="Comma 3 2 2 2 2 2 7" xfId="46356" xr:uid="{00000000-0005-0000-0000-00006F120000}"/>
    <cellStyle name="Comma 3 2 2 2 2 2 8" xfId="49372" xr:uid="{00000000-0005-0000-0000-000070120000}"/>
    <cellStyle name="Comma 3 2 2 2 2 3" xfId="10861" xr:uid="{00000000-0005-0000-0000-000071120000}"/>
    <cellStyle name="Comma 3 2 2 2 2 3 2" xfId="18411" xr:uid="{00000000-0005-0000-0000-000072120000}"/>
    <cellStyle name="Comma 3 2 2 2 2 3 3" xfId="43121" xr:uid="{00000000-0005-0000-0000-000073120000}"/>
    <cellStyle name="Comma 3 2 2 2 2 3 4" xfId="47727" xr:uid="{00000000-0005-0000-0000-000074120000}"/>
    <cellStyle name="Comma 3 2 2 2 2 3 5" xfId="50743" xr:uid="{00000000-0005-0000-0000-000075120000}"/>
    <cellStyle name="Comma 3 2 2 2 2 4" xfId="11345" xr:uid="{00000000-0005-0000-0000-000076120000}"/>
    <cellStyle name="Comma 3 2 2 2 2 4 2" xfId="18888" xr:uid="{00000000-0005-0000-0000-000077120000}"/>
    <cellStyle name="Comma 3 2 2 2 2 4 3" xfId="21577" xr:uid="{00000000-0005-0000-0000-000078120000}"/>
    <cellStyle name="Comma 3 2 2 2 2 4 4" xfId="48204" xr:uid="{00000000-0005-0000-0000-000079120000}"/>
    <cellStyle name="Comma 3 2 2 2 2 4 5" xfId="51220" xr:uid="{00000000-0005-0000-0000-00007A120000}"/>
    <cellStyle name="Comma 3 2 2 2 2 5" xfId="11832" xr:uid="{00000000-0005-0000-0000-00007B120000}"/>
    <cellStyle name="Comma 3 2 2 2 2 5 2" xfId="19365" xr:uid="{00000000-0005-0000-0000-00007C120000}"/>
    <cellStyle name="Comma 3 2 2 2 2 5 3" xfId="43420" xr:uid="{00000000-0005-0000-0000-00007D120000}"/>
    <cellStyle name="Comma 3 2 2 2 2 5 4" xfId="48681" xr:uid="{00000000-0005-0000-0000-00007E120000}"/>
    <cellStyle name="Comma 3 2 2 2 2 5 5" xfId="51697" xr:uid="{00000000-0005-0000-0000-00007F120000}"/>
    <cellStyle name="Comma 3 2 2 2 2 6" xfId="8780" xr:uid="{00000000-0005-0000-0000-000080120000}"/>
    <cellStyle name="Comma 3 2 2 2 2 6 2" xfId="42597" xr:uid="{00000000-0005-0000-0000-000081120000}"/>
    <cellStyle name="Comma 3 2 2 2 2 6 3" xfId="47250" xr:uid="{00000000-0005-0000-0000-000082120000}"/>
    <cellStyle name="Comma 3 2 2 2 2 6 4" xfId="50266" xr:uid="{00000000-0005-0000-0000-000083120000}"/>
    <cellStyle name="Comma 3 2 2 2 2 7" xfId="44152" xr:uid="{00000000-0005-0000-0000-000084120000}"/>
    <cellStyle name="Comma 3 2 2 2 2 8" xfId="46144" xr:uid="{00000000-0005-0000-0000-000085120000}"/>
    <cellStyle name="Comma 3 2 2 2 2 9" xfId="49160" xr:uid="{00000000-0005-0000-0000-000086120000}"/>
    <cellStyle name="Comma 3 2 2 2 3" xfId="6207" xr:uid="{00000000-0005-0000-0000-000087120000}"/>
    <cellStyle name="Comma 3 2 2 2 3 2" xfId="6527" xr:uid="{00000000-0005-0000-0000-000088120000}"/>
    <cellStyle name="Comma 3 2 2 2 3 2 2" xfId="11126" xr:uid="{00000000-0005-0000-0000-000089120000}"/>
    <cellStyle name="Comma 3 2 2 2 3 2 2 2" xfId="18676" xr:uid="{00000000-0005-0000-0000-00008A120000}"/>
    <cellStyle name="Comma 3 2 2 2 3 2 2 3" xfId="42726" xr:uid="{00000000-0005-0000-0000-00008B120000}"/>
    <cellStyle name="Comma 3 2 2 2 3 2 2 4" xfId="47992" xr:uid="{00000000-0005-0000-0000-00008C120000}"/>
    <cellStyle name="Comma 3 2 2 2 3 2 2 5" xfId="51008" xr:uid="{00000000-0005-0000-0000-00008D120000}"/>
    <cellStyle name="Comma 3 2 2 2 3 2 3" xfId="11611" xr:uid="{00000000-0005-0000-0000-00008E120000}"/>
    <cellStyle name="Comma 3 2 2 2 3 2 3 2" xfId="19153" xr:uid="{00000000-0005-0000-0000-00008F120000}"/>
    <cellStyle name="Comma 3 2 2 2 3 2 3 3" xfId="43779" xr:uid="{00000000-0005-0000-0000-000090120000}"/>
    <cellStyle name="Comma 3 2 2 2 3 2 3 4" xfId="48469" xr:uid="{00000000-0005-0000-0000-000091120000}"/>
    <cellStyle name="Comma 3 2 2 2 3 2 3 5" xfId="51485" xr:uid="{00000000-0005-0000-0000-000092120000}"/>
    <cellStyle name="Comma 3 2 2 2 3 2 4" xfId="12098" xr:uid="{00000000-0005-0000-0000-000093120000}"/>
    <cellStyle name="Comma 3 2 2 2 3 2 4 2" xfId="19630" xr:uid="{00000000-0005-0000-0000-000094120000}"/>
    <cellStyle name="Comma 3 2 2 2 3 2 4 3" xfId="42873" xr:uid="{00000000-0005-0000-0000-000095120000}"/>
    <cellStyle name="Comma 3 2 2 2 3 2 4 4" xfId="48946" xr:uid="{00000000-0005-0000-0000-000096120000}"/>
    <cellStyle name="Comma 3 2 2 2 3 2 4 5" xfId="51962" xr:uid="{00000000-0005-0000-0000-000097120000}"/>
    <cellStyle name="Comma 3 2 2 2 3 2 5" xfId="9160" xr:uid="{00000000-0005-0000-0000-000098120000}"/>
    <cellStyle name="Comma 3 2 2 2 3 2 5 2" xfId="21329" xr:uid="{00000000-0005-0000-0000-000099120000}"/>
    <cellStyle name="Comma 3 2 2 2 3 2 5 3" xfId="47515" xr:uid="{00000000-0005-0000-0000-00009A120000}"/>
    <cellStyle name="Comma 3 2 2 2 3 2 5 4" xfId="50531" xr:uid="{00000000-0005-0000-0000-00009B120000}"/>
    <cellStyle name="Comma 3 2 2 2 3 2 6" xfId="42396" xr:uid="{00000000-0005-0000-0000-00009C120000}"/>
    <cellStyle name="Comma 3 2 2 2 3 2 7" xfId="46409" xr:uid="{00000000-0005-0000-0000-00009D120000}"/>
    <cellStyle name="Comma 3 2 2 2 3 2 8" xfId="49425" xr:uid="{00000000-0005-0000-0000-00009E120000}"/>
    <cellStyle name="Comma 3 2 2 2 3 3" xfId="10914" xr:uid="{00000000-0005-0000-0000-00009F120000}"/>
    <cellStyle name="Comma 3 2 2 2 3 3 2" xfId="18464" xr:uid="{00000000-0005-0000-0000-0000A0120000}"/>
    <cellStyle name="Comma 3 2 2 2 3 3 3" xfId="20598" xr:uid="{00000000-0005-0000-0000-0000A1120000}"/>
    <cellStyle name="Comma 3 2 2 2 3 3 4" xfId="47780" xr:uid="{00000000-0005-0000-0000-0000A2120000}"/>
    <cellStyle name="Comma 3 2 2 2 3 3 5" xfId="50796" xr:uid="{00000000-0005-0000-0000-0000A3120000}"/>
    <cellStyle name="Comma 3 2 2 2 3 4" xfId="11399" xr:uid="{00000000-0005-0000-0000-0000A4120000}"/>
    <cellStyle name="Comma 3 2 2 2 3 4 2" xfId="18941" xr:uid="{00000000-0005-0000-0000-0000A5120000}"/>
    <cellStyle name="Comma 3 2 2 2 3 4 3" xfId="43921" xr:uid="{00000000-0005-0000-0000-0000A6120000}"/>
    <cellStyle name="Comma 3 2 2 2 3 4 4" xfId="48257" xr:uid="{00000000-0005-0000-0000-0000A7120000}"/>
    <cellStyle name="Comma 3 2 2 2 3 4 5" xfId="51273" xr:uid="{00000000-0005-0000-0000-0000A8120000}"/>
    <cellStyle name="Comma 3 2 2 2 3 5" xfId="11886" xr:uid="{00000000-0005-0000-0000-0000A9120000}"/>
    <cellStyle name="Comma 3 2 2 2 3 5 2" xfId="19418" xr:uid="{00000000-0005-0000-0000-0000AA120000}"/>
    <cellStyle name="Comma 3 2 2 2 3 5 3" xfId="44231" xr:uid="{00000000-0005-0000-0000-0000AB120000}"/>
    <cellStyle name="Comma 3 2 2 2 3 5 4" xfId="48734" xr:uid="{00000000-0005-0000-0000-0000AC120000}"/>
    <cellStyle name="Comma 3 2 2 2 3 5 5" xfId="51750" xr:uid="{00000000-0005-0000-0000-0000AD120000}"/>
    <cellStyle name="Comma 3 2 2 2 3 6" xfId="8851" xr:uid="{00000000-0005-0000-0000-0000AE120000}"/>
    <cellStyle name="Comma 3 2 2 2 3 6 2" xfId="44334" xr:uid="{00000000-0005-0000-0000-0000AF120000}"/>
    <cellStyle name="Comma 3 2 2 2 3 6 3" xfId="47303" xr:uid="{00000000-0005-0000-0000-0000B0120000}"/>
    <cellStyle name="Comma 3 2 2 2 3 6 4" xfId="50319" xr:uid="{00000000-0005-0000-0000-0000B1120000}"/>
    <cellStyle name="Comma 3 2 2 2 3 7" xfId="42327" xr:uid="{00000000-0005-0000-0000-0000B2120000}"/>
    <cellStyle name="Comma 3 2 2 2 3 8" xfId="46197" xr:uid="{00000000-0005-0000-0000-0000B3120000}"/>
    <cellStyle name="Comma 3 2 2 2 3 9" xfId="49213" xr:uid="{00000000-0005-0000-0000-0000B4120000}"/>
    <cellStyle name="Comma 3 2 2 2 4" xfId="6287" xr:uid="{00000000-0005-0000-0000-0000B5120000}"/>
    <cellStyle name="Comma 3 2 2 2 4 2" xfId="6607" xr:uid="{00000000-0005-0000-0000-0000B6120000}"/>
    <cellStyle name="Comma 3 2 2 2 4 2 2" xfId="11179" xr:uid="{00000000-0005-0000-0000-0000B7120000}"/>
    <cellStyle name="Comma 3 2 2 2 4 2 2 2" xfId="18729" xr:uid="{00000000-0005-0000-0000-0000B8120000}"/>
    <cellStyle name="Comma 3 2 2 2 4 2 2 3" xfId="42968" xr:uid="{00000000-0005-0000-0000-0000B9120000}"/>
    <cellStyle name="Comma 3 2 2 2 4 2 2 4" xfId="48045" xr:uid="{00000000-0005-0000-0000-0000BA120000}"/>
    <cellStyle name="Comma 3 2 2 2 4 2 2 5" xfId="51061" xr:uid="{00000000-0005-0000-0000-0000BB120000}"/>
    <cellStyle name="Comma 3 2 2 2 4 2 3" xfId="11664" xr:uid="{00000000-0005-0000-0000-0000BC120000}"/>
    <cellStyle name="Comma 3 2 2 2 4 2 3 2" xfId="19206" xr:uid="{00000000-0005-0000-0000-0000BD120000}"/>
    <cellStyle name="Comma 3 2 2 2 4 2 3 3" xfId="43198" xr:uid="{00000000-0005-0000-0000-0000BE120000}"/>
    <cellStyle name="Comma 3 2 2 2 4 2 3 4" xfId="48522" xr:uid="{00000000-0005-0000-0000-0000BF120000}"/>
    <cellStyle name="Comma 3 2 2 2 4 2 3 5" xfId="51538" xr:uid="{00000000-0005-0000-0000-0000C0120000}"/>
    <cellStyle name="Comma 3 2 2 2 4 2 4" xfId="12151" xr:uid="{00000000-0005-0000-0000-0000C1120000}"/>
    <cellStyle name="Comma 3 2 2 2 4 2 4 2" xfId="19683" xr:uid="{00000000-0005-0000-0000-0000C2120000}"/>
    <cellStyle name="Comma 3 2 2 2 4 2 4 3" xfId="44137" xr:uid="{00000000-0005-0000-0000-0000C3120000}"/>
    <cellStyle name="Comma 3 2 2 2 4 2 4 4" xfId="48999" xr:uid="{00000000-0005-0000-0000-0000C4120000}"/>
    <cellStyle name="Comma 3 2 2 2 4 2 4 5" xfId="52015" xr:uid="{00000000-0005-0000-0000-0000C5120000}"/>
    <cellStyle name="Comma 3 2 2 2 4 2 5" xfId="9240" xr:uid="{00000000-0005-0000-0000-0000C6120000}"/>
    <cellStyle name="Comma 3 2 2 2 4 2 5 2" xfId="44491" xr:uid="{00000000-0005-0000-0000-0000C7120000}"/>
    <cellStyle name="Comma 3 2 2 2 4 2 5 3" xfId="47568" xr:uid="{00000000-0005-0000-0000-0000C8120000}"/>
    <cellStyle name="Comma 3 2 2 2 4 2 5 4" xfId="50584" xr:uid="{00000000-0005-0000-0000-0000C9120000}"/>
    <cellStyle name="Comma 3 2 2 2 4 2 6" xfId="44448" xr:uid="{00000000-0005-0000-0000-0000CA120000}"/>
    <cellStyle name="Comma 3 2 2 2 4 2 7" xfId="46462" xr:uid="{00000000-0005-0000-0000-0000CB120000}"/>
    <cellStyle name="Comma 3 2 2 2 4 2 8" xfId="49478" xr:uid="{00000000-0005-0000-0000-0000CC120000}"/>
    <cellStyle name="Comma 3 2 2 2 4 3" xfId="10967" xr:uid="{00000000-0005-0000-0000-0000CD120000}"/>
    <cellStyle name="Comma 3 2 2 2 4 3 2" xfId="18517" xr:uid="{00000000-0005-0000-0000-0000CE120000}"/>
    <cellStyle name="Comma 3 2 2 2 4 3 3" xfId="42966" xr:uid="{00000000-0005-0000-0000-0000CF120000}"/>
    <cellStyle name="Comma 3 2 2 2 4 3 4" xfId="47833" xr:uid="{00000000-0005-0000-0000-0000D0120000}"/>
    <cellStyle name="Comma 3 2 2 2 4 3 5" xfId="50849" xr:uid="{00000000-0005-0000-0000-0000D1120000}"/>
    <cellStyle name="Comma 3 2 2 2 4 4" xfId="11452" xr:uid="{00000000-0005-0000-0000-0000D2120000}"/>
    <cellStyle name="Comma 3 2 2 2 4 4 2" xfId="18994" xr:uid="{00000000-0005-0000-0000-0000D3120000}"/>
    <cellStyle name="Comma 3 2 2 2 4 4 3" xfId="44383" xr:uid="{00000000-0005-0000-0000-0000D4120000}"/>
    <cellStyle name="Comma 3 2 2 2 4 4 4" xfId="48310" xr:uid="{00000000-0005-0000-0000-0000D5120000}"/>
    <cellStyle name="Comma 3 2 2 2 4 4 5" xfId="51326" xr:uid="{00000000-0005-0000-0000-0000D6120000}"/>
    <cellStyle name="Comma 3 2 2 2 4 5" xfId="11939" xr:uid="{00000000-0005-0000-0000-0000D7120000}"/>
    <cellStyle name="Comma 3 2 2 2 4 5 2" xfId="19471" xr:uid="{00000000-0005-0000-0000-0000D8120000}"/>
    <cellStyle name="Comma 3 2 2 2 4 5 3" xfId="44654" xr:uid="{00000000-0005-0000-0000-0000D9120000}"/>
    <cellStyle name="Comma 3 2 2 2 4 5 4" xfId="48787" xr:uid="{00000000-0005-0000-0000-0000DA120000}"/>
    <cellStyle name="Comma 3 2 2 2 4 5 5" xfId="51803" xr:uid="{00000000-0005-0000-0000-0000DB120000}"/>
    <cellStyle name="Comma 3 2 2 2 4 6" xfId="8927" xr:uid="{00000000-0005-0000-0000-0000DC120000}"/>
    <cellStyle name="Comma 3 2 2 2 4 6 2" xfId="43379" xr:uid="{00000000-0005-0000-0000-0000DD120000}"/>
    <cellStyle name="Comma 3 2 2 2 4 6 3" xfId="47356" xr:uid="{00000000-0005-0000-0000-0000DE120000}"/>
    <cellStyle name="Comma 3 2 2 2 4 6 4" xfId="50372" xr:uid="{00000000-0005-0000-0000-0000DF120000}"/>
    <cellStyle name="Comma 3 2 2 2 4 7" xfId="44283" xr:uid="{00000000-0005-0000-0000-0000E0120000}"/>
    <cellStyle name="Comma 3 2 2 2 4 8" xfId="46250" xr:uid="{00000000-0005-0000-0000-0000E1120000}"/>
    <cellStyle name="Comma 3 2 2 2 4 9" xfId="49266" xr:uid="{00000000-0005-0000-0000-0000E2120000}"/>
    <cellStyle name="Comma 3 2 2 2 5" xfId="6367" xr:uid="{00000000-0005-0000-0000-0000E3120000}"/>
    <cellStyle name="Comma 3 2 2 2 5 2" xfId="11020" xr:uid="{00000000-0005-0000-0000-0000E4120000}"/>
    <cellStyle name="Comma 3 2 2 2 5 2 2" xfId="18570" xr:uid="{00000000-0005-0000-0000-0000E5120000}"/>
    <cellStyle name="Comma 3 2 2 2 5 2 3" xfId="43619" xr:uid="{00000000-0005-0000-0000-0000E6120000}"/>
    <cellStyle name="Comma 3 2 2 2 5 2 4" xfId="47886" xr:uid="{00000000-0005-0000-0000-0000E7120000}"/>
    <cellStyle name="Comma 3 2 2 2 5 2 5" xfId="50902" xr:uid="{00000000-0005-0000-0000-0000E8120000}"/>
    <cellStyle name="Comma 3 2 2 2 5 3" xfId="11505" xr:uid="{00000000-0005-0000-0000-0000E9120000}"/>
    <cellStyle name="Comma 3 2 2 2 5 3 2" xfId="19047" xr:uid="{00000000-0005-0000-0000-0000EA120000}"/>
    <cellStyle name="Comma 3 2 2 2 5 3 3" xfId="43855" xr:uid="{00000000-0005-0000-0000-0000EB120000}"/>
    <cellStyle name="Comma 3 2 2 2 5 3 4" xfId="48363" xr:uid="{00000000-0005-0000-0000-0000EC120000}"/>
    <cellStyle name="Comma 3 2 2 2 5 3 5" xfId="51379" xr:uid="{00000000-0005-0000-0000-0000ED120000}"/>
    <cellStyle name="Comma 3 2 2 2 5 4" xfId="11992" xr:uid="{00000000-0005-0000-0000-0000EE120000}"/>
    <cellStyle name="Comma 3 2 2 2 5 4 2" xfId="19524" xr:uid="{00000000-0005-0000-0000-0000EF120000}"/>
    <cellStyle name="Comma 3 2 2 2 5 4 3" xfId="43933" xr:uid="{00000000-0005-0000-0000-0000F0120000}"/>
    <cellStyle name="Comma 3 2 2 2 5 4 4" xfId="48840" xr:uid="{00000000-0005-0000-0000-0000F1120000}"/>
    <cellStyle name="Comma 3 2 2 2 5 4 5" xfId="51856" xr:uid="{00000000-0005-0000-0000-0000F2120000}"/>
    <cellStyle name="Comma 3 2 2 2 5 5" xfId="9006" xr:uid="{00000000-0005-0000-0000-0000F3120000}"/>
    <cellStyle name="Comma 3 2 2 2 5 5 2" xfId="21343" xr:uid="{00000000-0005-0000-0000-0000F4120000}"/>
    <cellStyle name="Comma 3 2 2 2 5 5 3" xfId="47409" xr:uid="{00000000-0005-0000-0000-0000F5120000}"/>
    <cellStyle name="Comma 3 2 2 2 5 5 4" xfId="50425" xr:uid="{00000000-0005-0000-0000-0000F6120000}"/>
    <cellStyle name="Comma 3 2 2 2 5 6" xfId="44287" xr:uid="{00000000-0005-0000-0000-0000F7120000}"/>
    <cellStyle name="Comma 3 2 2 2 5 7" xfId="46303" xr:uid="{00000000-0005-0000-0000-0000F8120000}"/>
    <cellStyle name="Comma 3 2 2 2 5 8" xfId="49319" xr:uid="{00000000-0005-0000-0000-0000F9120000}"/>
    <cellStyle name="Comma 3 2 2 2 6" xfId="6687" xr:uid="{00000000-0005-0000-0000-0000FA120000}"/>
    <cellStyle name="Comma 3 2 2 2 6 2" xfId="11232" xr:uid="{00000000-0005-0000-0000-0000FB120000}"/>
    <cellStyle name="Comma 3 2 2 2 6 2 2" xfId="18782" xr:uid="{00000000-0005-0000-0000-0000FC120000}"/>
    <cellStyle name="Comma 3 2 2 2 6 2 3" xfId="43658" xr:uid="{00000000-0005-0000-0000-0000FD120000}"/>
    <cellStyle name="Comma 3 2 2 2 6 2 4" xfId="48098" xr:uid="{00000000-0005-0000-0000-0000FE120000}"/>
    <cellStyle name="Comma 3 2 2 2 6 2 5" xfId="51114" xr:uid="{00000000-0005-0000-0000-0000FF120000}"/>
    <cellStyle name="Comma 3 2 2 2 6 3" xfId="11717" xr:uid="{00000000-0005-0000-0000-000000130000}"/>
    <cellStyle name="Comma 3 2 2 2 6 3 2" xfId="19259" xr:uid="{00000000-0005-0000-0000-000001130000}"/>
    <cellStyle name="Comma 3 2 2 2 6 3 3" xfId="44362" xr:uid="{00000000-0005-0000-0000-000002130000}"/>
    <cellStyle name="Comma 3 2 2 2 6 3 4" xfId="48575" xr:uid="{00000000-0005-0000-0000-000003130000}"/>
    <cellStyle name="Comma 3 2 2 2 6 3 5" xfId="51591" xr:uid="{00000000-0005-0000-0000-000004130000}"/>
    <cellStyle name="Comma 3 2 2 2 6 4" xfId="12205" xr:uid="{00000000-0005-0000-0000-000005130000}"/>
    <cellStyle name="Comma 3 2 2 2 6 4 2" xfId="19736" xr:uid="{00000000-0005-0000-0000-000006130000}"/>
    <cellStyle name="Comma 3 2 2 2 6 4 3" xfId="44138" xr:uid="{00000000-0005-0000-0000-000007130000}"/>
    <cellStyle name="Comma 3 2 2 2 6 4 4" xfId="49052" xr:uid="{00000000-0005-0000-0000-000008130000}"/>
    <cellStyle name="Comma 3 2 2 2 6 4 5" xfId="52068" xr:uid="{00000000-0005-0000-0000-000009130000}"/>
    <cellStyle name="Comma 3 2 2 2 6 5" xfId="9320" xr:uid="{00000000-0005-0000-0000-00000A130000}"/>
    <cellStyle name="Comma 3 2 2 2 6 5 2" xfId="43703" xr:uid="{00000000-0005-0000-0000-00000B130000}"/>
    <cellStyle name="Comma 3 2 2 2 6 5 3" xfId="47621" xr:uid="{00000000-0005-0000-0000-00000C130000}"/>
    <cellStyle name="Comma 3 2 2 2 6 5 4" xfId="50637" xr:uid="{00000000-0005-0000-0000-00000D130000}"/>
    <cellStyle name="Comma 3 2 2 2 6 6" xfId="42917" xr:uid="{00000000-0005-0000-0000-00000E130000}"/>
    <cellStyle name="Comma 3 2 2 2 6 7" xfId="46515" xr:uid="{00000000-0005-0000-0000-00000F130000}"/>
    <cellStyle name="Comma 3 2 2 2 6 8" xfId="49531" xr:uid="{00000000-0005-0000-0000-000010130000}"/>
    <cellStyle name="Comma 3 2 2 2 7" xfId="10808" xr:uid="{00000000-0005-0000-0000-000011130000}"/>
    <cellStyle name="Comma 3 2 2 2 7 2" xfId="18358" xr:uid="{00000000-0005-0000-0000-000012130000}"/>
    <cellStyle name="Comma 3 2 2 2 7 3" xfId="29312" xr:uid="{00000000-0005-0000-0000-000013130000}"/>
    <cellStyle name="Comma 3 2 2 2 7 4" xfId="47674" xr:uid="{00000000-0005-0000-0000-000014130000}"/>
    <cellStyle name="Comma 3 2 2 2 7 5" xfId="50690" xr:uid="{00000000-0005-0000-0000-000015130000}"/>
    <cellStyle name="Comma 3 2 2 2 8" xfId="11292" xr:uid="{00000000-0005-0000-0000-000016130000}"/>
    <cellStyle name="Comma 3 2 2 2 8 2" xfId="18835" xr:uid="{00000000-0005-0000-0000-000017130000}"/>
    <cellStyle name="Comma 3 2 2 2 8 3" xfId="28800" xr:uid="{00000000-0005-0000-0000-000018130000}"/>
    <cellStyle name="Comma 3 2 2 2 8 4" xfId="48151" xr:uid="{00000000-0005-0000-0000-000019130000}"/>
    <cellStyle name="Comma 3 2 2 2 8 5" xfId="51167" xr:uid="{00000000-0005-0000-0000-00001A130000}"/>
    <cellStyle name="Comma 3 2 2 2 9" xfId="11779" xr:uid="{00000000-0005-0000-0000-00001B130000}"/>
    <cellStyle name="Comma 3 2 2 2 9 2" xfId="19312" xr:uid="{00000000-0005-0000-0000-00001C130000}"/>
    <cellStyle name="Comma 3 2 2 2 9 3" xfId="44433" xr:uid="{00000000-0005-0000-0000-00001D130000}"/>
    <cellStyle name="Comma 3 2 2 2 9 4" xfId="48628" xr:uid="{00000000-0005-0000-0000-00001E130000}"/>
    <cellStyle name="Comma 3 2 2 2 9 5" xfId="51644" xr:uid="{00000000-0005-0000-0000-00001F130000}"/>
    <cellStyle name="Comma 3 2 2 3" xfId="5697" xr:uid="{00000000-0005-0000-0000-000020130000}"/>
    <cellStyle name="Comma 3 2 2 3 2" xfId="6412" xr:uid="{00000000-0005-0000-0000-000021130000}"/>
    <cellStyle name="Comma 3 2 2 3 2 2" xfId="11059" xr:uid="{00000000-0005-0000-0000-000022130000}"/>
    <cellStyle name="Comma 3 2 2 3 2 2 2" xfId="18609" xr:uid="{00000000-0005-0000-0000-000023130000}"/>
    <cellStyle name="Comma 3 2 2 3 2 2 3" xfId="42717" xr:uid="{00000000-0005-0000-0000-000024130000}"/>
    <cellStyle name="Comma 3 2 2 3 2 2 4" xfId="47925" xr:uid="{00000000-0005-0000-0000-000025130000}"/>
    <cellStyle name="Comma 3 2 2 3 2 2 5" xfId="50941" xr:uid="{00000000-0005-0000-0000-000026130000}"/>
    <cellStyle name="Comma 3 2 2 3 2 3" xfId="11544" xr:uid="{00000000-0005-0000-0000-000027130000}"/>
    <cellStyle name="Comma 3 2 2 3 2 3 2" xfId="19086" xr:uid="{00000000-0005-0000-0000-000028130000}"/>
    <cellStyle name="Comma 3 2 2 3 2 3 3" xfId="42787" xr:uid="{00000000-0005-0000-0000-000029130000}"/>
    <cellStyle name="Comma 3 2 2 3 2 3 4" xfId="48402" xr:uid="{00000000-0005-0000-0000-00002A130000}"/>
    <cellStyle name="Comma 3 2 2 3 2 3 5" xfId="51418" xr:uid="{00000000-0005-0000-0000-00002B130000}"/>
    <cellStyle name="Comma 3 2 2 3 2 4" xfId="12031" xr:uid="{00000000-0005-0000-0000-00002C130000}"/>
    <cellStyle name="Comma 3 2 2 3 2 4 2" xfId="19563" xr:uid="{00000000-0005-0000-0000-00002D130000}"/>
    <cellStyle name="Comma 3 2 2 3 2 4 3" xfId="42865" xr:uid="{00000000-0005-0000-0000-00002E130000}"/>
    <cellStyle name="Comma 3 2 2 3 2 4 4" xfId="48879" xr:uid="{00000000-0005-0000-0000-00002F130000}"/>
    <cellStyle name="Comma 3 2 2 3 2 4 5" xfId="51895" xr:uid="{00000000-0005-0000-0000-000030130000}"/>
    <cellStyle name="Comma 3 2 2 3 2 5" xfId="9051" xr:uid="{00000000-0005-0000-0000-000031130000}"/>
    <cellStyle name="Comma 3 2 2 3 2 5 2" xfId="44725" xr:uid="{00000000-0005-0000-0000-000032130000}"/>
    <cellStyle name="Comma 3 2 2 3 2 5 3" xfId="47448" xr:uid="{00000000-0005-0000-0000-000033130000}"/>
    <cellStyle name="Comma 3 2 2 3 2 5 4" xfId="50464" xr:uid="{00000000-0005-0000-0000-000034130000}"/>
    <cellStyle name="Comma 3 2 2 3 2 6" xfId="43570" xr:uid="{00000000-0005-0000-0000-000035130000}"/>
    <cellStyle name="Comma 3 2 2 3 2 7" xfId="46342" xr:uid="{00000000-0005-0000-0000-000036130000}"/>
    <cellStyle name="Comma 3 2 2 3 2 8" xfId="49358" xr:uid="{00000000-0005-0000-0000-000037130000}"/>
    <cellStyle name="Comma 3 2 2 3 3" xfId="10847" xr:uid="{00000000-0005-0000-0000-000038130000}"/>
    <cellStyle name="Comma 3 2 2 3 3 2" xfId="18397" xr:uid="{00000000-0005-0000-0000-000039130000}"/>
    <cellStyle name="Comma 3 2 2 3 3 3" xfId="21262" xr:uid="{00000000-0005-0000-0000-00003A130000}"/>
    <cellStyle name="Comma 3 2 2 3 3 4" xfId="47713" xr:uid="{00000000-0005-0000-0000-00003B130000}"/>
    <cellStyle name="Comma 3 2 2 3 3 5" xfId="50729" xr:uid="{00000000-0005-0000-0000-00003C130000}"/>
    <cellStyle name="Comma 3 2 2 3 4" xfId="11331" xr:uid="{00000000-0005-0000-0000-00003D130000}"/>
    <cellStyle name="Comma 3 2 2 3 4 2" xfId="18874" xr:uid="{00000000-0005-0000-0000-00003E130000}"/>
    <cellStyle name="Comma 3 2 2 3 4 3" xfId="44640" xr:uid="{00000000-0005-0000-0000-00003F130000}"/>
    <cellStyle name="Comma 3 2 2 3 4 4" xfId="48190" xr:uid="{00000000-0005-0000-0000-000040130000}"/>
    <cellStyle name="Comma 3 2 2 3 4 5" xfId="51206" xr:uid="{00000000-0005-0000-0000-000041130000}"/>
    <cellStyle name="Comma 3 2 2 3 5" xfId="11818" xr:uid="{00000000-0005-0000-0000-000042130000}"/>
    <cellStyle name="Comma 3 2 2 3 5 2" xfId="19351" xr:uid="{00000000-0005-0000-0000-000043130000}"/>
    <cellStyle name="Comma 3 2 2 3 5 3" xfId="42830" xr:uid="{00000000-0005-0000-0000-000044130000}"/>
    <cellStyle name="Comma 3 2 2 3 5 4" xfId="48667" xr:uid="{00000000-0005-0000-0000-000045130000}"/>
    <cellStyle name="Comma 3 2 2 3 5 5" xfId="51683" xr:uid="{00000000-0005-0000-0000-000046130000}"/>
    <cellStyle name="Comma 3 2 2 3 6" xfId="8756" xr:uid="{00000000-0005-0000-0000-000047130000}"/>
    <cellStyle name="Comma 3 2 2 3 6 2" xfId="43300" xr:uid="{00000000-0005-0000-0000-000048130000}"/>
    <cellStyle name="Comma 3 2 2 3 6 3" xfId="47236" xr:uid="{00000000-0005-0000-0000-000049130000}"/>
    <cellStyle name="Comma 3 2 2 3 6 4" xfId="50252" xr:uid="{00000000-0005-0000-0000-00004A130000}"/>
    <cellStyle name="Comma 3 2 2 3 7" xfId="43401" xr:uid="{00000000-0005-0000-0000-00004B130000}"/>
    <cellStyle name="Comma 3 2 2 3 8" xfId="46130" xr:uid="{00000000-0005-0000-0000-00004C130000}"/>
    <cellStyle name="Comma 3 2 2 3 9" xfId="49146" xr:uid="{00000000-0005-0000-0000-00004D130000}"/>
    <cellStyle name="Comma 3 2 2 4" xfId="6172" xr:uid="{00000000-0005-0000-0000-00004E130000}"/>
    <cellStyle name="Comma 3 2 2 4 2" xfId="6492" xr:uid="{00000000-0005-0000-0000-00004F130000}"/>
    <cellStyle name="Comma 3 2 2 4 2 2" xfId="11112" xr:uid="{00000000-0005-0000-0000-000050130000}"/>
    <cellStyle name="Comma 3 2 2 4 2 2 2" xfId="18662" xr:uid="{00000000-0005-0000-0000-000051130000}"/>
    <cellStyle name="Comma 3 2 2 4 2 2 3" xfId="28571" xr:uid="{00000000-0005-0000-0000-000052130000}"/>
    <cellStyle name="Comma 3 2 2 4 2 2 4" xfId="47978" xr:uid="{00000000-0005-0000-0000-000053130000}"/>
    <cellStyle name="Comma 3 2 2 4 2 2 5" xfId="50994" xr:uid="{00000000-0005-0000-0000-000054130000}"/>
    <cellStyle name="Comma 3 2 2 4 2 3" xfId="11597" xr:uid="{00000000-0005-0000-0000-000055130000}"/>
    <cellStyle name="Comma 3 2 2 4 2 3 2" xfId="19139" xr:uid="{00000000-0005-0000-0000-000056130000}"/>
    <cellStyle name="Comma 3 2 2 4 2 3 3" xfId="44413" xr:uid="{00000000-0005-0000-0000-000057130000}"/>
    <cellStyle name="Comma 3 2 2 4 2 3 4" xfId="48455" xr:uid="{00000000-0005-0000-0000-000058130000}"/>
    <cellStyle name="Comma 3 2 2 4 2 3 5" xfId="51471" xr:uid="{00000000-0005-0000-0000-000059130000}"/>
    <cellStyle name="Comma 3 2 2 4 2 4" xfId="12084" xr:uid="{00000000-0005-0000-0000-00005A130000}"/>
    <cellStyle name="Comma 3 2 2 4 2 4 2" xfId="19616" xr:uid="{00000000-0005-0000-0000-00005B130000}"/>
    <cellStyle name="Comma 3 2 2 4 2 4 3" xfId="44657" xr:uid="{00000000-0005-0000-0000-00005C130000}"/>
    <cellStyle name="Comma 3 2 2 4 2 4 4" xfId="48932" xr:uid="{00000000-0005-0000-0000-00005D130000}"/>
    <cellStyle name="Comma 3 2 2 4 2 4 5" xfId="51948" xr:uid="{00000000-0005-0000-0000-00005E130000}"/>
    <cellStyle name="Comma 3 2 2 4 2 5" xfId="9125" xr:uid="{00000000-0005-0000-0000-00005F130000}"/>
    <cellStyle name="Comma 3 2 2 4 2 5 2" xfId="44051" xr:uid="{00000000-0005-0000-0000-000060130000}"/>
    <cellStyle name="Comma 3 2 2 4 2 5 3" xfId="47501" xr:uid="{00000000-0005-0000-0000-000061130000}"/>
    <cellStyle name="Comma 3 2 2 4 2 5 4" xfId="50517" xr:uid="{00000000-0005-0000-0000-000062130000}"/>
    <cellStyle name="Comma 3 2 2 4 2 6" xfId="42388" xr:uid="{00000000-0005-0000-0000-000063130000}"/>
    <cellStyle name="Comma 3 2 2 4 2 7" xfId="46395" xr:uid="{00000000-0005-0000-0000-000064130000}"/>
    <cellStyle name="Comma 3 2 2 4 2 8" xfId="49411" xr:uid="{00000000-0005-0000-0000-000065130000}"/>
    <cellStyle name="Comma 3 2 2 4 3" xfId="10900" xr:uid="{00000000-0005-0000-0000-000066130000}"/>
    <cellStyle name="Comma 3 2 2 4 3 2" xfId="18450" xr:uid="{00000000-0005-0000-0000-000067130000}"/>
    <cellStyle name="Comma 3 2 2 4 3 3" xfId="43127" xr:uid="{00000000-0005-0000-0000-000068130000}"/>
    <cellStyle name="Comma 3 2 2 4 3 4" xfId="47766" xr:uid="{00000000-0005-0000-0000-000069130000}"/>
    <cellStyle name="Comma 3 2 2 4 3 5" xfId="50782" xr:uid="{00000000-0005-0000-0000-00006A130000}"/>
    <cellStyle name="Comma 3 2 2 4 4" xfId="11385" xr:uid="{00000000-0005-0000-0000-00006B130000}"/>
    <cellStyle name="Comma 3 2 2 4 4 2" xfId="18927" xr:uid="{00000000-0005-0000-0000-00006C130000}"/>
    <cellStyle name="Comma 3 2 2 4 4 3" xfId="43677" xr:uid="{00000000-0005-0000-0000-00006D130000}"/>
    <cellStyle name="Comma 3 2 2 4 4 4" xfId="48243" xr:uid="{00000000-0005-0000-0000-00006E130000}"/>
    <cellStyle name="Comma 3 2 2 4 4 5" xfId="51259" xr:uid="{00000000-0005-0000-0000-00006F130000}"/>
    <cellStyle name="Comma 3 2 2 4 5" xfId="11872" xr:uid="{00000000-0005-0000-0000-000070130000}"/>
    <cellStyle name="Comma 3 2 2 4 5 2" xfId="19404" xr:uid="{00000000-0005-0000-0000-000071130000}"/>
    <cellStyle name="Comma 3 2 2 4 5 3" xfId="43223" xr:uid="{00000000-0005-0000-0000-000072130000}"/>
    <cellStyle name="Comma 3 2 2 4 5 4" xfId="48720" xr:uid="{00000000-0005-0000-0000-000073130000}"/>
    <cellStyle name="Comma 3 2 2 4 5 5" xfId="51736" xr:uid="{00000000-0005-0000-0000-000074130000}"/>
    <cellStyle name="Comma 3 2 2 4 6" xfId="8823" xr:uid="{00000000-0005-0000-0000-000075130000}"/>
    <cellStyle name="Comma 3 2 2 4 6 2" xfId="42604" xr:uid="{00000000-0005-0000-0000-000076130000}"/>
    <cellStyle name="Comma 3 2 2 4 6 3" xfId="47289" xr:uid="{00000000-0005-0000-0000-000077130000}"/>
    <cellStyle name="Comma 3 2 2 4 6 4" xfId="50305" xr:uid="{00000000-0005-0000-0000-000078130000}"/>
    <cellStyle name="Comma 3 2 2 4 7" xfId="21665" xr:uid="{00000000-0005-0000-0000-000079130000}"/>
    <cellStyle name="Comma 3 2 2 4 8" xfId="46183" xr:uid="{00000000-0005-0000-0000-00007A130000}"/>
    <cellStyle name="Comma 3 2 2 4 9" xfId="49199" xr:uid="{00000000-0005-0000-0000-00007B130000}"/>
    <cellStyle name="Comma 3 2 2 5" xfId="6252" xr:uid="{00000000-0005-0000-0000-00007C130000}"/>
    <cellStyle name="Comma 3 2 2 5 2" xfId="6572" xr:uid="{00000000-0005-0000-0000-00007D130000}"/>
    <cellStyle name="Comma 3 2 2 5 2 2" xfId="11165" xr:uid="{00000000-0005-0000-0000-00007E130000}"/>
    <cellStyle name="Comma 3 2 2 5 2 2 2" xfId="18715" xr:uid="{00000000-0005-0000-0000-00007F130000}"/>
    <cellStyle name="Comma 3 2 2 5 2 2 3" xfId="42734" xr:uid="{00000000-0005-0000-0000-000080130000}"/>
    <cellStyle name="Comma 3 2 2 5 2 2 4" xfId="48031" xr:uid="{00000000-0005-0000-0000-000081130000}"/>
    <cellStyle name="Comma 3 2 2 5 2 2 5" xfId="51047" xr:uid="{00000000-0005-0000-0000-000082130000}"/>
    <cellStyle name="Comma 3 2 2 5 2 3" xfId="11650" xr:uid="{00000000-0005-0000-0000-000083130000}"/>
    <cellStyle name="Comma 3 2 2 5 2 3 2" xfId="19192" xr:uid="{00000000-0005-0000-0000-000084130000}"/>
    <cellStyle name="Comma 3 2 2 5 2 3 3" xfId="43719" xr:uid="{00000000-0005-0000-0000-000085130000}"/>
    <cellStyle name="Comma 3 2 2 5 2 3 4" xfId="48508" xr:uid="{00000000-0005-0000-0000-000086130000}"/>
    <cellStyle name="Comma 3 2 2 5 2 3 5" xfId="51524" xr:uid="{00000000-0005-0000-0000-000087130000}"/>
    <cellStyle name="Comma 3 2 2 5 2 4" xfId="12137" xr:uid="{00000000-0005-0000-0000-000088130000}"/>
    <cellStyle name="Comma 3 2 2 5 2 4 2" xfId="19669" xr:uid="{00000000-0005-0000-0000-000089130000}"/>
    <cellStyle name="Comma 3 2 2 5 2 4 3" xfId="20712" xr:uid="{00000000-0005-0000-0000-00008A130000}"/>
    <cellStyle name="Comma 3 2 2 5 2 4 4" xfId="48985" xr:uid="{00000000-0005-0000-0000-00008B130000}"/>
    <cellStyle name="Comma 3 2 2 5 2 4 5" xfId="52001" xr:uid="{00000000-0005-0000-0000-00008C130000}"/>
    <cellStyle name="Comma 3 2 2 5 2 5" xfId="9205" xr:uid="{00000000-0005-0000-0000-00008D130000}"/>
    <cellStyle name="Comma 3 2 2 5 2 5 2" xfId="43095" xr:uid="{00000000-0005-0000-0000-00008E130000}"/>
    <cellStyle name="Comma 3 2 2 5 2 5 3" xfId="47554" xr:uid="{00000000-0005-0000-0000-00008F130000}"/>
    <cellStyle name="Comma 3 2 2 5 2 5 4" xfId="50570" xr:uid="{00000000-0005-0000-0000-000090130000}"/>
    <cellStyle name="Comma 3 2 2 5 2 6" xfId="42410" xr:uid="{00000000-0005-0000-0000-000091130000}"/>
    <cellStyle name="Comma 3 2 2 5 2 7" xfId="46448" xr:uid="{00000000-0005-0000-0000-000092130000}"/>
    <cellStyle name="Comma 3 2 2 5 2 8" xfId="49464" xr:uid="{00000000-0005-0000-0000-000093130000}"/>
    <cellStyle name="Comma 3 2 2 5 3" xfId="10953" xr:uid="{00000000-0005-0000-0000-000094130000}"/>
    <cellStyle name="Comma 3 2 2 5 3 2" xfId="18503" xr:uid="{00000000-0005-0000-0000-000095130000}"/>
    <cellStyle name="Comma 3 2 2 5 3 3" xfId="30773" xr:uid="{00000000-0005-0000-0000-000096130000}"/>
    <cellStyle name="Comma 3 2 2 5 3 4" xfId="47819" xr:uid="{00000000-0005-0000-0000-000097130000}"/>
    <cellStyle name="Comma 3 2 2 5 3 5" xfId="50835" xr:uid="{00000000-0005-0000-0000-000098130000}"/>
    <cellStyle name="Comma 3 2 2 5 4" xfId="11438" xr:uid="{00000000-0005-0000-0000-000099130000}"/>
    <cellStyle name="Comma 3 2 2 5 4 2" xfId="18980" xr:uid="{00000000-0005-0000-0000-00009A130000}"/>
    <cellStyle name="Comma 3 2 2 5 4 3" xfId="44868" xr:uid="{00000000-0005-0000-0000-00009B130000}"/>
    <cellStyle name="Comma 3 2 2 5 4 4" xfId="48296" xr:uid="{00000000-0005-0000-0000-00009C130000}"/>
    <cellStyle name="Comma 3 2 2 5 4 5" xfId="51312" xr:uid="{00000000-0005-0000-0000-00009D130000}"/>
    <cellStyle name="Comma 3 2 2 5 5" xfId="11925" xr:uid="{00000000-0005-0000-0000-00009E130000}"/>
    <cellStyle name="Comma 3 2 2 5 5 2" xfId="19457" xr:uid="{00000000-0005-0000-0000-00009F130000}"/>
    <cellStyle name="Comma 3 2 2 5 5 3" xfId="44708" xr:uid="{00000000-0005-0000-0000-0000A0130000}"/>
    <cellStyle name="Comma 3 2 2 5 5 4" xfId="48773" xr:uid="{00000000-0005-0000-0000-0000A1130000}"/>
    <cellStyle name="Comma 3 2 2 5 5 5" xfId="51789" xr:uid="{00000000-0005-0000-0000-0000A2130000}"/>
    <cellStyle name="Comma 3 2 2 5 6" xfId="8895" xr:uid="{00000000-0005-0000-0000-0000A3130000}"/>
    <cellStyle name="Comma 3 2 2 5 6 2" xfId="43851" xr:uid="{00000000-0005-0000-0000-0000A4130000}"/>
    <cellStyle name="Comma 3 2 2 5 6 3" xfId="47342" xr:uid="{00000000-0005-0000-0000-0000A5130000}"/>
    <cellStyle name="Comma 3 2 2 5 6 4" xfId="50358" xr:uid="{00000000-0005-0000-0000-0000A6130000}"/>
    <cellStyle name="Comma 3 2 2 5 7" xfId="42341" xr:uid="{00000000-0005-0000-0000-0000A7130000}"/>
    <cellStyle name="Comma 3 2 2 5 8" xfId="46236" xr:uid="{00000000-0005-0000-0000-0000A8130000}"/>
    <cellStyle name="Comma 3 2 2 5 9" xfId="49252" xr:uid="{00000000-0005-0000-0000-0000A9130000}"/>
    <cellStyle name="Comma 3 2 2 6" xfId="6332" xr:uid="{00000000-0005-0000-0000-0000AA130000}"/>
    <cellStyle name="Comma 3 2 2 6 2" xfId="11006" xr:uid="{00000000-0005-0000-0000-0000AB130000}"/>
    <cellStyle name="Comma 3 2 2 6 2 2" xfId="18556" xr:uid="{00000000-0005-0000-0000-0000AC130000}"/>
    <cellStyle name="Comma 3 2 2 6 2 3" xfId="43137" xr:uid="{00000000-0005-0000-0000-0000AD130000}"/>
    <cellStyle name="Comma 3 2 2 6 2 4" xfId="47872" xr:uid="{00000000-0005-0000-0000-0000AE130000}"/>
    <cellStyle name="Comma 3 2 2 6 2 5" xfId="50888" xr:uid="{00000000-0005-0000-0000-0000AF130000}"/>
    <cellStyle name="Comma 3 2 2 6 3" xfId="11491" xr:uid="{00000000-0005-0000-0000-0000B0130000}"/>
    <cellStyle name="Comma 3 2 2 6 3 2" xfId="19033" xr:uid="{00000000-0005-0000-0000-0000B1130000}"/>
    <cellStyle name="Comma 3 2 2 6 3 3" xfId="42976" xr:uid="{00000000-0005-0000-0000-0000B2130000}"/>
    <cellStyle name="Comma 3 2 2 6 3 4" xfId="48349" xr:uid="{00000000-0005-0000-0000-0000B3130000}"/>
    <cellStyle name="Comma 3 2 2 6 3 5" xfId="51365" xr:uid="{00000000-0005-0000-0000-0000B4130000}"/>
    <cellStyle name="Comma 3 2 2 6 4" xfId="11978" xr:uid="{00000000-0005-0000-0000-0000B5130000}"/>
    <cellStyle name="Comma 3 2 2 6 4 2" xfId="19510" xr:uid="{00000000-0005-0000-0000-0000B6130000}"/>
    <cellStyle name="Comma 3 2 2 6 4 3" xfId="43238" xr:uid="{00000000-0005-0000-0000-0000B7130000}"/>
    <cellStyle name="Comma 3 2 2 6 4 4" xfId="48826" xr:uid="{00000000-0005-0000-0000-0000B8130000}"/>
    <cellStyle name="Comma 3 2 2 6 4 5" xfId="51842" xr:uid="{00000000-0005-0000-0000-0000B9130000}"/>
    <cellStyle name="Comma 3 2 2 6 5" xfId="8971" xr:uid="{00000000-0005-0000-0000-0000BA130000}"/>
    <cellStyle name="Comma 3 2 2 6 5 2" xfId="43454" xr:uid="{00000000-0005-0000-0000-0000BB130000}"/>
    <cellStyle name="Comma 3 2 2 6 5 3" xfId="47395" xr:uid="{00000000-0005-0000-0000-0000BC130000}"/>
    <cellStyle name="Comma 3 2 2 6 5 4" xfId="50411" xr:uid="{00000000-0005-0000-0000-0000BD130000}"/>
    <cellStyle name="Comma 3 2 2 6 6" xfId="42353" xr:uid="{00000000-0005-0000-0000-0000BE130000}"/>
    <cellStyle name="Comma 3 2 2 6 7" xfId="46289" xr:uid="{00000000-0005-0000-0000-0000BF130000}"/>
    <cellStyle name="Comma 3 2 2 6 8" xfId="49305" xr:uid="{00000000-0005-0000-0000-0000C0130000}"/>
    <cellStyle name="Comma 3 2 2 7" xfId="6652" xr:uid="{00000000-0005-0000-0000-0000C1130000}"/>
    <cellStyle name="Comma 3 2 2 7 2" xfId="11218" xr:uid="{00000000-0005-0000-0000-0000C2130000}"/>
    <cellStyle name="Comma 3 2 2 7 2 2" xfId="18768" xr:uid="{00000000-0005-0000-0000-0000C3130000}"/>
    <cellStyle name="Comma 3 2 2 7 2 3" xfId="44031" xr:uid="{00000000-0005-0000-0000-0000C4130000}"/>
    <cellStyle name="Comma 3 2 2 7 2 4" xfId="48084" xr:uid="{00000000-0005-0000-0000-0000C5130000}"/>
    <cellStyle name="Comma 3 2 2 7 2 5" xfId="51100" xr:uid="{00000000-0005-0000-0000-0000C6130000}"/>
    <cellStyle name="Comma 3 2 2 7 3" xfId="11703" xr:uid="{00000000-0005-0000-0000-0000C7130000}"/>
    <cellStyle name="Comma 3 2 2 7 3 2" xfId="19245" xr:uid="{00000000-0005-0000-0000-0000C8130000}"/>
    <cellStyle name="Comma 3 2 2 7 3 3" xfId="44415" xr:uid="{00000000-0005-0000-0000-0000C9130000}"/>
    <cellStyle name="Comma 3 2 2 7 3 4" xfId="48561" xr:uid="{00000000-0005-0000-0000-0000CA130000}"/>
    <cellStyle name="Comma 3 2 2 7 3 5" xfId="51577" xr:uid="{00000000-0005-0000-0000-0000CB130000}"/>
    <cellStyle name="Comma 3 2 2 7 4" xfId="12190" xr:uid="{00000000-0005-0000-0000-0000CC130000}"/>
    <cellStyle name="Comma 3 2 2 7 4 2" xfId="19722" xr:uid="{00000000-0005-0000-0000-0000CD130000}"/>
    <cellStyle name="Comma 3 2 2 7 4 3" xfId="43792" xr:uid="{00000000-0005-0000-0000-0000CE130000}"/>
    <cellStyle name="Comma 3 2 2 7 4 4" xfId="49038" xr:uid="{00000000-0005-0000-0000-0000CF130000}"/>
    <cellStyle name="Comma 3 2 2 7 4 5" xfId="52054" xr:uid="{00000000-0005-0000-0000-0000D0130000}"/>
    <cellStyle name="Comma 3 2 2 7 5" xfId="9285" xr:uid="{00000000-0005-0000-0000-0000D1130000}"/>
    <cellStyle name="Comma 3 2 2 7 5 2" xfId="42666" xr:uid="{00000000-0005-0000-0000-0000D2130000}"/>
    <cellStyle name="Comma 3 2 2 7 5 3" xfId="47607" xr:uid="{00000000-0005-0000-0000-0000D3130000}"/>
    <cellStyle name="Comma 3 2 2 7 5 4" xfId="50623" xr:uid="{00000000-0005-0000-0000-0000D4130000}"/>
    <cellStyle name="Comma 3 2 2 7 6" xfId="32274" xr:uid="{00000000-0005-0000-0000-0000D5130000}"/>
    <cellStyle name="Comma 3 2 2 7 7" xfId="46501" xr:uid="{00000000-0005-0000-0000-0000D6130000}"/>
    <cellStyle name="Comma 3 2 2 7 8" xfId="49517" xr:uid="{00000000-0005-0000-0000-0000D7130000}"/>
    <cellStyle name="Comma 3 2 2 8" xfId="10794" xr:uid="{00000000-0005-0000-0000-0000D8130000}"/>
    <cellStyle name="Comma 3 2 2 8 2" xfId="18344" xr:uid="{00000000-0005-0000-0000-0000D9130000}"/>
    <cellStyle name="Comma 3 2 2 8 3" xfId="43114" xr:uid="{00000000-0005-0000-0000-0000DA130000}"/>
    <cellStyle name="Comma 3 2 2 8 4" xfId="47660" xr:uid="{00000000-0005-0000-0000-0000DB130000}"/>
    <cellStyle name="Comma 3 2 2 8 5" xfId="50676" xr:uid="{00000000-0005-0000-0000-0000DC130000}"/>
    <cellStyle name="Comma 3 2 2 9" xfId="11274" xr:uid="{00000000-0005-0000-0000-0000DD130000}"/>
    <cellStyle name="Comma 3 2 2 9 2" xfId="18821" xr:uid="{00000000-0005-0000-0000-0000DE130000}"/>
    <cellStyle name="Comma 3 2 2 9 3" xfId="44355" xr:uid="{00000000-0005-0000-0000-0000DF130000}"/>
    <cellStyle name="Comma 3 2 2 9 4" xfId="48137" xr:uid="{00000000-0005-0000-0000-0000E0130000}"/>
    <cellStyle name="Comma 3 2 2 9 5" xfId="51153" xr:uid="{00000000-0005-0000-0000-0000E1130000}"/>
    <cellStyle name="Comma 3 2 3" xfId="4864" xr:uid="{00000000-0005-0000-0000-0000E2130000}"/>
    <cellStyle name="Comma 3 2 3 10" xfId="11780" xr:uid="{00000000-0005-0000-0000-0000E3130000}"/>
    <cellStyle name="Comma 3 2 3 10 2" xfId="19313" xr:uid="{00000000-0005-0000-0000-0000E4130000}"/>
    <cellStyle name="Comma 3 2 3 10 3" xfId="20120" xr:uid="{00000000-0005-0000-0000-0000E5130000}"/>
    <cellStyle name="Comma 3 2 3 10 4" xfId="48629" xr:uid="{00000000-0005-0000-0000-0000E6130000}"/>
    <cellStyle name="Comma 3 2 3 10 5" xfId="51645" xr:uid="{00000000-0005-0000-0000-0000E7130000}"/>
    <cellStyle name="Comma 3 2 3 11" xfId="7798" xr:uid="{00000000-0005-0000-0000-0000E8130000}"/>
    <cellStyle name="Comma 3 2 3 11 2" xfId="18008" xr:uid="{00000000-0005-0000-0000-0000E9130000}"/>
    <cellStyle name="Comma 3 2 3 11 3" xfId="21042" xr:uid="{00000000-0005-0000-0000-0000EA130000}"/>
    <cellStyle name="Comma 3 2 3 11 4" xfId="47006" xr:uid="{00000000-0005-0000-0000-0000EB130000}"/>
    <cellStyle name="Comma 3 2 3 11 5" xfId="50022" xr:uid="{00000000-0005-0000-0000-0000EC130000}"/>
    <cellStyle name="Comma 3 2 3 12" xfId="20025" xr:uid="{00000000-0005-0000-0000-0000ED130000}"/>
    <cellStyle name="Comma 3 2 3 13" xfId="44910" xr:uid="{00000000-0005-0000-0000-0000EE130000}"/>
    <cellStyle name="Comma 3 2 3 14" xfId="45818" xr:uid="{00000000-0005-0000-0000-0000EF130000}"/>
    <cellStyle name="Comma 3 2 3 15" xfId="46092" xr:uid="{00000000-0005-0000-0000-0000F0130000}"/>
    <cellStyle name="Comma 3 2 3 16" xfId="49107" xr:uid="{00000000-0005-0000-0000-0000F1130000}"/>
    <cellStyle name="Comma 3 2 3 2" xfId="6128" xr:uid="{00000000-0005-0000-0000-0000F2130000}"/>
    <cellStyle name="Comma 3 2 3 2 2" xfId="6448" xr:uid="{00000000-0005-0000-0000-0000F3130000}"/>
    <cellStyle name="Comma 3 2 3 2 2 2" xfId="11074" xr:uid="{00000000-0005-0000-0000-0000F4130000}"/>
    <cellStyle name="Comma 3 2 3 2 2 2 2" xfId="18624" xr:uid="{00000000-0005-0000-0000-0000F5130000}"/>
    <cellStyle name="Comma 3 2 3 2 2 2 3" xfId="44322" xr:uid="{00000000-0005-0000-0000-0000F6130000}"/>
    <cellStyle name="Comma 3 2 3 2 2 2 4" xfId="47940" xr:uid="{00000000-0005-0000-0000-0000F7130000}"/>
    <cellStyle name="Comma 3 2 3 2 2 2 5" xfId="50956" xr:uid="{00000000-0005-0000-0000-0000F8130000}"/>
    <cellStyle name="Comma 3 2 3 2 2 3" xfId="11559" xr:uid="{00000000-0005-0000-0000-0000F9130000}"/>
    <cellStyle name="Comma 3 2 3 2 2 3 2" xfId="19101" xr:uid="{00000000-0005-0000-0000-0000FA130000}"/>
    <cellStyle name="Comma 3 2 3 2 2 3 3" xfId="43984" xr:uid="{00000000-0005-0000-0000-0000FB130000}"/>
    <cellStyle name="Comma 3 2 3 2 2 3 4" xfId="48417" xr:uid="{00000000-0005-0000-0000-0000FC130000}"/>
    <cellStyle name="Comma 3 2 3 2 2 3 5" xfId="51433" xr:uid="{00000000-0005-0000-0000-0000FD130000}"/>
    <cellStyle name="Comma 3 2 3 2 2 4" xfId="12046" xr:uid="{00000000-0005-0000-0000-0000FE130000}"/>
    <cellStyle name="Comma 3 2 3 2 2 4 2" xfId="19578" xr:uid="{00000000-0005-0000-0000-0000FF130000}"/>
    <cellStyle name="Comma 3 2 3 2 2 4 3" xfId="43246" xr:uid="{00000000-0005-0000-0000-000000140000}"/>
    <cellStyle name="Comma 3 2 3 2 2 4 4" xfId="48894" xr:uid="{00000000-0005-0000-0000-000001140000}"/>
    <cellStyle name="Comma 3 2 3 2 2 4 5" xfId="51910" xr:uid="{00000000-0005-0000-0000-000002140000}"/>
    <cellStyle name="Comma 3 2 3 2 2 5" xfId="9082" xr:uid="{00000000-0005-0000-0000-000003140000}"/>
    <cellStyle name="Comma 3 2 3 2 2 5 2" xfId="44049" xr:uid="{00000000-0005-0000-0000-000004140000}"/>
    <cellStyle name="Comma 3 2 3 2 2 5 3" xfId="47463" xr:uid="{00000000-0005-0000-0000-000005140000}"/>
    <cellStyle name="Comma 3 2 3 2 2 5 4" xfId="50479" xr:uid="{00000000-0005-0000-0000-000006140000}"/>
    <cellStyle name="Comma 3 2 3 2 2 6" xfId="28761" xr:uid="{00000000-0005-0000-0000-000007140000}"/>
    <cellStyle name="Comma 3 2 3 2 2 7" xfId="46357" xr:uid="{00000000-0005-0000-0000-000008140000}"/>
    <cellStyle name="Comma 3 2 3 2 2 8" xfId="49373" xr:uid="{00000000-0005-0000-0000-000009140000}"/>
    <cellStyle name="Comma 3 2 3 2 3" xfId="10862" xr:uid="{00000000-0005-0000-0000-00000A140000}"/>
    <cellStyle name="Comma 3 2 3 2 3 2" xfId="18412" xr:uid="{00000000-0005-0000-0000-00000B140000}"/>
    <cellStyle name="Comma 3 2 3 2 3 3" xfId="44634" xr:uid="{00000000-0005-0000-0000-00000C140000}"/>
    <cellStyle name="Comma 3 2 3 2 3 4" xfId="47728" xr:uid="{00000000-0005-0000-0000-00000D140000}"/>
    <cellStyle name="Comma 3 2 3 2 3 5" xfId="50744" xr:uid="{00000000-0005-0000-0000-00000E140000}"/>
    <cellStyle name="Comma 3 2 3 2 4" xfId="11346" xr:uid="{00000000-0005-0000-0000-00000F140000}"/>
    <cellStyle name="Comma 3 2 3 2 4 2" xfId="18889" xr:uid="{00000000-0005-0000-0000-000010140000}"/>
    <cellStyle name="Comma 3 2 3 2 4 3" xfId="44671" xr:uid="{00000000-0005-0000-0000-000011140000}"/>
    <cellStyle name="Comma 3 2 3 2 4 4" xfId="48205" xr:uid="{00000000-0005-0000-0000-000012140000}"/>
    <cellStyle name="Comma 3 2 3 2 4 5" xfId="51221" xr:uid="{00000000-0005-0000-0000-000013140000}"/>
    <cellStyle name="Comma 3 2 3 2 5" xfId="11833" xr:uid="{00000000-0005-0000-0000-000014140000}"/>
    <cellStyle name="Comma 3 2 3 2 5 2" xfId="19366" xr:uid="{00000000-0005-0000-0000-000015140000}"/>
    <cellStyle name="Comma 3 2 3 2 5 3" xfId="44706" xr:uid="{00000000-0005-0000-0000-000016140000}"/>
    <cellStyle name="Comma 3 2 3 2 5 4" xfId="48682" xr:uid="{00000000-0005-0000-0000-000017140000}"/>
    <cellStyle name="Comma 3 2 3 2 5 5" xfId="51698" xr:uid="{00000000-0005-0000-0000-000018140000}"/>
    <cellStyle name="Comma 3 2 3 2 6" xfId="8781" xr:uid="{00000000-0005-0000-0000-000019140000}"/>
    <cellStyle name="Comma 3 2 3 2 6 2" xfId="33430" xr:uid="{00000000-0005-0000-0000-00001A140000}"/>
    <cellStyle name="Comma 3 2 3 2 6 3" xfId="47251" xr:uid="{00000000-0005-0000-0000-00001B140000}"/>
    <cellStyle name="Comma 3 2 3 2 6 4" xfId="50267" xr:uid="{00000000-0005-0000-0000-00001C140000}"/>
    <cellStyle name="Comma 3 2 3 2 7" xfId="42310" xr:uid="{00000000-0005-0000-0000-00001D140000}"/>
    <cellStyle name="Comma 3 2 3 2 8" xfId="46145" xr:uid="{00000000-0005-0000-0000-00001E140000}"/>
    <cellStyle name="Comma 3 2 3 2 9" xfId="49161" xr:uid="{00000000-0005-0000-0000-00001F140000}"/>
    <cellStyle name="Comma 3 2 3 3" xfId="6208" xr:uid="{00000000-0005-0000-0000-000020140000}"/>
    <cellStyle name="Comma 3 2 3 3 2" xfId="6528" xr:uid="{00000000-0005-0000-0000-000021140000}"/>
    <cellStyle name="Comma 3 2 3 3 2 2" xfId="11127" xr:uid="{00000000-0005-0000-0000-000022140000}"/>
    <cellStyle name="Comma 3 2 3 3 2 2 2" xfId="18677" xr:uid="{00000000-0005-0000-0000-000023140000}"/>
    <cellStyle name="Comma 3 2 3 3 2 2 3" xfId="21225" xr:uid="{00000000-0005-0000-0000-000024140000}"/>
    <cellStyle name="Comma 3 2 3 3 2 2 4" xfId="47993" xr:uid="{00000000-0005-0000-0000-000025140000}"/>
    <cellStyle name="Comma 3 2 3 3 2 2 5" xfId="51009" xr:uid="{00000000-0005-0000-0000-000026140000}"/>
    <cellStyle name="Comma 3 2 3 3 2 3" xfId="11612" xr:uid="{00000000-0005-0000-0000-000027140000}"/>
    <cellStyle name="Comma 3 2 3 3 2 3 2" xfId="19154" xr:uid="{00000000-0005-0000-0000-000028140000}"/>
    <cellStyle name="Comma 3 2 3 3 2 3 3" xfId="44800" xr:uid="{00000000-0005-0000-0000-000029140000}"/>
    <cellStyle name="Comma 3 2 3 3 2 3 4" xfId="48470" xr:uid="{00000000-0005-0000-0000-00002A140000}"/>
    <cellStyle name="Comma 3 2 3 3 2 3 5" xfId="51486" xr:uid="{00000000-0005-0000-0000-00002B140000}"/>
    <cellStyle name="Comma 3 2 3 3 2 4" xfId="12099" xr:uid="{00000000-0005-0000-0000-00002C140000}"/>
    <cellStyle name="Comma 3 2 3 3 2 4 2" xfId="19631" xr:uid="{00000000-0005-0000-0000-00002D140000}"/>
    <cellStyle name="Comma 3 2 3 3 2 4 3" xfId="42874" xr:uid="{00000000-0005-0000-0000-00002E140000}"/>
    <cellStyle name="Comma 3 2 3 3 2 4 4" xfId="48947" xr:uid="{00000000-0005-0000-0000-00002F140000}"/>
    <cellStyle name="Comma 3 2 3 3 2 4 5" xfId="51963" xr:uid="{00000000-0005-0000-0000-000030140000}"/>
    <cellStyle name="Comma 3 2 3 3 2 5" xfId="9161" xr:uid="{00000000-0005-0000-0000-000031140000}"/>
    <cellStyle name="Comma 3 2 3 3 2 5 2" xfId="43519" xr:uid="{00000000-0005-0000-0000-000032140000}"/>
    <cellStyle name="Comma 3 2 3 3 2 5 3" xfId="47516" xr:uid="{00000000-0005-0000-0000-000033140000}"/>
    <cellStyle name="Comma 3 2 3 3 2 5 4" xfId="50532" xr:uid="{00000000-0005-0000-0000-000034140000}"/>
    <cellStyle name="Comma 3 2 3 3 2 6" xfId="44446" xr:uid="{00000000-0005-0000-0000-000035140000}"/>
    <cellStyle name="Comma 3 2 3 3 2 7" xfId="46410" xr:uid="{00000000-0005-0000-0000-000036140000}"/>
    <cellStyle name="Comma 3 2 3 3 2 8" xfId="49426" xr:uid="{00000000-0005-0000-0000-000037140000}"/>
    <cellStyle name="Comma 3 2 3 3 3" xfId="10915" xr:uid="{00000000-0005-0000-0000-000038140000}"/>
    <cellStyle name="Comma 3 2 3 3 3 2" xfId="18465" xr:uid="{00000000-0005-0000-0000-000039140000}"/>
    <cellStyle name="Comma 3 2 3 3 3 3" xfId="44251" xr:uid="{00000000-0005-0000-0000-00003A140000}"/>
    <cellStyle name="Comma 3 2 3 3 3 4" xfId="47781" xr:uid="{00000000-0005-0000-0000-00003B140000}"/>
    <cellStyle name="Comma 3 2 3 3 3 5" xfId="50797" xr:uid="{00000000-0005-0000-0000-00003C140000}"/>
    <cellStyle name="Comma 3 2 3 3 4" xfId="11400" xr:uid="{00000000-0005-0000-0000-00003D140000}"/>
    <cellStyle name="Comma 3 2 3 3 4 2" xfId="18942" xr:uid="{00000000-0005-0000-0000-00003E140000}"/>
    <cellStyle name="Comma 3 2 3 3 4 3" xfId="42765" xr:uid="{00000000-0005-0000-0000-00003F140000}"/>
    <cellStyle name="Comma 3 2 3 3 4 4" xfId="48258" xr:uid="{00000000-0005-0000-0000-000040140000}"/>
    <cellStyle name="Comma 3 2 3 3 4 5" xfId="51274" xr:uid="{00000000-0005-0000-0000-000041140000}"/>
    <cellStyle name="Comma 3 2 3 3 5" xfId="11887" xr:uid="{00000000-0005-0000-0000-000042140000}"/>
    <cellStyle name="Comma 3 2 3 3 5 2" xfId="19419" xr:uid="{00000000-0005-0000-0000-000043140000}"/>
    <cellStyle name="Comma 3 2 3 3 5 3" xfId="42842" xr:uid="{00000000-0005-0000-0000-000044140000}"/>
    <cellStyle name="Comma 3 2 3 3 5 4" xfId="48735" xr:uid="{00000000-0005-0000-0000-000045140000}"/>
    <cellStyle name="Comma 3 2 3 3 5 5" xfId="51751" xr:uid="{00000000-0005-0000-0000-000046140000}"/>
    <cellStyle name="Comma 3 2 3 3 6" xfId="8852" xr:uid="{00000000-0005-0000-0000-000047140000}"/>
    <cellStyle name="Comma 3 2 3 3 6 2" xfId="43604" xr:uid="{00000000-0005-0000-0000-000048140000}"/>
    <cellStyle name="Comma 3 2 3 3 6 3" xfId="47304" xr:uid="{00000000-0005-0000-0000-000049140000}"/>
    <cellStyle name="Comma 3 2 3 3 6 4" xfId="50320" xr:uid="{00000000-0005-0000-0000-00004A140000}"/>
    <cellStyle name="Comma 3 2 3 3 7" xfId="44736" xr:uid="{00000000-0005-0000-0000-00004B140000}"/>
    <cellStyle name="Comma 3 2 3 3 8" xfId="46198" xr:uid="{00000000-0005-0000-0000-00004C140000}"/>
    <cellStyle name="Comma 3 2 3 3 9" xfId="49214" xr:uid="{00000000-0005-0000-0000-00004D140000}"/>
    <cellStyle name="Comma 3 2 3 4" xfId="6288" xr:uid="{00000000-0005-0000-0000-00004E140000}"/>
    <cellStyle name="Comma 3 2 3 4 2" xfId="6608" xr:uid="{00000000-0005-0000-0000-00004F140000}"/>
    <cellStyle name="Comma 3 2 3 4 2 2" xfId="11180" xr:uid="{00000000-0005-0000-0000-000050140000}"/>
    <cellStyle name="Comma 3 2 3 4 2 2 2" xfId="18730" xr:uid="{00000000-0005-0000-0000-000051140000}"/>
    <cellStyle name="Comma 3 2 3 4 2 2 3" xfId="28664" xr:uid="{00000000-0005-0000-0000-000052140000}"/>
    <cellStyle name="Comma 3 2 3 4 2 2 4" xfId="48046" xr:uid="{00000000-0005-0000-0000-000053140000}"/>
    <cellStyle name="Comma 3 2 3 4 2 2 5" xfId="51062" xr:uid="{00000000-0005-0000-0000-000054140000}"/>
    <cellStyle name="Comma 3 2 3 4 2 3" xfId="11665" xr:uid="{00000000-0005-0000-0000-000055140000}"/>
    <cellStyle name="Comma 3 2 3 4 2 3 2" xfId="19207" xr:uid="{00000000-0005-0000-0000-000056140000}"/>
    <cellStyle name="Comma 3 2 3 4 2 3 3" xfId="43780" xr:uid="{00000000-0005-0000-0000-000057140000}"/>
    <cellStyle name="Comma 3 2 3 4 2 3 4" xfId="48523" xr:uid="{00000000-0005-0000-0000-000058140000}"/>
    <cellStyle name="Comma 3 2 3 4 2 3 5" xfId="51539" xr:uid="{00000000-0005-0000-0000-000059140000}"/>
    <cellStyle name="Comma 3 2 3 4 2 4" xfId="12152" xr:uid="{00000000-0005-0000-0000-00005A140000}"/>
    <cellStyle name="Comma 3 2 3 4 2 4 2" xfId="19684" xr:uid="{00000000-0005-0000-0000-00005B140000}"/>
    <cellStyle name="Comma 3 2 3 4 2 4 3" xfId="43261" xr:uid="{00000000-0005-0000-0000-00005C140000}"/>
    <cellStyle name="Comma 3 2 3 4 2 4 4" xfId="49000" xr:uid="{00000000-0005-0000-0000-00005D140000}"/>
    <cellStyle name="Comma 3 2 3 4 2 4 5" xfId="52016" xr:uid="{00000000-0005-0000-0000-00005E140000}"/>
    <cellStyle name="Comma 3 2 3 4 2 5" xfId="9241" xr:uid="{00000000-0005-0000-0000-00005F140000}"/>
    <cellStyle name="Comma 3 2 3 4 2 5 2" xfId="42661" xr:uid="{00000000-0005-0000-0000-000060140000}"/>
    <cellStyle name="Comma 3 2 3 4 2 5 3" xfId="47569" xr:uid="{00000000-0005-0000-0000-000061140000}"/>
    <cellStyle name="Comma 3 2 3 4 2 5 4" xfId="50585" xr:uid="{00000000-0005-0000-0000-000062140000}"/>
    <cellStyle name="Comma 3 2 3 4 2 6" xfId="42416" xr:uid="{00000000-0005-0000-0000-000063140000}"/>
    <cellStyle name="Comma 3 2 3 4 2 7" xfId="46463" xr:uid="{00000000-0005-0000-0000-000064140000}"/>
    <cellStyle name="Comma 3 2 3 4 2 8" xfId="49479" xr:uid="{00000000-0005-0000-0000-000065140000}"/>
    <cellStyle name="Comma 3 2 3 4 3" xfId="10968" xr:uid="{00000000-0005-0000-0000-000066140000}"/>
    <cellStyle name="Comma 3 2 3 4 3 2" xfId="18518" xr:uid="{00000000-0005-0000-0000-000067140000}"/>
    <cellStyle name="Comma 3 2 3 4 3 3" xfId="43740" xr:uid="{00000000-0005-0000-0000-000068140000}"/>
    <cellStyle name="Comma 3 2 3 4 3 4" xfId="47834" xr:uid="{00000000-0005-0000-0000-000069140000}"/>
    <cellStyle name="Comma 3 2 3 4 3 5" xfId="50850" xr:uid="{00000000-0005-0000-0000-00006A140000}"/>
    <cellStyle name="Comma 3 2 3 4 4" xfId="11453" xr:uid="{00000000-0005-0000-0000-00006B140000}"/>
    <cellStyle name="Comma 3 2 3 4 4 2" xfId="18995" xr:uid="{00000000-0005-0000-0000-00006C140000}"/>
    <cellStyle name="Comma 3 2 3 4 4 3" xfId="28833" xr:uid="{00000000-0005-0000-0000-00006D140000}"/>
    <cellStyle name="Comma 3 2 3 4 4 4" xfId="48311" xr:uid="{00000000-0005-0000-0000-00006E140000}"/>
    <cellStyle name="Comma 3 2 3 4 4 5" xfId="51327" xr:uid="{00000000-0005-0000-0000-00006F140000}"/>
    <cellStyle name="Comma 3 2 3 4 5" xfId="11940" xr:uid="{00000000-0005-0000-0000-000070140000}"/>
    <cellStyle name="Comma 3 2 3 4 5 2" xfId="19472" xr:uid="{00000000-0005-0000-0000-000071140000}"/>
    <cellStyle name="Comma 3 2 3 4 5 3" xfId="44232" xr:uid="{00000000-0005-0000-0000-000072140000}"/>
    <cellStyle name="Comma 3 2 3 4 5 4" xfId="48788" xr:uid="{00000000-0005-0000-0000-000073140000}"/>
    <cellStyle name="Comma 3 2 3 4 5 5" xfId="51804" xr:uid="{00000000-0005-0000-0000-000074140000}"/>
    <cellStyle name="Comma 3 2 3 4 6" xfId="8928" xr:uid="{00000000-0005-0000-0000-000075140000}"/>
    <cellStyle name="Comma 3 2 3 4 6 2" xfId="42618" xr:uid="{00000000-0005-0000-0000-000076140000}"/>
    <cellStyle name="Comma 3 2 3 4 6 3" xfId="47357" xr:uid="{00000000-0005-0000-0000-000077140000}"/>
    <cellStyle name="Comma 3 2 3 4 6 4" xfId="50373" xr:uid="{00000000-0005-0000-0000-000078140000}"/>
    <cellStyle name="Comma 3 2 3 4 7" xfId="43938" xr:uid="{00000000-0005-0000-0000-000079140000}"/>
    <cellStyle name="Comma 3 2 3 4 8" xfId="46251" xr:uid="{00000000-0005-0000-0000-00007A140000}"/>
    <cellStyle name="Comma 3 2 3 4 9" xfId="49267" xr:uid="{00000000-0005-0000-0000-00007B140000}"/>
    <cellStyle name="Comma 3 2 3 5" xfId="6368" xr:uid="{00000000-0005-0000-0000-00007C140000}"/>
    <cellStyle name="Comma 3 2 3 5 2" xfId="11021" xr:uid="{00000000-0005-0000-0000-00007D140000}"/>
    <cellStyle name="Comma 3 2 3 5 2 2" xfId="18571" xr:uid="{00000000-0005-0000-0000-00007E140000}"/>
    <cellStyle name="Comma 3 2 3 5 2 3" xfId="42709" xr:uid="{00000000-0005-0000-0000-00007F140000}"/>
    <cellStyle name="Comma 3 2 3 5 2 4" xfId="47887" xr:uid="{00000000-0005-0000-0000-000080140000}"/>
    <cellStyle name="Comma 3 2 3 5 2 5" xfId="50903" xr:uid="{00000000-0005-0000-0000-000081140000}"/>
    <cellStyle name="Comma 3 2 3 5 3" xfId="11506" xr:uid="{00000000-0005-0000-0000-000082140000}"/>
    <cellStyle name="Comma 3 2 3 5 3 2" xfId="19048" xr:uid="{00000000-0005-0000-0000-000083140000}"/>
    <cellStyle name="Comma 3 2 3 5 3 3" xfId="43956" xr:uid="{00000000-0005-0000-0000-000084140000}"/>
    <cellStyle name="Comma 3 2 3 5 3 4" xfId="48364" xr:uid="{00000000-0005-0000-0000-000085140000}"/>
    <cellStyle name="Comma 3 2 3 5 3 5" xfId="51380" xr:uid="{00000000-0005-0000-0000-000086140000}"/>
    <cellStyle name="Comma 3 2 3 5 4" xfId="11993" xr:uid="{00000000-0005-0000-0000-000087140000}"/>
    <cellStyle name="Comma 3 2 3 5 4 2" xfId="19525" xr:uid="{00000000-0005-0000-0000-000088140000}"/>
    <cellStyle name="Comma 3 2 3 5 4 3" xfId="42859" xr:uid="{00000000-0005-0000-0000-000089140000}"/>
    <cellStyle name="Comma 3 2 3 5 4 4" xfId="48841" xr:uid="{00000000-0005-0000-0000-00008A140000}"/>
    <cellStyle name="Comma 3 2 3 5 4 5" xfId="51857" xr:uid="{00000000-0005-0000-0000-00008B140000}"/>
    <cellStyle name="Comma 3 2 3 5 5" xfId="9007" xr:uid="{00000000-0005-0000-0000-00008C140000}"/>
    <cellStyle name="Comma 3 2 3 5 5 2" xfId="44393" xr:uid="{00000000-0005-0000-0000-00008D140000}"/>
    <cellStyle name="Comma 3 2 3 5 5 3" xfId="47410" xr:uid="{00000000-0005-0000-0000-00008E140000}"/>
    <cellStyle name="Comma 3 2 3 5 5 4" xfId="50426" xr:uid="{00000000-0005-0000-0000-00008F140000}"/>
    <cellStyle name="Comma 3 2 3 5 6" xfId="33832" xr:uid="{00000000-0005-0000-0000-000090140000}"/>
    <cellStyle name="Comma 3 2 3 5 7" xfId="46304" xr:uid="{00000000-0005-0000-0000-000091140000}"/>
    <cellStyle name="Comma 3 2 3 5 8" xfId="49320" xr:uid="{00000000-0005-0000-0000-000092140000}"/>
    <cellStyle name="Comma 3 2 3 6" xfId="6688" xr:uid="{00000000-0005-0000-0000-000093140000}"/>
    <cellStyle name="Comma 3 2 3 6 2" xfId="11233" xr:uid="{00000000-0005-0000-0000-000094140000}"/>
    <cellStyle name="Comma 3 2 3 6 2 2" xfId="18783" xr:uid="{00000000-0005-0000-0000-000095140000}"/>
    <cellStyle name="Comma 3 2 3 6 2 3" xfId="42743" xr:uid="{00000000-0005-0000-0000-000096140000}"/>
    <cellStyle name="Comma 3 2 3 6 2 4" xfId="48099" xr:uid="{00000000-0005-0000-0000-000097140000}"/>
    <cellStyle name="Comma 3 2 3 6 2 5" xfId="51115" xr:uid="{00000000-0005-0000-0000-000098140000}"/>
    <cellStyle name="Comma 3 2 3 6 3" xfId="11718" xr:uid="{00000000-0005-0000-0000-000099140000}"/>
    <cellStyle name="Comma 3 2 3 6 3 2" xfId="19260" xr:uid="{00000000-0005-0000-0000-00009A140000}"/>
    <cellStyle name="Comma 3 2 3 6 3 3" xfId="43927" xr:uid="{00000000-0005-0000-0000-00009B140000}"/>
    <cellStyle name="Comma 3 2 3 6 3 4" xfId="48576" xr:uid="{00000000-0005-0000-0000-00009C140000}"/>
    <cellStyle name="Comma 3 2 3 6 3 5" xfId="51592" xr:uid="{00000000-0005-0000-0000-00009D140000}"/>
    <cellStyle name="Comma 3 2 3 6 4" xfId="12206" xr:uid="{00000000-0005-0000-0000-00009E140000}"/>
    <cellStyle name="Comma 3 2 3 6 4 2" xfId="19737" xr:uid="{00000000-0005-0000-0000-00009F140000}"/>
    <cellStyle name="Comma 3 2 3 6 4 3" xfId="43267" xr:uid="{00000000-0005-0000-0000-0000A0140000}"/>
    <cellStyle name="Comma 3 2 3 6 4 4" xfId="49053" xr:uid="{00000000-0005-0000-0000-0000A1140000}"/>
    <cellStyle name="Comma 3 2 3 6 4 5" xfId="52069" xr:uid="{00000000-0005-0000-0000-0000A2140000}"/>
    <cellStyle name="Comma 3 2 3 6 5" xfId="9321" xr:uid="{00000000-0005-0000-0000-0000A3140000}"/>
    <cellStyle name="Comma 3 2 3 6 5 2" xfId="21601" xr:uid="{00000000-0005-0000-0000-0000A4140000}"/>
    <cellStyle name="Comma 3 2 3 6 5 3" xfId="47622" xr:uid="{00000000-0005-0000-0000-0000A5140000}"/>
    <cellStyle name="Comma 3 2 3 6 5 4" xfId="50638" xr:uid="{00000000-0005-0000-0000-0000A6140000}"/>
    <cellStyle name="Comma 3 2 3 6 6" xfId="21048" xr:uid="{00000000-0005-0000-0000-0000A7140000}"/>
    <cellStyle name="Comma 3 2 3 6 7" xfId="46516" xr:uid="{00000000-0005-0000-0000-0000A8140000}"/>
    <cellStyle name="Comma 3 2 3 6 8" xfId="49532" xr:uid="{00000000-0005-0000-0000-0000A9140000}"/>
    <cellStyle name="Comma 3 2 3 7" xfId="8616" xr:uid="{00000000-0005-0000-0000-0000AA140000}"/>
    <cellStyle name="Comma 3 2 3 8" xfId="10809" xr:uid="{00000000-0005-0000-0000-0000AB140000}"/>
    <cellStyle name="Comma 3 2 3 8 2" xfId="18359" xr:uid="{00000000-0005-0000-0000-0000AC140000}"/>
    <cellStyle name="Comma 3 2 3 8 3" xfId="30778" xr:uid="{00000000-0005-0000-0000-0000AD140000}"/>
    <cellStyle name="Comma 3 2 3 8 4" xfId="47675" xr:uid="{00000000-0005-0000-0000-0000AE140000}"/>
    <cellStyle name="Comma 3 2 3 8 5" xfId="50691" xr:uid="{00000000-0005-0000-0000-0000AF140000}"/>
    <cellStyle name="Comma 3 2 3 9" xfId="11293" xr:uid="{00000000-0005-0000-0000-0000B0140000}"/>
    <cellStyle name="Comma 3 2 3 9 2" xfId="18836" xr:uid="{00000000-0005-0000-0000-0000B1140000}"/>
    <cellStyle name="Comma 3 2 3 9 3" xfId="44066" xr:uid="{00000000-0005-0000-0000-0000B2140000}"/>
    <cellStyle name="Comma 3 2 3 9 4" xfId="48152" xr:uid="{00000000-0005-0000-0000-0000B3140000}"/>
    <cellStyle name="Comma 3 2 3 9 5" xfId="51168" xr:uid="{00000000-0005-0000-0000-0000B4140000}"/>
    <cellStyle name="Comma 3 2 4" xfId="7470" xr:uid="{00000000-0005-0000-0000-0000B5140000}"/>
    <cellStyle name="Comma 3 2 4 2" xfId="20026" xr:uid="{00000000-0005-0000-0000-0000B6140000}"/>
    <cellStyle name="Comma 3 2 4 3" xfId="44911" xr:uid="{00000000-0005-0000-0000-0000B7140000}"/>
    <cellStyle name="Comma 3 2 4 4" xfId="45819" xr:uid="{00000000-0005-0000-0000-0000B8140000}"/>
    <cellStyle name="Comma 3 2 5" xfId="8730" xr:uid="{00000000-0005-0000-0000-0000B9140000}"/>
    <cellStyle name="Comma 3 2 5 2" xfId="18218" xr:uid="{00000000-0005-0000-0000-0000BA140000}"/>
    <cellStyle name="Comma 3 2 5 3" xfId="20027" xr:uid="{00000000-0005-0000-0000-0000BB140000}"/>
    <cellStyle name="Comma 3 2 5 4" xfId="42594" xr:uid="{00000000-0005-0000-0000-0000BC140000}"/>
    <cellStyle name="Comma 3 2 5 5" xfId="44912" xr:uid="{00000000-0005-0000-0000-0000BD140000}"/>
    <cellStyle name="Comma 3 2 5 6" xfId="45820" xr:uid="{00000000-0005-0000-0000-0000BE140000}"/>
    <cellStyle name="Comma 3 2 5 7" xfId="47234" xr:uid="{00000000-0005-0000-0000-0000BF140000}"/>
    <cellStyle name="Comma 3 2 5 8" xfId="50250" xr:uid="{00000000-0005-0000-0000-0000C0140000}"/>
    <cellStyle name="Comma 3 2 6" xfId="7493" xr:uid="{00000000-0005-0000-0000-0000C1140000}"/>
    <cellStyle name="Comma 3 2 6 2" xfId="17995" xr:uid="{00000000-0005-0000-0000-0000C2140000}"/>
    <cellStyle name="Comma 3 2 6 3" xfId="20781" xr:uid="{00000000-0005-0000-0000-0000C3140000}"/>
    <cellStyle name="Comma 3 2 6 4" xfId="46990" xr:uid="{00000000-0005-0000-0000-0000C4140000}"/>
    <cellStyle name="Comma 3 2 6 5" xfId="50006" xr:uid="{00000000-0005-0000-0000-0000C5140000}"/>
    <cellStyle name="Comma 3 2 7" xfId="15792" xr:uid="{00000000-0005-0000-0000-0000C6140000}"/>
    <cellStyle name="Comma 3 2 8" xfId="20022" xr:uid="{00000000-0005-0000-0000-0000C7140000}"/>
    <cellStyle name="Comma 3 2 9" xfId="44907" xr:uid="{00000000-0005-0000-0000-0000C8140000}"/>
    <cellStyle name="Comma 3 3" xfId="3958" xr:uid="{00000000-0005-0000-0000-0000C9140000}"/>
    <cellStyle name="Comma 3 3 10" xfId="12249" xr:uid="{00000000-0005-0000-0000-0000CA140000}"/>
    <cellStyle name="Comma 3 3 2" xfId="4865" xr:uid="{00000000-0005-0000-0000-0000CB140000}"/>
    <cellStyle name="Comma 3 3 2 10" xfId="11294" xr:uid="{00000000-0005-0000-0000-0000CC140000}"/>
    <cellStyle name="Comma 3 3 2 10 2" xfId="18837" xr:uid="{00000000-0005-0000-0000-0000CD140000}"/>
    <cellStyle name="Comma 3 3 2 10 3" xfId="44217" xr:uid="{00000000-0005-0000-0000-0000CE140000}"/>
    <cellStyle name="Comma 3 3 2 10 4" xfId="48153" xr:uid="{00000000-0005-0000-0000-0000CF140000}"/>
    <cellStyle name="Comma 3 3 2 10 5" xfId="51169" xr:uid="{00000000-0005-0000-0000-0000D0140000}"/>
    <cellStyle name="Comma 3 3 2 10 6" xfId="15493" xr:uid="{00000000-0005-0000-0000-0000D1140000}"/>
    <cellStyle name="Comma 3 3 2 11" xfId="11781" xr:uid="{00000000-0005-0000-0000-0000D2140000}"/>
    <cellStyle name="Comma 3 3 2 11 2" xfId="19314" xr:uid="{00000000-0005-0000-0000-0000D3140000}"/>
    <cellStyle name="Comma 3 3 2 11 3" xfId="42825" xr:uid="{00000000-0005-0000-0000-0000D4140000}"/>
    <cellStyle name="Comma 3 3 2 11 4" xfId="48630" xr:uid="{00000000-0005-0000-0000-0000D5140000}"/>
    <cellStyle name="Comma 3 3 2 11 5" xfId="51646" xr:uid="{00000000-0005-0000-0000-0000D6140000}"/>
    <cellStyle name="Comma 3 3 2 11 6" xfId="15638" xr:uid="{00000000-0005-0000-0000-0000D7140000}"/>
    <cellStyle name="Comma 3 3 2 12" xfId="7888" xr:uid="{00000000-0005-0000-0000-0000D8140000}"/>
    <cellStyle name="Comma 3 3 2 12 2" xfId="18017" xr:uid="{00000000-0005-0000-0000-0000D9140000}"/>
    <cellStyle name="Comma 3 3 2 12 3" xfId="44474" xr:uid="{00000000-0005-0000-0000-0000DA140000}"/>
    <cellStyle name="Comma 3 3 2 12 4" xfId="47018" xr:uid="{00000000-0005-0000-0000-0000DB140000}"/>
    <cellStyle name="Comma 3 3 2 12 5" xfId="50034" xr:uid="{00000000-0005-0000-0000-0000DC140000}"/>
    <cellStyle name="Comma 3 3 2 12 6" xfId="14469" xr:uid="{00000000-0005-0000-0000-0000DD140000}"/>
    <cellStyle name="Comma 3 3 2 13" xfId="20029" xr:uid="{00000000-0005-0000-0000-0000DE140000}"/>
    <cellStyle name="Comma 3 3 2 14" xfId="28566" xr:uid="{00000000-0005-0000-0000-0000DF140000}"/>
    <cellStyle name="Comma 3 3 2 15" xfId="44914" xr:uid="{00000000-0005-0000-0000-0000E0140000}"/>
    <cellStyle name="Comma 3 3 2 16" xfId="45822" xr:uid="{00000000-0005-0000-0000-0000E1140000}"/>
    <cellStyle name="Comma 3 3 2 17" xfId="46093" xr:uid="{00000000-0005-0000-0000-0000E2140000}"/>
    <cellStyle name="Comma 3 3 2 18" xfId="49108" xr:uid="{00000000-0005-0000-0000-0000E3140000}"/>
    <cellStyle name="Comma 3 3 2 2" xfId="4866" xr:uid="{00000000-0005-0000-0000-0000E4140000}"/>
    <cellStyle name="Comma 3 3 2 2 10" xfId="8502" xr:uid="{00000000-0005-0000-0000-0000E5140000}"/>
    <cellStyle name="Comma 3 3 2 2 10 2" xfId="44545" xr:uid="{00000000-0005-0000-0000-0000E6140000}"/>
    <cellStyle name="Comma 3 3 2 2 10 3" xfId="47228" xr:uid="{00000000-0005-0000-0000-0000E7140000}"/>
    <cellStyle name="Comma 3 3 2 2 10 4" xfId="50244" xr:uid="{00000000-0005-0000-0000-0000E8140000}"/>
    <cellStyle name="Comma 3 3 2 2 10 5" xfId="18215" xr:uid="{00000000-0005-0000-0000-0000E9140000}"/>
    <cellStyle name="Comma 3 3 2 2 11" xfId="20030" xr:uid="{00000000-0005-0000-0000-0000EA140000}"/>
    <cellStyle name="Comma 3 3 2 2 12" xfId="43666" xr:uid="{00000000-0005-0000-0000-0000EB140000}"/>
    <cellStyle name="Comma 3 3 2 2 13" xfId="44915" xr:uid="{00000000-0005-0000-0000-0000EC140000}"/>
    <cellStyle name="Comma 3 3 2 2 14" xfId="45823" xr:uid="{00000000-0005-0000-0000-0000ED140000}"/>
    <cellStyle name="Comma 3 3 2 2 15" xfId="46094" xr:uid="{00000000-0005-0000-0000-0000EE140000}"/>
    <cellStyle name="Comma 3 3 2 2 16" xfId="49109" xr:uid="{00000000-0005-0000-0000-0000EF140000}"/>
    <cellStyle name="Comma 3 3 2 2 17" xfId="14879" xr:uid="{00000000-0005-0000-0000-0000F0140000}"/>
    <cellStyle name="Comma 3 3 2 2 2" xfId="6130" xr:uid="{00000000-0005-0000-0000-0000F1140000}"/>
    <cellStyle name="Comma 3 3 2 2 2 10" xfId="15057" xr:uid="{00000000-0005-0000-0000-0000F2140000}"/>
    <cellStyle name="Comma 3 3 2 2 2 2" xfId="6450" xr:uid="{00000000-0005-0000-0000-0000F3140000}"/>
    <cellStyle name="Comma 3 3 2 2 2 2 2" xfId="11076" xr:uid="{00000000-0005-0000-0000-0000F4140000}"/>
    <cellStyle name="Comma 3 3 2 2 2 2 2 2" xfId="18626" xr:uid="{00000000-0005-0000-0000-0000F5140000}"/>
    <cellStyle name="Comma 3 3 2 2 2 2 2 3" xfId="43657" xr:uid="{00000000-0005-0000-0000-0000F6140000}"/>
    <cellStyle name="Comma 3 3 2 2 2 2 2 4" xfId="47942" xr:uid="{00000000-0005-0000-0000-0000F7140000}"/>
    <cellStyle name="Comma 3 3 2 2 2 2 2 5" xfId="50958" xr:uid="{00000000-0005-0000-0000-0000F8140000}"/>
    <cellStyle name="Comma 3 3 2 2 2 2 2 6" xfId="15427" xr:uid="{00000000-0005-0000-0000-0000F9140000}"/>
    <cellStyle name="Comma 3 3 2 2 2 2 3" xfId="11561" xr:uid="{00000000-0005-0000-0000-0000FA140000}"/>
    <cellStyle name="Comma 3 3 2 2 2 2 3 2" xfId="19103" xr:uid="{00000000-0005-0000-0000-0000FB140000}"/>
    <cellStyle name="Comma 3 3 2 2 2 2 3 3" xfId="44069" xr:uid="{00000000-0005-0000-0000-0000FC140000}"/>
    <cellStyle name="Comma 3 3 2 2 2 2 3 4" xfId="48419" xr:uid="{00000000-0005-0000-0000-0000FD140000}"/>
    <cellStyle name="Comma 3 3 2 2 2 2 3 5" xfId="51435" xr:uid="{00000000-0005-0000-0000-0000FE140000}"/>
    <cellStyle name="Comma 3 3 2 2 2 2 3 6" xfId="15570" xr:uid="{00000000-0005-0000-0000-0000FF140000}"/>
    <cellStyle name="Comma 3 3 2 2 2 2 4" xfId="12048" xr:uid="{00000000-0005-0000-0000-000000150000}"/>
    <cellStyle name="Comma 3 3 2 2 2 2 4 2" xfId="19580" xr:uid="{00000000-0005-0000-0000-000001150000}"/>
    <cellStyle name="Comma 3 3 2 2 2 2 4 3" xfId="43934" xr:uid="{00000000-0005-0000-0000-000002150000}"/>
    <cellStyle name="Comma 3 3 2 2 2 2 4 4" xfId="48896" xr:uid="{00000000-0005-0000-0000-000003150000}"/>
    <cellStyle name="Comma 3 3 2 2 2 2 4 5" xfId="51912" xr:uid="{00000000-0005-0000-0000-000004150000}"/>
    <cellStyle name="Comma 3 3 2 2 2 2 4 6" xfId="15715" xr:uid="{00000000-0005-0000-0000-000005150000}"/>
    <cellStyle name="Comma 3 3 2 2 2 2 5" xfId="9084" xr:uid="{00000000-0005-0000-0000-000006150000}"/>
    <cellStyle name="Comma 3 3 2 2 2 2 5 2" xfId="43383" xr:uid="{00000000-0005-0000-0000-000007150000}"/>
    <cellStyle name="Comma 3 3 2 2 2 2 5 3" xfId="47465" xr:uid="{00000000-0005-0000-0000-000008150000}"/>
    <cellStyle name="Comma 3 3 2 2 2 2 5 4" xfId="50481" xr:uid="{00000000-0005-0000-0000-000009150000}"/>
    <cellStyle name="Comma 3 3 2 2 2 2 5 5" xfId="18285" xr:uid="{00000000-0005-0000-0000-00000A150000}"/>
    <cellStyle name="Comma 3 3 2 2 2 2 6" xfId="42910" xr:uid="{00000000-0005-0000-0000-00000B150000}"/>
    <cellStyle name="Comma 3 3 2 2 2 2 7" xfId="46359" xr:uid="{00000000-0005-0000-0000-00000C150000}"/>
    <cellStyle name="Comma 3 3 2 2 2 2 8" xfId="49375" xr:uid="{00000000-0005-0000-0000-00000D150000}"/>
    <cellStyle name="Comma 3 3 2 2 2 2 9" xfId="15206" xr:uid="{00000000-0005-0000-0000-00000E150000}"/>
    <cellStyle name="Comma 3 3 2 2 2 3" xfId="10864" xr:uid="{00000000-0005-0000-0000-00000F150000}"/>
    <cellStyle name="Comma 3 3 2 2 2 3 2" xfId="18414" xr:uid="{00000000-0005-0000-0000-000010150000}"/>
    <cellStyle name="Comma 3 3 2 2 2 3 3" xfId="42684" xr:uid="{00000000-0005-0000-0000-000011150000}"/>
    <cellStyle name="Comma 3 3 2 2 2 3 4" xfId="47730" xr:uid="{00000000-0005-0000-0000-000012150000}"/>
    <cellStyle name="Comma 3 3 2 2 2 3 5" xfId="50746" xr:uid="{00000000-0005-0000-0000-000013150000}"/>
    <cellStyle name="Comma 3 3 2 2 2 3 6" xfId="15367" xr:uid="{00000000-0005-0000-0000-000014150000}"/>
    <cellStyle name="Comma 3 3 2 2 2 4" xfId="11348" xr:uid="{00000000-0005-0000-0000-000015150000}"/>
    <cellStyle name="Comma 3 3 2 2 2 4 2" xfId="18891" xr:uid="{00000000-0005-0000-0000-000016150000}"/>
    <cellStyle name="Comma 3 3 2 2 2 4 3" xfId="44323" xr:uid="{00000000-0005-0000-0000-000017150000}"/>
    <cellStyle name="Comma 3 3 2 2 2 4 4" xfId="48207" xr:uid="{00000000-0005-0000-0000-000018150000}"/>
    <cellStyle name="Comma 3 3 2 2 2 4 5" xfId="51223" xr:uid="{00000000-0005-0000-0000-000019150000}"/>
    <cellStyle name="Comma 3 3 2 2 2 4 6" xfId="15509" xr:uid="{00000000-0005-0000-0000-00001A150000}"/>
    <cellStyle name="Comma 3 3 2 2 2 5" xfId="11835" xr:uid="{00000000-0005-0000-0000-00001B150000}"/>
    <cellStyle name="Comma 3 3 2 2 2 5 2" xfId="19368" xr:uid="{00000000-0005-0000-0000-00001C150000}"/>
    <cellStyle name="Comma 3 3 2 2 2 5 3" xfId="43482" xr:uid="{00000000-0005-0000-0000-00001D150000}"/>
    <cellStyle name="Comma 3 3 2 2 2 5 4" xfId="48684" xr:uid="{00000000-0005-0000-0000-00001E150000}"/>
    <cellStyle name="Comma 3 3 2 2 2 5 5" xfId="51700" xr:uid="{00000000-0005-0000-0000-00001F150000}"/>
    <cellStyle name="Comma 3 3 2 2 2 5 6" xfId="15654" xr:uid="{00000000-0005-0000-0000-000020150000}"/>
    <cellStyle name="Comma 3 3 2 2 2 6" xfId="8783" xr:uid="{00000000-0005-0000-0000-000021150000}"/>
    <cellStyle name="Comma 3 3 2 2 2 6 2" xfId="43044" xr:uid="{00000000-0005-0000-0000-000022150000}"/>
    <cellStyle name="Comma 3 3 2 2 2 6 3" xfId="47253" xr:uid="{00000000-0005-0000-0000-000023150000}"/>
    <cellStyle name="Comma 3 3 2 2 2 6 4" xfId="50269" xr:uid="{00000000-0005-0000-0000-000024150000}"/>
    <cellStyle name="Comma 3 3 2 2 2 6 5" xfId="18224" xr:uid="{00000000-0005-0000-0000-000025150000}"/>
    <cellStyle name="Comma 3 3 2 2 2 7" xfId="42311" xr:uid="{00000000-0005-0000-0000-000026150000}"/>
    <cellStyle name="Comma 3 3 2 2 2 8" xfId="46147" xr:uid="{00000000-0005-0000-0000-000027150000}"/>
    <cellStyle name="Comma 3 3 2 2 2 9" xfId="49163" xr:uid="{00000000-0005-0000-0000-000028150000}"/>
    <cellStyle name="Comma 3 3 2 2 3" xfId="6210" xr:uid="{00000000-0005-0000-0000-000029150000}"/>
    <cellStyle name="Comma 3 3 2 2 3 10" xfId="15090" xr:uid="{00000000-0005-0000-0000-00002A150000}"/>
    <cellStyle name="Comma 3 3 2 2 3 2" xfId="6530" xr:uid="{00000000-0005-0000-0000-00002B150000}"/>
    <cellStyle name="Comma 3 3 2 2 3 2 2" xfId="11129" xr:uid="{00000000-0005-0000-0000-00002C150000}"/>
    <cellStyle name="Comma 3 3 2 2 3 2 2 2" xfId="18679" xr:uid="{00000000-0005-0000-0000-00002D150000}"/>
    <cellStyle name="Comma 3 3 2 2 3 2 2 3" xfId="43152" xr:uid="{00000000-0005-0000-0000-00002E150000}"/>
    <cellStyle name="Comma 3 3 2 2 3 2 2 4" xfId="47995" xr:uid="{00000000-0005-0000-0000-00002F150000}"/>
    <cellStyle name="Comma 3 3 2 2 3 2 2 5" xfId="51011" xr:uid="{00000000-0005-0000-0000-000030150000}"/>
    <cellStyle name="Comma 3 3 2 2 3 2 2 6" xfId="15442" xr:uid="{00000000-0005-0000-0000-000031150000}"/>
    <cellStyle name="Comma 3 3 2 2 3 2 3" xfId="11614" xr:uid="{00000000-0005-0000-0000-000032150000}"/>
    <cellStyle name="Comma 3 3 2 2 3 2 3 2" xfId="19156" xr:uid="{00000000-0005-0000-0000-000033150000}"/>
    <cellStyle name="Comma 3 3 2 2 3 2 3 3" xfId="43412" xr:uid="{00000000-0005-0000-0000-000034150000}"/>
    <cellStyle name="Comma 3 3 2 2 3 2 3 4" xfId="48472" xr:uid="{00000000-0005-0000-0000-000035150000}"/>
    <cellStyle name="Comma 3 3 2 2 3 2 3 5" xfId="51488" xr:uid="{00000000-0005-0000-0000-000036150000}"/>
    <cellStyle name="Comma 3 3 2 2 3 2 3 6" xfId="15585" xr:uid="{00000000-0005-0000-0000-000037150000}"/>
    <cellStyle name="Comma 3 3 2 2 3 2 4" xfId="12101" xr:uid="{00000000-0005-0000-0000-000038150000}"/>
    <cellStyle name="Comma 3 3 2 2 3 2 4 2" xfId="19633" xr:uid="{00000000-0005-0000-0000-000039150000}"/>
    <cellStyle name="Comma 3 3 2 2 3 2 4 3" xfId="20715" xr:uid="{00000000-0005-0000-0000-00003A150000}"/>
    <cellStyle name="Comma 3 3 2 2 3 2 4 4" xfId="48949" xr:uid="{00000000-0005-0000-0000-00003B150000}"/>
    <cellStyle name="Comma 3 3 2 2 3 2 4 5" xfId="51965" xr:uid="{00000000-0005-0000-0000-00003C150000}"/>
    <cellStyle name="Comma 3 3 2 2 3 2 4 6" xfId="15730" xr:uid="{00000000-0005-0000-0000-00003D150000}"/>
    <cellStyle name="Comma 3 3 2 2 3 2 5" xfId="9163" xr:uid="{00000000-0005-0000-0000-00003E150000}"/>
    <cellStyle name="Comma 3 3 2 2 3 2 5 2" xfId="43459" xr:uid="{00000000-0005-0000-0000-00003F150000}"/>
    <cellStyle name="Comma 3 3 2 2 3 2 5 3" xfId="47518" xr:uid="{00000000-0005-0000-0000-000040150000}"/>
    <cellStyle name="Comma 3 3 2 2 3 2 5 4" xfId="50534" xr:uid="{00000000-0005-0000-0000-000041150000}"/>
    <cellStyle name="Comma 3 3 2 2 3 2 5 5" xfId="18300" xr:uid="{00000000-0005-0000-0000-000042150000}"/>
    <cellStyle name="Comma 3 3 2 2 3 2 6" xfId="42397" xr:uid="{00000000-0005-0000-0000-000043150000}"/>
    <cellStyle name="Comma 3 3 2 2 3 2 7" xfId="46412" xr:uid="{00000000-0005-0000-0000-000044150000}"/>
    <cellStyle name="Comma 3 3 2 2 3 2 8" xfId="49428" xr:uid="{00000000-0005-0000-0000-000045150000}"/>
    <cellStyle name="Comma 3 3 2 2 3 2 9" xfId="15247" xr:uid="{00000000-0005-0000-0000-000046150000}"/>
    <cellStyle name="Comma 3 3 2 2 3 3" xfId="10917" xr:uid="{00000000-0005-0000-0000-000047150000}"/>
    <cellStyle name="Comma 3 3 2 2 3 3 2" xfId="18467" xr:uid="{00000000-0005-0000-0000-000048150000}"/>
    <cellStyle name="Comma 3 3 2 2 3 3 3" xfId="44401" xr:uid="{00000000-0005-0000-0000-000049150000}"/>
    <cellStyle name="Comma 3 3 2 2 3 3 4" xfId="47783" xr:uid="{00000000-0005-0000-0000-00004A150000}"/>
    <cellStyle name="Comma 3 3 2 2 3 3 5" xfId="50799" xr:uid="{00000000-0005-0000-0000-00004B150000}"/>
    <cellStyle name="Comma 3 3 2 2 3 3 6" xfId="15382" xr:uid="{00000000-0005-0000-0000-00004C150000}"/>
    <cellStyle name="Comma 3 3 2 2 3 4" xfId="11402" xr:uid="{00000000-0005-0000-0000-00004D150000}"/>
    <cellStyle name="Comma 3 3 2 2 3 4 2" xfId="18944" xr:uid="{00000000-0005-0000-0000-00004E150000}"/>
    <cellStyle name="Comma 3 3 2 2 3 4 3" xfId="44701" xr:uid="{00000000-0005-0000-0000-00004F150000}"/>
    <cellStyle name="Comma 3 3 2 2 3 4 4" xfId="48260" xr:uid="{00000000-0005-0000-0000-000050150000}"/>
    <cellStyle name="Comma 3 3 2 2 3 4 5" xfId="51276" xr:uid="{00000000-0005-0000-0000-000051150000}"/>
    <cellStyle name="Comma 3 3 2 2 3 4 6" xfId="15525" xr:uid="{00000000-0005-0000-0000-000052150000}"/>
    <cellStyle name="Comma 3 3 2 2 3 5" xfId="11889" xr:uid="{00000000-0005-0000-0000-000053150000}"/>
    <cellStyle name="Comma 3 3 2 2 3 5 2" xfId="19421" xr:uid="{00000000-0005-0000-0000-000054150000}"/>
    <cellStyle name="Comma 3 3 2 2 3 5 3" xfId="20718" xr:uid="{00000000-0005-0000-0000-000055150000}"/>
    <cellStyle name="Comma 3 3 2 2 3 5 4" xfId="48737" xr:uid="{00000000-0005-0000-0000-000056150000}"/>
    <cellStyle name="Comma 3 3 2 2 3 5 5" xfId="51753" xr:uid="{00000000-0005-0000-0000-000057150000}"/>
    <cellStyle name="Comma 3 3 2 2 3 5 6" xfId="15670" xr:uid="{00000000-0005-0000-0000-000058150000}"/>
    <cellStyle name="Comma 3 3 2 2 3 6" xfId="8854" xr:uid="{00000000-0005-0000-0000-000059150000}"/>
    <cellStyle name="Comma 3 3 2 2 3 6 2" xfId="42610" xr:uid="{00000000-0005-0000-0000-00005A150000}"/>
    <cellStyle name="Comma 3 3 2 2 3 6 3" xfId="47306" xr:uid="{00000000-0005-0000-0000-00005B150000}"/>
    <cellStyle name="Comma 3 3 2 2 3 6 4" xfId="50322" xr:uid="{00000000-0005-0000-0000-00005C150000}"/>
    <cellStyle name="Comma 3 3 2 2 3 6 5" xfId="18240" xr:uid="{00000000-0005-0000-0000-00005D150000}"/>
    <cellStyle name="Comma 3 3 2 2 3 7" xfId="42328" xr:uid="{00000000-0005-0000-0000-00005E150000}"/>
    <cellStyle name="Comma 3 3 2 2 3 8" xfId="46200" xr:uid="{00000000-0005-0000-0000-00005F150000}"/>
    <cellStyle name="Comma 3 3 2 2 3 9" xfId="49216" xr:uid="{00000000-0005-0000-0000-000060150000}"/>
    <cellStyle name="Comma 3 3 2 2 4" xfId="6290" xr:uid="{00000000-0005-0000-0000-000061150000}"/>
    <cellStyle name="Comma 3 3 2 2 4 10" xfId="15128" xr:uid="{00000000-0005-0000-0000-000062150000}"/>
    <cellStyle name="Comma 3 3 2 2 4 2" xfId="6610" xr:uid="{00000000-0005-0000-0000-000063150000}"/>
    <cellStyle name="Comma 3 3 2 2 4 2 2" xfId="11182" xr:uid="{00000000-0005-0000-0000-000064150000}"/>
    <cellStyle name="Comma 3 3 2 2 4 2 2 2" xfId="18732" xr:uid="{00000000-0005-0000-0000-000065150000}"/>
    <cellStyle name="Comma 3 3 2 2 4 2 2 3" xfId="43954" xr:uid="{00000000-0005-0000-0000-000066150000}"/>
    <cellStyle name="Comma 3 3 2 2 4 2 2 4" xfId="48048" xr:uid="{00000000-0005-0000-0000-000067150000}"/>
    <cellStyle name="Comma 3 3 2 2 4 2 2 5" xfId="51064" xr:uid="{00000000-0005-0000-0000-000068150000}"/>
    <cellStyle name="Comma 3 3 2 2 4 2 2 6" xfId="15457" xr:uid="{00000000-0005-0000-0000-000069150000}"/>
    <cellStyle name="Comma 3 3 2 2 4 2 3" xfId="11667" xr:uid="{00000000-0005-0000-0000-00006A150000}"/>
    <cellStyle name="Comma 3 3 2 2 4 2 3 2" xfId="19209" xr:uid="{00000000-0005-0000-0000-00006B150000}"/>
    <cellStyle name="Comma 3 3 2 2 4 2 3 3" xfId="43397" xr:uid="{00000000-0005-0000-0000-00006C150000}"/>
    <cellStyle name="Comma 3 3 2 2 4 2 3 4" xfId="48525" xr:uid="{00000000-0005-0000-0000-00006D150000}"/>
    <cellStyle name="Comma 3 3 2 2 4 2 3 5" xfId="51541" xr:uid="{00000000-0005-0000-0000-00006E150000}"/>
    <cellStyle name="Comma 3 3 2 2 4 2 3 6" xfId="15600" xr:uid="{00000000-0005-0000-0000-00006F150000}"/>
    <cellStyle name="Comma 3 3 2 2 4 2 4" xfId="12154" xr:uid="{00000000-0005-0000-0000-000070150000}"/>
    <cellStyle name="Comma 3 3 2 2 4 2 4 2" xfId="19686" xr:uid="{00000000-0005-0000-0000-000071150000}"/>
    <cellStyle name="Comma 3 3 2 2 4 2 4 3" xfId="43642" xr:uid="{00000000-0005-0000-0000-000072150000}"/>
    <cellStyle name="Comma 3 3 2 2 4 2 4 4" xfId="49002" xr:uid="{00000000-0005-0000-0000-000073150000}"/>
    <cellStyle name="Comma 3 3 2 2 4 2 4 5" xfId="52018" xr:uid="{00000000-0005-0000-0000-000074150000}"/>
    <cellStyle name="Comma 3 3 2 2 4 2 4 6" xfId="15745" xr:uid="{00000000-0005-0000-0000-000075150000}"/>
    <cellStyle name="Comma 3 3 2 2 4 2 5" xfId="9243" xr:uid="{00000000-0005-0000-0000-000076150000}"/>
    <cellStyle name="Comma 3 3 2 2 4 2 5 2" xfId="20759" xr:uid="{00000000-0005-0000-0000-000077150000}"/>
    <cellStyle name="Comma 3 3 2 2 4 2 5 3" xfId="47571" xr:uid="{00000000-0005-0000-0000-000078150000}"/>
    <cellStyle name="Comma 3 3 2 2 4 2 5 4" xfId="50587" xr:uid="{00000000-0005-0000-0000-000079150000}"/>
    <cellStyle name="Comma 3 3 2 2 4 2 5 5" xfId="18315" xr:uid="{00000000-0005-0000-0000-00007A150000}"/>
    <cellStyle name="Comma 3 3 2 2 4 2 6" xfId="44172" xr:uid="{00000000-0005-0000-0000-00007B150000}"/>
    <cellStyle name="Comma 3 3 2 2 4 2 7" xfId="46465" xr:uid="{00000000-0005-0000-0000-00007C150000}"/>
    <cellStyle name="Comma 3 3 2 2 4 2 8" xfId="49481" xr:uid="{00000000-0005-0000-0000-00007D150000}"/>
    <cellStyle name="Comma 3 3 2 2 4 2 9" xfId="15289" xr:uid="{00000000-0005-0000-0000-00007E150000}"/>
    <cellStyle name="Comma 3 3 2 2 4 3" xfId="10970" xr:uid="{00000000-0005-0000-0000-00007F150000}"/>
    <cellStyle name="Comma 3 3 2 2 4 3 2" xfId="18520" xr:uid="{00000000-0005-0000-0000-000080150000}"/>
    <cellStyle name="Comma 3 3 2 2 4 3 3" xfId="44530" xr:uid="{00000000-0005-0000-0000-000081150000}"/>
    <cellStyle name="Comma 3 3 2 2 4 3 4" xfId="47836" xr:uid="{00000000-0005-0000-0000-000082150000}"/>
    <cellStyle name="Comma 3 3 2 2 4 3 5" xfId="50852" xr:uid="{00000000-0005-0000-0000-000083150000}"/>
    <cellStyle name="Comma 3 3 2 2 4 3 6" xfId="15397" xr:uid="{00000000-0005-0000-0000-000084150000}"/>
    <cellStyle name="Comma 3 3 2 2 4 4" xfId="11455" xr:uid="{00000000-0005-0000-0000-000085150000}"/>
    <cellStyle name="Comma 3 3 2 2 4 4 2" xfId="18997" xr:uid="{00000000-0005-0000-0000-000086150000}"/>
    <cellStyle name="Comma 3 3 2 2 4 4 3" xfId="43556" xr:uid="{00000000-0005-0000-0000-000087150000}"/>
    <cellStyle name="Comma 3 3 2 2 4 4 4" xfId="48313" xr:uid="{00000000-0005-0000-0000-000088150000}"/>
    <cellStyle name="Comma 3 3 2 2 4 4 5" xfId="51329" xr:uid="{00000000-0005-0000-0000-000089150000}"/>
    <cellStyle name="Comma 3 3 2 2 4 4 6" xfId="15540" xr:uid="{00000000-0005-0000-0000-00008A150000}"/>
    <cellStyle name="Comma 3 3 2 2 4 5" xfId="11942" xr:uid="{00000000-0005-0000-0000-00008B150000}"/>
    <cellStyle name="Comma 3 3 2 2 4 5 2" xfId="19474" xr:uid="{00000000-0005-0000-0000-00008C150000}"/>
    <cellStyle name="Comma 3 3 2 2 4 5 3" xfId="42849" xr:uid="{00000000-0005-0000-0000-00008D150000}"/>
    <cellStyle name="Comma 3 3 2 2 4 5 4" xfId="48790" xr:uid="{00000000-0005-0000-0000-00008E150000}"/>
    <cellStyle name="Comma 3 3 2 2 4 5 5" xfId="51806" xr:uid="{00000000-0005-0000-0000-00008F150000}"/>
    <cellStyle name="Comma 3 3 2 2 4 5 6" xfId="15685" xr:uid="{00000000-0005-0000-0000-000090150000}"/>
    <cellStyle name="Comma 3 3 2 2 4 6" xfId="8930" xr:uid="{00000000-0005-0000-0000-000091150000}"/>
    <cellStyle name="Comma 3 3 2 2 4 6 2" xfId="43337" xr:uid="{00000000-0005-0000-0000-000092150000}"/>
    <cellStyle name="Comma 3 3 2 2 4 6 3" xfId="47359" xr:uid="{00000000-0005-0000-0000-000093150000}"/>
    <cellStyle name="Comma 3 3 2 2 4 6 4" xfId="50375" xr:uid="{00000000-0005-0000-0000-000094150000}"/>
    <cellStyle name="Comma 3 3 2 2 4 6 5" xfId="18255" xr:uid="{00000000-0005-0000-0000-000095150000}"/>
    <cellStyle name="Comma 3 3 2 2 4 7" xfId="44161" xr:uid="{00000000-0005-0000-0000-000096150000}"/>
    <cellStyle name="Comma 3 3 2 2 4 8" xfId="46253" xr:uid="{00000000-0005-0000-0000-000097150000}"/>
    <cellStyle name="Comma 3 3 2 2 4 9" xfId="49269" xr:uid="{00000000-0005-0000-0000-000098150000}"/>
    <cellStyle name="Comma 3 3 2 2 5" xfId="6370" xr:uid="{00000000-0005-0000-0000-000099150000}"/>
    <cellStyle name="Comma 3 3 2 2 5 2" xfId="11023" xr:uid="{00000000-0005-0000-0000-00009A150000}"/>
    <cellStyle name="Comma 3 3 2 2 5 2 2" xfId="18573" xr:uid="{00000000-0005-0000-0000-00009B150000}"/>
    <cellStyle name="Comma 3 3 2 2 5 2 3" xfId="43526" xr:uid="{00000000-0005-0000-0000-00009C150000}"/>
    <cellStyle name="Comma 3 3 2 2 5 2 4" xfId="47889" xr:uid="{00000000-0005-0000-0000-00009D150000}"/>
    <cellStyle name="Comma 3 3 2 2 5 2 5" xfId="50905" xr:uid="{00000000-0005-0000-0000-00009E150000}"/>
    <cellStyle name="Comma 3 3 2 2 5 2 6" xfId="15412" xr:uid="{00000000-0005-0000-0000-00009F150000}"/>
    <cellStyle name="Comma 3 3 2 2 5 3" xfId="11508" xr:uid="{00000000-0005-0000-0000-0000A0150000}"/>
    <cellStyle name="Comma 3 3 2 2 5 3 2" xfId="19050" xr:uid="{00000000-0005-0000-0000-0000A1150000}"/>
    <cellStyle name="Comma 3 3 2 2 5 3 3" xfId="43670" xr:uid="{00000000-0005-0000-0000-0000A2150000}"/>
    <cellStyle name="Comma 3 3 2 2 5 3 4" xfId="48366" xr:uid="{00000000-0005-0000-0000-0000A3150000}"/>
    <cellStyle name="Comma 3 3 2 2 5 3 5" xfId="51382" xr:uid="{00000000-0005-0000-0000-0000A4150000}"/>
    <cellStyle name="Comma 3 3 2 2 5 3 6" xfId="15555" xr:uid="{00000000-0005-0000-0000-0000A5150000}"/>
    <cellStyle name="Comma 3 3 2 2 5 4" xfId="11995" xr:uid="{00000000-0005-0000-0000-0000A6150000}"/>
    <cellStyle name="Comma 3 3 2 2 5 4 2" xfId="19527" xr:uid="{00000000-0005-0000-0000-0000A7150000}"/>
    <cellStyle name="Comma 3 3 2 2 5 4 3" xfId="20716" xr:uid="{00000000-0005-0000-0000-0000A8150000}"/>
    <cellStyle name="Comma 3 3 2 2 5 4 4" xfId="48843" xr:uid="{00000000-0005-0000-0000-0000A9150000}"/>
    <cellStyle name="Comma 3 3 2 2 5 4 5" xfId="51859" xr:uid="{00000000-0005-0000-0000-0000AA150000}"/>
    <cellStyle name="Comma 3 3 2 2 5 4 6" xfId="15700" xr:uid="{00000000-0005-0000-0000-0000AB150000}"/>
    <cellStyle name="Comma 3 3 2 2 5 5" xfId="9009" xr:uid="{00000000-0005-0000-0000-0000AC150000}"/>
    <cellStyle name="Comma 3 3 2 2 5 5 2" xfId="44337" xr:uid="{00000000-0005-0000-0000-0000AD150000}"/>
    <cellStyle name="Comma 3 3 2 2 5 5 3" xfId="47412" xr:uid="{00000000-0005-0000-0000-0000AE150000}"/>
    <cellStyle name="Comma 3 3 2 2 5 5 4" xfId="50428" xr:uid="{00000000-0005-0000-0000-0000AF150000}"/>
    <cellStyle name="Comma 3 3 2 2 5 5 5" xfId="18270" xr:uid="{00000000-0005-0000-0000-0000B0150000}"/>
    <cellStyle name="Comma 3 3 2 2 5 6" xfId="42908" xr:uid="{00000000-0005-0000-0000-0000B1150000}"/>
    <cellStyle name="Comma 3 3 2 2 5 7" xfId="46306" xr:uid="{00000000-0005-0000-0000-0000B2150000}"/>
    <cellStyle name="Comma 3 3 2 2 5 8" xfId="49322" xr:uid="{00000000-0005-0000-0000-0000B3150000}"/>
    <cellStyle name="Comma 3 3 2 2 5 9" xfId="15169" xr:uid="{00000000-0005-0000-0000-0000B4150000}"/>
    <cellStyle name="Comma 3 3 2 2 6" xfId="6690" xr:uid="{00000000-0005-0000-0000-0000B5150000}"/>
    <cellStyle name="Comma 3 3 2 2 6 2" xfId="11235" xr:uid="{00000000-0005-0000-0000-0000B6150000}"/>
    <cellStyle name="Comma 3 3 2 2 6 2 2" xfId="18785" xr:uid="{00000000-0005-0000-0000-0000B7150000}"/>
    <cellStyle name="Comma 3 3 2 2 6 2 3" xfId="43827" xr:uid="{00000000-0005-0000-0000-0000B8150000}"/>
    <cellStyle name="Comma 3 3 2 2 6 2 4" xfId="48101" xr:uid="{00000000-0005-0000-0000-0000B9150000}"/>
    <cellStyle name="Comma 3 3 2 2 6 2 5" xfId="51117" xr:uid="{00000000-0005-0000-0000-0000BA150000}"/>
    <cellStyle name="Comma 3 3 2 2 6 2 6" xfId="15472" xr:uid="{00000000-0005-0000-0000-0000BB150000}"/>
    <cellStyle name="Comma 3 3 2 2 6 3" xfId="11720" xr:uid="{00000000-0005-0000-0000-0000BC150000}"/>
    <cellStyle name="Comma 3 3 2 2 6 3 2" xfId="19262" xr:uid="{00000000-0005-0000-0000-0000BD150000}"/>
    <cellStyle name="Comma 3 3 2 2 6 3 3" xfId="21183" xr:uid="{00000000-0005-0000-0000-0000BE150000}"/>
    <cellStyle name="Comma 3 3 2 2 6 3 4" xfId="48578" xr:uid="{00000000-0005-0000-0000-0000BF150000}"/>
    <cellStyle name="Comma 3 3 2 2 6 3 5" xfId="51594" xr:uid="{00000000-0005-0000-0000-0000C0150000}"/>
    <cellStyle name="Comma 3 3 2 2 6 3 6" xfId="15615" xr:uid="{00000000-0005-0000-0000-0000C1150000}"/>
    <cellStyle name="Comma 3 3 2 2 6 4" xfId="12208" xr:uid="{00000000-0005-0000-0000-0000C2150000}"/>
    <cellStyle name="Comma 3 3 2 2 6 4 2" xfId="19739" xr:uid="{00000000-0005-0000-0000-0000C3150000}"/>
    <cellStyle name="Comma 3 3 2 2 6 4 3" xfId="43370" xr:uid="{00000000-0005-0000-0000-0000C4150000}"/>
    <cellStyle name="Comma 3 3 2 2 6 4 4" xfId="49055" xr:uid="{00000000-0005-0000-0000-0000C5150000}"/>
    <cellStyle name="Comma 3 3 2 2 6 4 5" xfId="52071" xr:uid="{00000000-0005-0000-0000-0000C6150000}"/>
    <cellStyle name="Comma 3 3 2 2 6 4 6" xfId="15761" xr:uid="{00000000-0005-0000-0000-0000C7150000}"/>
    <cellStyle name="Comma 3 3 2 2 6 5" xfId="9323" xr:uid="{00000000-0005-0000-0000-0000C8150000}"/>
    <cellStyle name="Comma 3 3 2 2 6 5 2" xfId="28837" xr:uid="{00000000-0005-0000-0000-0000C9150000}"/>
    <cellStyle name="Comma 3 3 2 2 6 5 3" xfId="47624" xr:uid="{00000000-0005-0000-0000-0000CA150000}"/>
    <cellStyle name="Comma 3 3 2 2 6 5 4" xfId="50640" xr:uid="{00000000-0005-0000-0000-0000CB150000}"/>
    <cellStyle name="Comma 3 3 2 2 6 5 5" xfId="18330" xr:uid="{00000000-0005-0000-0000-0000CC150000}"/>
    <cellStyle name="Comma 3 3 2 2 6 6" xfId="44522" xr:uid="{00000000-0005-0000-0000-0000CD150000}"/>
    <cellStyle name="Comma 3 3 2 2 6 7" xfId="46518" xr:uid="{00000000-0005-0000-0000-0000CE150000}"/>
    <cellStyle name="Comma 3 3 2 2 6 8" xfId="49534" xr:uid="{00000000-0005-0000-0000-0000CF150000}"/>
    <cellStyle name="Comma 3 3 2 2 6 9" xfId="15331" xr:uid="{00000000-0005-0000-0000-0000D0150000}"/>
    <cellStyle name="Comma 3 3 2 2 7" xfId="10811" xr:uid="{00000000-0005-0000-0000-0000D1150000}"/>
    <cellStyle name="Comma 3 3 2 2 7 2" xfId="18361" xr:uid="{00000000-0005-0000-0000-0000D2150000}"/>
    <cellStyle name="Comma 3 3 2 2 7 3" xfId="28836" xr:uid="{00000000-0005-0000-0000-0000D3150000}"/>
    <cellStyle name="Comma 3 3 2 2 7 4" xfId="47677" xr:uid="{00000000-0005-0000-0000-0000D4150000}"/>
    <cellStyle name="Comma 3 3 2 2 7 5" xfId="50693" xr:uid="{00000000-0005-0000-0000-0000D5150000}"/>
    <cellStyle name="Comma 3 3 2 2 7 6" xfId="15352" xr:uid="{00000000-0005-0000-0000-0000D6150000}"/>
    <cellStyle name="Comma 3 3 2 2 8" xfId="11295" xr:uid="{00000000-0005-0000-0000-0000D7150000}"/>
    <cellStyle name="Comma 3 3 2 2 8 2" xfId="18838" xr:uid="{00000000-0005-0000-0000-0000D8150000}"/>
    <cellStyle name="Comma 3 3 2 2 8 3" xfId="42749" xr:uid="{00000000-0005-0000-0000-0000D9150000}"/>
    <cellStyle name="Comma 3 3 2 2 8 4" xfId="48154" xr:uid="{00000000-0005-0000-0000-0000DA150000}"/>
    <cellStyle name="Comma 3 3 2 2 8 5" xfId="51170" xr:uid="{00000000-0005-0000-0000-0000DB150000}"/>
    <cellStyle name="Comma 3 3 2 2 8 6" xfId="15494" xr:uid="{00000000-0005-0000-0000-0000DC150000}"/>
    <cellStyle name="Comma 3 3 2 2 9" xfId="11782" xr:uid="{00000000-0005-0000-0000-0000DD150000}"/>
    <cellStyle name="Comma 3 3 2 2 9 2" xfId="19315" xr:uid="{00000000-0005-0000-0000-0000DE150000}"/>
    <cellStyle name="Comma 3 3 2 2 9 3" xfId="28684" xr:uid="{00000000-0005-0000-0000-0000DF150000}"/>
    <cellStyle name="Comma 3 3 2 2 9 4" xfId="48631" xr:uid="{00000000-0005-0000-0000-0000E0150000}"/>
    <cellStyle name="Comma 3 3 2 2 9 5" xfId="51647" xr:uid="{00000000-0005-0000-0000-0000E1150000}"/>
    <cellStyle name="Comma 3 3 2 2 9 6" xfId="15639" xr:uid="{00000000-0005-0000-0000-0000E2150000}"/>
    <cellStyle name="Comma 3 3 2 3" xfId="6129" xr:uid="{00000000-0005-0000-0000-0000E3150000}"/>
    <cellStyle name="Comma 3 3 2 3 10" xfId="15056" xr:uid="{00000000-0005-0000-0000-0000E4150000}"/>
    <cellStyle name="Comma 3 3 2 3 2" xfId="6449" xr:uid="{00000000-0005-0000-0000-0000E5150000}"/>
    <cellStyle name="Comma 3 3 2 3 2 2" xfId="11075" xr:uid="{00000000-0005-0000-0000-0000E6150000}"/>
    <cellStyle name="Comma 3 3 2 3 2 2 2" xfId="18625" xr:uid="{00000000-0005-0000-0000-0000E7150000}"/>
    <cellStyle name="Comma 3 3 2 3 2 2 3" xfId="44857" xr:uid="{00000000-0005-0000-0000-0000E8150000}"/>
    <cellStyle name="Comma 3 3 2 3 2 2 4" xfId="47941" xr:uid="{00000000-0005-0000-0000-0000E9150000}"/>
    <cellStyle name="Comma 3 3 2 3 2 2 5" xfId="50957" xr:uid="{00000000-0005-0000-0000-0000EA150000}"/>
    <cellStyle name="Comma 3 3 2 3 2 2 6" xfId="15426" xr:uid="{00000000-0005-0000-0000-0000EB150000}"/>
    <cellStyle name="Comma 3 3 2 3 2 3" xfId="11560" xr:uid="{00000000-0005-0000-0000-0000EC150000}"/>
    <cellStyle name="Comma 3 3 2 3 2 3 2" xfId="19102" xr:uid="{00000000-0005-0000-0000-0000ED150000}"/>
    <cellStyle name="Comma 3 3 2 3 2 3 3" xfId="43184" xr:uid="{00000000-0005-0000-0000-0000EE150000}"/>
    <cellStyle name="Comma 3 3 2 3 2 3 4" xfId="48418" xr:uid="{00000000-0005-0000-0000-0000EF150000}"/>
    <cellStyle name="Comma 3 3 2 3 2 3 5" xfId="51434" xr:uid="{00000000-0005-0000-0000-0000F0150000}"/>
    <cellStyle name="Comma 3 3 2 3 2 3 6" xfId="15569" xr:uid="{00000000-0005-0000-0000-0000F1150000}"/>
    <cellStyle name="Comma 3 3 2 3 2 4" xfId="12047" xr:uid="{00000000-0005-0000-0000-0000F2150000}"/>
    <cellStyle name="Comma 3 3 2 3 2 4 2" xfId="19579" xr:uid="{00000000-0005-0000-0000-0000F3150000}"/>
    <cellStyle name="Comma 3 3 2 3 2 4 3" xfId="44369" xr:uid="{00000000-0005-0000-0000-0000F4150000}"/>
    <cellStyle name="Comma 3 3 2 3 2 4 4" xfId="48895" xr:uid="{00000000-0005-0000-0000-0000F5150000}"/>
    <cellStyle name="Comma 3 3 2 3 2 4 5" xfId="51911" xr:uid="{00000000-0005-0000-0000-0000F6150000}"/>
    <cellStyle name="Comma 3 3 2 3 2 4 6" xfId="15714" xr:uid="{00000000-0005-0000-0000-0000F7150000}"/>
    <cellStyle name="Comma 3 3 2 3 2 5" xfId="9083" xr:uid="{00000000-0005-0000-0000-0000F8150000}"/>
    <cellStyle name="Comma 3 3 2 3 2 5 2" xfId="20495" xr:uid="{00000000-0005-0000-0000-0000F9150000}"/>
    <cellStyle name="Comma 3 3 2 3 2 5 3" xfId="47464" xr:uid="{00000000-0005-0000-0000-0000FA150000}"/>
    <cellStyle name="Comma 3 3 2 3 2 5 4" xfId="50480" xr:uid="{00000000-0005-0000-0000-0000FB150000}"/>
    <cellStyle name="Comma 3 3 2 3 2 5 5" xfId="18284" xr:uid="{00000000-0005-0000-0000-0000FC150000}"/>
    <cellStyle name="Comma 3 3 2 3 2 6" xfId="44664" xr:uid="{00000000-0005-0000-0000-0000FD150000}"/>
    <cellStyle name="Comma 3 3 2 3 2 7" xfId="46358" xr:uid="{00000000-0005-0000-0000-0000FE150000}"/>
    <cellStyle name="Comma 3 3 2 3 2 8" xfId="49374" xr:uid="{00000000-0005-0000-0000-0000FF150000}"/>
    <cellStyle name="Comma 3 3 2 3 2 9" xfId="15205" xr:uid="{00000000-0005-0000-0000-000000160000}"/>
    <cellStyle name="Comma 3 3 2 3 3" xfId="10863" xr:uid="{00000000-0005-0000-0000-000001160000}"/>
    <cellStyle name="Comma 3 3 2 3 3 2" xfId="18413" xr:uid="{00000000-0005-0000-0000-000002160000}"/>
    <cellStyle name="Comma 3 3 2 3 3 3" xfId="20475" xr:uid="{00000000-0005-0000-0000-000003160000}"/>
    <cellStyle name="Comma 3 3 2 3 3 4" xfId="47729" xr:uid="{00000000-0005-0000-0000-000004160000}"/>
    <cellStyle name="Comma 3 3 2 3 3 5" xfId="50745" xr:uid="{00000000-0005-0000-0000-000005160000}"/>
    <cellStyle name="Comma 3 3 2 3 3 6" xfId="15366" xr:uid="{00000000-0005-0000-0000-000006160000}"/>
    <cellStyle name="Comma 3 3 2 3 4" xfId="11347" xr:uid="{00000000-0005-0000-0000-000007160000}"/>
    <cellStyle name="Comma 3 3 2 3 4 2" xfId="18890" xr:uid="{00000000-0005-0000-0000-000008160000}"/>
    <cellStyle name="Comma 3 3 2 3 4 3" xfId="42973" xr:uid="{00000000-0005-0000-0000-000009160000}"/>
    <cellStyle name="Comma 3 3 2 3 4 4" xfId="48206" xr:uid="{00000000-0005-0000-0000-00000A160000}"/>
    <cellStyle name="Comma 3 3 2 3 4 5" xfId="51222" xr:uid="{00000000-0005-0000-0000-00000B160000}"/>
    <cellStyle name="Comma 3 3 2 3 4 6" xfId="15508" xr:uid="{00000000-0005-0000-0000-00000C160000}"/>
    <cellStyle name="Comma 3 3 2 3 5" xfId="11834" xr:uid="{00000000-0005-0000-0000-00000D160000}"/>
    <cellStyle name="Comma 3 3 2 3 5 2" xfId="19367" xr:uid="{00000000-0005-0000-0000-00000E160000}"/>
    <cellStyle name="Comma 3 3 2 3 5 3" xfId="43217" xr:uid="{00000000-0005-0000-0000-00000F160000}"/>
    <cellStyle name="Comma 3 3 2 3 5 4" xfId="48683" xr:uid="{00000000-0005-0000-0000-000010160000}"/>
    <cellStyle name="Comma 3 3 2 3 5 5" xfId="51699" xr:uid="{00000000-0005-0000-0000-000011160000}"/>
    <cellStyle name="Comma 3 3 2 3 5 6" xfId="15653" xr:uid="{00000000-0005-0000-0000-000012160000}"/>
    <cellStyle name="Comma 3 3 2 3 6" xfId="8782" xr:uid="{00000000-0005-0000-0000-000013160000}"/>
    <cellStyle name="Comma 3 3 2 3 6 2" xfId="43810" xr:uid="{00000000-0005-0000-0000-000014160000}"/>
    <cellStyle name="Comma 3 3 2 3 6 3" xfId="47252" xr:uid="{00000000-0005-0000-0000-000015160000}"/>
    <cellStyle name="Comma 3 3 2 3 6 4" xfId="50268" xr:uid="{00000000-0005-0000-0000-000016160000}"/>
    <cellStyle name="Comma 3 3 2 3 6 5" xfId="18223" xr:uid="{00000000-0005-0000-0000-000017160000}"/>
    <cellStyle name="Comma 3 3 2 3 7" xfId="44732" xr:uid="{00000000-0005-0000-0000-000018160000}"/>
    <cellStyle name="Comma 3 3 2 3 8" xfId="46146" xr:uid="{00000000-0005-0000-0000-000019160000}"/>
    <cellStyle name="Comma 3 3 2 3 9" xfId="49162" xr:uid="{00000000-0005-0000-0000-00001A160000}"/>
    <cellStyle name="Comma 3 3 2 4" xfId="6209" xr:uid="{00000000-0005-0000-0000-00001B160000}"/>
    <cellStyle name="Comma 3 3 2 4 10" xfId="15089" xr:uid="{00000000-0005-0000-0000-00001C160000}"/>
    <cellStyle name="Comma 3 3 2 4 2" xfId="6529" xr:uid="{00000000-0005-0000-0000-00001D160000}"/>
    <cellStyle name="Comma 3 3 2 4 2 2" xfId="11128" xr:uid="{00000000-0005-0000-0000-00001E160000}"/>
    <cellStyle name="Comma 3 3 2 4 2 2 2" xfId="18678" xr:uid="{00000000-0005-0000-0000-00001F160000}"/>
    <cellStyle name="Comma 3 3 2 4 2 2 3" xfId="44696" xr:uid="{00000000-0005-0000-0000-000020160000}"/>
    <cellStyle name="Comma 3 3 2 4 2 2 4" xfId="47994" xr:uid="{00000000-0005-0000-0000-000021160000}"/>
    <cellStyle name="Comma 3 3 2 4 2 2 5" xfId="51010" xr:uid="{00000000-0005-0000-0000-000022160000}"/>
    <cellStyle name="Comma 3 3 2 4 2 2 6" xfId="15441" xr:uid="{00000000-0005-0000-0000-000023160000}"/>
    <cellStyle name="Comma 3 3 2 4 2 3" xfId="11613" xr:uid="{00000000-0005-0000-0000-000024160000}"/>
    <cellStyle name="Comma 3 3 2 4 2 3 2" xfId="19155" xr:uid="{00000000-0005-0000-0000-000025160000}"/>
    <cellStyle name="Comma 3 3 2 4 2 3 3" xfId="42801" xr:uid="{00000000-0005-0000-0000-000026160000}"/>
    <cellStyle name="Comma 3 3 2 4 2 3 4" xfId="48471" xr:uid="{00000000-0005-0000-0000-000027160000}"/>
    <cellStyle name="Comma 3 3 2 4 2 3 5" xfId="51487" xr:uid="{00000000-0005-0000-0000-000028160000}"/>
    <cellStyle name="Comma 3 3 2 4 2 3 6" xfId="15584" xr:uid="{00000000-0005-0000-0000-000029160000}"/>
    <cellStyle name="Comma 3 3 2 4 2 4" xfId="12100" xr:uid="{00000000-0005-0000-0000-00002A160000}"/>
    <cellStyle name="Comma 3 3 2 4 2 4 2" xfId="19632" xr:uid="{00000000-0005-0000-0000-00002B160000}"/>
    <cellStyle name="Comma 3 3 2 4 2 4 3" xfId="44831" xr:uid="{00000000-0005-0000-0000-00002C160000}"/>
    <cellStyle name="Comma 3 3 2 4 2 4 4" xfId="48948" xr:uid="{00000000-0005-0000-0000-00002D160000}"/>
    <cellStyle name="Comma 3 3 2 4 2 4 5" xfId="51964" xr:uid="{00000000-0005-0000-0000-00002E160000}"/>
    <cellStyle name="Comma 3 3 2 4 2 4 6" xfId="15729" xr:uid="{00000000-0005-0000-0000-00002F160000}"/>
    <cellStyle name="Comma 3 3 2 4 2 5" xfId="9162" xr:uid="{00000000-0005-0000-0000-000030160000}"/>
    <cellStyle name="Comma 3 3 2 4 2 5 2" xfId="43089" xr:uid="{00000000-0005-0000-0000-000031160000}"/>
    <cellStyle name="Comma 3 3 2 4 2 5 3" xfId="47517" xr:uid="{00000000-0005-0000-0000-000032160000}"/>
    <cellStyle name="Comma 3 3 2 4 2 5 4" xfId="50533" xr:uid="{00000000-0005-0000-0000-000033160000}"/>
    <cellStyle name="Comma 3 3 2 4 2 5 5" xfId="18299" xr:uid="{00000000-0005-0000-0000-000034160000}"/>
    <cellStyle name="Comma 3 3 2 4 2 6" xfId="44445" xr:uid="{00000000-0005-0000-0000-000035160000}"/>
    <cellStyle name="Comma 3 3 2 4 2 7" xfId="46411" xr:uid="{00000000-0005-0000-0000-000036160000}"/>
    <cellStyle name="Comma 3 3 2 4 2 8" xfId="49427" xr:uid="{00000000-0005-0000-0000-000037160000}"/>
    <cellStyle name="Comma 3 3 2 4 2 9" xfId="15246" xr:uid="{00000000-0005-0000-0000-000038160000}"/>
    <cellStyle name="Comma 3 3 2 4 3" xfId="10916" xr:uid="{00000000-0005-0000-0000-000039160000}"/>
    <cellStyle name="Comma 3 3 2 4 3 2" xfId="18466" xr:uid="{00000000-0005-0000-0000-00003A160000}"/>
    <cellStyle name="Comma 3 3 2 4 3 3" xfId="21253" xr:uid="{00000000-0005-0000-0000-00003B160000}"/>
    <cellStyle name="Comma 3 3 2 4 3 4" xfId="47782" xr:uid="{00000000-0005-0000-0000-00003C160000}"/>
    <cellStyle name="Comma 3 3 2 4 3 5" xfId="50798" xr:uid="{00000000-0005-0000-0000-00003D160000}"/>
    <cellStyle name="Comma 3 3 2 4 3 6" xfId="15381" xr:uid="{00000000-0005-0000-0000-00003E160000}"/>
    <cellStyle name="Comma 3 3 2 4 4" xfId="11401" xr:uid="{00000000-0005-0000-0000-00003F160000}"/>
    <cellStyle name="Comma 3 3 2 4 4 2" xfId="18943" xr:uid="{00000000-0005-0000-0000-000040160000}"/>
    <cellStyle name="Comma 3 3 2 4 4 3" xfId="44005" xr:uid="{00000000-0005-0000-0000-000041160000}"/>
    <cellStyle name="Comma 3 3 2 4 4 4" xfId="48259" xr:uid="{00000000-0005-0000-0000-000042160000}"/>
    <cellStyle name="Comma 3 3 2 4 4 5" xfId="51275" xr:uid="{00000000-0005-0000-0000-000043160000}"/>
    <cellStyle name="Comma 3 3 2 4 4 6" xfId="15524" xr:uid="{00000000-0005-0000-0000-000044160000}"/>
    <cellStyle name="Comma 3 3 2 4 5" xfId="11888" xr:uid="{00000000-0005-0000-0000-000045160000}"/>
    <cellStyle name="Comma 3 3 2 4 5 2" xfId="19420" xr:uid="{00000000-0005-0000-0000-000046160000}"/>
    <cellStyle name="Comma 3 3 2 4 5 3" xfId="43728" xr:uid="{00000000-0005-0000-0000-000047160000}"/>
    <cellStyle name="Comma 3 3 2 4 5 4" xfId="48736" xr:uid="{00000000-0005-0000-0000-000048160000}"/>
    <cellStyle name="Comma 3 3 2 4 5 5" xfId="51752" xr:uid="{00000000-0005-0000-0000-000049160000}"/>
    <cellStyle name="Comma 3 3 2 4 5 6" xfId="15669" xr:uid="{00000000-0005-0000-0000-00004A160000}"/>
    <cellStyle name="Comma 3 3 2 4 6" xfId="8853" xr:uid="{00000000-0005-0000-0000-00004B160000}"/>
    <cellStyle name="Comma 3 3 2 4 6 2" xfId="42609" xr:uid="{00000000-0005-0000-0000-00004C160000}"/>
    <cellStyle name="Comma 3 3 2 4 6 3" xfId="47305" xr:uid="{00000000-0005-0000-0000-00004D160000}"/>
    <cellStyle name="Comma 3 3 2 4 6 4" xfId="50321" xr:uid="{00000000-0005-0000-0000-00004E160000}"/>
    <cellStyle name="Comma 3 3 2 4 6 5" xfId="18239" xr:uid="{00000000-0005-0000-0000-00004F160000}"/>
    <cellStyle name="Comma 3 3 2 4 7" xfId="43562" xr:uid="{00000000-0005-0000-0000-000050160000}"/>
    <cellStyle name="Comma 3 3 2 4 8" xfId="46199" xr:uid="{00000000-0005-0000-0000-000051160000}"/>
    <cellStyle name="Comma 3 3 2 4 9" xfId="49215" xr:uid="{00000000-0005-0000-0000-000052160000}"/>
    <cellStyle name="Comma 3 3 2 5" xfId="6289" xr:uid="{00000000-0005-0000-0000-000053160000}"/>
    <cellStyle name="Comma 3 3 2 5 10" xfId="15127" xr:uid="{00000000-0005-0000-0000-000054160000}"/>
    <cellStyle name="Comma 3 3 2 5 2" xfId="6609" xr:uid="{00000000-0005-0000-0000-000055160000}"/>
    <cellStyle name="Comma 3 3 2 5 2 2" xfId="11181" xr:uid="{00000000-0005-0000-0000-000056160000}"/>
    <cellStyle name="Comma 3 3 2 5 2 2 2" xfId="18731" xr:uid="{00000000-0005-0000-0000-000057160000}"/>
    <cellStyle name="Comma 3 3 2 5 2 2 3" xfId="44570" xr:uid="{00000000-0005-0000-0000-000058160000}"/>
    <cellStyle name="Comma 3 3 2 5 2 2 4" xfId="48047" xr:uid="{00000000-0005-0000-0000-000059160000}"/>
    <cellStyle name="Comma 3 3 2 5 2 2 5" xfId="51063" xr:uid="{00000000-0005-0000-0000-00005A160000}"/>
    <cellStyle name="Comma 3 3 2 5 2 2 6" xfId="15456" xr:uid="{00000000-0005-0000-0000-00005B160000}"/>
    <cellStyle name="Comma 3 3 2 5 2 3" xfId="11666" xr:uid="{00000000-0005-0000-0000-00005C160000}"/>
    <cellStyle name="Comma 3 3 2 5 2 3 2" xfId="19208" xr:uid="{00000000-0005-0000-0000-00005D160000}"/>
    <cellStyle name="Comma 3 3 2 5 2 3 3" xfId="43631" xr:uid="{00000000-0005-0000-0000-00005E160000}"/>
    <cellStyle name="Comma 3 3 2 5 2 3 4" xfId="48524" xr:uid="{00000000-0005-0000-0000-00005F160000}"/>
    <cellStyle name="Comma 3 3 2 5 2 3 5" xfId="51540" xr:uid="{00000000-0005-0000-0000-000060160000}"/>
    <cellStyle name="Comma 3 3 2 5 2 3 6" xfId="15599" xr:uid="{00000000-0005-0000-0000-000061160000}"/>
    <cellStyle name="Comma 3 3 2 5 2 4" xfId="12153" xr:uid="{00000000-0005-0000-0000-000062160000}"/>
    <cellStyle name="Comma 3 3 2 5 2 4 2" xfId="19685" xr:uid="{00000000-0005-0000-0000-000063160000}"/>
    <cellStyle name="Comma 3 3 2 5 2 4 3" xfId="44082" xr:uid="{00000000-0005-0000-0000-000064160000}"/>
    <cellStyle name="Comma 3 3 2 5 2 4 4" xfId="49001" xr:uid="{00000000-0005-0000-0000-000065160000}"/>
    <cellStyle name="Comma 3 3 2 5 2 4 5" xfId="52017" xr:uid="{00000000-0005-0000-0000-000066160000}"/>
    <cellStyle name="Comma 3 3 2 5 2 4 6" xfId="15744" xr:uid="{00000000-0005-0000-0000-000067160000}"/>
    <cellStyle name="Comma 3 3 2 5 2 5" xfId="9242" xr:uid="{00000000-0005-0000-0000-000068160000}"/>
    <cellStyle name="Comma 3 3 2 5 2 5 2" xfId="28707" xr:uid="{00000000-0005-0000-0000-000069160000}"/>
    <cellStyle name="Comma 3 3 2 5 2 5 3" xfId="47570" xr:uid="{00000000-0005-0000-0000-00006A160000}"/>
    <cellStyle name="Comma 3 3 2 5 2 5 4" xfId="50586" xr:uid="{00000000-0005-0000-0000-00006B160000}"/>
    <cellStyle name="Comma 3 3 2 5 2 5 5" xfId="18314" xr:uid="{00000000-0005-0000-0000-00006C160000}"/>
    <cellStyle name="Comma 3 3 2 5 2 6" xfId="42417" xr:uid="{00000000-0005-0000-0000-00006D160000}"/>
    <cellStyle name="Comma 3 3 2 5 2 7" xfId="46464" xr:uid="{00000000-0005-0000-0000-00006E160000}"/>
    <cellStyle name="Comma 3 3 2 5 2 8" xfId="49480" xr:uid="{00000000-0005-0000-0000-00006F160000}"/>
    <cellStyle name="Comma 3 3 2 5 2 9" xfId="15288" xr:uid="{00000000-0005-0000-0000-000070160000}"/>
    <cellStyle name="Comma 3 3 2 5 3" xfId="10969" xr:uid="{00000000-0005-0000-0000-000071160000}"/>
    <cellStyle name="Comma 3 3 2 5 3 2" xfId="18519" xr:uid="{00000000-0005-0000-0000-000072160000}"/>
    <cellStyle name="Comma 3 3 2 5 3 3" xfId="44286" xr:uid="{00000000-0005-0000-0000-000073160000}"/>
    <cellStyle name="Comma 3 3 2 5 3 4" xfId="47835" xr:uid="{00000000-0005-0000-0000-000074160000}"/>
    <cellStyle name="Comma 3 3 2 5 3 5" xfId="50851" xr:uid="{00000000-0005-0000-0000-000075160000}"/>
    <cellStyle name="Comma 3 3 2 5 3 6" xfId="15396" xr:uid="{00000000-0005-0000-0000-000076160000}"/>
    <cellStyle name="Comma 3 3 2 5 4" xfId="11454" xr:uid="{00000000-0005-0000-0000-000077160000}"/>
    <cellStyle name="Comma 3 3 2 5 4 2" xfId="18996" xr:uid="{00000000-0005-0000-0000-000078160000}"/>
    <cellStyle name="Comma 3 3 2 5 4 3" xfId="43320" xr:uid="{00000000-0005-0000-0000-000079160000}"/>
    <cellStyle name="Comma 3 3 2 5 4 4" xfId="48312" xr:uid="{00000000-0005-0000-0000-00007A160000}"/>
    <cellStyle name="Comma 3 3 2 5 4 5" xfId="51328" xr:uid="{00000000-0005-0000-0000-00007B160000}"/>
    <cellStyle name="Comma 3 3 2 5 4 6" xfId="15539" xr:uid="{00000000-0005-0000-0000-00007C160000}"/>
    <cellStyle name="Comma 3 3 2 5 5" xfId="11941" xr:uid="{00000000-0005-0000-0000-00007D160000}"/>
    <cellStyle name="Comma 3 3 2 5 5 2" xfId="19473" xr:uid="{00000000-0005-0000-0000-00007E160000}"/>
    <cellStyle name="Comma 3 3 2 5 5 3" xfId="42848" xr:uid="{00000000-0005-0000-0000-00007F160000}"/>
    <cellStyle name="Comma 3 3 2 5 5 4" xfId="48789" xr:uid="{00000000-0005-0000-0000-000080160000}"/>
    <cellStyle name="Comma 3 3 2 5 5 5" xfId="51805" xr:uid="{00000000-0005-0000-0000-000081160000}"/>
    <cellStyle name="Comma 3 3 2 5 5 6" xfId="15684" xr:uid="{00000000-0005-0000-0000-000082160000}"/>
    <cellStyle name="Comma 3 3 2 5 6" xfId="8929" xr:uid="{00000000-0005-0000-0000-000083160000}"/>
    <cellStyle name="Comma 3 3 2 5 6 2" xfId="21353" xr:uid="{00000000-0005-0000-0000-000084160000}"/>
    <cellStyle name="Comma 3 3 2 5 6 3" xfId="47358" xr:uid="{00000000-0005-0000-0000-000085160000}"/>
    <cellStyle name="Comma 3 3 2 5 6 4" xfId="50374" xr:uid="{00000000-0005-0000-0000-000086160000}"/>
    <cellStyle name="Comma 3 3 2 5 6 5" xfId="18254" xr:uid="{00000000-0005-0000-0000-000087160000}"/>
    <cellStyle name="Comma 3 3 2 5 7" xfId="42345" xr:uid="{00000000-0005-0000-0000-000088160000}"/>
    <cellStyle name="Comma 3 3 2 5 8" xfId="46252" xr:uid="{00000000-0005-0000-0000-000089160000}"/>
    <cellStyle name="Comma 3 3 2 5 9" xfId="49268" xr:uid="{00000000-0005-0000-0000-00008A160000}"/>
    <cellStyle name="Comma 3 3 2 6" xfId="6369" xr:uid="{00000000-0005-0000-0000-00008B160000}"/>
    <cellStyle name="Comma 3 3 2 6 2" xfId="11022" xr:uid="{00000000-0005-0000-0000-00008C160000}"/>
    <cellStyle name="Comma 3 3 2 6 2 2" xfId="18572" xr:uid="{00000000-0005-0000-0000-00008D160000}"/>
    <cellStyle name="Comma 3 3 2 6 2 3" xfId="21244" xr:uid="{00000000-0005-0000-0000-00008E160000}"/>
    <cellStyle name="Comma 3 3 2 6 2 4" xfId="47888" xr:uid="{00000000-0005-0000-0000-00008F160000}"/>
    <cellStyle name="Comma 3 3 2 6 2 5" xfId="50904" xr:uid="{00000000-0005-0000-0000-000090160000}"/>
    <cellStyle name="Comma 3 3 2 6 2 6" xfId="15411" xr:uid="{00000000-0005-0000-0000-000091160000}"/>
    <cellStyle name="Comma 3 3 2 6 3" xfId="11507" xr:uid="{00000000-0005-0000-0000-000092160000}"/>
    <cellStyle name="Comma 3 3 2 6 3 2" xfId="19049" xr:uid="{00000000-0005-0000-0000-000093160000}"/>
    <cellStyle name="Comma 3 3 2 6 3 3" xfId="42782" xr:uid="{00000000-0005-0000-0000-000094160000}"/>
    <cellStyle name="Comma 3 3 2 6 3 4" xfId="48365" xr:uid="{00000000-0005-0000-0000-000095160000}"/>
    <cellStyle name="Comma 3 3 2 6 3 5" xfId="51381" xr:uid="{00000000-0005-0000-0000-000096160000}"/>
    <cellStyle name="Comma 3 3 2 6 3 6" xfId="15554" xr:uid="{00000000-0005-0000-0000-000097160000}"/>
    <cellStyle name="Comma 3 3 2 6 4" xfId="11994" xr:uid="{00000000-0005-0000-0000-000098160000}"/>
    <cellStyle name="Comma 3 3 2 6 4 2" xfId="19526" xr:uid="{00000000-0005-0000-0000-000099160000}"/>
    <cellStyle name="Comma 3 3 2 6 4 3" xfId="44312" xr:uid="{00000000-0005-0000-0000-00009A160000}"/>
    <cellStyle name="Comma 3 3 2 6 4 4" xfId="48842" xr:uid="{00000000-0005-0000-0000-00009B160000}"/>
    <cellStyle name="Comma 3 3 2 6 4 5" xfId="51858" xr:uid="{00000000-0005-0000-0000-00009C160000}"/>
    <cellStyle name="Comma 3 3 2 6 4 6" xfId="15699" xr:uid="{00000000-0005-0000-0000-00009D160000}"/>
    <cellStyle name="Comma 3 3 2 6 5" xfId="9008" xr:uid="{00000000-0005-0000-0000-00009E160000}"/>
    <cellStyle name="Comma 3 3 2 6 5 2" xfId="28823" xr:uid="{00000000-0005-0000-0000-00009F160000}"/>
    <cellStyle name="Comma 3 3 2 6 5 3" xfId="47411" xr:uid="{00000000-0005-0000-0000-0000A0160000}"/>
    <cellStyle name="Comma 3 3 2 6 5 4" xfId="50427" xr:uid="{00000000-0005-0000-0000-0000A1160000}"/>
    <cellStyle name="Comma 3 3 2 6 5 5" xfId="18269" xr:uid="{00000000-0005-0000-0000-0000A2160000}"/>
    <cellStyle name="Comma 3 3 2 6 6" xfId="43795" xr:uid="{00000000-0005-0000-0000-0000A3160000}"/>
    <cellStyle name="Comma 3 3 2 6 7" xfId="46305" xr:uid="{00000000-0005-0000-0000-0000A4160000}"/>
    <cellStyle name="Comma 3 3 2 6 8" xfId="49321" xr:uid="{00000000-0005-0000-0000-0000A5160000}"/>
    <cellStyle name="Comma 3 3 2 6 9" xfId="15168" xr:uid="{00000000-0005-0000-0000-0000A6160000}"/>
    <cellStyle name="Comma 3 3 2 7" xfId="6689" xr:uid="{00000000-0005-0000-0000-0000A7160000}"/>
    <cellStyle name="Comma 3 3 2 7 2" xfId="11234" xr:uid="{00000000-0005-0000-0000-0000A8160000}"/>
    <cellStyle name="Comma 3 3 2 7 2 2" xfId="18784" xr:uid="{00000000-0005-0000-0000-0000A9160000}"/>
    <cellStyle name="Comma 3 3 2 7 2 3" xfId="21214" xr:uid="{00000000-0005-0000-0000-0000AA160000}"/>
    <cellStyle name="Comma 3 3 2 7 2 4" xfId="48100" xr:uid="{00000000-0005-0000-0000-0000AB160000}"/>
    <cellStyle name="Comma 3 3 2 7 2 5" xfId="51116" xr:uid="{00000000-0005-0000-0000-0000AC160000}"/>
    <cellStyle name="Comma 3 3 2 7 2 6" xfId="15471" xr:uid="{00000000-0005-0000-0000-0000AD160000}"/>
    <cellStyle name="Comma 3 3 2 7 3" xfId="11719" xr:uid="{00000000-0005-0000-0000-0000AE160000}"/>
    <cellStyle name="Comma 3 3 2 7 3 2" xfId="19261" xr:uid="{00000000-0005-0000-0000-0000AF160000}"/>
    <cellStyle name="Comma 3 3 2 7 3 3" xfId="42818" xr:uid="{00000000-0005-0000-0000-0000B0160000}"/>
    <cellStyle name="Comma 3 3 2 7 3 4" xfId="48577" xr:uid="{00000000-0005-0000-0000-0000B1160000}"/>
    <cellStyle name="Comma 3 3 2 7 3 5" xfId="51593" xr:uid="{00000000-0005-0000-0000-0000B2160000}"/>
    <cellStyle name="Comma 3 3 2 7 3 6" xfId="15614" xr:uid="{00000000-0005-0000-0000-0000B3160000}"/>
    <cellStyle name="Comma 3 3 2 7 4" xfId="12207" xr:uid="{00000000-0005-0000-0000-0000B4160000}"/>
    <cellStyle name="Comma 3 3 2 7 4 2" xfId="19738" xr:uid="{00000000-0005-0000-0000-0000B5160000}"/>
    <cellStyle name="Comma 3 3 2 7 4 3" xfId="44083" xr:uid="{00000000-0005-0000-0000-0000B6160000}"/>
    <cellStyle name="Comma 3 3 2 7 4 4" xfId="49054" xr:uid="{00000000-0005-0000-0000-0000B7160000}"/>
    <cellStyle name="Comma 3 3 2 7 4 5" xfId="52070" xr:uid="{00000000-0005-0000-0000-0000B8160000}"/>
    <cellStyle name="Comma 3 3 2 7 4 6" xfId="15760" xr:uid="{00000000-0005-0000-0000-0000B9160000}"/>
    <cellStyle name="Comma 3 3 2 7 5" xfId="9322" xr:uid="{00000000-0005-0000-0000-0000BA160000}"/>
    <cellStyle name="Comma 3 3 2 7 5 2" xfId="44669" xr:uid="{00000000-0005-0000-0000-0000BB160000}"/>
    <cellStyle name="Comma 3 3 2 7 5 3" xfId="47623" xr:uid="{00000000-0005-0000-0000-0000BC160000}"/>
    <cellStyle name="Comma 3 3 2 7 5 4" xfId="50639" xr:uid="{00000000-0005-0000-0000-0000BD160000}"/>
    <cellStyle name="Comma 3 3 2 7 5 5" xfId="18329" xr:uid="{00000000-0005-0000-0000-0000BE160000}"/>
    <cellStyle name="Comma 3 3 2 7 6" xfId="32366" xr:uid="{00000000-0005-0000-0000-0000BF160000}"/>
    <cellStyle name="Comma 3 3 2 7 7" xfId="46517" xr:uid="{00000000-0005-0000-0000-0000C0160000}"/>
    <cellStyle name="Comma 3 3 2 7 8" xfId="49533" xr:uid="{00000000-0005-0000-0000-0000C1160000}"/>
    <cellStyle name="Comma 3 3 2 7 9" xfId="15330" xr:uid="{00000000-0005-0000-0000-0000C2160000}"/>
    <cellStyle name="Comma 3 3 2 8" xfId="10486" xr:uid="{00000000-0005-0000-0000-0000C3160000}"/>
    <cellStyle name="Comma 3 3 2 9" xfId="10810" xr:uid="{00000000-0005-0000-0000-0000C4160000}"/>
    <cellStyle name="Comma 3 3 2 9 2" xfId="18360" xr:uid="{00000000-0005-0000-0000-0000C5160000}"/>
    <cellStyle name="Comma 3 3 2 9 3" xfId="44670" xr:uid="{00000000-0005-0000-0000-0000C6160000}"/>
    <cellStyle name="Comma 3 3 2 9 4" xfId="47676" xr:uid="{00000000-0005-0000-0000-0000C7160000}"/>
    <cellStyle name="Comma 3 3 2 9 5" xfId="50692" xr:uid="{00000000-0005-0000-0000-0000C8160000}"/>
    <cellStyle name="Comma 3 3 2 9 6" xfId="15351" xr:uid="{00000000-0005-0000-0000-0000C9160000}"/>
    <cellStyle name="Comma 3 3 3" xfId="4867" xr:uid="{00000000-0005-0000-0000-0000CA160000}"/>
    <cellStyle name="Comma 3 3 3 10" xfId="8503" xr:uid="{00000000-0005-0000-0000-0000CB160000}"/>
    <cellStyle name="Comma 3 3 3 10 2" xfId="43552" xr:uid="{00000000-0005-0000-0000-0000CC160000}"/>
    <cellStyle name="Comma 3 3 3 10 3" xfId="47229" xr:uid="{00000000-0005-0000-0000-0000CD160000}"/>
    <cellStyle name="Comma 3 3 3 10 4" xfId="50245" xr:uid="{00000000-0005-0000-0000-0000CE160000}"/>
    <cellStyle name="Comma 3 3 3 10 5" xfId="18216" xr:uid="{00000000-0005-0000-0000-0000CF160000}"/>
    <cellStyle name="Comma 3 3 3 11" xfId="20031" xr:uid="{00000000-0005-0000-0000-0000D0160000}"/>
    <cellStyle name="Comma 3 3 3 12" xfId="44715" xr:uid="{00000000-0005-0000-0000-0000D1160000}"/>
    <cellStyle name="Comma 3 3 3 13" xfId="44916" xr:uid="{00000000-0005-0000-0000-0000D2160000}"/>
    <cellStyle name="Comma 3 3 3 14" xfId="45824" xr:uid="{00000000-0005-0000-0000-0000D3160000}"/>
    <cellStyle name="Comma 3 3 3 15" xfId="46095" xr:uid="{00000000-0005-0000-0000-0000D4160000}"/>
    <cellStyle name="Comma 3 3 3 16" xfId="49110" xr:uid="{00000000-0005-0000-0000-0000D5160000}"/>
    <cellStyle name="Comma 3 3 3 17" xfId="14880" xr:uid="{00000000-0005-0000-0000-0000D6160000}"/>
    <cellStyle name="Comma 3 3 3 2" xfId="6131" xr:uid="{00000000-0005-0000-0000-0000D7160000}"/>
    <cellStyle name="Comma 3 3 3 2 10" xfId="15058" xr:uid="{00000000-0005-0000-0000-0000D8160000}"/>
    <cellStyle name="Comma 3 3 3 2 2" xfId="6451" xr:uid="{00000000-0005-0000-0000-0000D9160000}"/>
    <cellStyle name="Comma 3 3 3 2 2 2" xfId="11077" xr:uid="{00000000-0005-0000-0000-0000DA160000}"/>
    <cellStyle name="Comma 3 3 3 2 2 2 2" xfId="18627" xr:uid="{00000000-0005-0000-0000-0000DB160000}"/>
    <cellStyle name="Comma 3 3 3 2 2 2 3" xfId="42719" xr:uid="{00000000-0005-0000-0000-0000DC160000}"/>
    <cellStyle name="Comma 3 3 3 2 2 2 4" xfId="47943" xr:uid="{00000000-0005-0000-0000-0000DD160000}"/>
    <cellStyle name="Comma 3 3 3 2 2 2 5" xfId="50959" xr:uid="{00000000-0005-0000-0000-0000DE160000}"/>
    <cellStyle name="Comma 3 3 3 2 2 2 6" xfId="15428" xr:uid="{00000000-0005-0000-0000-0000DF160000}"/>
    <cellStyle name="Comma 3 3 3 2 2 3" xfId="11562" xr:uid="{00000000-0005-0000-0000-0000E0160000}"/>
    <cellStyle name="Comma 3 3 3 2 2 3 2" xfId="19104" xr:uid="{00000000-0005-0000-0000-0000E1160000}"/>
    <cellStyle name="Comma 3 3 3 2 2 3 3" xfId="43629" xr:uid="{00000000-0005-0000-0000-0000E2160000}"/>
    <cellStyle name="Comma 3 3 3 2 2 3 4" xfId="48420" xr:uid="{00000000-0005-0000-0000-0000E3160000}"/>
    <cellStyle name="Comma 3 3 3 2 2 3 5" xfId="51436" xr:uid="{00000000-0005-0000-0000-0000E4160000}"/>
    <cellStyle name="Comma 3 3 3 2 2 3 6" xfId="15571" xr:uid="{00000000-0005-0000-0000-0000E5160000}"/>
    <cellStyle name="Comma 3 3 3 2 2 4" xfId="12049" xr:uid="{00000000-0005-0000-0000-0000E6160000}"/>
    <cellStyle name="Comma 3 3 3 2 2 4 2" xfId="19581" xr:uid="{00000000-0005-0000-0000-0000E7160000}"/>
    <cellStyle name="Comma 3 3 3 2 2 4 3" xfId="21561" xr:uid="{00000000-0005-0000-0000-0000E8160000}"/>
    <cellStyle name="Comma 3 3 3 2 2 4 4" xfId="48897" xr:uid="{00000000-0005-0000-0000-0000E9160000}"/>
    <cellStyle name="Comma 3 3 3 2 2 4 5" xfId="51913" xr:uid="{00000000-0005-0000-0000-0000EA160000}"/>
    <cellStyle name="Comma 3 3 3 2 2 4 6" xfId="15716" xr:uid="{00000000-0005-0000-0000-0000EB160000}"/>
    <cellStyle name="Comma 3 3 3 2 2 5" xfId="9085" xr:uid="{00000000-0005-0000-0000-0000EC160000}"/>
    <cellStyle name="Comma 3 3 3 2 2 5 2" xfId="43384" xr:uid="{00000000-0005-0000-0000-0000ED160000}"/>
    <cellStyle name="Comma 3 3 3 2 2 5 3" xfId="47466" xr:uid="{00000000-0005-0000-0000-0000EE160000}"/>
    <cellStyle name="Comma 3 3 3 2 2 5 4" xfId="50482" xr:uid="{00000000-0005-0000-0000-0000EF160000}"/>
    <cellStyle name="Comma 3 3 3 2 2 5 5" xfId="18286" xr:uid="{00000000-0005-0000-0000-0000F0160000}"/>
    <cellStyle name="Comma 3 3 3 2 2 6" xfId="43428" xr:uid="{00000000-0005-0000-0000-0000F1160000}"/>
    <cellStyle name="Comma 3 3 3 2 2 7" xfId="46360" xr:uid="{00000000-0005-0000-0000-0000F2160000}"/>
    <cellStyle name="Comma 3 3 3 2 2 8" xfId="49376" xr:uid="{00000000-0005-0000-0000-0000F3160000}"/>
    <cellStyle name="Comma 3 3 3 2 2 9" xfId="15207" xr:uid="{00000000-0005-0000-0000-0000F4160000}"/>
    <cellStyle name="Comma 3 3 3 2 3" xfId="10865" xr:uid="{00000000-0005-0000-0000-0000F5160000}"/>
    <cellStyle name="Comma 3 3 3 2 3 2" xfId="18415" xr:uid="{00000000-0005-0000-0000-0000F6160000}"/>
    <cellStyle name="Comma 3 3 3 2 3 3" xfId="33299" xr:uid="{00000000-0005-0000-0000-0000F7160000}"/>
    <cellStyle name="Comma 3 3 3 2 3 4" xfId="47731" xr:uid="{00000000-0005-0000-0000-0000F8160000}"/>
    <cellStyle name="Comma 3 3 3 2 3 5" xfId="50747" xr:uid="{00000000-0005-0000-0000-0000F9160000}"/>
    <cellStyle name="Comma 3 3 3 2 3 6" xfId="15368" xr:uid="{00000000-0005-0000-0000-0000FA160000}"/>
    <cellStyle name="Comma 3 3 3 2 4" xfId="11349" xr:uid="{00000000-0005-0000-0000-0000FB160000}"/>
    <cellStyle name="Comma 3 3 3 2 4 2" xfId="18892" xr:uid="{00000000-0005-0000-0000-0000FC160000}"/>
    <cellStyle name="Comma 3 3 3 2 4 3" xfId="44431" xr:uid="{00000000-0005-0000-0000-0000FD160000}"/>
    <cellStyle name="Comma 3 3 3 2 4 4" xfId="48208" xr:uid="{00000000-0005-0000-0000-0000FE160000}"/>
    <cellStyle name="Comma 3 3 3 2 4 5" xfId="51224" xr:uid="{00000000-0005-0000-0000-0000FF160000}"/>
    <cellStyle name="Comma 3 3 3 2 4 6" xfId="15510" xr:uid="{00000000-0005-0000-0000-000000170000}"/>
    <cellStyle name="Comma 3 3 3 2 5" xfId="11836" xr:uid="{00000000-0005-0000-0000-000001170000}"/>
    <cellStyle name="Comma 3 3 3 2 5 2" xfId="19369" xr:uid="{00000000-0005-0000-0000-000002170000}"/>
    <cellStyle name="Comma 3 3 3 2 5 3" xfId="20450" xr:uid="{00000000-0005-0000-0000-000003170000}"/>
    <cellStyle name="Comma 3 3 3 2 5 4" xfId="48685" xr:uid="{00000000-0005-0000-0000-000004170000}"/>
    <cellStyle name="Comma 3 3 3 2 5 5" xfId="51701" xr:uid="{00000000-0005-0000-0000-000005170000}"/>
    <cellStyle name="Comma 3 3 3 2 5 6" xfId="15655" xr:uid="{00000000-0005-0000-0000-000006170000}"/>
    <cellStyle name="Comma 3 3 3 2 6" xfId="8784" xr:uid="{00000000-0005-0000-0000-000007170000}"/>
    <cellStyle name="Comma 3 3 3 2 6 2" xfId="20980" xr:uid="{00000000-0005-0000-0000-000008170000}"/>
    <cellStyle name="Comma 3 3 3 2 6 3" xfId="47254" xr:uid="{00000000-0005-0000-0000-000009170000}"/>
    <cellStyle name="Comma 3 3 3 2 6 4" xfId="50270" xr:uid="{00000000-0005-0000-0000-00000A170000}"/>
    <cellStyle name="Comma 3 3 3 2 6 5" xfId="18225" xr:uid="{00000000-0005-0000-0000-00000B170000}"/>
    <cellStyle name="Comma 3 3 3 2 7" xfId="43859" xr:uid="{00000000-0005-0000-0000-00000C170000}"/>
    <cellStyle name="Comma 3 3 3 2 8" xfId="46148" xr:uid="{00000000-0005-0000-0000-00000D170000}"/>
    <cellStyle name="Comma 3 3 3 2 9" xfId="49164" xr:uid="{00000000-0005-0000-0000-00000E170000}"/>
    <cellStyle name="Comma 3 3 3 3" xfId="6211" xr:uid="{00000000-0005-0000-0000-00000F170000}"/>
    <cellStyle name="Comma 3 3 3 3 10" xfId="15091" xr:uid="{00000000-0005-0000-0000-000010170000}"/>
    <cellStyle name="Comma 3 3 3 3 2" xfId="6531" xr:uid="{00000000-0005-0000-0000-000011170000}"/>
    <cellStyle name="Comma 3 3 3 3 2 2" xfId="11130" xr:uid="{00000000-0005-0000-0000-000012170000}"/>
    <cellStyle name="Comma 3 3 3 3 2 2 2" xfId="18680" xr:uid="{00000000-0005-0000-0000-000013170000}"/>
    <cellStyle name="Comma 3 3 3 3 2 2 3" xfId="32871" xr:uid="{00000000-0005-0000-0000-000014170000}"/>
    <cellStyle name="Comma 3 3 3 3 2 2 4" xfId="47996" xr:uid="{00000000-0005-0000-0000-000015170000}"/>
    <cellStyle name="Comma 3 3 3 3 2 2 5" xfId="51012" xr:uid="{00000000-0005-0000-0000-000016170000}"/>
    <cellStyle name="Comma 3 3 3 3 2 2 6" xfId="15443" xr:uid="{00000000-0005-0000-0000-000017170000}"/>
    <cellStyle name="Comma 3 3 3 3 2 3" xfId="11615" xr:uid="{00000000-0005-0000-0000-000018170000}"/>
    <cellStyle name="Comma 3 3 3 3 2 3 2" xfId="19157" xr:uid="{00000000-0005-0000-0000-000019170000}"/>
    <cellStyle name="Comma 3 3 3 3 2 3 3" xfId="43536" xr:uid="{00000000-0005-0000-0000-00001A170000}"/>
    <cellStyle name="Comma 3 3 3 3 2 3 4" xfId="48473" xr:uid="{00000000-0005-0000-0000-00001B170000}"/>
    <cellStyle name="Comma 3 3 3 3 2 3 5" xfId="51489" xr:uid="{00000000-0005-0000-0000-00001C170000}"/>
    <cellStyle name="Comma 3 3 3 3 2 3 6" xfId="15586" xr:uid="{00000000-0005-0000-0000-00001D170000}"/>
    <cellStyle name="Comma 3 3 3 3 2 4" xfId="12102" xr:uid="{00000000-0005-0000-0000-00001E170000}"/>
    <cellStyle name="Comma 3 3 3 3 2 4 2" xfId="19634" xr:uid="{00000000-0005-0000-0000-00001F170000}"/>
    <cellStyle name="Comma 3 3 3 3 2 4 3" xfId="43253" xr:uid="{00000000-0005-0000-0000-000020170000}"/>
    <cellStyle name="Comma 3 3 3 3 2 4 4" xfId="48950" xr:uid="{00000000-0005-0000-0000-000021170000}"/>
    <cellStyle name="Comma 3 3 3 3 2 4 5" xfId="51966" xr:uid="{00000000-0005-0000-0000-000022170000}"/>
    <cellStyle name="Comma 3 3 3 3 2 4 6" xfId="15731" xr:uid="{00000000-0005-0000-0000-000023170000}"/>
    <cellStyle name="Comma 3 3 3 3 2 5" xfId="9164" xr:uid="{00000000-0005-0000-0000-000024170000}"/>
    <cellStyle name="Comma 3 3 3 3 2 5 2" xfId="20494" xr:uid="{00000000-0005-0000-0000-000025170000}"/>
    <cellStyle name="Comma 3 3 3 3 2 5 3" xfId="47519" xr:uid="{00000000-0005-0000-0000-000026170000}"/>
    <cellStyle name="Comma 3 3 3 3 2 5 4" xfId="50535" xr:uid="{00000000-0005-0000-0000-000027170000}"/>
    <cellStyle name="Comma 3 3 3 3 2 5 5" xfId="18301" xr:uid="{00000000-0005-0000-0000-000028170000}"/>
    <cellStyle name="Comma 3 3 3 3 2 6" xfId="32280" xr:uid="{00000000-0005-0000-0000-000029170000}"/>
    <cellStyle name="Comma 3 3 3 3 2 7" xfId="46413" xr:uid="{00000000-0005-0000-0000-00002A170000}"/>
    <cellStyle name="Comma 3 3 3 3 2 8" xfId="49429" xr:uid="{00000000-0005-0000-0000-00002B170000}"/>
    <cellStyle name="Comma 3 3 3 3 2 9" xfId="15248" xr:uid="{00000000-0005-0000-0000-00002C170000}"/>
    <cellStyle name="Comma 3 3 3 3 3" xfId="10918" xr:uid="{00000000-0005-0000-0000-00002D170000}"/>
    <cellStyle name="Comma 3 3 3 3 3 2" xfId="18468" xr:uid="{00000000-0005-0000-0000-00002E170000}"/>
    <cellStyle name="Comma 3 3 3 3 3 3" xfId="43128" xr:uid="{00000000-0005-0000-0000-00002F170000}"/>
    <cellStyle name="Comma 3 3 3 3 3 4" xfId="47784" xr:uid="{00000000-0005-0000-0000-000030170000}"/>
    <cellStyle name="Comma 3 3 3 3 3 5" xfId="50800" xr:uid="{00000000-0005-0000-0000-000031170000}"/>
    <cellStyle name="Comma 3 3 3 3 3 6" xfId="15383" xr:uid="{00000000-0005-0000-0000-000032170000}"/>
    <cellStyle name="Comma 3 3 3 3 4" xfId="11403" xr:uid="{00000000-0005-0000-0000-000033170000}"/>
    <cellStyle name="Comma 3 3 3 3 4 2" xfId="18945" xr:uid="{00000000-0005-0000-0000-000034170000}"/>
    <cellStyle name="Comma 3 3 3 3 4 3" xfId="28792" xr:uid="{00000000-0005-0000-0000-000035170000}"/>
    <cellStyle name="Comma 3 3 3 3 4 4" xfId="48261" xr:uid="{00000000-0005-0000-0000-000036170000}"/>
    <cellStyle name="Comma 3 3 3 3 4 5" xfId="51277" xr:uid="{00000000-0005-0000-0000-000037170000}"/>
    <cellStyle name="Comma 3 3 3 3 4 6" xfId="15526" xr:uid="{00000000-0005-0000-0000-000038170000}"/>
    <cellStyle name="Comma 3 3 3 3 5" xfId="11890" xr:uid="{00000000-0005-0000-0000-000039170000}"/>
    <cellStyle name="Comma 3 3 3 3 5 2" xfId="19422" xr:uid="{00000000-0005-0000-0000-00003A170000}"/>
    <cellStyle name="Comma 3 3 3 3 5 3" xfId="43226" xr:uid="{00000000-0005-0000-0000-00003B170000}"/>
    <cellStyle name="Comma 3 3 3 3 5 4" xfId="48738" xr:uid="{00000000-0005-0000-0000-00003C170000}"/>
    <cellStyle name="Comma 3 3 3 3 5 5" xfId="51754" xr:uid="{00000000-0005-0000-0000-00003D170000}"/>
    <cellStyle name="Comma 3 3 3 3 5 6" xfId="15671" xr:uid="{00000000-0005-0000-0000-00003E170000}"/>
    <cellStyle name="Comma 3 3 3 3 6" xfId="8855" xr:uid="{00000000-0005-0000-0000-00003F170000}"/>
    <cellStyle name="Comma 3 3 3 3 6 2" xfId="42611" xr:uid="{00000000-0005-0000-0000-000040170000}"/>
    <cellStyle name="Comma 3 3 3 3 6 3" xfId="47307" xr:uid="{00000000-0005-0000-0000-000041170000}"/>
    <cellStyle name="Comma 3 3 3 3 6 4" xfId="50323" xr:uid="{00000000-0005-0000-0000-000042170000}"/>
    <cellStyle name="Comma 3 3 3 3 6 5" xfId="18241" xr:uid="{00000000-0005-0000-0000-000043170000}"/>
    <cellStyle name="Comma 3 3 3 3 7" xfId="44156" xr:uid="{00000000-0005-0000-0000-000044170000}"/>
    <cellStyle name="Comma 3 3 3 3 8" xfId="46201" xr:uid="{00000000-0005-0000-0000-000045170000}"/>
    <cellStyle name="Comma 3 3 3 3 9" xfId="49217" xr:uid="{00000000-0005-0000-0000-000046170000}"/>
    <cellStyle name="Comma 3 3 3 4" xfId="6291" xr:uid="{00000000-0005-0000-0000-000047170000}"/>
    <cellStyle name="Comma 3 3 3 4 10" xfId="15129" xr:uid="{00000000-0005-0000-0000-000048170000}"/>
    <cellStyle name="Comma 3 3 3 4 2" xfId="6611" xr:uid="{00000000-0005-0000-0000-000049170000}"/>
    <cellStyle name="Comma 3 3 3 4 2 2" xfId="11183" xr:uid="{00000000-0005-0000-0000-00004A170000}"/>
    <cellStyle name="Comma 3 3 3 4 2 2 2" xfId="18733" xr:uid="{00000000-0005-0000-0000-00004B170000}"/>
    <cellStyle name="Comma 3 3 3 4 2 2 3" xfId="42736" xr:uid="{00000000-0005-0000-0000-00004C170000}"/>
    <cellStyle name="Comma 3 3 3 4 2 2 4" xfId="48049" xr:uid="{00000000-0005-0000-0000-00004D170000}"/>
    <cellStyle name="Comma 3 3 3 4 2 2 5" xfId="51065" xr:uid="{00000000-0005-0000-0000-00004E170000}"/>
    <cellStyle name="Comma 3 3 3 4 2 2 6" xfId="15458" xr:uid="{00000000-0005-0000-0000-00004F170000}"/>
    <cellStyle name="Comma 3 3 3 4 2 3" xfId="11668" xr:uid="{00000000-0005-0000-0000-000050170000}"/>
    <cellStyle name="Comma 3 3 3 4 2 3 2" xfId="19210" xr:uid="{00000000-0005-0000-0000-000051170000}"/>
    <cellStyle name="Comma 3 3 3 4 2 3 3" xfId="42807" xr:uid="{00000000-0005-0000-0000-000052170000}"/>
    <cellStyle name="Comma 3 3 3 4 2 3 4" xfId="48526" xr:uid="{00000000-0005-0000-0000-000053170000}"/>
    <cellStyle name="Comma 3 3 3 4 2 3 5" xfId="51542" xr:uid="{00000000-0005-0000-0000-000054170000}"/>
    <cellStyle name="Comma 3 3 3 4 2 3 6" xfId="15601" xr:uid="{00000000-0005-0000-0000-000055170000}"/>
    <cellStyle name="Comma 3 3 3 4 2 4" xfId="12155" xr:uid="{00000000-0005-0000-0000-000056170000}"/>
    <cellStyle name="Comma 3 3 3 4 2 4 2" xfId="19687" xr:uid="{00000000-0005-0000-0000-000057170000}"/>
    <cellStyle name="Comma 3 3 3 4 2 4 3" xfId="42884" xr:uid="{00000000-0005-0000-0000-000058170000}"/>
    <cellStyle name="Comma 3 3 3 4 2 4 4" xfId="49003" xr:uid="{00000000-0005-0000-0000-000059170000}"/>
    <cellStyle name="Comma 3 3 3 4 2 4 5" xfId="52019" xr:uid="{00000000-0005-0000-0000-00005A170000}"/>
    <cellStyle name="Comma 3 3 3 4 2 4 6" xfId="15746" xr:uid="{00000000-0005-0000-0000-00005B170000}"/>
    <cellStyle name="Comma 3 3 3 4 2 5" xfId="9244" xr:uid="{00000000-0005-0000-0000-00005C170000}"/>
    <cellStyle name="Comma 3 3 3 4 2 5 2" xfId="43101" xr:uid="{00000000-0005-0000-0000-00005D170000}"/>
    <cellStyle name="Comma 3 3 3 4 2 5 3" xfId="47572" xr:uid="{00000000-0005-0000-0000-00005E170000}"/>
    <cellStyle name="Comma 3 3 3 4 2 5 4" xfId="50588" xr:uid="{00000000-0005-0000-0000-00005F170000}"/>
    <cellStyle name="Comma 3 3 3 4 2 5 5" xfId="18316" xr:uid="{00000000-0005-0000-0000-000060170000}"/>
    <cellStyle name="Comma 3 3 3 4 2 6" xfId="43578" xr:uid="{00000000-0005-0000-0000-000061170000}"/>
    <cellStyle name="Comma 3 3 3 4 2 7" xfId="46466" xr:uid="{00000000-0005-0000-0000-000062170000}"/>
    <cellStyle name="Comma 3 3 3 4 2 8" xfId="49482" xr:uid="{00000000-0005-0000-0000-000063170000}"/>
    <cellStyle name="Comma 3 3 3 4 2 9" xfId="15290" xr:uid="{00000000-0005-0000-0000-000064170000}"/>
    <cellStyle name="Comma 3 3 3 4 3" xfId="10971" xr:uid="{00000000-0005-0000-0000-000065170000}"/>
    <cellStyle name="Comma 3 3 3 4 3 2" xfId="18521" xr:uid="{00000000-0005-0000-0000-000066170000}"/>
    <cellStyle name="Comma 3 3 3 4 3 3" xfId="28563" xr:uid="{00000000-0005-0000-0000-000067170000}"/>
    <cellStyle name="Comma 3 3 3 4 3 4" xfId="47837" xr:uid="{00000000-0005-0000-0000-000068170000}"/>
    <cellStyle name="Comma 3 3 3 4 3 5" xfId="50853" xr:uid="{00000000-0005-0000-0000-000069170000}"/>
    <cellStyle name="Comma 3 3 3 4 3 6" xfId="15398" xr:uid="{00000000-0005-0000-0000-00006A170000}"/>
    <cellStyle name="Comma 3 3 3 4 4" xfId="11456" xr:uid="{00000000-0005-0000-0000-00006B170000}"/>
    <cellStyle name="Comma 3 3 3 4 4 2" xfId="18998" xr:uid="{00000000-0005-0000-0000-00006C170000}"/>
    <cellStyle name="Comma 3 3 3 4 4 3" xfId="43659" xr:uid="{00000000-0005-0000-0000-00006D170000}"/>
    <cellStyle name="Comma 3 3 3 4 4 4" xfId="48314" xr:uid="{00000000-0005-0000-0000-00006E170000}"/>
    <cellStyle name="Comma 3 3 3 4 4 5" xfId="51330" xr:uid="{00000000-0005-0000-0000-00006F170000}"/>
    <cellStyle name="Comma 3 3 3 4 4 6" xfId="15541" xr:uid="{00000000-0005-0000-0000-000070170000}"/>
    <cellStyle name="Comma 3 3 3 4 5" xfId="11943" xr:uid="{00000000-0005-0000-0000-000071170000}"/>
    <cellStyle name="Comma 3 3 3 4 5 2" xfId="19475" xr:uid="{00000000-0005-0000-0000-000072170000}"/>
    <cellStyle name="Comma 3 3 3 4 5 3" xfId="28683" xr:uid="{00000000-0005-0000-0000-000073170000}"/>
    <cellStyle name="Comma 3 3 3 4 5 4" xfId="48791" xr:uid="{00000000-0005-0000-0000-000074170000}"/>
    <cellStyle name="Comma 3 3 3 4 5 5" xfId="51807" xr:uid="{00000000-0005-0000-0000-000075170000}"/>
    <cellStyle name="Comma 3 3 3 4 5 6" xfId="15686" xr:uid="{00000000-0005-0000-0000-000076170000}"/>
    <cellStyle name="Comma 3 3 3 4 6" xfId="8931" xr:uid="{00000000-0005-0000-0000-000077170000}"/>
    <cellStyle name="Comma 3 3 3 4 6 2" xfId="43063" xr:uid="{00000000-0005-0000-0000-000078170000}"/>
    <cellStyle name="Comma 3 3 3 4 6 3" xfId="47360" xr:uid="{00000000-0005-0000-0000-000079170000}"/>
    <cellStyle name="Comma 3 3 3 4 6 4" xfId="50376" xr:uid="{00000000-0005-0000-0000-00007A170000}"/>
    <cellStyle name="Comma 3 3 3 4 6 5" xfId="18256" xr:uid="{00000000-0005-0000-0000-00007B170000}"/>
    <cellStyle name="Comma 3 3 3 4 7" xfId="21661" xr:uid="{00000000-0005-0000-0000-00007C170000}"/>
    <cellStyle name="Comma 3 3 3 4 8" xfId="46254" xr:uid="{00000000-0005-0000-0000-00007D170000}"/>
    <cellStyle name="Comma 3 3 3 4 9" xfId="49270" xr:uid="{00000000-0005-0000-0000-00007E170000}"/>
    <cellStyle name="Comma 3 3 3 5" xfId="6371" xr:uid="{00000000-0005-0000-0000-00007F170000}"/>
    <cellStyle name="Comma 3 3 3 5 2" xfId="11024" xr:uid="{00000000-0005-0000-0000-000080170000}"/>
    <cellStyle name="Comma 3 3 3 5 2 2" xfId="18574" xr:uid="{00000000-0005-0000-0000-000081170000}"/>
    <cellStyle name="Comma 3 3 3 5 2 3" xfId="43140" xr:uid="{00000000-0005-0000-0000-000082170000}"/>
    <cellStyle name="Comma 3 3 3 5 2 4" xfId="47890" xr:uid="{00000000-0005-0000-0000-000083170000}"/>
    <cellStyle name="Comma 3 3 3 5 2 5" xfId="50906" xr:uid="{00000000-0005-0000-0000-000084170000}"/>
    <cellStyle name="Comma 3 3 3 5 2 6" xfId="15413" xr:uid="{00000000-0005-0000-0000-000085170000}"/>
    <cellStyle name="Comma 3 3 3 5 3" xfId="11509" xr:uid="{00000000-0005-0000-0000-000086170000}"/>
    <cellStyle name="Comma 3 3 3 5 3 2" xfId="19051" xr:uid="{00000000-0005-0000-0000-000087170000}"/>
    <cellStyle name="Comma 3 3 3 5 3 3" xfId="43831" xr:uid="{00000000-0005-0000-0000-000088170000}"/>
    <cellStyle name="Comma 3 3 3 5 3 4" xfId="48367" xr:uid="{00000000-0005-0000-0000-000089170000}"/>
    <cellStyle name="Comma 3 3 3 5 3 5" xfId="51383" xr:uid="{00000000-0005-0000-0000-00008A170000}"/>
    <cellStyle name="Comma 3 3 3 5 3 6" xfId="15556" xr:uid="{00000000-0005-0000-0000-00008B170000}"/>
    <cellStyle name="Comma 3 3 3 5 4" xfId="11996" xr:uid="{00000000-0005-0000-0000-00008C170000}"/>
    <cellStyle name="Comma 3 3 3 5 4 2" xfId="19528" xr:uid="{00000000-0005-0000-0000-00008D170000}"/>
    <cellStyle name="Comma 3 3 3 5 4 3" xfId="43241" xr:uid="{00000000-0005-0000-0000-00008E170000}"/>
    <cellStyle name="Comma 3 3 3 5 4 4" xfId="48844" xr:uid="{00000000-0005-0000-0000-00008F170000}"/>
    <cellStyle name="Comma 3 3 3 5 4 5" xfId="51860" xr:uid="{00000000-0005-0000-0000-000090170000}"/>
    <cellStyle name="Comma 3 3 3 5 4 6" xfId="15701" xr:uid="{00000000-0005-0000-0000-000091170000}"/>
    <cellStyle name="Comma 3 3 3 5 5" xfId="9010" xr:uid="{00000000-0005-0000-0000-000092170000}"/>
    <cellStyle name="Comma 3 3 3 5 5 2" xfId="43904" xr:uid="{00000000-0005-0000-0000-000093170000}"/>
    <cellStyle name="Comma 3 3 3 5 5 3" xfId="47413" xr:uid="{00000000-0005-0000-0000-000094170000}"/>
    <cellStyle name="Comma 3 3 3 5 5 4" xfId="50429" xr:uid="{00000000-0005-0000-0000-000095170000}"/>
    <cellStyle name="Comma 3 3 3 5 5 5" xfId="18271" xr:uid="{00000000-0005-0000-0000-000096170000}"/>
    <cellStyle name="Comma 3 3 3 5 6" xfId="44020" xr:uid="{00000000-0005-0000-0000-000097170000}"/>
    <cellStyle name="Comma 3 3 3 5 7" xfId="46307" xr:uid="{00000000-0005-0000-0000-000098170000}"/>
    <cellStyle name="Comma 3 3 3 5 8" xfId="49323" xr:uid="{00000000-0005-0000-0000-000099170000}"/>
    <cellStyle name="Comma 3 3 3 5 9" xfId="15170" xr:uid="{00000000-0005-0000-0000-00009A170000}"/>
    <cellStyle name="Comma 3 3 3 6" xfId="6691" xr:uid="{00000000-0005-0000-0000-00009B170000}"/>
    <cellStyle name="Comma 3 3 3 6 2" xfId="11236" xr:uid="{00000000-0005-0000-0000-00009C170000}"/>
    <cellStyle name="Comma 3 3 3 6 2 2" xfId="18786" xr:uid="{00000000-0005-0000-0000-00009D170000}"/>
    <cellStyle name="Comma 3 3 3 6 2 3" xfId="28808" xr:uid="{00000000-0005-0000-0000-00009E170000}"/>
    <cellStyle name="Comma 3 3 3 6 2 4" xfId="48102" xr:uid="{00000000-0005-0000-0000-00009F170000}"/>
    <cellStyle name="Comma 3 3 3 6 2 5" xfId="51118" xr:uid="{00000000-0005-0000-0000-0000A0170000}"/>
    <cellStyle name="Comma 3 3 3 6 2 6" xfId="15473" xr:uid="{00000000-0005-0000-0000-0000A1170000}"/>
    <cellStyle name="Comma 3 3 3 6 3" xfId="11721" xr:uid="{00000000-0005-0000-0000-0000A2170000}"/>
    <cellStyle name="Comma 3 3 3 6 3 2" xfId="19263" xr:uid="{00000000-0005-0000-0000-0000A3170000}"/>
    <cellStyle name="Comma 3 3 3 6 3 3" xfId="44281" xr:uid="{00000000-0005-0000-0000-0000A4170000}"/>
    <cellStyle name="Comma 3 3 3 6 3 4" xfId="48579" xr:uid="{00000000-0005-0000-0000-0000A5170000}"/>
    <cellStyle name="Comma 3 3 3 6 3 5" xfId="51595" xr:uid="{00000000-0005-0000-0000-0000A6170000}"/>
    <cellStyle name="Comma 3 3 3 6 3 6" xfId="15616" xr:uid="{00000000-0005-0000-0000-0000A7170000}"/>
    <cellStyle name="Comma 3 3 3 6 4" xfId="12209" xr:uid="{00000000-0005-0000-0000-0000A8170000}"/>
    <cellStyle name="Comma 3 3 3 6 4 2" xfId="19740" xr:uid="{00000000-0005-0000-0000-0000A9170000}"/>
    <cellStyle name="Comma 3 3 3 6 4 3" xfId="42890" xr:uid="{00000000-0005-0000-0000-0000AA170000}"/>
    <cellStyle name="Comma 3 3 3 6 4 4" xfId="49056" xr:uid="{00000000-0005-0000-0000-0000AB170000}"/>
    <cellStyle name="Comma 3 3 3 6 4 5" xfId="52072" xr:uid="{00000000-0005-0000-0000-0000AC170000}"/>
    <cellStyle name="Comma 3 3 3 6 4 6" xfId="15762" xr:uid="{00000000-0005-0000-0000-0000AD170000}"/>
    <cellStyle name="Comma 3 3 3 6 5" xfId="9324" xr:uid="{00000000-0005-0000-0000-0000AE170000}"/>
    <cellStyle name="Comma 3 3 3 6 5 2" xfId="43436" xr:uid="{00000000-0005-0000-0000-0000AF170000}"/>
    <cellStyle name="Comma 3 3 3 6 5 3" xfId="47625" xr:uid="{00000000-0005-0000-0000-0000B0170000}"/>
    <cellStyle name="Comma 3 3 3 6 5 4" xfId="50641" xr:uid="{00000000-0005-0000-0000-0000B1170000}"/>
    <cellStyle name="Comma 3 3 3 6 5 5" xfId="18331" xr:uid="{00000000-0005-0000-0000-0000B2170000}"/>
    <cellStyle name="Comma 3 3 3 6 6" xfId="42437" xr:uid="{00000000-0005-0000-0000-0000B3170000}"/>
    <cellStyle name="Comma 3 3 3 6 7" xfId="46519" xr:uid="{00000000-0005-0000-0000-0000B4170000}"/>
    <cellStyle name="Comma 3 3 3 6 8" xfId="49535" xr:uid="{00000000-0005-0000-0000-0000B5170000}"/>
    <cellStyle name="Comma 3 3 3 6 9" xfId="15332" xr:uid="{00000000-0005-0000-0000-0000B6170000}"/>
    <cellStyle name="Comma 3 3 3 7" xfId="10812" xr:uid="{00000000-0005-0000-0000-0000B7170000}"/>
    <cellStyle name="Comma 3 3 3 7 2" xfId="18362" xr:uid="{00000000-0005-0000-0000-0000B8170000}"/>
    <cellStyle name="Comma 3 3 3 7 3" xfId="21032" xr:uid="{00000000-0005-0000-0000-0000B9170000}"/>
    <cellStyle name="Comma 3 3 3 7 4" xfId="47678" xr:uid="{00000000-0005-0000-0000-0000BA170000}"/>
    <cellStyle name="Comma 3 3 3 7 5" xfId="50694" xr:uid="{00000000-0005-0000-0000-0000BB170000}"/>
    <cellStyle name="Comma 3 3 3 7 6" xfId="15353" xr:uid="{00000000-0005-0000-0000-0000BC170000}"/>
    <cellStyle name="Comma 3 3 3 8" xfId="11296" xr:uid="{00000000-0005-0000-0000-0000BD170000}"/>
    <cellStyle name="Comma 3 3 3 8 2" xfId="18839" xr:uid="{00000000-0005-0000-0000-0000BE170000}"/>
    <cellStyle name="Comma 3 3 3 8 3" xfId="33256" xr:uid="{00000000-0005-0000-0000-0000BF170000}"/>
    <cellStyle name="Comma 3 3 3 8 4" xfId="48155" xr:uid="{00000000-0005-0000-0000-0000C0170000}"/>
    <cellStyle name="Comma 3 3 3 8 5" xfId="51171" xr:uid="{00000000-0005-0000-0000-0000C1170000}"/>
    <cellStyle name="Comma 3 3 3 8 6" xfId="15495" xr:uid="{00000000-0005-0000-0000-0000C2170000}"/>
    <cellStyle name="Comma 3 3 3 9" xfId="11783" xr:uid="{00000000-0005-0000-0000-0000C3170000}"/>
    <cellStyle name="Comma 3 3 3 9 2" xfId="19316" xr:uid="{00000000-0005-0000-0000-0000C4170000}"/>
    <cellStyle name="Comma 3 3 3 9 3" xfId="43692" xr:uid="{00000000-0005-0000-0000-0000C5170000}"/>
    <cellStyle name="Comma 3 3 3 9 4" xfId="48632" xr:uid="{00000000-0005-0000-0000-0000C6170000}"/>
    <cellStyle name="Comma 3 3 3 9 5" xfId="51648" xr:uid="{00000000-0005-0000-0000-0000C7170000}"/>
    <cellStyle name="Comma 3 3 3 9 6" xfId="15640" xr:uid="{00000000-0005-0000-0000-0000C8170000}"/>
    <cellStyle name="Comma 3 3 4" xfId="7414" xr:uid="{00000000-0005-0000-0000-0000C9170000}"/>
    <cellStyle name="Comma 3 3 4 2" xfId="20032" xr:uid="{00000000-0005-0000-0000-0000CA170000}"/>
    <cellStyle name="Comma 3 3 4 3" xfId="44917" xr:uid="{00000000-0005-0000-0000-0000CB170000}"/>
    <cellStyle name="Comma 3 3 4 4" xfId="45825" xr:uid="{00000000-0005-0000-0000-0000CC170000}"/>
    <cellStyle name="Comma 3 3 5" xfId="7495" xr:uid="{00000000-0005-0000-0000-0000CD170000}"/>
    <cellStyle name="Comma 3 3 5 2" xfId="17997" xr:uid="{00000000-0005-0000-0000-0000CE170000}"/>
    <cellStyle name="Comma 3 3 5 2 2" xfId="28981" xr:uid="{00000000-0005-0000-0000-0000CF170000}"/>
    <cellStyle name="Comma 3 3 5 3" xfId="20033" xr:uid="{00000000-0005-0000-0000-0000D0170000}"/>
    <cellStyle name="Comma 3 3 5 4" xfId="44548" xr:uid="{00000000-0005-0000-0000-0000D1170000}"/>
    <cellStyle name="Comma 3 3 5 5" xfId="44918" xr:uid="{00000000-0005-0000-0000-0000D2170000}"/>
    <cellStyle name="Comma 3 3 5 6" xfId="45826" xr:uid="{00000000-0005-0000-0000-0000D3170000}"/>
    <cellStyle name="Comma 3 3 5 7" xfId="46992" xr:uid="{00000000-0005-0000-0000-0000D4170000}"/>
    <cellStyle name="Comma 3 3 5 8" xfId="50008" xr:uid="{00000000-0005-0000-0000-0000D5170000}"/>
    <cellStyle name="Comma 3 3 5 9" xfId="14361" xr:uid="{00000000-0005-0000-0000-0000D6170000}"/>
    <cellStyle name="Comma 3 3 6" xfId="15794" xr:uid="{00000000-0005-0000-0000-0000D7170000}"/>
    <cellStyle name="Comma 3 3 7" xfId="20028" xr:uid="{00000000-0005-0000-0000-0000D8170000}"/>
    <cellStyle name="Comma 3 3 8" xfId="44913" xr:uid="{00000000-0005-0000-0000-0000D9170000}"/>
    <cellStyle name="Comma 3 3 9" xfId="45821" xr:uid="{00000000-0005-0000-0000-0000DA170000}"/>
    <cellStyle name="Comma 3 4" xfId="4868" xr:uid="{00000000-0005-0000-0000-0000DB170000}"/>
    <cellStyle name="Comma 3 4 10" xfId="11297" xr:uid="{00000000-0005-0000-0000-0000DC170000}"/>
    <cellStyle name="Comma 3 4 10 2" xfId="18840" xr:uid="{00000000-0005-0000-0000-0000DD170000}"/>
    <cellStyle name="Comma 3 4 10 3" xfId="43532" xr:uid="{00000000-0005-0000-0000-0000DE170000}"/>
    <cellStyle name="Comma 3 4 10 4" xfId="48156" xr:uid="{00000000-0005-0000-0000-0000DF170000}"/>
    <cellStyle name="Comma 3 4 10 5" xfId="51172" xr:uid="{00000000-0005-0000-0000-0000E0170000}"/>
    <cellStyle name="Comma 3 4 11" xfId="11784" xr:uid="{00000000-0005-0000-0000-0000E1170000}"/>
    <cellStyle name="Comma 3 4 11 2" xfId="19317" xr:uid="{00000000-0005-0000-0000-0000E2170000}"/>
    <cellStyle name="Comma 3 4 11 3" xfId="43212" xr:uid="{00000000-0005-0000-0000-0000E3170000}"/>
    <cellStyle name="Comma 3 4 11 4" xfId="48633" xr:uid="{00000000-0005-0000-0000-0000E4170000}"/>
    <cellStyle name="Comma 3 4 11 5" xfId="51649" xr:uid="{00000000-0005-0000-0000-0000E5170000}"/>
    <cellStyle name="Comma 3 4 12" xfId="7887" xr:uid="{00000000-0005-0000-0000-0000E6170000}"/>
    <cellStyle name="Comma 3 4 12 2" xfId="18016" xr:uid="{00000000-0005-0000-0000-0000E7170000}"/>
    <cellStyle name="Comma 3 4 12 3" xfId="43747" xr:uid="{00000000-0005-0000-0000-0000E8170000}"/>
    <cellStyle name="Comma 3 4 12 4" xfId="47017" xr:uid="{00000000-0005-0000-0000-0000E9170000}"/>
    <cellStyle name="Comma 3 4 12 5" xfId="50033" xr:uid="{00000000-0005-0000-0000-0000EA170000}"/>
    <cellStyle name="Comma 3 4 13" xfId="20034" xr:uid="{00000000-0005-0000-0000-0000EB170000}"/>
    <cellStyle name="Comma 3 4 14" xfId="44919" xr:uid="{00000000-0005-0000-0000-0000EC170000}"/>
    <cellStyle name="Comma 3 4 15" xfId="45827" xr:uid="{00000000-0005-0000-0000-0000ED170000}"/>
    <cellStyle name="Comma 3 4 16" xfId="46096" xr:uid="{00000000-0005-0000-0000-0000EE170000}"/>
    <cellStyle name="Comma 3 4 17" xfId="49111" xr:uid="{00000000-0005-0000-0000-0000EF170000}"/>
    <cellStyle name="Comma 3 4 2" xfId="4869" xr:uid="{00000000-0005-0000-0000-0000F0170000}"/>
    <cellStyle name="Comma 3 4 2 10" xfId="8621" xr:uid="{00000000-0005-0000-0000-0000F1170000}"/>
    <cellStyle name="Comma 3 4 2 10 2" xfId="44723" xr:uid="{00000000-0005-0000-0000-0000F2170000}"/>
    <cellStyle name="Comma 3 4 2 10 3" xfId="47231" xr:uid="{00000000-0005-0000-0000-0000F3170000}"/>
    <cellStyle name="Comma 3 4 2 10 4" xfId="50247" xr:uid="{00000000-0005-0000-0000-0000F4170000}"/>
    <cellStyle name="Comma 3 4 2 11" xfId="20035" xr:uid="{00000000-0005-0000-0000-0000F5170000}"/>
    <cellStyle name="Comma 3 4 2 12" xfId="44920" xr:uid="{00000000-0005-0000-0000-0000F6170000}"/>
    <cellStyle name="Comma 3 4 2 13" xfId="45828" xr:uid="{00000000-0005-0000-0000-0000F7170000}"/>
    <cellStyle name="Comma 3 4 2 14" xfId="46097" xr:uid="{00000000-0005-0000-0000-0000F8170000}"/>
    <cellStyle name="Comma 3 4 2 15" xfId="49112" xr:uid="{00000000-0005-0000-0000-0000F9170000}"/>
    <cellStyle name="Comma 3 4 2 2" xfId="6133" xr:uid="{00000000-0005-0000-0000-0000FA170000}"/>
    <cellStyle name="Comma 3 4 2 2 2" xfId="6453" xr:uid="{00000000-0005-0000-0000-0000FB170000}"/>
    <cellStyle name="Comma 3 4 2 2 2 2" xfId="11079" xr:uid="{00000000-0005-0000-0000-0000FC170000}"/>
    <cellStyle name="Comma 3 4 2 2 2 2 2" xfId="18629" xr:uid="{00000000-0005-0000-0000-0000FD170000}"/>
    <cellStyle name="Comma 3 4 2 2 2 2 3" xfId="44695" xr:uid="{00000000-0005-0000-0000-0000FE170000}"/>
    <cellStyle name="Comma 3 4 2 2 2 2 4" xfId="47945" xr:uid="{00000000-0005-0000-0000-0000FF170000}"/>
    <cellStyle name="Comma 3 4 2 2 2 2 5" xfId="50961" xr:uid="{00000000-0005-0000-0000-000000180000}"/>
    <cellStyle name="Comma 3 4 2 2 2 3" xfId="11564" xr:uid="{00000000-0005-0000-0000-000001180000}"/>
    <cellStyle name="Comma 3 4 2 2 2 3 2" xfId="19106" xr:uid="{00000000-0005-0000-0000-000002180000}"/>
    <cellStyle name="Comma 3 4 2 2 2 3 3" xfId="43722" xr:uid="{00000000-0005-0000-0000-000003180000}"/>
    <cellStyle name="Comma 3 4 2 2 2 3 4" xfId="48422" xr:uid="{00000000-0005-0000-0000-000004180000}"/>
    <cellStyle name="Comma 3 4 2 2 2 3 5" xfId="51438" xr:uid="{00000000-0005-0000-0000-000005180000}"/>
    <cellStyle name="Comma 3 4 2 2 2 4" xfId="12051" xr:uid="{00000000-0005-0000-0000-000006180000}"/>
    <cellStyle name="Comma 3 4 2 2 2 4 2" xfId="19583" xr:uid="{00000000-0005-0000-0000-000007180000}"/>
    <cellStyle name="Comma 3 4 2 2 2 4 3" xfId="42988" xr:uid="{00000000-0005-0000-0000-000008180000}"/>
    <cellStyle name="Comma 3 4 2 2 2 4 4" xfId="48899" xr:uid="{00000000-0005-0000-0000-000009180000}"/>
    <cellStyle name="Comma 3 4 2 2 2 4 5" xfId="51915" xr:uid="{00000000-0005-0000-0000-00000A180000}"/>
    <cellStyle name="Comma 3 4 2 2 2 5" xfId="9087" xr:uid="{00000000-0005-0000-0000-00000B180000}"/>
    <cellStyle name="Comma 3 4 2 2 2 5 2" xfId="44684" xr:uid="{00000000-0005-0000-0000-00000C180000}"/>
    <cellStyle name="Comma 3 4 2 2 2 5 3" xfId="47468" xr:uid="{00000000-0005-0000-0000-00000D180000}"/>
    <cellStyle name="Comma 3 4 2 2 2 5 4" xfId="50484" xr:uid="{00000000-0005-0000-0000-00000E180000}"/>
    <cellStyle name="Comma 3 4 2 2 2 6" xfId="44239" xr:uid="{00000000-0005-0000-0000-00000F180000}"/>
    <cellStyle name="Comma 3 4 2 2 2 7" xfId="46362" xr:uid="{00000000-0005-0000-0000-000010180000}"/>
    <cellStyle name="Comma 3 4 2 2 2 8" xfId="49378" xr:uid="{00000000-0005-0000-0000-000011180000}"/>
    <cellStyle name="Comma 3 4 2 2 3" xfId="10867" xr:uid="{00000000-0005-0000-0000-000012180000}"/>
    <cellStyle name="Comma 3 4 2 2 3 2" xfId="18417" xr:uid="{00000000-0005-0000-0000-000013180000}"/>
    <cellStyle name="Comma 3 4 2 2 3 3" xfId="43122" xr:uid="{00000000-0005-0000-0000-000014180000}"/>
    <cellStyle name="Comma 3 4 2 2 3 4" xfId="47733" xr:uid="{00000000-0005-0000-0000-000015180000}"/>
    <cellStyle name="Comma 3 4 2 2 3 5" xfId="50749" xr:uid="{00000000-0005-0000-0000-000016180000}"/>
    <cellStyle name="Comma 3 4 2 2 4" xfId="11351" xr:uid="{00000000-0005-0000-0000-000017180000}"/>
    <cellStyle name="Comma 3 4 2 2 4 2" xfId="18894" xr:uid="{00000000-0005-0000-0000-000018180000}"/>
    <cellStyle name="Comma 3 4 2 2 4 3" xfId="42758" xr:uid="{00000000-0005-0000-0000-000019180000}"/>
    <cellStyle name="Comma 3 4 2 2 4 4" xfId="48210" xr:uid="{00000000-0005-0000-0000-00001A180000}"/>
    <cellStyle name="Comma 3 4 2 2 4 5" xfId="51226" xr:uid="{00000000-0005-0000-0000-00001B180000}"/>
    <cellStyle name="Comma 3 4 2 2 5" xfId="11838" xr:uid="{00000000-0005-0000-0000-00001C180000}"/>
    <cellStyle name="Comma 3 4 2 2 5 2" xfId="19371" xr:uid="{00000000-0005-0000-0000-00001D180000}"/>
    <cellStyle name="Comma 3 4 2 2 5 3" xfId="44012" xr:uid="{00000000-0005-0000-0000-00001E180000}"/>
    <cellStyle name="Comma 3 4 2 2 5 4" xfId="48687" xr:uid="{00000000-0005-0000-0000-00001F180000}"/>
    <cellStyle name="Comma 3 4 2 2 5 5" xfId="51703" xr:uid="{00000000-0005-0000-0000-000020180000}"/>
    <cellStyle name="Comma 3 4 2 2 6" xfId="8786" xr:uid="{00000000-0005-0000-0000-000021180000}"/>
    <cellStyle name="Comma 3 4 2 2 6 2" xfId="42598" xr:uid="{00000000-0005-0000-0000-000022180000}"/>
    <cellStyle name="Comma 3 4 2 2 6 3" xfId="47256" xr:uid="{00000000-0005-0000-0000-000023180000}"/>
    <cellStyle name="Comma 3 4 2 2 6 4" xfId="50272" xr:uid="{00000000-0005-0000-0000-000024180000}"/>
    <cellStyle name="Comma 3 4 2 2 7" xfId="44435" xr:uid="{00000000-0005-0000-0000-000025180000}"/>
    <cellStyle name="Comma 3 4 2 2 8" xfId="46150" xr:uid="{00000000-0005-0000-0000-000026180000}"/>
    <cellStyle name="Comma 3 4 2 2 9" xfId="49166" xr:uid="{00000000-0005-0000-0000-000027180000}"/>
    <cellStyle name="Comma 3 4 2 3" xfId="6213" xr:uid="{00000000-0005-0000-0000-000028180000}"/>
    <cellStyle name="Comma 3 4 2 3 2" xfId="6533" xr:uid="{00000000-0005-0000-0000-000029180000}"/>
    <cellStyle name="Comma 3 4 2 3 2 2" xfId="11132" xr:uid="{00000000-0005-0000-0000-00002A180000}"/>
    <cellStyle name="Comma 3 4 2 3 2 2 2" xfId="18682" xr:uid="{00000000-0005-0000-0000-00002B180000}"/>
    <cellStyle name="Comma 3 4 2 3 2 2 3" xfId="42727" xr:uid="{00000000-0005-0000-0000-00002C180000}"/>
    <cellStyle name="Comma 3 4 2 3 2 2 4" xfId="47998" xr:uid="{00000000-0005-0000-0000-00002D180000}"/>
    <cellStyle name="Comma 3 4 2 3 2 2 5" xfId="51014" xr:uid="{00000000-0005-0000-0000-00002E180000}"/>
    <cellStyle name="Comma 3 4 2 3 2 3" xfId="11617" xr:uid="{00000000-0005-0000-0000-00002F180000}"/>
    <cellStyle name="Comma 3 4 2 3 2 3 2" xfId="19159" xr:uid="{00000000-0005-0000-0000-000030180000}"/>
    <cellStyle name="Comma 3 4 2 3 2 3 3" xfId="44360" xr:uid="{00000000-0005-0000-0000-000031180000}"/>
    <cellStyle name="Comma 3 4 2 3 2 3 4" xfId="48475" xr:uid="{00000000-0005-0000-0000-000032180000}"/>
    <cellStyle name="Comma 3 4 2 3 2 3 5" xfId="51491" xr:uid="{00000000-0005-0000-0000-000033180000}"/>
    <cellStyle name="Comma 3 4 2 3 2 4" xfId="12104" xr:uid="{00000000-0005-0000-0000-000034180000}"/>
    <cellStyle name="Comma 3 4 2 3 2 4 2" xfId="19636" xr:uid="{00000000-0005-0000-0000-000035180000}"/>
    <cellStyle name="Comma 3 4 2 3 2 4 3" xfId="44517" xr:uid="{00000000-0005-0000-0000-000036180000}"/>
    <cellStyle name="Comma 3 4 2 3 2 4 4" xfId="48952" xr:uid="{00000000-0005-0000-0000-000037180000}"/>
    <cellStyle name="Comma 3 4 2 3 2 4 5" xfId="51968" xr:uid="{00000000-0005-0000-0000-000038180000}"/>
    <cellStyle name="Comma 3 4 2 3 2 5" xfId="9166" xr:uid="{00000000-0005-0000-0000-000039180000}"/>
    <cellStyle name="Comma 3 4 2 3 2 5 2" xfId="43798" xr:uid="{00000000-0005-0000-0000-00003A180000}"/>
    <cellStyle name="Comma 3 4 2 3 2 5 3" xfId="47521" xr:uid="{00000000-0005-0000-0000-00003B180000}"/>
    <cellStyle name="Comma 3 4 2 3 2 5 4" xfId="50537" xr:uid="{00000000-0005-0000-0000-00003C180000}"/>
    <cellStyle name="Comma 3 4 2 3 2 6" xfId="43574" xr:uid="{00000000-0005-0000-0000-00003D180000}"/>
    <cellStyle name="Comma 3 4 2 3 2 7" xfId="46415" xr:uid="{00000000-0005-0000-0000-00003E180000}"/>
    <cellStyle name="Comma 3 4 2 3 2 8" xfId="49431" xr:uid="{00000000-0005-0000-0000-00003F180000}"/>
    <cellStyle name="Comma 3 4 2 3 3" xfId="10920" xr:uid="{00000000-0005-0000-0000-000040180000}"/>
    <cellStyle name="Comma 3 4 2 3 3 2" xfId="18470" xr:uid="{00000000-0005-0000-0000-000041180000}"/>
    <cellStyle name="Comma 3 4 2 3 3 3" xfId="32196" xr:uid="{00000000-0005-0000-0000-000042180000}"/>
    <cellStyle name="Comma 3 4 2 3 3 4" xfId="47786" xr:uid="{00000000-0005-0000-0000-000043180000}"/>
    <cellStyle name="Comma 3 4 2 3 3 5" xfId="50802" xr:uid="{00000000-0005-0000-0000-000044180000}"/>
    <cellStyle name="Comma 3 4 2 3 4" xfId="11405" xr:uid="{00000000-0005-0000-0000-000045180000}"/>
    <cellStyle name="Comma 3 4 2 3 4 2" xfId="18947" xr:uid="{00000000-0005-0000-0000-000046180000}"/>
    <cellStyle name="Comma 3 4 2 3 4 3" xfId="44503" xr:uid="{00000000-0005-0000-0000-000047180000}"/>
    <cellStyle name="Comma 3 4 2 3 4 4" xfId="48263" xr:uid="{00000000-0005-0000-0000-000048180000}"/>
    <cellStyle name="Comma 3 4 2 3 4 5" xfId="51279" xr:uid="{00000000-0005-0000-0000-000049180000}"/>
    <cellStyle name="Comma 3 4 2 3 5" xfId="11892" xr:uid="{00000000-0005-0000-0000-00004A180000}"/>
    <cellStyle name="Comma 3 4 2 3 5 2" xfId="19424" xr:uid="{00000000-0005-0000-0000-00004B180000}"/>
    <cellStyle name="Comma 3 4 2 3 5 3" xfId="44805" xr:uid="{00000000-0005-0000-0000-00004C180000}"/>
    <cellStyle name="Comma 3 4 2 3 5 4" xfId="48740" xr:uid="{00000000-0005-0000-0000-00004D180000}"/>
    <cellStyle name="Comma 3 4 2 3 5 5" xfId="51756" xr:uid="{00000000-0005-0000-0000-00004E180000}"/>
    <cellStyle name="Comma 3 4 2 3 6" xfId="8857" xr:uid="{00000000-0005-0000-0000-00004F180000}"/>
    <cellStyle name="Comma 3 4 2 3 6 2" xfId="44274" xr:uid="{00000000-0005-0000-0000-000050180000}"/>
    <cellStyle name="Comma 3 4 2 3 6 3" xfId="47309" xr:uid="{00000000-0005-0000-0000-000051180000}"/>
    <cellStyle name="Comma 3 4 2 3 6 4" xfId="50325" xr:uid="{00000000-0005-0000-0000-000052180000}"/>
    <cellStyle name="Comma 3 4 2 3 7" xfId="44735" xr:uid="{00000000-0005-0000-0000-000053180000}"/>
    <cellStyle name="Comma 3 4 2 3 8" xfId="46203" xr:uid="{00000000-0005-0000-0000-000054180000}"/>
    <cellStyle name="Comma 3 4 2 3 9" xfId="49219" xr:uid="{00000000-0005-0000-0000-000055180000}"/>
    <cellStyle name="Comma 3 4 2 4" xfId="6293" xr:uid="{00000000-0005-0000-0000-000056180000}"/>
    <cellStyle name="Comma 3 4 2 4 2" xfId="6613" xr:uid="{00000000-0005-0000-0000-000057180000}"/>
    <cellStyle name="Comma 3 4 2 4 2 2" xfId="11185" xr:uid="{00000000-0005-0000-0000-000058180000}"/>
    <cellStyle name="Comma 3 4 2 4 2 2 2" xfId="18735" xr:uid="{00000000-0005-0000-0000-000059180000}"/>
    <cellStyle name="Comma 3 4 2 4 2 2 3" xfId="43972" xr:uid="{00000000-0005-0000-0000-00005A180000}"/>
    <cellStyle name="Comma 3 4 2 4 2 2 4" xfId="48051" xr:uid="{00000000-0005-0000-0000-00005B180000}"/>
    <cellStyle name="Comma 3 4 2 4 2 2 5" xfId="51067" xr:uid="{00000000-0005-0000-0000-00005C180000}"/>
    <cellStyle name="Comma 3 4 2 4 2 3" xfId="11670" xr:uid="{00000000-0005-0000-0000-00005D180000}"/>
    <cellStyle name="Comma 3 4 2 4 2 3 2" xfId="19212" xr:uid="{00000000-0005-0000-0000-00005E180000}"/>
    <cellStyle name="Comma 3 4 2 4 2 3 3" xfId="20724" xr:uid="{00000000-0005-0000-0000-00005F180000}"/>
    <cellStyle name="Comma 3 4 2 4 2 3 4" xfId="48528" xr:uid="{00000000-0005-0000-0000-000060180000}"/>
    <cellStyle name="Comma 3 4 2 4 2 3 5" xfId="51544" xr:uid="{00000000-0005-0000-0000-000061180000}"/>
    <cellStyle name="Comma 3 4 2 4 2 4" xfId="12157" xr:uid="{00000000-0005-0000-0000-000062180000}"/>
    <cellStyle name="Comma 3 4 2 4 2 4 2" xfId="19689" xr:uid="{00000000-0005-0000-0000-000063180000}"/>
    <cellStyle name="Comma 3 4 2 4 2 4 3" xfId="44713" xr:uid="{00000000-0005-0000-0000-000064180000}"/>
    <cellStyle name="Comma 3 4 2 4 2 4 4" xfId="49005" xr:uid="{00000000-0005-0000-0000-000065180000}"/>
    <cellStyle name="Comma 3 4 2 4 2 4 5" xfId="52021" xr:uid="{00000000-0005-0000-0000-000066180000}"/>
    <cellStyle name="Comma 3 4 2 4 2 5" xfId="9246" xr:uid="{00000000-0005-0000-0000-000067180000}"/>
    <cellStyle name="Comma 3 4 2 4 2 5 2" xfId="43609" xr:uid="{00000000-0005-0000-0000-000068180000}"/>
    <cellStyle name="Comma 3 4 2 4 2 5 3" xfId="47574" xr:uid="{00000000-0005-0000-0000-000069180000}"/>
    <cellStyle name="Comma 3 4 2 4 2 5 4" xfId="50590" xr:uid="{00000000-0005-0000-0000-00006A180000}"/>
    <cellStyle name="Comma 3 4 2 4 2 6" xfId="44171" xr:uid="{00000000-0005-0000-0000-00006B180000}"/>
    <cellStyle name="Comma 3 4 2 4 2 7" xfId="46468" xr:uid="{00000000-0005-0000-0000-00006C180000}"/>
    <cellStyle name="Comma 3 4 2 4 2 8" xfId="49484" xr:uid="{00000000-0005-0000-0000-00006D180000}"/>
    <cellStyle name="Comma 3 4 2 4 3" xfId="10973" xr:uid="{00000000-0005-0000-0000-00006E180000}"/>
    <cellStyle name="Comma 3 4 2 4 3 2" xfId="18523" xr:uid="{00000000-0005-0000-0000-00006F180000}"/>
    <cellStyle name="Comma 3 4 2 4 3 3" xfId="21251" xr:uid="{00000000-0005-0000-0000-000070180000}"/>
    <cellStyle name="Comma 3 4 2 4 3 4" xfId="47839" xr:uid="{00000000-0005-0000-0000-000071180000}"/>
    <cellStyle name="Comma 3 4 2 4 3 5" xfId="50855" xr:uid="{00000000-0005-0000-0000-000072180000}"/>
    <cellStyle name="Comma 3 4 2 4 4" xfId="11458" xr:uid="{00000000-0005-0000-0000-000073180000}"/>
    <cellStyle name="Comma 3 4 2 4 4 2" xfId="19000" xr:uid="{00000000-0005-0000-0000-000074180000}"/>
    <cellStyle name="Comma 3 4 2 4 4 3" xfId="43287" xr:uid="{00000000-0005-0000-0000-000075180000}"/>
    <cellStyle name="Comma 3 4 2 4 4 4" xfId="48316" xr:uid="{00000000-0005-0000-0000-000076180000}"/>
    <cellStyle name="Comma 3 4 2 4 4 5" xfId="51332" xr:uid="{00000000-0005-0000-0000-000077180000}"/>
    <cellStyle name="Comma 3 4 2 4 5" xfId="11945" xr:uid="{00000000-0005-0000-0000-000078180000}"/>
    <cellStyle name="Comma 3 4 2 4 5 2" xfId="19477" xr:uid="{00000000-0005-0000-0000-000079180000}"/>
    <cellStyle name="Comma 3 4 2 4 5 3" xfId="43233" xr:uid="{00000000-0005-0000-0000-00007A180000}"/>
    <cellStyle name="Comma 3 4 2 4 5 4" xfId="48793" xr:uid="{00000000-0005-0000-0000-00007B180000}"/>
    <cellStyle name="Comma 3 4 2 4 5 5" xfId="51809" xr:uid="{00000000-0005-0000-0000-00007C180000}"/>
    <cellStyle name="Comma 3 4 2 4 6" xfId="8933" xr:uid="{00000000-0005-0000-0000-00007D180000}"/>
    <cellStyle name="Comma 3 4 2 4 6 2" xfId="20500" xr:uid="{00000000-0005-0000-0000-00007E180000}"/>
    <cellStyle name="Comma 3 4 2 4 6 3" xfId="47362" xr:uid="{00000000-0005-0000-0000-00007F180000}"/>
    <cellStyle name="Comma 3 4 2 4 6 4" xfId="50378" xr:uid="{00000000-0005-0000-0000-000080180000}"/>
    <cellStyle name="Comma 3 4 2 4 7" xfId="42905" xr:uid="{00000000-0005-0000-0000-000081180000}"/>
    <cellStyle name="Comma 3 4 2 4 8" xfId="46256" xr:uid="{00000000-0005-0000-0000-000082180000}"/>
    <cellStyle name="Comma 3 4 2 4 9" xfId="49272" xr:uid="{00000000-0005-0000-0000-000083180000}"/>
    <cellStyle name="Comma 3 4 2 5" xfId="6373" xr:uid="{00000000-0005-0000-0000-000084180000}"/>
    <cellStyle name="Comma 3 4 2 5 2" xfId="11026" xr:uid="{00000000-0005-0000-0000-000085180000}"/>
    <cellStyle name="Comma 3 4 2 5 2 2" xfId="18576" xr:uid="{00000000-0005-0000-0000-000086180000}"/>
    <cellStyle name="Comma 3 4 2 5 2 3" xfId="44215" xr:uid="{00000000-0005-0000-0000-000087180000}"/>
    <cellStyle name="Comma 3 4 2 5 2 4" xfId="47892" xr:uid="{00000000-0005-0000-0000-000088180000}"/>
    <cellStyle name="Comma 3 4 2 5 2 5" xfId="50908" xr:uid="{00000000-0005-0000-0000-000089180000}"/>
    <cellStyle name="Comma 3 4 2 5 3" xfId="11511" xr:uid="{00000000-0005-0000-0000-00008A180000}"/>
    <cellStyle name="Comma 3 4 2 5 3 2" xfId="19053" xr:uid="{00000000-0005-0000-0000-00008B180000}"/>
    <cellStyle name="Comma 3 4 2 5 3 3" xfId="43475" xr:uid="{00000000-0005-0000-0000-00008C180000}"/>
    <cellStyle name="Comma 3 4 2 5 3 4" xfId="48369" xr:uid="{00000000-0005-0000-0000-00008D180000}"/>
    <cellStyle name="Comma 3 4 2 5 3 5" xfId="51385" xr:uid="{00000000-0005-0000-0000-00008E180000}"/>
    <cellStyle name="Comma 3 4 2 5 4" xfId="11998" xr:uid="{00000000-0005-0000-0000-00008F180000}"/>
    <cellStyle name="Comma 3 4 2 5 4 2" xfId="19530" xr:uid="{00000000-0005-0000-0000-000090180000}"/>
    <cellStyle name="Comma 3 4 2 5 4 3" xfId="44515" xr:uid="{00000000-0005-0000-0000-000091180000}"/>
    <cellStyle name="Comma 3 4 2 5 4 4" xfId="48846" xr:uid="{00000000-0005-0000-0000-000092180000}"/>
    <cellStyle name="Comma 3 4 2 5 4 5" xfId="51862" xr:uid="{00000000-0005-0000-0000-000093180000}"/>
    <cellStyle name="Comma 3 4 2 5 5" xfId="9012" xr:uid="{00000000-0005-0000-0000-000094180000}"/>
    <cellStyle name="Comma 3 4 2 5 5 2" xfId="33404" xr:uid="{00000000-0005-0000-0000-000095180000}"/>
    <cellStyle name="Comma 3 4 2 5 5 3" xfId="47415" xr:uid="{00000000-0005-0000-0000-000096180000}"/>
    <cellStyle name="Comma 3 4 2 5 5 4" xfId="50431" xr:uid="{00000000-0005-0000-0000-000097180000}"/>
    <cellStyle name="Comma 3 4 2 5 6" xfId="43939" xr:uid="{00000000-0005-0000-0000-000098180000}"/>
    <cellStyle name="Comma 3 4 2 5 7" xfId="46309" xr:uid="{00000000-0005-0000-0000-000099180000}"/>
    <cellStyle name="Comma 3 4 2 5 8" xfId="49325" xr:uid="{00000000-0005-0000-0000-00009A180000}"/>
    <cellStyle name="Comma 3 4 2 6" xfId="6693" xr:uid="{00000000-0005-0000-0000-00009B180000}"/>
    <cellStyle name="Comma 3 4 2 6 2" xfId="11238" xr:uid="{00000000-0005-0000-0000-00009C180000}"/>
    <cellStyle name="Comma 3 4 2 6 2 2" xfId="18788" xr:uid="{00000000-0005-0000-0000-00009D180000}"/>
    <cellStyle name="Comma 3 4 2 6 2 3" xfId="44501" xr:uid="{00000000-0005-0000-0000-00009E180000}"/>
    <cellStyle name="Comma 3 4 2 6 2 4" xfId="48104" xr:uid="{00000000-0005-0000-0000-00009F180000}"/>
    <cellStyle name="Comma 3 4 2 6 2 5" xfId="51120" xr:uid="{00000000-0005-0000-0000-0000A0180000}"/>
    <cellStyle name="Comma 3 4 2 6 3" xfId="11723" xr:uid="{00000000-0005-0000-0000-0000A1180000}"/>
    <cellStyle name="Comma 3 4 2 6 3 2" xfId="19265" xr:uid="{00000000-0005-0000-0000-0000A2180000}"/>
    <cellStyle name="Comma 3 4 2 6 3 3" xfId="20934" xr:uid="{00000000-0005-0000-0000-0000A3180000}"/>
    <cellStyle name="Comma 3 4 2 6 3 4" xfId="48581" xr:uid="{00000000-0005-0000-0000-0000A4180000}"/>
    <cellStyle name="Comma 3 4 2 6 3 5" xfId="51597" xr:uid="{00000000-0005-0000-0000-0000A5180000}"/>
    <cellStyle name="Comma 3 4 2 6 4" xfId="12211" xr:uid="{00000000-0005-0000-0000-0000A6180000}"/>
    <cellStyle name="Comma 3 4 2 6 4 2" xfId="19742" xr:uid="{00000000-0005-0000-0000-0000A7180000}"/>
    <cellStyle name="Comma 3 4 2 6 4 3" xfId="44714" xr:uid="{00000000-0005-0000-0000-0000A8180000}"/>
    <cellStyle name="Comma 3 4 2 6 4 4" xfId="49058" xr:uid="{00000000-0005-0000-0000-0000A9180000}"/>
    <cellStyle name="Comma 3 4 2 6 4 5" xfId="52074" xr:uid="{00000000-0005-0000-0000-0000AA180000}"/>
    <cellStyle name="Comma 3 4 2 6 5" xfId="9326" xr:uid="{00000000-0005-0000-0000-0000AB180000}"/>
    <cellStyle name="Comma 3 4 2 6 5 2" xfId="43952" xr:uid="{00000000-0005-0000-0000-0000AC180000}"/>
    <cellStyle name="Comma 3 4 2 6 5 3" xfId="47627" xr:uid="{00000000-0005-0000-0000-0000AD180000}"/>
    <cellStyle name="Comma 3 4 2 6 5 4" xfId="50643" xr:uid="{00000000-0005-0000-0000-0000AE180000}"/>
    <cellStyle name="Comma 3 4 2 6 6" xfId="21650" xr:uid="{00000000-0005-0000-0000-0000AF180000}"/>
    <cellStyle name="Comma 3 4 2 6 7" xfId="46521" xr:uid="{00000000-0005-0000-0000-0000B0180000}"/>
    <cellStyle name="Comma 3 4 2 6 8" xfId="49537" xr:uid="{00000000-0005-0000-0000-0000B1180000}"/>
    <cellStyle name="Comma 3 4 2 7" xfId="10814" xr:uid="{00000000-0005-0000-0000-0000B2180000}"/>
    <cellStyle name="Comma 3 4 2 7 2" xfId="18364" xr:uid="{00000000-0005-0000-0000-0000B3180000}"/>
    <cellStyle name="Comma 3 4 2 7 3" xfId="20260" xr:uid="{00000000-0005-0000-0000-0000B4180000}"/>
    <cellStyle name="Comma 3 4 2 7 4" xfId="47680" xr:uid="{00000000-0005-0000-0000-0000B5180000}"/>
    <cellStyle name="Comma 3 4 2 7 5" xfId="50696" xr:uid="{00000000-0005-0000-0000-0000B6180000}"/>
    <cellStyle name="Comma 3 4 2 8" xfId="11298" xr:uid="{00000000-0005-0000-0000-0000B7180000}"/>
    <cellStyle name="Comma 3 4 2 8 2" xfId="18841" xr:uid="{00000000-0005-0000-0000-0000B8180000}"/>
    <cellStyle name="Comma 3 4 2 8 3" xfId="28799" xr:uid="{00000000-0005-0000-0000-0000B9180000}"/>
    <cellStyle name="Comma 3 4 2 8 4" xfId="48157" xr:uid="{00000000-0005-0000-0000-0000BA180000}"/>
    <cellStyle name="Comma 3 4 2 8 5" xfId="51173" xr:uid="{00000000-0005-0000-0000-0000BB180000}"/>
    <cellStyle name="Comma 3 4 2 9" xfId="11785" xr:uid="{00000000-0005-0000-0000-0000BC180000}"/>
    <cellStyle name="Comma 3 4 2 9 2" xfId="19318" xr:uid="{00000000-0005-0000-0000-0000BD180000}"/>
    <cellStyle name="Comma 3 4 2 9 3" xfId="28647" xr:uid="{00000000-0005-0000-0000-0000BE180000}"/>
    <cellStyle name="Comma 3 4 2 9 4" xfId="48634" xr:uid="{00000000-0005-0000-0000-0000BF180000}"/>
    <cellStyle name="Comma 3 4 2 9 5" xfId="51650" xr:uid="{00000000-0005-0000-0000-0000C0180000}"/>
    <cellStyle name="Comma 3 4 3" xfId="6132" xr:uid="{00000000-0005-0000-0000-0000C1180000}"/>
    <cellStyle name="Comma 3 4 3 2" xfId="6452" xr:uid="{00000000-0005-0000-0000-0000C2180000}"/>
    <cellStyle name="Comma 3 4 3 2 2" xfId="11078" xr:uid="{00000000-0005-0000-0000-0000C3180000}"/>
    <cellStyle name="Comma 3 4 3 2 2 2" xfId="18628" xr:uid="{00000000-0005-0000-0000-0000C4180000}"/>
    <cellStyle name="Comma 3 4 3 2 2 3" xfId="21232" xr:uid="{00000000-0005-0000-0000-0000C5180000}"/>
    <cellStyle name="Comma 3 4 3 2 2 4" xfId="47944" xr:uid="{00000000-0005-0000-0000-0000C6180000}"/>
    <cellStyle name="Comma 3 4 3 2 2 5" xfId="50960" xr:uid="{00000000-0005-0000-0000-0000C7180000}"/>
    <cellStyle name="Comma 3 4 3 2 3" xfId="11563" xr:uid="{00000000-0005-0000-0000-0000C8180000}"/>
    <cellStyle name="Comma 3 4 3 2 3 2" xfId="19105" xr:uid="{00000000-0005-0000-0000-0000C9180000}"/>
    <cellStyle name="Comma 3 4 3 2 3 3" xfId="42791" xr:uid="{00000000-0005-0000-0000-0000CA180000}"/>
    <cellStyle name="Comma 3 4 3 2 3 4" xfId="48421" xr:uid="{00000000-0005-0000-0000-0000CB180000}"/>
    <cellStyle name="Comma 3 4 3 2 3 5" xfId="51437" xr:uid="{00000000-0005-0000-0000-0000CC180000}"/>
    <cellStyle name="Comma 3 4 3 2 4" xfId="12050" xr:uid="{00000000-0005-0000-0000-0000CD180000}"/>
    <cellStyle name="Comma 3 4 3 2 4 2" xfId="19582" xr:uid="{00000000-0005-0000-0000-0000CE180000}"/>
    <cellStyle name="Comma 3 4 3 2 4 3" xfId="44842" xr:uid="{00000000-0005-0000-0000-0000CF180000}"/>
    <cellStyle name="Comma 3 4 3 2 4 4" xfId="48898" xr:uid="{00000000-0005-0000-0000-0000D0180000}"/>
    <cellStyle name="Comma 3 4 3 2 4 5" xfId="51914" xr:uid="{00000000-0005-0000-0000-0000D1180000}"/>
    <cellStyle name="Comma 3 4 3 2 5" xfId="9086" xr:uid="{00000000-0005-0000-0000-0000D2180000}"/>
    <cellStyle name="Comma 3 4 3 2 5 2" xfId="43307" xr:uid="{00000000-0005-0000-0000-0000D3180000}"/>
    <cellStyle name="Comma 3 4 3 2 5 3" xfId="47467" xr:uid="{00000000-0005-0000-0000-0000D4180000}"/>
    <cellStyle name="Comma 3 4 3 2 5 4" xfId="50483" xr:uid="{00000000-0005-0000-0000-0000D5180000}"/>
    <cellStyle name="Comma 3 4 3 2 6" xfId="43548" xr:uid="{00000000-0005-0000-0000-0000D6180000}"/>
    <cellStyle name="Comma 3 4 3 2 7" xfId="46361" xr:uid="{00000000-0005-0000-0000-0000D7180000}"/>
    <cellStyle name="Comma 3 4 3 2 8" xfId="49377" xr:uid="{00000000-0005-0000-0000-0000D8180000}"/>
    <cellStyle name="Comma 3 4 3 3" xfId="10866" xr:uid="{00000000-0005-0000-0000-0000D9180000}"/>
    <cellStyle name="Comma 3 4 3 3 2" xfId="18416" xr:uid="{00000000-0005-0000-0000-0000DA180000}"/>
    <cellStyle name="Comma 3 4 3 3 3" xfId="44400" xr:uid="{00000000-0005-0000-0000-0000DB180000}"/>
    <cellStyle name="Comma 3 4 3 3 4" xfId="47732" xr:uid="{00000000-0005-0000-0000-0000DC180000}"/>
    <cellStyle name="Comma 3 4 3 3 5" xfId="50748" xr:uid="{00000000-0005-0000-0000-0000DD180000}"/>
    <cellStyle name="Comma 3 4 3 4" xfId="11350" xr:uid="{00000000-0005-0000-0000-0000DE180000}"/>
    <cellStyle name="Comma 3 4 3 4 2" xfId="18893" xr:uid="{00000000-0005-0000-0000-0000DF180000}"/>
    <cellStyle name="Comma 3 4 3 4 3" xfId="43955" xr:uid="{00000000-0005-0000-0000-0000E0180000}"/>
    <cellStyle name="Comma 3 4 3 4 4" xfId="48209" xr:uid="{00000000-0005-0000-0000-0000E1180000}"/>
    <cellStyle name="Comma 3 4 3 4 5" xfId="51225" xr:uid="{00000000-0005-0000-0000-0000E2180000}"/>
    <cellStyle name="Comma 3 4 3 5" xfId="11837" xr:uid="{00000000-0005-0000-0000-0000E3180000}"/>
    <cellStyle name="Comma 3 4 3 5 2" xfId="19370" xr:uid="{00000000-0005-0000-0000-0000E4180000}"/>
    <cellStyle name="Comma 3 4 3 5 3" xfId="42833" xr:uid="{00000000-0005-0000-0000-0000E5180000}"/>
    <cellStyle name="Comma 3 4 3 5 4" xfId="48686" xr:uid="{00000000-0005-0000-0000-0000E6180000}"/>
    <cellStyle name="Comma 3 4 3 5 5" xfId="51702" xr:uid="{00000000-0005-0000-0000-0000E7180000}"/>
    <cellStyle name="Comma 3 4 3 6" xfId="8785" xr:uid="{00000000-0005-0000-0000-0000E8180000}"/>
    <cellStyle name="Comma 3 4 3 6 2" xfId="44481" xr:uid="{00000000-0005-0000-0000-0000E9180000}"/>
    <cellStyle name="Comma 3 4 3 6 3" xfId="47255" xr:uid="{00000000-0005-0000-0000-0000EA180000}"/>
    <cellStyle name="Comma 3 4 3 6 4" xfId="50271" xr:uid="{00000000-0005-0000-0000-0000EB180000}"/>
    <cellStyle name="Comma 3 4 3 7" xfId="42312" xr:uid="{00000000-0005-0000-0000-0000EC180000}"/>
    <cellStyle name="Comma 3 4 3 8" xfId="46149" xr:uid="{00000000-0005-0000-0000-0000ED180000}"/>
    <cellStyle name="Comma 3 4 3 9" xfId="49165" xr:uid="{00000000-0005-0000-0000-0000EE180000}"/>
    <cellStyle name="Comma 3 4 4" xfId="6212" xr:uid="{00000000-0005-0000-0000-0000EF180000}"/>
    <cellStyle name="Comma 3 4 4 2" xfId="6532" xr:uid="{00000000-0005-0000-0000-0000F0180000}"/>
    <cellStyle name="Comma 3 4 4 2 2" xfId="11131" xr:uid="{00000000-0005-0000-0000-0000F1180000}"/>
    <cellStyle name="Comma 3 4 4 2 2 2" xfId="18681" xr:uid="{00000000-0005-0000-0000-0000F2180000}"/>
    <cellStyle name="Comma 3 4 4 2 2 3" xfId="43917" xr:uid="{00000000-0005-0000-0000-0000F3180000}"/>
    <cellStyle name="Comma 3 4 4 2 2 4" xfId="47997" xr:uid="{00000000-0005-0000-0000-0000F4180000}"/>
    <cellStyle name="Comma 3 4 4 2 2 5" xfId="51013" xr:uid="{00000000-0005-0000-0000-0000F5180000}"/>
    <cellStyle name="Comma 3 4 4 2 3" xfId="11616" xr:uid="{00000000-0005-0000-0000-0000F6180000}"/>
    <cellStyle name="Comma 3 4 4 2 3 2" xfId="19158" xr:uid="{00000000-0005-0000-0000-0000F7180000}"/>
    <cellStyle name="Comma 3 4 4 2 3 3" xfId="43193" xr:uid="{00000000-0005-0000-0000-0000F8180000}"/>
    <cellStyle name="Comma 3 4 4 2 3 4" xfId="48474" xr:uid="{00000000-0005-0000-0000-0000F9180000}"/>
    <cellStyle name="Comma 3 4 4 2 3 5" xfId="51490" xr:uid="{00000000-0005-0000-0000-0000FA180000}"/>
    <cellStyle name="Comma 3 4 4 2 4" xfId="12103" xr:uid="{00000000-0005-0000-0000-0000FB180000}"/>
    <cellStyle name="Comma 3 4 4 2 4 2" xfId="19635" xr:uid="{00000000-0005-0000-0000-0000FC180000}"/>
    <cellStyle name="Comma 3 4 4 2 4 3" xfId="28645" xr:uid="{00000000-0005-0000-0000-0000FD180000}"/>
    <cellStyle name="Comma 3 4 4 2 4 4" xfId="48951" xr:uid="{00000000-0005-0000-0000-0000FE180000}"/>
    <cellStyle name="Comma 3 4 4 2 4 5" xfId="51967" xr:uid="{00000000-0005-0000-0000-0000FF180000}"/>
    <cellStyle name="Comma 3 4 4 2 5" xfId="9165" xr:uid="{00000000-0005-0000-0000-000000190000}"/>
    <cellStyle name="Comma 3 4 4 2 5 2" xfId="43283" xr:uid="{00000000-0005-0000-0000-000001190000}"/>
    <cellStyle name="Comma 3 4 4 2 5 3" xfId="47520" xr:uid="{00000000-0005-0000-0000-000002190000}"/>
    <cellStyle name="Comma 3 4 4 2 5 4" xfId="50536" xr:uid="{00000000-0005-0000-0000-000003190000}"/>
    <cellStyle name="Comma 3 4 4 2 6" xfId="42398" xr:uid="{00000000-0005-0000-0000-000004190000}"/>
    <cellStyle name="Comma 3 4 4 2 7" xfId="46414" xr:uid="{00000000-0005-0000-0000-000005190000}"/>
    <cellStyle name="Comma 3 4 4 2 8" xfId="49430" xr:uid="{00000000-0005-0000-0000-000006190000}"/>
    <cellStyle name="Comma 3 4 4 3" xfId="10919" xr:uid="{00000000-0005-0000-0000-000007190000}"/>
    <cellStyle name="Comma 3 4 4 3 2" xfId="18469" xr:uid="{00000000-0005-0000-0000-000008190000}"/>
    <cellStyle name="Comma 3 4 4 3 3" xfId="43464" xr:uid="{00000000-0005-0000-0000-000009190000}"/>
    <cellStyle name="Comma 3 4 4 3 4" xfId="47785" xr:uid="{00000000-0005-0000-0000-00000A190000}"/>
    <cellStyle name="Comma 3 4 4 3 5" xfId="50801" xr:uid="{00000000-0005-0000-0000-00000B190000}"/>
    <cellStyle name="Comma 3 4 4 4" xfId="11404" xr:uid="{00000000-0005-0000-0000-00000C190000}"/>
    <cellStyle name="Comma 3 4 4 4 2" xfId="18946" xr:uid="{00000000-0005-0000-0000-00000D190000}"/>
    <cellStyle name="Comma 3 4 4 4 3" xfId="44549" xr:uid="{00000000-0005-0000-0000-00000E190000}"/>
    <cellStyle name="Comma 3 4 4 4 4" xfId="48262" xr:uid="{00000000-0005-0000-0000-00000F190000}"/>
    <cellStyle name="Comma 3 4 4 4 5" xfId="51278" xr:uid="{00000000-0005-0000-0000-000010190000}"/>
    <cellStyle name="Comma 3 4 4 5" xfId="11891" xr:uid="{00000000-0005-0000-0000-000011190000}"/>
    <cellStyle name="Comma 3 4 4 5 2" xfId="19423" xr:uid="{00000000-0005-0000-0000-000012190000}"/>
    <cellStyle name="Comma 3 4 4 5 3" xfId="43785" xr:uid="{00000000-0005-0000-0000-000013190000}"/>
    <cellStyle name="Comma 3 4 4 5 4" xfId="48739" xr:uid="{00000000-0005-0000-0000-000014190000}"/>
    <cellStyle name="Comma 3 4 4 5 5" xfId="51755" xr:uid="{00000000-0005-0000-0000-000015190000}"/>
    <cellStyle name="Comma 3 4 4 6" xfId="8856" xr:uid="{00000000-0005-0000-0000-000016190000}"/>
    <cellStyle name="Comma 3 4 4 6 2" xfId="21362" xr:uid="{00000000-0005-0000-0000-000017190000}"/>
    <cellStyle name="Comma 3 4 4 6 3" xfId="47308" xr:uid="{00000000-0005-0000-0000-000018190000}"/>
    <cellStyle name="Comma 3 4 4 6 4" xfId="50324" xr:uid="{00000000-0005-0000-0000-000019190000}"/>
    <cellStyle name="Comma 3 4 4 7" xfId="42329" xr:uid="{00000000-0005-0000-0000-00001A190000}"/>
    <cellStyle name="Comma 3 4 4 8" xfId="46202" xr:uid="{00000000-0005-0000-0000-00001B190000}"/>
    <cellStyle name="Comma 3 4 4 9" xfId="49218" xr:uid="{00000000-0005-0000-0000-00001C190000}"/>
    <cellStyle name="Comma 3 4 5" xfId="6292" xr:uid="{00000000-0005-0000-0000-00001D190000}"/>
    <cellStyle name="Comma 3 4 5 2" xfId="6612" xr:uid="{00000000-0005-0000-0000-00001E190000}"/>
    <cellStyle name="Comma 3 4 5 2 2" xfId="11184" xr:uid="{00000000-0005-0000-0000-00001F190000}"/>
    <cellStyle name="Comma 3 4 5 2 2 2" xfId="18734" xr:uid="{00000000-0005-0000-0000-000020190000}"/>
    <cellStyle name="Comma 3 4 5 2 2 3" xfId="43286" xr:uid="{00000000-0005-0000-0000-000021190000}"/>
    <cellStyle name="Comma 3 4 5 2 2 4" xfId="48050" xr:uid="{00000000-0005-0000-0000-000022190000}"/>
    <cellStyle name="Comma 3 4 5 2 2 5" xfId="51066" xr:uid="{00000000-0005-0000-0000-000023190000}"/>
    <cellStyle name="Comma 3 4 5 2 3" xfId="11669" xr:uid="{00000000-0005-0000-0000-000024190000}"/>
    <cellStyle name="Comma 3 4 5 2 3 2" xfId="19211" xr:uid="{00000000-0005-0000-0000-000025190000}"/>
    <cellStyle name="Comma 3 4 5 2 3 3" xfId="21184" xr:uid="{00000000-0005-0000-0000-000026190000}"/>
    <cellStyle name="Comma 3 4 5 2 3 4" xfId="48527" xr:uid="{00000000-0005-0000-0000-000027190000}"/>
    <cellStyle name="Comma 3 4 5 2 3 5" xfId="51543" xr:uid="{00000000-0005-0000-0000-000028190000}"/>
    <cellStyle name="Comma 3 4 5 2 4" xfId="12156" xr:uid="{00000000-0005-0000-0000-000029190000}"/>
    <cellStyle name="Comma 3 4 5 2 4 2" xfId="19688" xr:uid="{00000000-0005-0000-0000-00002A190000}"/>
    <cellStyle name="Comma 3 4 5 2 4 3" xfId="43426" xr:uid="{00000000-0005-0000-0000-00002B190000}"/>
    <cellStyle name="Comma 3 4 5 2 4 4" xfId="49004" xr:uid="{00000000-0005-0000-0000-00002C190000}"/>
    <cellStyle name="Comma 3 4 5 2 4 5" xfId="52020" xr:uid="{00000000-0005-0000-0000-00002D190000}"/>
    <cellStyle name="Comma 3 4 5 2 5" xfId="9245" xr:uid="{00000000-0005-0000-0000-00002E190000}"/>
    <cellStyle name="Comma 3 4 5 2 5 2" xfId="43461" xr:uid="{00000000-0005-0000-0000-00002F190000}"/>
    <cellStyle name="Comma 3 4 5 2 5 3" xfId="47573" xr:uid="{00000000-0005-0000-0000-000030190000}"/>
    <cellStyle name="Comma 3 4 5 2 5 4" xfId="50589" xr:uid="{00000000-0005-0000-0000-000031190000}"/>
    <cellStyle name="Comma 3 4 5 2 6" xfId="42418" xr:uid="{00000000-0005-0000-0000-000032190000}"/>
    <cellStyle name="Comma 3 4 5 2 7" xfId="46467" xr:uid="{00000000-0005-0000-0000-000033190000}"/>
    <cellStyle name="Comma 3 4 5 2 8" xfId="49483" xr:uid="{00000000-0005-0000-0000-000034190000}"/>
    <cellStyle name="Comma 3 4 5 3" xfId="10972" xr:uid="{00000000-0005-0000-0000-000035190000}"/>
    <cellStyle name="Comma 3 4 5 3 2" xfId="18522" xr:uid="{00000000-0005-0000-0000-000036190000}"/>
    <cellStyle name="Comma 3 4 5 3 3" xfId="42701" xr:uid="{00000000-0005-0000-0000-000037190000}"/>
    <cellStyle name="Comma 3 4 5 3 4" xfId="47838" xr:uid="{00000000-0005-0000-0000-000038190000}"/>
    <cellStyle name="Comma 3 4 5 3 5" xfId="50854" xr:uid="{00000000-0005-0000-0000-000039190000}"/>
    <cellStyle name="Comma 3 4 5 4" xfId="11457" xr:uid="{00000000-0005-0000-0000-00003A190000}"/>
    <cellStyle name="Comma 3 4 5 4 2" xfId="18999" xr:uid="{00000000-0005-0000-0000-00003B190000}"/>
    <cellStyle name="Comma 3 4 5 4 3" xfId="42776" xr:uid="{00000000-0005-0000-0000-00003C190000}"/>
    <cellStyle name="Comma 3 4 5 4 4" xfId="48315" xr:uid="{00000000-0005-0000-0000-00003D190000}"/>
    <cellStyle name="Comma 3 4 5 4 5" xfId="51331" xr:uid="{00000000-0005-0000-0000-00003E190000}"/>
    <cellStyle name="Comma 3 4 5 5" xfId="11944" xr:uid="{00000000-0005-0000-0000-00003F190000}"/>
    <cellStyle name="Comma 3 4 5 5 2" xfId="19476" xr:uid="{00000000-0005-0000-0000-000040190000}"/>
    <cellStyle name="Comma 3 4 5 5 3" xfId="43541" xr:uid="{00000000-0005-0000-0000-000041190000}"/>
    <cellStyle name="Comma 3 4 5 5 4" xfId="48792" xr:uid="{00000000-0005-0000-0000-000042190000}"/>
    <cellStyle name="Comma 3 4 5 5 5" xfId="51808" xr:uid="{00000000-0005-0000-0000-000043190000}"/>
    <cellStyle name="Comma 3 4 5 6" xfId="8932" xr:uid="{00000000-0005-0000-0000-000044190000}"/>
    <cellStyle name="Comma 3 4 5 6 2" xfId="43453" xr:uid="{00000000-0005-0000-0000-000045190000}"/>
    <cellStyle name="Comma 3 4 5 6 3" xfId="47361" xr:uid="{00000000-0005-0000-0000-000046190000}"/>
    <cellStyle name="Comma 3 4 5 6 4" xfId="50377" xr:uid="{00000000-0005-0000-0000-000047190000}"/>
    <cellStyle name="Comma 3 4 5 7" xfId="20825" xr:uid="{00000000-0005-0000-0000-000048190000}"/>
    <cellStyle name="Comma 3 4 5 8" xfId="46255" xr:uid="{00000000-0005-0000-0000-000049190000}"/>
    <cellStyle name="Comma 3 4 5 9" xfId="49271" xr:uid="{00000000-0005-0000-0000-00004A190000}"/>
    <cellStyle name="Comma 3 4 6" xfId="6372" xr:uid="{00000000-0005-0000-0000-00004B190000}"/>
    <cellStyle name="Comma 3 4 6 2" xfId="11025" xr:uid="{00000000-0005-0000-0000-00004C190000}"/>
    <cellStyle name="Comma 3 4 6 2 2" xfId="18575" xr:uid="{00000000-0005-0000-0000-00004D190000}"/>
    <cellStyle name="Comma 3 4 6 2 3" xfId="44637" xr:uid="{00000000-0005-0000-0000-00004E190000}"/>
    <cellStyle name="Comma 3 4 6 2 4" xfId="47891" xr:uid="{00000000-0005-0000-0000-00004F190000}"/>
    <cellStyle name="Comma 3 4 6 2 5" xfId="50907" xr:uid="{00000000-0005-0000-0000-000050190000}"/>
    <cellStyle name="Comma 3 4 6 3" xfId="11510" xr:uid="{00000000-0005-0000-0000-000051190000}"/>
    <cellStyle name="Comma 3 4 6 3 2" xfId="19052" xr:uid="{00000000-0005-0000-0000-000052190000}"/>
    <cellStyle name="Comma 3 4 6 3 3" xfId="43179" xr:uid="{00000000-0005-0000-0000-000053190000}"/>
    <cellStyle name="Comma 3 4 6 3 4" xfId="48368" xr:uid="{00000000-0005-0000-0000-000054190000}"/>
    <cellStyle name="Comma 3 4 6 3 5" xfId="51384" xr:uid="{00000000-0005-0000-0000-000055190000}"/>
    <cellStyle name="Comma 3 4 6 4" xfId="11997" xr:uid="{00000000-0005-0000-0000-000056190000}"/>
    <cellStyle name="Comma 3 4 6 4 2" xfId="19529" xr:uid="{00000000-0005-0000-0000-000057190000}"/>
    <cellStyle name="Comma 3 4 6 4 3" xfId="20929" xr:uid="{00000000-0005-0000-0000-000058190000}"/>
    <cellStyle name="Comma 3 4 6 4 4" xfId="48845" xr:uid="{00000000-0005-0000-0000-000059190000}"/>
    <cellStyle name="Comma 3 4 6 4 5" xfId="51861" xr:uid="{00000000-0005-0000-0000-00005A190000}"/>
    <cellStyle name="Comma 3 4 6 5" xfId="9011" xr:uid="{00000000-0005-0000-0000-00005B190000}"/>
    <cellStyle name="Comma 3 4 6 5 2" xfId="43382" xr:uid="{00000000-0005-0000-0000-00005C190000}"/>
    <cellStyle name="Comma 3 4 6 5 3" xfId="47414" xr:uid="{00000000-0005-0000-0000-00005D190000}"/>
    <cellStyle name="Comma 3 4 6 5 4" xfId="50430" xr:uid="{00000000-0005-0000-0000-00005E190000}"/>
    <cellStyle name="Comma 3 4 6 6" xfId="44140" xr:uid="{00000000-0005-0000-0000-00005F190000}"/>
    <cellStyle name="Comma 3 4 6 7" xfId="46308" xr:uid="{00000000-0005-0000-0000-000060190000}"/>
    <cellStyle name="Comma 3 4 6 8" xfId="49324" xr:uid="{00000000-0005-0000-0000-000061190000}"/>
    <cellStyle name="Comma 3 4 7" xfId="6692" xr:uid="{00000000-0005-0000-0000-000062190000}"/>
    <cellStyle name="Comma 3 4 7 2" xfId="11237" xr:uid="{00000000-0005-0000-0000-000063190000}"/>
    <cellStyle name="Comma 3 4 7 2 2" xfId="18787" xr:uid="{00000000-0005-0000-0000-000064190000}"/>
    <cellStyle name="Comma 3 4 7 2 3" xfId="20944" xr:uid="{00000000-0005-0000-0000-000065190000}"/>
    <cellStyle name="Comma 3 4 7 2 4" xfId="48103" xr:uid="{00000000-0005-0000-0000-000066190000}"/>
    <cellStyle name="Comma 3 4 7 2 5" xfId="51119" xr:uid="{00000000-0005-0000-0000-000067190000}"/>
    <cellStyle name="Comma 3 4 7 3" xfId="11722" xr:uid="{00000000-0005-0000-0000-000068190000}"/>
    <cellStyle name="Comma 3 4 7 3 2" xfId="19264" xr:uid="{00000000-0005-0000-0000-000069190000}"/>
    <cellStyle name="Comma 3 4 7 3 3" xfId="43207" xr:uid="{00000000-0005-0000-0000-00006A190000}"/>
    <cellStyle name="Comma 3 4 7 3 4" xfId="48580" xr:uid="{00000000-0005-0000-0000-00006B190000}"/>
    <cellStyle name="Comma 3 4 7 3 5" xfId="51596" xr:uid="{00000000-0005-0000-0000-00006C190000}"/>
    <cellStyle name="Comma 3 4 7 4" xfId="12210" xr:uid="{00000000-0005-0000-0000-00006D190000}"/>
    <cellStyle name="Comma 3 4 7 4 2" xfId="19741" xr:uid="{00000000-0005-0000-0000-00006E190000}"/>
    <cellStyle name="Comma 3 4 7 4 3" xfId="44014" xr:uid="{00000000-0005-0000-0000-00006F190000}"/>
    <cellStyle name="Comma 3 4 7 4 4" xfId="49057" xr:uid="{00000000-0005-0000-0000-000070190000}"/>
    <cellStyle name="Comma 3 4 7 4 5" xfId="52073" xr:uid="{00000000-0005-0000-0000-000071190000}"/>
    <cellStyle name="Comma 3 4 7 5" xfId="9325" xr:uid="{00000000-0005-0000-0000-000072190000}"/>
    <cellStyle name="Comma 3 4 7 5 2" xfId="44726" xr:uid="{00000000-0005-0000-0000-000073190000}"/>
    <cellStyle name="Comma 3 4 7 5 3" xfId="47626" xr:uid="{00000000-0005-0000-0000-000074190000}"/>
    <cellStyle name="Comma 3 4 7 5 4" xfId="50642" xr:uid="{00000000-0005-0000-0000-000075190000}"/>
    <cellStyle name="Comma 3 4 7 6" xfId="44175" xr:uid="{00000000-0005-0000-0000-000076190000}"/>
    <cellStyle name="Comma 3 4 7 7" xfId="46520" xr:uid="{00000000-0005-0000-0000-000077190000}"/>
    <cellStyle name="Comma 3 4 7 8" xfId="49536" xr:uid="{00000000-0005-0000-0000-000078190000}"/>
    <cellStyle name="Comma 3 4 8" xfId="8618" xr:uid="{00000000-0005-0000-0000-000079190000}"/>
    <cellStyle name="Comma 3 4 9" xfId="10813" xr:uid="{00000000-0005-0000-0000-00007A190000}"/>
    <cellStyle name="Comma 3 4 9 2" xfId="18363" xr:uid="{00000000-0005-0000-0000-00007B190000}"/>
    <cellStyle name="Comma 3 4 9 3" xfId="43853" xr:uid="{00000000-0005-0000-0000-00007C190000}"/>
    <cellStyle name="Comma 3 4 9 4" xfId="47679" xr:uid="{00000000-0005-0000-0000-00007D190000}"/>
    <cellStyle name="Comma 3 4 9 5" xfId="50695" xr:uid="{00000000-0005-0000-0000-00007E190000}"/>
    <cellStyle name="Comma 3 5" xfId="4870" xr:uid="{00000000-0005-0000-0000-00007F190000}"/>
    <cellStyle name="Comma 3 5 10" xfId="11786" xr:uid="{00000000-0005-0000-0000-000080190000}"/>
    <cellStyle name="Comma 3 5 10 2" xfId="19319" xr:uid="{00000000-0005-0000-0000-000081190000}"/>
    <cellStyle name="Comma 3 5 10 3" xfId="44510" xr:uid="{00000000-0005-0000-0000-000082190000}"/>
    <cellStyle name="Comma 3 5 10 4" xfId="48635" xr:uid="{00000000-0005-0000-0000-000083190000}"/>
    <cellStyle name="Comma 3 5 10 5" xfId="51651" xr:uid="{00000000-0005-0000-0000-000084190000}"/>
    <cellStyle name="Comma 3 5 11" xfId="7492" xr:uid="{00000000-0005-0000-0000-000085190000}"/>
    <cellStyle name="Comma 3 5 11 2" xfId="21441" xr:uid="{00000000-0005-0000-0000-000086190000}"/>
    <cellStyle name="Comma 3 5 11 3" xfId="46989" xr:uid="{00000000-0005-0000-0000-000087190000}"/>
    <cellStyle name="Comma 3 5 11 4" xfId="50005" xr:uid="{00000000-0005-0000-0000-000088190000}"/>
    <cellStyle name="Comma 3 5 12" xfId="20036" xr:uid="{00000000-0005-0000-0000-000089190000}"/>
    <cellStyle name="Comma 3 5 13" xfId="43844" xr:uid="{00000000-0005-0000-0000-00008A190000}"/>
    <cellStyle name="Comma 3 5 14" xfId="44921" xr:uid="{00000000-0005-0000-0000-00008B190000}"/>
    <cellStyle name="Comma 3 5 15" xfId="45829" xr:uid="{00000000-0005-0000-0000-00008C190000}"/>
    <cellStyle name="Comma 3 5 16" xfId="46098" xr:uid="{00000000-0005-0000-0000-00008D190000}"/>
    <cellStyle name="Comma 3 5 17" xfId="49113" xr:uid="{00000000-0005-0000-0000-00008E190000}"/>
    <cellStyle name="Comma 3 5 2" xfId="6134" xr:uid="{00000000-0005-0000-0000-00008F190000}"/>
    <cellStyle name="Comma 3 5 2 2" xfId="6454" xr:uid="{00000000-0005-0000-0000-000090190000}"/>
    <cellStyle name="Comma 3 5 2 2 2" xfId="11080" xr:uid="{00000000-0005-0000-0000-000091190000}"/>
    <cellStyle name="Comma 3 5 2 2 2 2" xfId="18630" xr:uid="{00000000-0005-0000-0000-000092190000}"/>
    <cellStyle name="Comma 3 5 2 2 2 3" xfId="43148" xr:uid="{00000000-0005-0000-0000-000093190000}"/>
    <cellStyle name="Comma 3 5 2 2 2 4" xfId="47946" xr:uid="{00000000-0005-0000-0000-000094190000}"/>
    <cellStyle name="Comma 3 5 2 2 2 5" xfId="50962" xr:uid="{00000000-0005-0000-0000-000095190000}"/>
    <cellStyle name="Comma 3 5 2 2 3" xfId="11565" xr:uid="{00000000-0005-0000-0000-000096190000}"/>
    <cellStyle name="Comma 3 5 2 2 3 2" xfId="19107" xr:uid="{00000000-0005-0000-0000-000097190000}"/>
    <cellStyle name="Comma 3 5 2 2 3 3" xfId="44564" xr:uid="{00000000-0005-0000-0000-000098190000}"/>
    <cellStyle name="Comma 3 5 2 2 3 4" xfId="48423" xr:uid="{00000000-0005-0000-0000-000099190000}"/>
    <cellStyle name="Comma 3 5 2 2 3 5" xfId="51439" xr:uid="{00000000-0005-0000-0000-00009A190000}"/>
    <cellStyle name="Comma 3 5 2 2 4" xfId="12052" xr:uid="{00000000-0005-0000-0000-00009B190000}"/>
    <cellStyle name="Comma 3 5 2 2 4 2" xfId="19584" xr:uid="{00000000-0005-0000-0000-00009C190000}"/>
    <cellStyle name="Comma 3 5 2 2 4 3" xfId="43437" xr:uid="{00000000-0005-0000-0000-00009D190000}"/>
    <cellStyle name="Comma 3 5 2 2 4 4" xfId="48900" xr:uid="{00000000-0005-0000-0000-00009E190000}"/>
    <cellStyle name="Comma 3 5 2 2 4 5" xfId="51916" xr:uid="{00000000-0005-0000-0000-00009F190000}"/>
    <cellStyle name="Comma 3 5 2 2 5" xfId="9088" xr:uid="{00000000-0005-0000-0000-0000A0190000}"/>
    <cellStyle name="Comma 3 5 2 2 5 2" xfId="43080" xr:uid="{00000000-0005-0000-0000-0000A1190000}"/>
    <cellStyle name="Comma 3 5 2 2 5 3" xfId="47469" xr:uid="{00000000-0005-0000-0000-0000A2190000}"/>
    <cellStyle name="Comma 3 5 2 2 5 4" xfId="50485" xr:uid="{00000000-0005-0000-0000-0000A3190000}"/>
    <cellStyle name="Comma 3 5 2 2 6" xfId="42376" xr:uid="{00000000-0005-0000-0000-0000A4190000}"/>
    <cellStyle name="Comma 3 5 2 2 7" xfId="46363" xr:uid="{00000000-0005-0000-0000-0000A5190000}"/>
    <cellStyle name="Comma 3 5 2 2 8" xfId="49379" xr:uid="{00000000-0005-0000-0000-0000A6190000}"/>
    <cellStyle name="Comma 3 5 2 3" xfId="10868" xr:uid="{00000000-0005-0000-0000-0000A7190000}"/>
    <cellStyle name="Comma 3 5 2 3 2" xfId="18418" xr:uid="{00000000-0005-0000-0000-0000A8190000}"/>
    <cellStyle name="Comma 3 5 2 3 3" xfId="43765" xr:uid="{00000000-0005-0000-0000-0000A9190000}"/>
    <cellStyle name="Comma 3 5 2 3 4" xfId="47734" xr:uid="{00000000-0005-0000-0000-0000AA190000}"/>
    <cellStyle name="Comma 3 5 2 3 5" xfId="50750" xr:uid="{00000000-0005-0000-0000-0000AB190000}"/>
    <cellStyle name="Comma 3 5 2 4" xfId="11352" xr:uid="{00000000-0005-0000-0000-0000AC190000}"/>
    <cellStyle name="Comma 3 5 2 4 2" xfId="18895" xr:uid="{00000000-0005-0000-0000-0000AD190000}"/>
    <cellStyle name="Comma 3 5 2 4 3" xfId="21201" xr:uid="{00000000-0005-0000-0000-0000AE190000}"/>
    <cellStyle name="Comma 3 5 2 4 4" xfId="48211" xr:uid="{00000000-0005-0000-0000-0000AF190000}"/>
    <cellStyle name="Comma 3 5 2 4 5" xfId="51227" xr:uid="{00000000-0005-0000-0000-0000B0190000}"/>
    <cellStyle name="Comma 3 5 2 5" xfId="11839" xr:uid="{00000000-0005-0000-0000-0000B1190000}"/>
    <cellStyle name="Comma 3 5 2 5 2" xfId="19372" xr:uid="{00000000-0005-0000-0000-0000B2190000}"/>
    <cellStyle name="Comma 3 5 2 5 3" xfId="43835" xr:uid="{00000000-0005-0000-0000-0000B3190000}"/>
    <cellStyle name="Comma 3 5 2 5 4" xfId="48688" xr:uid="{00000000-0005-0000-0000-0000B4190000}"/>
    <cellStyle name="Comma 3 5 2 5 5" xfId="51704" xr:uid="{00000000-0005-0000-0000-0000B5190000}"/>
    <cellStyle name="Comma 3 5 2 6" xfId="8787" xr:uid="{00000000-0005-0000-0000-0000B6190000}"/>
    <cellStyle name="Comma 3 5 2 6 2" xfId="30476" xr:uid="{00000000-0005-0000-0000-0000B7190000}"/>
    <cellStyle name="Comma 3 5 2 6 3" xfId="47257" xr:uid="{00000000-0005-0000-0000-0000B8190000}"/>
    <cellStyle name="Comma 3 5 2 6 4" xfId="50273" xr:uid="{00000000-0005-0000-0000-0000B9190000}"/>
    <cellStyle name="Comma 3 5 2 7" xfId="42313" xr:uid="{00000000-0005-0000-0000-0000BA190000}"/>
    <cellStyle name="Comma 3 5 2 8" xfId="46151" xr:uid="{00000000-0005-0000-0000-0000BB190000}"/>
    <cellStyle name="Comma 3 5 2 9" xfId="49167" xr:uid="{00000000-0005-0000-0000-0000BC190000}"/>
    <cellStyle name="Comma 3 5 3" xfId="6214" xr:uid="{00000000-0005-0000-0000-0000BD190000}"/>
    <cellStyle name="Comma 3 5 3 2" xfId="6534" xr:uid="{00000000-0005-0000-0000-0000BE190000}"/>
    <cellStyle name="Comma 3 5 3 2 2" xfId="11133" xr:uid="{00000000-0005-0000-0000-0000BF190000}"/>
    <cellStyle name="Comma 3 5 3 2 2 2" xfId="18683" xr:uid="{00000000-0005-0000-0000-0000C0190000}"/>
    <cellStyle name="Comma 3 5 3 2 2 3" xfId="28692" xr:uid="{00000000-0005-0000-0000-0000C1190000}"/>
    <cellStyle name="Comma 3 5 3 2 2 4" xfId="47999" xr:uid="{00000000-0005-0000-0000-0000C2190000}"/>
    <cellStyle name="Comma 3 5 3 2 2 5" xfId="51015" xr:uid="{00000000-0005-0000-0000-0000C3190000}"/>
    <cellStyle name="Comma 3 5 3 2 3" xfId="11618" xr:uid="{00000000-0005-0000-0000-0000C4190000}"/>
    <cellStyle name="Comma 3 5 3 2 3 2" xfId="19160" xr:uid="{00000000-0005-0000-0000-0000C5190000}"/>
    <cellStyle name="Comma 3 5 3 2 3 3" xfId="43925" xr:uid="{00000000-0005-0000-0000-0000C6190000}"/>
    <cellStyle name="Comma 3 5 3 2 3 4" xfId="48476" xr:uid="{00000000-0005-0000-0000-0000C7190000}"/>
    <cellStyle name="Comma 3 5 3 2 3 5" xfId="51492" xr:uid="{00000000-0005-0000-0000-0000C8190000}"/>
    <cellStyle name="Comma 3 5 3 2 4" xfId="12105" xr:uid="{00000000-0005-0000-0000-0000C9190000}"/>
    <cellStyle name="Comma 3 5 3 2 4 2" xfId="19637" xr:uid="{00000000-0005-0000-0000-0000CA190000}"/>
    <cellStyle name="Comma 3 5 3 2 4 3" xfId="42875" xr:uid="{00000000-0005-0000-0000-0000CB190000}"/>
    <cellStyle name="Comma 3 5 3 2 4 4" xfId="48953" xr:uid="{00000000-0005-0000-0000-0000CC190000}"/>
    <cellStyle name="Comma 3 5 3 2 4 5" xfId="51969" xr:uid="{00000000-0005-0000-0000-0000CD190000}"/>
    <cellStyle name="Comma 3 5 3 2 5" xfId="9167" xr:uid="{00000000-0005-0000-0000-0000CE190000}"/>
    <cellStyle name="Comma 3 5 3 2 5 2" xfId="42958" xr:uid="{00000000-0005-0000-0000-0000CF190000}"/>
    <cellStyle name="Comma 3 5 3 2 5 3" xfId="47522" xr:uid="{00000000-0005-0000-0000-0000D0190000}"/>
    <cellStyle name="Comma 3 5 3 2 5 4" xfId="50538" xr:uid="{00000000-0005-0000-0000-0000D1190000}"/>
    <cellStyle name="Comma 3 5 3 2 6" xfId="42399" xr:uid="{00000000-0005-0000-0000-0000D2190000}"/>
    <cellStyle name="Comma 3 5 3 2 7" xfId="46416" xr:uid="{00000000-0005-0000-0000-0000D3190000}"/>
    <cellStyle name="Comma 3 5 3 2 8" xfId="49432" xr:uid="{00000000-0005-0000-0000-0000D4190000}"/>
    <cellStyle name="Comma 3 5 3 3" xfId="10921" xr:uid="{00000000-0005-0000-0000-0000D5190000}"/>
    <cellStyle name="Comma 3 5 3 3 2" xfId="18471" xr:uid="{00000000-0005-0000-0000-0000D6190000}"/>
    <cellStyle name="Comma 3 5 3 3 3" xfId="42694" xr:uid="{00000000-0005-0000-0000-0000D7190000}"/>
    <cellStyle name="Comma 3 5 3 3 4" xfId="47787" xr:uid="{00000000-0005-0000-0000-0000D8190000}"/>
    <cellStyle name="Comma 3 5 3 3 5" xfId="50803" xr:uid="{00000000-0005-0000-0000-0000D9190000}"/>
    <cellStyle name="Comma 3 5 3 4" xfId="11406" xr:uid="{00000000-0005-0000-0000-0000DA190000}"/>
    <cellStyle name="Comma 3 5 3 4 2" xfId="18948" xr:uid="{00000000-0005-0000-0000-0000DB190000}"/>
    <cellStyle name="Comma 3 5 3 4 3" xfId="42766" xr:uid="{00000000-0005-0000-0000-0000DC190000}"/>
    <cellStyle name="Comma 3 5 3 4 4" xfId="48264" xr:uid="{00000000-0005-0000-0000-0000DD190000}"/>
    <cellStyle name="Comma 3 5 3 4 5" xfId="51280" xr:uid="{00000000-0005-0000-0000-0000DE190000}"/>
    <cellStyle name="Comma 3 5 3 5" xfId="11893" xr:uid="{00000000-0005-0000-0000-0000DF190000}"/>
    <cellStyle name="Comma 3 5 3 5 2" xfId="19425" xr:uid="{00000000-0005-0000-0000-0000E0190000}"/>
    <cellStyle name="Comma 3 5 3 5 3" xfId="30758" xr:uid="{00000000-0005-0000-0000-0000E1190000}"/>
    <cellStyle name="Comma 3 5 3 5 4" xfId="48741" xr:uid="{00000000-0005-0000-0000-0000E2190000}"/>
    <cellStyle name="Comma 3 5 3 5 5" xfId="51757" xr:uid="{00000000-0005-0000-0000-0000E3190000}"/>
    <cellStyle name="Comma 3 5 3 6" xfId="8858" xr:uid="{00000000-0005-0000-0000-0000E4190000}"/>
    <cellStyle name="Comma 3 5 3 6 2" xfId="43055" xr:uid="{00000000-0005-0000-0000-0000E5190000}"/>
    <cellStyle name="Comma 3 5 3 6 3" xfId="47310" xr:uid="{00000000-0005-0000-0000-0000E6190000}"/>
    <cellStyle name="Comma 3 5 3 6 4" xfId="50326" xr:uid="{00000000-0005-0000-0000-0000E7190000}"/>
    <cellStyle name="Comma 3 5 3 7" xfId="42330" xr:uid="{00000000-0005-0000-0000-0000E8190000}"/>
    <cellStyle name="Comma 3 5 3 8" xfId="46204" xr:uid="{00000000-0005-0000-0000-0000E9190000}"/>
    <cellStyle name="Comma 3 5 3 9" xfId="49220" xr:uid="{00000000-0005-0000-0000-0000EA190000}"/>
    <cellStyle name="Comma 3 5 4" xfId="6294" xr:uid="{00000000-0005-0000-0000-0000EB190000}"/>
    <cellStyle name="Comma 3 5 4 2" xfId="6614" xr:uid="{00000000-0005-0000-0000-0000EC190000}"/>
    <cellStyle name="Comma 3 5 4 2 2" xfId="11186" xr:uid="{00000000-0005-0000-0000-0000ED190000}"/>
    <cellStyle name="Comma 3 5 4 2 2 2" xfId="18736" xr:uid="{00000000-0005-0000-0000-0000EE190000}"/>
    <cellStyle name="Comma 3 5 4 2 2 3" xfId="42969" xr:uid="{00000000-0005-0000-0000-0000EF190000}"/>
    <cellStyle name="Comma 3 5 4 2 2 4" xfId="48052" xr:uid="{00000000-0005-0000-0000-0000F0190000}"/>
    <cellStyle name="Comma 3 5 4 2 2 5" xfId="51068" xr:uid="{00000000-0005-0000-0000-0000F1190000}"/>
    <cellStyle name="Comma 3 5 4 2 3" xfId="11671" xr:uid="{00000000-0005-0000-0000-0000F2190000}"/>
    <cellStyle name="Comma 3 5 4 2 3 2" xfId="19213" xr:uid="{00000000-0005-0000-0000-0000F3190000}"/>
    <cellStyle name="Comma 3 5 4 2 3 3" xfId="43200" xr:uid="{00000000-0005-0000-0000-0000F4190000}"/>
    <cellStyle name="Comma 3 5 4 2 3 4" xfId="48529" xr:uid="{00000000-0005-0000-0000-0000F5190000}"/>
    <cellStyle name="Comma 3 5 4 2 3 5" xfId="51545" xr:uid="{00000000-0005-0000-0000-0000F6190000}"/>
    <cellStyle name="Comma 3 5 4 2 4" xfId="12158" xr:uid="{00000000-0005-0000-0000-0000F7190000}"/>
    <cellStyle name="Comma 3 5 4 2 4 2" xfId="19690" xr:uid="{00000000-0005-0000-0000-0000F8190000}"/>
    <cellStyle name="Comma 3 5 4 2 4 3" xfId="43262" xr:uid="{00000000-0005-0000-0000-0000F9190000}"/>
    <cellStyle name="Comma 3 5 4 2 4 4" xfId="49006" xr:uid="{00000000-0005-0000-0000-0000FA190000}"/>
    <cellStyle name="Comma 3 5 4 2 4 5" xfId="52022" xr:uid="{00000000-0005-0000-0000-0000FB190000}"/>
    <cellStyle name="Comma 3 5 4 2 5" xfId="9247" xr:uid="{00000000-0005-0000-0000-0000FC190000}"/>
    <cellStyle name="Comma 3 5 4 2 5 2" xfId="42662" xr:uid="{00000000-0005-0000-0000-0000FD190000}"/>
    <cellStyle name="Comma 3 5 4 2 5 3" xfId="47575" xr:uid="{00000000-0005-0000-0000-0000FE190000}"/>
    <cellStyle name="Comma 3 5 4 2 5 4" xfId="50591" xr:uid="{00000000-0005-0000-0000-0000FF190000}"/>
    <cellStyle name="Comma 3 5 4 2 6" xfId="42419" xr:uid="{00000000-0005-0000-0000-0000001A0000}"/>
    <cellStyle name="Comma 3 5 4 2 7" xfId="46469" xr:uid="{00000000-0005-0000-0000-0000011A0000}"/>
    <cellStyle name="Comma 3 5 4 2 8" xfId="49485" xr:uid="{00000000-0005-0000-0000-0000021A0000}"/>
    <cellStyle name="Comma 3 5 4 3" xfId="10974" xr:uid="{00000000-0005-0000-0000-0000031A0000}"/>
    <cellStyle name="Comma 3 5 4 3 2" xfId="18524" xr:uid="{00000000-0005-0000-0000-0000041A0000}"/>
    <cellStyle name="Comma 3 5 4 3 3" xfId="44402" xr:uid="{00000000-0005-0000-0000-0000051A0000}"/>
    <cellStyle name="Comma 3 5 4 3 4" xfId="47840" xr:uid="{00000000-0005-0000-0000-0000061A0000}"/>
    <cellStyle name="Comma 3 5 4 3 5" xfId="50856" xr:uid="{00000000-0005-0000-0000-0000071A0000}"/>
    <cellStyle name="Comma 3 5 4 4" xfId="11459" xr:uid="{00000000-0005-0000-0000-0000081A0000}"/>
    <cellStyle name="Comma 3 5 4 4 2" xfId="19001" xr:uid="{00000000-0005-0000-0000-0000091A0000}"/>
    <cellStyle name="Comma 3 5 4 4 3" xfId="20810" xr:uid="{00000000-0005-0000-0000-00000A1A0000}"/>
    <cellStyle name="Comma 3 5 4 4 4" xfId="48317" xr:uid="{00000000-0005-0000-0000-00000B1A0000}"/>
    <cellStyle name="Comma 3 5 4 4 5" xfId="51333" xr:uid="{00000000-0005-0000-0000-00000C1A0000}"/>
    <cellStyle name="Comma 3 5 4 5" xfId="11946" xr:uid="{00000000-0005-0000-0000-00000D1A0000}"/>
    <cellStyle name="Comma 3 5 4 5 2" xfId="19478" xr:uid="{00000000-0005-0000-0000-00000E1A0000}"/>
    <cellStyle name="Comma 3 5 4 5 3" xfId="44367" xr:uid="{00000000-0005-0000-0000-00000F1A0000}"/>
    <cellStyle name="Comma 3 5 4 5 4" xfId="48794" xr:uid="{00000000-0005-0000-0000-0000101A0000}"/>
    <cellStyle name="Comma 3 5 4 5 5" xfId="51810" xr:uid="{00000000-0005-0000-0000-0000111A0000}"/>
    <cellStyle name="Comma 3 5 4 6" xfId="8934" xr:uid="{00000000-0005-0000-0000-0000121A0000}"/>
    <cellStyle name="Comma 3 5 4 6 2" xfId="42619" xr:uid="{00000000-0005-0000-0000-0000131A0000}"/>
    <cellStyle name="Comma 3 5 4 6 3" xfId="47363" xr:uid="{00000000-0005-0000-0000-0000141A0000}"/>
    <cellStyle name="Comma 3 5 4 6 4" xfId="50379" xr:uid="{00000000-0005-0000-0000-0000151A0000}"/>
    <cellStyle name="Comma 3 5 4 7" xfId="44832" xr:uid="{00000000-0005-0000-0000-0000161A0000}"/>
    <cellStyle name="Comma 3 5 4 8" xfId="46257" xr:uid="{00000000-0005-0000-0000-0000171A0000}"/>
    <cellStyle name="Comma 3 5 4 9" xfId="49273" xr:uid="{00000000-0005-0000-0000-0000181A0000}"/>
    <cellStyle name="Comma 3 5 5" xfId="6374" xr:uid="{00000000-0005-0000-0000-0000191A0000}"/>
    <cellStyle name="Comma 3 5 5 2" xfId="11027" xr:uid="{00000000-0005-0000-0000-00001A1A0000}"/>
    <cellStyle name="Comma 3 5 5 2 2" xfId="18577" xr:uid="{00000000-0005-0000-0000-00001B1A0000}"/>
    <cellStyle name="Comma 3 5 5 2 3" xfId="42710" xr:uid="{00000000-0005-0000-0000-00001C1A0000}"/>
    <cellStyle name="Comma 3 5 5 2 4" xfId="47893" xr:uid="{00000000-0005-0000-0000-00001D1A0000}"/>
    <cellStyle name="Comma 3 5 5 2 5" xfId="50909" xr:uid="{00000000-0005-0000-0000-00001E1A0000}"/>
    <cellStyle name="Comma 3 5 5 3" xfId="11512" xr:uid="{00000000-0005-0000-0000-00001F1A0000}"/>
    <cellStyle name="Comma 3 5 5 3 2" xfId="19054" xr:uid="{00000000-0005-0000-0000-0000201A0000}"/>
    <cellStyle name="Comma 3 5 5 3 3" xfId="28570" xr:uid="{00000000-0005-0000-0000-0000211A0000}"/>
    <cellStyle name="Comma 3 5 5 3 4" xfId="48370" xr:uid="{00000000-0005-0000-0000-0000221A0000}"/>
    <cellStyle name="Comma 3 5 5 3 5" xfId="51386" xr:uid="{00000000-0005-0000-0000-0000231A0000}"/>
    <cellStyle name="Comma 3 5 5 4" xfId="11999" xr:uid="{00000000-0005-0000-0000-0000241A0000}"/>
    <cellStyle name="Comma 3 5 5 4 2" xfId="19531" xr:uid="{00000000-0005-0000-0000-0000251A0000}"/>
    <cellStyle name="Comma 3 5 5 4 3" xfId="33732" xr:uid="{00000000-0005-0000-0000-0000261A0000}"/>
    <cellStyle name="Comma 3 5 5 4 4" xfId="48847" xr:uid="{00000000-0005-0000-0000-0000271A0000}"/>
    <cellStyle name="Comma 3 5 5 4 5" xfId="51863" xr:uid="{00000000-0005-0000-0000-0000281A0000}"/>
    <cellStyle name="Comma 3 5 5 5" xfId="9013" xr:uid="{00000000-0005-0000-0000-0000291A0000}"/>
    <cellStyle name="Comma 3 5 5 5 2" xfId="20765" xr:uid="{00000000-0005-0000-0000-00002A1A0000}"/>
    <cellStyle name="Comma 3 5 5 5 3" xfId="47416" xr:uid="{00000000-0005-0000-0000-00002B1A0000}"/>
    <cellStyle name="Comma 3 5 5 5 4" xfId="50432" xr:uid="{00000000-0005-0000-0000-00002C1A0000}"/>
    <cellStyle name="Comma 3 5 5 6" xfId="42361" xr:uid="{00000000-0005-0000-0000-00002D1A0000}"/>
    <cellStyle name="Comma 3 5 5 7" xfId="46310" xr:uid="{00000000-0005-0000-0000-00002E1A0000}"/>
    <cellStyle name="Comma 3 5 5 8" xfId="49326" xr:uid="{00000000-0005-0000-0000-00002F1A0000}"/>
    <cellStyle name="Comma 3 5 6" xfId="6694" xr:uid="{00000000-0005-0000-0000-0000301A0000}"/>
    <cellStyle name="Comma 3 5 6 2" xfId="11239" xr:uid="{00000000-0005-0000-0000-0000311A0000}"/>
    <cellStyle name="Comma 3 5 6 2 2" xfId="18789" xr:uid="{00000000-0005-0000-0000-0000321A0000}"/>
    <cellStyle name="Comma 3 5 6 2 3" xfId="30768" xr:uid="{00000000-0005-0000-0000-0000331A0000}"/>
    <cellStyle name="Comma 3 5 6 2 4" xfId="48105" xr:uid="{00000000-0005-0000-0000-0000341A0000}"/>
    <cellStyle name="Comma 3 5 6 2 5" xfId="51121" xr:uid="{00000000-0005-0000-0000-0000351A0000}"/>
    <cellStyle name="Comma 3 5 6 3" xfId="11724" xr:uid="{00000000-0005-0000-0000-0000361A0000}"/>
    <cellStyle name="Comma 3 5 6 3 2" xfId="19266" xr:uid="{00000000-0005-0000-0000-0000371A0000}"/>
    <cellStyle name="Comma 3 5 6 3 3" xfId="44509" xr:uid="{00000000-0005-0000-0000-0000381A0000}"/>
    <cellStyle name="Comma 3 5 6 3 4" xfId="48582" xr:uid="{00000000-0005-0000-0000-0000391A0000}"/>
    <cellStyle name="Comma 3 5 6 3 5" xfId="51598" xr:uid="{00000000-0005-0000-0000-00003A1A0000}"/>
    <cellStyle name="Comma 3 5 6 4" xfId="12212" xr:uid="{00000000-0005-0000-0000-00003B1A0000}"/>
    <cellStyle name="Comma 3 5 6 4 2" xfId="19743" xr:uid="{00000000-0005-0000-0000-00003C1A0000}"/>
    <cellStyle name="Comma 3 5 6 4 3" xfId="43268" xr:uid="{00000000-0005-0000-0000-00003D1A0000}"/>
    <cellStyle name="Comma 3 5 6 4 4" xfId="49059" xr:uid="{00000000-0005-0000-0000-00003E1A0000}"/>
    <cellStyle name="Comma 3 5 6 4 5" xfId="52075" xr:uid="{00000000-0005-0000-0000-00003F1A0000}"/>
    <cellStyle name="Comma 3 5 6 5" xfId="9327" xr:uid="{00000000-0005-0000-0000-0000401A0000}"/>
    <cellStyle name="Comma 3 5 6 5 2" xfId="44529" xr:uid="{00000000-0005-0000-0000-0000411A0000}"/>
    <cellStyle name="Comma 3 5 6 5 3" xfId="47628" xr:uid="{00000000-0005-0000-0000-0000421A0000}"/>
    <cellStyle name="Comma 3 5 6 5 4" xfId="50644" xr:uid="{00000000-0005-0000-0000-0000431A0000}"/>
    <cellStyle name="Comma 3 5 6 6" xfId="43793" xr:uid="{00000000-0005-0000-0000-0000441A0000}"/>
    <cellStyle name="Comma 3 5 6 7" xfId="46522" xr:uid="{00000000-0005-0000-0000-0000451A0000}"/>
    <cellStyle name="Comma 3 5 6 8" xfId="49538" xr:uid="{00000000-0005-0000-0000-0000461A0000}"/>
    <cellStyle name="Comma 3 5 7" xfId="9363" xr:uid="{00000000-0005-0000-0000-0000471A0000}"/>
    <cellStyle name="Comma 3 5 8" xfId="10815" xr:uid="{00000000-0005-0000-0000-0000481A0000}"/>
    <cellStyle name="Comma 3 5 8 2" xfId="18365" xr:uid="{00000000-0005-0000-0000-0000491A0000}"/>
    <cellStyle name="Comma 3 5 8 3" xfId="20255" xr:uid="{00000000-0005-0000-0000-00004A1A0000}"/>
    <cellStyle name="Comma 3 5 8 4" xfId="47681" xr:uid="{00000000-0005-0000-0000-00004B1A0000}"/>
    <cellStyle name="Comma 3 5 8 5" xfId="50697" xr:uid="{00000000-0005-0000-0000-00004C1A0000}"/>
    <cellStyle name="Comma 3 5 9" xfId="11299" xr:uid="{00000000-0005-0000-0000-00004D1A0000}"/>
    <cellStyle name="Comma 3 5 9 2" xfId="18842" xr:uid="{00000000-0005-0000-0000-00004E1A0000}"/>
    <cellStyle name="Comma 3 5 9 3" xfId="44644" xr:uid="{00000000-0005-0000-0000-00004F1A0000}"/>
    <cellStyle name="Comma 3 5 9 4" xfId="48158" xr:uid="{00000000-0005-0000-0000-0000501A0000}"/>
    <cellStyle name="Comma 3 5 9 5" xfId="51174" xr:uid="{00000000-0005-0000-0000-0000511A0000}"/>
    <cellStyle name="Comma 3 6" xfId="8003" xr:uid="{00000000-0005-0000-0000-0000521A0000}"/>
    <cellStyle name="Comma 3 6 2" xfId="18028" xr:uid="{00000000-0005-0000-0000-0000531A0000}"/>
    <cellStyle name="Comma 3 6 3" xfId="20037" xr:uid="{00000000-0005-0000-0000-0000541A0000}"/>
    <cellStyle name="Comma 3 6 4" xfId="43977" xr:uid="{00000000-0005-0000-0000-0000551A0000}"/>
    <cellStyle name="Comma 3 6 5" xfId="44922" xr:uid="{00000000-0005-0000-0000-0000561A0000}"/>
    <cellStyle name="Comma 3 6 6" xfId="45830" xr:uid="{00000000-0005-0000-0000-0000571A0000}"/>
    <cellStyle name="Comma 3 6 7" xfId="47032" xr:uid="{00000000-0005-0000-0000-0000581A0000}"/>
    <cellStyle name="Comma 3 6 8" xfId="50048" xr:uid="{00000000-0005-0000-0000-0000591A0000}"/>
    <cellStyle name="Comma 3 6 9" xfId="14609" xr:uid="{00000000-0005-0000-0000-00005A1A0000}"/>
    <cellStyle name="Comma 3 7" xfId="7446" xr:uid="{00000000-0005-0000-0000-00005B1A0000}"/>
    <cellStyle name="Comma 3 7 2" xfId="17984" xr:uid="{00000000-0005-0000-0000-00005C1A0000}"/>
    <cellStyle name="Comma 3 7 3" xfId="20038" xr:uid="{00000000-0005-0000-0000-00005D1A0000}"/>
    <cellStyle name="Comma 3 7 4" xfId="44471" xr:uid="{00000000-0005-0000-0000-00005E1A0000}"/>
    <cellStyle name="Comma 3 7 5" xfId="44923" xr:uid="{00000000-0005-0000-0000-00005F1A0000}"/>
    <cellStyle name="Comma 3 7 6" xfId="45831" xr:uid="{00000000-0005-0000-0000-0000601A0000}"/>
    <cellStyle name="Comma 3 7 7" xfId="46978" xr:uid="{00000000-0005-0000-0000-0000611A0000}"/>
    <cellStyle name="Comma 3 7 8" xfId="49994" xr:uid="{00000000-0005-0000-0000-0000621A0000}"/>
    <cellStyle name="Comma 3 7 9" xfId="14351" xr:uid="{00000000-0005-0000-0000-0000631A0000}"/>
    <cellStyle name="Comma 3 8" xfId="15791" xr:uid="{00000000-0005-0000-0000-0000641A0000}"/>
    <cellStyle name="Comma 3 8 2" xfId="20039" xr:uid="{00000000-0005-0000-0000-0000651A0000}"/>
    <cellStyle name="Comma 3 8 3" xfId="44924" xr:uid="{00000000-0005-0000-0000-0000661A0000}"/>
    <cellStyle name="Comma 3 8 4" xfId="45832" xr:uid="{00000000-0005-0000-0000-0000671A0000}"/>
    <cellStyle name="Comma 3 9" xfId="20040" xr:uid="{00000000-0005-0000-0000-0000681A0000}"/>
    <cellStyle name="Comma 4" xfId="38" xr:uid="{00000000-0005-0000-0000-0000691A0000}"/>
    <cellStyle name="Comma 4 10" xfId="20041" xr:uid="{00000000-0005-0000-0000-00006A1A0000}"/>
    <cellStyle name="Comma 4 11" xfId="44925" xr:uid="{00000000-0005-0000-0000-00006B1A0000}"/>
    <cellStyle name="Comma 4 12" xfId="45833" xr:uid="{00000000-0005-0000-0000-00006C1A0000}"/>
    <cellStyle name="Comma 4 13" xfId="2091" xr:uid="{00000000-0005-0000-0000-00006D1A0000}"/>
    <cellStyle name="Comma 4 2" xfId="2079" xr:uid="{00000000-0005-0000-0000-00006E1A0000}"/>
    <cellStyle name="Comma 4 2 10" xfId="11273" xr:uid="{00000000-0005-0000-0000-00006F1A0000}"/>
    <cellStyle name="Comma 4 2 10 2" xfId="18820" xr:uid="{00000000-0005-0000-0000-0000701A0000}"/>
    <cellStyle name="Comma 4 2 10 3" xfId="28803" xr:uid="{00000000-0005-0000-0000-0000711A0000}"/>
    <cellStyle name="Comma 4 2 10 4" xfId="48136" xr:uid="{00000000-0005-0000-0000-0000721A0000}"/>
    <cellStyle name="Comma 4 2 10 5" xfId="51152" xr:uid="{00000000-0005-0000-0000-0000731A0000}"/>
    <cellStyle name="Comma 4 2 11" xfId="11759" xr:uid="{00000000-0005-0000-0000-0000741A0000}"/>
    <cellStyle name="Comma 4 2 11 2" xfId="19297" xr:uid="{00000000-0005-0000-0000-0000751A0000}"/>
    <cellStyle name="Comma 4 2 11 3" xfId="20723" xr:uid="{00000000-0005-0000-0000-0000761A0000}"/>
    <cellStyle name="Comma 4 2 11 4" xfId="48613" xr:uid="{00000000-0005-0000-0000-0000771A0000}"/>
    <cellStyle name="Comma 4 2 11 5" xfId="51629" xr:uid="{00000000-0005-0000-0000-0000781A0000}"/>
    <cellStyle name="Comma 4 2 12" xfId="15796" xr:uid="{00000000-0005-0000-0000-0000791A0000}"/>
    <cellStyle name="Comma 4 2 13" xfId="20042" xr:uid="{00000000-0005-0000-0000-00007A1A0000}"/>
    <cellStyle name="Comma 4 2 14" xfId="44926" xr:uid="{00000000-0005-0000-0000-00007B1A0000}"/>
    <cellStyle name="Comma 4 2 15" xfId="45834" xr:uid="{00000000-0005-0000-0000-00007C1A0000}"/>
    <cellStyle name="Comma 4 2 16" xfId="46076" xr:uid="{00000000-0005-0000-0000-00007D1A0000}"/>
    <cellStyle name="Comma 4 2 17" xfId="49091" xr:uid="{00000000-0005-0000-0000-00007E1A0000}"/>
    <cellStyle name="Comma 4 2 2" xfId="4198" xr:uid="{00000000-0005-0000-0000-00007F1A0000}"/>
    <cellStyle name="Comma 4 2 2 10" xfId="11769" xr:uid="{00000000-0005-0000-0000-0000801A0000}"/>
    <cellStyle name="Comma 4 2 2 10 2" xfId="19303" xr:uid="{00000000-0005-0000-0000-0000811A0000}"/>
    <cellStyle name="Comma 4 2 2 10 3" xfId="42824" xr:uid="{00000000-0005-0000-0000-0000821A0000}"/>
    <cellStyle name="Comma 4 2 2 10 4" xfId="48619" xr:uid="{00000000-0005-0000-0000-0000831A0000}"/>
    <cellStyle name="Comma 4 2 2 10 5" xfId="51635" xr:uid="{00000000-0005-0000-0000-0000841A0000}"/>
    <cellStyle name="Comma 4 2 2 11" xfId="7498" xr:uid="{00000000-0005-0000-0000-0000851A0000}"/>
    <cellStyle name="Comma 4 2 2 11 2" xfId="18000" xr:uid="{00000000-0005-0000-0000-0000861A0000}"/>
    <cellStyle name="Comma 4 2 2 11 3" xfId="28729" xr:uid="{00000000-0005-0000-0000-0000871A0000}"/>
    <cellStyle name="Comma 4 2 2 11 4" xfId="46995" xr:uid="{00000000-0005-0000-0000-0000881A0000}"/>
    <cellStyle name="Comma 4 2 2 11 5" xfId="50011" xr:uid="{00000000-0005-0000-0000-0000891A0000}"/>
    <cellStyle name="Comma 4 2 2 12" xfId="15797" xr:uid="{00000000-0005-0000-0000-00008A1A0000}"/>
    <cellStyle name="Comma 4 2 2 13" xfId="20043" xr:uid="{00000000-0005-0000-0000-00008B1A0000}"/>
    <cellStyle name="Comma 4 2 2 14" xfId="44927" xr:uid="{00000000-0005-0000-0000-00008C1A0000}"/>
    <cellStyle name="Comma 4 2 2 15" xfId="45835" xr:uid="{00000000-0005-0000-0000-00008D1A0000}"/>
    <cellStyle name="Comma 4 2 2 16" xfId="46082" xr:uid="{00000000-0005-0000-0000-00008E1A0000}"/>
    <cellStyle name="Comma 4 2 2 17" xfId="49097" xr:uid="{00000000-0005-0000-0000-00008F1A0000}"/>
    <cellStyle name="Comma 4 2 2 2" xfId="4871" xr:uid="{00000000-0005-0000-0000-0000901A0000}"/>
    <cellStyle name="Comma 4 2 2 2 10" xfId="7799" xr:uid="{00000000-0005-0000-0000-0000911A0000}"/>
    <cellStyle name="Comma 4 2 2 2 10 2" xfId="44721" xr:uid="{00000000-0005-0000-0000-0000921A0000}"/>
    <cellStyle name="Comma 4 2 2 2 10 3" xfId="47007" xr:uid="{00000000-0005-0000-0000-0000931A0000}"/>
    <cellStyle name="Comma 4 2 2 2 10 4" xfId="50023" xr:uid="{00000000-0005-0000-0000-0000941A0000}"/>
    <cellStyle name="Comma 4 2 2 2 11" xfId="20044" xr:uid="{00000000-0005-0000-0000-0000951A0000}"/>
    <cellStyle name="Comma 4 2 2 2 12" xfId="44928" xr:uid="{00000000-0005-0000-0000-0000961A0000}"/>
    <cellStyle name="Comma 4 2 2 2 13" xfId="45836" xr:uid="{00000000-0005-0000-0000-0000971A0000}"/>
    <cellStyle name="Comma 4 2 2 2 14" xfId="46099" xr:uid="{00000000-0005-0000-0000-0000981A0000}"/>
    <cellStyle name="Comma 4 2 2 2 15" xfId="49114" xr:uid="{00000000-0005-0000-0000-0000991A0000}"/>
    <cellStyle name="Comma 4 2 2 2 2" xfId="6135" xr:uid="{00000000-0005-0000-0000-00009A1A0000}"/>
    <cellStyle name="Comma 4 2 2 2 2 2" xfId="6455" xr:uid="{00000000-0005-0000-0000-00009B1A0000}"/>
    <cellStyle name="Comma 4 2 2 2 2 2 2" xfId="11081" xr:uid="{00000000-0005-0000-0000-00009C1A0000}"/>
    <cellStyle name="Comma 4 2 2 2 2 2 2 2" xfId="18631" xr:uid="{00000000-0005-0000-0000-00009D1A0000}"/>
    <cellStyle name="Comma 4 2 2 2 2 2 2 3" xfId="44350" xr:uid="{00000000-0005-0000-0000-00009E1A0000}"/>
    <cellStyle name="Comma 4 2 2 2 2 2 2 4" xfId="47947" xr:uid="{00000000-0005-0000-0000-00009F1A0000}"/>
    <cellStyle name="Comma 4 2 2 2 2 2 2 5" xfId="50963" xr:uid="{00000000-0005-0000-0000-0000A01A0000}"/>
    <cellStyle name="Comma 4 2 2 2 2 2 3" xfId="11566" xr:uid="{00000000-0005-0000-0000-0000A11A0000}"/>
    <cellStyle name="Comma 4 2 2 2 2 2 3 2" xfId="19108" xr:uid="{00000000-0005-0000-0000-0000A21A0000}"/>
    <cellStyle name="Comma 4 2 2 2 2 2 3 3" xfId="43185" xr:uid="{00000000-0005-0000-0000-0000A31A0000}"/>
    <cellStyle name="Comma 4 2 2 2 2 2 3 4" xfId="48424" xr:uid="{00000000-0005-0000-0000-0000A41A0000}"/>
    <cellStyle name="Comma 4 2 2 2 2 2 3 5" xfId="51440" xr:uid="{00000000-0005-0000-0000-0000A51A0000}"/>
    <cellStyle name="Comma 4 2 2 2 2 2 4" xfId="12053" xr:uid="{00000000-0005-0000-0000-0000A61A0000}"/>
    <cellStyle name="Comma 4 2 2 2 2 2 4 2" xfId="19585" xr:uid="{00000000-0005-0000-0000-0000A71A0000}"/>
    <cellStyle name="Comma 4 2 2 2 2 2 4 3" xfId="20595" xr:uid="{00000000-0005-0000-0000-0000A81A0000}"/>
    <cellStyle name="Comma 4 2 2 2 2 2 4 4" xfId="48901" xr:uid="{00000000-0005-0000-0000-0000A91A0000}"/>
    <cellStyle name="Comma 4 2 2 2 2 2 4 5" xfId="51917" xr:uid="{00000000-0005-0000-0000-0000AA1A0000}"/>
    <cellStyle name="Comma 4 2 2 2 2 2 5" xfId="9089" xr:uid="{00000000-0005-0000-0000-0000AB1A0000}"/>
    <cellStyle name="Comma 4 2 2 2 2 2 5 2" xfId="44627" xr:uid="{00000000-0005-0000-0000-0000AC1A0000}"/>
    <cellStyle name="Comma 4 2 2 2 2 2 5 3" xfId="47470" xr:uid="{00000000-0005-0000-0000-0000AD1A0000}"/>
    <cellStyle name="Comma 4 2 2 2 2 2 5 4" xfId="50486" xr:uid="{00000000-0005-0000-0000-0000AE1A0000}"/>
    <cellStyle name="Comma 4 2 2 2 2 2 6" xfId="44443" xr:uid="{00000000-0005-0000-0000-0000AF1A0000}"/>
    <cellStyle name="Comma 4 2 2 2 2 2 7" xfId="46364" xr:uid="{00000000-0005-0000-0000-0000B01A0000}"/>
    <cellStyle name="Comma 4 2 2 2 2 2 8" xfId="49380" xr:uid="{00000000-0005-0000-0000-0000B11A0000}"/>
    <cellStyle name="Comma 4 2 2 2 2 3" xfId="10869" xr:uid="{00000000-0005-0000-0000-0000B21A0000}"/>
    <cellStyle name="Comma 4 2 2 2 2 3 2" xfId="18419" xr:uid="{00000000-0005-0000-0000-0000B31A0000}"/>
    <cellStyle name="Comma 4 2 2 2 2 3 3" xfId="28572" xr:uid="{00000000-0005-0000-0000-0000B41A0000}"/>
    <cellStyle name="Comma 4 2 2 2 2 3 4" xfId="47735" xr:uid="{00000000-0005-0000-0000-0000B51A0000}"/>
    <cellStyle name="Comma 4 2 2 2 2 3 5" xfId="50751" xr:uid="{00000000-0005-0000-0000-0000B61A0000}"/>
    <cellStyle name="Comma 4 2 2 2 2 4" xfId="11353" xr:uid="{00000000-0005-0000-0000-0000B71A0000}"/>
    <cellStyle name="Comma 4 2 2 2 2 4 2" xfId="18896" xr:uid="{00000000-0005-0000-0000-0000B81A0000}"/>
    <cellStyle name="Comma 4 2 2 2 2 4 3" xfId="43688" xr:uid="{00000000-0005-0000-0000-0000B91A0000}"/>
    <cellStyle name="Comma 4 2 2 2 2 4 4" xfId="48212" xr:uid="{00000000-0005-0000-0000-0000BA1A0000}"/>
    <cellStyle name="Comma 4 2 2 2 2 4 5" xfId="51228" xr:uid="{00000000-0005-0000-0000-0000BB1A0000}"/>
    <cellStyle name="Comma 4 2 2 2 2 5" xfId="11840" xr:uid="{00000000-0005-0000-0000-0000BC1A0000}"/>
    <cellStyle name="Comma 4 2 2 2 2 5 2" xfId="19373" xr:uid="{00000000-0005-0000-0000-0000BD1A0000}"/>
    <cellStyle name="Comma 4 2 2 2 2 5 3" xfId="43218" xr:uid="{00000000-0005-0000-0000-0000BE1A0000}"/>
    <cellStyle name="Comma 4 2 2 2 2 5 4" xfId="48689" xr:uid="{00000000-0005-0000-0000-0000BF1A0000}"/>
    <cellStyle name="Comma 4 2 2 2 2 5 5" xfId="51705" xr:uid="{00000000-0005-0000-0000-0000C01A0000}"/>
    <cellStyle name="Comma 4 2 2 2 2 6" xfId="8788" xr:uid="{00000000-0005-0000-0000-0000C11A0000}"/>
    <cellStyle name="Comma 4 2 2 2 2 6 2" xfId="44390" xr:uid="{00000000-0005-0000-0000-0000C21A0000}"/>
    <cellStyle name="Comma 4 2 2 2 2 6 3" xfId="47258" xr:uid="{00000000-0005-0000-0000-0000C31A0000}"/>
    <cellStyle name="Comma 4 2 2 2 2 6 4" xfId="50274" xr:uid="{00000000-0005-0000-0000-0000C41A0000}"/>
    <cellStyle name="Comma 4 2 2 2 2 7" xfId="43560" xr:uid="{00000000-0005-0000-0000-0000C51A0000}"/>
    <cellStyle name="Comma 4 2 2 2 2 8" xfId="46152" xr:uid="{00000000-0005-0000-0000-0000C61A0000}"/>
    <cellStyle name="Comma 4 2 2 2 2 9" xfId="49168" xr:uid="{00000000-0005-0000-0000-0000C71A0000}"/>
    <cellStyle name="Comma 4 2 2 2 3" xfId="6215" xr:uid="{00000000-0005-0000-0000-0000C81A0000}"/>
    <cellStyle name="Comma 4 2 2 2 3 2" xfId="6535" xr:uid="{00000000-0005-0000-0000-0000C91A0000}"/>
    <cellStyle name="Comma 4 2 2 2 3 2 2" xfId="11134" xr:uid="{00000000-0005-0000-0000-0000CA1A0000}"/>
    <cellStyle name="Comma 4 2 2 2 3 2 2 2" xfId="18684" xr:uid="{00000000-0005-0000-0000-0000CB1A0000}"/>
    <cellStyle name="Comma 4 2 2 2 3 2 2 3" xfId="43825" xr:uid="{00000000-0005-0000-0000-0000CC1A0000}"/>
    <cellStyle name="Comma 4 2 2 2 3 2 2 4" xfId="48000" xr:uid="{00000000-0005-0000-0000-0000CD1A0000}"/>
    <cellStyle name="Comma 4 2 2 2 3 2 2 5" xfId="51016" xr:uid="{00000000-0005-0000-0000-0000CE1A0000}"/>
    <cellStyle name="Comma 4 2 2 2 3 2 3" xfId="11619" xr:uid="{00000000-0005-0000-0000-0000CF1A0000}"/>
    <cellStyle name="Comma 4 2 2 2 3 2 3 2" xfId="19161" xr:uid="{00000000-0005-0000-0000-0000D01A0000}"/>
    <cellStyle name="Comma 4 2 2 2 3 2 3 3" xfId="33737" xr:uid="{00000000-0005-0000-0000-0000D11A0000}"/>
    <cellStyle name="Comma 4 2 2 2 3 2 3 4" xfId="48477" xr:uid="{00000000-0005-0000-0000-0000D21A0000}"/>
    <cellStyle name="Comma 4 2 2 2 3 2 3 5" xfId="51493" xr:uid="{00000000-0005-0000-0000-0000D31A0000}"/>
    <cellStyle name="Comma 4 2 2 2 3 2 4" xfId="12106" xr:uid="{00000000-0005-0000-0000-0000D41A0000}"/>
    <cellStyle name="Comma 4 2 2 2 3 2 4 2" xfId="19638" xr:uid="{00000000-0005-0000-0000-0000D51A0000}"/>
    <cellStyle name="Comma 4 2 2 2 3 2 4 3" xfId="43962" xr:uid="{00000000-0005-0000-0000-0000D61A0000}"/>
    <cellStyle name="Comma 4 2 2 2 3 2 4 4" xfId="48954" xr:uid="{00000000-0005-0000-0000-0000D71A0000}"/>
    <cellStyle name="Comma 4 2 2 2 3 2 4 5" xfId="51970" xr:uid="{00000000-0005-0000-0000-0000D81A0000}"/>
    <cellStyle name="Comma 4 2 2 2 3 2 5" xfId="9168" xr:uid="{00000000-0005-0000-0000-0000D91A0000}"/>
    <cellStyle name="Comma 4 2 2 2 3 2 5 2" xfId="44320" xr:uid="{00000000-0005-0000-0000-0000DA1A0000}"/>
    <cellStyle name="Comma 4 2 2 2 3 2 5 3" xfId="47523" xr:uid="{00000000-0005-0000-0000-0000DB1A0000}"/>
    <cellStyle name="Comma 4 2 2 2 3 2 5 4" xfId="50539" xr:uid="{00000000-0005-0000-0000-0000DC1A0000}"/>
    <cellStyle name="Comma 4 2 2 2 3 2 6" xfId="44168" xr:uid="{00000000-0005-0000-0000-0000DD1A0000}"/>
    <cellStyle name="Comma 4 2 2 2 3 2 7" xfId="46417" xr:uid="{00000000-0005-0000-0000-0000DE1A0000}"/>
    <cellStyle name="Comma 4 2 2 2 3 2 8" xfId="49433" xr:uid="{00000000-0005-0000-0000-0000DF1A0000}"/>
    <cellStyle name="Comma 4 2 2 2 3 3" xfId="10922" xr:uid="{00000000-0005-0000-0000-0000E01A0000}"/>
    <cellStyle name="Comma 4 2 2 2 3 3 2" xfId="18472" xr:uid="{00000000-0005-0000-0000-0000E11A0000}"/>
    <cellStyle name="Comma 4 2 2 2 3 3 3" xfId="42695" xr:uid="{00000000-0005-0000-0000-0000E21A0000}"/>
    <cellStyle name="Comma 4 2 2 2 3 3 4" xfId="47788" xr:uid="{00000000-0005-0000-0000-0000E31A0000}"/>
    <cellStyle name="Comma 4 2 2 2 3 3 5" xfId="50804" xr:uid="{00000000-0005-0000-0000-0000E41A0000}"/>
    <cellStyle name="Comma 4 2 2 2 3 4" xfId="11407" xr:uid="{00000000-0005-0000-0000-0000E51A0000}"/>
    <cellStyle name="Comma 4 2 2 2 3 4 2" xfId="18949" xr:uid="{00000000-0005-0000-0000-0000E61A0000}"/>
    <cellStyle name="Comma 4 2 2 2 3 4 3" xfId="44586" xr:uid="{00000000-0005-0000-0000-0000E71A0000}"/>
    <cellStyle name="Comma 4 2 2 2 3 4 4" xfId="48265" xr:uid="{00000000-0005-0000-0000-0000E81A0000}"/>
    <cellStyle name="Comma 4 2 2 2 3 4 5" xfId="51281" xr:uid="{00000000-0005-0000-0000-0000E91A0000}"/>
    <cellStyle name="Comma 4 2 2 2 3 5" xfId="11894" xr:uid="{00000000-0005-0000-0000-0000EA1A0000}"/>
    <cellStyle name="Comma 4 2 2 2 3 5 2" xfId="19426" xr:uid="{00000000-0005-0000-0000-0000EB1A0000}"/>
    <cellStyle name="Comma 4 2 2 2 3 5 3" xfId="44384" xr:uid="{00000000-0005-0000-0000-0000EC1A0000}"/>
    <cellStyle name="Comma 4 2 2 2 3 5 4" xfId="48742" xr:uid="{00000000-0005-0000-0000-0000ED1A0000}"/>
    <cellStyle name="Comma 4 2 2 2 3 5 5" xfId="51758" xr:uid="{00000000-0005-0000-0000-0000EE1A0000}"/>
    <cellStyle name="Comma 4 2 2 2 3 6" xfId="8859" xr:uid="{00000000-0005-0000-0000-0000EF1A0000}"/>
    <cellStyle name="Comma 4 2 2 2 3 6 2" xfId="29981" xr:uid="{00000000-0005-0000-0000-0000F01A0000}"/>
    <cellStyle name="Comma 4 2 2 2 3 6 3" xfId="47311" xr:uid="{00000000-0005-0000-0000-0000F11A0000}"/>
    <cellStyle name="Comma 4 2 2 2 3 6 4" xfId="50327" xr:uid="{00000000-0005-0000-0000-0000F21A0000}"/>
    <cellStyle name="Comma 4 2 2 2 3 7" xfId="43863" xr:uid="{00000000-0005-0000-0000-0000F31A0000}"/>
    <cellStyle name="Comma 4 2 2 2 3 8" xfId="46205" xr:uid="{00000000-0005-0000-0000-0000F41A0000}"/>
    <cellStyle name="Comma 4 2 2 2 3 9" xfId="49221" xr:uid="{00000000-0005-0000-0000-0000F51A0000}"/>
    <cellStyle name="Comma 4 2 2 2 4" xfId="6295" xr:uid="{00000000-0005-0000-0000-0000F61A0000}"/>
    <cellStyle name="Comma 4 2 2 2 4 2" xfId="6615" xr:uid="{00000000-0005-0000-0000-0000F71A0000}"/>
    <cellStyle name="Comma 4 2 2 2 4 2 2" xfId="11187" xr:uid="{00000000-0005-0000-0000-0000F81A0000}"/>
    <cellStyle name="Comma 4 2 2 2 4 2 2 2" xfId="18737" xr:uid="{00000000-0005-0000-0000-0000F91A0000}"/>
    <cellStyle name="Comma 4 2 2 2 4 2 2 3" xfId="43439" xr:uid="{00000000-0005-0000-0000-0000FA1A0000}"/>
    <cellStyle name="Comma 4 2 2 2 4 2 2 4" xfId="48053" xr:uid="{00000000-0005-0000-0000-0000FB1A0000}"/>
    <cellStyle name="Comma 4 2 2 2 4 2 2 5" xfId="51069" xr:uid="{00000000-0005-0000-0000-0000FC1A0000}"/>
    <cellStyle name="Comma 4 2 2 2 4 2 3" xfId="11672" xr:uid="{00000000-0005-0000-0000-0000FD1A0000}"/>
    <cellStyle name="Comma 4 2 2 2 4 2 3 2" xfId="19214" xr:uid="{00000000-0005-0000-0000-0000FE1A0000}"/>
    <cellStyle name="Comma 4 2 2 2 4 2 3 3" xfId="20935" xr:uid="{00000000-0005-0000-0000-0000FF1A0000}"/>
    <cellStyle name="Comma 4 2 2 2 4 2 3 4" xfId="48530" xr:uid="{00000000-0005-0000-0000-0000001B0000}"/>
    <cellStyle name="Comma 4 2 2 2 4 2 3 5" xfId="51546" xr:uid="{00000000-0005-0000-0000-0000011B0000}"/>
    <cellStyle name="Comma 4 2 2 2 4 2 4" xfId="12159" xr:uid="{00000000-0005-0000-0000-0000021B0000}"/>
    <cellStyle name="Comma 4 2 2 2 4 2 4 2" xfId="19691" xr:uid="{00000000-0005-0000-0000-0000031B0000}"/>
    <cellStyle name="Comma 4 2 2 2 4 2 4 3" xfId="44659" xr:uid="{00000000-0005-0000-0000-0000041B0000}"/>
    <cellStyle name="Comma 4 2 2 2 4 2 4 4" xfId="49007" xr:uid="{00000000-0005-0000-0000-0000051B0000}"/>
    <cellStyle name="Comma 4 2 2 2 4 2 4 5" xfId="52023" xr:uid="{00000000-0005-0000-0000-0000061B0000}"/>
    <cellStyle name="Comma 4 2 2 2 4 2 5" xfId="9248" xr:uid="{00000000-0005-0000-0000-0000071B0000}"/>
    <cellStyle name="Comma 4 2 2 2 4 2 5 2" xfId="21321" xr:uid="{00000000-0005-0000-0000-0000081B0000}"/>
    <cellStyle name="Comma 4 2 2 2 4 2 5 3" xfId="47576" xr:uid="{00000000-0005-0000-0000-0000091B0000}"/>
    <cellStyle name="Comma 4 2 2 2 4 2 5 4" xfId="50592" xr:uid="{00000000-0005-0000-0000-00000A1B0000}"/>
    <cellStyle name="Comma 4 2 2 2 4 2 6" xfId="44748" xr:uid="{00000000-0005-0000-0000-00000B1B0000}"/>
    <cellStyle name="Comma 4 2 2 2 4 2 7" xfId="46470" xr:uid="{00000000-0005-0000-0000-00000C1B0000}"/>
    <cellStyle name="Comma 4 2 2 2 4 2 8" xfId="49486" xr:uid="{00000000-0005-0000-0000-00000D1B0000}"/>
    <cellStyle name="Comma 4 2 2 2 4 3" xfId="10975" xr:uid="{00000000-0005-0000-0000-00000E1B0000}"/>
    <cellStyle name="Comma 4 2 2 2 4 3 2" xfId="18525" xr:uid="{00000000-0005-0000-0000-00000F1B0000}"/>
    <cellStyle name="Comma 4 2 2 2 4 3 3" xfId="28818" xr:uid="{00000000-0005-0000-0000-0000101B0000}"/>
    <cellStyle name="Comma 4 2 2 2 4 3 4" xfId="47841" xr:uid="{00000000-0005-0000-0000-0000111B0000}"/>
    <cellStyle name="Comma 4 2 2 2 4 3 5" xfId="50857" xr:uid="{00000000-0005-0000-0000-0000121B0000}"/>
    <cellStyle name="Comma 4 2 2 2 4 4" xfId="11460" xr:uid="{00000000-0005-0000-0000-0000131B0000}"/>
    <cellStyle name="Comma 4 2 2 2 4 4 2" xfId="19002" xr:uid="{00000000-0005-0000-0000-0000141B0000}"/>
    <cellStyle name="Comma 4 2 2 2 4 4 3" xfId="42975" xr:uid="{00000000-0005-0000-0000-0000151B0000}"/>
    <cellStyle name="Comma 4 2 2 2 4 4 4" xfId="48318" xr:uid="{00000000-0005-0000-0000-0000161B0000}"/>
    <cellStyle name="Comma 4 2 2 2 4 4 5" xfId="51334" xr:uid="{00000000-0005-0000-0000-0000171B0000}"/>
    <cellStyle name="Comma 4 2 2 2 4 5" xfId="11947" xr:uid="{00000000-0005-0000-0000-0000181B0000}"/>
    <cellStyle name="Comma 4 2 2 2 4 5 2" xfId="19479" xr:uid="{00000000-0005-0000-0000-0000191B0000}"/>
    <cellStyle name="Comma 4 2 2 2 4 5 3" xfId="43932" xr:uid="{00000000-0005-0000-0000-00001A1B0000}"/>
    <cellStyle name="Comma 4 2 2 2 4 5 4" xfId="48795" xr:uid="{00000000-0005-0000-0000-00001B1B0000}"/>
    <cellStyle name="Comma 4 2 2 2 4 5 5" xfId="51811" xr:uid="{00000000-0005-0000-0000-00001C1B0000}"/>
    <cellStyle name="Comma 4 2 2 2 4 6" xfId="8935" xr:uid="{00000000-0005-0000-0000-00001D1B0000}"/>
    <cellStyle name="Comma 4 2 2 2 4 6 2" xfId="21349" xr:uid="{00000000-0005-0000-0000-00001E1B0000}"/>
    <cellStyle name="Comma 4 2 2 2 4 6 3" xfId="47364" xr:uid="{00000000-0005-0000-0000-00001F1B0000}"/>
    <cellStyle name="Comma 4 2 2 2 4 6 4" xfId="50380" xr:uid="{00000000-0005-0000-0000-0000201B0000}"/>
    <cellStyle name="Comma 4 2 2 2 4 7" xfId="44854" xr:uid="{00000000-0005-0000-0000-0000211B0000}"/>
    <cellStyle name="Comma 4 2 2 2 4 8" xfId="46258" xr:uid="{00000000-0005-0000-0000-0000221B0000}"/>
    <cellStyle name="Comma 4 2 2 2 4 9" xfId="49274" xr:uid="{00000000-0005-0000-0000-0000231B0000}"/>
    <cellStyle name="Comma 4 2 2 2 5" xfId="6375" xr:uid="{00000000-0005-0000-0000-0000241B0000}"/>
    <cellStyle name="Comma 4 2 2 2 5 2" xfId="11028" xr:uid="{00000000-0005-0000-0000-0000251B0000}"/>
    <cellStyle name="Comma 4 2 2 2 5 2 2" xfId="18578" xr:uid="{00000000-0005-0000-0000-0000261B0000}"/>
    <cellStyle name="Comma 4 2 2 2 5 2 3" xfId="21240" xr:uid="{00000000-0005-0000-0000-0000271B0000}"/>
    <cellStyle name="Comma 4 2 2 2 5 2 4" xfId="47894" xr:uid="{00000000-0005-0000-0000-0000281B0000}"/>
    <cellStyle name="Comma 4 2 2 2 5 2 5" xfId="50910" xr:uid="{00000000-0005-0000-0000-0000291B0000}"/>
    <cellStyle name="Comma 4 2 2 2 5 3" xfId="11513" xr:uid="{00000000-0005-0000-0000-00002A1B0000}"/>
    <cellStyle name="Comma 4 2 2 2 5 3 2" xfId="19055" xr:uid="{00000000-0005-0000-0000-00002B1B0000}"/>
    <cellStyle name="Comma 4 2 2 2 5 3 3" xfId="21572" xr:uid="{00000000-0005-0000-0000-00002C1B0000}"/>
    <cellStyle name="Comma 4 2 2 2 5 3 4" xfId="48371" xr:uid="{00000000-0005-0000-0000-00002D1B0000}"/>
    <cellStyle name="Comma 4 2 2 2 5 3 5" xfId="51387" xr:uid="{00000000-0005-0000-0000-00002E1B0000}"/>
    <cellStyle name="Comma 4 2 2 2 5 4" xfId="12000" xr:uid="{00000000-0005-0000-0000-00002F1B0000}"/>
    <cellStyle name="Comma 4 2 2 2 5 4 2" xfId="19532" xr:uid="{00000000-0005-0000-0000-0000301B0000}"/>
    <cellStyle name="Comma 4 2 2 2 5 4 3" xfId="43333" xr:uid="{00000000-0005-0000-0000-0000311B0000}"/>
    <cellStyle name="Comma 4 2 2 2 5 4 4" xfId="48848" xr:uid="{00000000-0005-0000-0000-0000321B0000}"/>
    <cellStyle name="Comma 4 2 2 2 5 4 5" xfId="51864" xr:uid="{00000000-0005-0000-0000-0000331B0000}"/>
    <cellStyle name="Comma 4 2 2 2 5 5" xfId="9014" xr:uid="{00000000-0005-0000-0000-0000341B0000}"/>
    <cellStyle name="Comma 4 2 2 2 5 5 2" xfId="43071" xr:uid="{00000000-0005-0000-0000-0000351B0000}"/>
    <cellStyle name="Comma 4 2 2 2 5 5 3" xfId="47417" xr:uid="{00000000-0005-0000-0000-0000361B0000}"/>
    <cellStyle name="Comma 4 2 2 2 5 5 4" xfId="50433" xr:uid="{00000000-0005-0000-0000-0000371B0000}"/>
    <cellStyle name="Comma 4 2 2 2 5 6" xfId="44858" xr:uid="{00000000-0005-0000-0000-0000381B0000}"/>
    <cellStyle name="Comma 4 2 2 2 5 7" xfId="46311" xr:uid="{00000000-0005-0000-0000-0000391B0000}"/>
    <cellStyle name="Comma 4 2 2 2 5 8" xfId="49327" xr:uid="{00000000-0005-0000-0000-00003A1B0000}"/>
    <cellStyle name="Comma 4 2 2 2 6" xfId="6695" xr:uid="{00000000-0005-0000-0000-00003B1B0000}"/>
    <cellStyle name="Comma 4 2 2 2 6 2" xfId="11240" xr:uid="{00000000-0005-0000-0000-00003C1B0000}"/>
    <cellStyle name="Comma 4 2 2 2 6 2 2" xfId="18790" xr:uid="{00000000-0005-0000-0000-00003D1B0000}"/>
    <cellStyle name="Comma 4 2 2 2 6 2 3" xfId="44095" xr:uid="{00000000-0005-0000-0000-00003E1B0000}"/>
    <cellStyle name="Comma 4 2 2 2 6 2 4" xfId="48106" xr:uid="{00000000-0005-0000-0000-00003F1B0000}"/>
    <cellStyle name="Comma 4 2 2 2 6 2 5" xfId="51122" xr:uid="{00000000-0005-0000-0000-0000401B0000}"/>
    <cellStyle name="Comma 4 2 2 2 6 3" xfId="11725" xr:uid="{00000000-0005-0000-0000-0000411B0000}"/>
    <cellStyle name="Comma 4 2 2 2 6 3 2" xfId="19267" xr:uid="{00000000-0005-0000-0000-0000421B0000}"/>
    <cellStyle name="Comma 4 2 2 2 6 3 3" xfId="21571" xr:uid="{00000000-0005-0000-0000-0000431B0000}"/>
    <cellStyle name="Comma 4 2 2 2 6 3 4" xfId="48583" xr:uid="{00000000-0005-0000-0000-0000441B0000}"/>
    <cellStyle name="Comma 4 2 2 2 6 3 5" xfId="51599" xr:uid="{00000000-0005-0000-0000-0000451B0000}"/>
    <cellStyle name="Comma 4 2 2 2 6 4" xfId="12213" xr:uid="{00000000-0005-0000-0000-0000461B0000}"/>
    <cellStyle name="Comma 4 2 2 2 6 4 2" xfId="19744" xr:uid="{00000000-0005-0000-0000-0000471B0000}"/>
    <cellStyle name="Comma 4 2 2 2 6 4 3" xfId="44660" xr:uid="{00000000-0005-0000-0000-0000481B0000}"/>
    <cellStyle name="Comma 4 2 2 2 6 4 4" xfId="49060" xr:uid="{00000000-0005-0000-0000-0000491B0000}"/>
    <cellStyle name="Comma 4 2 2 2 6 4 5" xfId="52076" xr:uid="{00000000-0005-0000-0000-00004A1B0000}"/>
    <cellStyle name="Comma 4 2 2 2 6 5" xfId="9328" xr:uid="{00000000-0005-0000-0000-00004B1B0000}"/>
    <cellStyle name="Comma 4 2 2 2 6 5 2" xfId="42670" xr:uid="{00000000-0005-0000-0000-00004C1B0000}"/>
    <cellStyle name="Comma 4 2 2 2 6 5 3" xfId="47629" xr:uid="{00000000-0005-0000-0000-00004D1B0000}"/>
    <cellStyle name="Comma 4 2 2 2 6 5 4" xfId="50645" xr:uid="{00000000-0005-0000-0000-00004E1B0000}"/>
    <cellStyle name="Comma 4 2 2 2 6 6" xfId="42918" xr:uid="{00000000-0005-0000-0000-00004F1B0000}"/>
    <cellStyle name="Comma 4 2 2 2 6 7" xfId="46523" xr:uid="{00000000-0005-0000-0000-0000501B0000}"/>
    <cellStyle name="Comma 4 2 2 2 6 8" xfId="49539" xr:uid="{00000000-0005-0000-0000-0000511B0000}"/>
    <cellStyle name="Comma 4 2 2 2 7" xfId="10816" xr:uid="{00000000-0005-0000-0000-0000521B0000}"/>
    <cellStyle name="Comma 4 2 2 2 7 2" xfId="18366" xr:uid="{00000000-0005-0000-0000-0000531B0000}"/>
    <cellStyle name="Comma 4 2 2 2 7 3" xfId="42677" xr:uid="{00000000-0005-0000-0000-0000541B0000}"/>
    <cellStyle name="Comma 4 2 2 2 7 4" xfId="47682" xr:uid="{00000000-0005-0000-0000-0000551B0000}"/>
    <cellStyle name="Comma 4 2 2 2 7 5" xfId="50698" xr:uid="{00000000-0005-0000-0000-0000561B0000}"/>
    <cellStyle name="Comma 4 2 2 2 8" xfId="11300" xr:uid="{00000000-0005-0000-0000-0000571B0000}"/>
    <cellStyle name="Comma 4 2 2 2 8 2" xfId="18843" xr:uid="{00000000-0005-0000-0000-0000581B0000}"/>
    <cellStyle name="Comma 4 2 2 2 8 3" xfId="44792" xr:uid="{00000000-0005-0000-0000-0000591B0000}"/>
    <cellStyle name="Comma 4 2 2 2 8 4" xfId="48159" xr:uid="{00000000-0005-0000-0000-00005A1B0000}"/>
    <cellStyle name="Comma 4 2 2 2 8 5" xfId="51175" xr:uid="{00000000-0005-0000-0000-00005B1B0000}"/>
    <cellStyle name="Comma 4 2 2 2 9" xfId="11787" xr:uid="{00000000-0005-0000-0000-00005C1B0000}"/>
    <cellStyle name="Comma 4 2 2 2 9 2" xfId="19320" xr:uid="{00000000-0005-0000-0000-00005D1B0000}"/>
    <cellStyle name="Comma 4 2 2 2 9 3" xfId="43289" xr:uid="{00000000-0005-0000-0000-00005E1B0000}"/>
    <cellStyle name="Comma 4 2 2 2 9 4" xfId="48636" xr:uid="{00000000-0005-0000-0000-00005F1B0000}"/>
    <cellStyle name="Comma 4 2 2 2 9 5" xfId="51652" xr:uid="{00000000-0005-0000-0000-0000601B0000}"/>
    <cellStyle name="Comma 4 2 2 3" xfId="5991" xr:uid="{00000000-0005-0000-0000-0000611B0000}"/>
    <cellStyle name="Comma 4 2 2 3 2" xfId="6432" xr:uid="{00000000-0005-0000-0000-0000621B0000}"/>
    <cellStyle name="Comma 4 2 2 3 2 2" xfId="11064" xr:uid="{00000000-0005-0000-0000-0000631B0000}"/>
    <cellStyle name="Comma 4 2 2 3 2 2 2" xfId="18614" xr:uid="{00000000-0005-0000-0000-0000641B0000}"/>
    <cellStyle name="Comma 4 2 2 3 2 2 3" xfId="44216" xr:uid="{00000000-0005-0000-0000-0000651B0000}"/>
    <cellStyle name="Comma 4 2 2 3 2 2 4" xfId="47930" xr:uid="{00000000-0005-0000-0000-0000661B0000}"/>
    <cellStyle name="Comma 4 2 2 3 2 2 5" xfId="50946" xr:uid="{00000000-0005-0000-0000-0000671B0000}"/>
    <cellStyle name="Comma 4 2 2 3 2 3" xfId="11549" xr:uid="{00000000-0005-0000-0000-0000681B0000}"/>
    <cellStyle name="Comma 4 2 2 3 2 3 2" xfId="19091" xr:uid="{00000000-0005-0000-0000-0000691B0000}"/>
    <cellStyle name="Comma 4 2 2 3 2 3 3" xfId="44505" xr:uid="{00000000-0005-0000-0000-00006A1B0000}"/>
    <cellStyle name="Comma 4 2 2 3 2 3 4" xfId="48407" xr:uid="{00000000-0005-0000-0000-00006B1B0000}"/>
    <cellStyle name="Comma 4 2 2 3 2 3 5" xfId="51423" xr:uid="{00000000-0005-0000-0000-00006C1B0000}"/>
    <cellStyle name="Comma 4 2 2 3 2 4" xfId="12036" xr:uid="{00000000-0005-0000-0000-00006D1B0000}"/>
    <cellStyle name="Comma 4 2 2 3 2 4 2" xfId="19568" xr:uid="{00000000-0005-0000-0000-00006E1B0000}"/>
    <cellStyle name="Comma 4 2 2 3 2 4 3" xfId="44808" xr:uid="{00000000-0005-0000-0000-00006F1B0000}"/>
    <cellStyle name="Comma 4 2 2 3 2 4 4" xfId="48884" xr:uid="{00000000-0005-0000-0000-0000701B0000}"/>
    <cellStyle name="Comma 4 2 2 3 2 4 5" xfId="51900" xr:uid="{00000000-0005-0000-0000-0000711B0000}"/>
    <cellStyle name="Comma 4 2 2 3 2 5" xfId="9066" xr:uid="{00000000-0005-0000-0000-0000721B0000}"/>
    <cellStyle name="Comma 4 2 2 3 2 5 2" xfId="42636" xr:uid="{00000000-0005-0000-0000-0000731B0000}"/>
    <cellStyle name="Comma 4 2 2 3 2 5 3" xfId="47453" xr:uid="{00000000-0005-0000-0000-0000741B0000}"/>
    <cellStyle name="Comma 4 2 2 3 2 5 4" xfId="50469" xr:uid="{00000000-0005-0000-0000-0000751B0000}"/>
    <cellStyle name="Comma 4 2 2 3 2 6" xfId="42374" xr:uid="{00000000-0005-0000-0000-0000761B0000}"/>
    <cellStyle name="Comma 4 2 2 3 2 7" xfId="46347" xr:uid="{00000000-0005-0000-0000-0000771B0000}"/>
    <cellStyle name="Comma 4 2 2 3 2 8" xfId="49363" xr:uid="{00000000-0005-0000-0000-0000781B0000}"/>
    <cellStyle name="Comma 4 2 2 3 3" xfId="10852" xr:uid="{00000000-0005-0000-0000-0000791B0000}"/>
    <cellStyle name="Comma 4 2 2 3 3 2" xfId="18402" xr:uid="{00000000-0005-0000-0000-00007A1B0000}"/>
    <cellStyle name="Comma 4 2 2 3 3 3" xfId="42682" xr:uid="{00000000-0005-0000-0000-00007B1B0000}"/>
    <cellStyle name="Comma 4 2 2 3 3 4" xfId="47718" xr:uid="{00000000-0005-0000-0000-00007C1B0000}"/>
    <cellStyle name="Comma 4 2 2 3 3 5" xfId="50734" xr:uid="{00000000-0005-0000-0000-00007D1B0000}"/>
    <cellStyle name="Comma 4 2 2 3 4" xfId="11336" xr:uid="{00000000-0005-0000-0000-00007E1B0000}"/>
    <cellStyle name="Comma 4 2 2 3 4 2" xfId="18879" xr:uid="{00000000-0005-0000-0000-00007F1B0000}"/>
    <cellStyle name="Comma 4 2 2 3 4 3" xfId="43160" xr:uid="{00000000-0005-0000-0000-0000801B0000}"/>
    <cellStyle name="Comma 4 2 2 3 4 4" xfId="48195" xr:uid="{00000000-0005-0000-0000-0000811B0000}"/>
    <cellStyle name="Comma 4 2 2 3 4 5" xfId="51211" xr:uid="{00000000-0005-0000-0000-0000821B0000}"/>
    <cellStyle name="Comma 4 2 2 3 5" xfId="11823" xr:uid="{00000000-0005-0000-0000-0000831B0000}"/>
    <cellStyle name="Comma 4 2 2 3 5 2" xfId="19356" xr:uid="{00000000-0005-0000-0000-0000841B0000}"/>
    <cellStyle name="Comma 4 2 2 3 5 3" xfId="43929" xr:uid="{00000000-0005-0000-0000-0000851B0000}"/>
    <cellStyle name="Comma 4 2 2 3 5 4" xfId="48672" xr:uid="{00000000-0005-0000-0000-0000861B0000}"/>
    <cellStyle name="Comma 4 2 2 3 5 5" xfId="51688" xr:uid="{00000000-0005-0000-0000-0000871B0000}"/>
    <cellStyle name="Comma 4 2 2 3 6" xfId="8765" xr:uid="{00000000-0005-0000-0000-0000881B0000}"/>
    <cellStyle name="Comma 4 2 2 3 6 2" xfId="43553" xr:uid="{00000000-0005-0000-0000-0000891B0000}"/>
    <cellStyle name="Comma 4 2 2 3 6 3" xfId="47241" xr:uid="{00000000-0005-0000-0000-00008A1B0000}"/>
    <cellStyle name="Comma 4 2 2 3 6 4" xfId="50257" xr:uid="{00000000-0005-0000-0000-00008B1B0000}"/>
    <cellStyle name="Comma 4 2 2 3 7" xfId="42305" xr:uid="{00000000-0005-0000-0000-00008C1B0000}"/>
    <cellStyle name="Comma 4 2 2 3 8" xfId="46135" xr:uid="{00000000-0005-0000-0000-00008D1B0000}"/>
    <cellStyle name="Comma 4 2 2 3 9" xfId="49151" xr:uid="{00000000-0005-0000-0000-00008E1B0000}"/>
    <cellStyle name="Comma 4 2 2 4" xfId="6192" xr:uid="{00000000-0005-0000-0000-00008F1B0000}"/>
    <cellStyle name="Comma 4 2 2 4 2" xfId="6512" xr:uid="{00000000-0005-0000-0000-0000901B0000}"/>
    <cellStyle name="Comma 4 2 2 4 2 2" xfId="11117" xr:uid="{00000000-0005-0000-0000-0000911B0000}"/>
    <cellStyle name="Comma 4 2 2 4 2 2 2" xfId="18667" xr:uid="{00000000-0005-0000-0000-0000921B0000}"/>
    <cellStyle name="Comma 4 2 2 4 2 2 3" xfId="44639" xr:uid="{00000000-0005-0000-0000-0000931B0000}"/>
    <cellStyle name="Comma 4 2 2 4 2 2 4" xfId="47983" xr:uid="{00000000-0005-0000-0000-0000941B0000}"/>
    <cellStyle name="Comma 4 2 2 4 2 2 5" xfId="50999" xr:uid="{00000000-0005-0000-0000-0000951B0000}"/>
    <cellStyle name="Comma 4 2 2 4 2 3" xfId="11602" xr:uid="{00000000-0005-0000-0000-0000961B0000}"/>
    <cellStyle name="Comma 4 2 2 4 2 3 2" xfId="19144" xr:uid="{00000000-0005-0000-0000-0000971B0000}"/>
    <cellStyle name="Comma 4 2 2 4 2 3 3" xfId="43723" xr:uid="{00000000-0005-0000-0000-0000981B0000}"/>
    <cellStyle name="Comma 4 2 2 4 2 3 4" xfId="48460" xr:uid="{00000000-0005-0000-0000-0000991B0000}"/>
    <cellStyle name="Comma 4 2 2 4 2 3 5" xfId="51476" xr:uid="{00000000-0005-0000-0000-00009A1B0000}"/>
    <cellStyle name="Comma 4 2 2 4 2 4" xfId="12089" xr:uid="{00000000-0005-0000-0000-00009B1B0000}"/>
    <cellStyle name="Comma 4 2 2 4 2 4 2" xfId="19621" xr:uid="{00000000-0005-0000-0000-00009C1B0000}"/>
    <cellStyle name="Comma 4 2 2 4 2 4 3" xfId="43251" xr:uid="{00000000-0005-0000-0000-00009D1B0000}"/>
    <cellStyle name="Comma 4 2 2 4 2 4 4" xfId="48937" xr:uid="{00000000-0005-0000-0000-00009E1B0000}"/>
    <cellStyle name="Comma 4 2 2 4 2 4 5" xfId="51953" xr:uid="{00000000-0005-0000-0000-00009F1B0000}"/>
    <cellStyle name="Comma 4 2 2 4 2 5" xfId="9145" xr:uid="{00000000-0005-0000-0000-0000A01B0000}"/>
    <cellStyle name="Comma 4 2 2 4 2 5 2" xfId="44341" xr:uid="{00000000-0005-0000-0000-0000A11B0000}"/>
    <cellStyle name="Comma 4 2 2 4 2 5 3" xfId="47506" xr:uid="{00000000-0005-0000-0000-0000A21B0000}"/>
    <cellStyle name="Comma 4 2 2 4 2 5 4" xfId="50522" xr:uid="{00000000-0005-0000-0000-0000A31B0000}"/>
    <cellStyle name="Comma 4 2 2 4 2 6" xfId="42912" xr:uid="{00000000-0005-0000-0000-0000A41B0000}"/>
    <cellStyle name="Comma 4 2 2 4 2 7" xfId="46400" xr:uid="{00000000-0005-0000-0000-0000A51B0000}"/>
    <cellStyle name="Comma 4 2 2 4 2 8" xfId="49416" xr:uid="{00000000-0005-0000-0000-0000A61B0000}"/>
    <cellStyle name="Comma 4 2 2 4 3" xfId="10905" xr:uid="{00000000-0005-0000-0000-0000A71B0000}"/>
    <cellStyle name="Comma 4 2 2 4 3 2" xfId="18455" xr:uid="{00000000-0005-0000-0000-0000A81B0000}"/>
    <cellStyle name="Comma 4 2 2 4 3 3" xfId="28835" xr:uid="{00000000-0005-0000-0000-0000A91B0000}"/>
    <cellStyle name="Comma 4 2 2 4 3 4" xfId="47771" xr:uid="{00000000-0005-0000-0000-0000AA1B0000}"/>
    <cellStyle name="Comma 4 2 2 4 3 5" xfId="50787" xr:uid="{00000000-0005-0000-0000-0000AB1B0000}"/>
    <cellStyle name="Comma 4 2 2 4 4" xfId="11390" xr:uid="{00000000-0005-0000-0000-0000AC1B0000}"/>
    <cellStyle name="Comma 4 2 2 4 4 2" xfId="18932" xr:uid="{00000000-0005-0000-0000-0000AD1B0000}"/>
    <cellStyle name="Comma 4 2 2 4 4 3" xfId="28794" xr:uid="{00000000-0005-0000-0000-0000AE1B0000}"/>
    <cellStyle name="Comma 4 2 2 4 4 4" xfId="48248" xr:uid="{00000000-0005-0000-0000-0000AF1B0000}"/>
    <cellStyle name="Comma 4 2 2 4 4 5" xfId="51264" xr:uid="{00000000-0005-0000-0000-0000B01B0000}"/>
    <cellStyle name="Comma 4 2 2 4 5" xfId="11877" xr:uid="{00000000-0005-0000-0000-0000B11B0000}"/>
    <cellStyle name="Comma 4 2 2 4 5 2" xfId="19409" xr:uid="{00000000-0005-0000-0000-0000B21B0000}"/>
    <cellStyle name="Comma 4 2 2 4 5 3" xfId="43836" xr:uid="{00000000-0005-0000-0000-0000B31B0000}"/>
    <cellStyle name="Comma 4 2 2 4 5 4" xfId="48725" xr:uid="{00000000-0005-0000-0000-0000B41B0000}"/>
    <cellStyle name="Comma 4 2 2 4 5 5" xfId="51741" xr:uid="{00000000-0005-0000-0000-0000B51B0000}"/>
    <cellStyle name="Comma 4 2 2 4 6" xfId="8837" xr:uid="{00000000-0005-0000-0000-0000B61B0000}"/>
    <cellStyle name="Comma 4 2 2 4 6 2" xfId="43335" xr:uid="{00000000-0005-0000-0000-0000B71B0000}"/>
    <cellStyle name="Comma 4 2 2 4 6 3" xfId="47294" xr:uid="{00000000-0005-0000-0000-0000B81B0000}"/>
    <cellStyle name="Comma 4 2 2 4 6 4" xfId="50310" xr:uid="{00000000-0005-0000-0000-0000B91B0000}"/>
    <cellStyle name="Comma 4 2 2 4 7" xfId="20616" xr:uid="{00000000-0005-0000-0000-0000BA1B0000}"/>
    <cellStyle name="Comma 4 2 2 4 8" xfId="46188" xr:uid="{00000000-0005-0000-0000-0000BB1B0000}"/>
    <cellStyle name="Comma 4 2 2 4 9" xfId="49204" xr:uid="{00000000-0005-0000-0000-0000BC1B0000}"/>
    <cellStyle name="Comma 4 2 2 5" xfId="6272" xr:uid="{00000000-0005-0000-0000-0000BD1B0000}"/>
    <cellStyle name="Comma 4 2 2 5 2" xfId="6592" xr:uid="{00000000-0005-0000-0000-0000BE1B0000}"/>
    <cellStyle name="Comma 4 2 2 5 2 2" xfId="11170" xr:uid="{00000000-0005-0000-0000-0000BF1B0000}"/>
    <cellStyle name="Comma 4 2 2 5 2 2 2" xfId="18720" xr:uid="{00000000-0005-0000-0000-0000C01B0000}"/>
    <cellStyle name="Comma 4 2 2 5 2 2 3" xfId="43918" xr:uid="{00000000-0005-0000-0000-0000C11B0000}"/>
    <cellStyle name="Comma 4 2 2 5 2 2 4" xfId="48036" xr:uid="{00000000-0005-0000-0000-0000C21B0000}"/>
    <cellStyle name="Comma 4 2 2 5 2 2 5" xfId="51052" xr:uid="{00000000-0005-0000-0000-0000C31B0000}"/>
    <cellStyle name="Comma 4 2 2 5 2 3" xfId="11655" xr:uid="{00000000-0005-0000-0000-0000C41B0000}"/>
    <cellStyle name="Comma 4 2 2 5 2 3 2" xfId="19197" xr:uid="{00000000-0005-0000-0000-0000C51B0000}"/>
    <cellStyle name="Comma 4 2 2 5 2 3 3" xfId="42805" xr:uid="{00000000-0005-0000-0000-0000C61B0000}"/>
    <cellStyle name="Comma 4 2 2 5 2 3 4" xfId="48513" xr:uid="{00000000-0005-0000-0000-0000C71B0000}"/>
    <cellStyle name="Comma 4 2 2 5 2 3 5" xfId="51529" xr:uid="{00000000-0005-0000-0000-0000C81B0000}"/>
    <cellStyle name="Comma 4 2 2 5 2 4" xfId="12142" xr:uid="{00000000-0005-0000-0000-0000C91B0000}"/>
    <cellStyle name="Comma 4 2 2 5 2 4 2" xfId="19674" xr:uid="{00000000-0005-0000-0000-0000CA1B0000}"/>
    <cellStyle name="Comma 4 2 2 5 2 4 3" xfId="42882" xr:uid="{00000000-0005-0000-0000-0000CB1B0000}"/>
    <cellStyle name="Comma 4 2 2 5 2 4 4" xfId="48990" xr:uid="{00000000-0005-0000-0000-0000CC1B0000}"/>
    <cellStyle name="Comma 4 2 2 5 2 4 5" xfId="52006" xr:uid="{00000000-0005-0000-0000-0000CD1B0000}"/>
    <cellStyle name="Comma 4 2 2 5 2 5" xfId="9225" xr:uid="{00000000-0005-0000-0000-0000CE1B0000}"/>
    <cellStyle name="Comma 4 2 2 5 2 5 2" xfId="44785" xr:uid="{00000000-0005-0000-0000-0000CF1B0000}"/>
    <cellStyle name="Comma 4 2 2 5 2 5 3" xfId="47559" xr:uid="{00000000-0005-0000-0000-0000D01B0000}"/>
    <cellStyle name="Comma 4 2 2 5 2 5 4" xfId="50575" xr:uid="{00000000-0005-0000-0000-0000D11B0000}"/>
    <cellStyle name="Comma 4 2 2 5 2 6" xfId="42915" xr:uid="{00000000-0005-0000-0000-0000D21B0000}"/>
    <cellStyle name="Comma 4 2 2 5 2 7" xfId="46453" xr:uid="{00000000-0005-0000-0000-0000D31B0000}"/>
    <cellStyle name="Comma 4 2 2 5 2 8" xfId="49469" xr:uid="{00000000-0005-0000-0000-0000D41B0000}"/>
    <cellStyle name="Comma 4 2 2 5 3" xfId="10958" xr:uid="{00000000-0005-0000-0000-0000D51B0000}"/>
    <cellStyle name="Comma 4 2 2 5 3 2" xfId="18508" xr:uid="{00000000-0005-0000-0000-0000D61B0000}"/>
    <cellStyle name="Comma 4 2 2 5 3 3" xfId="43953" xr:uid="{00000000-0005-0000-0000-0000D71B0000}"/>
    <cellStyle name="Comma 4 2 2 5 3 4" xfId="47824" xr:uid="{00000000-0005-0000-0000-0000D81B0000}"/>
    <cellStyle name="Comma 4 2 2 5 3 5" xfId="50840" xr:uid="{00000000-0005-0000-0000-0000D91B0000}"/>
    <cellStyle name="Comma 4 2 2 5 4" xfId="11443" xr:uid="{00000000-0005-0000-0000-0000DA1B0000}"/>
    <cellStyle name="Comma 4 2 2 5 4 2" xfId="18985" xr:uid="{00000000-0005-0000-0000-0000DB1B0000}"/>
    <cellStyle name="Comma 4 2 2 5 4 3" xfId="20942" xr:uid="{00000000-0005-0000-0000-0000DC1B0000}"/>
    <cellStyle name="Comma 4 2 2 5 4 4" xfId="48301" xr:uid="{00000000-0005-0000-0000-0000DD1B0000}"/>
    <cellStyle name="Comma 4 2 2 5 4 5" xfId="51317" xr:uid="{00000000-0005-0000-0000-0000DE1B0000}"/>
    <cellStyle name="Comma 4 2 2 5 5" xfId="11930" xr:uid="{00000000-0005-0000-0000-0000DF1B0000}"/>
    <cellStyle name="Comma 4 2 2 5 5 2" xfId="19462" xr:uid="{00000000-0005-0000-0000-0000E01B0000}"/>
    <cellStyle name="Comma 4 2 2 5 5 3" xfId="44590" xr:uid="{00000000-0005-0000-0000-0000E11B0000}"/>
    <cellStyle name="Comma 4 2 2 5 5 4" xfId="48778" xr:uid="{00000000-0005-0000-0000-0000E21B0000}"/>
    <cellStyle name="Comma 4 2 2 5 5 5" xfId="51794" xr:uid="{00000000-0005-0000-0000-0000E31B0000}"/>
    <cellStyle name="Comma 4 2 2 5 6" xfId="8912" xr:uid="{00000000-0005-0000-0000-0000E41B0000}"/>
    <cellStyle name="Comma 4 2 2 5 6 2" xfId="43059" xr:uid="{00000000-0005-0000-0000-0000E51B0000}"/>
    <cellStyle name="Comma 4 2 2 5 6 3" xfId="47347" xr:uid="{00000000-0005-0000-0000-0000E61B0000}"/>
    <cellStyle name="Comma 4 2 2 5 6 4" xfId="50363" xr:uid="{00000000-0005-0000-0000-0000E71B0000}"/>
    <cellStyle name="Comma 4 2 2 5 7" xfId="42342" xr:uid="{00000000-0005-0000-0000-0000E81B0000}"/>
    <cellStyle name="Comma 4 2 2 5 8" xfId="46241" xr:uid="{00000000-0005-0000-0000-0000E91B0000}"/>
    <cellStyle name="Comma 4 2 2 5 9" xfId="49257" xr:uid="{00000000-0005-0000-0000-0000EA1B0000}"/>
    <cellStyle name="Comma 4 2 2 6" xfId="6352" xr:uid="{00000000-0005-0000-0000-0000EB1B0000}"/>
    <cellStyle name="Comma 4 2 2 6 2" xfId="11011" xr:uid="{00000000-0005-0000-0000-0000EC1B0000}"/>
    <cellStyle name="Comma 4 2 2 6 2 2" xfId="18561" xr:uid="{00000000-0005-0000-0000-0000ED1B0000}"/>
    <cellStyle name="Comma 4 2 2 6 2 3" xfId="44403" xr:uid="{00000000-0005-0000-0000-0000EE1B0000}"/>
    <cellStyle name="Comma 4 2 2 6 2 4" xfId="47877" xr:uid="{00000000-0005-0000-0000-0000EF1B0000}"/>
    <cellStyle name="Comma 4 2 2 6 2 5" xfId="50893" xr:uid="{00000000-0005-0000-0000-0000F01B0000}"/>
    <cellStyle name="Comma 4 2 2 6 3" xfId="11496" xr:uid="{00000000-0005-0000-0000-0000F11B0000}"/>
    <cellStyle name="Comma 4 2 2 6 3 2" xfId="19038" xr:uid="{00000000-0005-0000-0000-0000F21B0000}"/>
    <cellStyle name="Comma 4 2 2 6 3 3" xfId="43315" xr:uid="{00000000-0005-0000-0000-0000F31B0000}"/>
    <cellStyle name="Comma 4 2 2 6 3 4" xfId="48354" xr:uid="{00000000-0005-0000-0000-0000F41B0000}"/>
    <cellStyle name="Comma 4 2 2 6 3 5" xfId="51370" xr:uid="{00000000-0005-0000-0000-0000F51B0000}"/>
    <cellStyle name="Comma 4 2 2 6 4" xfId="11983" xr:uid="{00000000-0005-0000-0000-0000F61B0000}"/>
    <cellStyle name="Comma 4 2 2 6 4 2" xfId="19515" xr:uid="{00000000-0005-0000-0000-0000F71B0000}"/>
    <cellStyle name="Comma 4 2 2 6 4 3" xfId="20717" xr:uid="{00000000-0005-0000-0000-0000F81B0000}"/>
    <cellStyle name="Comma 4 2 2 6 4 4" xfId="48831" xr:uid="{00000000-0005-0000-0000-0000F91B0000}"/>
    <cellStyle name="Comma 4 2 2 6 4 5" xfId="51847" xr:uid="{00000000-0005-0000-0000-0000FA1B0000}"/>
    <cellStyle name="Comma 4 2 2 6 5" xfId="8991" xr:uid="{00000000-0005-0000-0000-0000FB1B0000}"/>
    <cellStyle name="Comma 4 2 2 6 5 2" xfId="42628" xr:uid="{00000000-0005-0000-0000-0000FC1B0000}"/>
    <cellStyle name="Comma 4 2 2 6 5 3" xfId="47400" xr:uid="{00000000-0005-0000-0000-0000FD1B0000}"/>
    <cellStyle name="Comma 4 2 2 6 5 4" xfId="50416" xr:uid="{00000000-0005-0000-0000-0000FE1B0000}"/>
    <cellStyle name="Comma 4 2 2 6 6" xfId="42356" xr:uid="{00000000-0005-0000-0000-0000FF1B0000}"/>
    <cellStyle name="Comma 4 2 2 6 7" xfId="46294" xr:uid="{00000000-0005-0000-0000-0000001C0000}"/>
    <cellStyle name="Comma 4 2 2 6 8" xfId="49310" xr:uid="{00000000-0005-0000-0000-0000011C0000}"/>
    <cellStyle name="Comma 4 2 2 7" xfId="6672" xr:uid="{00000000-0005-0000-0000-0000021C0000}"/>
    <cellStyle name="Comma 4 2 2 7 2" xfId="11223" xr:uid="{00000000-0005-0000-0000-0000031C0000}"/>
    <cellStyle name="Comma 4 2 2 7 2 2" xfId="18773" xr:uid="{00000000-0005-0000-0000-0000041C0000}"/>
    <cellStyle name="Comma 4 2 2 7 2 3" xfId="44698" xr:uid="{00000000-0005-0000-0000-0000051C0000}"/>
    <cellStyle name="Comma 4 2 2 7 2 4" xfId="48089" xr:uid="{00000000-0005-0000-0000-0000061C0000}"/>
    <cellStyle name="Comma 4 2 2 7 2 5" xfId="51105" xr:uid="{00000000-0005-0000-0000-0000071C0000}"/>
    <cellStyle name="Comma 4 2 2 7 3" xfId="11708" xr:uid="{00000000-0005-0000-0000-0000081C0000}"/>
    <cellStyle name="Comma 4 2 2 7 3 2" xfId="19250" xr:uid="{00000000-0005-0000-0000-0000091C0000}"/>
    <cellStyle name="Comma 4 2 2 7 3 3" xfId="44308" xr:uid="{00000000-0005-0000-0000-00000A1C0000}"/>
    <cellStyle name="Comma 4 2 2 7 3 4" xfId="48566" xr:uid="{00000000-0005-0000-0000-00000B1C0000}"/>
    <cellStyle name="Comma 4 2 2 7 3 5" xfId="51582" xr:uid="{00000000-0005-0000-0000-00000C1C0000}"/>
    <cellStyle name="Comma 4 2 2 7 4" xfId="12196" xr:uid="{00000000-0005-0000-0000-00000D1C0000}"/>
    <cellStyle name="Comma 4 2 2 7 4 2" xfId="19727" xr:uid="{00000000-0005-0000-0000-00000E1C0000}"/>
    <cellStyle name="Comma 4 2 2 7 4 3" xfId="44519" xr:uid="{00000000-0005-0000-0000-00000F1C0000}"/>
    <cellStyle name="Comma 4 2 2 7 4 4" xfId="49043" xr:uid="{00000000-0005-0000-0000-0000101C0000}"/>
    <cellStyle name="Comma 4 2 2 7 4 5" xfId="52059" xr:uid="{00000000-0005-0000-0000-0000111C0000}"/>
    <cellStyle name="Comma 4 2 2 7 5" xfId="9305" xr:uid="{00000000-0005-0000-0000-0000121C0000}"/>
    <cellStyle name="Comma 4 2 2 7 5 2" xfId="28620" xr:uid="{00000000-0005-0000-0000-0000131C0000}"/>
    <cellStyle name="Comma 4 2 2 7 5 3" xfId="47612" xr:uid="{00000000-0005-0000-0000-0000141C0000}"/>
    <cellStyle name="Comma 4 2 2 7 5 4" xfId="50628" xr:uid="{00000000-0005-0000-0000-0000151C0000}"/>
    <cellStyle name="Comma 4 2 2 7 6" xfId="44451" xr:uid="{00000000-0005-0000-0000-0000161C0000}"/>
    <cellStyle name="Comma 4 2 2 7 7" xfId="46506" xr:uid="{00000000-0005-0000-0000-0000171C0000}"/>
    <cellStyle name="Comma 4 2 2 7 8" xfId="49522" xr:uid="{00000000-0005-0000-0000-0000181C0000}"/>
    <cellStyle name="Comma 4 2 2 8" xfId="10799" xr:uid="{00000000-0005-0000-0000-0000191C0000}"/>
    <cellStyle name="Comma 4 2 2 8 2" xfId="18349" xr:uid="{00000000-0005-0000-0000-00001A1C0000}"/>
    <cellStyle name="Comma 4 2 2 8 3" xfId="42962" xr:uid="{00000000-0005-0000-0000-00001B1C0000}"/>
    <cellStyle name="Comma 4 2 2 8 4" xfId="47665" xr:uid="{00000000-0005-0000-0000-00001C1C0000}"/>
    <cellStyle name="Comma 4 2 2 8 5" xfId="50681" xr:uid="{00000000-0005-0000-0000-00001D1C0000}"/>
    <cellStyle name="Comma 4 2 2 9" xfId="11282" xr:uid="{00000000-0005-0000-0000-00001E1C0000}"/>
    <cellStyle name="Comma 4 2 2 9 2" xfId="18826" xr:uid="{00000000-0005-0000-0000-00001F1C0000}"/>
    <cellStyle name="Comma 4 2 2 9 3" xfId="44502" xr:uid="{00000000-0005-0000-0000-0000201C0000}"/>
    <cellStyle name="Comma 4 2 2 9 4" xfId="48142" xr:uid="{00000000-0005-0000-0000-0000211C0000}"/>
    <cellStyle name="Comma 4 2 2 9 5" xfId="51158" xr:uid="{00000000-0005-0000-0000-0000221C0000}"/>
    <cellStyle name="Comma 4 2 3" xfId="3457" xr:uid="{00000000-0005-0000-0000-0000231C0000}"/>
    <cellStyle name="Comma 4 2 3 2" xfId="7957" xr:uid="{00000000-0005-0000-0000-0000241C0000}"/>
    <cellStyle name="Comma 4 2 3 3" xfId="8004" xr:uid="{00000000-0005-0000-0000-0000251C0000}"/>
    <cellStyle name="Comma 4 2 3 3 2" xfId="18029" xr:uid="{00000000-0005-0000-0000-0000261C0000}"/>
    <cellStyle name="Comma 4 2 3 3 3" xfId="43020" xr:uid="{00000000-0005-0000-0000-0000271C0000}"/>
    <cellStyle name="Comma 4 2 3 3 4" xfId="47033" xr:uid="{00000000-0005-0000-0000-0000281C0000}"/>
    <cellStyle name="Comma 4 2 3 3 5" xfId="50049" xr:uid="{00000000-0005-0000-0000-0000291C0000}"/>
    <cellStyle name="Comma 4 2 3 4" xfId="15798" xr:uid="{00000000-0005-0000-0000-00002A1C0000}"/>
    <cellStyle name="Comma 4 2 3 5" xfId="20045" xr:uid="{00000000-0005-0000-0000-00002B1C0000}"/>
    <cellStyle name="Comma 4 2 3 6" xfId="44929" xr:uid="{00000000-0005-0000-0000-00002C1C0000}"/>
    <cellStyle name="Comma 4 2 3 7" xfId="45837" xr:uid="{00000000-0005-0000-0000-00002D1C0000}"/>
    <cellStyle name="Comma 4 2 3 8" xfId="12250" xr:uid="{00000000-0005-0000-0000-00002E1C0000}"/>
    <cellStyle name="Comma 4 2 4" xfId="5696" xr:uid="{00000000-0005-0000-0000-00002F1C0000}"/>
    <cellStyle name="Comma 4 2 4 10" xfId="45838" xr:uid="{00000000-0005-0000-0000-0000301C0000}"/>
    <cellStyle name="Comma 4 2 4 11" xfId="46129" xr:uid="{00000000-0005-0000-0000-0000311C0000}"/>
    <cellStyle name="Comma 4 2 4 12" xfId="49145" xr:uid="{00000000-0005-0000-0000-0000321C0000}"/>
    <cellStyle name="Comma 4 2 4 13" xfId="13308" xr:uid="{00000000-0005-0000-0000-0000331C0000}"/>
    <cellStyle name="Comma 4 2 4 2" xfId="6411" xr:uid="{00000000-0005-0000-0000-0000341C0000}"/>
    <cellStyle name="Comma 4 2 4 2 2" xfId="11058" xr:uid="{00000000-0005-0000-0000-0000351C0000}"/>
    <cellStyle name="Comma 4 2 4 2 2 2" xfId="18608" xr:uid="{00000000-0005-0000-0000-0000361C0000}"/>
    <cellStyle name="Comma 4 2 4 2 2 3" xfId="43620" xr:uid="{00000000-0005-0000-0000-0000371C0000}"/>
    <cellStyle name="Comma 4 2 4 2 2 4" xfId="47924" xr:uid="{00000000-0005-0000-0000-0000381C0000}"/>
    <cellStyle name="Comma 4 2 4 2 2 5" xfId="50940" xr:uid="{00000000-0005-0000-0000-0000391C0000}"/>
    <cellStyle name="Comma 4 2 4 2 3" xfId="11543" xr:uid="{00000000-0005-0000-0000-00003A1C0000}"/>
    <cellStyle name="Comma 4 2 4 2 3 2" xfId="19085" xr:uid="{00000000-0005-0000-0000-00003B1C0000}"/>
    <cellStyle name="Comma 4 2 4 2 3 3" xfId="43923" xr:uid="{00000000-0005-0000-0000-00003C1C0000}"/>
    <cellStyle name="Comma 4 2 4 2 3 4" xfId="48401" xr:uid="{00000000-0005-0000-0000-00003D1C0000}"/>
    <cellStyle name="Comma 4 2 4 2 3 5" xfId="51417" xr:uid="{00000000-0005-0000-0000-00003E1C0000}"/>
    <cellStyle name="Comma 4 2 4 2 4" xfId="12030" xr:uid="{00000000-0005-0000-0000-00003F1C0000}"/>
    <cellStyle name="Comma 4 2 4 2 4 2" xfId="19562" xr:uid="{00000000-0005-0000-0000-0000401C0000}"/>
    <cellStyle name="Comma 4 2 4 2 4 3" xfId="44234" xr:uid="{00000000-0005-0000-0000-0000411C0000}"/>
    <cellStyle name="Comma 4 2 4 2 4 4" xfId="48878" xr:uid="{00000000-0005-0000-0000-0000421C0000}"/>
    <cellStyle name="Comma 4 2 4 2 4 5" xfId="51894" xr:uid="{00000000-0005-0000-0000-0000431C0000}"/>
    <cellStyle name="Comma 4 2 4 2 5" xfId="9050" xr:uid="{00000000-0005-0000-0000-0000441C0000}"/>
    <cellStyle name="Comma 4 2 4 2 5 2" xfId="44605" xr:uid="{00000000-0005-0000-0000-0000451C0000}"/>
    <cellStyle name="Comma 4 2 4 2 5 3" xfId="47447" xr:uid="{00000000-0005-0000-0000-0000461C0000}"/>
    <cellStyle name="Comma 4 2 4 2 5 4" xfId="50463" xr:uid="{00000000-0005-0000-0000-0000471C0000}"/>
    <cellStyle name="Comma 4 2 4 2 6" xfId="42372" xr:uid="{00000000-0005-0000-0000-0000481C0000}"/>
    <cellStyle name="Comma 4 2 4 2 7" xfId="46341" xr:uid="{00000000-0005-0000-0000-0000491C0000}"/>
    <cellStyle name="Comma 4 2 4 2 8" xfId="49357" xr:uid="{00000000-0005-0000-0000-00004A1C0000}"/>
    <cellStyle name="Comma 4 2 4 3" xfId="10846" xr:uid="{00000000-0005-0000-0000-00004B1C0000}"/>
    <cellStyle name="Comma 4 2 4 3 2" xfId="18396" xr:uid="{00000000-0005-0000-0000-00004C1C0000}"/>
    <cellStyle name="Comma 4 2 4 3 3" xfId="42681" xr:uid="{00000000-0005-0000-0000-00004D1C0000}"/>
    <cellStyle name="Comma 4 2 4 3 4" xfId="47712" xr:uid="{00000000-0005-0000-0000-00004E1C0000}"/>
    <cellStyle name="Comma 4 2 4 3 5" xfId="50728" xr:uid="{00000000-0005-0000-0000-00004F1C0000}"/>
    <cellStyle name="Comma 4 2 4 4" xfId="11330" xr:uid="{00000000-0005-0000-0000-0000501C0000}"/>
    <cellStyle name="Comma 4 2 4 4 2" xfId="18873" xr:uid="{00000000-0005-0000-0000-0000511C0000}"/>
    <cellStyle name="Comma 4 2 4 4 3" xfId="28795" xr:uid="{00000000-0005-0000-0000-0000521C0000}"/>
    <cellStyle name="Comma 4 2 4 4 4" xfId="48189" xr:uid="{00000000-0005-0000-0000-0000531C0000}"/>
    <cellStyle name="Comma 4 2 4 4 5" xfId="51205" xr:uid="{00000000-0005-0000-0000-0000541C0000}"/>
    <cellStyle name="Comma 4 2 4 5" xfId="11817" xr:uid="{00000000-0005-0000-0000-0000551C0000}"/>
    <cellStyle name="Comma 4 2 4 5 2" xfId="19350" xr:uid="{00000000-0005-0000-0000-0000561C0000}"/>
    <cellStyle name="Comma 4 2 4 5 3" xfId="44803" xr:uid="{00000000-0005-0000-0000-0000571C0000}"/>
    <cellStyle name="Comma 4 2 4 5 4" xfId="48666" xr:uid="{00000000-0005-0000-0000-0000581C0000}"/>
    <cellStyle name="Comma 4 2 4 5 5" xfId="51682" xr:uid="{00000000-0005-0000-0000-0000591C0000}"/>
    <cellStyle name="Comma 4 2 4 6" xfId="7497" xr:uid="{00000000-0005-0000-0000-00005A1C0000}"/>
    <cellStyle name="Comma 4 2 4 6 2" xfId="17999" xr:uid="{00000000-0005-0000-0000-00005B1C0000}"/>
    <cellStyle name="Comma 4 2 4 6 3" xfId="42565" xr:uid="{00000000-0005-0000-0000-00005C1C0000}"/>
    <cellStyle name="Comma 4 2 4 6 4" xfId="46994" xr:uid="{00000000-0005-0000-0000-00005D1C0000}"/>
    <cellStyle name="Comma 4 2 4 6 5" xfId="50010" xr:uid="{00000000-0005-0000-0000-00005E1C0000}"/>
    <cellStyle name="Comma 4 2 4 7" xfId="20046" xr:uid="{00000000-0005-0000-0000-00005F1C0000}"/>
    <cellStyle name="Comma 4 2 4 8" xfId="42303" xr:uid="{00000000-0005-0000-0000-0000601C0000}"/>
    <cellStyle name="Comma 4 2 4 9" xfId="44930" xr:uid="{00000000-0005-0000-0000-0000611C0000}"/>
    <cellStyle name="Comma 4 2 5" xfId="6171" xr:uid="{00000000-0005-0000-0000-0000621C0000}"/>
    <cellStyle name="Comma 4 2 5 10" xfId="46182" xr:uid="{00000000-0005-0000-0000-0000631C0000}"/>
    <cellStyle name="Comma 4 2 5 11" xfId="49198" xr:uid="{00000000-0005-0000-0000-0000641C0000}"/>
    <cellStyle name="Comma 4 2 5 2" xfId="6491" xr:uid="{00000000-0005-0000-0000-0000651C0000}"/>
    <cellStyle name="Comma 4 2 5 2 2" xfId="11111" xr:uid="{00000000-0005-0000-0000-0000661C0000}"/>
    <cellStyle name="Comma 4 2 5 2 2 2" xfId="18661" xr:uid="{00000000-0005-0000-0000-0000671C0000}"/>
    <cellStyle name="Comma 4 2 5 2 2 3" xfId="44061" xr:uid="{00000000-0005-0000-0000-0000681C0000}"/>
    <cellStyle name="Comma 4 2 5 2 2 4" xfId="47977" xr:uid="{00000000-0005-0000-0000-0000691C0000}"/>
    <cellStyle name="Comma 4 2 5 2 2 5" xfId="50993" xr:uid="{00000000-0005-0000-0000-00006A1C0000}"/>
    <cellStyle name="Comma 4 2 5 2 3" xfId="11596" xr:uid="{00000000-0005-0000-0000-00006B1C0000}"/>
    <cellStyle name="Comma 4 2 5 2 3 2" xfId="19138" xr:uid="{00000000-0005-0000-0000-00006C1C0000}"/>
    <cellStyle name="Comma 4 2 5 2 3 3" xfId="44589" xr:uid="{00000000-0005-0000-0000-00006D1C0000}"/>
    <cellStyle name="Comma 4 2 5 2 3 4" xfId="48454" xr:uid="{00000000-0005-0000-0000-00006E1C0000}"/>
    <cellStyle name="Comma 4 2 5 2 3 5" xfId="51470" xr:uid="{00000000-0005-0000-0000-00006F1C0000}"/>
    <cellStyle name="Comma 4 2 5 2 4" xfId="12083" xr:uid="{00000000-0005-0000-0000-0000701C0000}"/>
    <cellStyle name="Comma 4 2 5 2 4 2" xfId="19615" xr:uid="{00000000-0005-0000-0000-0000711C0000}"/>
    <cellStyle name="Comma 4 2 5 2 4 3" xfId="43250" xr:uid="{00000000-0005-0000-0000-0000721C0000}"/>
    <cellStyle name="Comma 4 2 5 2 4 4" xfId="48931" xr:uid="{00000000-0005-0000-0000-0000731C0000}"/>
    <cellStyle name="Comma 4 2 5 2 4 5" xfId="51947" xr:uid="{00000000-0005-0000-0000-0000741C0000}"/>
    <cellStyle name="Comma 4 2 5 2 5" xfId="9124" xr:uid="{00000000-0005-0000-0000-0000751C0000}"/>
    <cellStyle name="Comma 4 2 5 2 5 2" xfId="43086" xr:uid="{00000000-0005-0000-0000-0000761C0000}"/>
    <cellStyle name="Comma 4 2 5 2 5 3" xfId="47500" xr:uid="{00000000-0005-0000-0000-0000771C0000}"/>
    <cellStyle name="Comma 4 2 5 2 5 4" xfId="50516" xr:uid="{00000000-0005-0000-0000-0000781C0000}"/>
    <cellStyle name="Comma 4 2 5 2 6" xfId="42387" xr:uid="{00000000-0005-0000-0000-0000791C0000}"/>
    <cellStyle name="Comma 4 2 5 2 7" xfId="46394" xr:uid="{00000000-0005-0000-0000-00007A1C0000}"/>
    <cellStyle name="Comma 4 2 5 2 8" xfId="49410" xr:uid="{00000000-0005-0000-0000-00007B1C0000}"/>
    <cellStyle name="Comma 4 2 5 3" xfId="10899" xr:uid="{00000000-0005-0000-0000-00007C1C0000}"/>
    <cellStyle name="Comma 4 2 5 3 2" xfId="18449" xr:uid="{00000000-0005-0000-0000-00007D1C0000}"/>
    <cellStyle name="Comma 4 2 5 3 3" xfId="43820" xr:uid="{00000000-0005-0000-0000-00007E1C0000}"/>
    <cellStyle name="Comma 4 2 5 3 4" xfId="47765" xr:uid="{00000000-0005-0000-0000-00007F1C0000}"/>
    <cellStyle name="Comma 4 2 5 3 5" xfId="50781" xr:uid="{00000000-0005-0000-0000-0000801C0000}"/>
    <cellStyle name="Comma 4 2 5 4" xfId="11384" xr:uid="{00000000-0005-0000-0000-0000811C0000}"/>
    <cellStyle name="Comma 4 2 5 4 2" xfId="18926" xr:uid="{00000000-0005-0000-0000-0000821C0000}"/>
    <cellStyle name="Comma 4 2 5 4 3" xfId="43165" xr:uid="{00000000-0005-0000-0000-0000831C0000}"/>
    <cellStyle name="Comma 4 2 5 4 4" xfId="48242" xr:uid="{00000000-0005-0000-0000-0000841C0000}"/>
    <cellStyle name="Comma 4 2 5 4 5" xfId="51258" xr:uid="{00000000-0005-0000-0000-0000851C0000}"/>
    <cellStyle name="Comma 4 2 5 5" xfId="11871" xr:uid="{00000000-0005-0000-0000-0000861C0000}"/>
    <cellStyle name="Comma 4 2 5 5 2" xfId="19403" xr:uid="{00000000-0005-0000-0000-0000871C0000}"/>
    <cellStyle name="Comma 4 2 5 5 3" xfId="44707" xr:uid="{00000000-0005-0000-0000-0000881C0000}"/>
    <cellStyle name="Comma 4 2 5 5 4" xfId="48719" xr:uid="{00000000-0005-0000-0000-0000891C0000}"/>
    <cellStyle name="Comma 4 2 5 5 5" xfId="51735" xr:uid="{00000000-0005-0000-0000-00008A1C0000}"/>
    <cellStyle name="Comma 4 2 5 6" xfId="8822" xr:uid="{00000000-0005-0000-0000-00008B1C0000}"/>
    <cellStyle name="Comma 4 2 5 6 2" xfId="44482" xr:uid="{00000000-0005-0000-0000-00008C1C0000}"/>
    <cellStyle name="Comma 4 2 5 6 3" xfId="47288" xr:uid="{00000000-0005-0000-0000-00008D1C0000}"/>
    <cellStyle name="Comma 4 2 5 6 4" xfId="50304" xr:uid="{00000000-0005-0000-0000-00008E1C0000}"/>
    <cellStyle name="Comma 4 2 5 7" xfId="20047" xr:uid="{00000000-0005-0000-0000-00008F1C0000}"/>
    <cellStyle name="Comma 4 2 5 8" xfId="44931" xr:uid="{00000000-0005-0000-0000-0000901C0000}"/>
    <cellStyle name="Comma 4 2 5 9" xfId="45839" xr:uid="{00000000-0005-0000-0000-0000911C0000}"/>
    <cellStyle name="Comma 4 2 6" xfId="6251" xr:uid="{00000000-0005-0000-0000-0000921C0000}"/>
    <cellStyle name="Comma 4 2 6 10" xfId="49251" xr:uid="{00000000-0005-0000-0000-0000931C0000}"/>
    <cellStyle name="Comma 4 2 6 2" xfId="6571" xr:uid="{00000000-0005-0000-0000-0000941C0000}"/>
    <cellStyle name="Comma 4 2 6 2 2" xfId="11164" xr:uid="{00000000-0005-0000-0000-0000951C0000}"/>
    <cellStyle name="Comma 4 2 6 2 2 2" xfId="18714" xr:uid="{00000000-0005-0000-0000-0000961C0000}"/>
    <cellStyle name="Comma 4 2 6 2 2 3" xfId="44794" xr:uid="{00000000-0005-0000-0000-0000971C0000}"/>
    <cellStyle name="Comma 4 2 6 2 2 4" xfId="48030" xr:uid="{00000000-0005-0000-0000-0000981C0000}"/>
    <cellStyle name="Comma 4 2 6 2 2 5" xfId="51046" xr:uid="{00000000-0005-0000-0000-0000991C0000}"/>
    <cellStyle name="Comma 4 2 6 2 3" xfId="11649" xr:uid="{00000000-0005-0000-0000-00009A1C0000}"/>
    <cellStyle name="Comma 4 2 6 2 3 2" xfId="19191" xr:uid="{00000000-0005-0000-0000-00009B1C0000}"/>
    <cellStyle name="Comma 4 2 6 2 3 3" xfId="42804" xr:uid="{00000000-0005-0000-0000-00009C1C0000}"/>
    <cellStyle name="Comma 4 2 6 2 3 4" xfId="48507" xr:uid="{00000000-0005-0000-0000-00009D1C0000}"/>
    <cellStyle name="Comma 4 2 6 2 3 5" xfId="51523" xr:uid="{00000000-0005-0000-0000-00009E1C0000}"/>
    <cellStyle name="Comma 4 2 6 2 4" xfId="12136" xr:uid="{00000000-0005-0000-0000-00009F1C0000}"/>
    <cellStyle name="Comma 4 2 6 2 4 2" xfId="19668" xr:uid="{00000000-0005-0000-0000-0000A01C0000}"/>
    <cellStyle name="Comma 4 2 6 2 4 3" xfId="43732" xr:uid="{00000000-0005-0000-0000-0000A11C0000}"/>
    <cellStyle name="Comma 4 2 6 2 4 4" xfId="48984" xr:uid="{00000000-0005-0000-0000-0000A21C0000}"/>
    <cellStyle name="Comma 4 2 6 2 4 5" xfId="52000" xr:uid="{00000000-0005-0000-0000-0000A31C0000}"/>
    <cellStyle name="Comma 4 2 6 2 5" xfId="9204" xr:uid="{00000000-0005-0000-0000-0000A41C0000}"/>
    <cellStyle name="Comma 4 2 6 2 5 2" xfId="44110" xr:uid="{00000000-0005-0000-0000-0000A51C0000}"/>
    <cellStyle name="Comma 4 2 6 2 5 3" xfId="47553" xr:uid="{00000000-0005-0000-0000-0000A61C0000}"/>
    <cellStyle name="Comma 4 2 6 2 5 4" xfId="50569" xr:uid="{00000000-0005-0000-0000-0000A71C0000}"/>
    <cellStyle name="Comma 4 2 6 2 6" xfId="44746" xr:uid="{00000000-0005-0000-0000-0000A81C0000}"/>
    <cellStyle name="Comma 4 2 6 2 7" xfId="46447" xr:uid="{00000000-0005-0000-0000-0000A91C0000}"/>
    <cellStyle name="Comma 4 2 6 2 8" xfId="49463" xr:uid="{00000000-0005-0000-0000-0000AA1C0000}"/>
    <cellStyle name="Comma 4 2 6 3" xfId="10952" xr:uid="{00000000-0005-0000-0000-0000AB1C0000}"/>
    <cellStyle name="Comma 4 2 6 3 2" xfId="18502" xr:uid="{00000000-0005-0000-0000-0000AC1C0000}"/>
    <cellStyle name="Comma 4 2 6 3 3" xfId="43912" xr:uid="{00000000-0005-0000-0000-0000AD1C0000}"/>
    <cellStyle name="Comma 4 2 6 3 4" xfId="47818" xr:uid="{00000000-0005-0000-0000-0000AE1C0000}"/>
    <cellStyle name="Comma 4 2 6 3 5" xfId="50834" xr:uid="{00000000-0005-0000-0000-0000AF1C0000}"/>
    <cellStyle name="Comma 4 2 6 4" xfId="11437" xr:uid="{00000000-0005-0000-0000-0000B01C0000}"/>
    <cellStyle name="Comma 4 2 6 4 2" xfId="18979" xr:uid="{00000000-0005-0000-0000-0000B11C0000}"/>
    <cellStyle name="Comma 4 2 6 4 3" xfId="44357" xr:uid="{00000000-0005-0000-0000-0000B21C0000}"/>
    <cellStyle name="Comma 4 2 6 4 4" xfId="48295" xr:uid="{00000000-0005-0000-0000-0000B31C0000}"/>
    <cellStyle name="Comma 4 2 6 4 5" xfId="51311" xr:uid="{00000000-0005-0000-0000-0000B41C0000}"/>
    <cellStyle name="Comma 4 2 6 5" xfId="11924" xr:uid="{00000000-0005-0000-0000-0000B51C0000}"/>
    <cellStyle name="Comma 4 2 6 5 2" xfId="19456" xr:uid="{00000000-0005-0000-0000-0000B61C0000}"/>
    <cellStyle name="Comma 4 2 6 5 3" xfId="44009" xr:uid="{00000000-0005-0000-0000-0000B71C0000}"/>
    <cellStyle name="Comma 4 2 6 5 4" xfId="48772" xr:uid="{00000000-0005-0000-0000-0000B81C0000}"/>
    <cellStyle name="Comma 4 2 6 5 5" xfId="51788" xr:uid="{00000000-0005-0000-0000-0000B91C0000}"/>
    <cellStyle name="Comma 4 2 6 6" xfId="8894" xr:uid="{00000000-0005-0000-0000-0000BA1C0000}"/>
    <cellStyle name="Comma 4 2 6 6 2" xfId="44607" xr:uid="{00000000-0005-0000-0000-0000BB1C0000}"/>
    <cellStyle name="Comma 4 2 6 6 3" xfId="47341" xr:uid="{00000000-0005-0000-0000-0000BC1C0000}"/>
    <cellStyle name="Comma 4 2 6 6 4" xfId="50357" xr:uid="{00000000-0005-0000-0000-0000BD1C0000}"/>
    <cellStyle name="Comma 4 2 6 7" xfId="20048" xr:uid="{00000000-0005-0000-0000-0000BE1C0000}"/>
    <cellStyle name="Comma 4 2 6 8" xfId="44737" xr:uid="{00000000-0005-0000-0000-0000BF1C0000}"/>
    <cellStyle name="Comma 4 2 6 9" xfId="46235" xr:uid="{00000000-0005-0000-0000-0000C01C0000}"/>
    <cellStyle name="Comma 4 2 7" xfId="6331" xr:uid="{00000000-0005-0000-0000-0000C11C0000}"/>
    <cellStyle name="Comma 4 2 7 2" xfId="11005" xr:uid="{00000000-0005-0000-0000-0000C21C0000}"/>
    <cellStyle name="Comma 4 2 7 2 2" xfId="18555" xr:uid="{00000000-0005-0000-0000-0000C31C0000}"/>
    <cellStyle name="Comma 4 2 7 2 3" xfId="43822" xr:uid="{00000000-0005-0000-0000-0000C41C0000}"/>
    <cellStyle name="Comma 4 2 7 2 4" xfId="47871" xr:uid="{00000000-0005-0000-0000-0000C51C0000}"/>
    <cellStyle name="Comma 4 2 7 2 5" xfId="50887" xr:uid="{00000000-0005-0000-0000-0000C61C0000}"/>
    <cellStyle name="Comma 4 2 7 3" xfId="11490" xr:uid="{00000000-0005-0000-0000-0000C71C0000}"/>
    <cellStyle name="Comma 4 2 7 3 2" xfId="19032" xr:uid="{00000000-0005-0000-0000-0000C81C0000}"/>
    <cellStyle name="Comma 4 2 7 3 3" xfId="43332" xr:uid="{00000000-0005-0000-0000-0000C91C0000}"/>
    <cellStyle name="Comma 4 2 7 3 4" xfId="48348" xr:uid="{00000000-0005-0000-0000-0000CA1C0000}"/>
    <cellStyle name="Comma 4 2 7 3 5" xfId="51364" xr:uid="{00000000-0005-0000-0000-0000CB1C0000}"/>
    <cellStyle name="Comma 4 2 7 4" xfId="11977" xr:uid="{00000000-0005-0000-0000-0000CC1C0000}"/>
    <cellStyle name="Comma 4 2 7 4 2" xfId="19509" xr:uid="{00000000-0005-0000-0000-0000CD1C0000}"/>
    <cellStyle name="Comma 4 2 7 4 3" xfId="29638" xr:uid="{00000000-0005-0000-0000-0000CE1C0000}"/>
    <cellStyle name="Comma 4 2 7 4 4" xfId="48825" xr:uid="{00000000-0005-0000-0000-0000CF1C0000}"/>
    <cellStyle name="Comma 4 2 7 4 5" xfId="51841" xr:uid="{00000000-0005-0000-0000-0000D01C0000}"/>
    <cellStyle name="Comma 4 2 7 5" xfId="8970" xr:uid="{00000000-0005-0000-0000-0000D11C0000}"/>
    <cellStyle name="Comma 4 2 7 5 2" xfId="43069" xr:uid="{00000000-0005-0000-0000-0000D21C0000}"/>
    <cellStyle name="Comma 4 2 7 5 3" xfId="47394" xr:uid="{00000000-0005-0000-0000-0000D31C0000}"/>
    <cellStyle name="Comma 4 2 7 5 4" xfId="50410" xr:uid="{00000000-0005-0000-0000-0000D41C0000}"/>
    <cellStyle name="Comma 4 2 7 6" xfId="44738" xr:uid="{00000000-0005-0000-0000-0000D51C0000}"/>
    <cellStyle name="Comma 4 2 7 7" xfId="46288" xr:uid="{00000000-0005-0000-0000-0000D61C0000}"/>
    <cellStyle name="Comma 4 2 7 8" xfId="49304" xr:uid="{00000000-0005-0000-0000-0000D71C0000}"/>
    <cellStyle name="Comma 4 2 8" xfId="6651" xr:uid="{00000000-0005-0000-0000-0000D81C0000}"/>
    <cellStyle name="Comma 4 2 8 2" xfId="11217" xr:uid="{00000000-0005-0000-0000-0000D91C0000}"/>
    <cellStyle name="Comma 4 2 8 2 2" xfId="18767" xr:uid="{00000000-0005-0000-0000-0000DA1C0000}"/>
    <cellStyle name="Comma 4 2 8 2 3" xfId="42970" xr:uid="{00000000-0005-0000-0000-0000DB1C0000}"/>
    <cellStyle name="Comma 4 2 8 2 4" xfId="48083" xr:uid="{00000000-0005-0000-0000-0000DC1C0000}"/>
    <cellStyle name="Comma 4 2 8 2 5" xfId="51099" xr:uid="{00000000-0005-0000-0000-0000DD1C0000}"/>
    <cellStyle name="Comma 4 2 8 3" xfId="11702" xr:uid="{00000000-0005-0000-0000-0000DE1C0000}"/>
    <cellStyle name="Comma 4 2 8 3 2" xfId="19244" xr:uid="{00000000-0005-0000-0000-0000DF1C0000}"/>
    <cellStyle name="Comma 4 2 8 3 3" xfId="43725" xr:uid="{00000000-0005-0000-0000-0000E01C0000}"/>
    <cellStyle name="Comma 4 2 8 3 4" xfId="48560" xr:uid="{00000000-0005-0000-0000-0000E11C0000}"/>
    <cellStyle name="Comma 4 2 8 3 5" xfId="51576" xr:uid="{00000000-0005-0000-0000-0000E21C0000}"/>
    <cellStyle name="Comma 4 2 8 4" xfId="12189" xr:uid="{00000000-0005-0000-0000-0000E31C0000}"/>
    <cellStyle name="Comma 4 2 8 4 2" xfId="19721" xr:uid="{00000000-0005-0000-0000-0000E41C0000}"/>
    <cellStyle name="Comma 4 2 8 4 3" xfId="43269" xr:uid="{00000000-0005-0000-0000-0000E51C0000}"/>
    <cellStyle name="Comma 4 2 8 4 4" xfId="49037" xr:uid="{00000000-0005-0000-0000-0000E61C0000}"/>
    <cellStyle name="Comma 4 2 8 4 5" xfId="52053" xr:uid="{00000000-0005-0000-0000-0000E71C0000}"/>
    <cellStyle name="Comma 4 2 8 5" xfId="9284" xr:uid="{00000000-0005-0000-0000-0000E81C0000}"/>
    <cellStyle name="Comma 4 2 8 5 2" xfId="44487" xr:uid="{00000000-0005-0000-0000-0000E91C0000}"/>
    <cellStyle name="Comma 4 2 8 5 3" xfId="47606" xr:uid="{00000000-0005-0000-0000-0000EA1C0000}"/>
    <cellStyle name="Comma 4 2 8 5 4" xfId="50622" xr:uid="{00000000-0005-0000-0000-0000EB1C0000}"/>
    <cellStyle name="Comma 4 2 8 6" xfId="42431" xr:uid="{00000000-0005-0000-0000-0000EC1C0000}"/>
    <cellStyle name="Comma 4 2 8 7" xfId="46500" xr:uid="{00000000-0005-0000-0000-0000ED1C0000}"/>
    <cellStyle name="Comma 4 2 8 8" xfId="49516" xr:uid="{00000000-0005-0000-0000-0000EE1C0000}"/>
    <cellStyle name="Comma 4 2 9" xfId="10793" xr:uid="{00000000-0005-0000-0000-0000EF1C0000}"/>
    <cellStyle name="Comma 4 2 9 2" xfId="18343" xr:uid="{00000000-0005-0000-0000-0000F01C0000}"/>
    <cellStyle name="Comma 4 2 9 3" xfId="43521" xr:uid="{00000000-0005-0000-0000-0000F11C0000}"/>
    <cellStyle name="Comma 4 2 9 4" xfId="47659" xr:uid="{00000000-0005-0000-0000-0000F21C0000}"/>
    <cellStyle name="Comma 4 2 9 5" xfId="50675" xr:uid="{00000000-0005-0000-0000-0000F31C0000}"/>
    <cellStyle name="Comma 4 3" xfId="4201" xr:uid="{00000000-0005-0000-0000-0000F41C0000}"/>
    <cellStyle name="Comma 4 3 10" xfId="12251" xr:uid="{00000000-0005-0000-0000-0000F51C0000}"/>
    <cellStyle name="Comma 4 3 2" xfId="4872" xr:uid="{00000000-0005-0000-0000-0000F61C0000}"/>
    <cellStyle name="Comma 4 3 2 10" xfId="11301" xr:uid="{00000000-0005-0000-0000-0000F71C0000}"/>
    <cellStyle name="Comma 4 3 2 10 2" xfId="18844" xr:uid="{00000000-0005-0000-0000-0000F81C0000}"/>
    <cellStyle name="Comma 4 3 2 10 3" xfId="42750" xr:uid="{00000000-0005-0000-0000-0000F91C0000}"/>
    <cellStyle name="Comma 4 3 2 10 4" xfId="48160" xr:uid="{00000000-0005-0000-0000-0000FA1C0000}"/>
    <cellStyle name="Comma 4 3 2 10 5" xfId="51176" xr:uid="{00000000-0005-0000-0000-0000FB1C0000}"/>
    <cellStyle name="Comma 4 3 2 10 6" xfId="15496" xr:uid="{00000000-0005-0000-0000-0000FC1C0000}"/>
    <cellStyle name="Comma 4 3 2 11" xfId="11788" xr:uid="{00000000-0005-0000-0000-0000FD1C0000}"/>
    <cellStyle name="Comma 4 3 2 11 2" xfId="19321" xr:uid="{00000000-0005-0000-0000-0000FE1C0000}"/>
    <cellStyle name="Comma 4 3 2 11 3" xfId="43801" xr:uid="{00000000-0005-0000-0000-0000FF1C0000}"/>
    <cellStyle name="Comma 4 3 2 11 4" xfId="48637" xr:uid="{00000000-0005-0000-0000-0000001D0000}"/>
    <cellStyle name="Comma 4 3 2 11 5" xfId="51653" xr:uid="{00000000-0005-0000-0000-0000011D0000}"/>
    <cellStyle name="Comma 4 3 2 11 6" xfId="15641" xr:uid="{00000000-0005-0000-0000-0000021D0000}"/>
    <cellStyle name="Comma 4 3 2 12" xfId="7890" xr:uid="{00000000-0005-0000-0000-0000031D0000}"/>
    <cellStyle name="Comma 4 3 2 12 2" xfId="18019" xr:uid="{00000000-0005-0000-0000-0000041D0000}"/>
    <cellStyle name="Comma 4 3 2 12 3" xfId="44090" xr:uid="{00000000-0005-0000-0000-0000051D0000}"/>
    <cellStyle name="Comma 4 3 2 12 4" xfId="47020" xr:uid="{00000000-0005-0000-0000-0000061D0000}"/>
    <cellStyle name="Comma 4 3 2 12 5" xfId="50036" xr:uid="{00000000-0005-0000-0000-0000071D0000}"/>
    <cellStyle name="Comma 4 3 2 12 6" xfId="14470" xr:uid="{00000000-0005-0000-0000-0000081D0000}"/>
    <cellStyle name="Comma 4 3 2 13" xfId="20050" xr:uid="{00000000-0005-0000-0000-0000091D0000}"/>
    <cellStyle name="Comma 4 3 2 14" xfId="42299" xr:uid="{00000000-0005-0000-0000-00000A1D0000}"/>
    <cellStyle name="Comma 4 3 2 15" xfId="44933" xr:uid="{00000000-0005-0000-0000-00000B1D0000}"/>
    <cellStyle name="Comma 4 3 2 16" xfId="45841" xr:uid="{00000000-0005-0000-0000-00000C1D0000}"/>
    <cellStyle name="Comma 4 3 2 17" xfId="46100" xr:uid="{00000000-0005-0000-0000-00000D1D0000}"/>
    <cellStyle name="Comma 4 3 2 18" xfId="49115" xr:uid="{00000000-0005-0000-0000-00000E1D0000}"/>
    <cellStyle name="Comma 4 3 2 2" xfId="4873" xr:uid="{00000000-0005-0000-0000-00000F1D0000}"/>
    <cellStyle name="Comma 4 3 2 2 10" xfId="7817" xr:uid="{00000000-0005-0000-0000-0000101D0000}"/>
    <cellStyle name="Comma 4 3 2 2 10 2" xfId="44617" xr:uid="{00000000-0005-0000-0000-0000111D0000}"/>
    <cellStyle name="Comma 4 3 2 2 10 3" xfId="47011" xr:uid="{00000000-0005-0000-0000-0000121D0000}"/>
    <cellStyle name="Comma 4 3 2 2 10 4" xfId="50027" xr:uid="{00000000-0005-0000-0000-0000131D0000}"/>
    <cellStyle name="Comma 4 3 2 2 10 5" xfId="18010" xr:uid="{00000000-0005-0000-0000-0000141D0000}"/>
    <cellStyle name="Comma 4 3 2 2 11" xfId="20051" xr:uid="{00000000-0005-0000-0000-0000151D0000}"/>
    <cellStyle name="Comma 4 3 2 2 12" xfId="43347" xr:uid="{00000000-0005-0000-0000-0000161D0000}"/>
    <cellStyle name="Comma 4 3 2 2 13" xfId="44934" xr:uid="{00000000-0005-0000-0000-0000171D0000}"/>
    <cellStyle name="Comma 4 3 2 2 14" xfId="45842" xr:uid="{00000000-0005-0000-0000-0000181D0000}"/>
    <cellStyle name="Comma 4 3 2 2 15" xfId="46101" xr:uid="{00000000-0005-0000-0000-0000191D0000}"/>
    <cellStyle name="Comma 4 3 2 2 16" xfId="49116" xr:uid="{00000000-0005-0000-0000-00001A1D0000}"/>
    <cellStyle name="Comma 4 3 2 2 17" xfId="14456" xr:uid="{00000000-0005-0000-0000-00001B1D0000}"/>
    <cellStyle name="Comma 4 3 2 2 2" xfId="6137" xr:uid="{00000000-0005-0000-0000-00001C1D0000}"/>
    <cellStyle name="Comma 4 3 2 2 2 10" xfId="15060" xr:uid="{00000000-0005-0000-0000-00001D1D0000}"/>
    <cellStyle name="Comma 4 3 2 2 2 2" xfId="6457" xr:uid="{00000000-0005-0000-0000-00001E1D0000}"/>
    <cellStyle name="Comma 4 3 2 2 2 2 2" xfId="11083" xr:uid="{00000000-0005-0000-0000-00001F1D0000}"/>
    <cellStyle name="Comma 4 3 2 2 2 2 2 2" xfId="18633" xr:uid="{00000000-0005-0000-0000-0000201D0000}"/>
    <cellStyle name="Comma 4 3 2 2 2 2 2 3" xfId="21582" xr:uid="{00000000-0005-0000-0000-0000211D0000}"/>
    <cellStyle name="Comma 4 3 2 2 2 2 2 4" xfId="47949" xr:uid="{00000000-0005-0000-0000-0000221D0000}"/>
    <cellStyle name="Comma 4 3 2 2 2 2 2 5" xfId="50965" xr:uid="{00000000-0005-0000-0000-0000231D0000}"/>
    <cellStyle name="Comma 4 3 2 2 2 2 2 6" xfId="15430" xr:uid="{00000000-0005-0000-0000-0000241D0000}"/>
    <cellStyle name="Comma 4 3 2 2 2 2 3" xfId="11568" xr:uid="{00000000-0005-0000-0000-0000251D0000}"/>
    <cellStyle name="Comma 4 3 2 2 2 2 3 2" xfId="19110" xr:uid="{00000000-0005-0000-0000-0000261D0000}"/>
    <cellStyle name="Comma 4 3 2 2 2 2 3 3" xfId="44225" xr:uid="{00000000-0005-0000-0000-0000271D0000}"/>
    <cellStyle name="Comma 4 3 2 2 2 2 3 4" xfId="48426" xr:uid="{00000000-0005-0000-0000-0000281D0000}"/>
    <cellStyle name="Comma 4 3 2 2 2 2 3 5" xfId="51442" xr:uid="{00000000-0005-0000-0000-0000291D0000}"/>
    <cellStyle name="Comma 4 3 2 2 2 2 3 6" xfId="15573" xr:uid="{00000000-0005-0000-0000-00002A1D0000}"/>
    <cellStyle name="Comma 4 3 2 2 2 2 4" xfId="12055" xr:uid="{00000000-0005-0000-0000-00002B1D0000}"/>
    <cellStyle name="Comma 4 3 2 2 2 2 4 2" xfId="19587" xr:uid="{00000000-0005-0000-0000-00002C1D0000}"/>
    <cellStyle name="Comma 4 3 2 2 2 2 4 3" xfId="42867" xr:uid="{00000000-0005-0000-0000-00002D1D0000}"/>
    <cellStyle name="Comma 4 3 2 2 2 2 4 4" xfId="48903" xr:uid="{00000000-0005-0000-0000-00002E1D0000}"/>
    <cellStyle name="Comma 4 3 2 2 2 2 4 5" xfId="51919" xr:uid="{00000000-0005-0000-0000-00002F1D0000}"/>
    <cellStyle name="Comma 4 3 2 2 2 2 4 6" xfId="15718" xr:uid="{00000000-0005-0000-0000-0000301D0000}"/>
    <cellStyle name="Comma 4 3 2 2 2 2 5" xfId="9091" xr:uid="{00000000-0005-0000-0000-0000311D0000}"/>
    <cellStyle name="Comma 4 3 2 2 2 2 5 2" xfId="42639" xr:uid="{00000000-0005-0000-0000-0000321D0000}"/>
    <cellStyle name="Comma 4 3 2 2 2 2 5 3" xfId="47472" xr:uid="{00000000-0005-0000-0000-0000331D0000}"/>
    <cellStyle name="Comma 4 3 2 2 2 2 5 4" xfId="50488" xr:uid="{00000000-0005-0000-0000-0000341D0000}"/>
    <cellStyle name="Comma 4 3 2 2 2 2 5 5" xfId="18288" xr:uid="{00000000-0005-0000-0000-0000351D0000}"/>
    <cellStyle name="Comma 4 3 2 2 2 2 6" xfId="43796" xr:uid="{00000000-0005-0000-0000-0000361D0000}"/>
    <cellStyle name="Comma 4 3 2 2 2 2 7" xfId="46366" xr:uid="{00000000-0005-0000-0000-0000371D0000}"/>
    <cellStyle name="Comma 4 3 2 2 2 2 8" xfId="49382" xr:uid="{00000000-0005-0000-0000-0000381D0000}"/>
    <cellStyle name="Comma 4 3 2 2 2 2 9" xfId="15209" xr:uid="{00000000-0005-0000-0000-0000391D0000}"/>
    <cellStyle name="Comma 4 3 2 2 2 3" xfId="10871" xr:uid="{00000000-0005-0000-0000-00003A1D0000}"/>
    <cellStyle name="Comma 4 3 2 2 2 3 2" xfId="18421" xr:uid="{00000000-0005-0000-0000-00003B1D0000}"/>
    <cellStyle name="Comma 4 3 2 2 2 3 3" xfId="21260" xr:uid="{00000000-0005-0000-0000-00003C1D0000}"/>
    <cellStyle name="Comma 4 3 2 2 2 3 4" xfId="47737" xr:uid="{00000000-0005-0000-0000-00003D1D0000}"/>
    <cellStyle name="Comma 4 3 2 2 2 3 5" xfId="50753" xr:uid="{00000000-0005-0000-0000-00003E1D0000}"/>
    <cellStyle name="Comma 4 3 2 2 2 3 6" xfId="15370" xr:uid="{00000000-0005-0000-0000-00003F1D0000}"/>
    <cellStyle name="Comma 4 3 2 2 2 4" xfId="11355" xr:uid="{00000000-0005-0000-0000-0000401D0000}"/>
    <cellStyle name="Comma 4 3 2 2 2 4 2" xfId="18898" xr:uid="{00000000-0005-0000-0000-0000411D0000}"/>
    <cellStyle name="Comma 4 3 2 2 2 4 3" xfId="29938" xr:uid="{00000000-0005-0000-0000-0000421D0000}"/>
    <cellStyle name="Comma 4 3 2 2 2 4 4" xfId="48214" xr:uid="{00000000-0005-0000-0000-0000431D0000}"/>
    <cellStyle name="Comma 4 3 2 2 2 4 5" xfId="51230" xr:uid="{00000000-0005-0000-0000-0000441D0000}"/>
    <cellStyle name="Comma 4 3 2 2 2 4 6" xfId="15512" xr:uid="{00000000-0005-0000-0000-0000451D0000}"/>
    <cellStyle name="Comma 4 3 2 2 2 5" xfId="11842" xr:uid="{00000000-0005-0000-0000-0000461D0000}"/>
    <cellStyle name="Comma 4 3 2 2 2 5 2" xfId="19375" xr:uid="{00000000-0005-0000-0000-0000471D0000}"/>
    <cellStyle name="Comma 4 3 2 2 2 5 3" xfId="43635" xr:uid="{00000000-0005-0000-0000-0000481D0000}"/>
    <cellStyle name="Comma 4 3 2 2 2 5 4" xfId="48691" xr:uid="{00000000-0005-0000-0000-0000491D0000}"/>
    <cellStyle name="Comma 4 3 2 2 2 5 5" xfId="51707" xr:uid="{00000000-0005-0000-0000-00004A1D0000}"/>
    <cellStyle name="Comma 4 3 2 2 2 5 6" xfId="15657" xr:uid="{00000000-0005-0000-0000-00004B1D0000}"/>
    <cellStyle name="Comma 4 3 2 2 2 6" xfId="8790" xr:uid="{00000000-0005-0000-0000-00004C1D0000}"/>
    <cellStyle name="Comma 4 3 2 2 2 6 2" xfId="43450" xr:uid="{00000000-0005-0000-0000-00004D1D0000}"/>
    <cellStyle name="Comma 4 3 2 2 2 6 3" xfId="47260" xr:uid="{00000000-0005-0000-0000-00004E1D0000}"/>
    <cellStyle name="Comma 4 3 2 2 2 6 4" xfId="50276" xr:uid="{00000000-0005-0000-0000-00004F1D0000}"/>
    <cellStyle name="Comma 4 3 2 2 2 6 5" xfId="18227" xr:uid="{00000000-0005-0000-0000-0000501D0000}"/>
    <cellStyle name="Comma 4 3 2 2 2 7" xfId="42314" xr:uid="{00000000-0005-0000-0000-0000511D0000}"/>
    <cellStyle name="Comma 4 3 2 2 2 8" xfId="46154" xr:uid="{00000000-0005-0000-0000-0000521D0000}"/>
    <cellStyle name="Comma 4 3 2 2 2 9" xfId="49170" xr:uid="{00000000-0005-0000-0000-0000531D0000}"/>
    <cellStyle name="Comma 4 3 2 2 3" xfId="6217" xr:uid="{00000000-0005-0000-0000-0000541D0000}"/>
    <cellStyle name="Comma 4 3 2 2 3 10" xfId="15093" xr:uid="{00000000-0005-0000-0000-0000551D0000}"/>
    <cellStyle name="Comma 4 3 2 2 3 2" xfId="6537" xr:uid="{00000000-0005-0000-0000-0000561D0000}"/>
    <cellStyle name="Comma 4 3 2 2 3 2 2" xfId="11136" xr:uid="{00000000-0005-0000-0000-0000571D0000}"/>
    <cellStyle name="Comma 4 3 2 2 3 2 2 2" xfId="18686" xr:uid="{00000000-0005-0000-0000-0000581D0000}"/>
    <cellStyle name="Comma 4 3 2 2 3 2 2 3" xfId="29942" xr:uid="{00000000-0005-0000-0000-0000591D0000}"/>
    <cellStyle name="Comma 4 3 2 2 3 2 2 4" xfId="48002" xr:uid="{00000000-0005-0000-0000-00005A1D0000}"/>
    <cellStyle name="Comma 4 3 2 2 3 2 2 5" xfId="51018" xr:uid="{00000000-0005-0000-0000-00005B1D0000}"/>
    <cellStyle name="Comma 4 3 2 2 3 2 2 6" xfId="15445" xr:uid="{00000000-0005-0000-0000-00005C1D0000}"/>
    <cellStyle name="Comma 4 3 2 2 3 2 3" xfId="11621" xr:uid="{00000000-0005-0000-0000-00005D1D0000}"/>
    <cellStyle name="Comma 4 3 2 2 3 2 3 2" xfId="19163" xr:uid="{00000000-0005-0000-0000-00005E1D0000}"/>
    <cellStyle name="Comma 4 3 2 2 3 2 3 3" xfId="42978" xr:uid="{00000000-0005-0000-0000-00005F1D0000}"/>
    <cellStyle name="Comma 4 3 2 2 3 2 3 4" xfId="48479" xr:uid="{00000000-0005-0000-0000-0000601D0000}"/>
    <cellStyle name="Comma 4 3 2 2 3 2 3 5" xfId="51495" xr:uid="{00000000-0005-0000-0000-0000611D0000}"/>
    <cellStyle name="Comma 4 3 2 2 3 2 3 6" xfId="15588" xr:uid="{00000000-0005-0000-0000-0000621D0000}"/>
    <cellStyle name="Comma 4 3 2 2 3 2 4" xfId="12108" xr:uid="{00000000-0005-0000-0000-0000631D0000}"/>
    <cellStyle name="Comma 4 3 2 2 3 2 4 2" xfId="19640" xr:uid="{00000000-0005-0000-0000-0000641D0000}"/>
    <cellStyle name="Comma 4 3 2 2 3 2 4 3" xfId="43254" xr:uid="{00000000-0005-0000-0000-0000651D0000}"/>
    <cellStyle name="Comma 4 3 2 2 3 2 4 4" xfId="48956" xr:uid="{00000000-0005-0000-0000-0000661D0000}"/>
    <cellStyle name="Comma 4 3 2 2 3 2 4 5" xfId="51972" xr:uid="{00000000-0005-0000-0000-0000671D0000}"/>
    <cellStyle name="Comma 4 3 2 2 3 2 4 6" xfId="15733" xr:uid="{00000000-0005-0000-0000-0000681D0000}"/>
    <cellStyle name="Comma 4 3 2 2 3 2 5" xfId="9170" xr:uid="{00000000-0005-0000-0000-0000691D0000}"/>
    <cellStyle name="Comma 4 3 2 2 3 2 5 2" xfId="43951" xr:uid="{00000000-0005-0000-0000-00006A1D0000}"/>
    <cellStyle name="Comma 4 3 2 2 3 2 5 3" xfId="47525" xr:uid="{00000000-0005-0000-0000-00006B1D0000}"/>
    <cellStyle name="Comma 4 3 2 2 3 2 5 4" xfId="50541" xr:uid="{00000000-0005-0000-0000-00006C1D0000}"/>
    <cellStyle name="Comma 4 3 2 2 3 2 5 5" xfId="18303" xr:uid="{00000000-0005-0000-0000-00006D1D0000}"/>
    <cellStyle name="Comma 4 3 2 2 3 2 6" xfId="43871" xr:uid="{00000000-0005-0000-0000-00006E1D0000}"/>
    <cellStyle name="Comma 4 3 2 2 3 2 7" xfId="46419" xr:uid="{00000000-0005-0000-0000-00006F1D0000}"/>
    <cellStyle name="Comma 4 3 2 2 3 2 8" xfId="49435" xr:uid="{00000000-0005-0000-0000-0000701D0000}"/>
    <cellStyle name="Comma 4 3 2 2 3 2 9" xfId="15250" xr:uid="{00000000-0005-0000-0000-0000711D0000}"/>
    <cellStyle name="Comma 4 3 2 2 3 3" xfId="10924" xr:uid="{00000000-0005-0000-0000-0000721D0000}"/>
    <cellStyle name="Comma 4 3 2 2 3 3 2" xfId="18474" xr:uid="{00000000-0005-0000-0000-0000731D0000}"/>
    <cellStyle name="Comma 4 3 2 2 3 3 3" xfId="28699" xr:uid="{00000000-0005-0000-0000-0000741D0000}"/>
    <cellStyle name="Comma 4 3 2 2 3 3 4" xfId="47790" xr:uid="{00000000-0005-0000-0000-0000751D0000}"/>
    <cellStyle name="Comma 4 3 2 2 3 3 5" xfId="50806" xr:uid="{00000000-0005-0000-0000-0000761D0000}"/>
    <cellStyle name="Comma 4 3 2 2 3 3 6" xfId="15385" xr:uid="{00000000-0005-0000-0000-0000771D0000}"/>
    <cellStyle name="Comma 4 3 2 2 3 4" xfId="11409" xr:uid="{00000000-0005-0000-0000-0000781D0000}"/>
    <cellStyle name="Comma 4 3 2 2 3 4 2" xfId="18951" xr:uid="{00000000-0005-0000-0000-0000791D0000}"/>
    <cellStyle name="Comma 4 3 2 2 3 4 3" xfId="43167" xr:uid="{00000000-0005-0000-0000-00007A1D0000}"/>
    <cellStyle name="Comma 4 3 2 2 3 4 4" xfId="48267" xr:uid="{00000000-0005-0000-0000-00007B1D0000}"/>
    <cellStyle name="Comma 4 3 2 2 3 4 5" xfId="51283" xr:uid="{00000000-0005-0000-0000-00007C1D0000}"/>
    <cellStyle name="Comma 4 3 2 2 3 4 6" xfId="15528" xr:uid="{00000000-0005-0000-0000-00007D1D0000}"/>
    <cellStyle name="Comma 4 3 2 2 3 5" xfId="11896" xr:uid="{00000000-0005-0000-0000-00007E1D0000}"/>
    <cellStyle name="Comma 4 3 2 2 3 5 2" xfId="19428" xr:uid="{00000000-0005-0000-0000-00007F1D0000}"/>
    <cellStyle name="Comma 4 3 2 2 3 5 3" xfId="43441" xr:uid="{00000000-0005-0000-0000-0000801D0000}"/>
    <cellStyle name="Comma 4 3 2 2 3 5 4" xfId="48744" xr:uid="{00000000-0005-0000-0000-0000811D0000}"/>
    <cellStyle name="Comma 4 3 2 2 3 5 5" xfId="51760" xr:uid="{00000000-0005-0000-0000-0000821D0000}"/>
    <cellStyle name="Comma 4 3 2 2 3 5 6" xfId="15673" xr:uid="{00000000-0005-0000-0000-0000831D0000}"/>
    <cellStyle name="Comma 4 3 2 2 3 6" xfId="8861" xr:uid="{00000000-0005-0000-0000-0000841D0000}"/>
    <cellStyle name="Comma 4 3 2 2 3 6 2" xfId="43377" xr:uid="{00000000-0005-0000-0000-0000851D0000}"/>
    <cellStyle name="Comma 4 3 2 2 3 6 3" xfId="47313" xr:uid="{00000000-0005-0000-0000-0000861D0000}"/>
    <cellStyle name="Comma 4 3 2 2 3 6 4" xfId="50329" xr:uid="{00000000-0005-0000-0000-0000871D0000}"/>
    <cellStyle name="Comma 4 3 2 2 3 6 5" xfId="18243" xr:uid="{00000000-0005-0000-0000-0000881D0000}"/>
    <cellStyle name="Comma 4 3 2 2 3 7" xfId="44438" xr:uid="{00000000-0005-0000-0000-0000891D0000}"/>
    <cellStyle name="Comma 4 3 2 2 3 8" xfId="46207" xr:uid="{00000000-0005-0000-0000-00008A1D0000}"/>
    <cellStyle name="Comma 4 3 2 2 3 9" xfId="49223" xr:uid="{00000000-0005-0000-0000-00008B1D0000}"/>
    <cellStyle name="Comma 4 3 2 2 4" xfId="6297" xr:uid="{00000000-0005-0000-0000-00008C1D0000}"/>
    <cellStyle name="Comma 4 3 2 2 4 10" xfId="15131" xr:uid="{00000000-0005-0000-0000-00008D1D0000}"/>
    <cellStyle name="Comma 4 3 2 2 4 2" xfId="6617" xr:uid="{00000000-0005-0000-0000-00008E1D0000}"/>
    <cellStyle name="Comma 4 3 2 2 4 2 2" xfId="11189" xr:uid="{00000000-0005-0000-0000-00008F1D0000}"/>
    <cellStyle name="Comma 4 3 2 2 4 2 2 2" xfId="18739" xr:uid="{00000000-0005-0000-0000-0000901D0000}"/>
    <cellStyle name="Comma 4 3 2 2 4 2 2 3" xfId="44531" xr:uid="{00000000-0005-0000-0000-0000911D0000}"/>
    <cellStyle name="Comma 4 3 2 2 4 2 2 4" xfId="48055" xr:uid="{00000000-0005-0000-0000-0000921D0000}"/>
    <cellStyle name="Comma 4 3 2 2 4 2 2 5" xfId="51071" xr:uid="{00000000-0005-0000-0000-0000931D0000}"/>
    <cellStyle name="Comma 4 3 2 2 4 2 2 6" xfId="15460" xr:uid="{00000000-0005-0000-0000-0000941D0000}"/>
    <cellStyle name="Comma 4 3 2 2 4 2 3" xfId="11674" xr:uid="{00000000-0005-0000-0000-0000951D0000}"/>
    <cellStyle name="Comma 4 3 2 2 4 2 3 2" xfId="19216" xr:uid="{00000000-0005-0000-0000-0000961D0000}"/>
    <cellStyle name="Comma 4 3 2 2 4 2 3 3" xfId="42808" xr:uid="{00000000-0005-0000-0000-0000971D0000}"/>
    <cellStyle name="Comma 4 3 2 2 4 2 3 4" xfId="48532" xr:uid="{00000000-0005-0000-0000-0000981D0000}"/>
    <cellStyle name="Comma 4 3 2 2 4 2 3 5" xfId="51548" xr:uid="{00000000-0005-0000-0000-0000991D0000}"/>
    <cellStyle name="Comma 4 3 2 2 4 2 3 6" xfId="15603" xr:uid="{00000000-0005-0000-0000-00009A1D0000}"/>
    <cellStyle name="Comma 4 3 2 2 4 2 4" xfId="12161" xr:uid="{00000000-0005-0000-0000-00009B1D0000}"/>
    <cellStyle name="Comma 4 3 2 2 4 2 4 2" xfId="19693" xr:uid="{00000000-0005-0000-0000-00009C1D0000}"/>
    <cellStyle name="Comma 4 3 2 2 4 2 4 3" xfId="42885" xr:uid="{00000000-0005-0000-0000-00009D1D0000}"/>
    <cellStyle name="Comma 4 3 2 2 4 2 4 4" xfId="49009" xr:uid="{00000000-0005-0000-0000-00009E1D0000}"/>
    <cellStyle name="Comma 4 3 2 2 4 2 4 5" xfId="52025" xr:uid="{00000000-0005-0000-0000-00009F1D0000}"/>
    <cellStyle name="Comma 4 3 2 2 4 2 4 6" xfId="15748" xr:uid="{00000000-0005-0000-0000-0000A01D0000}"/>
    <cellStyle name="Comma 4 3 2 2 4 2 5" xfId="9250" xr:uid="{00000000-0005-0000-0000-0000A11D0000}"/>
    <cellStyle name="Comma 4 3 2 2 4 2 5 2" xfId="43102" xr:uid="{00000000-0005-0000-0000-0000A21D0000}"/>
    <cellStyle name="Comma 4 3 2 2 4 2 5 3" xfId="47578" xr:uid="{00000000-0005-0000-0000-0000A31D0000}"/>
    <cellStyle name="Comma 4 3 2 2 4 2 5 4" xfId="50594" xr:uid="{00000000-0005-0000-0000-0000A41D0000}"/>
    <cellStyle name="Comma 4 3 2 2 4 2 5 5" xfId="18318" xr:uid="{00000000-0005-0000-0000-0000A51D0000}"/>
    <cellStyle name="Comma 4 3 2 2 4 2 6" xfId="43875" xr:uid="{00000000-0005-0000-0000-0000A61D0000}"/>
    <cellStyle name="Comma 4 3 2 2 4 2 7" xfId="46472" xr:uid="{00000000-0005-0000-0000-0000A71D0000}"/>
    <cellStyle name="Comma 4 3 2 2 4 2 8" xfId="49488" xr:uid="{00000000-0005-0000-0000-0000A81D0000}"/>
    <cellStyle name="Comma 4 3 2 2 4 2 9" xfId="15292" xr:uid="{00000000-0005-0000-0000-0000A91D0000}"/>
    <cellStyle name="Comma 4 3 2 2 4 3" xfId="10977" xr:uid="{00000000-0005-0000-0000-0000AA1D0000}"/>
    <cellStyle name="Comma 4 3 2 2 4 3 2" xfId="18527" xr:uid="{00000000-0005-0000-0000-0000AB1D0000}"/>
    <cellStyle name="Comma 4 3 2 2 4 3 3" xfId="29310" xr:uid="{00000000-0005-0000-0000-0000AC1D0000}"/>
    <cellStyle name="Comma 4 3 2 2 4 3 4" xfId="47843" xr:uid="{00000000-0005-0000-0000-0000AD1D0000}"/>
    <cellStyle name="Comma 4 3 2 2 4 3 5" xfId="50859" xr:uid="{00000000-0005-0000-0000-0000AE1D0000}"/>
    <cellStyle name="Comma 4 3 2 2 4 3 6" xfId="15400" xr:uid="{00000000-0005-0000-0000-0000AF1D0000}"/>
    <cellStyle name="Comma 4 3 2 2 4 4" xfId="11462" xr:uid="{00000000-0005-0000-0000-0000B01D0000}"/>
    <cellStyle name="Comma 4 3 2 2 4 4 2" xfId="19004" xr:uid="{00000000-0005-0000-0000-0000B11D0000}"/>
    <cellStyle name="Comma 4 3 2 2 4 4 3" xfId="44149" xr:uid="{00000000-0005-0000-0000-0000B21D0000}"/>
    <cellStyle name="Comma 4 3 2 2 4 4 4" xfId="48320" xr:uid="{00000000-0005-0000-0000-0000B31D0000}"/>
    <cellStyle name="Comma 4 3 2 2 4 4 5" xfId="51336" xr:uid="{00000000-0005-0000-0000-0000B41D0000}"/>
    <cellStyle name="Comma 4 3 2 2 4 4 6" xfId="15543" xr:uid="{00000000-0005-0000-0000-0000B51D0000}"/>
    <cellStyle name="Comma 4 3 2 2 4 5" xfId="11949" xr:uid="{00000000-0005-0000-0000-0000B61D0000}"/>
    <cellStyle name="Comma 4 3 2 2 4 5 2" xfId="19481" xr:uid="{00000000-0005-0000-0000-0000B71D0000}"/>
    <cellStyle name="Comma 4 3 2 2 4 5 3" xfId="21181" xr:uid="{00000000-0005-0000-0000-0000B81D0000}"/>
    <cellStyle name="Comma 4 3 2 2 4 5 4" xfId="48797" xr:uid="{00000000-0005-0000-0000-0000B91D0000}"/>
    <cellStyle name="Comma 4 3 2 2 4 5 5" xfId="51813" xr:uid="{00000000-0005-0000-0000-0000BA1D0000}"/>
    <cellStyle name="Comma 4 3 2 2 4 5 6" xfId="15688" xr:uid="{00000000-0005-0000-0000-0000BB1D0000}"/>
    <cellStyle name="Comma 4 3 2 2 4 6" xfId="8937" xr:uid="{00000000-0005-0000-0000-0000BC1D0000}"/>
    <cellStyle name="Comma 4 3 2 2 4 6 2" xfId="43064" xr:uid="{00000000-0005-0000-0000-0000BD1D0000}"/>
    <cellStyle name="Comma 4 3 2 2 4 6 3" xfId="47366" xr:uid="{00000000-0005-0000-0000-0000BE1D0000}"/>
    <cellStyle name="Comma 4 3 2 2 4 6 4" xfId="50382" xr:uid="{00000000-0005-0000-0000-0000BF1D0000}"/>
    <cellStyle name="Comma 4 3 2 2 4 6 5" xfId="18258" xr:uid="{00000000-0005-0000-0000-0000C01D0000}"/>
    <cellStyle name="Comma 4 3 2 2 4 7" xfId="43567" xr:uid="{00000000-0005-0000-0000-0000C11D0000}"/>
    <cellStyle name="Comma 4 3 2 2 4 8" xfId="46260" xr:uid="{00000000-0005-0000-0000-0000C21D0000}"/>
    <cellStyle name="Comma 4 3 2 2 4 9" xfId="49276" xr:uid="{00000000-0005-0000-0000-0000C31D0000}"/>
    <cellStyle name="Comma 4 3 2 2 5" xfId="6377" xr:uid="{00000000-0005-0000-0000-0000C41D0000}"/>
    <cellStyle name="Comma 4 3 2 2 5 2" xfId="11030" xr:uid="{00000000-0005-0000-0000-0000C51D0000}"/>
    <cellStyle name="Comma 4 3 2 2 5 2 2" xfId="18580" xr:uid="{00000000-0005-0000-0000-0000C61D0000}"/>
    <cellStyle name="Comma 4 3 2 2 5 2 3" xfId="43141" xr:uid="{00000000-0005-0000-0000-0000C71D0000}"/>
    <cellStyle name="Comma 4 3 2 2 5 2 4" xfId="47896" xr:uid="{00000000-0005-0000-0000-0000C81D0000}"/>
    <cellStyle name="Comma 4 3 2 2 5 2 5" xfId="50912" xr:uid="{00000000-0005-0000-0000-0000C91D0000}"/>
    <cellStyle name="Comma 4 3 2 2 5 2 6" xfId="15415" xr:uid="{00000000-0005-0000-0000-0000CA1D0000}"/>
    <cellStyle name="Comma 4 3 2 2 5 3" xfId="11515" xr:uid="{00000000-0005-0000-0000-0000CB1D0000}"/>
    <cellStyle name="Comma 4 3 2 2 5 3 2" xfId="19057" xr:uid="{00000000-0005-0000-0000-0000CC1D0000}"/>
    <cellStyle name="Comma 4 3 2 2 5 3 3" xfId="28832" xr:uid="{00000000-0005-0000-0000-0000CD1D0000}"/>
    <cellStyle name="Comma 4 3 2 2 5 3 4" xfId="48373" xr:uid="{00000000-0005-0000-0000-0000CE1D0000}"/>
    <cellStyle name="Comma 4 3 2 2 5 3 5" xfId="51389" xr:uid="{00000000-0005-0000-0000-0000CF1D0000}"/>
    <cellStyle name="Comma 4 3 2 2 5 3 6" xfId="15558" xr:uid="{00000000-0005-0000-0000-0000D01D0000}"/>
    <cellStyle name="Comma 4 3 2 2 5 4" xfId="12002" xr:uid="{00000000-0005-0000-0000-0000D11D0000}"/>
    <cellStyle name="Comma 4 3 2 2 5 4 2" xfId="19534" xr:uid="{00000000-0005-0000-0000-0000D21D0000}"/>
    <cellStyle name="Comma 4 3 2 2 5 4 3" xfId="44612" xr:uid="{00000000-0005-0000-0000-0000D31D0000}"/>
    <cellStyle name="Comma 4 3 2 2 5 4 4" xfId="48850" xr:uid="{00000000-0005-0000-0000-0000D41D0000}"/>
    <cellStyle name="Comma 4 3 2 2 5 4 5" xfId="51866" xr:uid="{00000000-0005-0000-0000-0000D51D0000}"/>
    <cellStyle name="Comma 4 3 2 2 5 4 6" xfId="15703" xr:uid="{00000000-0005-0000-0000-0000D61D0000}"/>
    <cellStyle name="Comma 4 3 2 2 5 5" xfId="9016" xr:uid="{00000000-0005-0000-0000-0000D71D0000}"/>
    <cellStyle name="Comma 4 3 2 2 5 5 2" xfId="44485" xr:uid="{00000000-0005-0000-0000-0000D81D0000}"/>
    <cellStyle name="Comma 4 3 2 2 5 5 3" xfId="47419" xr:uid="{00000000-0005-0000-0000-0000D91D0000}"/>
    <cellStyle name="Comma 4 3 2 2 5 5 4" xfId="50435" xr:uid="{00000000-0005-0000-0000-0000DA1D0000}"/>
    <cellStyle name="Comma 4 3 2 2 5 5 5" xfId="18273" xr:uid="{00000000-0005-0000-0000-0000DB1D0000}"/>
    <cellStyle name="Comma 4 3 2 2 5 6" xfId="44377" xr:uid="{00000000-0005-0000-0000-0000DC1D0000}"/>
    <cellStyle name="Comma 4 3 2 2 5 7" xfId="46313" xr:uid="{00000000-0005-0000-0000-0000DD1D0000}"/>
    <cellStyle name="Comma 4 3 2 2 5 8" xfId="49329" xr:uid="{00000000-0005-0000-0000-0000DE1D0000}"/>
    <cellStyle name="Comma 4 3 2 2 5 9" xfId="15172" xr:uid="{00000000-0005-0000-0000-0000DF1D0000}"/>
    <cellStyle name="Comma 4 3 2 2 6" xfId="6697" xr:uid="{00000000-0005-0000-0000-0000E01D0000}"/>
    <cellStyle name="Comma 4 3 2 2 6 2" xfId="11242" xr:uid="{00000000-0005-0000-0000-0000E11D0000}"/>
    <cellStyle name="Comma 4 3 2 2 6 2 2" xfId="18792" xr:uid="{00000000-0005-0000-0000-0000E21D0000}"/>
    <cellStyle name="Comma 4 3 2 2 6 2 3" xfId="43741" xr:uid="{00000000-0005-0000-0000-0000E31D0000}"/>
    <cellStyle name="Comma 4 3 2 2 6 2 4" xfId="48108" xr:uid="{00000000-0005-0000-0000-0000E41D0000}"/>
    <cellStyle name="Comma 4 3 2 2 6 2 5" xfId="51124" xr:uid="{00000000-0005-0000-0000-0000E51D0000}"/>
    <cellStyle name="Comma 4 3 2 2 6 2 6" xfId="15475" xr:uid="{00000000-0005-0000-0000-0000E61D0000}"/>
    <cellStyle name="Comma 4 3 2 2 6 3" xfId="11727" xr:uid="{00000000-0005-0000-0000-0000E71D0000}"/>
    <cellStyle name="Comma 4 3 2 2 6 3 2" xfId="19269" xr:uid="{00000000-0005-0000-0000-0000E81D0000}"/>
    <cellStyle name="Comma 4 3 2 2 6 3 3" xfId="28830" xr:uid="{00000000-0005-0000-0000-0000E91D0000}"/>
    <cellStyle name="Comma 4 3 2 2 6 3 4" xfId="48585" xr:uid="{00000000-0005-0000-0000-0000EA1D0000}"/>
    <cellStyle name="Comma 4 3 2 2 6 3 5" xfId="51601" xr:uid="{00000000-0005-0000-0000-0000EB1D0000}"/>
    <cellStyle name="Comma 4 3 2 2 6 3 6" xfId="15618" xr:uid="{00000000-0005-0000-0000-0000EC1D0000}"/>
    <cellStyle name="Comma 4 3 2 2 6 4" xfId="12215" xr:uid="{00000000-0005-0000-0000-0000ED1D0000}"/>
    <cellStyle name="Comma 4 3 2 2 6 4 2" xfId="19746" xr:uid="{00000000-0005-0000-0000-0000EE1D0000}"/>
    <cellStyle name="Comma 4 3 2 2 6 4 3" xfId="42891" xr:uid="{00000000-0005-0000-0000-0000EF1D0000}"/>
    <cellStyle name="Comma 4 3 2 2 6 4 4" xfId="49062" xr:uid="{00000000-0005-0000-0000-0000F01D0000}"/>
    <cellStyle name="Comma 4 3 2 2 6 4 5" xfId="52078" xr:uid="{00000000-0005-0000-0000-0000F11D0000}"/>
    <cellStyle name="Comma 4 3 2 2 6 4 6" xfId="15764" xr:uid="{00000000-0005-0000-0000-0000F21D0000}"/>
    <cellStyle name="Comma 4 3 2 2 6 5" xfId="9330" xr:uid="{00000000-0005-0000-0000-0000F31D0000}"/>
    <cellStyle name="Comma 4 3 2 2 6 5 2" xfId="44112" xr:uid="{00000000-0005-0000-0000-0000F41D0000}"/>
    <cellStyle name="Comma 4 3 2 2 6 5 3" xfId="47631" xr:uid="{00000000-0005-0000-0000-0000F51D0000}"/>
    <cellStyle name="Comma 4 3 2 2 6 5 4" xfId="50647" xr:uid="{00000000-0005-0000-0000-0000F61D0000}"/>
    <cellStyle name="Comma 4 3 2 2 6 5 5" xfId="18333" xr:uid="{00000000-0005-0000-0000-0000F71D0000}"/>
    <cellStyle name="Comma 4 3 2 2 6 6" xfId="29470" xr:uid="{00000000-0005-0000-0000-0000F81D0000}"/>
    <cellStyle name="Comma 4 3 2 2 6 7" xfId="46525" xr:uid="{00000000-0005-0000-0000-0000F91D0000}"/>
    <cellStyle name="Comma 4 3 2 2 6 8" xfId="49541" xr:uid="{00000000-0005-0000-0000-0000FA1D0000}"/>
    <cellStyle name="Comma 4 3 2 2 6 9" xfId="15334" xr:uid="{00000000-0005-0000-0000-0000FB1D0000}"/>
    <cellStyle name="Comma 4 3 2 2 7" xfId="10818" xr:uid="{00000000-0005-0000-0000-0000FC1D0000}"/>
    <cellStyle name="Comma 4 3 2 2 7 2" xfId="18368" xr:uid="{00000000-0005-0000-0000-0000FD1D0000}"/>
    <cellStyle name="Comma 4 3 2 2 7 3" xfId="43522" xr:uid="{00000000-0005-0000-0000-0000FE1D0000}"/>
    <cellStyle name="Comma 4 3 2 2 7 4" xfId="47684" xr:uid="{00000000-0005-0000-0000-0000FF1D0000}"/>
    <cellStyle name="Comma 4 3 2 2 7 5" xfId="50700" xr:uid="{00000000-0005-0000-0000-0000001E0000}"/>
    <cellStyle name="Comma 4 3 2 2 7 6" xfId="15355" xr:uid="{00000000-0005-0000-0000-0000011E0000}"/>
    <cellStyle name="Comma 4 3 2 2 8" xfId="11302" xr:uid="{00000000-0005-0000-0000-0000021E0000}"/>
    <cellStyle name="Comma 4 3 2 2 8 2" xfId="18845" xr:uid="{00000000-0005-0000-0000-0000031E0000}"/>
    <cellStyle name="Comma 4 3 2 2 8 3" xfId="30307" xr:uid="{00000000-0005-0000-0000-0000041E0000}"/>
    <cellStyle name="Comma 4 3 2 2 8 4" xfId="48161" xr:uid="{00000000-0005-0000-0000-0000051E0000}"/>
    <cellStyle name="Comma 4 3 2 2 8 5" xfId="51177" xr:uid="{00000000-0005-0000-0000-0000061E0000}"/>
    <cellStyle name="Comma 4 3 2 2 8 6" xfId="15497" xr:uid="{00000000-0005-0000-0000-0000071E0000}"/>
    <cellStyle name="Comma 4 3 2 2 9" xfId="11789" xr:uid="{00000000-0005-0000-0000-0000081E0000}"/>
    <cellStyle name="Comma 4 3 2 2 9 2" xfId="19322" xr:uid="{00000000-0005-0000-0000-0000091E0000}"/>
    <cellStyle name="Comma 4 3 2 2 9 3" xfId="42982" xr:uid="{00000000-0005-0000-0000-00000A1E0000}"/>
    <cellStyle name="Comma 4 3 2 2 9 4" xfId="48638" xr:uid="{00000000-0005-0000-0000-00000B1E0000}"/>
    <cellStyle name="Comma 4 3 2 2 9 5" xfId="51654" xr:uid="{00000000-0005-0000-0000-00000C1E0000}"/>
    <cellStyle name="Comma 4 3 2 2 9 6" xfId="15642" xr:uid="{00000000-0005-0000-0000-00000D1E0000}"/>
    <cellStyle name="Comma 4 3 2 3" xfId="6136" xr:uid="{00000000-0005-0000-0000-00000E1E0000}"/>
    <cellStyle name="Comma 4 3 2 3 10" xfId="15059" xr:uid="{00000000-0005-0000-0000-00000F1E0000}"/>
    <cellStyle name="Comma 4 3 2 3 2" xfId="6456" xr:uid="{00000000-0005-0000-0000-0000101E0000}"/>
    <cellStyle name="Comma 4 3 2 3 2 2" xfId="11082" xr:uid="{00000000-0005-0000-0000-0000111E0000}"/>
    <cellStyle name="Comma 4 3 2 3 2 2 2" xfId="18632" xr:uid="{00000000-0005-0000-0000-0000121E0000}"/>
    <cellStyle name="Comma 4 3 2 3 2 2 3" xfId="43915" xr:uid="{00000000-0005-0000-0000-0000131E0000}"/>
    <cellStyle name="Comma 4 3 2 3 2 2 4" xfId="47948" xr:uid="{00000000-0005-0000-0000-0000141E0000}"/>
    <cellStyle name="Comma 4 3 2 3 2 2 5" xfId="50964" xr:uid="{00000000-0005-0000-0000-0000151E0000}"/>
    <cellStyle name="Comma 4 3 2 3 2 2 6" xfId="15429" xr:uid="{00000000-0005-0000-0000-0000161E0000}"/>
    <cellStyle name="Comma 4 3 2 3 2 3" xfId="11567" xr:uid="{00000000-0005-0000-0000-0000171E0000}"/>
    <cellStyle name="Comma 4 3 2 3 2 3 2" xfId="19109" xr:uid="{00000000-0005-0000-0000-0000181E0000}"/>
    <cellStyle name="Comma 4 3 2 3 2 3 3" xfId="44647" xr:uid="{00000000-0005-0000-0000-0000191E0000}"/>
    <cellStyle name="Comma 4 3 2 3 2 3 4" xfId="48425" xr:uid="{00000000-0005-0000-0000-00001A1E0000}"/>
    <cellStyle name="Comma 4 3 2 3 2 3 5" xfId="51441" xr:uid="{00000000-0005-0000-0000-00001B1E0000}"/>
    <cellStyle name="Comma 4 3 2 3 2 3 6" xfId="15572" xr:uid="{00000000-0005-0000-0000-00001C1E0000}"/>
    <cellStyle name="Comma 4 3 2 3 2 4" xfId="12054" xr:uid="{00000000-0005-0000-0000-00001D1E0000}"/>
    <cellStyle name="Comma 4 3 2 3 2 4 2" xfId="19586" xr:uid="{00000000-0005-0000-0000-00001E1E0000}"/>
    <cellStyle name="Comma 4 3 2 3 2 4 3" xfId="44828" xr:uid="{00000000-0005-0000-0000-00001F1E0000}"/>
    <cellStyle name="Comma 4 3 2 3 2 4 4" xfId="48902" xr:uid="{00000000-0005-0000-0000-0000201E0000}"/>
    <cellStyle name="Comma 4 3 2 3 2 4 5" xfId="51918" xr:uid="{00000000-0005-0000-0000-0000211E0000}"/>
    <cellStyle name="Comma 4 3 2 3 2 4 6" xfId="15717" xr:uid="{00000000-0005-0000-0000-0000221E0000}"/>
    <cellStyle name="Comma 4 3 2 3 2 5" xfId="9090" xr:uid="{00000000-0005-0000-0000-0000231E0000}"/>
    <cellStyle name="Comma 4 3 2 3 2 5 2" xfId="43610" xr:uid="{00000000-0005-0000-0000-0000241E0000}"/>
    <cellStyle name="Comma 4 3 2 3 2 5 3" xfId="47471" xr:uid="{00000000-0005-0000-0000-0000251E0000}"/>
    <cellStyle name="Comma 4 3 2 3 2 5 4" xfId="50487" xr:uid="{00000000-0005-0000-0000-0000261E0000}"/>
    <cellStyle name="Comma 4 3 2 3 2 5 5" xfId="18287" xr:uid="{00000000-0005-0000-0000-0000271E0000}"/>
    <cellStyle name="Comma 4 3 2 3 2 6" xfId="43273" xr:uid="{00000000-0005-0000-0000-0000281E0000}"/>
    <cellStyle name="Comma 4 3 2 3 2 7" xfId="46365" xr:uid="{00000000-0005-0000-0000-0000291E0000}"/>
    <cellStyle name="Comma 4 3 2 3 2 8" xfId="49381" xr:uid="{00000000-0005-0000-0000-00002A1E0000}"/>
    <cellStyle name="Comma 4 3 2 3 2 9" xfId="15208" xr:uid="{00000000-0005-0000-0000-00002B1E0000}"/>
    <cellStyle name="Comma 4 3 2 3 3" xfId="10870" xr:uid="{00000000-0005-0000-0000-00002C1E0000}"/>
    <cellStyle name="Comma 4 3 2 3 3 2" xfId="18420" xr:uid="{00000000-0005-0000-0000-00002D1E0000}"/>
    <cellStyle name="Comma 4 3 2 3 3 3" xfId="42685" xr:uid="{00000000-0005-0000-0000-00002E1E0000}"/>
    <cellStyle name="Comma 4 3 2 3 3 4" xfId="47736" xr:uid="{00000000-0005-0000-0000-00002F1E0000}"/>
    <cellStyle name="Comma 4 3 2 3 3 5" xfId="50752" xr:uid="{00000000-0005-0000-0000-0000301E0000}"/>
    <cellStyle name="Comma 4 3 2 3 3 6" xfId="15369" xr:uid="{00000000-0005-0000-0000-0000311E0000}"/>
    <cellStyle name="Comma 4 3 2 3 4" xfId="11354" xr:uid="{00000000-0005-0000-0000-0000321E0000}"/>
    <cellStyle name="Comma 4 3 2 3 4 2" xfId="18897" xr:uid="{00000000-0005-0000-0000-0000331E0000}"/>
    <cellStyle name="Comma 4 3 2 3 4 3" xfId="43162" xr:uid="{00000000-0005-0000-0000-0000341E0000}"/>
    <cellStyle name="Comma 4 3 2 3 4 4" xfId="48213" xr:uid="{00000000-0005-0000-0000-0000351E0000}"/>
    <cellStyle name="Comma 4 3 2 3 4 5" xfId="51229" xr:uid="{00000000-0005-0000-0000-0000361E0000}"/>
    <cellStyle name="Comma 4 3 2 3 4 6" xfId="15511" xr:uid="{00000000-0005-0000-0000-0000371E0000}"/>
    <cellStyle name="Comma 4 3 2 3 5" xfId="11841" xr:uid="{00000000-0005-0000-0000-0000381E0000}"/>
    <cellStyle name="Comma 4 3 2 3 5 2" xfId="19374" xr:uid="{00000000-0005-0000-0000-0000391E0000}"/>
    <cellStyle name="Comma 4 3 2 3 5 3" xfId="44075" xr:uid="{00000000-0005-0000-0000-00003A1E0000}"/>
    <cellStyle name="Comma 4 3 2 3 5 4" xfId="48690" xr:uid="{00000000-0005-0000-0000-00003B1E0000}"/>
    <cellStyle name="Comma 4 3 2 3 5 5" xfId="51706" xr:uid="{00000000-0005-0000-0000-00003C1E0000}"/>
    <cellStyle name="Comma 4 3 2 3 5 6" xfId="15656" xr:uid="{00000000-0005-0000-0000-00003D1E0000}"/>
    <cellStyle name="Comma 4 3 2 3 6" xfId="8789" xr:uid="{00000000-0005-0000-0000-00003E1E0000}"/>
    <cellStyle name="Comma 4 3 2 3 6 2" xfId="43045" xr:uid="{00000000-0005-0000-0000-00003F1E0000}"/>
    <cellStyle name="Comma 4 3 2 3 6 3" xfId="47259" xr:uid="{00000000-0005-0000-0000-0000401E0000}"/>
    <cellStyle name="Comma 4 3 2 3 6 4" xfId="50275" xr:uid="{00000000-0005-0000-0000-0000411E0000}"/>
    <cellStyle name="Comma 4 3 2 3 6 5" xfId="18226" xr:uid="{00000000-0005-0000-0000-0000421E0000}"/>
    <cellStyle name="Comma 4 3 2 3 7" xfId="28592" xr:uid="{00000000-0005-0000-0000-0000431E0000}"/>
    <cellStyle name="Comma 4 3 2 3 8" xfId="46153" xr:uid="{00000000-0005-0000-0000-0000441E0000}"/>
    <cellStyle name="Comma 4 3 2 3 9" xfId="49169" xr:uid="{00000000-0005-0000-0000-0000451E0000}"/>
    <cellStyle name="Comma 4 3 2 4" xfId="6216" xr:uid="{00000000-0005-0000-0000-0000461E0000}"/>
    <cellStyle name="Comma 4 3 2 4 10" xfId="15092" xr:uid="{00000000-0005-0000-0000-0000471E0000}"/>
    <cellStyle name="Comma 4 3 2 4 2" xfId="6536" xr:uid="{00000000-0005-0000-0000-0000481E0000}"/>
    <cellStyle name="Comma 4 3 2 4 2 2" xfId="11135" xr:uid="{00000000-0005-0000-0000-0000491E0000}"/>
    <cellStyle name="Comma 4 3 2 4 2 2 2" xfId="18685" xr:uid="{00000000-0005-0000-0000-00004A1E0000}"/>
    <cellStyle name="Comma 4 3 2 4 2 2 3" xfId="43153" xr:uid="{00000000-0005-0000-0000-00004B1E0000}"/>
    <cellStyle name="Comma 4 3 2 4 2 2 4" xfId="48001" xr:uid="{00000000-0005-0000-0000-00004C1E0000}"/>
    <cellStyle name="Comma 4 3 2 4 2 2 5" xfId="51017" xr:uid="{00000000-0005-0000-0000-00004D1E0000}"/>
    <cellStyle name="Comma 4 3 2 4 2 2 6" xfId="15444" xr:uid="{00000000-0005-0000-0000-00004E1E0000}"/>
    <cellStyle name="Comma 4 3 2 4 2 3" xfId="11620" xr:uid="{00000000-0005-0000-0000-00004F1E0000}"/>
    <cellStyle name="Comma 4 3 2 4 2 3 2" xfId="19162" xr:uid="{00000000-0005-0000-0000-0000501E0000}"/>
    <cellStyle name="Comma 4 3 2 4 2 3 3" xfId="44841" xr:uid="{00000000-0005-0000-0000-0000511E0000}"/>
    <cellStyle name="Comma 4 3 2 4 2 3 4" xfId="48478" xr:uid="{00000000-0005-0000-0000-0000521E0000}"/>
    <cellStyle name="Comma 4 3 2 4 2 3 5" xfId="51494" xr:uid="{00000000-0005-0000-0000-0000531E0000}"/>
    <cellStyle name="Comma 4 3 2 4 2 3 6" xfId="15587" xr:uid="{00000000-0005-0000-0000-0000541E0000}"/>
    <cellStyle name="Comma 4 3 2 4 2 4" xfId="12107" xr:uid="{00000000-0005-0000-0000-0000551E0000}"/>
    <cellStyle name="Comma 4 3 2 4 2 4 2" xfId="19639" xr:uid="{00000000-0005-0000-0000-0000561E0000}"/>
    <cellStyle name="Comma 4 3 2 4 2 4 3" xfId="43544" xr:uid="{00000000-0005-0000-0000-0000571E0000}"/>
    <cellStyle name="Comma 4 3 2 4 2 4 4" xfId="48955" xr:uid="{00000000-0005-0000-0000-0000581E0000}"/>
    <cellStyle name="Comma 4 3 2 4 2 4 5" xfId="51971" xr:uid="{00000000-0005-0000-0000-0000591E0000}"/>
    <cellStyle name="Comma 4 3 2 4 2 4 6" xfId="15732" xr:uid="{00000000-0005-0000-0000-00005A1E0000}"/>
    <cellStyle name="Comma 4 3 2 4 2 5" xfId="9169" xr:uid="{00000000-0005-0000-0000-00005B1E0000}"/>
    <cellStyle name="Comma 4 3 2 4 2 5 2" xfId="44429" xr:uid="{00000000-0005-0000-0000-00005C1E0000}"/>
    <cellStyle name="Comma 4 3 2 4 2 5 3" xfId="47524" xr:uid="{00000000-0005-0000-0000-00005D1E0000}"/>
    <cellStyle name="Comma 4 3 2 4 2 5 4" xfId="50540" xr:uid="{00000000-0005-0000-0000-00005E1E0000}"/>
    <cellStyle name="Comma 4 3 2 4 2 5 5" xfId="18302" xr:uid="{00000000-0005-0000-0000-00005F1E0000}"/>
    <cellStyle name="Comma 4 3 2 4 2 6" xfId="42400" xr:uid="{00000000-0005-0000-0000-0000601E0000}"/>
    <cellStyle name="Comma 4 3 2 4 2 7" xfId="46418" xr:uid="{00000000-0005-0000-0000-0000611E0000}"/>
    <cellStyle name="Comma 4 3 2 4 2 8" xfId="49434" xr:uid="{00000000-0005-0000-0000-0000621E0000}"/>
    <cellStyle name="Comma 4 3 2 4 2 9" xfId="15249" xr:uid="{00000000-0005-0000-0000-0000631E0000}"/>
    <cellStyle name="Comma 4 3 2 4 3" xfId="10923" xr:uid="{00000000-0005-0000-0000-0000641E0000}"/>
    <cellStyle name="Comma 4 3 2 4 3 2" xfId="18473" xr:uid="{00000000-0005-0000-0000-0000651E0000}"/>
    <cellStyle name="Comma 4 3 2 4 3 3" xfId="42696" xr:uid="{00000000-0005-0000-0000-0000661E0000}"/>
    <cellStyle name="Comma 4 3 2 4 3 4" xfId="47789" xr:uid="{00000000-0005-0000-0000-0000671E0000}"/>
    <cellStyle name="Comma 4 3 2 4 3 5" xfId="50805" xr:uid="{00000000-0005-0000-0000-0000681E0000}"/>
    <cellStyle name="Comma 4 3 2 4 3 6" xfId="15384" xr:uid="{00000000-0005-0000-0000-0000691E0000}"/>
    <cellStyle name="Comma 4 3 2 4 4" xfId="11408" xr:uid="{00000000-0005-0000-0000-00006A1E0000}"/>
    <cellStyle name="Comma 4 3 2 4 4 2" xfId="18950" xr:uid="{00000000-0005-0000-0000-00006B1E0000}"/>
    <cellStyle name="Comma 4 3 2 4 4 3" xfId="43830" xr:uid="{00000000-0005-0000-0000-00006C1E0000}"/>
    <cellStyle name="Comma 4 3 2 4 4 4" xfId="48266" xr:uid="{00000000-0005-0000-0000-00006D1E0000}"/>
    <cellStyle name="Comma 4 3 2 4 4 5" xfId="51282" xr:uid="{00000000-0005-0000-0000-00006E1E0000}"/>
    <cellStyle name="Comma 4 3 2 4 4 6" xfId="15527" xr:uid="{00000000-0005-0000-0000-00006F1E0000}"/>
    <cellStyle name="Comma 4 3 2 4 5" xfId="11895" xr:uid="{00000000-0005-0000-0000-0000701E0000}"/>
    <cellStyle name="Comma 4 3 2 4 5 2" xfId="19427" xr:uid="{00000000-0005-0000-0000-0000711E0000}"/>
    <cellStyle name="Comma 4 3 2 4 5 3" xfId="42983" xr:uid="{00000000-0005-0000-0000-0000721E0000}"/>
    <cellStyle name="Comma 4 3 2 4 5 4" xfId="48743" xr:uid="{00000000-0005-0000-0000-0000731E0000}"/>
    <cellStyle name="Comma 4 3 2 4 5 5" xfId="51759" xr:uid="{00000000-0005-0000-0000-0000741E0000}"/>
    <cellStyle name="Comma 4 3 2 4 5 6" xfId="15672" xr:uid="{00000000-0005-0000-0000-0000751E0000}"/>
    <cellStyle name="Comma 4 3 2 4 6" xfId="8860" xr:uid="{00000000-0005-0000-0000-0000761E0000}"/>
    <cellStyle name="Comma 4 3 2 4 6 2" xfId="44202" xr:uid="{00000000-0005-0000-0000-0000771E0000}"/>
    <cellStyle name="Comma 4 3 2 4 6 3" xfId="47312" xr:uid="{00000000-0005-0000-0000-0000781E0000}"/>
    <cellStyle name="Comma 4 3 2 4 6 4" xfId="50328" xr:uid="{00000000-0005-0000-0000-0000791E0000}"/>
    <cellStyle name="Comma 4 3 2 4 6 5" xfId="18242" xr:uid="{00000000-0005-0000-0000-00007A1E0000}"/>
    <cellStyle name="Comma 4 3 2 4 7" xfId="42331" xr:uid="{00000000-0005-0000-0000-00007B1E0000}"/>
    <cellStyle name="Comma 4 3 2 4 8" xfId="46206" xr:uid="{00000000-0005-0000-0000-00007C1E0000}"/>
    <cellStyle name="Comma 4 3 2 4 9" xfId="49222" xr:uid="{00000000-0005-0000-0000-00007D1E0000}"/>
    <cellStyle name="Comma 4 3 2 5" xfId="6296" xr:uid="{00000000-0005-0000-0000-00007E1E0000}"/>
    <cellStyle name="Comma 4 3 2 5 10" xfId="15130" xr:uid="{00000000-0005-0000-0000-00007F1E0000}"/>
    <cellStyle name="Comma 4 3 2 5 2" xfId="6616" xr:uid="{00000000-0005-0000-0000-0000801E0000}"/>
    <cellStyle name="Comma 4 3 2 5 2 2" xfId="11188" xr:uid="{00000000-0005-0000-0000-0000811E0000}"/>
    <cellStyle name="Comma 4 3 2 5 2 2 2" xfId="18738" xr:uid="{00000000-0005-0000-0000-0000821E0000}"/>
    <cellStyle name="Comma 4 3 2 5 2 2 3" xfId="43555" xr:uid="{00000000-0005-0000-0000-0000831E0000}"/>
    <cellStyle name="Comma 4 3 2 5 2 2 4" xfId="48054" xr:uid="{00000000-0005-0000-0000-0000841E0000}"/>
    <cellStyle name="Comma 4 3 2 5 2 2 5" xfId="51070" xr:uid="{00000000-0005-0000-0000-0000851E0000}"/>
    <cellStyle name="Comma 4 3 2 5 2 2 6" xfId="15459" xr:uid="{00000000-0005-0000-0000-0000861E0000}"/>
    <cellStyle name="Comma 4 3 2 5 2 3" xfId="11673" xr:uid="{00000000-0005-0000-0000-0000871E0000}"/>
    <cellStyle name="Comma 4 3 2 5 2 3 2" xfId="19215" xr:uid="{00000000-0005-0000-0000-0000881E0000}"/>
    <cellStyle name="Comma 4 3 2 5 2 3 3" xfId="44801" xr:uid="{00000000-0005-0000-0000-0000891E0000}"/>
    <cellStyle name="Comma 4 3 2 5 2 3 4" xfId="48531" xr:uid="{00000000-0005-0000-0000-00008A1E0000}"/>
    <cellStyle name="Comma 4 3 2 5 2 3 5" xfId="51547" xr:uid="{00000000-0005-0000-0000-00008B1E0000}"/>
    <cellStyle name="Comma 4 3 2 5 2 3 6" xfId="15602" xr:uid="{00000000-0005-0000-0000-00008C1E0000}"/>
    <cellStyle name="Comma 4 3 2 5 2 4" xfId="12160" xr:uid="{00000000-0005-0000-0000-00008D1E0000}"/>
    <cellStyle name="Comma 4 3 2 5 2 4 2" xfId="19692" xr:uid="{00000000-0005-0000-0000-00008E1E0000}"/>
    <cellStyle name="Comma 4 3 2 5 2 4 3" xfId="44237" xr:uid="{00000000-0005-0000-0000-00008F1E0000}"/>
    <cellStyle name="Comma 4 3 2 5 2 4 4" xfId="49008" xr:uid="{00000000-0005-0000-0000-0000901E0000}"/>
    <cellStyle name="Comma 4 3 2 5 2 4 5" xfId="52024" xr:uid="{00000000-0005-0000-0000-0000911E0000}"/>
    <cellStyle name="Comma 4 3 2 5 2 4 6" xfId="15747" xr:uid="{00000000-0005-0000-0000-0000921E0000}"/>
    <cellStyle name="Comma 4 3 2 5 2 5" xfId="9249" xr:uid="{00000000-0005-0000-0000-0000931E0000}"/>
    <cellStyle name="Comma 4 3 2 5 2 5 2" xfId="43339" xr:uid="{00000000-0005-0000-0000-0000941E0000}"/>
    <cellStyle name="Comma 4 3 2 5 2 5 3" xfId="47577" xr:uid="{00000000-0005-0000-0000-0000951E0000}"/>
    <cellStyle name="Comma 4 3 2 5 2 5 4" xfId="50593" xr:uid="{00000000-0005-0000-0000-0000961E0000}"/>
    <cellStyle name="Comma 4 3 2 5 2 5 5" xfId="18317" xr:uid="{00000000-0005-0000-0000-0000971E0000}"/>
    <cellStyle name="Comma 4 3 2 5 2 6" xfId="42420" xr:uid="{00000000-0005-0000-0000-0000981E0000}"/>
    <cellStyle name="Comma 4 3 2 5 2 7" xfId="46471" xr:uid="{00000000-0005-0000-0000-0000991E0000}"/>
    <cellStyle name="Comma 4 3 2 5 2 8" xfId="49487" xr:uid="{00000000-0005-0000-0000-00009A1E0000}"/>
    <cellStyle name="Comma 4 3 2 5 2 9" xfId="15291" xr:uid="{00000000-0005-0000-0000-00009B1E0000}"/>
    <cellStyle name="Comma 4 3 2 5 3" xfId="10976" xr:uid="{00000000-0005-0000-0000-00009C1E0000}"/>
    <cellStyle name="Comma 4 3 2 5 3 2" xfId="18526" xr:uid="{00000000-0005-0000-0000-00009D1E0000}"/>
    <cellStyle name="Comma 4 3 2 5 3 3" xfId="43465" xr:uid="{00000000-0005-0000-0000-00009E1E0000}"/>
    <cellStyle name="Comma 4 3 2 5 3 4" xfId="47842" xr:uid="{00000000-0005-0000-0000-00009F1E0000}"/>
    <cellStyle name="Comma 4 3 2 5 3 5" xfId="50858" xr:uid="{00000000-0005-0000-0000-0000A01E0000}"/>
    <cellStyle name="Comma 4 3 2 5 3 6" xfId="15399" xr:uid="{00000000-0005-0000-0000-0000A11E0000}"/>
    <cellStyle name="Comma 4 3 2 5 4" xfId="11461" xr:uid="{00000000-0005-0000-0000-0000A21E0000}"/>
    <cellStyle name="Comma 4 3 2 5 4 2" xfId="19003" xr:uid="{00000000-0005-0000-0000-0000A31E0000}"/>
    <cellStyle name="Comma 4 3 2 5 4 3" xfId="43674" xr:uid="{00000000-0005-0000-0000-0000A41E0000}"/>
    <cellStyle name="Comma 4 3 2 5 4 4" xfId="48319" xr:uid="{00000000-0005-0000-0000-0000A51E0000}"/>
    <cellStyle name="Comma 4 3 2 5 4 5" xfId="51335" xr:uid="{00000000-0005-0000-0000-0000A61E0000}"/>
    <cellStyle name="Comma 4 3 2 5 4 6" xfId="15542" xr:uid="{00000000-0005-0000-0000-0000A71E0000}"/>
    <cellStyle name="Comma 4 3 2 5 5" xfId="11948" xr:uid="{00000000-0005-0000-0000-0000A81E0000}"/>
    <cellStyle name="Comma 4 3 2 5 5 2" xfId="19480" xr:uid="{00000000-0005-0000-0000-0000A91E0000}"/>
    <cellStyle name="Comma 4 3 2 5 5 3" xfId="42850" xr:uid="{00000000-0005-0000-0000-0000AA1E0000}"/>
    <cellStyle name="Comma 4 3 2 5 5 4" xfId="48796" xr:uid="{00000000-0005-0000-0000-0000AB1E0000}"/>
    <cellStyle name="Comma 4 3 2 5 5 5" xfId="51812" xr:uid="{00000000-0005-0000-0000-0000AC1E0000}"/>
    <cellStyle name="Comma 4 3 2 5 5 6" xfId="15687" xr:uid="{00000000-0005-0000-0000-0000AD1E0000}"/>
    <cellStyle name="Comma 4 3 2 5 6" xfId="8936" xr:uid="{00000000-0005-0000-0000-0000AE1E0000}"/>
    <cellStyle name="Comma 4 3 2 5 6 2" xfId="43685" xr:uid="{00000000-0005-0000-0000-0000AF1E0000}"/>
    <cellStyle name="Comma 4 3 2 5 6 3" xfId="47365" xr:uid="{00000000-0005-0000-0000-0000B01E0000}"/>
    <cellStyle name="Comma 4 3 2 5 6 4" xfId="50381" xr:uid="{00000000-0005-0000-0000-0000B11E0000}"/>
    <cellStyle name="Comma 4 3 2 5 6 5" xfId="18257" xr:uid="{00000000-0005-0000-0000-0000B21E0000}"/>
    <cellStyle name="Comma 4 3 2 5 7" xfId="44520" xr:uid="{00000000-0005-0000-0000-0000B31E0000}"/>
    <cellStyle name="Comma 4 3 2 5 8" xfId="46259" xr:uid="{00000000-0005-0000-0000-0000B41E0000}"/>
    <cellStyle name="Comma 4 3 2 5 9" xfId="49275" xr:uid="{00000000-0005-0000-0000-0000B51E0000}"/>
    <cellStyle name="Comma 4 3 2 6" xfId="6376" xr:uid="{00000000-0005-0000-0000-0000B61E0000}"/>
    <cellStyle name="Comma 4 3 2 6 2" xfId="11029" xr:uid="{00000000-0005-0000-0000-0000B71E0000}"/>
    <cellStyle name="Comma 4 3 2 6 2 2" xfId="18579" xr:uid="{00000000-0005-0000-0000-0000B81E0000}"/>
    <cellStyle name="Comma 4 3 2 6 2 3" xfId="44118" xr:uid="{00000000-0005-0000-0000-0000B91E0000}"/>
    <cellStyle name="Comma 4 3 2 6 2 4" xfId="47895" xr:uid="{00000000-0005-0000-0000-0000BA1E0000}"/>
    <cellStyle name="Comma 4 3 2 6 2 5" xfId="50911" xr:uid="{00000000-0005-0000-0000-0000BB1E0000}"/>
    <cellStyle name="Comma 4 3 2 6 2 6" xfId="15414" xr:uid="{00000000-0005-0000-0000-0000BC1E0000}"/>
    <cellStyle name="Comma 4 3 2 6 3" xfId="11514" xr:uid="{00000000-0005-0000-0000-0000BD1E0000}"/>
    <cellStyle name="Comma 4 3 2 6 3 2" xfId="19056" xr:uid="{00000000-0005-0000-0000-0000BE1E0000}"/>
    <cellStyle name="Comma 4 3 2 6 3 3" xfId="44271" xr:uid="{00000000-0005-0000-0000-0000BF1E0000}"/>
    <cellStyle name="Comma 4 3 2 6 3 4" xfId="48372" xr:uid="{00000000-0005-0000-0000-0000C01E0000}"/>
    <cellStyle name="Comma 4 3 2 6 3 5" xfId="51388" xr:uid="{00000000-0005-0000-0000-0000C11E0000}"/>
    <cellStyle name="Comma 4 3 2 6 3 6" xfId="15557" xr:uid="{00000000-0005-0000-0000-0000C21E0000}"/>
    <cellStyle name="Comma 4 3 2 6 4" xfId="12001" xr:uid="{00000000-0005-0000-0000-0000C31E0000}"/>
    <cellStyle name="Comma 4 3 2 6 4 2" xfId="19533" xr:uid="{00000000-0005-0000-0000-0000C41E0000}"/>
    <cellStyle name="Comma 4 3 2 6 4 3" xfId="42985" xr:uid="{00000000-0005-0000-0000-0000C51E0000}"/>
    <cellStyle name="Comma 4 3 2 6 4 4" xfId="48849" xr:uid="{00000000-0005-0000-0000-0000C61E0000}"/>
    <cellStyle name="Comma 4 3 2 6 4 5" xfId="51865" xr:uid="{00000000-0005-0000-0000-0000C71E0000}"/>
    <cellStyle name="Comma 4 3 2 6 4 6" xfId="15702" xr:uid="{00000000-0005-0000-0000-0000C81E0000}"/>
    <cellStyle name="Comma 4 3 2 6 5" xfId="9015" xr:uid="{00000000-0005-0000-0000-0000C91E0000}"/>
    <cellStyle name="Comma 4 3 2 6 5 2" xfId="20974" xr:uid="{00000000-0005-0000-0000-0000CA1E0000}"/>
    <cellStyle name="Comma 4 3 2 6 5 3" xfId="47418" xr:uid="{00000000-0005-0000-0000-0000CB1E0000}"/>
    <cellStyle name="Comma 4 3 2 6 5 4" xfId="50434" xr:uid="{00000000-0005-0000-0000-0000CC1E0000}"/>
    <cellStyle name="Comma 4 3 2 6 5 5" xfId="18272" xr:uid="{00000000-0005-0000-0000-0000CD1E0000}"/>
    <cellStyle name="Comma 4 3 2 6 6" xfId="30856" xr:uid="{00000000-0005-0000-0000-0000CE1E0000}"/>
    <cellStyle name="Comma 4 3 2 6 7" xfId="46312" xr:uid="{00000000-0005-0000-0000-0000CF1E0000}"/>
    <cellStyle name="Comma 4 3 2 6 8" xfId="49328" xr:uid="{00000000-0005-0000-0000-0000D01E0000}"/>
    <cellStyle name="Comma 4 3 2 6 9" xfId="15171" xr:uid="{00000000-0005-0000-0000-0000D11E0000}"/>
    <cellStyle name="Comma 4 3 2 7" xfId="6696" xr:uid="{00000000-0005-0000-0000-0000D21E0000}"/>
    <cellStyle name="Comma 4 3 2 7 2" xfId="11241" xr:uid="{00000000-0005-0000-0000-0000D31E0000}"/>
    <cellStyle name="Comma 4 3 2 7 2 2" xfId="18791" xr:uid="{00000000-0005-0000-0000-0000D41E0000}"/>
    <cellStyle name="Comma 4 3 2 7 2 3" xfId="42972" xr:uid="{00000000-0005-0000-0000-0000D51E0000}"/>
    <cellStyle name="Comma 4 3 2 7 2 4" xfId="48107" xr:uid="{00000000-0005-0000-0000-0000D61E0000}"/>
    <cellStyle name="Comma 4 3 2 7 2 5" xfId="51123" xr:uid="{00000000-0005-0000-0000-0000D71E0000}"/>
    <cellStyle name="Comma 4 3 2 7 2 6" xfId="15474" xr:uid="{00000000-0005-0000-0000-0000D81E0000}"/>
    <cellStyle name="Comma 4 3 2 7 3" xfId="11726" xr:uid="{00000000-0005-0000-0000-0000D91E0000}"/>
    <cellStyle name="Comma 4 3 2 7 3 2" xfId="19268" xr:uid="{00000000-0005-0000-0000-0000DA1E0000}"/>
    <cellStyle name="Comma 4 3 2 7 3 3" xfId="44554" xr:uid="{00000000-0005-0000-0000-0000DB1E0000}"/>
    <cellStyle name="Comma 4 3 2 7 3 4" xfId="48584" xr:uid="{00000000-0005-0000-0000-0000DC1E0000}"/>
    <cellStyle name="Comma 4 3 2 7 3 5" xfId="51600" xr:uid="{00000000-0005-0000-0000-0000DD1E0000}"/>
    <cellStyle name="Comma 4 3 2 7 3 6" xfId="15617" xr:uid="{00000000-0005-0000-0000-0000DE1E0000}"/>
    <cellStyle name="Comma 4 3 2 7 4" xfId="12214" xr:uid="{00000000-0005-0000-0000-0000DF1E0000}"/>
    <cellStyle name="Comma 4 3 2 7 4 2" xfId="19745" xr:uid="{00000000-0005-0000-0000-0000E01E0000}"/>
    <cellStyle name="Comma 4 3 2 7 4 3" xfId="43371" xr:uid="{00000000-0005-0000-0000-0000E11E0000}"/>
    <cellStyle name="Comma 4 3 2 7 4 4" xfId="49061" xr:uid="{00000000-0005-0000-0000-0000E21E0000}"/>
    <cellStyle name="Comma 4 3 2 7 4 5" xfId="52077" xr:uid="{00000000-0005-0000-0000-0000E31E0000}"/>
    <cellStyle name="Comma 4 3 2 7 4 6" xfId="15763" xr:uid="{00000000-0005-0000-0000-0000E41E0000}"/>
    <cellStyle name="Comma 4 3 2 7 5" xfId="9329" xr:uid="{00000000-0005-0000-0000-0000E51E0000}"/>
    <cellStyle name="Comma 4 3 2 7 5 2" xfId="21311" xr:uid="{00000000-0005-0000-0000-0000E61E0000}"/>
    <cellStyle name="Comma 4 3 2 7 5 3" xfId="47630" xr:uid="{00000000-0005-0000-0000-0000E71E0000}"/>
    <cellStyle name="Comma 4 3 2 7 5 4" xfId="50646" xr:uid="{00000000-0005-0000-0000-0000E81E0000}"/>
    <cellStyle name="Comma 4 3 2 7 5 5" xfId="18332" xr:uid="{00000000-0005-0000-0000-0000E91E0000}"/>
    <cellStyle name="Comma 4 3 2 7 6" xfId="28668" xr:uid="{00000000-0005-0000-0000-0000EA1E0000}"/>
    <cellStyle name="Comma 4 3 2 7 7" xfId="46524" xr:uid="{00000000-0005-0000-0000-0000EB1E0000}"/>
    <cellStyle name="Comma 4 3 2 7 8" xfId="49540" xr:uid="{00000000-0005-0000-0000-0000EC1E0000}"/>
    <cellStyle name="Comma 4 3 2 7 9" xfId="15333" xr:uid="{00000000-0005-0000-0000-0000ED1E0000}"/>
    <cellStyle name="Comma 4 3 2 8" xfId="10668" xr:uid="{00000000-0005-0000-0000-0000EE1E0000}"/>
    <cellStyle name="Comma 4 3 2 9" xfId="10817" xr:uid="{00000000-0005-0000-0000-0000EF1E0000}"/>
    <cellStyle name="Comma 4 3 2 9 2" xfId="18367" xr:uid="{00000000-0005-0000-0000-0000F01E0000}"/>
    <cellStyle name="Comma 4 3 2 9 3" xfId="21264" xr:uid="{00000000-0005-0000-0000-0000F11E0000}"/>
    <cellStyle name="Comma 4 3 2 9 4" xfId="47683" xr:uid="{00000000-0005-0000-0000-0000F21E0000}"/>
    <cellStyle name="Comma 4 3 2 9 5" xfId="50699" xr:uid="{00000000-0005-0000-0000-0000F31E0000}"/>
    <cellStyle name="Comma 4 3 2 9 6" xfId="15354" xr:uid="{00000000-0005-0000-0000-0000F41E0000}"/>
    <cellStyle name="Comma 4 3 3" xfId="4874" xr:uid="{00000000-0005-0000-0000-0000F51E0000}"/>
    <cellStyle name="Comma 4 3 3 10" xfId="8484" xr:uid="{00000000-0005-0000-0000-0000F61E0000}"/>
    <cellStyle name="Comma 4 3 3 10 2" xfId="43042" xr:uid="{00000000-0005-0000-0000-0000F71E0000}"/>
    <cellStyle name="Comma 4 3 3 10 3" xfId="47222" xr:uid="{00000000-0005-0000-0000-0000F81E0000}"/>
    <cellStyle name="Comma 4 3 3 10 4" xfId="50238" xr:uid="{00000000-0005-0000-0000-0000F91E0000}"/>
    <cellStyle name="Comma 4 3 3 10 5" xfId="18212" xr:uid="{00000000-0005-0000-0000-0000FA1E0000}"/>
    <cellStyle name="Comma 4 3 3 11" xfId="20052" xr:uid="{00000000-0005-0000-0000-0000FB1E0000}"/>
    <cellStyle name="Comma 4 3 3 12" xfId="20290" xr:uid="{00000000-0005-0000-0000-0000FC1E0000}"/>
    <cellStyle name="Comma 4 3 3 13" xfId="44935" xr:uid="{00000000-0005-0000-0000-0000FD1E0000}"/>
    <cellStyle name="Comma 4 3 3 14" xfId="45843" xr:uid="{00000000-0005-0000-0000-0000FE1E0000}"/>
    <cellStyle name="Comma 4 3 3 15" xfId="46102" xr:uid="{00000000-0005-0000-0000-0000FF1E0000}"/>
    <cellStyle name="Comma 4 3 3 16" xfId="49117" xr:uid="{00000000-0005-0000-0000-0000001F0000}"/>
    <cellStyle name="Comma 4 3 3 17" xfId="14874" xr:uid="{00000000-0005-0000-0000-0000011F0000}"/>
    <cellStyle name="Comma 4 3 3 2" xfId="6138" xr:uid="{00000000-0005-0000-0000-0000021F0000}"/>
    <cellStyle name="Comma 4 3 3 2 10" xfId="15061" xr:uid="{00000000-0005-0000-0000-0000031F0000}"/>
    <cellStyle name="Comma 4 3 3 2 2" xfId="6458" xr:uid="{00000000-0005-0000-0000-0000041F0000}"/>
    <cellStyle name="Comma 4 3 3 2 2 2" xfId="11084" xr:uid="{00000000-0005-0000-0000-0000051F0000}"/>
    <cellStyle name="Comma 4 3 3 2 2 2 2" xfId="18634" xr:uid="{00000000-0005-0000-0000-0000061F0000}"/>
    <cellStyle name="Comma 4 3 3 2 2 2 3" xfId="44270" xr:uid="{00000000-0005-0000-0000-0000071F0000}"/>
    <cellStyle name="Comma 4 3 3 2 2 2 4" xfId="47950" xr:uid="{00000000-0005-0000-0000-0000081F0000}"/>
    <cellStyle name="Comma 4 3 3 2 2 2 5" xfId="50966" xr:uid="{00000000-0005-0000-0000-0000091F0000}"/>
    <cellStyle name="Comma 4 3 3 2 2 2 6" xfId="15431" xr:uid="{00000000-0005-0000-0000-00000A1F0000}"/>
    <cellStyle name="Comma 4 3 3 2 2 3" xfId="11569" xr:uid="{00000000-0005-0000-0000-00000B1F0000}"/>
    <cellStyle name="Comma 4 3 3 2 2 3 2" xfId="19111" xr:uid="{00000000-0005-0000-0000-00000C1F0000}"/>
    <cellStyle name="Comma 4 3 3 2 2 3 3" xfId="42792" xr:uid="{00000000-0005-0000-0000-00000D1F0000}"/>
    <cellStyle name="Comma 4 3 3 2 2 3 4" xfId="48427" xr:uid="{00000000-0005-0000-0000-00000E1F0000}"/>
    <cellStyle name="Comma 4 3 3 2 2 3 5" xfId="51443" xr:uid="{00000000-0005-0000-0000-00000F1F0000}"/>
    <cellStyle name="Comma 4 3 3 2 2 3 6" xfId="15574" xr:uid="{00000000-0005-0000-0000-0000101F0000}"/>
    <cellStyle name="Comma 4 3 3 2 2 4" xfId="12056" xr:uid="{00000000-0005-0000-0000-0000111F0000}"/>
    <cellStyle name="Comma 4 3 3 2 2 4 2" xfId="19588" xr:uid="{00000000-0005-0000-0000-0000121F0000}"/>
    <cellStyle name="Comma 4 3 3 2 2 4 3" xfId="43731" xr:uid="{00000000-0005-0000-0000-0000131F0000}"/>
    <cellStyle name="Comma 4 3 3 2 2 4 4" xfId="48904" xr:uid="{00000000-0005-0000-0000-0000141F0000}"/>
    <cellStyle name="Comma 4 3 3 2 2 4 5" xfId="51920" xr:uid="{00000000-0005-0000-0000-0000151F0000}"/>
    <cellStyle name="Comma 4 3 3 2 2 4 6" xfId="15719" xr:uid="{00000000-0005-0000-0000-0000161F0000}"/>
    <cellStyle name="Comma 4 3 3 2 2 5" xfId="9092" xr:uid="{00000000-0005-0000-0000-0000171F0000}"/>
    <cellStyle name="Comma 4 3 3 2 2 5 2" xfId="33399" xr:uid="{00000000-0005-0000-0000-0000181F0000}"/>
    <cellStyle name="Comma 4 3 3 2 2 5 3" xfId="47473" xr:uid="{00000000-0005-0000-0000-0000191F0000}"/>
    <cellStyle name="Comma 4 3 3 2 2 5 4" xfId="50489" xr:uid="{00000000-0005-0000-0000-00001A1F0000}"/>
    <cellStyle name="Comma 4 3 3 2 2 5 5" xfId="18289" xr:uid="{00000000-0005-0000-0000-00001B1F0000}"/>
    <cellStyle name="Comma 4 3 3 2 2 6" xfId="42911" xr:uid="{00000000-0005-0000-0000-00001C1F0000}"/>
    <cellStyle name="Comma 4 3 3 2 2 7" xfId="46367" xr:uid="{00000000-0005-0000-0000-00001D1F0000}"/>
    <cellStyle name="Comma 4 3 3 2 2 8" xfId="49383" xr:uid="{00000000-0005-0000-0000-00001E1F0000}"/>
    <cellStyle name="Comma 4 3 3 2 2 9" xfId="15210" xr:uid="{00000000-0005-0000-0000-00001F1F0000}"/>
    <cellStyle name="Comma 4 3 3 2 3" xfId="10872" xr:uid="{00000000-0005-0000-0000-0000201F0000}"/>
    <cellStyle name="Comma 4 3 3 2 3 2" xfId="18422" xr:uid="{00000000-0005-0000-0000-0000211F0000}"/>
    <cellStyle name="Comma 4 3 3 2 3 3" xfId="20742" xr:uid="{00000000-0005-0000-0000-0000221F0000}"/>
    <cellStyle name="Comma 4 3 3 2 3 4" xfId="47738" xr:uid="{00000000-0005-0000-0000-0000231F0000}"/>
    <cellStyle name="Comma 4 3 3 2 3 5" xfId="50754" xr:uid="{00000000-0005-0000-0000-0000241F0000}"/>
    <cellStyle name="Comma 4 3 3 2 3 6" xfId="15371" xr:uid="{00000000-0005-0000-0000-0000251F0000}"/>
    <cellStyle name="Comma 4 3 3 2 4" xfId="11356" xr:uid="{00000000-0005-0000-0000-0000261F0000}"/>
    <cellStyle name="Comma 4 3 3 2 4 2" xfId="18899" xr:uid="{00000000-0005-0000-0000-0000271F0000}"/>
    <cellStyle name="Comma 4 3 3 2 4 3" xfId="44867" xr:uid="{00000000-0005-0000-0000-0000281F0000}"/>
    <cellStyle name="Comma 4 3 3 2 4 4" xfId="48215" xr:uid="{00000000-0005-0000-0000-0000291F0000}"/>
    <cellStyle name="Comma 4 3 3 2 4 5" xfId="51231" xr:uid="{00000000-0005-0000-0000-00002A1F0000}"/>
    <cellStyle name="Comma 4 3 3 2 4 6" xfId="15513" xr:uid="{00000000-0005-0000-0000-00002B1F0000}"/>
    <cellStyle name="Comma 4 3 3 2 5" xfId="11843" xr:uid="{00000000-0005-0000-0000-00002C1F0000}"/>
    <cellStyle name="Comma 4 3 3 2 5 2" xfId="19376" xr:uid="{00000000-0005-0000-0000-00002D1F0000}"/>
    <cellStyle name="Comma 4 3 3 2 5 3" xfId="42834" xr:uid="{00000000-0005-0000-0000-00002E1F0000}"/>
    <cellStyle name="Comma 4 3 3 2 5 4" xfId="48692" xr:uid="{00000000-0005-0000-0000-00002F1F0000}"/>
    <cellStyle name="Comma 4 3 3 2 5 5" xfId="51708" xr:uid="{00000000-0005-0000-0000-0000301F0000}"/>
    <cellStyle name="Comma 4 3 3 2 5 6" xfId="15658" xr:uid="{00000000-0005-0000-0000-0000311F0000}"/>
    <cellStyle name="Comma 4 3 3 2 6" xfId="8791" xr:uid="{00000000-0005-0000-0000-0000321F0000}"/>
    <cellStyle name="Comma 4 3 3 2 6 2" xfId="20502" xr:uid="{00000000-0005-0000-0000-0000331F0000}"/>
    <cellStyle name="Comma 4 3 3 2 6 3" xfId="47261" xr:uid="{00000000-0005-0000-0000-0000341F0000}"/>
    <cellStyle name="Comma 4 3 3 2 6 4" xfId="50277" xr:uid="{00000000-0005-0000-0000-0000351F0000}"/>
    <cellStyle name="Comma 4 3 3 2 6 5" xfId="18228" xr:uid="{00000000-0005-0000-0000-0000361F0000}"/>
    <cellStyle name="Comma 4 3 3 2 7" xfId="42315" xr:uid="{00000000-0005-0000-0000-0000371F0000}"/>
    <cellStyle name="Comma 4 3 3 2 8" xfId="46155" xr:uid="{00000000-0005-0000-0000-0000381F0000}"/>
    <cellStyle name="Comma 4 3 3 2 9" xfId="49171" xr:uid="{00000000-0005-0000-0000-0000391F0000}"/>
    <cellStyle name="Comma 4 3 3 3" xfId="6218" xr:uid="{00000000-0005-0000-0000-00003A1F0000}"/>
    <cellStyle name="Comma 4 3 3 3 10" xfId="15094" xr:uid="{00000000-0005-0000-0000-00003B1F0000}"/>
    <cellStyle name="Comma 4 3 3 3 2" xfId="6538" xr:uid="{00000000-0005-0000-0000-00003C1F0000}"/>
    <cellStyle name="Comma 4 3 3 3 2 2" xfId="11137" xr:uid="{00000000-0005-0000-0000-00003D1F0000}"/>
    <cellStyle name="Comma 4 3 3 3 2 2 2" xfId="18687" xr:uid="{00000000-0005-0000-0000-00003E1F0000}"/>
    <cellStyle name="Comma 4 3 3 3 2 2 3" xfId="44499" xr:uid="{00000000-0005-0000-0000-00003F1F0000}"/>
    <cellStyle name="Comma 4 3 3 3 2 2 4" xfId="48003" xr:uid="{00000000-0005-0000-0000-0000401F0000}"/>
    <cellStyle name="Comma 4 3 3 3 2 2 5" xfId="51019" xr:uid="{00000000-0005-0000-0000-0000411F0000}"/>
    <cellStyle name="Comma 4 3 3 3 2 2 6" xfId="15446" xr:uid="{00000000-0005-0000-0000-0000421F0000}"/>
    <cellStyle name="Comma 4 3 3 3 2 3" xfId="11622" xr:uid="{00000000-0005-0000-0000-0000431F0000}"/>
    <cellStyle name="Comma 4 3 3 3 2 3 2" xfId="19164" xr:uid="{00000000-0005-0000-0000-0000441F0000}"/>
    <cellStyle name="Comma 4 3 3 3 2 3 3" xfId="44546" xr:uid="{00000000-0005-0000-0000-0000451F0000}"/>
    <cellStyle name="Comma 4 3 3 3 2 3 4" xfId="48480" xr:uid="{00000000-0005-0000-0000-0000461F0000}"/>
    <cellStyle name="Comma 4 3 3 3 2 3 5" xfId="51496" xr:uid="{00000000-0005-0000-0000-0000471F0000}"/>
    <cellStyle name="Comma 4 3 3 3 2 3 6" xfId="15589" xr:uid="{00000000-0005-0000-0000-0000481F0000}"/>
    <cellStyle name="Comma 4 3 3 3 2 4" xfId="12109" xr:uid="{00000000-0005-0000-0000-0000491F0000}"/>
    <cellStyle name="Comma 4 3 3 3 2 4 2" xfId="19641" xr:uid="{00000000-0005-0000-0000-00004A1F0000}"/>
    <cellStyle name="Comma 4 3 3 3 2 4 3" xfId="43488" xr:uid="{00000000-0005-0000-0000-00004B1F0000}"/>
    <cellStyle name="Comma 4 3 3 3 2 4 4" xfId="48957" xr:uid="{00000000-0005-0000-0000-00004C1F0000}"/>
    <cellStyle name="Comma 4 3 3 3 2 4 5" xfId="51973" xr:uid="{00000000-0005-0000-0000-00004D1F0000}"/>
    <cellStyle name="Comma 4 3 3 3 2 4 6" xfId="15734" xr:uid="{00000000-0005-0000-0000-00004E1F0000}"/>
    <cellStyle name="Comma 4 3 3 3 2 5" xfId="9171" xr:uid="{00000000-0005-0000-0000-00004F1F0000}"/>
    <cellStyle name="Comma 4 3 3 3 2 5 2" xfId="44528" xr:uid="{00000000-0005-0000-0000-0000501F0000}"/>
    <cellStyle name="Comma 4 3 3 3 2 5 3" xfId="47526" xr:uid="{00000000-0005-0000-0000-0000511F0000}"/>
    <cellStyle name="Comma 4 3 3 3 2 5 4" xfId="50542" xr:uid="{00000000-0005-0000-0000-0000521F0000}"/>
    <cellStyle name="Comma 4 3 3 3 2 5 5" xfId="18304" xr:uid="{00000000-0005-0000-0000-0000531F0000}"/>
    <cellStyle name="Comma 4 3 3 3 2 6" xfId="44744" xr:uid="{00000000-0005-0000-0000-0000541F0000}"/>
    <cellStyle name="Comma 4 3 3 3 2 7" xfId="46420" xr:uid="{00000000-0005-0000-0000-0000551F0000}"/>
    <cellStyle name="Comma 4 3 3 3 2 8" xfId="49436" xr:uid="{00000000-0005-0000-0000-0000561F0000}"/>
    <cellStyle name="Comma 4 3 3 3 2 9" xfId="15251" xr:uid="{00000000-0005-0000-0000-0000571F0000}"/>
    <cellStyle name="Comma 4 3 3 3 3" xfId="10925" xr:uid="{00000000-0005-0000-0000-0000581F0000}"/>
    <cellStyle name="Comma 4 3 3 3 3 2" xfId="18475" xr:uid="{00000000-0005-0000-0000-0000591F0000}"/>
    <cellStyle name="Comma 4 3 3 3 3 3" xfId="28616" xr:uid="{00000000-0005-0000-0000-00005A1F0000}"/>
    <cellStyle name="Comma 4 3 3 3 3 4" xfId="47791" xr:uid="{00000000-0005-0000-0000-00005B1F0000}"/>
    <cellStyle name="Comma 4 3 3 3 3 5" xfId="50807" xr:uid="{00000000-0005-0000-0000-00005C1F0000}"/>
    <cellStyle name="Comma 4 3 3 3 3 6" xfId="15386" xr:uid="{00000000-0005-0000-0000-00005D1F0000}"/>
    <cellStyle name="Comma 4 3 3 3 4" xfId="11410" xr:uid="{00000000-0005-0000-0000-00005E1F0000}"/>
    <cellStyle name="Comma 4 3 3 3 4 2" xfId="18952" xr:uid="{00000000-0005-0000-0000-00005F1F0000}"/>
    <cellStyle name="Comma 4 3 3 3 4 3" xfId="43474" xr:uid="{00000000-0005-0000-0000-0000601F0000}"/>
    <cellStyle name="Comma 4 3 3 3 4 4" xfId="48268" xr:uid="{00000000-0005-0000-0000-0000611F0000}"/>
    <cellStyle name="Comma 4 3 3 3 4 5" xfId="51284" xr:uid="{00000000-0005-0000-0000-0000621F0000}"/>
    <cellStyle name="Comma 4 3 3 3 4 6" xfId="15529" xr:uid="{00000000-0005-0000-0000-0000631F0000}"/>
    <cellStyle name="Comma 4 3 3 3 5" xfId="11897" xr:uid="{00000000-0005-0000-0000-0000641F0000}"/>
    <cellStyle name="Comma 4 3 3 3 5 2" xfId="19429" xr:uid="{00000000-0005-0000-0000-0000651F0000}"/>
    <cellStyle name="Comma 4 3 3 3 5 3" xfId="43558" xr:uid="{00000000-0005-0000-0000-0000661F0000}"/>
    <cellStyle name="Comma 4 3 3 3 5 4" xfId="48745" xr:uid="{00000000-0005-0000-0000-0000671F0000}"/>
    <cellStyle name="Comma 4 3 3 3 5 5" xfId="51761" xr:uid="{00000000-0005-0000-0000-0000681F0000}"/>
    <cellStyle name="Comma 4 3 3 3 5 6" xfId="15674" xr:uid="{00000000-0005-0000-0000-0000691F0000}"/>
    <cellStyle name="Comma 4 3 3 3 6" xfId="8862" xr:uid="{00000000-0005-0000-0000-00006A1F0000}"/>
    <cellStyle name="Comma 4 3 3 3 6 2" xfId="30466" xr:uid="{00000000-0005-0000-0000-00006B1F0000}"/>
    <cellStyle name="Comma 4 3 3 3 6 3" xfId="47314" xr:uid="{00000000-0005-0000-0000-00006C1F0000}"/>
    <cellStyle name="Comma 4 3 3 3 6 4" xfId="50330" xr:uid="{00000000-0005-0000-0000-00006D1F0000}"/>
    <cellStyle name="Comma 4 3 3 3 6 5" xfId="18244" xr:uid="{00000000-0005-0000-0000-00006E1F0000}"/>
    <cellStyle name="Comma 4 3 3 3 7" xfId="42332" xr:uid="{00000000-0005-0000-0000-00006F1F0000}"/>
    <cellStyle name="Comma 4 3 3 3 8" xfId="46208" xr:uid="{00000000-0005-0000-0000-0000701F0000}"/>
    <cellStyle name="Comma 4 3 3 3 9" xfId="49224" xr:uid="{00000000-0005-0000-0000-0000711F0000}"/>
    <cellStyle name="Comma 4 3 3 4" xfId="6298" xr:uid="{00000000-0005-0000-0000-0000721F0000}"/>
    <cellStyle name="Comma 4 3 3 4 10" xfId="15132" xr:uid="{00000000-0005-0000-0000-0000731F0000}"/>
    <cellStyle name="Comma 4 3 3 4 2" xfId="6618" xr:uid="{00000000-0005-0000-0000-0000741F0000}"/>
    <cellStyle name="Comma 4 3 3 4 2 2" xfId="11190" xr:uid="{00000000-0005-0000-0000-0000751F0000}"/>
    <cellStyle name="Comma 4 3 3 4 2 2 2" xfId="18740" xr:uid="{00000000-0005-0000-0000-0000761F0000}"/>
    <cellStyle name="Comma 4 3 3 4 2 2 3" xfId="21217" xr:uid="{00000000-0005-0000-0000-0000771F0000}"/>
    <cellStyle name="Comma 4 3 3 4 2 2 4" xfId="48056" xr:uid="{00000000-0005-0000-0000-0000781F0000}"/>
    <cellStyle name="Comma 4 3 3 4 2 2 5" xfId="51072" xr:uid="{00000000-0005-0000-0000-0000791F0000}"/>
    <cellStyle name="Comma 4 3 3 4 2 2 6" xfId="15461" xr:uid="{00000000-0005-0000-0000-00007A1F0000}"/>
    <cellStyle name="Comma 4 3 3 4 2 3" xfId="11675" xr:uid="{00000000-0005-0000-0000-00007B1F0000}"/>
    <cellStyle name="Comma 4 3 3 4 2 3 2" xfId="19217" xr:uid="{00000000-0005-0000-0000-00007C1F0000}"/>
    <cellStyle name="Comma 4 3 3 4 2 3 3" xfId="33236" xr:uid="{00000000-0005-0000-0000-00007D1F0000}"/>
    <cellStyle name="Comma 4 3 3 4 2 3 4" xfId="48533" xr:uid="{00000000-0005-0000-0000-00007E1F0000}"/>
    <cellStyle name="Comma 4 3 3 4 2 3 5" xfId="51549" xr:uid="{00000000-0005-0000-0000-00007F1F0000}"/>
    <cellStyle name="Comma 4 3 3 4 2 3 6" xfId="15604" xr:uid="{00000000-0005-0000-0000-0000801F0000}"/>
    <cellStyle name="Comma 4 3 3 4 2 4" xfId="12162" xr:uid="{00000000-0005-0000-0000-0000811F0000}"/>
    <cellStyle name="Comma 4 3 3 4 2 4 2" xfId="19694" xr:uid="{00000000-0005-0000-0000-0000821F0000}"/>
    <cellStyle name="Comma 4 3 3 4 2 4 3" xfId="44018" xr:uid="{00000000-0005-0000-0000-0000831F0000}"/>
    <cellStyle name="Comma 4 3 3 4 2 4 4" xfId="49010" xr:uid="{00000000-0005-0000-0000-0000841F0000}"/>
    <cellStyle name="Comma 4 3 3 4 2 4 5" xfId="52026" xr:uid="{00000000-0005-0000-0000-0000851F0000}"/>
    <cellStyle name="Comma 4 3 3 4 2 4 6" xfId="15749" xr:uid="{00000000-0005-0000-0000-0000861F0000}"/>
    <cellStyle name="Comma 4 3 3 4 2 5" xfId="9251" xr:uid="{00000000-0005-0000-0000-0000871F0000}"/>
    <cellStyle name="Comma 4 3 3 4 2 5 2" xfId="44054" xr:uid="{00000000-0005-0000-0000-0000881F0000}"/>
    <cellStyle name="Comma 4 3 3 4 2 5 3" xfId="47579" xr:uid="{00000000-0005-0000-0000-0000891F0000}"/>
    <cellStyle name="Comma 4 3 3 4 2 5 4" xfId="50595" xr:uid="{00000000-0005-0000-0000-00008A1F0000}"/>
    <cellStyle name="Comma 4 3 3 4 2 5 5" xfId="18319" xr:uid="{00000000-0005-0000-0000-00008B1F0000}"/>
    <cellStyle name="Comma 4 3 3 4 2 6" xfId="42421" xr:uid="{00000000-0005-0000-0000-00008C1F0000}"/>
    <cellStyle name="Comma 4 3 3 4 2 7" xfId="46473" xr:uid="{00000000-0005-0000-0000-00008D1F0000}"/>
    <cellStyle name="Comma 4 3 3 4 2 8" xfId="49489" xr:uid="{00000000-0005-0000-0000-00008E1F0000}"/>
    <cellStyle name="Comma 4 3 3 4 2 9" xfId="15293" xr:uid="{00000000-0005-0000-0000-00008F1F0000}"/>
    <cellStyle name="Comma 4 3 3 4 3" xfId="10978" xr:uid="{00000000-0005-0000-0000-0000901F0000}"/>
    <cellStyle name="Comma 4 3 3 4 3 2" xfId="18528" xr:uid="{00000000-0005-0000-0000-0000911F0000}"/>
    <cellStyle name="Comma 4 3 3 4 3 3" xfId="42702" xr:uid="{00000000-0005-0000-0000-0000921F0000}"/>
    <cellStyle name="Comma 4 3 3 4 3 4" xfId="47844" xr:uid="{00000000-0005-0000-0000-0000931F0000}"/>
    <cellStyle name="Comma 4 3 3 4 3 5" xfId="50860" xr:uid="{00000000-0005-0000-0000-0000941F0000}"/>
    <cellStyle name="Comma 4 3 3 4 3 6" xfId="15401" xr:uid="{00000000-0005-0000-0000-0000951F0000}"/>
    <cellStyle name="Comma 4 3 3 4 4" xfId="11463" xr:uid="{00000000-0005-0000-0000-0000961F0000}"/>
    <cellStyle name="Comma 4 3 3 4 4 2" xfId="19005" xr:uid="{00000000-0005-0000-0000-0000971F0000}"/>
    <cellStyle name="Comma 4 3 3 4 4 3" xfId="44254" xr:uid="{00000000-0005-0000-0000-0000981F0000}"/>
    <cellStyle name="Comma 4 3 3 4 4 4" xfId="48321" xr:uid="{00000000-0005-0000-0000-0000991F0000}"/>
    <cellStyle name="Comma 4 3 3 4 4 5" xfId="51337" xr:uid="{00000000-0005-0000-0000-00009A1F0000}"/>
    <cellStyle name="Comma 4 3 3 4 4 6" xfId="15544" xr:uid="{00000000-0005-0000-0000-00009B1F0000}"/>
    <cellStyle name="Comma 4 3 3 4 5" xfId="11950" xr:uid="{00000000-0005-0000-0000-00009C1F0000}"/>
    <cellStyle name="Comma 4 3 3 4 5 2" xfId="19482" xr:uid="{00000000-0005-0000-0000-00009D1F0000}"/>
    <cellStyle name="Comma 4 3 3 4 5 3" xfId="44133" xr:uid="{00000000-0005-0000-0000-00009E1F0000}"/>
    <cellStyle name="Comma 4 3 3 4 5 4" xfId="48798" xr:uid="{00000000-0005-0000-0000-00009F1F0000}"/>
    <cellStyle name="Comma 4 3 3 4 5 5" xfId="51814" xr:uid="{00000000-0005-0000-0000-0000A01F0000}"/>
    <cellStyle name="Comma 4 3 3 4 5 6" xfId="15689" xr:uid="{00000000-0005-0000-0000-0000A11F0000}"/>
    <cellStyle name="Comma 4 3 3 4 6" xfId="8938" xr:uid="{00000000-0005-0000-0000-0000A21F0000}"/>
    <cellStyle name="Comma 4 3 3 4 6 2" xfId="44046" xr:uid="{00000000-0005-0000-0000-0000A31F0000}"/>
    <cellStyle name="Comma 4 3 3 4 6 3" xfId="47367" xr:uid="{00000000-0005-0000-0000-0000A41F0000}"/>
    <cellStyle name="Comma 4 3 3 4 6 4" xfId="50383" xr:uid="{00000000-0005-0000-0000-0000A51F0000}"/>
    <cellStyle name="Comma 4 3 3 4 6 5" xfId="18259" xr:uid="{00000000-0005-0000-0000-0000A61F0000}"/>
    <cellStyle name="Comma 4 3 3 4 7" xfId="42346" xr:uid="{00000000-0005-0000-0000-0000A71F0000}"/>
    <cellStyle name="Comma 4 3 3 4 8" xfId="46261" xr:uid="{00000000-0005-0000-0000-0000A81F0000}"/>
    <cellStyle name="Comma 4 3 3 4 9" xfId="49277" xr:uid="{00000000-0005-0000-0000-0000A91F0000}"/>
    <cellStyle name="Comma 4 3 3 5" xfId="6378" xr:uid="{00000000-0005-0000-0000-0000AA1F0000}"/>
    <cellStyle name="Comma 4 3 3 5 2" xfId="11031" xr:uid="{00000000-0005-0000-0000-0000AB1F0000}"/>
    <cellStyle name="Comma 4 3 3 5 2 2" xfId="18581" xr:uid="{00000000-0005-0000-0000-0000AC1F0000}"/>
    <cellStyle name="Comma 4 3 3 5 2 3" xfId="43768" xr:uid="{00000000-0005-0000-0000-0000AD1F0000}"/>
    <cellStyle name="Comma 4 3 3 5 2 4" xfId="47897" xr:uid="{00000000-0005-0000-0000-0000AE1F0000}"/>
    <cellStyle name="Comma 4 3 3 5 2 5" xfId="50913" xr:uid="{00000000-0005-0000-0000-0000AF1F0000}"/>
    <cellStyle name="Comma 4 3 3 5 2 6" xfId="15416" xr:uid="{00000000-0005-0000-0000-0000B01F0000}"/>
    <cellStyle name="Comma 4 3 3 5 3" xfId="11516" xr:uid="{00000000-0005-0000-0000-0000B11F0000}"/>
    <cellStyle name="Comma 4 3 3 5 3 2" xfId="19058" xr:uid="{00000000-0005-0000-0000-0000B21F0000}"/>
    <cellStyle name="Comma 4 3 3 5 3 3" xfId="43965" xr:uid="{00000000-0005-0000-0000-0000B31F0000}"/>
    <cellStyle name="Comma 4 3 3 5 3 4" xfId="48374" xr:uid="{00000000-0005-0000-0000-0000B41F0000}"/>
    <cellStyle name="Comma 4 3 3 5 3 5" xfId="51390" xr:uid="{00000000-0005-0000-0000-0000B51F0000}"/>
    <cellStyle name="Comma 4 3 3 5 3 6" xfId="15559" xr:uid="{00000000-0005-0000-0000-0000B61F0000}"/>
    <cellStyle name="Comma 4 3 3 5 4" xfId="12003" xr:uid="{00000000-0005-0000-0000-0000B71F0000}"/>
    <cellStyle name="Comma 4 3 3 5 4 2" xfId="19535" xr:uid="{00000000-0005-0000-0000-0000B81F0000}"/>
    <cellStyle name="Comma 4 3 3 5 4 3" xfId="44731" xr:uid="{00000000-0005-0000-0000-0000B91F0000}"/>
    <cellStyle name="Comma 4 3 3 5 4 4" xfId="48851" xr:uid="{00000000-0005-0000-0000-0000BA1F0000}"/>
    <cellStyle name="Comma 4 3 3 5 4 5" xfId="51867" xr:uid="{00000000-0005-0000-0000-0000BB1F0000}"/>
    <cellStyle name="Comma 4 3 3 5 4 6" xfId="15704" xr:uid="{00000000-0005-0000-0000-0000BC1F0000}"/>
    <cellStyle name="Comma 4 3 3 5 5" xfId="9017" xr:uid="{00000000-0005-0000-0000-0000BD1F0000}"/>
    <cellStyle name="Comma 4 3 3 5 5 2" xfId="42632" xr:uid="{00000000-0005-0000-0000-0000BE1F0000}"/>
    <cellStyle name="Comma 4 3 3 5 5 3" xfId="47420" xr:uid="{00000000-0005-0000-0000-0000BF1F0000}"/>
    <cellStyle name="Comma 4 3 3 5 5 4" xfId="50436" xr:uid="{00000000-0005-0000-0000-0000C01F0000}"/>
    <cellStyle name="Comma 4 3 3 5 5 5" xfId="18274" xr:uid="{00000000-0005-0000-0000-0000C11F0000}"/>
    <cellStyle name="Comma 4 3 3 5 6" xfId="42909" xr:uid="{00000000-0005-0000-0000-0000C21F0000}"/>
    <cellStyle name="Comma 4 3 3 5 7" xfId="46314" xr:uid="{00000000-0005-0000-0000-0000C31F0000}"/>
    <cellStyle name="Comma 4 3 3 5 8" xfId="49330" xr:uid="{00000000-0005-0000-0000-0000C41F0000}"/>
    <cellStyle name="Comma 4 3 3 5 9" xfId="15173" xr:uid="{00000000-0005-0000-0000-0000C51F0000}"/>
    <cellStyle name="Comma 4 3 3 6" xfId="6698" xr:uid="{00000000-0005-0000-0000-0000C61F0000}"/>
    <cellStyle name="Comma 4 3 3 6 2" xfId="11243" xr:uid="{00000000-0005-0000-0000-0000C71F0000}"/>
    <cellStyle name="Comma 4 3 3 6 2 2" xfId="18793" xr:uid="{00000000-0005-0000-0000-0000C81F0000}"/>
    <cellStyle name="Comma 4 3 3 6 2 3" xfId="43854" xr:uid="{00000000-0005-0000-0000-0000C91F0000}"/>
    <cellStyle name="Comma 4 3 3 6 2 4" xfId="48109" xr:uid="{00000000-0005-0000-0000-0000CA1F0000}"/>
    <cellStyle name="Comma 4 3 3 6 2 5" xfId="51125" xr:uid="{00000000-0005-0000-0000-0000CB1F0000}"/>
    <cellStyle name="Comma 4 3 3 6 2 6" xfId="15476" xr:uid="{00000000-0005-0000-0000-0000CC1F0000}"/>
    <cellStyle name="Comma 4 3 3 6 3" xfId="11728" xr:uid="{00000000-0005-0000-0000-0000CD1F0000}"/>
    <cellStyle name="Comma 4 3 3 6 3 2" xfId="19270" xr:uid="{00000000-0005-0000-0000-0000CE1F0000}"/>
    <cellStyle name="Comma 4 3 3 6 3 3" xfId="44032" xr:uid="{00000000-0005-0000-0000-0000CF1F0000}"/>
    <cellStyle name="Comma 4 3 3 6 3 4" xfId="48586" xr:uid="{00000000-0005-0000-0000-0000D01F0000}"/>
    <cellStyle name="Comma 4 3 3 6 3 5" xfId="51602" xr:uid="{00000000-0005-0000-0000-0000D11F0000}"/>
    <cellStyle name="Comma 4 3 3 6 3 6" xfId="15619" xr:uid="{00000000-0005-0000-0000-0000D21F0000}"/>
    <cellStyle name="Comma 4 3 3 6 4" xfId="12216" xr:uid="{00000000-0005-0000-0000-0000D31F0000}"/>
    <cellStyle name="Comma 4 3 3 6 4 2" xfId="19747" xr:uid="{00000000-0005-0000-0000-0000D41F0000}"/>
    <cellStyle name="Comma 4 3 3 6 4 3" xfId="42892" xr:uid="{00000000-0005-0000-0000-0000D51F0000}"/>
    <cellStyle name="Comma 4 3 3 6 4 4" xfId="49063" xr:uid="{00000000-0005-0000-0000-0000D61F0000}"/>
    <cellStyle name="Comma 4 3 3 6 4 5" xfId="52079" xr:uid="{00000000-0005-0000-0000-0000D71F0000}"/>
    <cellStyle name="Comma 4 3 3 6 4 6" xfId="15765" xr:uid="{00000000-0005-0000-0000-0000D81F0000}"/>
    <cellStyle name="Comma 4 3 3 6 5" xfId="9331" xr:uid="{00000000-0005-0000-0000-0000D91F0000}"/>
    <cellStyle name="Comma 4 3 3 6 5 2" xfId="43109" xr:uid="{00000000-0005-0000-0000-0000DA1F0000}"/>
    <cellStyle name="Comma 4 3 3 6 5 3" xfId="47632" xr:uid="{00000000-0005-0000-0000-0000DB1F0000}"/>
    <cellStyle name="Comma 4 3 3 6 5 4" xfId="50648" xr:uid="{00000000-0005-0000-0000-0000DC1F0000}"/>
    <cellStyle name="Comma 4 3 3 6 5 5" xfId="18334" xr:uid="{00000000-0005-0000-0000-0000DD1F0000}"/>
    <cellStyle name="Comma 4 3 3 6 6" xfId="20282" xr:uid="{00000000-0005-0000-0000-0000DE1F0000}"/>
    <cellStyle name="Comma 4 3 3 6 7" xfId="46526" xr:uid="{00000000-0005-0000-0000-0000DF1F0000}"/>
    <cellStyle name="Comma 4 3 3 6 8" xfId="49542" xr:uid="{00000000-0005-0000-0000-0000E01F0000}"/>
    <cellStyle name="Comma 4 3 3 6 9" xfId="15335" xr:uid="{00000000-0005-0000-0000-0000E11F0000}"/>
    <cellStyle name="Comma 4 3 3 7" xfId="10819" xr:uid="{00000000-0005-0000-0000-0000E21F0000}"/>
    <cellStyle name="Comma 4 3 3 7 2" xfId="18369" xr:uid="{00000000-0005-0000-0000-0000E31F0000}"/>
    <cellStyle name="Comma 4 3 3 7 3" xfId="43118" xr:uid="{00000000-0005-0000-0000-0000E41F0000}"/>
    <cellStyle name="Comma 4 3 3 7 4" xfId="47685" xr:uid="{00000000-0005-0000-0000-0000E51F0000}"/>
    <cellStyle name="Comma 4 3 3 7 5" xfId="50701" xr:uid="{00000000-0005-0000-0000-0000E61F0000}"/>
    <cellStyle name="Comma 4 3 3 7 6" xfId="15356" xr:uid="{00000000-0005-0000-0000-0000E71F0000}"/>
    <cellStyle name="Comma 4 3 3 8" xfId="11303" xr:uid="{00000000-0005-0000-0000-0000E81F0000}"/>
    <cellStyle name="Comma 4 3 3 8 2" xfId="18846" xr:uid="{00000000-0005-0000-0000-0000E91F0000}"/>
    <cellStyle name="Comma 4 3 3 8 3" xfId="44124" xr:uid="{00000000-0005-0000-0000-0000EA1F0000}"/>
    <cellStyle name="Comma 4 3 3 8 4" xfId="48162" xr:uid="{00000000-0005-0000-0000-0000EB1F0000}"/>
    <cellStyle name="Comma 4 3 3 8 5" xfId="51178" xr:uid="{00000000-0005-0000-0000-0000EC1F0000}"/>
    <cellStyle name="Comma 4 3 3 8 6" xfId="15498" xr:uid="{00000000-0005-0000-0000-0000ED1F0000}"/>
    <cellStyle name="Comma 4 3 3 9" xfId="11790" xr:uid="{00000000-0005-0000-0000-0000EE1F0000}"/>
    <cellStyle name="Comma 4 3 3 9 2" xfId="19323" xr:uid="{00000000-0005-0000-0000-0000EF1F0000}"/>
    <cellStyle name="Comma 4 3 3 9 3" xfId="28663" xr:uid="{00000000-0005-0000-0000-0000F01F0000}"/>
    <cellStyle name="Comma 4 3 3 9 4" xfId="48639" xr:uid="{00000000-0005-0000-0000-0000F11F0000}"/>
    <cellStyle name="Comma 4 3 3 9 5" xfId="51655" xr:uid="{00000000-0005-0000-0000-0000F21F0000}"/>
    <cellStyle name="Comma 4 3 3 9 6" xfId="15643" xr:uid="{00000000-0005-0000-0000-0000F31F0000}"/>
    <cellStyle name="Comma 4 3 4" xfId="8511" xr:uid="{00000000-0005-0000-0000-0000F41F0000}"/>
    <cellStyle name="Comma 4 3 5" xfId="7499" xr:uid="{00000000-0005-0000-0000-0000F51F0000}"/>
    <cellStyle name="Comma 4 3 5 2" xfId="18001" xr:uid="{00000000-0005-0000-0000-0000F61F0000}"/>
    <cellStyle name="Comma 4 3 5 3" xfId="20780" xr:uid="{00000000-0005-0000-0000-0000F71F0000}"/>
    <cellStyle name="Comma 4 3 5 4" xfId="46996" xr:uid="{00000000-0005-0000-0000-0000F81F0000}"/>
    <cellStyle name="Comma 4 3 5 5" xfId="50012" xr:uid="{00000000-0005-0000-0000-0000F91F0000}"/>
    <cellStyle name="Comma 4 3 5 6" xfId="14362" xr:uid="{00000000-0005-0000-0000-0000FA1F0000}"/>
    <cellStyle name="Comma 4 3 6" xfId="15799" xr:uid="{00000000-0005-0000-0000-0000FB1F0000}"/>
    <cellStyle name="Comma 4 3 7" xfId="20049" xr:uid="{00000000-0005-0000-0000-0000FC1F0000}"/>
    <cellStyle name="Comma 4 3 8" xfId="44932" xr:uid="{00000000-0005-0000-0000-0000FD1F0000}"/>
    <cellStyle name="Comma 4 3 9" xfId="45840" xr:uid="{00000000-0005-0000-0000-0000FE1F0000}"/>
    <cellStyle name="Comma 4 4" xfId="4875" xr:uid="{00000000-0005-0000-0000-0000FF1F0000}"/>
    <cellStyle name="Comma 4 4 10" xfId="10820" xr:uid="{00000000-0005-0000-0000-000000200000}"/>
    <cellStyle name="Comma 4 4 10 2" xfId="18370" xr:uid="{00000000-0005-0000-0000-000001200000}"/>
    <cellStyle name="Comma 4 4 10 3" xfId="20952" xr:uid="{00000000-0005-0000-0000-000002200000}"/>
    <cellStyle name="Comma 4 4 10 4" xfId="47686" xr:uid="{00000000-0005-0000-0000-000003200000}"/>
    <cellStyle name="Comma 4 4 10 5" xfId="50702" xr:uid="{00000000-0005-0000-0000-000004200000}"/>
    <cellStyle name="Comma 4 4 11" xfId="11304" xr:uid="{00000000-0005-0000-0000-000005200000}"/>
    <cellStyle name="Comma 4 4 11 2" xfId="18847" xr:uid="{00000000-0005-0000-0000-000006200000}"/>
    <cellStyle name="Comma 4 4 11 3" xfId="28798" xr:uid="{00000000-0005-0000-0000-000007200000}"/>
    <cellStyle name="Comma 4 4 11 4" xfId="48163" xr:uid="{00000000-0005-0000-0000-000008200000}"/>
    <cellStyle name="Comma 4 4 11 5" xfId="51179" xr:uid="{00000000-0005-0000-0000-000009200000}"/>
    <cellStyle name="Comma 4 4 12" xfId="11791" xr:uid="{00000000-0005-0000-0000-00000A200000}"/>
    <cellStyle name="Comma 4 4 12 2" xfId="19324" xr:uid="{00000000-0005-0000-0000-00000B200000}"/>
    <cellStyle name="Comma 4 4 12 3" xfId="20596" xr:uid="{00000000-0005-0000-0000-00000C200000}"/>
    <cellStyle name="Comma 4 4 12 4" xfId="48640" xr:uid="{00000000-0005-0000-0000-00000D200000}"/>
    <cellStyle name="Comma 4 4 12 5" xfId="51656" xr:uid="{00000000-0005-0000-0000-00000E200000}"/>
    <cellStyle name="Comma 4 4 13" xfId="7500" xr:uid="{00000000-0005-0000-0000-00000F200000}"/>
    <cellStyle name="Comma 4 4 13 2" xfId="18002" xr:uid="{00000000-0005-0000-0000-000010200000}"/>
    <cellStyle name="Comma 4 4 13 3" xfId="43015" xr:uid="{00000000-0005-0000-0000-000011200000}"/>
    <cellStyle name="Comma 4 4 13 4" xfId="46997" xr:uid="{00000000-0005-0000-0000-000012200000}"/>
    <cellStyle name="Comma 4 4 13 5" xfId="50013" xr:uid="{00000000-0005-0000-0000-000013200000}"/>
    <cellStyle name="Comma 4 4 14" xfId="20053" xr:uid="{00000000-0005-0000-0000-000014200000}"/>
    <cellStyle name="Comma 4 4 15" xfId="44936" xr:uid="{00000000-0005-0000-0000-000015200000}"/>
    <cellStyle name="Comma 4 4 16" xfId="45844" xr:uid="{00000000-0005-0000-0000-000016200000}"/>
    <cellStyle name="Comma 4 4 17" xfId="46103" xr:uid="{00000000-0005-0000-0000-000017200000}"/>
    <cellStyle name="Comma 4 4 18" xfId="49118" xr:uid="{00000000-0005-0000-0000-000018200000}"/>
    <cellStyle name="Comma 4 4 2" xfId="4876" xr:uid="{00000000-0005-0000-0000-000019200000}"/>
    <cellStyle name="Comma 4 4 2 10" xfId="11792" xr:uid="{00000000-0005-0000-0000-00001A200000}"/>
    <cellStyle name="Comma 4 4 2 10 2" xfId="19325" xr:uid="{00000000-0005-0000-0000-00001B200000}"/>
    <cellStyle name="Comma 4 4 2 10 3" xfId="43661" xr:uid="{00000000-0005-0000-0000-00001C200000}"/>
    <cellStyle name="Comma 4 4 2 10 4" xfId="48641" xr:uid="{00000000-0005-0000-0000-00001D200000}"/>
    <cellStyle name="Comma 4 4 2 10 5" xfId="51657" xr:uid="{00000000-0005-0000-0000-00001E200000}"/>
    <cellStyle name="Comma 4 4 2 11" xfId="7891" xr:uid="{00000000-0005-0000-0000-00001F200000}"/>
    <cellStyle name="Comma 4 4 2 11 2" xfId="42942" xr:uid="{00000000-0005-0000-0000-000020200000}"/>
    <cellStyle name="Comma 4 4 2 11 3" xfId="47021" xr:uid="{00000000-0005-0000-0000-000021200000}"/>
    <cellStyle name="Comma 4 4 2 11 4" xfId="50037" xr:uid="{00000000-0005-0000-0000-000022200000}"/>
    <cellStyle name="Comma 4 4 2 12" xfId="20054" xr:uid="{00000000-0005-0000-0000-000023200000}"/>
    <cellStyle name="Comma 4 4 2 13" xfId="44937" xr:uid="{00000000-0005-0000-0000-000024200000}"/>
    <cellStyle name="Comma 4 4 2 14" xfId="45845" xr:uid="{00000000-0005-0000-0000-000025200000}"/>
    <cellStyle name="Comma 4 4 2 15" xfId="46104" xr:uid="{00000000-0005-0000-0000-000026200000}"/>
    <cellStyle name="Comma 4 4 2 16" xfId="49119" xr:uid="{00000000-0005-0000-0000-000027200000}"/>
    <cellStyle name="Comma 4 4 2 2" xfId="4877" xr:uid="{00000000-0005-0000-0000-000028200000}"/>
    <cellStyle name="Comma 4 4 2 2 10" xfId="8501" xr:uid="{00000000-0005-0000-0000-000029200000}"/>
    <cellStyle name="Comma 4 4 2 2 10 2" xfId="42948" xr:uid="{00000000-0005-0000-0000-00002A200000}"/>
    <cellStyle name="Comma 4 4 2 2 10 3" xfId="47227" xr:uid="{00000000-0005-0000-0000-00002B200000}"/>
    <cellStyle name="Comma 4 4 2 2 10 4" xfId="50243" xr:uid="{00000000-0005-0000-0000-00002C200000}"/>
    <cellStyle name="Comma 4 4 2 2 11" xfId="20055" xr:uid="{00000000-0005-0000-0000-00002D200000}"/>
    <cellStyle name="Comma 4 4 2 2 12" xfId="44938" xr:uid="{00000000-0005-0000-0000-00002E200000}"/>
    <cellStyle name="Comma 4 4 2 2 13" xfId="45846" xr:uid="{00000000-0005-0000-0000-00002F200000}"/>
    <cellStyle name="Comma 4 4 2 2 14" xfId="46105" xr:uid="{00000000-0005-0000-0000-000030200000}"/>
    <cellStyle name="Comma 4 4 2 2 15" xfId="49120" xr:uid="{00000000-0005-0000-0000-000031200000}"/>
    <cellStyle name="Comma 4 4 2 2 2" xfId="6141" xr:uid="{00000000-0005-0000-0000-000032200000}"/>
    <cellStyle name="Comma 4 4 2 2 2 2" xfId="6461" xr:uid="{00000000-0005-0000-0000-000033200000}"/>
    <cellStyle name="Comma 4 4 2 2 2 2 2" xfId="11087" xr:uid="{00000000-0005-0000-0000-000034200000}"/>
    <cellStyle name="Comma 4 4 2 2 2 2 2 2" xfId="18637" xr:uid="{00000000-0005-0000-0000-000035200000}"/>
    <cellStyle name="Comma 4 4 2 2 2 2 2 3" xfId="43990" xr:uid="{00000000-0005-0000-0000-000036200000}"/>
    <cellStyle name="Comma 4 4 2 2 2 2 2 4" xfId="47953" xr:uid="{00000000-0005-0000-0000-000037200000}"/>
    <cellStyle name="Comma 4 4 2 2 2 2 2 5" xfId="50969" xr:uid="{00000000-0005-0000-0000-000038200000}"/>
    <cellStyle name="Comma 4 4 2 2 2 2 3" xfId="11572" xr:uid="{00000000-0005-0000-0000-000039200000}"/>
    <cellStyle name="Comma 4 4 2 2 2 2 3 2" xfId="19114" xr:uid="{00000000-0005-0000-0000-00003A200000}"/>
    <cellStyle name="Comma 4 4 2 2 2 2 3 3" xfId="43186" xr:uid="{00000000-0005-0000-0000-00003B200000}"/>
    <cellStyle name="Comma 4 4 2 2 2 2 3 4" xfId="48430" xr:uid="{00000000-0005-0000-0000-00003C200000}"/>
    <cellStyle name="Comma 4 4 2 2 2 2 3 5" xfId="51446" xr:uid="{00000000-0005-0000-0000-00003D200000}"/>
    <cellStyle name="Comma 4 4 2 2 2 2 4" xfId="12059" xr:uid="{00000000-0005-0000-0000-00003E200000}"/>
    <cellStyle name="Comma 4 4 2 2 2 2 4 2" xfId="19591" xr:uid="{00000000-0005-0000-0000-00003F200000}"/>
    <cellStyle name="Comma 4 4 2 2 2 2 4 3" xfId="20928" xr:uid="{00000000-0005-0000-0000-000040200000}"/>
    <cellStyle name="Comma 4 4 2 2 2 2 4 4" xfId="48907" xr:uid="{00000000-0005-0000-0000-000041200000}"/>
    <cellStyle name="Comma 4 4 2 2 2 2 4 5" xfId="51923" xr:uid="{00000000-0005-0000-0000-000042200000}"/>
    <cellStyle name="Comma 4 4 2 2 2 2 5" xfId="9095" xr:uid="{00000000-0005-0000-0000-000043200000}"/>
    <cellStyle name="Comma 4 4 2 2 2 2 5 2" xfId="43758" xr:uid="{00000000-0005-0000-0000-000044200000}"/>
    <cellStyle name="Comma 4 4 2 2 2 2 5 3" xfId="47476" xr:uid="{00000000-0005-0000-0000-000045200000}"/>
    <cellStyle name="Comma 4 4 2 2 2 2 5 4" xfId="50492" xr:uid="{00000000-0005-0000-0000-000046200000}"/>
    <cellStyle name="Comma 4 4 2 2 2 2 6" xfId="44812" xr:uid="{00000000-0005-0000-0000-000047200000}"/>
    <cellStyle name="Comma 4 4 2 2 2 2 7" xfId="46370" xr:uid="{00000000-0005-0000-0000-000048200000}"/>
    <cellStyle name="Comma 4 4 2 2 2 2 8" xfId="49386" xr:uid="{00000000-0005-0000-0000-000049200000}"/>
    <cellStyle name="Comma 4 4 2 2 2 3" xfId="10875" xr:uid="{00000000-0005-0000-0000-00004A200000}"/>
    <cellStyle name="Comma 4 4 2 2 2 3 2" xfId="18425" xr:uid="{00000000-0005-0000-0000-00004B200000}"/>
    <cellStyle name="Comma 4 4 2 2 2 3 3" xfId="43616" xr:uid="{00000000-0005-0000-0000-00004C200000}"/>
    <cellStyle name="Comma 4 4 2 2 2 3 4" xfId="47741" xr:uid="{00000000-0005-0000-0000-00004D200000}"/>
    <cellStyle name="Comma 4 4 2 2 2 3 5" xfId="50757" xr:uid="{00000000-0005-0000-0000-00004E200000}"/>
    <cellStyle name="Comma 4 4 2 2 2 4" xfId="11359" xr:uid="{00000000-0005-0000-0000-00004F200000}"/>
    <cellStyle name="Comma 4 4 2 2 2 4 2" xfId="18902" xr:uid="{00000000-0005-0000-0000-000050200000}"/>
    <cellStyle name="Comma 4 4 2 2 2 4 3" xfId="42974" xr:uid="{00000000-0005-0000-0000-000051200000}"/>
    <cellStyle name="Comma 4 4 2 2 2 4 4" xfId="48218" xr:uid="{00000000-0005-0000-0000-000052200000}"/>
    <cellStyle name="Comma 4 4 2 2 2 4 5" xfId="51234" xr:uid="{00000000-0005-0000-0000-000053200000}"/>
    <cellStyle name="Comma 4 4 2 2 2 5" xfId="11846" xr:uid="{00000000-0005-0000-0000-000054200000}"/>
    <cellStyle name="Comma 4 4 2 2 2 5 2" xfId="19379" xr:uid="{00000000-0005-0000-0000-000055200000}"/>
    <cellStyle name="Comma 4 4 2 2 2 5 3" xfId="43219" xr:uid="{00000000-0005-0000-0000-000056200000}"/>
    <cellStyle name="Comma 4 4 2 2 2 5 4" xfId="48695" xr:uid="{00000000-0005-0000-0000-000057200000}"/>
    <cellStyle name="Comma 4 4 2 2 2 5 5" xfId="51711" xr:uid="{00000000-0005-0000-0000-000058200000}"/>
    <cellStyle name="Comma 4 4 2 2 2 6" xfId="8794" xr:uid="{00000000-0005-0000-0000-000059200000}"/>
    <cellStyle name="Comma 4 4 2 2 2 6 2" xfId="28623" xr:uid="{00000000-0005-0000-0000-00005A200000}"/>
    <cellStyle name="Comma 4 4 2 2 2 6 3" xfId="47264" xr:uid="{00000000-0005-0000-0000-00005B200000}"/>
    <cellStyle name="Comma 4 4 2 2 2 6 4" xfId="50280" xr:uid="{00000000-0005-0000-0000-00005C200000}"/>
    <cellStyle name="Comma 4 4 2 2 2 7" xfId="43861" xr:uid="{00000000-0005-0000-0000-00005D200000}"/>
    <cellStyle name="Comma 4 4 2 2 2 8" xfId="46158" xr:uid="{00000000-0005-0000-0000-00005E200000}"/>
    <cellStyle name="Comma 4 4 2 2 2 9" xfId="49174" xr:uid="{00000000-0005-0000-0000-00005F200000}"/>
    <cellStyle name="Comma 4 4 2 2 3" xfId="6221" xr:uid="{00000000-0005-0000-0000-000060200000}"/>
    <cellStyle name="Comma 4 4 2 2 3 2" xfId="6541" xr:uid="{00000000-0005-0000-0000-000061200000}"/>
    <cellStyle name="Comma 4 4 2 2 3 2 2" xfId="11140" xr:uid="{00000000-0005-0000-0000-000062200000}"/>
    <cellStyle name="Comma 4 4 2 2 3 2 2 2" xfId="18690" xr:uid="{00000000-0005-0000-0000-000063200000}"/>
    <cellStyle name="Comma 4 4 2 2 3 2 2 3" xfId="44406" xr:uid="{00000000-0005-0000-0000-000064200000}"/>
    <cellStyle name="Comma 4 4 2 2 3 2 2 4" xfId="48006" xr:uid="{00000000-0005-0000-0000-000065200000}"/>
    <cellStyle name="Comma 4 4 2 2 3 2 2 5" xfId="51022" xr:uid="{00000000-0005-0000-0000-000066200000}"/>
    <cellStyle name="Comma 4 4 2 2 3 2 3" xfId="11625" xr:uid="{00000000-0005-0000-0000-000067200000}"/>
    <cellStyle name="Comma 4 4 2 2 3 2 3 2" xfId="19167" xr:uid="{00000000-0005-0000-0000-000068200000}"/>
    <cellStyle name="Comma 4 4 2 2 3 2 3 3" xfId="42802" xr:uid="{00000000-0005-0000-0000-000069200000}"/>
    <cellStyle name="Comma 4 4 2 2 3 2 3 4" xfId="48483" xr:uid="{00000000-0005-0000-0000-00006A200000}"/>
    <cellStyle name="Comma 4 4 2 2 3 2 3 5" xfId="51499" xr:uid="{00000000-0005-0000-0000-00006B200000}"/>
    <cellStyle name="Comma 4 4 2 2 3 2 4" xfId="12112" xr:uid="{00000000-0005-0000-0000-00006C200000}"/>
    <cellStyle name="Comma 4 4 2 2 3 2 4 2" xfId="19644" xr:uid="{00000000-0005-0000-0000-00006D200000}"/>
    <cellStyle name="Comma 4 4 2 2 3 2 4 3" xfId="44542" xr:uid="{00000000-0005-0000-0000-00006E200000}"/>
    <cellStyle name="Comma 4 4 2 2 3 2 4 4" xfId="48960" xr:uid="{00000000-0005-0000-0000-00006F200000}"/>
    <cellStyle name="Comma 4 4 2 2 3 2 4 5" xfId="51976" xr:uid="{00000000-0005-0000-0000-000070200000}"/>
    <cellStyle name="Comma 4 4 2 2 3 2 5" xfId="9174" xr:uid="{00000000-0005-0000-0000-000071200000}"/>
    <cellStyle name="Comma 4 4 2 2 3 2 5 2" xfId="43518" xr:uid="{00000000-0005-0000-0000-000072200000}"/>
    <cellStyle name="Comma 4 4 2 2 3 2 5 3" xfId="47529" xr:uid="{00000000-0005-0000-0000-000073200000}"/>
    <cellStyle name="Comma 4 4 2 2 3 2 5 4" xfId="50545" xr:uid="{00000000-0005-0000-0000-000074200000}"/>
    <cellStyle name="Comma 4 4 2 2 3 2 6" xfId="42403" xr:uid="{00000000-0005-0000-0000-000075200000}"/>
    <cellStyle name="Comma 4 4 2 2 3 2 7" xfId="46423" xr:uid="{00000000-0005-0000-0000-000076200000}"/>
    <cellStyle name="Comma 4 4 2 2 3 2 8" xfId="49439" xr:uid="{00000000-0005-0000-0000-000077200000}"/>
    <cellStyle name="Comma 4 4 2 2 3 3" xfId="10928" xr:uid="{00000000-0005-0000-0000-000078200000}"/>
    <cellStyle name="Comma 4 4 2 2 3 3 2" xfId="18478" xr:uid="{00000000-0005-0000-0000-000079200000}"/>
    <cellStyle name="Comma 4 4 2 2 3 3 3" xfId="43617" xr:uid="{00000000-0005-0000-0000-00007A200000}"/>
    <cellStyle name="Comma 4 4 2 2 3 3 4" xfId="47794" xr:uid="{00000000-0005-0000-0000-00007B200000}"/>
    <cellStyle name="Comma 4 4 2 2 3 3 5" xfId="50810" xr:uid="{00000000-0005-0000-0000-00007C200000}"/>
    <cellStyle name="Comma 4 4 2 2 3 4" xfId="11413" xr:uid="{00000000-0005-0000-0000-00007D200000}"/>
    <cellStyle name="Comma 4 4 2 2 3 4 2" xfId="18955" xr:uid="{00000000-0005-0000-0000-00007E200000}"/>
    <cellStyle name="Comma 4 4 2 2 3 4 3" xfId="43720" xr:uid="{00000000-0005-0000-0000-00007F200000}"/>
    <cellStyle name="Comma 4 4 2 2 3 4 4" xfId="48271" xr:uid="{00000000-0005-0000-0000-000080200000}"/>
    <cellStyle name="Comma 4 4 2 2 3 4 5" xfId="51287" xr:uid="{00000000-0005-0000-0000-000081200000}"/>
    <cellStyle name="Comma 4 4 2 2 3 5" xfId="11900" xr:uid="{00000000-0005-0000-0000-000082200000}"/>
    <cellStyle name="Comma 4 4 2 2 3 5 2" xfId="19432" xr:uid="{00000000-0005-0000-0000-000083200000}"/>
    <cellStyle name="Comma 4 4 2 2 3 5 3" xfId="44310" xr:uid="{00000000-0005-0000-0000-000084200000}"/>
    <cellStyle name="Comma 4 4 2 2 3 5 4" xfId="48748" xr:uid="{00000000-0005-0000-0000-000085200000}"/>
    <cellStyle name="Comma 4 4 2 2 3 5 5" xfId="51764" xr:uid="{00000000-0005-0000-0000-000086200000}"/>
    <cellStyle name="Comma 4 4 2 2 3 6" xfId="8865" xr:uid="{00000000-0005-0000-0000-000087200000}"/>
    <cellStyle name="Comma 4 4 2 2 3 6 2" xfId="20979" xr:uid="{00000000-0005-0000-0000-000088200000}"/>
    <cellStyle name="Comma 4 4 2 2 3 6 3" xfId="47317" xr:uid="{00000000-0005-0000-0000-000089200000}"/>
    <cellStyle name="Comma 4 4 2 2 3 6 4" xfId="50333" xr:uid="{00000000-0005-0000-0000-00008A200000}"/>
    <cellStyle name="Comma 4 4 2 2 3 7" xfId="42333" xr:uid="{00000000-0005-0000-0000-00008B200000}"/>
    <cellStyle name="Comma 4 4 2 2 3 8" xfId="46211" xr:uid="{00000000-0005-0000-0000-00008C200000}"/>
    <cellStyle name="Comma 4 4 2 2 3 9" xfId="49227" xr:uid="{00000000-0005-0000-0000-00008D200000}"/>
    <cellStyle name="Comma 4 4 2 2 4" xfId="6301" xr:uid="{00000000-0005-0000-0000-00008E200000}"/>
    <cellStyle name="Comma 4 4 2 2 4 2" xfId="6621" xr:uid="{00000000-0005-0000-0000-00008F200000}"/>
    <cellStyle name="Comma 4 4 2 2 4 2 2" xfId="11193" xr:uid="{00000000-0005-0000-0000-000090200000}"/>
    <cellStyle name="Comma 4 4 2 2 4 2 2 2" xfId="18743" xr:uid="{00000000-0005-0000-0000-000091200000}"/>
    <cellStyle name="Comma 4 4 2 2 4 2 2 3" xfId="43471" xr:uid="{00000000-0005-0000-0000-000092200000}"/>
    <cellStyle name="Comma 4 4 2 2 4 2 2 4" xfId="48059" xr:uid="{00000000-0005-0000-0000-000093200000}"/>
    <cellStyle name="Comma 4 4 2 2 4 2 2 5" xfId="51075" xr:uid="{00000000-0005-0000-0000-000094200000}"/>
    <cellStyle name="Comma 4 4 2 2 4 2 3" xfId="11678" xr:uid="{00000000-0005-0000-0000-000095200000}"/>
    <cellStyle name="Comma 4 4 2 2 4 2 3 2" xfId="19220" xr:uid="{00000000-0005-0000-0000-000096200000}"/>
    <cellStyle name="Comma 4 4 2 2 4 2 3 3" xfId="32862" xr:uid="{00000000-0005-0000-0000-000097200000}"/>
    <cellStyle name="Comma 4 4 2 2 4 2 3 4" xfId="48536" xr:uid="{00000000-0005-0000-0000-000098200000}"/>
    <cellStyle name="Comma 4 4 2 2 4 2 3 5" xfId="51552" xr:uid="{00000000-0005-0000-0000-000099200000}"/>
    <cellStyle name="Comma 4 4 2 2 4 2 4" xfId="12165" xr:uid="{00000000-0005-0000-0000-00009A200000}"/>
    <cellStyle name="Comma 4 4 2 2 4 2 4 2" xfId="19697" xr:uid="{00000000-0005-0000-0000-00009B200000}"/>
    <cellStyle name="Comma 4 4 2 2 4 2 4 3" xfId="43791" xr:uid="{00000000-0005-0000-0000-00009C200000}"/>
    <cellStyle name="Comma 4 4 2 2 4 2 4 4" xfId="49013" xr:uid="{00000000-0005-0000-0000-00009D200000}"/>
    <cellStyle name="Comma 4 4 2 2 4 2 4 5" xfId="52029" xr:uid="{00000000-0005-0000-0000-00009E200000}"/>
    <cellStyle name="Comma 4 4 2 2 4 2 5" xfId="9254" xr:uid="{00000000-0005-0000-0000-00009F200000}"/>
    <cellStyle name="Comma 4 4 2 2 4 2 5 2" xfId="21317" xr:uid="{00000000-0005-0000-0000-0000A0200000}"/>
    <cellStyle name="Comma 4 4 2 2 4 2 5 3" xfId="47582" xr:uid="{00000000-0005-0000-0000-0000A1200000}"/>
    <cellStyle name="Comma 4 4 2 2 4 2 5 4" xfId="50598" xr:uid="{00000000-0005-0000-0000-0000A2200000}"/>
    <cellStyle name="Comma 4 4 2 2 4 2 6" xfId="43579" xr:uid="{00000000-0005-0000-0000-0000A3200000}"/>
    <cellStyle name="Comma 4 4 2 2 4 2 7" xfId="46476" xr:uid="{00000000-0005-0000-0000-0000A4200000}"/>
    <cellStyle name="Comma 4 4 2 2 4 2 8" xfId="49492" xr:uid="{00000000-0005-0000-0000-0000A5200000}"/>
    <cellStyle name="Comma 4 4 2 2 4 3" xfId="10981" xr:uid="{00000000-0005-0000-0000-0000A6200000}"/>
    <cellStyle name="Comma 4 4 2 2 4 3 2" xfId="18531" xr:uid="{00000000-0005-0000-0000-0000A7200000}"/>
    <cellStyle name="Comma 4 4 2 2 4 3 3" xfId="28817" xr:uid="{00000000-0005-0000-0000-0000A8200000}"/>
    <cellStyle name="Comma 4 4 2 2 4 3 4" xfId="47847" xr:uid="{00000000-0005-0000-0000-0000A9200000}"/>
    <cellStyle name="Comma 4 4 2 2 4 3 5" xfId="50863" xr:uid="{00000000-0005-0000-0000-0000AA200000}"/>
    <cellStyle name="Comma 4 4 2 2 4 4" xfId="11466" xr:uid="{00000000-0005-0000-0000-0000AB200000}"/>
    <cellStyle name="Comma 4 4 2 2 4 4 2" xfId="19008" xr:uid="{00000000-0005-0000-0000-0000AC200000}"/>
    <cellStyle name="Comma 4 4 2 2 4 4 3" xfId="43174" xr:uid="{00000000-0005-0000-0000-0000AD200000}"/>
    <cellStyle name="Comma 4 4 2 2 4 4 4" xfId="48324" xr:uid="{00000000-0005-0000-0000-0000AE200000}"/>
    <cellStyle name="Comma 4 4 2 2 4 4 5" xfId="51340" xr:uid="{00000000-0005-0000-0000-0000AF200000}"/>
    <cellStyle name="Comma 4 4 2 2 4 5" xfId="11953" xr:uid="{00000000-0005-0000-0000-0000B0200000}"/>
    <cellStyle name="Comma 4 4 2 2 4 5 2" xfId="19485" xr:uid="{00000000-0005-0000-0000-0000B1200000}"/>
    <cellStyle name="Comma 4 4 2 2 4 5 3" xfId="44514" xr:uid="{00000000-0005-0000-0000-0000B2200000}"/>
    <cellStyle name="Comma 4 4 2 2 4 5 4" xfId="48801" xr:uid="{00000000-0005-0000-0000-0000B3200000}"/>
    <cellStyle name="Comma 4 4 2 2 4 5 5" xfId="51817" xr:uid="{00000000-0005-0000-0000-0000B4200000}"/>
    <cellStyle name="Comma 4 4 2 2 4 6" xfId="8941" xr:uid="{00000000-0005-0000-0000-0000B5200000}"/>
    <cellStyle name="Comma 4 4 2 2 4 6 2" xfId="33410" xr:uid="{00000000-0005-0000-0000-0000B6200000}"/>
    <cellStyle name="Comma 4 4 2 2 4 6 3" xfId="47370" xr:uid="{00000000-0005-0000-0000-0000B7200000}"/>
    <cellStyle name="Comma 4 4 2 2 4 6 4" xfId="50386" xr:uid="{00000000-0005-0000-0000-0000B8200000}"/>
    <cellStyle name="Comma 4 4 2 2 4 7" xfId="43865" xr:uid="{00000000-0005-0000-0000-0000B9200000}"/>
    <cellStyle name="Comma 4 4 2 2 4 8" xfId="46264" xr:uid="{00000000-0005-0000-0000-0000BA200000}"/>
    <cellStyle name="Comma 4 4 2 2 4 9" xfId="49280" xr:uid="{00000000-0005-0000-0000-0000BB200000}"/>
    <cellStyle name="Comma 4 4 2 2 5" xfId="6381" xr:uid="{00000000-0005-0000-0000-0000BC200000}"/>
    <cellStyle name="Comma 4 4 2 2 5 2" xfId="11034" xr:uid="{00000000-0005-0000-0000-0000BD200000}"/>
    <cellStyle name="Comma 4 4 2 2 5 2 2" xfId="18584" xr:uid="{00000000-0005-0000-0000-0000BE200000}"/>
    <cellStyle name="Comma 4 4 2 2 5 2 3" xfId="30334" xr:uid="{00000000-0005-0000-0000-0000BF200000}"/>
    <cellStyle name="Comma 4 4 2 2 5 2 4" xfId="47900" xr:uid="{00000000-0005-0000-0000-0000C0200000}"/>
    <cellStyle name="Comma 4 4 2 2 5 2 5" xfId="50916" xr:uid="{00000000-0005-0000-0000-0000C1200000}"/>
    <cellStyle name="Comma 4 4 2 2 5 3" xfId="11519" xr:uid="{00000000-0005-0000-0000-0000C2200000}"/>
    <cellStyle name="Comma 4 4 2 2 5 3 2" xfId="19061" xr:uid="{00000000-0005-0000-0000-0000C3200000}"/>
    <cellStyle name="Comma 4 4 2 2 5 3 3" xfId="20121" xr:uid="{00000000-0005-0000-0000-0000C4200000}"/>
    <cellStyle name="Comma 4 4 2 2 5 3 4" xfId="48377" xr:uid="{00000000-0005-0000-0000-0000C5200000}"/>
    <cellStyle name="Comma 4 4 2 2 5 3 5" xfId="51393" xr:uid="{00000000-0005-0000-0000-0000C6200000}"/>
    <cellStyle name="Comma 4 4 2 2 5 4" xfId="12006" xr:uid="{00000000-0005-0000-0000-0000C7200000}"/>
    <cellStyle name="Comma 4 4 2 2 5 4 2" xfId="19538" xr:uid="{00000000-0005-0000-0000-0000C8200000}"/>
    <cellStyle name="Comma 4 4 2 2 5 4 3" xfId="21567" xr:uid="{00000000-0005-0000-0000-0000C9200000}"/>
    <cellStyle name="Comma 4 4 2 2 5 4 4" xfId="48854" xr:uid="{00000000-0005-0000-0000-0000CA200000}"/>
    <cellStyle name="Comma 4 4 2 2 5 4 5" xfId="51870" xr:uid="{00000000-0005-0000-0000-0000CB200000}"/>
    <cellStyle name="Comma 4 4 2 2 5 5" xfId="9020" xr:uid="{00000000-0005-0000-0000-0000CC200000}"/>
    <cellStyle name="Comma 4 4 2 2 5 5 2" xfId="43072" xr:uid="{00000000-0005-0000-0000-0000CD200000}"/>
    <cellStyle name="Comma 4 4 2 2 5 5 3" xfId="47423" xr:uid="{00000000-0005-0000-0000-0000CE200000}"/>
    <cellStyle name="Comma 4 4 2 2 5 5 4" xfId="50439" xr:uid="{00000000-0005-0000-0000-0000CF200000}"/>
    <cellStyle name="Comma 4 4 2 2 5 6" xfId="44521" xr:uid="{00000000-0005-0000-0000-0000D0200000}"/>
    <cellStyle name="Comma 4 4 2 2 5 7" xfId="46317" xr:uid="{00000000-0005-0000-0000-0000D1200000}"/>
    <cellStyle name="Comma 4 4 2 2 5 8" xfId="49333" xr:uid="{00000000-0005-0000-0000-0000D2200000}"/>
    <cellStyle name="Comma 4 4 2 2 6" xfId="6701" xr:uid="{00000000-0005-0000-0000-0000D3200000}"/>
    <cellStyle name="Comma 4 4 2 2 6 2" xfId="11246" xr:uid="{00000000-0005-0000-0000-0000D4200000}"/>
    <cellStyle name="Comma 4 4 2 2 6 2 2" xfId="18796" xr:uid="{00000000-0005-0000-0000-0000D5200000}"/>
    <cellStyle name="Comma 4 4 2 2 6 2 3" xfId="42744" xr:uid="{00000000-0005-0000-0000-0000D6200000}"/>
    <cellStyle name="Comma 4 4 2 2 6 2 4" xfId="48112" xr:uid="{00000000-0005-0000-0000-0000D7200000}"/>
    <cellStyle name="Comma 4 4 2 2 6 2 5" xfId="51128" xr:uid="{00000000-0005-0000-0000-0000D8200000}"/>
    <cellStyle name="Comma 4 4 2 2 6 3" xfId="11731" xr:uid="{00000000-0005-0000-0000-0000D9200000}"/>
    <cellStyle name="Comma 4 4 2 2 6 3 2" xfId="19273" xr:uid="{00000000-0005-0000-0000-0000DA200000}"/>
    <cellStyle name="Comma 4 4 2 2 6 3 3" xfId="42819" xr:uid="{00000000-0005-0000-0000-0000DB200000}"/>
    <cellStyle name="Comma 4 4 2 2 6 3 4" xfId="48589" xr:uid="{00000000-0005-0000-0000-0000DC200000}"/>
    <cellStyle name="Comma 4 4 2 2 6 3 5" xfId="51605" xr:uid="{00000000-0005-0000-0000-0000DD200000}"/>
    <cellStyle name="Comma 4 4 2 2 6 4" xfId="12219" xr:uid="{00000000-0005-0000-0000-0000DE200000}"/>
    <cellStyle name="Comma 4 4 2 2 6 4 2" xfId="19750" xr:uid="{00000000-0005-0000-0000-0000DF200000}"/>
    <cellStyle name="Comma 4 4 2 2 6 4 3" xfId="43270" xr:uid="{00000000-0005-0000-0000-0000E0200000}"/>
    <cellStyle name="Comma 4 4 2 2 6 4 4" xfId="49066" xr:uid="{00000000-0005-0000-0000-0000E1200000}"/>
    <cellStyle name="Comma 4 4 2 2 6 4 5" xfId="52082" xr:uid="{00000000-0005-0000-0000-0000E2200000}"/>
    <cellStyle name="Comma 4 4 2 2 6 5" xfId="9334" xr:uid="{00000000-0005-0000-0000-0000E3200000}"/>
    <cellStyle name="Comma 4 4 2 2 6 5 2" xfId="42671" xr:uid="{00000000-0005-0000-0000-0000E4200000}"/>
    <cellStyle name="Comma 4 4 2 2 6 5 3" xfId="47635" xr:uid="{00000000-0005-0000-0000-0000E5200000}"/>
    <cellStyle name="Comma 4 4 2 2 6 5 4" xfId="50651" xr:uid="{00000000-0005-0000-0000-0000E6200000}"/>
    <cellStyle name="Comma 4 4 2 2 6 6" xfId="42439" xr:uid="{00000000-0005-0000-0000-0000E7200000}"/>
    <cellStyle name="Comma 4 4 2 2 6 7" xfId="46529" xr:uid="{00000000-0005-0000-0000-0000E8200000}"/>
    <cellStyle name="Comma 4 4 2 2 6 8" xfId="49545" xr:uid="{00000000-0005-0000-0000-0000E9200000}"/>
    <cellStyle name="Comma 4 4 2 2 7" xfId="10822" xr:uid="{00000000-0005-0000-0000-0000EA200000}"/>
    <cellStyle name="Comma 4 4 2 2 7 2" xfId="18372" xr:uid="{00000000-0005-0000-0000-0000EB200000}"/>
    <cellStyle name="Comma 4 4 2 2 7 3" xfId="21266" xr:uid="{00000000-0005-0000-0000-0000EC200000}"/>
    <cellStyle name="Comma 4 4 2 2 7 4" xfId="47688" xr:uid="{00000000-0005-0000-0000-0000ED200000}"/>
    <cellStyle name="Comma 4 4 2 2 7 5" xfId="50704" xr:uid="{00000000-0005-0000-0000-0000EE200000}"/>
    <cellStyle name="Comma 4 4 2 2 8" xfId="11306" xr:uid="{00000000-0005-0000-0000-0000EF200000}"/>
    <cellStyle name="Comma 4 4 2 2 8 2" xfId="18849" xr:uid="{00000000-0005-0000-0000-0000F0200000}"/>
    <cellStyle name="Comma 4 4 2 2 8 3" xfId="43916" xr:uid="{00000000-0005-0000-0000-0000F1200000}"/>
    <cellStyle name="Comma 4 4 2 2 8 4" xfId="48165" xr:uid="{00000000-0005-0000-0000-0000F2200000}"/>
    <cellStyle name="Comma 4 4 2 2 8 5" xfId="51181" xr:uid="{00000000-0005-0000-0000-0000F3200000}"/>
    <cellStyle name="Comma 4 4 2 2 9" xfId="11793" xr:uid="{00000000-0005-0000-0000-0000F4200000}"/>
    <cellStyle name="Comma 4 4 2 2 9 2" xfId="19326" xr:uid="{00000000-0005-0000-0000-0000F5200000}"/>
    <cellStyle name="Comma 4 4 2 2 9 3" xfId="44256" xr:uid="{00000000-0005-0000-0000-0000F6200000}"/>
    <cellStyle name="Comma 4 4 2 2 9 4" xfId="48642" xr:uid="{00000000-0005-0000-0000-0000F7200000}"/>
    <cellStyle name="Comma 4 4 2 2 9 5" xfId="51658" xr:uid="{00000000-0005-0000-0000-0000F8200000}"/>
    <cellStyle name="Comma 4 4 2 3" xfId="6140" xr:uid="{00000000-0005-0000-0000-0000F9200000}"/>
    <cellStyle name="Comma 4 4 2 3 2" xfId="6460" xr:uid="{00000000-0005-0000-0000-0000FA200000}"/>
    <cellStyle name="Comma 4 4 2 3 2 2" xfId="11086" xr:uid="{00000000-0005-0000-0000-0000FB200000}"/>
    <cellStyle name="Comma 4 4 2 3 2 2 2" xfId="18636" xr:uid="{00000000-0005-0000-0000-0000FC200000}"/>
    <cellStyle name="Comma 4 4 2 3 2 2 3" xfId="21031" xr:uid="{00000000-0005-0000-0000-0000FD200000}"/>
    <cellStyle name="Comma 4 4 2 3 2 2 4" xfId="47952" xr:uid="{00000000-0005-0000-0000-0000FE200000}"/>
    <cellStyle name="Comma 4 4 2 3 2 2 5" xfId="50968" xr:uid="{00000000-0005-0000-0000-0000FF200000}"/>
    <cellStyle name="Comma 4 4 2 3 2 3" xfId="11571" xr:uid="{00000000-0005-0000-0000-000000210000}"/>
    <cellStyle name="Comma 4 4 2 3 2 3 2" xfId="19113" xr:uid="{00000000-0005-0000-0000-000001210000}"/>
    <cellStyle name="Comma 4 4 2 3 2 3 3" xfId="43535" xr:uid="{00000000-0005-0000-0000-000002210000}"/>
    <cellStyle name="Comma 4 4 2 3 2 3 4" xfId="48429" xr:uid="{00000000-0005-0000-0000-000003210000}"/>
    <cellStyle name="Comma 4 4 2 3 2 3 5" xfId="51445" xr:uid="{00000000-0005-0000-0000-000004210000}"/>
    <cellStyle name="Comma 4 4 2 3 2 4" xfId="12058" xr:uid="{00000000-0005-0000-0000-000005210000}"/>
    <cellStyle name="Comma 4 4 2 3 2 4 2" xfId="19590" xr:uid="{00000000-0005-0000-0000-000006210000}"/>
    <cellStyle name="Comma 4 4 2 3 2 4 3" xfId="43247" xr:uid="{00000000-0005-0000-0000-000007210000}"/>
    <cellStyle name="Comma 4 4 2 3 2 4 4" xfId="48906" xr:uid="{00000000-0005-0000-0000-000008210000}"/>
    <cellStyle name="Comma 4 4 2 3 2 4 5" xfId="51922" xr:uid="{00000000-0005-0000-0000-000009210000}"/>
    <cellStyle name="Comma 4 4 2 3 2 5" xfId="9094" xr:uid="{00000000-0005-0000-0000-00000A210000}"/>
    <cellStyle name="Comma 4 4 2 3 2 5 2" xfId="43081" xr:uid="{00000000-0005-0000-0000-00000B210000}"/>
    <cellStyle name="Comma 4 4 2 3 2 5 3" xfId="47475" xr:uid="{00000000-0005-0000-0000-00000C210000}"/>
    <cellStyle name="Comma 4 4 2 3 2 5 4" xfId="50491" xr:uid="{00000000-0005-0000-0000-00000D210000}"/>
    <cellStyle name="Comma 4 4 2 3 2 6" xfId="44141" xr:uid="{00000000-0005-0000-0000-00000E210000}"/>
    <cellStyle name="Comma 4 4 2 3 2 7" xfId="46369" xr:uid="{00000000-0005-0000-0000-00000F210000}"/>
    <cellStyle name="Comma 4 4 2 3 2 8" xfId="49385" xr:uid="{00000000-0005-0000-0000-000010210000}"/>
    <cellStyle name="Comma 4 4 2 3 3" xfId="10874" xr:uid="{00000000-0005-0000-0000-000011210000}"/>
    <cellStyle name="Comma 4 4 2 3 3 2" xfId="18424" xr:uid="{00000000-0005-0000-0000-000012210000}"/>
    <cellStyle name="Comma 4 4 2 3 3 3" xfId="44346" xr:uid="{00000000-0005-0000-0000-000013210000}"/>
    <cellStyle name="Comma 4 4 2 3 3 4" xfId="47740" xr:uid="{00000000-0005-0000-0000-000014210000}"/>
    <cellStyle name="Comma 4 4 2 3 3 5" xfId="50756" xr:uid="{00000000-0005-0000-0000-000015210000}"/>
    <cellStyle name="Comma 4 4 2 3 4" xfId="11358" xr:uid="{00000000-0005-0000-0000-000016210000}"/>
    <cellStyle name="Comma 4 4 2 3 4 2" xfId="18901" xr:uid="{00000000-0005-0000-0000-000017210000}"/>
    <cellStyle name="Comma 4 4 2 3 4 3" xfId="43800" xr:uid="{00000000-0005-0000-0000-000018210000}"/>
    <cellStyle name="Comma 4 4 2 3 4 4" xfId="48217" xr:uid="{00000000-0005-0000-0000-000019210000}"/>
    <cellStyle name="Comma 4 4 2 3 4 5" xfId="51233" xr:uid="{00000000-0005-0000-0000-00001A210000}"/>
    <cellStyle name="Comma 4 4 2 3 5" xfId="11845" xr:uid="{00000000-0005-0000-0000-00001B210000}"/>
    <cellStyle name="Comma 4 4 2 3 5 2" xfId="19378" xr:uid="{00000000-0005-0000-0000-00001C210000}"/>
    <cellStyle name="Comma 4 4 2 3 5 3" xfId="44416" xr:uid="{00000000-0005-0000-0000-00001D210000}"/>
    <cellStyle name="Comma 4 4 2 3 5 4" xfId="48694" xr:uid="{00000000-0005-0000-0000-00001E210000}"/>
    <cellStyle name="Comma 4 4 2 3 5 5" xfId="51710" xr:uid="{00000000-0005-0000-0000-00001F210000}"/>
    <cellStyle name="Comma 4 4 2 3 6" xfId="8793" xr:uid="{00000000-0005-0000-0000-000020210000}"/>
    <cellStyle name="Comma 4 4 2 3 6 2" xfId="21373" xr:uid="{00000000-0005-0000-0000-000021210000}"/>
    <cellStyle name="Comma 4 4 2 3 6 3" xfId="47263" xr:uid="{00000000-0005-0000-0000-000022210000}"/>
    <cellStyle name="Comma 4 4 2 3 6 4" xfId="50279" xr:uid="{00000000-0005-0000-0000-000023210000}"/>
    <cellStyle name="Comma 4 4 2 3 7" xfId="42317" xr:uid="{00000000-0005-0000-0000-000024210000}"/>
    <cellStyle name="Comma 4 4 2 3 8" xfId="46157" xr:uid="{00000000-0005-0000-0000-000025210000}"/>
    <cellStyle name="Comma 4 4 2 3 9" xfId="49173" xr:uid="{00000000-0005-0000-0000-000026210000}"/>
    <cellStyle name="Comma 4 4 2 4" xfId="6220" xr:uid="{00000000-0005-0000-0000-000027210000}"/>
    <cellStyle name="Comma 4 4 2 4 2" xfId="6540" xr:uid="{00000000-0005-0000-0000-000028210000}"/>
    <cellStyle name="Comma 4 4 2 4 2 2" xfId="11139" xr:uid="{00000000-0005-0000-0000-000029210000}"/>
    <cellStyle name="Comma 4 4 2 4 2 2 2" xfId="18689" xr:uid="{00000000-0005-0000-0000-00002A210000}"/>
    <cellStyle name="Comma 4 4 2 4 2 2 3" xfId="21224" xr:uid="{00000000-0005-0000-0000-00002B210000}"/>
    <cellStyle name="Comma 4 4 2 4 2 2 4" xfId="48005" xr:uid="{00000000-0005-0000-0000-00002C210000}"/>
    <cellStyle name="Comma 4 4 2 4 2 2 5" xfId="51021" xr:uid="{00000000-0005-0000-0000-00002D210000}"/>
    <cellStyle name="Comma 4 4 2 4 2 3" xfId="11624" xr:uid="{00000000-0005-0000-0000-00002E210000}"/>
    <cellStyle name="Comma 4 4 2 4 2 3 2" xfId="19166" xr:uid="{00000000-0005-0000-0000-00002F210000}"/>
    <cellStyle name="Comma 4 4 2 4 2 3 3" xfId="43660" xr:uid="{00000000-0005-0000-0000-000030210000}"/>
    <cellStyle name="Comma 4 4 2 4 2 3 4" xfId="48482" xr:uid="{00000000-0005-0000-0000-000031210000}"/>
    <cellStyle name="Comma 4 4 2 4 2 3 5" xfId="51498" xr:uid="{00000000-0005-0000-0000-000032210000}"/>
    <cellStyle name="Comma 4 4 2 4 2 4" xfId="12111" xr:uid="{00000000-0005-0000-0000-000033210000}"/>
    <cellStyle name="Comma 4 4 2 4 2 4 2" xfId="19643" xr:uid="{00000000-0005-0000-0000-000034210000}"/>
    <cellStyle name="Comma 4 4 2 4 2 4 3" xfId="42876" xr:uid="{00000000-0005-0000-0000-000035210000}"/>
    <cellStyle name="Comma 4 4 2 4 2 4 4" xfId="48959" xr:uid="{00000000-0005-0000-0000-000036210000}"/>
    <cellStyle name="Comma 4 4 2 4 2 4 5" xfId="51975" xr:uid="{00000000-0005-0000-0000-000037210000}"/>
    <cellStyle name="Comma 4 4 2 4 2 5" xfId="9173" xr:uid="{00000000-0005-0000-0000-000038210000}"/>
    <cellStyle name="Comma 4 4 2 4 2 5 2" xfId="21325" xr:uid="{00000000-0005-0000-0000-000039210000}"/>
    <cellStyle name="Comma 4 4 2 4 2 5 3" xfId="47528" xr:uid="{00000000-0005-0000-0000-00003A210000}"/>
    <cellStyle name="Comma 4 4 2 4 2 5 4" xfId="50544" xr:uid="{00000000-0005-0000-0000-00003B210000}"/>
    <cellStyle name="Comma 4 4 2 4 2 6" xfId="42402" xr:uid="{00000000-0005-0000-0000-00003C210000}"/>
    <cellStyle name="Comma 4 4 2 4 2 7" xfId="46422" xr:uid="{00000000-0005-0000-0000-00003D210000}"/>
    <cellStyle name="Comma 4 4 2 4 2 8" xfId="49438" xr:uid="{00000000-0005-0000-0000-00003E210000}"/>
    <cellStyle name="Comma 4 4 2 4 3" xfId="10927" xr:uid="{00000000-0005-0000-0000-00003F210000}"/>
    <cellStyle name="Comma 4 4 2 4 3 2" xfId="18477" xr:uid="{00000000-0005-0000-0000-000040210000}"/>
    <cellStyle name="Comma 4 4 2 4 3 3" xfId="44057" xr:uid="{00000000-0005-0000-0000-000041210000}"/>
    <cellStyle name="Comma 4 4 2 4 3 4" xfId="47793" xr:uid="{00000000-0005-0000-0000-000042210000}"/>
    <cellStyle name="Comma 4 4 2 4 3 5" xfId="50809" xr:uid="{00000000-0005-0000-0000-000043210000}"/>
    <cellStyle name="Comma 4 4 2 4 4" xfId="11412" xr:uid="{00000000-0005-0000-0000-000044210000}"/>
    <cellStyle name="Comma 4 4 2 4 4 2" xfId="18954" xr:uid="{00000000-0005-0000-0000-000045210000}"/>
    <cellStyle name="Comma 4 4 2 4 4 3" xfId="42767" xr:uid="{00000000-0005-0000-0000-000046210000}"/>
    <cellStyle name="Comma 4 4 2 4 4 4" xfId="48270" xr:uid="{00000000-0005-0000-0000-000047210000}"/>
    <cellStyle name="Comma 4 4 2 4 4 5" xfId="51286" xr:uid="{00000000-0005-0000-0000-000048210000}"/>
    <cellStyle name="Comma 4 4 2 4 5" xfId="11899" xr:uid="{00000000-0005-0000-0000-000049210000}"/>
    <cellStyle name="Comma 4 4 2 4 5 2" xfId="19431" xr:uid="{00000000-0005-0000-0000-00004A210000}"/>
    <cellStyle name="Comma 4 4 2 4 5 3" xfId="42843" xr:uid="{00000000-0005-0000-0000-00004B210000}"/>
    <cellStyle name="Comma 4 4 2 4 5 4" xfId="48747" xr:uid="{00000000-0005-0000-0000-00004C210000}"/>
    <cellStyle name="Comma 4 4 2 4 5 5" xfId="51763" xr:uid="{00000000-0005-0000-0000-00004D210000}"/>
    <cellStyle name="Comma 4 4 2 4 6" xfId="8864" xr:uid="{00000000-0005-0000-0000-00004E210000}"/>
    <cellStyle name="Comma 4 4 2 4 6 2" xfId="28825" xr:uid="{00000000-0005-0000-0000-00004F210000}"/>
    <cellStyle name="Comma 4 4 2 4 6 3" xfId="47316" xr:uid="{00000000-0005-0000-0000-000050210000}"/>
    <cellStyle name="Comma 4 4 2 4 6 4" xfId="50332" xr:uid="{00000000-0005-0000-0000-000051210000}"/>
    <cellStyle name="Comma 4 4 2 4 7" xfId="20562" xr:uid="{00000000-0005-0000-0000-000052210000}"/>
    <cellStyle name="Comma 4 4 2 4 8" xfId="46210" xr:uid="{00000000-0005-0000-0000-000053210000}"/>
    <cellStyle name="Comma 4 4 2 4 9" xfId="49226" xr:uid="{00000000-0005-0000-0000-000054210000}"/>
    <cellStyle name="Comma 4 4 2 5" xfId="6300" xr:uid="{00000000-0005-0000-0000-000055210000}"/>
    <cellStyle name="Comma 4 4 2 5 2" xfId="6620" xr:uid="{00000000-0005-0000-0000-000056210000}"/>
    <cellStyle name="Comma 4 4 2 5 2 2" xfId="11192" xr:uid="{00000000-0005-0000-0000-000057210000}"/>
    <cellStyle name="Comma 4 4 2 5 2 2 2" xfId="18742" xr:uid="{00000000-0005-0000-0000-000058210000}"/>
    <cellStyle name="Comma 4 4 2 5 2 2 3" xfId="28813" xr:uid="{00000000-0005-0000-0000-000059210000}"/>
    <cellStyle name="Comma 4 4 2 5 2 2 4" xfId="48058" xr:uid="{00000000-0005-0000-0000-00005A210000}"/>
    <cellStyle name="Comma 4 4 2 5 2 2 5" xfId="51074" xr:uid="{00000000-0005-0000-0000-00005B210000}"/>
    <cellStyle name="Comma 4 4 2 5 2 3" xfId="11677" xr:uid="{00000000-0005-0000-0000-00005C210000}"/>
    <cellStyle name="Comma 4 4 2 5 2 3 2" xfId="19219" xr:uid="{00000000-0005-0000-0000-00005D210000}"/>
    <cellStyle name="Comma 4 4 2 5 2 3 3" xfId="28789" xr:uid="{00000000-0005-0000-0000-00005E210000}"/>
    <cellStyle name="Comma 4 4 2 5 2 3 4" xfId="48535" xr:uid="{00000000-0005-0000-0000-00005F210000}"/>
    <cellStyle name="Comma 4 4 2 5 2 3 5" xfId="51551" xr:uid="{00000000-0005-0000-0000-000060210000}"/>
    <cellStyle name="Comma 4 4 2 5 2 4" xfId="12164" xr:uid="{00000000-0005-0000-0000-000061210000}"/>
    <cellStyle name="Comma 4 4 2 5 2 4 2" xfId="19696" xr:uid="{00000000-0005-0000-0000-000062210000}"/>
    <cellStyle name="Comma 4 4 2 5 2 4 3" xfId="43263" xr:uid="{00000000-0005-0000-0000-000063210000}"/>
    <cellStyle name="Comma 4 4 2 5 2 4 4" xfId="49012" xr:uid="{00000000-0005-0000-0000-000064210000}"/>
    <cellStyle name="Comma 4 4 2 5 2 4 5" xfId="52028" xr:uid="{00000000-0005-0000-0000-000065210000}"/>
    <cellStyle name="Comma 4 4 2 5 2 5" xfId="9253" xr:uid="{00000000-0005-0000-0000-000066210000}"/>
    <cellStyle name="Comma 4 4 2 5 2 5 2" xfId="42663" xr:uid="{00000000-0005-0000-0000-000067210000}"/>
    <cellStyle name="Comma 4 4 2 5 2 5 3" xfId="47581" xr:uid="{00000000-0005-0000-0000-000068210000}"/>
    <cellStyle name="Comma 4 4 2 5 2 5 4" xfId="50597" xr:uid="{00000000-0005-0000-0000-000069210000}"/>
    <cellStyle name="Comma 4 4 2 5 2 6" xfId="42422" xr:uid="{00000000-0005-0000-0000-00006A210000}"/>
    <cellStyle name="Comma 4 4 2 5 2 7" xfId="46475" xr:uid="{00000000-0005-0000-0000-00006B210000}"/>
    <cellStyle name="Comma 4 4 2 5 2 8" xfId="49491" xr:uid="{00000000-0005-0000-0000-00006C210000}"/>
    <cellStyle name="Comma 4 4 2 5 3" xfId="10980" xr:uid="{00000000-0005-0000-0000-00006D210000}"/>
    <cellStyle name="Comma 4 4 2 5 3 2" xfId="18530" xr:uid="{00000000-0005-0000-0000-00006E210000}"/>
    <cellStyle name="Comma 4 4 2 5 3 3" xfId="32566" xr:uid="{00000000-0005-0000-0000-00006F210000}"/>
    <cellStyle name="Comma 4 4 2 5 3 4" xfId="47846" xr:uid="{00000000-0005-0000-0000-000070210000}"/>
    <cellStyle name="Comma 4 4 2 5 3 5" xfId="50862" xr:uid="{00000000-0005-0000-0000-000071210000}"/>
    <cellStyle name="Comma 4 4 2 5 4" xfId="11465" xr:uid="{00000000-0005-0000-0000-000072210000}"/>
    <cellStyle name="Comma 4 4 2 5 4 2" xfId="19007" xr:uid="{00000000-0005-0000-0000-000073210000}"/>
    <cellStyle name="Comma 4 4 2 5 4 3" xfId="43983" xr:uid="{00000000-0005-0000-0000-000074210000}"/>
    <cellStyle name="Comma 4 4 2 5 4 4" xfId="48323" xr:uid="{00000000-0005-0000-0000-000075210000}"/>
    <cellStyle name="Comma 4 4 2 5 4 5" xfId="51339" xr:uid="{00000000-0005-0000-0000-000076210000}"/>
    <cellStyle name="Comma 4 4 2 5 5" xfId="11952" xr:uid="{00000000-0005-0000-0000-000077210000}"/>
    <cellStyle name="Comma 4 4 2 5 5 2" xfId="19484" xr:uid="{00000000-0005-0000-0000-000078210000}"/>
    <cellStyle name="Comma 4 4 2 5 5 3" xfId="29931" xr:uid="{00000000-0005-0000-0000-000079210000}"/>
    <cellStyle name="Comma 4 4 2 5 5 4" xfId="48800" xr:uid="{00000000-0005-0000-0000-00007A210000}"/>
    <cellStyle name="Comma 4 4 2 5 5 5" xfId="51816" xr:uid="{00000000-0005-0000-0000-00007B210000}"/>
    <cellStyle name="Comma 4 4 2 5 6" xfId="8940" xr:uid="{00000000-0005-0000-0000-00007C210000}"/>
    <cellStyle name="Comma 4 4 2 5 6 2" xfId="42620" xr:uid="{00000000-0005-0000-0000-00007D210000}"/>
    <cellStyle name="Comma 4 4 2 5 6 3" xfId="47369" xr:uid="{00000000-0005-0000-0000-00007E210000}"/>
    <cellStyle name="Comma 4 4 2 5 6 4" xfId="50385" xr:uid="{00000000-0005-0000-0000-00007F210000}"/>
    <cellStyle name="Comma 4 4 2 5 7" xfId="42348" xr:uid="{00000000-0005-0000-0000-000080210000}"/>
    <cellStyle name="Comma 4 4 2 5 8" xfId="46263" xr:uid="{00000000-0005-0000-0000-000081210000}"/>
    <cellStyle name="Comma 4 4 2 5 9" xfId="49279" xr:uid="{00000000-0005-0000-0000-000082210000}"/>
    <cellStyle name="Comma 4 4 2 6" xfId="6380" xr:uid="{00000000-0005-0000-0000-000083210000}"/>
    <cellStyle name="Comma 4 4 2 6 2" xfId="11033" xr:uid="{00000000-0005-0000-0000-000084210000}"/>
    <cellStyle name="Comma 4 4 2 6 2 2" xfId="18583" xr:uid="{00000000-0005-0000-0000-000085210000}"/>
    <cellStyle name="Comma 4 4 2 6 2 3" xfId="42711" xr:uid="{00000000-0005-0000-0000-000086210000}"/>
    <cellStyle name="Comma 4 4 2 6 2 4" xfId="47899" xr:uid="{00000000-0005-0000-0000-000087210000}"/>
    <cellStyle name="Comma 4 4 2 6 2 5" xfId="50915" xr:uid="{00000000-0005-0000-0000-000088210000}"/>
    <cellStyle name="Comma 4 4 2 6 3" xfId="11518" xr:uid="{00000000-0005-0000-0000-000089210000}"/>
    <cellStyle name="Comma 4 4 2 6 3 2" xfId="19060" xr:uid="{00000000-0005-0000-0000-00008A210000}"/>
    <cellStyle name="Comma 4 4 2 6 3 3" xfId="44533" xr:uid="{00000000-0005-0000-0000-00008B210000}"/>
    <cellStyle name="Comma 4 4 2 6 3 4" xfId="48376" xr:uid="{00000000-0005-0000-0000-00008C210000}"/>
    <cellStyle name="Comma 4 4 2 6 3 5" xfId="51392" xr:uid="{00000000-0005-0000-0000-00008D210000}"/>
    <cellStyle name="Comma 4 4 2 6 4" xfId="12005" xr:uid="{00000000-0005-0000-0000-00008E210000}"/>
    <cellStyle name="Comma 4 4 2 6 4 2" xfId="19537" xr:uid="{00000000-0005-0000-0000-00008F210000}"/>
    <cellStyle name="Comma 4 4 2 6 4 3" xfId="42860" xr:uid="{00000000-0005-0000-0000-000090210000}"/>
    <cellStyle name="Comma 4 4 2 6 4 4" xfId="48853" xr:uid="{00000000-0005-0000-0000-000091210000}"/>
    <cellStyle name="Comma 4 4 2 6 4 5" xfId="51869" xr:uid="{00000000-0005-0000-0000-000092210000}"/>
    <cellStyle name="Comma 4 4 2 6 5" xfId="9019" xr:uid="{00000000-0005-0000-0000-000093210000}"/>
    <cellStyle name="Comma 4 4 2 6 5 2" xfId="43338" xr:uid="{00000000-0005-0000-0000-000094210000}"/>
    <cellStyle name="Comma 4 4 2 6 5 3" xfId="47422" xr:uid="{00000000-0005-0000-0000-000095210000}"/>
    <cellStyle name="Comma 4 4 2 6 5 4" xfId="50438" xr:uid="{00000000-0005-0000-0000-000096210000}"/>
    <cellStyle name="Comma 4 4 2 6 6" xfId="44718" xr:uid="{00000000-0005-0000-0000-000097210000}"/>
    <cellStyle name="Comma 4 4 2 6 7" xfId="46316" xr:uid="{00000000-0005-0000-0000-000098210000}"/>
    <cellStyle name="Comma 4 4 2 6 8" xfId="49332" xr:uid="{00000000-0005-0000-0000-000099210000}"/>
    <cellStyle name="Comma 4 4 2 7" xfId="6700" xr:uid="{00000000-0005-0000-0000-00009A210000}"/>
    <cellStyle name="Comma 4 4 2 7 2" xfId="11245" xr:uid="{00000000-0005-0000-0000-00009B210000}"/>
    <cellStyle name="Comma 4 4 2 7 2 2" xfId="18795" xr:uid="{00000000-0005-0000-0000-00009C210000}"/>
    <cellStyle name="Comma 4 4 2 7 2 3" xfId="44824" xr:uid="{00000000-0005-0000-0000-00009D210000}"/>
    <cellStyle name="Comma 4 4 2 7 2 4" xfId="48111" xr:uid="{00000000-0005-0000-0000-00009E210000}"/>
    <cellStyle name="Comma 4 4 2 7 2 5" xfId="51127" xr:uid="{00000000-0005-0000-0000-00009F210000}"/>
    <cellStyle name="Comma 4 4 2 7 3" xfId="11730" xr:uid="{00000000-0005-0000-0000-0000A0210000}"/>
    <cellStyle name="Comma 4 4 2 7 3 2" xfId="19272" xr:uid="{00000000-0005-0000-0000-0000A1210000}"/>
    <cellStyle name="Comma 4 4 2 7 3 3" xfId="43957" xr:uid="{00000000-0005-0000-0000-0000A2210000}"/>
    <cellStyle name="Comma 4 4 2 7 3 4" xfId="48588" xr:uid="{00000000-0005-0000-0000-0000A3210000}"/>
    <cellStyle name="Comma 4 4 2 7 3 5" xfId="51604" xr:uid="{00000000-0005-0000-0000-0000A4210000}"/>
    <cellStyle name="Comma 4 4 2 7 4" xfId="12218" xr:uid="{00000000-0005-0000-0000-0000A5210000}"/>
    <cellStyle name="Comma 4 4 2 7 4 2" xfId="19749" xr:uid="{00000000-0005-0000-0000-0000A6210000}"/>
    <cellStyle name="Comma 4 4 2 7 4 3" xfId="44424" xr:uid="{00000000-0005-0000-0000-0000A7210000}"/>
    <cellStyle name="Comma 4 4 2 7 4 4" xfId="49065" xr:uid="{00000000-0005-0000-0000-0000A8210000}"/>
    <cellStyle name="Comma 4 4 2 7 4 5" xfId="52081" xr:uid="{00000000-0005-0000-0000-0000A9210000}"/>
    <cellStyle name="Comma 4 4 2 7 5" xfId="9333" xr:uid="{00000000-0005-0000-0000-0000AA210000}"/>
    <cellStyle name="Comma 4 4 2 7 5 2" xfId="44294" xr:uid="{00000000-0005-0000-0000-0000AB210000}"/>
    <cellStyle name="Comma 4 4 2 7 5 3" xfId="47634" xr:uid="{00000000-0005-0000-0000-0000AC210000}"/>
    <cellStyle name="Comma 4 4 2 7 5 4" xfId="50650" xr:uid="{00000000-0005-0000-0000-0000AD210000}"/>
    <cellStyle name="Comma 4 4 2 7 6" xfId="42438" xr:uid="{00000000-0005-0000-0000-0000AE210000}"/>
    <cellStyle name="Comma 4 4 2 7 7" xfId="46528" xr:uid="{00000000-0005-0000-0000-0000AF210000}"/>
    <cellStyle name="Comma 4 4 2 7 8" xfId="49544" xr:uid="{00000000-0005-0000-0000-0000B0210000}"/>
    <cellStyle name="Comma 4 4 2 8" xfId="10821" xr:uid="{00000000-0005-0000-0000-0000B1210000}"/>
    <cellStyle name="Comma 4 4 2 8 2" xfId="18371" xr:uid="{00000000-0005-0000-0000-0000B2210000}"/>
    <cellStyle name="Comma 4 4 2 8 3" xfId="44492" xr:uid="{00000000-0005-0000-0000-0000B3210000}"/>
    <cellStyle name="Comma 4 4 2 8 4" xfId="47687" xr:uid="{00000000-0005-0000-0000-0000B4210000}"/>
    <cellStyle name="Comma 4 4 2 8 5" xfId="50703" xr:uid="{00000000-0005-0000-0000-0000B5210000}"/>
    <cellStyle name="Comma 4 4 2 9" xfId="11305" xr:uid="{00000000-0005-0000-0000-0000B6210000}"/>
    <cellStyle name="Comma 4 4 2 9 2" xfId="18848" xr:uid="{00000000-0005-0000-0000-0000B7210000}"/>
    <cellStyle name="Comma 4 4 2 9 3" xfId="43775" xr:uid="{00000000-0005-0000-0000-0000B8210000}"/>
    <cellStyle name="Comma 4 4 2 9 4" xfId="48164" xr:uid="{00000000-0005-0000-0000-0000B9210000}"/>
    <cellStyle name="Comma 4 4 2 9 5" xfId="51180" xr:uid="{00000000-0005-0000-0000-0000BA210000}"/>
    <cellStyle name="Comma 4 4 3" xfId="4878" xr:uid="{00000000-0005-0000-0000-0000BB210000}"/>
    <cellStyle name="Comma 4 4 3 10" xfId="7426" xr:uid="{00000000-0005-0000-0000-0000BC210000}"/>
    <cellStyle name="Comma 4 4 3 10 2" xfId="43444" xr:uid="{00000000-0005-0000-0000-0000BD210000}"/>
    <cellStyle name="Comma 4 4 3 10 3" xfId="46977" xr:uid="{00000000-0005-0000-0000-0000BE210000}"/>
    <cellStyle name="Comma 4 4 3 10 4" xfId="49993" xr:uid="{00000000-0005-0000-0000-0000BF210000}"/>
    <cellStyle name="Comma 4 4 3 11" xfId="20056" xr:uid="{00000000-0005-0000-0000-0000C0210000}"/>
    <cellStyle name="Comma 4 4 3 12" xfId="44939" xr:uid="{00000000-0005-0000-0000-0000C1210000}"/>
    <cellStyle name="Comma 4 4 3 13" xfId="45847" xr:uid="{00000000-0005-0000-0000-0000C2210000}"/>
    <cellStyle name="Comma 4 4 3 14" xfId="46106" xr:uid="{00000000-0005-0000-0000-0000C3210000}"/>
    <cellStyle name="Comma 4 4 3 15" xfId="49121" xr:uid="{00000000-0005-0000-0000-0000C4210000}"/>
    <cellStyle name="Comma 4 4 3 2" xfId="6142" xr:uid="{00000000-0005-0000-0000-0000C5210000}"/>
    <cellStyle name="Comma 4 4 3 2 2" xfId="6462" xr:uid="{00000000-0005-0000-0000-0000C6210000}"/>
    <cellStyle name="Comma 4 4 3 2 2 2" xfId="11088" xr:uid="{00000000-0005-0000-0000-0000C7210000}"/>
    <cellStyle name="Comma 4 4 3 2 2 2 2" xfId="18638" xr:uid="{00000000-0005-0000-0000-0000C8210000}"/>
    <cellStyle name="Comma 4 4 3 2 2 2 3" xfId="44252" xr:uid="{00000000-0005-0000-0000-0000C9210000}"/>
    <cellStyle name="Comma 4 4 3 2 2 2 4" xfId="47954" xr:uid="{00000000-0005-0000-0000-0000CA210000}"/>
    <cellStyle name="Comma 4 4 3 2 2 2 5" xfId="50970" xr:uid="{00000000-0005-0000-0000-0000CB210000}"/>
    <cellStyle name="Comma 4 4 3 2 2 3" xfId="11573" xr:uid="{00000000-0005-0000-0000-0000CC210000}"/>
    <cellStyle name="Comma 4 4 3 2 2 3 2" xfId="19115" xr:uid="{00000000-0005-0000-0000-0000CD210000}"/>
    <cellStyle name="Comma 4 4 3 2 2 3 3" xfId="43778" xr:uid="{00000000-0005-0000-0000-0000CE210000}"/>
    <cellStyle name="Comma 4 4 3 2 2 3 4" xfId="48431" xr:uid="{00000000-0005-0000-0000-0000CF210000}"/>
    <cellStyle name="Comma 4 4 3 2 2 3 5" xfId="51447" xr:uid="{00000000-0005-0000-0000-0000D0210000}"/>
    <cellStyle name="Comma 4 4 3 2 2 4" xfId="12060" xr:uid="{00000000-0005-0000-0000-0000D1210000}"/>
    <cellStyle name="Comma 4 4 3 2 2 4 2" xfId="19592" xr:uid="{00000000-0005-0000-0000-0000D2210000}"/>
    <cellStyle name="Comma 4 4 3 2 2 4 3" xfId="44516" xr:uid="{00000000-0005-0000-0000-0000D3210000}"/>
    <cellStyle name="Comma 4 4 3 2 2 4 4" xfId="48908" xr:uid="{00000000-0005-0000-0000-0000D4210000}"/>
    <cellStyle name="Comma 4 4 3 2 2 4 5" xfId="51924" xr:uid="{00000000-0005-0000-0000-0000D5210000}"/>
    <cellStyle name="Comma 4 4 3 2 2 5" xfId="9096" xr:uid="{00000000-0005-0000-0000-0000D6210000}"/>
    <cellStyle name="Comma 4 4 3 2 2 5 2" xfId="44207" xr:uid="{00000000-0005-0000-0000-0000D7210000}"/>
    <cellStyle name="Comma 4 4 3 2 2 5 3" xfId="47477" xr:uid="{00000000-0005-0000-0000-0000D8210000}"/>
    <cellStyle name="Comma 4 4 3 2 2 5 4" xfId="50493" xr:uid="{00000000-0005-0000-0000-0000D9210000}"/>
    <cellStyle name="Comma 4 4 3 2 2 6" xfId="43940" xr:uid="{00000000-0005-0000-0000-0000DA210000}"/>
    <cellStyle name="Comma 4 4 3 2 2 7" xfId="46371" xr:uid="{00000000-0005-0000-0000-0000DB210000}"/>
    <cellStyle name="Comma 4 4 3 2 2 8" xfId="49387" xr:uid="{00000000-0005-0000-0000-0000DC210000}"/>
    <cellStyle name="Comma 4 4 3 2 3" xfId="10876" xr:uid="{00000000-0005-0000-0000-0000DD210000}"/>
    <cellStyle name="Comma 4 4 3 2 3 2" xfId="18426" xr:uid="{00000000-0005-0000-0000-0000DE210000}"/>
    <cellStyle name="Comma 4 4 3 2 3 3" xfId="42686" xr:uid="{00000000-0005-0000-0000-0000DF210000}"/>
    <cellStyle name="Comma 4 4 3 2 3 4" xfId="47742" xr:uid="{00000000-0005-0000-0000-0000E0210000}"/>
    <cellStyle name="Comma 4 4 3 2 3 5" xfId="50758" xr:uid="{00000000-0005-0000-0000-0000E1210000}"/>
    <cellStyle name="Comma 4 4 3 2 4" xfId="11360" xr:uid="{00000000-0005-0000-0000-0000E2210000}"/>
    <cellStyle name="Comma 4 4 3 2 4 2" xfId="18903" xr:uid="{00000000-0005-0000-0000-0000E3210000}"/>
    <cellStyle name="Comma 4 4 3 2 4 3" xfId="21030" xr:uid="{00000000-0005-0000-0000-0000E4210000}"/>
    <cellStyle name="Comma 4 4 3 2 4 4" xfId="48219" xr:uid="{00000000-0005-0000-0000-0000E5210000}"/>
    <cellStyle name="Comma 4 4 3 2 4 5" xfId="51235" xr:uid="{00000000-0005-0000-0000-0000E6210000}"/>
    <cellStyle name="Comma 4 4 3 2 5" xfId="11847" xr:uid="{00000000-0005-0000-0000-0000E7210000}"/>
    <cellStyle name="Comma 4 4 3 2 5 2" xfId="19380" xr:uid="{00000000-0005-0000-0000-0000E8210000}"/>
    <cellStyle name="Comma 4 4 3 2 5 3" xfId="44652" xr:uid="{00000000-0005-0000-0000-0000E9210000}"/>
    <cellStyle name="Comma 4 4 3 2 5 4" xfId="48696" xr:uid="{00000000-0005-0000-0000-0000EA210000}"/>
    <cellStyle name="Comma 4 4 3 2 5 5" xfId="51712" xr:uid="{00000000-0005-0000-0000-0000EB210000}"/>
    <cellStyle name="Comma 4 4 3 2 6" xfId="8795" xr:uid="{00000000-0005-0000-0000-0000EC210000}"/>
    <cellStyle name="Comma 4 4 3 2 6 2" xfId="43046" xr:uid="{00000000-0005-0000-0000-0000ED210000}"/>
    <cellStyle name="Comma 4 4 3 2 6 3" xfId="47265" xr:uid="{00000000-0005-0000-0000-0000EE210000}"/>
    <cellStyle name="Comma 4 4 3 2 6 4" xfId="50281" xr:uid="{00000000-0005-0000-0000-0000EF210000}"/>
    <cellStyle name="Comma 4 4 3 2 7" xfId="43860" xr:uid="{00000000-0005-0000-0000-0000F0210000}"/>
    <cellStyle name="Comma 4 4 3 2 8" xfId="46159" xr:uid="{00000000-0005-0000-0000-0000F1210000}"/>
    <cellStyle name="Comma 4 4 3 2 9" xfId="49175" xr:uid="{00000000-0005-0000-0000-0000F2210000}"/>
    <cellStyle name="Comma 4 4 3 3" xfId="6222" xr:uid="{00000000-0005-0000-0000-0000F3210000}"/>
    <cellStyle name="Comma 4 4 3 3 2" xfId="6542" xr:uid="{00000000-0005-0000-0000-0000F4210000}"/>
    <cellStyle name="Comma 4 4 3 3 2 2" xfId="11141" xr:uid="{00000000-0005-0000-0000-0000F5210000}"/>
    <cellStyle name="Comma 4 4 3 3 2 2 2" xfId="18691" xr:uid="{00000000-0005-0000-0000-0000F6210000}"/>
    <cellStyle name="Comma 4 4 3 3 2 2 3" xfId="43154" xr:uid="{00000000-0005-0000-0000-0000F7210000}"/>
    <cellStyle name="Comma 4 4 3 3 2 2 4" xfId="48007" xr:uid="{00000000-0005-0000-0000-0000F8210000}"/>
    <cellStyle name="Comma 4 4 3 3 2 2 5" xfId="51023" xr:uid="{00000000-0005-0000-0000-0000F9210000}"/>
    <cellStyle name="Comma 4 4 3 3 2 3" xfId="11626" xr:uid="{00000000-0005-0000-0000-0000FA210000}"/>
    <cellStyle name="Comma 4 4 3 3 2 3 2" xfId="19168" xr:uid="{00000000-0005-0000-0000-0000FB210000}"/>
    <cellStyle name="Comma 4 4 3 3 2 3 3" xfId="44004" xr:uid="{00000000-0005-0000-0000-0000FC210000}"/>
    <cellStyle name="Comma 4 4 3 3 2 3 4" xfId="48484" xr:uid="{00000000-0005-0000-0000-0000FD210000}"/>
    <cellStyle name="Comma 4 4 3 3 2 3 5" xfId="51500" xr:uid="{00000000-0005-0000-0000-0000FE210000}"/>
    <cellStyle name="Comma 4 4 3 3 2 4" xfId="12113" xr:uid="{00000000-0005-0000-0000-0000FF210000}"/>
    <cellStyle name="Comma 4 4 3 3 2 4 2" xfId="19645" xr:uid="{00000000-0005-0000-0000-000000220000}"/>
    <cellStyle name="Comma 4 4 3 3 2 4 3" xfId="44136" xr:uid="{00000000-0005-0000-0000-000001220000}"/>
    <cellStyle name="Comma 4 4 3 3 2 4 4" xfId="48961" xr:uid="{00000000-0005-0000-0000-000002220000}"/>
    <cellStyle name="Comma 4 4 3 3 2 4 5" xfId="51977" xr:uid="{00000000-0005-0000-0000-000003220000}"/>
    <cellStyle name="Comma 4 4 3 3 2 5" xfId="9175" xr:uid="{00000000-0005-0000-0000-000004220000}"/>
    <cellStyle name="Comma 4 4 3 3 2 5 2" xfId="43094" xr:uid="{00000000-0005-0000-0000-000005220000}"/>
    <cellStyle name="Comma 4 4 3 3 2 5 3" xfId="47530" xr:uid="{00000000-0005-0000-0000-000006220000}"/>
    <cellStyle name="Comma 4 4 3 3 2 5 4" xfId="50546" xr:uid="{00000000-0005-0000-0000-000007220000}"/>
    <cellStyle name="Comma 4 4 3 3 2 6" xfId="42404" xr:uid="{00000000-0005-0000-0000-000008220000}"/>
    <cellStyle name="Comma 4 4 3 3 2 7" xfId="46424" xr:uid="{00000000-0005-0000-0000-000009220000}"/>
    <cellStyle name="Comma 4 4 3 3 2 8" xfId="49440" xr:uid="{00000000-0005-0000-0000-00000A220000}"/>
    <cellStyle name="Comma 4 4 3 3 3" xfId="10929" xr:uid="{00000000-0005-0000-0000-00000B220000}"/>
    <cellStyle name="Comma 4 4 3 3 3 2" xfId="18479" xr:uid="{00000000-0005-0000-0000-00000C220000}"/>
    <cellStyle name="Comma 4 4 3 3 3 3" xfId="42697" xr:uid="{00000000-0005-0000-0000-00000D220000}"/>
    <cellStyle name="Comma 4 4 3 3 3 4" xfId="47795" xr:uid="{00000000-0005-0000-0000-00000E220000}"/>
    <cellStyle name="Comma 4 4 3 3 3 5" xfId="50811" xr:uid="{00000000-0005-0000-0000-00000F220000}"/>
    <cellStyle name="Comma 4 4 3 3 4" xfId="11414" xr:uid="{00000000-0005-0000-0000-000010220000}"/>
    <cellStyle name="Comma 4 4 3 3 4 2" xfId="18956" xr:uid="{00000000-0005-0000-0000-000011220000}"/>
    <cellStyle name="Comma 4 4 3 3 4 3" xfId="44411" xr:uid="{00000000-0005-0000-0000-000012220000}"/>
    <cellStyle name="Comma 4 4 3 3 4 4" xfId="48272" xr:uid="{00000000-0005-0000-0000-000013220000}"/>
    <cellStyle name="Comma 4 4 3 3 4 5" xfId="51288" xr:uid="{00000000-0005-0000-0000-000014220000}"/>
    <cellStyle name="Comma 4 4 3 3 5" xfId="11901" xr:uid="{00000000-0005-0000-0000-000015220000}"/>
    <cellStyle name="Comma 4 4 3 3 5 2" xfId="19433" xr:uid="{00000000-0005-0000-0000-000016220000}"/>
    <cellStyle name="Comma 4 4 3 3 5 3" xfId="43540" xr:uid="{00000000-0005-0000-0000-000017220000}"/>
    <cellStyle name="Comma 4 4 3 3 5 4" xfId="48749" xr:uid="{00000000-0005-0000-0000-000018220000}"/>
    <cellStyle name="Comma 4 4 3 3 5 5" xfId="51765" xr:uid="{00000000-0005-0000-0000-000019220000}"/>
    <cellStyle name="Comma 4 4 3 3 6" xfId="8866" xr:uid="{00000000-0005-0000-0000-00001A220000}"/>
    <cellStyle name="Comma 4 4 3 3 6 2" xfId="44776" xr:uid="{00000000-0005-0000-0000-00001B220000}"/>
    <cellStyle name="Comma 4 4 3 3 6 3" xfId="47318" xr:uid="{00000000-0005-0000-0000-00001C220000}"/>
    <cellStyle name="Comma 4 4 3 3 6 4" xfId="50334" xr:uid="{00000000-0005-0000-0000-00001D220000}"/>
    <cellStyle name="Comma 4 4 3 3 7" xfId="43563" xr:uid="{00000000-0005-0000-0000-00001E220000}"/>
    <cellStyle name="Comma 4 4 3 3 8" xfId="46212" xr:uid="{00000000-0005-0000-0000-00001F220000}"/>
    <cellStyle name="Comma 4 4 3 3 9" xfId="49228" xr:uid="{00000000-0005-0000-0000-000020220000}"/>
    <cellStyle name="Comma 4 4 3 4" xfId="6302" xr:uid="{00000000-0005-0000-0000-000021220000}"/>
    <cellStyle name="Comma 4 4 3 4 2" xfId="6622" xr:uid="{00000000-0005-0000-0000-000022220000}"/>
    <cellStyle name="Comma 4 4 3 4 2 2" xfId="11194" xr:uid="{00000000-0005-0000-0000-000023220000}"/>
    <cellStyle name="Comma 4 4 3 4 2 2 2" xfId="18744" xr:uid="{00000000-0005-0000-0000-000024220000}"/>
    <cellStyle name="Comma 4 4 3 4 2 2 3" xfId="20468" xr:uid="{00000000-0005-0000-0000-000025220000}"/>
    <cellStyle name="Comma 4 4 3 4 2 2 4" xfId="48060" xr:uid="{00000000-0005-0000-0000-000026220000}"/>
    <cellStyle name="Comma 4 4 3 4 2 2 5" xfId="51076" xr:uid="{00000000-0005-0000-0000-000027220000}"/>
    <cellStyle name="Comma 4 4 3 4 2 3" xfId="11679" xr:uid="{00000000-0005-0000-0000-000028220000}"/>
    <cellStyle name="Comma 4 4 3 4 2 3 2" xfId="19221" xr:uid="{00000000-0005-0000-0000-000029220000}"/>
    <cellStyle name="Comma 4 4 3 4 2 3 3" xfId="43926" xr:uid="{00000000-0005-0000-0000-00002A220000}"/>
    <cellStyle name="Comma 4 4 3 4 2 3 4" xfId="48537" xr:uid="{00000000-0005-0000-0000-00002B220000}"/>
    <cellStyle name="Comma 4 4 3 4 2 3 5" xfId="51553" xr:uid="{00000000-0005-0000-0000-00002C220000}"/>
    <cellStyle name="Comma 4 4 3 4 2 4" xfId="12166" xr:uid="{00000000-0005-0000-0000-00002D220000}"/>
    <cellStyle name="Comma 4 4 3 4 2 4 2" xfId="19698" xr:uid="{00000000-0005-0000-0000-00002E220000}"/>
    <cellStyle name="Comma 4 4 3 4 2 4 3" xfId="44811" xr:uid="{00000000-0005-0000-0000-00002F220000}"/>
    <cellStyle name="Comma 4 4 3 4 2 4 4" xfId="49014" xr:uid="{00000000-0005-0000-0000-000030220000}"/>
    <cellStyle name="Comma 4 4 3 4 2 4 5" xfId="52030" xr:uid="{00000000-0005-0000-0000-000031220000}"/>
    <cellStyle name="Comma 4 4 3 4 2 5" xfId="9255" xr:uid="{00000000-0005-0000-0000-000032220000}"/>
    <cellStyle name="Comma 4 4 3 4 2 5 2" xfId="43687" xr:uid="{00000000-0005-0000-0000-000033220000}"/>
    <cellStyle name="Comma 4 4 3 4 2 5 3" xfId="47583" xr:uid="{00000000-0005-0000-0000-000034220000}"/>
    <cellStyle name="Comma 4 4 3 4 2 5 4" xfId="50599" xr:uid="{00000000-0005-0000-0000-000035220000}"/>
    <cellStyle name="Comma 4 4 3 4 2 6" xfId="28588" xr:uid="{00000000-0005-0000-0000-000036220000}"/>
    <cellStyle name="Comma 4 4 3 4 2 7" xfId="46477" xr:uid="{00000000-0005-0000-0000-000037220000}"/>
    <cellStyle name="Comma 4 4 3 4 2 8" xfId="49493" xr:uid="{00000000-0005-0000-0000-000038220000}"/>
    <cellStyle name="Comma 4 4 3 4 3" xfId="10982" xr:uid="{00000000-0005-0000-0000-000039220000}"/>
    <cellStyle name="Comma 4 4 3 4 3 2" xfId="18532" xr:uid="{00000000-0005-0000-0000-00003A220000}"/>
    <cellStyle name="Comma 4 4 3 4 3 3" xfId="44058" xr:uid="{00000000-0005-0000-0000-00003B220000}"/>
    <cellStyle name="Comma 4 4 3 4 3 4" xfId="47848" xr:uid="{00000000-0005-0000-0000-00003C220000}"/>
    <cellStyle name="Comma 4 4 3 4 3 5" xfId="50864" xr:uid="{00000000-0005-0000-0000-00003D220000}"/>
    <cellStyle name="Comma 4 4 3 4 4" xfId="11467" xr:uid="{00000000-0005-0000-0000-00003E220000}"/>
    <cellStyle name="Comma 4 4 3 4 4 2" xfId="19009" xr:uid="{00000000-0005-0000-0000-00003F220000}"/>
    <cellStyle name="Comma 4 4 3 4 4 3" xfId="43678" xr:uid="{00000000-0005-0000-0000-000040220000}"/>
    <cellStyle name="Comma 4 4 3 4 4 4" xfId="48325" xr:uid="{00000000-0005-0000-0000-000041220000}"/>
    <cellStyle name="Comma 4 4 3 4 4 5" xfId="51341" xr:uid="{00000000-0005-0000-0000-000042220000}"/>
    <cellStyle name="Comma 4 4 3 4 5" xfId="11954" xr:uid="{00000000-0005-0000-0000-000043220000}"/>
    <cellStyle name="Comma 4 4 3 4 5 2" xfId="19486" xr:uid="{00000000-0005-0000-0000-000044220000}"/>
    <cellStyle name="Comma 4 4 3 4 5 3" xfId="42851" xr:uid="{00000000-0005-0000-0000-000045220000}"/>
    <cellStyle name="Comma 4 4 3 4 5 4" xfId="48802" xr:uid="{00000000-0005-0000-0000-000046220000}"/>
    <cellStyle name="Comma 4 4 3 4 5 5" xfId="51818" xr:uid="{00000000-0005-0000-0000-000047220000}"/>
    <cellStyle name="Comma 4 4 3 4 6" xfId="8942" xr:uid="{00000000-0005-0000-0000-000048220000}"/>
    <cellStyle name="Comma 4 4 3 4 6 2" xfId="44275" xr:uid="{00000000-0005-0000-0000-000049220000}"/>
    <cellStyle name="Comma 4 4 3 4 6 3" xfId="47371" xr:uid="{00000000-0005-0000-0000-00004A220000}"/>
    <cellStyle name="Comma 4 4 3 4 6 4" xfId="50387" xr:uid="{00000000-0005-0000-0000-00004B220000}"/>
    <cellStyle name="Comma 4 4 3 4 7" xfId="42349" xr:uid="{00000000-0005-0000-0000-00004C220000}"/>
    <cellStyle name="Comma 4 4 3 4 8" xfId="46265" xr:uid="{00000000-0005-0000-0000-00004D220000}"/>
    <cellStyle name="Comma 4 4 3 4 9" xfId="49281" xr:uid="{00000000-0005-0000-0000-00004E220000}"/>
    <cellStyle name="Comma 4 4 3 5" xfId="6382" xr:uid="{00000000-0005-0000-0000-00004F220000}"/>
    <cellStyle name="Comma 4 4 3 5 2" xfId="11035" xr:uid="{00000000-0005-0000-0000-000050220000}"/>
    <cellStyle name="Comma 4 4 3 5 2 2" xfId="18585" xr:uid="{00000000-0005-0000-0000-000051220000}"/>
    <cellStyle name="Comma 4 4 3 5 2 3" xfId="44694" xr:uid="{00000000-0005-0000-0000-000052220000}"/>
    <cellStyle name="Comma 4 4 3 5 2 4" xfId="47901" xr:uid="{00000000-0005-0000-0000-000053220000}"/>
    <cellStyle name="Comma 4 4 3 5 2 5" xfId="50917" xr:uid="{00000000-0005-0000-0000-000054220000}"/>
    <cellStyle name="Comma 4 4 3 5 3" xfId="11520" xr:uid="{00000000-0005-0000-0000-000055220000}"/>
    <cellStyle name="Comma 4 4 3 5 3 2" xfId="19062" xr:uid="{00000000-0005-0000-0000-000056220000}"/>
    <cellStyle name="Comma 4 4 3 5 3 3" xfId="42783" xr:uid="{00000000-0005-0000-0000-000057220000}"/>
    <cellStyle name="Comma 4 4 3 5 3 4" xfId="48378" xr:uid="{00000000-0005-0000-0000-000058220000}"/>
    <cellStyle name="Comma 4 4 3 5 3 5" xfId="51394" xr:uid="{00000000-0005-0000-0000-000059220000}"/>
    <cellStyle name="Comma 4 4 3 5 4" xfId="12007" xr:uid="{00000000-0005-0000-0000-00005A220000}"/>
    <cellStyle name="Comma 4 4 3 5 4 2" xfId="19539" xr:uid="{00000000-0005-0000-0000-00005B220000}"/>
    <cellStyle name="Comma 4 4 3 5 4 3" xfId="43682" xr:uid="{00000000-0005-0000-0000-00005C220000}"/>
    <cellStyle name="Comma 4 4 3 5 4 4" xfId="48855" xr:uid="{00000000-0005-0000-0000-00005D220000}"/>
    <cellStyle name="Comma 4 4 3 5 4 5" xfId="51871" xr:uid="{00000000-0005-0000-0000-00005E220000}"/>
    <cellStyle name="Comma 4 4 3 5 5" xfId="9021" xr:uid="{00000000-0005-0000-0000-00005F220000}"/>
    <cellStyle name="Comma 4 4 3 5 5 2" xfId="43455" xr:uid="{00000000-0005-0000-0000-000060220000}"/>
    <cellStyle name="Comma 4 4 3 5 5 3" xfId="47424" xr:uid="{00000000-0005-0000-0000-000061220000}"/>
    <cellStyle name="Comma 4 4 3 5 5 4" xfId="50440" xr:uid="{00000000-0005-0000-0000-000062220000}"/>
    <cellStyle name="Comma 4 4 3 5 6" xfId="28565" xr:uid="{00000000-0005-0000-0000-000063220000}"/>
    <cellStyle name="Comma 4 4 3 5 7" xfId="46318" xr:uid="{00000000-0005-0000-0000-000064220000}"/>
    <cellStyle name="Comma 4 4 3 5 8" xfId="49334" xr:uid="{00000000-0005-0000-0000-000065220000}"/>
    <cellStyle name="Comma 4 4 3 6" xfId="6702" xr:uid="{00000000-0005-0000-0000-000066220000}"/>
    <cellStyle name="Comma 4 4 3 6 2" xfId="11247" xr:uid="{00000000-0005-0000-0000-000067220000}"/>
    <cellStyle name="Comma 4 4 3 6 2 2" xfId="18797" xr:uid="{00000000-0005-0000-0000-000068220000}"/>
    <cellStyle name="Comma 4 4 3 6 2 3" xfId="43314" xr:uid="{00000000-0005-0000-0000-000069220000}"/>
    <cellStyle name="Comma 4 4 3 6 2 4" xfId="48113" xr:uid="{00000000-0005-0000-0000-00006A220000}"/>
    <cellStyle name="Comma 4 4 3 6 2 5" xfId="51129" xr:uid="{00000000-0005-0000-0000-00006B220000}"/>
    <cellStyle name="Comma 4 4 3 6 3" xfId="11732" xr:uid="{00000000-0005-0000-0000-00006C220000}"/>
    <cellStyle name="Comma 4 4 3 6 3 2" xfId="19274" xr:uid="{00000000-0005-0000-0000-00006D220000}"/>
    <cellStyle name="Comma 4 4 3 6 3 3" xfId="21570" xr:uid="{00000000-0005-0000-0000-00006E220000}"/>
    <cellStyle name="Comma 4 4 3 6 3 4" xfId="48590" xr:uid="{00000000-0005-0000-0000-00006F220000}"/>
    <cellStyle name="Comma 4 4 3 6 3 5" xfId="51606" xr:uid="{00000000-0005-0000-0000-000070220000}"/>
    <cellStyle name="Comma 4 4 3 6 4" xfId="12220" xr:uid="{00000000-0005-0000-0000-000071220000}"/>
    <cellStyle name="Comma 4 4 3 6 4 2" xfId="19751" xr:uid="{00000000-0005-0000-0000-000072220000}"/>
    <cellStyle name="Comma 4 4 3 6 4 3" xfId="44373" xr:uid="{00000000-0005-0000-0000-000073220000}"/>
    <cellStyle name="Comma 4 4 3 6 4 4" xfId="49067" xr:uid="{00000000-0005-0000-0000-000074220000}"/>
    <cellStyle name="Comma 4 4 3 6 4 5" xfId="52083" xr:uid="{00000000-0005-0000-0000-000075220000}"/>
    <cellStyle name="Comma 4 4 3 6 5" xfId="9335" xr:uid="{00000000-0005-0000-0000-000076220000}"/>
    <cellStyle name="Comma 4 4 3 6 5 2" xfId="30425" xr:uid="{00000000-0005-0000-0000-000077220000}"/>
    <cellStyle name="Comma 4 4 3 6 5 3" xfId="47636" xr:uid="{00000000-0005-0000-0000-000078220000}"/>
    <cellStyle name="Comma 4 4 3 6 5 4" xfId="50652" xr:uid="{00000000-0005-0000-0000-000079220000}"/>
    <cellStyle name="Comma 4 4 3 6 6" xfId="42440" xr:uid="{00000000-0005-0000-0000-00007A220000}"/>
    <cellStyle name="Comma 4 4 3 6 7" xfId="46530" xr:uid="{00000000-0005-0000-0000-00007B220000}"/>
    <cellStyle name="Comma 4 4 3 6 8" xfId="49546" xr:uid="{00000000-0005-0000-0000-00007C220000}"/>
    <cellStyle name="Comma 4 4 3 7" xfId="10823" xr:uid="{00000000-0005-0000-0000-00007D220000}"/>
    <cellStyle name="Comma 4 4 3 7 2" xfId="18373" xr:uid="{00000000-0005-0000-0000-00007E220000}"/>
    <cellStyle name="Comma 4 4 3 7 3" xfId="44689" xr:uid="{00000000-0005-0000-0000-00007F220000}"/>
    <cellStyle name="Comma 4 4 3 7 4" xfId="47689" xr:uid="{00000000-0005-0000-0000-000080220000}"/>
    <cellStyle name="Comma 4 4 3 7 5" xfId="50705" xr:uid="{00000000-0005-0000-0000-000081220000}"/>
    <cellStyle name="Comma 4 4 3 8" xfId="11307" xr:uid="{00000000-0005-0000-0000-000082220000}"/>
    <cellStyle name="Comma 4 4 3 8 2" xfId="18850" xr:uid="{00000000-0005-0000-0000-000083220000}"/>
    <cellStyle name="Comma 4 4 3 8 3" xfId="42751" xr:uid="{00000000-0005-0000-0000-000084220000}"/>
    <cellStyle name="Comma 4 4 3 8 4" xfId="48166" xr:uid="{00000000-0005-0000-0000-000085220000}"/>
    <cellStyle name="Comma 4 4 3 8 5" xfId="51182" xr:uid="{00000000-0005-0000-0000-000086220000}"/>
    <cellStyle name="Comma 4 4 3 9" xfId="11794" xr:uid="{00000000-0005-0000-0000-000087220000}"/>
    <cellStyle name="Comma 4 4 3 9 2" xfId="19327" xr:uid="{00000000-0005-0000-0000-000088220000}"/>
    <cellStyle name="Comma 4 4 3 9 3" xfId="42826" xr:uid="{00000000-0005-0000-0000-000089220000}"/>
    <cellStyle name="Comma 4 4 3 9 4" xfId="48643" xr:uid="{00000000-0005-0000-0000-00008A220000}"/>
    <cellStyle name="Comma 4 4 3 9 5" xfId="51659" xr:uid="{00000000-0005-0000-0000-00008B220000}"/>
    <cellStyle name="Comma 4 4 4" xfId="6139" xr:uid="{00000000-0005-0000-0000-00008C220000}"/>
    <cellStyle name="Comma 4 4 4 2" xfId="6459" xr:uid="{00000000-0005-0000-0000-00008D220000}"/>
    <cellStyle name="Comma 4 4 4 2 2" xfId="11085" xr:uid="{00000000-0005-0000-0000-00008E220000}"/>
    <cellStyle name="Comma 4 4 4 2 2 2" xfId="18635" xr:uid="{00000000-0005-0000-0000-00008F220000}"/>
    <cellStyle name="Comma 4 4 4 2 2 3" xfId="42967" xr:uid="{00000000-0005-0000-0000-000090220000}"/>
    <cellStyle name="Comma 4 4 4 2 2 4" xfId="47951" xr:uid="{00000000-0005-0000-0000-000091220000}"/>
    <cellStyle name="Comma 4 4 4 2 2 5" xfId="50967" xr:uid="{00000000-0005-0000-0000-000092220000}"/>
    <cellStyle name="Comma 4 4 4 2 3" xfId="11570" xr:uid="{00000000-0005-0000-0000-000093220000}"/>
    <cellStyle name="Comma 4 4 4 2 3 2" xfId="19112" xr:uid="{00000000-0005-0000-0000-000094220000}"/>
    <cellStyle name="Comma 4 4 4 2 3 3" xfId="44305" xr:uid="{00000000-0005-0000-0000-000095220000}"/>
    <cellStyle name="Comma 4 4 4 2 3 4" xfId="48428" xr:uid="{00000000-0005-0000-0000-000096220000}"/>
    <cellStyle name="Comma 4 4 4 2 3 5" xfId="51444" xr:uid="{00000000-0005-0000-0000-000097220000}"/>
    <cellStyle name="Comma 4 4 4 2 4" xfId="12057" xr:uid="{00000000-0005-0000-0000-000098220000}"/>
    <cellStyle name="Comma 4 4 4 2 4 2" xfId="19589" xr:uid="{00000000-0005-0000-0000-000099220000}"/>
    <cellStyle name="Comma 4 4 4 2 4 3" xfId="28610" xr:uid="{00000000-0005-0000-0000-00009A220000}"/>
    <cellStyle name="Comma 4 4 4 2 4 4" xfId="48905" xr:uid="{00000000-0005-0000-0000-00009B220000}"/>
    <cellStyle name="Comma 4 4 4 2 4 5" xfId="51921" xr:uid="{00000000-0005-0000-0000-00009C220000}"/>
    <cellStyle name="Comma 4 4 4 2 5" xfId="9093" xr:uid="{00000000-0005-0000-0000-00009D220000}"/>
    <cellStyle name="Comma 4 4 4 2 5 2" xfId="43813" xr:uid="{00000000-0005-0000-0000-00009E220000}"/>
    <cellStyle name="Comma 4 4 4 2 5 3" xfId="47474" xr:uid="{00000000-0005-0000-0000-00009F220000}"/>
    <cellStyle name="Comma 4 4 4 2 5 4" xfId="50490" xr:uid="{00000000-0005-0000-0000-0000A0220000}"/>
    <cellStyle name="Comma 4 4 4 2 6" xfId="44021" xr:uid="{00000000-0005-0000-0000-0000A1220000}"/>
    <cellStyle name="Comma 4 4 4 2 7" xfId="46368" xr:uid="{00000000-0005-0000-0000-0000A2220000}"/>
    <cellStyle name="Comma 4 4 4 2 8" xfId="49384" xr:uid="{00000000-0005-0000-0000-0000A3220000}"/>
    <cellStyle name="Comma 4 4 4 3" xfId="10873" xr:uid="{00000000-0005-0000-0000-0000A4220000}"/>
    <cellStyle name="Comma 4 4 4 3 2" xfId="18423" xr:uid="{00000000-0005-0000-0000-0000A5220000}"/>
    <cellStyle name="Comma 4 4 4 3 3" xfId="43123" xr:uid="{00000000-0005-0000-0000-0000A6220000}"/>
    <cellStyle name="Comma 4 4 4 3 4" xfId="47739" xr:uid="{00000000-0005-0000-0000-0000A7220000}"/>
    <cellStyle name="Comma 4 4 4 3 5" xfId="50755" xr:uid="{00000000-0005-0000-0000-0000A8220000}"/>
    <cellStyle name="Comma 4 4 4 4" xfId="11357" xr:uid="{00000000-0005-0000-0000-0000A9220000}"/>
    <cellStyle name="Comma 4 4 4 4 2" xfId="18900" xr:uid="{00000000-0005-0000-0000-0000AA220000}"/>
    <cellStyle name="Comma 4 4 4 4 3" xfId="28748" xr:uid="{00000000-0005-0000-0000-0000AB220000}"/>
    <cellStyle name="Comma 4 4 4 4 4" xfId="48216" xr:uid="{00000000-0005-0000-0000-0000AC220000}"/>
    <cellStyle name="Comma 4 4 4 4 5" xfId="51232" xr:uid="{00000000-0005-0000-0000-0000AD220000}"/>
    <cellStyle name="Comma 4 4 4 5" xfId="11844" xr:uid="{00000000-0005-0000-0000-0000AE220000}"/>
    <cellStyle name="Comma 4 4 4 5 2" xfId="19377" xr:uid="{00000000-0005-0000-0000-0000AF220000}"/>
    <cellStyle name="Comma 4 4 4 5 3" xfId="44593" xr:uid="{00000000-0005-0000-0000-0000B0220000}"/>
    <cellStyle name="Comma 4 4 4 5 4" xfId="48693" xr:uid="{00000000-0005-0000-0000-0000B1220000}"/>
    <cellStyle name="Comma 4 4 4 5 5" xfId="51709" xr:uid="{00000000-0005-0000-0000-0000B2220000}"/>
    <cellStyle name="Comma 4 4 4 6" xfId="8792" xr:uid="{00000000-0005-0000-0000-0000B3220000}"/>
    <cellStyle name="Comma 4 4 4 6 2" xfId="42599" xr:uid="{00000000-0005-0000-0000-0000B4220000}"/>
    <cellStyle name="Comma 4 4 4 6 3" xfId="47262" xr:uid="{00000000-0005-0000-0000-0000B5220000}"/>
    <cellStyle name="Comma 4 4 4 6 4" xfId="50278" xr:uid="{00000000-0005-0000-0000-0000B6220000}"/>
    <cellStyle name="Comma 4 4 4 7" xfId="42316" xr:uid="{00000000-0005-0000-0000-0000B7220000}"/>
    <cellStyle name="Comma 4 4 4 8" xfId="46156" xr:uid="{00000000-0005-0000-0000-0000B8220000}"/>
    <cellStyle name="Comma 4 4 4 9" xfId="49172" xr:uid="{00000000-0005-0000-0000-0000B9220000}"/>
    <cellStyle name="Comma 4 4 5" xfId="6219" xr:uid="{00000000-0005-0000-0000-0000BA220000}"/>
    <cellStyle name="Comma 4 4 5 2" xfId="6539" xr:uid="{00000000-0005-0000-0000-0000BB220000}"/>
    <cellStyle name="Comma 4 4 5 2 2" xfId="11138" xr:uid="{00000000-0005-0000-0000-0000BC220000}"/>
    <cellStyle name="Comma 4 4 5 2 2 2" xfId="18688" xr:uid="{00000000-0005-0000-0000-0000BD220000}"/>
    <cellStyle name="Comma 4 4 5 2 2 3" xfId="42728" xr:uid="{00000000-0005-0000-0000-0000BE220000}"/>
    <cellStyle name="Comma 4 4 5 2 2 4" xfId="48004" xr:uid="{00000000-0005-0000-0000-0000BF220000}"/>
    <cellStyle name="Comma 4 4 5 2 2 5" xfId="51020" xr:uid="{00000000-0005-0000-0000-0000C0220000}"/>
    <cellStyle name="Comma 4 4 5 2 3" xfId="11623" xr:uid="{00000000-0005-0000-0000-0000C1220000}"/>
    <cellStyle name="Comma 4 4 5 2 3 2" xfId="19165" xr:uid="{00000000-0005-0000-0000-0000C2220000}"/>
    <cellStyle name="Comma 4 4 5 2 3 3" xfId="20597" xr:uid="{00000000-0005-0000-0000-0000C3220000}"/>
    <cellStyle name="Comma 4 4 5 2 3 4" xfId="48481" xr:uid="{00000000-0005-0000-0000-0000C4220000}"/>
    <cellStyle name="Comma 4 4 5 2 3 5" xfId="51497" xr:uid="{00000000-0005-0000-0000-0000C5220000}"/>
    <cellStyle name="Comma 4 4 5 2 4" xfId="12110" xr:uid="{00000000-0005-0000-0000-0000C6220000}"/>
    <cellStyle name="Comma 4 4 5 2 4 2" xfId="19642" xr:uid="{00000000-0005-0000-0000-0000C7220000}"/>
    <cellStyle name="Comma 4 4 5 2 4 3" xfId="20439" xr:uid="{00000000-0005-0000-0000-0000C8220000}"/>
    <cellStyle name="Comma 4 4 5 2 4 4" xfId="48958" xr:uid="{00000000-0005-0000-0000-0000C9220000}"/>
    <cellStyle name="Comma 4 4 5 2 4 5" xfId="51974" xr:uid="{00000000-0005-0000-0000-0000CA220000}"/>
    <cellStyle name="Comma 4 4 5 2 5" xfId="9172" xr:uid="{00000000-0005-0000-0000-0000CB220000}"/>
    <cellStyle name="Comma 4 4 5 2 5 2" xfId="42651" xr:uid="{00000000-0005-0000-0000-0000CC220000}"/>
    <cellStyle name="Comma 4 4 5 2 5 3" xfId="47527" xr:uid="{00000000-0005-0000-0000-0000CD220000}"/>
    <cellStyle name="Comma 4 4 5 2 5 4" xfId="50543" xr:uid="{00000000-0005-0000-0000-0000CE220000}"/>
    <cellStyle name="Comma 4 4 5 2 6" xfId="42401" xr:uid="{00000000-0005-0000-0000-0000CF220000}"/>
    <cellStyle name="Comma 4 4 5 2 7" xfId="46421" xr:uid="{00000000-0005-0000-0000-0000D0220000}"/>
    <cellStyle name="Comma 4 4 5 2 8" xfId="49437" xr:uid="{00000000-0005-0000-0000-0000D1220000}"/>
    <cellStyle name="Comma 4 4 5 3" xfId="10926" xr:uid="{00000000-0005-0000-0000-0000D2220000}"/>
    <cellStyle name="Comma 4 4 5 3 2" xfId="18476" xr:uid="{00000000-0005-0000-0000-0000D3220000}"/>
    <cellStyle name="Comma 4 4 5 3 3" xfId="43129" xr:uid="{00000000-0005-0000-0000-0000D4220000}"/>
    <cellStyle name="Comma 4 4 5 3 4" xfId="47792" xr:uid="{00000000-0005-0000-0000-0000D5220000}"/>
    <cellStyle name="Comma 4 4 5 3 5" xfId="50808" xr:uid="{00000000-0005-0000-0000-0000D6220000}"/>
    <cellStyle name="Comma 4 4 5 4" xfId="11411" xr:uid="{00000000-0005-0000-0000-0000D7220000}"/>
    <cellStyle name="Comma 4 4 5 4 2" xfId="18953" xr:uid="{00000000-0005-0000-0000-0000D8220000}"/>
    <cellStyle name="Comma 4 4 5 4 3" xfId="20462" xr:uid="{00000000-0005-0000-0000-0000D9220000}"/>
    <cellStyle name="Comma 4 4 5 4 4" xfId="48269" xr:uid="{00000000-0005-0000-0000-0000DA220000}"/>
    <cellStyle name="Comma 4 4 5 4 5" xfId="51285" xr:uid="{00000000-0005-0000-0000-0000DB220000}"/>
    <cellStyle name="Comma 4 4 5 5" xfId="11898" xr:uid="{00000000-0005-0000-0000-0000DC220000}"/>
    <cellStyle name="Comma 4 4 5 5 2" xfId="19430" xr:uid="{00000000-0005-0000-0000-0000DD220000}"/>
    <cellStyle name="Comma 4 4 5 5 3" xfId="44827" xr:uid="{00000000-0005-0000-0000-0000DE220000}"/>
    <cellStyle name="Comma 4 4 5 5 4" xfId="48746" xr:uid="{00000000-0005-0000-0000-0000DF220000}"/>
    <cellStyle name="Comma 4 4 5 5 5" xfId="51762" xr:uid="{00000000-0005-0000-0000-0000E0220000}"/>
    <cellStyle name="Comma 4 4 5 6" xfId="8863" xr:uid="{00000000-0005-0000-0000-0000E1220000}"/>
    <cellStyle name="Comma 4 4 5 6 2" xfId="44845" xr:uid="{00000000-0005-0000-0000-0000E2220000}"/>
    <cellStyle name="Comma 4 4 5 6 3" xfId="47315" xr:uid="{00000000-0005-0000-0000-0000E3220000}"/>
    <cellStyle name="Comma 4 4 5 6 4" xfId="50331" xr:uid="{00000000-0005-0000-0000-0000E4220000}"/>
    <cellStyle name="Comma 4 4 5 7" xfId="44157" xr:uid="{00000000-0005-0000-0000-0000E5220000}"/>
    <cellStyle name="Comma 4 4 5 8" xfId="46209" xr:uid="{00000000-0005-0000-0000-0000E6220000}"/>
    <cellStyle name="Comma 4 4 5 9" xfId="49225" xr:uid="{00000000-0005-0000-0000-0000E7220000}"/>
    <cellStyle name="Comma 4 4 6" xfId="6299" xr:uid="{00000000-0005-0000-0000-0000E8220000}"/>
    <cellStyle name="Comma 4 4 6 2" xfId="6619" xr:uid="{00000000-0005-0000-0000-0000E9220000}"/>
    <cellStyle name="Comma 4 4 6 2 2" xfId="11191" xr:uid="{00000000-0005-0000-0000-0000EA220000}"/>
    <cellStyle name="Comma 4 4 6 2 2 2" xfId="18741" xr:uid="{00000000-0005-0000-0000-0000EB220000}"/>
    <cellStyle name="Comma 4 4 6 2 2 3" xfId="44407" xr:uid="{00000000-0005-0000-0000-0000EC220000}"/>
    <cellStyle name="Comma 4 4 6 2 2 4" xfId="48057" xr:uid="{00000000-0005-0000-0000-0000ED220000}"/>
    <cellStyle name="Comma 4 4 6 2 2 5" xfId="51073" xr:uid="{00000000-0005-0000-0000-0000EE220000}"/>
    <cellStyle name="Comma 4 4 6 2 3" xfId="11676" xr:uid="{00000000-0005-0000-0000-0000EF220000}"/>
    <cellStyle name="Comma 4 4 6 2 3 2" xfId="19218" xr:uid="{00000000-0005-0000-0000-0000F0220000}"/>
    <cellStyle name="Comma 4 4 6 2 3 3" xfId="43537" xr:uid="{00000000-0005-0000-0000-0000F1220000}"/>
    <cellStyle name="Comma 4 4 6 2 3 4" xfId="48534" xr:uid="{00000000-0005-0000-0000-0000F2220000}"/>
    <cellStyle name="Comma 4 4 6 2 3 5" xfId="51550" xr:uid="{00000000-0005-0000-0000-0000F3220000}"/>
    <cellStyle name="Comma 4 4 6 2 4" xfId="12163" xr:uid="{00000000-0005-0000-0000-0000F4220000}"/>
    <cellStyle name="Comma 4 4 6 2 4 2" xfId="19695" xr:uid="{00000000-0005-0000-0000-0000F5220000}"/>
    <cellStyle name="Comma 4 4 6 2 4 3" xfId="43842" xr:uid="{00000000-0005-0000-0000-0000F6220000}"/>
    <cellStyle name="Comma 4 4 6 2 4 4" xfId="49011" xr:uid="{00000000-0005-0000-0000-0000F7220000}"/>
    <cellStyle name="Comma 4 4 6 2 4 5" xfId="52027" xr:uid="{00000000-0005-0000-0000-0000F8220000}"/>
    <cellStyle name="Comma 4 4 6 2 5" xfId="9252" xr:uid="{00000000-0005-0000-0000-0000F9220000}"/>
    <cellStyle name="Comma 4 4 6 2 5 2" xfId="44206" xr:uid="{00000000-0005-0000-0000-0000FA220000}"/>
    <cellStyle name="Comma 4 4 6 2 5 3" xfId="47580" xr:uid="{00000000-0005-0000-0000-0000FB220000}"/>
    <cellStyle name="Comma 4 4 6 2 5 4" xfId="50596" xr:uid="{00000000-0005-0000-0000-0000FC220000}"/>
    <cellStyle name="Comma 4 4 6 2 6" xfId="44449" xr:uid="{00000000-0005-0000-0000-0000FD220000}"/>
    <cellStyle name="Comma 4 4 6 2 7" xfId="46474" xr:uid="{00000000-0005-0000-0000-0000FE220000}"/>
    <cellStyle name="Comma 4 4 6 2 8" xfId="49490" xr:uid="{00000000-0005-0000-0000-0000FF220000}"/>
    <cellStyle name="Comma 4 4 6 3" xfId="10979" xr:uid="{00000000-0005-0000-0000-000000230000}"/>
    <cellStyle name="Comma 4 4 6 3 2" xfId="18529" xr:uid="{00000000-0005-0000-0000-000001230000}"/>
    <cellStyle name="Comma 4 4 6 3 3" xfId="21248" xr:uid="{00000000-0005-0000-0000-000002230000}"/>
    <cellStyle name="Comma 4 4 6 3 4" xfId="47845" xr:uid="{00000000-0005-0000-0000-000003230000}"/>
    <cellStyle name="Comma 4 4 6 3 5" xfId="50861" xr:uid="{00000000-0005-0000-0000-000004230000}"/>
    <cellStyle name="Comma 4 4 6 4" xfId="11464" xr:uid="{00000000-0005-0000-0000-000005230000}"/>
    <cellStyle name="Comma 4 4 6 4 2" xfId="19006" xr:uid="{00000000-0005-0000-0000-000006230000}"/>
    <cellStyle name="Comma 4 4 6 4 3" xfId="44587" xr:uid="{00000000-0005-0000-0000-000007230000}"/>
    <cellStyle name="Comma 4 4 6 4 4" xfId="48322" xr:uid="{00000000-0005-0000-0000-000008230000}"/>
    <cellStyle name="Comma 4 4 6 4 5" xfId="51338" xr:uid="{00000000-0005-0000-0000-000009230000}"/>
    <cellStyle name="Comma 4 4 6 5" xfId="11951" xr:uid="{00000000-0005-0000-0000-00000A230000}"/>
    <cellStyle name="Comma 4 4 6 5 2" xfId="19483" xr:uid="{00000000-0005-0000-0000-00000B230000}"/>
    <cellStyle name="Comma 4 4 6 5 3" xfId="43234" xr:uid="{00000000-0005-0000-0000-00000C230000}"/>
    <cellStyle name="Comma 4 4 6 5 4" xfId="48799" xr:uid="{00000000-0005-0000-0000-00000D230000}"/>
    <cellStyle name="Comma 4 4 6 5 5" xfId="51815" xr:uid="{00000000-0005-0000-0000-00000E230000}"/>
    <cellStyle name="Comma 4 4 6 6" xfId="8939" xr:uid="{00000000-0005-0000-0000-00000F230000}"/>
    <cellStyle name="Comma 4 4 6 6 2" xfId="43606" xr:uid="{00000000-0005-0000-0000-000010230000}"/>
    <cellStyle name="Comma 4 4 6 6 3" xfId="47368" xr:uid="{00000000-0005-0000-0000-000011230000}"/>
    <cellStyle name="Comma 4 4 6 6 4" xfId="50384" xr:uid="{00000000-0005-0000-0000-000012230000}"/>
    <cellStyle name="Comma 4 4 6 7" xfId="42347" xr:uid="{00000000-0005-0000-0000-000013230000}"/>
    <cellStyle name="Comma 4 4 6 8" xfId="46262" xr:uid="{00000000-0005-0000-0000-000014230000}"/>
    <cellStyle name="Comma 4 4 6 9" xfId="49278" xr:uid="{00000000-0005-0000-0000-000015230000}"/>
    <cellStyle name="Comma 4 4 7" xfId="6379" xr:uid="{00000000-0005-0000-0000-000016230000}"/>
    <cellStyle name="Comma 4 4 7 2" xfId="11032" xr:uid="{00000000-0005-0000-0000-000017230000}"/>
    <cellStyle name="Comma 4 4 7 2 2" xfId="18582" xr:uid="{00000000-0005-0000-0000-000018230000}"/>
    <cellStyle name="Comma 4 4 7 2 3" xfId="44790" xr:uid="{00000000-0005-0000-0000-000019230000}"/>
    <cellStyle name="Comma 4 4 7 2 4" xfId="47898" xr:uid="{00000000-0005-0000-0000-00001A230000}"/>
    <cellStyle name="Comma 4 4 7 2 5" xfId="50914" xr:uid="{00000000-0005-0000-0000-00001B230000}"/>
    <cellStyle name="Comma 4 4 7 3" xfId="11517" xr:uid="{00000000-0005-0000-0000-00001C230000}"/>
    <cellStyle name="Comma 4 4 7 3 2" xfId="19059" xr:uid="{00000000-0005-0000-0000-00001D230000}"/>
    <cellStyle name="Comma 4 4 7 3 3" xfId="44432" xr:uid="{00000000-0005-0000-0000-00001E230000}"/>
    <cellStyle name="Comma 4 4 7 3 4" xfId="48375" xr:uid="{00000000-0005-0000-0000-00001F230000}"/>
    <cellStyle name="Comma 4 4 7 3 5" xfId="51391" xr:uid="{00000000-0005-0000-0000-000020230000}"/>
    <cellStyle name="Comma 4 4 7 4" xfId="12004" xr:uid="{00000000-0005-0000-0000-000021230000}"/>
    <cellStyle name="Comma 4 4 7 4 2" xfId="19536" xr:uid="{00000000-0005-0000-0000-000022230000}"/>
    <cellStyle name="Comma 4 4 7 4 3" xfId="20118" xr:uid="{00000000-0005-0000-0000-000023230000}"/>
    <cellStyle name="Comma 4 4 7 4 4" xfId="48852" xr:uid="{00000000-0005-0000-0000-000024230000}"/>
    <cellStyle name="Comma 4 4 7 4 5" xfId="51868" xr:uid="{00000000-0005-0000-0000-000025230000}"/>
    <cellStyle name="Comma 4 4 7 5" xfId="9018" xr:uid="{00000000-0005-0000-0000-000026230000}"/>
    <cellStyle name="Comma 4 4 7 5 2" xfId="43305" xr:uid="{00000000-0005-0000-0000-000027230000}"/>
    <cellStyle name="Comma 4 4 7 5 3" xfId="47421" xr:uid="{00000000-0005-0000-0000-000028230000}"/>
    <cellStyle name="Comma 4 4 7 5 4" xfId="50437" xr:uid="{00000000-0005-0000-0000-000029230000}"/>
    <cellStyle name="Comma 4 4 7 6" xfId="44601" xr:uid="{00000000-0005-0000-0000-00002A230000}"/>
    <cellStyle name="Comma 4 4 7 7" xfId="46315" xr:uid="{00000000-0005-0000-0000-00002B230000}"/>
    <cellStyle name="Comma 4 4 7 8" xfId="49331" xr:uid="{00000000-0005-0000-0000-00002C230000}"/>
    <cellStyle name="Comma 4 4 8" xfId="6699" xr:uid="{00000000-0005-0000-0000-00002D230000}"/>
    <cellStyle name="Comma 4 4 8 2" xfId="11244" xr:uid="{00000000-0005-0000-0000-00002E230000}"/>
    <cellStyle name="Comma 4 4 8 2 2" xfId="18794" xr:uid="{00000000-0005-0000-0000-00002F230000}"/>
    <cellStyle name="Comma 4 4 8 2 3" xfId="44253" xr:uid="{00000000-0005-0000-0000-000030230000}"/>
    <cellStyle name="Comma 4 4 8 2 4" xfId="48110" xr:uid="{00000000-0005-0000-0000-000031230000}"/>
    <cellStyle name="Comma 4 4 8 2 5" xfId="51126" xr:uid="{00000000-0005-0000-0000-000032230000}"/>
    <cellStyle name="Comma 4 4 8 3" xfId="11729" xr:uid="{00000000-0005-0000-0000-000033230000}"/>
    <cellStyle name="Comma 4 4 8 3 2" xfId="19271" xr:uid="{00000000-0005-0000-0000-000034230000}"/>
    <cellStyle name="Comma 4 4 8 3 3" xfId="44150" xr:uid="{00000000-0005-0000-0000-000035230000}"/>
    <cellStyle name="Comma 4 4 8 3 4" xfId="48587" xr:uid="{00000000-0005-0000-0000-000036230000}"/>
    <cellStyle name="Comma 4 4 8 3 5" xfId="51603" xr:uid="{00000000-0005-0000-0000-000037230000}"/>
    <cellStyle name="Comma 4 4 8 4" xfId="12217" xr:uid="{00000000-0005-0000-0000-000038230000}"/>
    <cellStyle name="Comma 4 4 8 4 2" xfId="19748" xr:uid="{00000000-0005-0000-0000-000039230000}"/>
    <cellStyle name="Comma 4 4 8 4 3" xfId="43729" xr:uid="{00000000-0005-0000-0000-00003A230000}"/>
    <cellStyle name="Comma 4 4 8 4 4" xfId="49064" xr:uid="{00000000-0005-0000-0000-00003B230000}"/>
    <cellStyle name="Comma 4 4 8 4 5" xfId="52080" xr:uid="{00000000-0005-0000-0000-00003C230000}"/>
    <cellStyle name="Comma 4 4 8 5" xfId="9332" xr:uid="{00000000-0005-0000-0000-00003D230000}"/>
    <cellStyle name="Comma 4 4 8 5 2" xfId="44340" xr:uid="{00000000-0005-0000-0000-00003E230000}"/>
    <cellStyle name="Comma 4 4 8 5 3" xfId="47633" xr:uid="{00000000-0005-0000-0000-00003F230000}"/>
    <cellStyle name="Comma 4 4 8 5 4" xfId="50649" xr:uid="{00000000-0005-0000-0000-000040230000}"/>
    <cellStyle name="Comma 4 4 8 6" xfId="43581" xr:uid="{00000000-0005-0000-0000-000041230000}"/>
    <cellStyle name="Comma 4 4 8 7" xfId="46527" xr:uid="{00000000-0005-0000-0000-000042230000}"/>
    <cellStyle name="Comma 4 4 8 8" xfId="49543" xr:uid="{00000000-0005-0000-0000-000043230000}"/>
    <cellStyle name="Comma 4 4 9" xfId="7451" xr:uid="{00000000-0005-0000-0000-000044230000}"/>
    <cellStyle name="Comma 4 5" xfId="4879" xr:uid="{00000000-0005-0000-0000-000045230000}"/>
    <cellStyle name="Comma 4 5 10" xfId="11308" xr:uid="{00000000-0005-0000-0000-000046230000}"/>
    <cellStyle name="Comma 4 5 10 2" xfId="18851" xr:uid="{00000000-0005-0000-0000-000047230000}"/>
    <cellStyle name="Comma 4 5 10 3" xfId="21207" xr:uid="{00000000-0005-0000-0000-000048230000}"/>
    <cellStyle name="Comma 4 5 10 4" xfId="48167" xr:uid="{00000000-0005-0000-0000-000049230000}"/>
    <cellStyle name="Comma 4 5 10 5" xfId="51183" xr:uid="{00000000-0005-0000-0000-00004A230000}"/>
    <cellStyle name="Comma 4 5 11" xfId="11795" xr:uid="{00000000-0005-0000-0000-00004B230000}"/>
    <cellStyle name="Comma 4 5 11 2" xfId="19328" xr:uid="{00000000-0005-0000-0000-00004C230000}"/>
    <cellStyle name="Comma 4 5 11 3" xfId="43316" xr:uid="{00000000-0005-0000-0000-00004D230000}"/>
    <cellStyle name="Comma 4 5 11 4" xfId="48644" xr:uid="{00000000-0005-0000-0000-00004E230000}"/>
    <cellStyle name="Comma 4 5 11 5" xfId="51660" xr:uid="{00000000-0005-0000-0000-00004F230000}"/>
    <cellStyle name="Comma 4 5 12" xfId="7889" xr:uid="{00000000-0005-0000-0000-000050230000}"/>
    <cellStyle name="Comma 4 5 12 2" xfId="18018" xr:uid="{00000000-0005-0000-0000-000051230000}"/>
    <cellStyle name="Comma 4 5 12 3" xfId="43280" xr:uid="{00000000-0005-0000-0000-000052230000}"/>
    <cellStyle name="Comma 4 5 12 4" xfId="47019" xr:uid="{00000000-0005-0000-0000-000053230000}"/>
    <cellStyle name="Comma 4 5 12 5" xfId="50035" xr:uid="{00000000-0005-0000-0000-000054230000}"/>
    <cellStyle name="Comma 4 5 13" xfId="17552" xr:uid="{00000000-0005-0000-0000-000055230000}"/>
    <cellStyle name="Comma 4 5 14" xfId="20057" xr:uid="{00000000-0005-0000-0000-000056230000}"/>
    <cellStyle name="Comma 4 5 15" xfId="44940" xr:uid="{00000000-0005-0000-0000-000057230000}"/>
    <cellStyle name="Comma 4 5 16" xfId="45848" xr:uid="{00000000-0005-0000-0000-000058230000}"/>
    <cellStyle name="Comma 4 5 17" xfId="46107" xr:uid="{00000000-0005-0000-0000-000059230000}"/>
    <cellStyle name="Comma 4 5 18" xfId="49122" xr:uid="{00000000-0005-0000-0000-00005A230000}"/>
    <cellStyle name="Comma 4 5 19" xfId="13785" xr:uid="{00000000-0005-0000-0000-00005B230000}"/>
    <cellStyle name="Comma 4 5 2" xfId="4880" xr:uid="{00000000-0005-0000-0000-00005C230000}"/>
    <cellStyle name="Comma 4 5 2 10" xfId="8500" xr:uid="{00000000-0005-0000-0000-00005D230000}"/>
    <cellStyle name="Comma 4 5 2 10 2" xfId="20820" xr:uid="{00000000-0005-0000-0000-00005E230000}"/>
    <cellStyle name="Comma 4 5 2 10 3" xfId="47226" xr:uid="{00000000-0005-0000-0000-00005F230000}"/>
    <cellStyle name="Comma 4 5 2 10 4" xfId="50242" xr:uid="{00000000-0005-0000-0000-000060230000}"/>
    <cellStyle name="Comma 4 5 2 11" xfId="20058" xr:uid="{00000000-0005-0000-0000-000061230000}"/>
    <cellStyle name="Comma 4 5 2 12" xfId="44941" xr:uid="{00000000-0005-0000-0000-000062230000}"/>
    <cellStyle name="Comma 4 5 2 13" xfId="45849" xr:uid="{00000000-0005-0000-0000-000063230000}"/>
    <cellStyle name="Comma 4 5 2 14" xfId="46108" xr:uid="{00000000-0005-0000-0000-000064230000}"/>
    <cellStyle name="Comma 4 5 2 15" xfId="49123" xr:uid="{00000000-0005-0000-0000-000065230000}"/>
    <cellStyle name="Comma 4 5 2 2" xfId="6144" xr:uid="{00000000-0005-0000-0000-000066230000}"/>
    <cellStyle name="Comma 4 5 2 2 2" xfId="6464" xr:uid="{00000000-0005-0000-0000-000067230000}"/>
    <cellStyle name="Comma 4 5 2 2 2 2" xfId="11090" xr:uid="{00000000-0005-0000-0000-000068230000}"/>
    <cellStyle name="Comma 4 5 2 2 2 2 2" xfId="18640" xr:uid="{00000000-0005-0000-0000-000069230000}"/>
    <cellStyle name="Comma 4 5 2 2 2 2 3" xfId="42720" xr:uid="{00000000-0005-0000-0000-00006A230000}"/>
    <cellStyle name="Comma 4 5 2 2 2 2 4" xfId="47956" xr:uid="{00000000-0005-0000-0000-00006B230000}"/>
    <cellStyle name="Comma 4 5 2 2 2 2 5" xfId="50972" xr:uid="{00000000-0005-0000-0000-00006C230000}"/>
    <cellStyle name="Comma 4 5 2 2 2 3" xfId="11575" xr:uid="{00000000-0005-0000-0000-00006D230000}"/>
    <cellStyle name="Comma 4 5 2 2 2 3 2" xfId="19117" xr:uid="{00000000-0005-0000-0000-00006E230000}"/>
    <cellStyle name="Comma 4 5 2 2 2 3 3" xfId="42793" xr:uid="{00000000-0005-0000-0000-00006F230000}"/>
    <cellStyle name="Comma 4 5 2 2 2 3 4" xfId="48433" xr:uid="{00000000-0005-0000-0000-000070230000}"/>
    <cellStyle name="Comma 4 5 2 2 2 3 5" xfId="51449" xr:uid="{00000000-0005-0000-0000-000071230000}"/>
    <cellStyle name="Comma 4 5 2 2 2 4" xfId="12062" xr:uid="{00000000-0005-0000-0000-000072230000}"/>
    <cellStyle name="Comma 4 5 2 2 2 4 2" xfId="19594" xr:uid="{00000000-0005-0000-0000-000073230000}"/>
    <cellStyle name="Comma 4 5 2 2 2 4 3" xfId="43974" xr:uid="{00000000-0005-0000-0000-000074230000}"/>
    <cellStyle name="Comma 4 5 2 2 2 4 4" xfId="48910" xr:uid="{00000000-0005-0000-0000-000075230000}"/>
    <cellStyle name="Comma 4 5 2 2 2 4 5" xfId="51926" xr:uid="{00000000-0005-0000-0000-000076230000}"/>
    <cellStyle name="Comma 4 5 2 2 2 5" xfId="9098" xr:uid="{00000000-0005-0000-0000-000077230000}"/>
    <cellStyle name="Comma 4 5 2 2 2 5 2" xfId="21337" xr:uid="{00000000-0005-0000-0000-000078230000}"/>
    <cellStyle name="Comma 4 5 2 2 2 5 3" xfId="47479" xr:uid="{00000000-0005-0000-0000-000079230000}"/>
    <cellStyle name="Comma 4 5 2 2 2 5 4" xfId="50495" xr:uid="{00000000-0005-0000-0000-00007A230000}"/>
    <cellStyle name="Comma 4 5 2 2 2 6" xfId="44444" xr:uid="{00000000-0005-0000-0000-00007B230000}"/>
    <cellStyle name="Comma 4 5 2 2 2 7" xfId="46373" xr:uid="{00000000-0005-0000-0000-00007C230000}"/>
    <cellStyle name="Comma 4 5 2 2 2 8" xfId="49389" xr:uid="{00000000-0005-0000-0000-00007D230000}"/>
    <cellStyle name="Comma 4 5 2 2 3" xfId="10878" xr:uid="{00000000-0005-0000-0000-00007E230000}"/>
    <cellStyle name="Comma 4 5 2 2 3 2" xfId="18428" xr:uid="{00000000-0005-0000-0000-00007F230000}"/>
    <cellStyle name="Comma 4 5 2 2 3 3" xfId="42688" xr:uid="{00000000-0005-0000-0000-000080230000}"/>
    <cellStyle name="Comma 4 5 2 2 3 4" xfId="47744" xr:uid="{00000000-0005-0000-0000-000081230000}"/>
    <cellStyle name="Comma 4 5 2 2 3 5" xfId="50760" xr:uid="{00000000-0005-0000-0000-000082230000}"/>
    <cellStyle name="Comma 4 5 2 2 4" xfId="11362" xr:uid="{00000000-0005-0000-0000-000083230000}"/>
    <cellStyle name="Comma 4 5 2 2 4 2" xfId="18905" xr:uid="{00000000-0005-0000-0000-000084230000}"/>
    <cellStyle name="Comma 4 5 2 2 4 3" xfId="44532" xr:uid="{00000000-0005-0000-0000-000085230000}"/>
    <cellStyle name="Comma 4 5 2 2 4 4" xfId="48221" xr:uid="{00000000-0005-0000-0000-000086230000}"/>
    <cellStyle name="Comma 4 5 2 2 4 5" xfId="51237" xr:uid="{00000000-0005-0000-0000-000087230000}"/>
    <cellStyle name="Comma 4 5 2 2 5" xfId="11849" xr:uid="{00000000-0005-0000-0000-000088230000}"/>
    <cellStyle name="Comma 4 5 2 2 5 2" xfId="19382" xr:uid="{00000000-0005-0000-0000-000089230000}"/>
    <cellStyle name="Comma 4 5 2 2 5 3" xfId="42835" xr:uid="{00000000-0005-0000-0000-00008A230000}"/>
    <cellStyle name="Comma 4 5 2 2 5 4" xfId="48698" xr:uid="{00000000-0005-0000-0000-00008B230000}"/>
    <cellStyle name="Comma 4 5 2 2 5 5" xfId="51714" xr:uid="{00000000-0005-0000-0000-00008C230000}"/>
    <cellStyle name="Comma 4 5 2 2 6" xfId="8797" xr:uid="{00000000-0005-0000-0000-00008D230000}"/>
    <cellStyle name="Comma 4 5 2 2 6 2" xfId="43603" xr:uid="{00000000-0005-0000-0000-00008E230000}"/>
    <cellStyle name="Comma 4 5 2 2 6 3" xfId="47267" xr:uid="{00000000-0005-0000-0000-00008F230000}"/>
    <cellStyle name="Comma 4 5 2 2 6 4" xfId="50283" xr:uid="{00000000-0005-0000-0000-000090230000}"/>
    <cellStyle name="Comma 4 5 2 2 7" xfId="44436" xr:uid="{00000000-0005-0000-0000-000091230000}"/>
    <cellStyle name="Comma 4 5 2 2 8" xfId="46161" xr:uid="{00000000-0005-0000-0000-000092230000}"/>
    <cellStyle name="Comma 4 5 2 2 9" xfId="49177" xr:uid="{00000000-0005-0000-0000-000093230000}"/>
    <cellStyle name="Comma 4 5 2 3" xfId="6224" xr:uid="{00000000-0005-0000-0000-000094230000}"/>
    <cellStyle name="Comma 4 5 2 3 2" xfId="6544" xr:uid="{00000000-0005-0000-0000-000095230000}"/>
    <cellStyle name="Comma 4 5 2 3 2 2" xfId="11143" xr:uid="{00000000-0005-0000-0000-000096230000}"/>
    <cellStyle name="Comma 4 5 2 3 2 2 2" xfId="18693" xr:uid="{00000000-0005-0000-0000-000097230000}"/>
    <cellStyle name="Comma 4 5 2 3 2 2 3" xfId="20469" xr:uid="{00000000-0005-0000-0000-000098230000}"/>
    <cellStyle name="Comma 4 5 2 3 2 2 4" xfId="48009" xr:uid="{00000000-0005-0000-0000-000099230000}"/>
    <cellStyle name="Comma 4 5 2 3 2 2 5" xfId="51025" xr:uid="{00000000-0005-0000-0000-00009A230000}"/>
    <cellStyle name="Comma 4 5 2 3 2 3" xfId="11628" xr:uid="{00000000-0005-0000-0000-00009B230000}"/>
    <cellStyle name="Comma 4 5 2 3 2 3 2" xfId="19170" xr:uid="{00000000-0005-0000-0000-00009C230000}"/>
    <cellStyle name="Comma 4 5 2 3 2 3 3" xfId="43194" xr:uid="{00000000-0005-0000-0000-00009D230000}"/>
    <cellStyle name="Comma 4 5 2 3 2 3 4" xfId="48486" xr:uid="{00000000-0005-0000-0000-00009E230000}"/>
    <cellStyle name="Comma 4 5 2 3 2 3 5" xfId="51502" xr:uid="{00000000-0005-0000-0000-00009F230000}"/>
    <cellStyle name="Comma 4 5 2 3 2 4" xfId="12115" xr:uid="{00000000-0005-0000-0000-0000A0230000}"/>
    <cellStyle name="Comma 4 5 2 3 2 4 2" xfId="19647" xr:uid="{00000000-0005-0000-0000-0000A1230000}"/>
    <cellStyle name="Comma 4 5 2 3 2 4 3" xfId="44081" xr:uid="{00000000-0005-0000-0000-0000A2230000}"/>
    <cellStyle name="Comma 4 5 2 3 2 4 4" xfId="48963" xr:uid="{00000000-0005-0000-0000-0000A3230000}"/>
    <cellStyle name="Comma 4 5 2 3 2 4 5" xfId="51979" xr:uid="{00000000-0005-0000-0000-0000A4230000}"/>
    <cellStyle name="Comma 4 5 2 3 2 5" xfId="9177" xr:uid="{00000000-0005-0000-0000-0000A5230000}"/>
    <cellStyle name="Comma 4 5 2 3 2 5 2" xfId="44490" xr:uid="{00000000-0005-0000-0000-0000A6230000}"/>
    <cellStyle name="Comma 4 5 2 3 2 5 3" xfId="47532" xr:uid="{00000000-0005-0000-0000-0000A7230000}"/>
    <cellStyle name="Comma 4 5 2 3 2 5 4" xfId="50548" xr:uid="{00000000-0005-0000-0000-0000A8230000}"/>
    <cellStyle name="Comma 4 5 2 3 2 6" xfId="43575" xr:uid="{00000000-0005-0000-0000-0000A9230000}"/>
    <cellStyle name="Comma 4 5 2 3 2 7" xfId="46426" xr:uid="{00000000-0005-0000-0000-0000AA230000}"/>
    <cellStyle name="Comma 4 5 2 3 2 8" xfId="49442" xr:uid="{00000000-0005-0000-0000-0000AB230000}"/>
    <cellStyle name="Comma 4 5 2 3 3" xfId="10931" xr:uid="{00000000-0005-0000-0000-0000AC230000}"/>
    <cellStyle name="Comma 4 5 2 3 3 2" xfId="18481" xr:uid="{00000000-0005-0000-0000-0000AD230000}"/>
    <cellStyle name="Comma 4 5 2 3 3 3" xfId="43524" xr:uid="{00000000-0005-0000-0000-0000AE230000}"/>
    <cellStyle name="Comma 4 5 2 3 3 4" xfId="47797" xr:uid="{00000000-0005-0000-0000-0000AF230000}"/>
    <cellStyle name="Comma 4 5 2 3 3 5" xfId="50813" xr:uid="{00000000-0005-0000-0000-0000B0230000}"/>
    <cellStyle name="Comma 4 5 2 3 4" xfId="11416" xr:uid="{00000000-0005-0000-0000-0000B1230000}"/>
    <cellStyle name="Comma 4 5 2 3 4 2" xfId="18958" xr:uid="{00000000-0005-0000-0000-0000B2230000}"/>
    <cellStyle name="Comma 4 5 2 3 4 3" xfId="44067" xr:uid="{00000000-0005-0000-0000-0000B3230000}"/>
    <cellStyle name="Comma 4 5 2 3 4 4" xfId="48274" xr:uid="{00000000-0005-0000-0000-0000B4230000}"/>
    <cellStyle name="Comma 4 5 2 3 4 5" xfId="51290" xr:uid="{00000000-0005-0000-0000-0000B5230000}"/>
    <cellStyle name="Comma 4 5 2 3 5" xfId="11903" xr:uid="{00000000-0005-0000-0000-0000B6230000}"/>
    <cellStyle name="Comma 4 5 2 3 5 2" xfId="19435" xr:uid="{00000000-0005-0000-0000-0000B7230000}"/>
    <cellStyle name="Comma 4 5 2 3 5 3" xfId="44366" xr:uid="{00000000-0005-0000-0000-0000B8230000}"/>
    <cellStyle name="Comma 4 5 2 3 5 4" xfId="48751" xr:uid="{00000000-0005-0000-0000-0000B9230000}"/>
    <cellStyle name="Comma 4 5 2 3 5 5" xfId="51767" xr:uid="{00000000-0005-0000-0000-0000BA230000}"/>
    <cellStyle name="Comma 4 5 2 3 6" xfId="8868" xr:uid="{00000000-0005-0000-0000-0000BB230000}"/>
    <cellStyle name="Comma 4 5 2 3 6 2" xfId="21361" xr:uid="{00000000-0005-0000-0000-0000BC230000}"/>
    <cellStyle name="Comma 4 5 2 3 6 3" xfId="47320" xr:uid="{00000000-0005-0000-0000-0000BD230000}"/>
    <cellStyle name="Comma 4 5 2 3 6 4" xfId="50336" xr:uid="{00000000-0005-0000-0000-0000BE230000}"/>
    <cellStyle name="Comma 4 5 2 3 7" xfId="42335" xr:uid="{00000000-0005-0000-0000-0000BF230000}"/>
    <cellStyle name="Comma 4 5 2 3 8" xfId="46214" xr:uid="{00000000-0005-0000-0000-0000C0230000}"/>
    <cellStyle name="Comma 4 5 2 3 9" xfId="49230" xr:uid="{00000000-0005-0000-0000-0000C1230000}"/>
    <cellStyle name="Comma 4 5 2 4" xfId="6304" xr:uid="{00000000-0005-0000-0000-0000C2230000}"/>
    <cellStyle name="Comma 4 5 2 4 2" xfId="6624" xr:uid="{00000000-0005-0000-0000-0000C3230000}"/>
    <cellStyle name="Comma 4 5 2 4 2 2" xfId="11196" xr:uid="{00000000-0005-0000-0000-0000C4230000}"/>
    <cellStyle name="Comma 4 5 2 4 2 2 2" xfId="18746" xr:uid="{00000000-0005-0000-0000-0000C5230000}"/>
    <cellStyle name="Comma 4 5 2 4 2 2 3" xfId="42738" xr:uid="{00000000-0005-0000-0000-0000C6230000}"/>
    <cellStyle name="Comma 4 5 2 4 2 2 4" xfId="48062" xr:uid="{00000000-0005-0000-0000-0000C7230000}"/>
    <cellStyle name="Comma 4 5 2 4 2 2 5" xfId="51078" xr:uid="{00000000-0005-0000-0000-0000C8230000}"/>
    <cellStyle name="Comma 4 5 2 4 2 3" xfId="11681" xr:uid="{00000000-0005-0000-0000-0000C9230000}"/>
    <cellStyle name="Comma 4 5 2 4 2 3 2" xfId="19223" xr:uid="{00000000-0005-0000-0000-0000CA230000}"/>
    <cellStyle name="Comma 4 5 2 4 2 3 3" xfId="43418" xr:uid="{00000000-0005-0000-0000-0000CB230000}"/>
    <cellStyle name="Comma 4 5 2 4 2 3 4" xfId="48539" xr:uid="{00000000-0005-0000-0000-0000CC230000}"/>
    <cellStyle name="Comma 4 5 2 4 2 3 5" xfId="51555" xr:uid="{00000000-0005-0000-0000-0000CD230000}"/>
    <cellStyle name="Comma 4 5 2 4 2 4" xfId="12168" xr:uid="{00000000-0005-0000-0000-0000CE230000}"/>
    <cellStyle name="Comma 4 5 2 4 2 4 2" xfId="19700" xr:uid="{00000000-0005-0000-0000-0000CF230000}"/>
    <cellStyle name="Comma 4 5 2 4 2 4 3" xfId="44555" xr:uid="{00000000-0005-0000-0000-0000D0230000}"/>
    <cellStyle name="Comma 4 5 2 4 2 4 4" xfId="49016" xr:uid="{00000000-0005-0000-0000-0000D1230000}"/>
    <cellStyle name="Comma 4 5 2 4 2 4 5" xfId="52032" xr:uid="{00000000-0005-0000-0000-0000D2230000}"/>
    <cellStyle name="Comma 4 5 2 4 2 5" xfId="9257" xr:uid="{00000000-0005-0000-0000-0000D3230000}"/>
    <cellStyle name="Comma 4 5 2 4 2 5 2" xfId="44632" xr:uid="{00000000-0005-0000-0000-0000D4230000}"/>
    <cellStyle name="Comma 4 5 2 4 2 5 3" xfId="47585" xr:uid="{00000000-0005-0000-0000-0000D5230000}"/>
    <cellStyle name="Comma 4 5 2 4 2 5 4" xfId="50601" xr:uid="{00000000-0005-0000-0000-0000D6230000}"/>
    <cellStyle name="Comma 4 5 2 4 2 6" xfId="20545" xr:uid="{00000000-0005-0000-0000-0000D7230000}"/>
    <cellStyle name="Comma 4 5 2 4 2 7" xfId="46479" xr:uid="{00000000-0005-0000-0000-0000D8230000}"/>
    <cellStyle name="Comma 4 5 2 4 2 8" xfId="49495" xr:uid="{00000000-0005-0000-0000-0000D9230000}"/>
    <cellStyle name="Comma 4 5 2 4 3" xfId="10984" xr:uid="{00000000-0005-0000-0000-0000DA230000}"/>
    <cellStyle name="Comma 4 5 2 4 3 2" xfId="18534" xr:uid="{00000000-0005-0000-0000-0000DB230000}"/>
    <cellStyle name="Comma 4 5 2 4 3 3" xfId="42703" xr:uid="{00000000-0005-0000-0000-0000DC230000}"/>
    <cellStyle name="Comma 4 5 2 4 3 4" xfId="47850" xr:uid="{00000000-0005-0000-0000-0000DD230000}"/>
    <cellStyle name="Comma 4 5 2 4 3 5" xfId="50866" xr:uid="{00000000-0005-0000-0000-0000DE230000}"/>
    <cellStyle name="Comma 4 5 2 4 4" xfId="11469" xr:uid="{00000000-0005-0000-0000-0000DF230000}"/>
    <cellStyle name="Comma 4 5 2 4 4 2" xfId="19011" xr:uid="{00000000-0005-0000-0000-0000E0230000}"/>
    <cellStyle name="Comma 4 5 2 4 4 3" xfId="42777" xr:uid="{00000000-0005-0000-0000-0000E1230000}"/>
    <cellStyle name="Comma 4 5 2 4 4 4" xfId="48327" xr:uid="{00000000-0005-0000-0000-0000E2230000}"/>
    <cellStyle name="Comma 4 5 2 4 4 5" xfId="51343" xr:uid="{00000000-0005-0000-0000-0000E3230000}"/>
    <cellStyle name="Comma 4 5 2 4 5" xfId="11956" xr:uid="{00000000-0005-0000-0000-0000E4230000}"/>
    <cellStyle name="Comma 4 5 2 4 5 2" xfId="19488" xr:uid="{00000000-0005-0000-0000-0000E5230000}"/>
    <cellStyle name="Comma 4 5 2 4 5 3" xfId="44709" xr:uid="{00000000-0005-0000-0000-0000E6230000}"/>
    <cellStyle name="Comma 4 5 2 4 5 4" xfId="48804" xr:uid="{00000000-0005-0000-0000-0000E7230000}"/>
    <cellStyle name="Comma 4 5 2 4 5 5" xfId="51820" xr:uid="{00000000-0005-0000-0000-0000E8230000}"/>
    <cellStyle name="Comma 4 5 2 4 6" xfId="8944" xr:uid="{00000000-0005-0000-0000-0000E9230000}"/>
    <cellStyle name="Comma 4 5 2 4 6 2" xfId="44624" xr:uid="{00000000-0005-0000-0000-0000EA230000}"/>
    <cellStyle name="Comma 4 5 2 4 6 3" xfId="47373" xr:uid="{00000000-0005-0000-0000-0000EB230000}"/>
    <cellStyle name="Comma 4 5 2 4 6 4" xfId="50389" xr:uid="{00000000-0005-0000-0000-0000EC230000}"/>
    <cellStyle name="Comma 4 5 2 4 7" xfId="42350" xr:uid="{00000000-0005-0000-0000-0000ED230000}"/>
    <cellStyle name="Comma 4 5 2 4 8" xfId="46267" xr:uid="{00000000-0005-0000-0000-0000EE230000}"/>
    <cellStyle name="Comma 4 5 2 4 9" xfId="49283" xr:uid="{00000000-0005-0000-0000-0000EF230000}"/>
    <cellStyle name="Comma 4 5 2 5" xfId="6384" xr:uid="{00000000-0005-0000-0000-0000F0230000}"/>
    <cellStyle name="Comma 4 5 2 5 2" xfId="11037" xr:uid="{00000000-0005-0000-0000-0000F1230000}"/>
    <cellStyle name="Comma 4 5 2 5 2 2" xfId="18587" xr:uid="{00000000-0005-0000-0000-0000F2230000}"/>
    <cellStyle name="Comma 4 5 2 5 2 3" xfId="44349" xr:uid="{00000000-0005-0000-0000-0000F3230000}"/>
    <cellStyle name="Comma 4 5 2 5 2 4" xfId="47903" xr:uid="{00000000-0005-0000-0000-0000F4230000}"/>
    <cellStyle name="Comma 4 5 2 5 2 5" xfId="50919" xr:uid="{00000000-0005-0000-0000-0000F5230000}"/>
    <cellStyle name="Comma 4 5 2 5 3" xfId="11522" xr:uid="{00000000-0005-0000-0000-0000F6230000}"/>
    <cellStyle name="Comma 4 5 2 5 3 2" xfId="19064" xr:uid="{00000000-0005-0000-0000-0000F7230000}"/>
    <cellStyle name="Comma 4 5 2 5 3 3" xfId="44412" xr:uid="{00000000-0005-0000-0000-0000F8230000}"/>
    <cellStyle name="Comma 4 5 2 5 3 4" xfId="48380" xr:uid="{00000000-0005-0000-0000-0000F9230000}"/>
    <cellStyle name="Comma 4 5 2 5 3 5" xfId="51396" xr:uid="{00000000-0005-0000-0000-0000FA230000}"/>
    <cellStyle name="Comma 4 5 2 5 4" xfId="12009" xr:uid="{00000000-0005-0000-0000-0000FB230000}"/>
    <cellStyle name="Comma 4 5 2 5 4 2" xfId="19541" xr:uid="{00000000-0005-0000-0000-0000FC230000}"/>
    <cellStyle name="Comma 4 5 2 5 4 3" xfId="43743" xr:uid="{00000000-0005-0000-0000-0000FD230000}"/>
    <cellStyle name="Comma 4 5 2 5 4 4" xfId="48857" xr:uid="{00000000-0005-0000-0000-0000FE230000}"/>
    <cellStyle name="Comma 4 5 2 5 4 5" xfId="51873" xr:uid="{00000000-0005-0000-0000-0000FF230000}"/>
    <cellStyle name="Comma 4 5 2 5 5" xfId="9023" xr:uid="{00000000-0005-0000-0000-000000240000}"/>
    <cellStyle name="Comma 4 5 2 5 5 2" xfId="33776" xr:uid="{00000000-0005-0000-0000-000001240000}"/>
    <cellStyle name="Comma 4 5 2 5 5 3" xfId="47426" xr:uid="{00000000-0005-0000-0000-000002240000}"/>
    <cellStyle name="Comma 4 5 2 5 5 4" xfId="50442" xr:uid="{00000000-0005-0000-0000-000003240000}"/>
    <cellStyle name="Comma 4 5 2 5 6" xfId="44739" xr:uid="{00000000-0005-0000-0000-000004240000}"/>
    <cellStyle name="Comma 4 5 2 5 7" xfId="46320" xr:uid="{00000000-0005-0000-0000-000005240000}"/>
    <cellStyle name="Comma 4 5 2 5 8" xfId="49336" xr:uid="{00000000-0005-0000-0000-000006240000}"/>
    <cellStyle name="Comma 4 5 2 6" xfId="6704" xr:uid="{00000000-0005-0000-0000-000007240000}"/>
    <cellStyle name="Comma 4 5 2 6 2" xfId="11249" xr:uid="{00000000-0005-0000-0000-000008240000}"/>
    <cellStyle name="Comma 4 5 2 6 2 2" xfId="18799" xr:uid="{00000000-0005-0000-0000-000009240000}"/>
    <cellStyle name="Comma 4 5 2 6 2 3" xfId="28807" xr:uid="{00000000-0005-0000-0000-00000A240000}"/>
    <cellStyle name="Comma 4 5 2 6 2 4" xfId="48115" xr:uid="{00000000-0005-0000-0000-00000B240000}"/>
    <cellStyle name="Comma 4 5 2 6 2 5" xfId="51131" xr:uid="{00000000-0005-0000-0000-00000C240000}"/>
    <cellStyle name="Comma 4 5 2 6 3" xfId="11734" xr:uid="{00000000-0005-0000-0000-00000D240000}"/>
    <cellStyle name="Comma 4 5 2 6 3 2" xfId="19276" xr:uid="{00000000-0005-0000-0000-00000E240000}"/>
    <cellStyle name="Comma 4 5 2 6 3 3" xfId="42979" xr:uid="{00000000-0005-0000-0000-00000F240000}"/>
    <cellStyle name="Comma 4 5 2 6 3 4" xfId="48592" xr:uid="{00000000-0005-0000-0000-000010240000}"/>
    <cellStyle name="Comma 4 5 2 6 3 5" xfId="51608" xr:uid="{00000000-0005-0000-0000-000011240000}"/>
    <cellStyle name="Comma 4 5 2 6 4" xfId="12222" xr:uid="{00000000-0005-0000-0000-000012240000}"/>
    <cellStyle name="Comma 4 5 2 6 4 2" xfId="19753" xr:uid="{00000000-0005-0000-0000-000013240000}"/>
    <cellStyle name="Comma 4 5 2 6 4 3" xfId="42893" xr:uid="{00000000-0005-0000-0000-000014240000}"/>
    <cellStyle name="Comma 4 5 2 6 4 4" xfId="49069" xr:uid="{00000000-0005-0000-0000-000015240000}"/>
    <cellStyle name="Comma 4 5 2 6 4 5" xfId="52085" xr:uid="{00000000-0005-0000-0000-000016240000}"/>
    <cellStyle name="Comma 4 5 2 6 5" xfId="9337" xr:uid="{00000000-0005-0000-0000-000017240000}"/>
    <cellStyle name="Comma 4 5 2 6 5 2" xfId="43110" xr:uid="{00000000-0005-0000-0000-000018240000}"/>
    <cellStyle name="Comma 4 5 2 6 5 3" xfId="47638" xr:uid="{00000000-0005-0000-0000-000019240000}"/>
    <cellStyle name="Comma 4 5 2 6 5 4" xfId="50654" xr:uid="{00000000-0005-0000-0000-00001A240000}"/>
    <cellStyle name="Comma 4 5 2 6 6" xfId="42441" xr:uid="{00000000-0005-0000-0000-00001B240000}"/>
    <cellStyle name="Comma 4 5 2 6 7" xfId="46532" xr:uid="{00000000-0005-0000-0000-00001C240000}"/>
    <cellStyle name="Comma 4 5 2 6 8" xfId="49548" xr:uid="{00000000-0005-0000-0000-00001D240000}"/>
    <cellStyle name="Comma 4 5 2 7" xfId="10825" xr:uid="{00000000-0005-0000-0000-00001E240000}"/>
    <cellStyle name="Comma 4 5 2 7 2" xfId="18375" xr:uid="{00000000-0005-0000-0000-00001F240000}"/>
    <cellStyle name="Comma 4 5 2 7 3" xfId="44055" xr:uid="{00000000-0005-0000-0000-000020240000}"/>
    <cellStyle name="Comma 4 5 2 7 4" xfId="47691" xr:uid="{00000000-0005-0000-0000-000021240000}"/>
    <cellStyle name="Comma 4 5 2 7 5" xfId="50707" xr:uid="{00000000-0005-0000-0000-000022240000}"/>
    <cellStyle name="Comma 4 5 2 8" xfId="11309" xr:uid="{00000000-0005-0000-0000-000023240000}"/>
    <cellStyle name="Comma 4 5 2 8 2" xfId="18852" xr:uid="{00000000-0005-0000-0000-000024240000}"/>
    <cellStyle name="Comma 4 5 2 8 3" xfId="44700" xr:uid="{00000000-0005-0000-0000-000025240000}"/>
    <cellStyle name="Comma 4 5 2 8 4" xfId="48168" xr:uid="{00000000-0005-0000-0000-000026240000}"/>
    <cellStyle name="Comma 4 5 2 8 5" xfId="51184" xr:uid="{00000000-0005-0000-0000-000027240000}"/>
    <cellStyle name="Comma 4 5 2 9" xfId="11796" xr:uid="{00000000-0005-0000-0000-000028240000}"/>
    <cellStyle name="Comma 4 5 2 9 2" xfId="19329" xr:uid="{00000000-0005-0000-0000-000029240000}"/>
    <cellStyle name="Comma 4 5 2 9 3" xfId="44282" xr:uid="{00000000-0005-0000-0000-00002A240000}"/>
    <cellStyle name="Comma 4 5 2 9 4" xfId="48645" xr:uid="{00000000-0005-0000-0000-00002B240000}"/>
    <cellStyle name="Comma 4 5 2 9 5" xfId="51661" xr:uid="{00000000-0005-0000-0000-00002C240000}"/>
    <cellStyle name="Comma 4 5 3" xfId="6143" xr:uid="{00000000-0005-0000-0000-00002D240000}"/>
    <cellStyle name="Comma 4 5 3 2" xfId="6463" xr:uid="{00000000-0005-0000-0000-00002E240000}"/>
    <cellStyle name="Comma 4 5 3 2 2" xfId="11089" xr:uid="{00000000-0005-0000-0000-00002F240000}"/>
    <cellStyle name="Comma 4 5 3 2 2 2" xfId="18639" xr:uid="{00000000-0005-0000-0000-000030240000}"/>
    <cellStyle name="Comma 4 5 3 2 2 3" xfId="44823" xr:uid="{00000000-0005-0000-0000-000031240000}"/>
    <cellStyle name="Comma 4 5 3 2 2 4" xfId="47955" xr:uid="{00000000-0005-0000-0000-000032240000}"/>
    <cellStyle name="Comma 4 5 3 2 2 5" xfId="50971" xr:uid="{00000000-0005-0000-0000-000033240000}"/>
    <cellStyle name="Comma 4 5 3 2 3" xfId="11574" xr:uid="{00000000-0005-0000-0000-000034240000}"/>
    <cellStyle name="Comma 4 5 3 2 3 2" xfId="19116" xr:uid="{00000000-0005-0000-0000-000035240000}"/>
    <cellStyle name="Comma 4 5 3 2 3 3" xfId="44799" xr:uid="{00000000-0005-0000-0000-000036240000}"/>
    <cellStyle name="Comma 4 5 3 2 3 4" xfId="48432" xr:uid="{00000000-0005-0000-0000-000037240000}"/>
    <cellStyle name="Comma 4 5 3 2 3 5" xfId="51448" xr:uid="{00000000-0005-0000-0000-000038240000}"/>
    <cellStyle name="Comma 4 5 3 2 4" xfId="12061" xr:uid="{00000000-0005-0000-0000-000039240000}"/>
    <cellStyle name="Comma 4 5 3 2 4 2" xfId="19593" xr:uid="{00000000-0005-0000-0000-00003A240000}"/>
    <cellStyle name="Comma 4 5 3 2 4 3" xfId="43290" xr:uid="{00000000-0005-0000-0000-00003B240000}"/>
    <cellStyle name="Comma 4 5 3 2 4 4" xfId="48909" xr:uid="{00000000-0005-0000-0000-00003C240000}"/>
    <cellStyle name="Comma 4 5 3 2 4 5" xfId="51925" xr:uid="{00000000-0005-0000-0000-00003D240000}"/>
    <cellStyle name="Comma 4 5 3 2 5" xfId="9097" xr:uid="{00000000-0005-0000-0000-00003E240000}"/>
    <cellStyle name="Comma 4 5 3 2 5 2" xfId="42640" xr:uid="{00000000-0005-0000-0000-00003F240000}"/>
    <cellStyle name="Comma 4 5 3 2 5 3" xfId="47478" xr:uid="{00000000-0005-0000-0000-000040240000}"/>
    <cellStyle name="Comma 4 5 3 2 5 4" xfId="50494" xr:uid="{00000000-0005-0000-0000-000041240000}"/>
    <cellStyle name="Comma 4 5 3 2 6" xfId="42377" xr:uid="{00000000-0005-0000-0000-000042240000}"/>
    <cellStyle name="Comma 4 5 3 2 7" xfId="46372" xr:uid="{00000000-0005-0000-0000-000043240000}"/>
    <cellStyle name="Comma 4 5 3 2 8" xfId="49388" xr:uid="{00000000-0005-0000-0000-000044240000}"/>
    <cellStyle name="Comma 4 5 3 3" xfId="10877" xr:uid="{00000000-0005-0000-0000-000045240000}"/>
    <cellStyle name="Comma 4 5 3 3 2" xfId="18427" xr:uid="{00000000-0005-0000-0000-000046240000}"/>
    <cellStyle name="Comma 4 5 3 3 3" xfId="42687" xr:uid="{00000000-0005-0000-0000-000047240000}"/>
    <cellStyle name="Comma 4 5 3 3 4" xfId="47743" xr:uid="{00000000-0005-0000-0000-000048240000}"/>
    <cellStyle name="Comma 4 5 3 3 5" xfId="50759" xr:uid="{00000000-0005-0000-0000-000049240000}"/>
    <cellStyle name="Comma 4 5 3 4" xfId="11361" xr:uid="{00000000-0005-0000-0000-00004A240000}"/>
    <cellStyle name="Comma 4 5 3 4 2" xfId="18904" xr:uid="{00000000-0005-0000-0000-00004B240000}"/>
    <cellStyle name="Comma 4 5 3 4 3" xfId="29455" xr:uid="{00000000-0005-0000-0000-00004C240000}"/>
    <cellStyle name="Comma 4 5 3 4 4" xfId="48220" xr:uid="{00000000-0005-0000-0000-00004D240000}"/>
    <cellStyle name="Comma 4 5 3 4 5" xfId="51236" xr:uid="{00000000-0005-0000-0000-00004E240000}"/>
    <cellStyle name="Comma 4 5 3 5" xfId="11848" xr:uid="{00000000-0005-0000-0000-00004F240000}"/>
    <cellStyle name="Comma 4 5 3 5 2" xfId="19381" xr:uid="{00000000-0005-0000-0000-000050240000}"/>
    <cellStyle name="Comma 4 5 3 5 3" xfId="44230" xr:uid="{00000000-0005-0000-0000-000051240000}"/>
    <cellStyle name="Comma 4 5 3 5 4" xfId="48697" xr:uid="{00000000-0005-0000-0000-000052240000}"/>
    <cellStyle name="Comma 4 5 3 5 5" xfId="51713" xr:uid="{00000000-0005-0000-0000-000053240000}"/>
    <cellStyle name="Comma 4 5 3 6" xfId="8796" xr:uid="{00000000-0005-0000-0000-000054240000}"/>
    <cellStyle name="Comma 4 5 3 6 2" xfId="44043" xr:uid="{00000000-0005-0000-0000-000055240000}"/>
    <cellStyle name="Comma 4 5 3 6 3" xfId="47266" xr:uid="{00000000-0005-0000-0000-000056240000}"/>
    <cellStyle name="Comma 4 5 3 6 4" xfId="50282" xr:uid="{00000000-0005-0000-0000-000057240000}"/>
    <cellStyle name="Comma 4 5 3 7" xfId="42318" xr:uid="{00000000-0005-0000-0000-000058240000}"/>
    <cellStyle name="Comma 4 5 3 8" xfId="46160" xr:uid="{00000000-0005-0000-0000-000059240000}"/>
    <cellStyle name="Comma 4 5 3 9" xfId="49176" xr:uid="{00000000-0005-0000-0000-00005A240000}"/>
    <cellStyle name="Comma 4 5 4" xfId="6223" xr:uid="{00000000-0005-0000-0000-00005B240000}"/>
    <cellStyle name="Comma 4 5 4 2" xfId="6543" xr:uid="{00000000-0005-0000-0000-00005C240000}"/>
    <cellStyle name="Comma 4 5 4 2 2" xfId="11142" xr:uid="{00000000-0005-0000-0000-00005D240000}"/>
    <cellStyle name="Comma 4 5 4 2 2 2" xfId="18692" xr:uid="{00000000-0005-0000-0000-00005E240000}"/>
    <cellStyle name="Comma 4 5 4 2 2 3" xfId="43470" xr:uid="{00000000-0005-0000-0000-00005F240000}"/>
    <cellStyle name="Comma 4 5 4 2 2 4" xfId="48008" xr:uid="{00000000-0005-0000-0000-000060240000}"/>
    <cellStyle name="Comma 4 5 4 2 2 5" xfId="51024" xr:uid="{00000000-0005-0000-0000-000061240000}"/>
    <cellStyle name="Comma 4 5 4 2 3" xfId="11627" xr:uid="{00000000-0005-0000-0000-000062240000}"/>
    <cellStyle name="Comma 4 5 4 2 3 2" xfId="19169" xr:uid="{00000000-0005-0000-0000-000063240000}"/>
    <cellStyle name="Comma 4 5 4 2 3 3" xfId="44128" xr:uid="{00000000-0005-0000-0000-000064240000}"/>
    <cellStyle name="Comma 4 5 4 2 3 4" xfId="48485" xr:uid="{00000000-0005-0000-0000-000065240000}"/>
    <cellStyle name="Comma 4 5 4 2 3 5" xfId="51501" xr:uid="{00000000-0005-0000-0000-000066240000}"/>
    <cellStyle name="Comma 4 5 4 2 4" xfId="12114" xr:uid="{00000000-0005-0000-0000-000067240000}"/>
    <cellStyle name="Comma 4 5 4 2 4 2" xfId="19646" xr:uid="{00000000-0005-0000-0000-000068240000}"/>
    <cellStyle name="Comma 4 5 4 2 4 3" xfId="43255" xr:uid="{00000000-0005-0000-0000-000069240000}"/>
    <cellStyle name="Comma 4 5 4 2 4 4" xfId="48962" xr:uid="{00000000-0005-0000-0000-00006A240000}"/>
    <cellStyle name="Comma 4 5 4 2 4 5" xfId="51978" xr:uid="{00000000-0005-0000-0000-00006B240000}"/>
    <cellStyle name="Comma 4 5 4 2 5" xfId="9176" xr:uid="{00000000-0005-0000-0000-00006C240000}"/>
    <cellStyle name="Comma 4 5 4 2 5 2" xfId="20970" xr:uid="{00000000-0005-0000-0000-00006D240000}"/>
    <cellStyle name="Comma 4 5 4 2 5 3" xfId="47531" xr:uid="{00000000-0005-0000-0000-00006E240000}"/>
    <cellStyle name="Comma 4 5 4 2 5 4" xfId="50547" xr:uid="{00000000-0005-0000-0000-00006F240000}"/>
    <cellStyle name="Comma 4 5 4 2 6" xfId="43576" xr:uid="{00000000-0005-0000-0000-000070240000}"/>
    <cellStyle name="Comma 4 5 4 2 7" xfId="46425" xr:uid="{00000000-0005-0000-0000-000071240000}"/>
    <cellStyle name="Comma 4 5 4 2 8" xfId="49441" xr:uid="{00000000-0005-0000-0000-000072240000}"/>
    <cellStyle name="Comma 4 5 4 3" xfId="10930" xr:uid="{00000000-0005-0000-0000-000073240000}"/>
    <cellStyle name="Comma 4 5 4 3 2" xfId="18480" xr:uid="{00000000-0005-0000-0000-000074240000}"/>
    <cellStyle name="Comma 4 5 4 3 3" xfId="21252" xr:uid="{00000000-0005-0000-0000-000075240000}"/>
    <cellStyle name="Comma 4 5 4 3 4" xfId="47796" xr:uid="{00000000-0005-0000-0000-000076240000}"/>
    <cellStyle name="Comma 4 5 4 3 5" xfId="50812" xr:uid="{00000000-0005-0000-0000-000077240000}"/>
    <cellStyle name="Comma 4 5 4 4" xfId="11415" xr:uid="{00000000-0005-0000-0000-000078240000}"/>
    <cellStyle name="Comma 4 5 4 4 2" xfId="18957" xr:uid="{00000000-0005-0000-0000-000079240000}"/>
    <cellStyle name="Comma 4 5 4 4 3" xfId="43168" xr:uid="{00000000-0005-0000-0000-00007A240000}"/>
    <cellStyle name="Comma 4 5 4 4 4" xfId="48273" xr:uid="{00000000-0005-0000-0000-00007B240000}"/>
    <cellStyle name="Comma 4 5 4 4 5" xfId="51289" xr:uid="{00000000-0005-0000-0000-00007C240000}"/>
    <cellStyle name="Comma 4 5 4 5" xfId="11902" xr:uid="{00000000-0005-0000-0000-00007D240000}"/>
    <cellStyle name="Comma 4 5 4 5 2" xfId="19434" xr:uid="{00000000-0005-0000-0000-00007E240000}"/>
    <cellStyle name="Comma 4 5 4 5 3" xfId="43227" xr:uid="{00000000-0005-0000-0000-00007F240000}"/>
    <cellStyle name="Comma 4 5 4 5 4" xfId="48750" xr:uid="{00000000-0005-0000-0000-000080240000}"/>
    <cellStyle name="Comma 4 5 4 5 5" xfId="51766" xr:uid="{00000000-0005-0000-0000-000081240000}"/>
    <cellStyle name="Comma 4 5 4 6" xfId="8867" xr:uid="{00000000-0005-0000-0000-000082240000}"/>
    <cellStyle name="Comma 4 5 4 6 2" xfId="43378" xr:uid="{00000000-0005-0000-0000-000083240000}"/>
    <cellStyle name="Comma 4 5 4 6 3" xfId="47319" xr:uid="{00000000-0005-0000-0000-000084240000}"/>
    <cellStyle name="Comma 4 5 4 6 4" xfId="50335" xr:uid="{00000000-0005-0000-0000-000085240000}"/>
    <cellStyle name="Comma 4 5 4 7" xfId="42334" xr:uid="{00000000-0005-0000-0000-000086240000}"/>
    <cellStyle name="Comma 4 5 4 8" xfId="46213" xr:uid="{00000000-0005-0000-0000-000087240000}"/>
    <cellStyle name="Comma 4 5 4 9" xfId="49229" xr:uid="{00000000-0005-0000-0000-000088240000}"/>
    <cellStyle name="Comma 4 5 5" xfId="6303" xr:uid="{00000000-0005-0000-0000-000089240000}"/>
    <cellStyle name="Comma 4 5 5 2" xfId="6623" xr:uid="{00000000-0005-0000-0000-00008A240000}"/>
    <cellStyle name="Comma 4 5 5 2 2" xfId="11195" xr:uid="{00000000-0005-0000-0000-00008B240000}"/>
    <cellStyle name="Comma 4 5 5 2 2 2" xfId="18745" xr:uid="{00000000-0005-0000-0000-00008C240000}"/>
    <cellStyle name="Comma 4 5 5 2 2 3" xfId="42737" xr:uid="{00000000-0005-0000-0000-00008D240000}"/>
    <cellStyle name="Comma 4 5 5 2 2 4" xfId="48061" xr:uid="{00000000-0005-0000-0000-00008E240000}"/>
    <cellStyle name="Comma 4 5 5 2 2 5" xfId="51077" xr:uid="{00000000-0005-0000-0000-00008F240000}"/>
    <cellStyle name="Comma 4 5 5 2 3" xfId="11680" xr:uid="{00000000-0005-0000-0000-000090240000}"/>
    <cellStyle name="Comma 4 5 5 2 3 2" xfId="19222" xr:uid="{00000000-0005-0000-0000-000091240000}"/>
    <cellStyle name="Comma 4 5 5 2 3 3" xfId="42809" xr:uid="{00000000-0005-0000-0000-000092240000}"/>
    <cellStyle name="Comma 4 5 5 2 3 4" xfId="48538" xr:uid="{00000000-0005-0000-0000-000093240000}"/>
    <cellStyle name="Comma 4 5 5 2 3 5" xfId="51554" xr:uid="{00000000-0005-0000-0000-000094240000}"/>
    <cellStyle name="Comma 4 5 5 2 4" xfId="12167" xr:uid="{00000000-0005-0000-0000-000095240000}"/>
    <cellStyle name="Comma 4 5 5 2 4 2" xfId="19699" xr:uid="{00000000-0005-0000-0000-000096240000}"/>
    <cellStyle name="Comma 4 5 5 2 4 3" xfId="33728" xr:uid="{00000000-0005-0000-0000-000097240000}"/>
    <cellStyle name="Comma 4 5 5 2 4 4" xfId="49015" xr:uid="{00000000-0005-0000-0000-000098240000}"/>
    <cellStyle name="Comma 4 5 5 2 4 5" xfId="52031" xr:uid="{00000000-0005-0000-0000-000099240000}"/>
    <cellStyle name="Comma 4 5 5 2 5" xfId="9256" xr:uid="{00000000-0005-0000-0000-00009A240000}"/>
    <cellStyle name="Comma 4 5 5 2 5 2" xfId="43103" xr:uid="{00000000-0005-0000-0000-00009B240000}"/>
    <cellStyle name="Comma 4 5 5 2 5 3" xfId="47584" xr:uid="{00000000-0005-0000-0000-00009C240000}"/>
    <cellStyle name="Comma 4 5 5 2 5 4" xfId="50600" xr:uid="{00000000-0005-0000-0000-00009D240000}"/>
    <cellStyle name="Comma 4 5 5 2 6" xfId="42423" xr:uid="{00000000-0005-0000-0000-00009E240000}"/>
    <cellStyle name="Comma 4 5 5 2 7" xfId="46478" xr:uid="{00000000-0005-0000-0000-00009F240000}"/>
    <cellStyle name="Comma 4 5 5 2 8" xfId="49494" xr:uid="{00000000-0005-0000-0000-0000A0240000}"/>
    <cellStyle name="Comma 4 5 5 3" xfId="10983" xr:uid="{00000000-0005-0000-0000-0000A1240000}"/>
    <cellStyle name="Comma 4 5 5 3 2" xfId="18533" xr:uid="{00000000-0005-0000-0000-0000A2240000}"/>
    <cellStyle name="Comma 4 5 5 3 3" xfId="43618" xr:uid="{00000000-0005-0000-0000-0000A3240000}"/>
    <cellStyle name="Comma 4 5 5 3 4" xfId="47849" xr:uid="{00000000-0005-0000-0000-0000A4240000}"/>
    <cellStyle name="Comma 4 5 5 3 5" xfId="50865" xr:uid="{00000000-0005-0000-0000-0000A5240000}"/>
    <cellStyle name="Comma 4 5 5 4" xfId="11468" xr:uid="{00000000-0005-0000-0000-0000A6240000}"/>
    <cellStyle name="Comma 4 5 5 4 2" xfId="19010" xr:uid="{00000000-0005-0000-0000-0000A7240000}"/>
    <cellStyle name="Comma 4 5 5 4 3" xfId="43627" xr:uid="{00000000-0005-0000-0000-0000A8240000}"/>
    <cellStyle name="Comma 4 5 5 4 4" xfId="48326" xr:uid="{00000000-0005-0000-0000-0000A9240000}"/>
    <cellStyle name="Comma 4 5 5 4 5" xfId="51342" xr:uid="{00000000-0005-0000-0000-0000AA240000}"/>
    <cellStyle name="Comma 4 5 5 5" xfId="11955" xr:uid="{00000000-0005-0000-0000-0000AB240000}"/>
    <cellStyle name="Comma 4 5 5 5 2" xfId="19487" xr:uid="{00000000-0005-0000-0000-0000AC240000}"/>
    <cellStyle name="Comma 4 5 5 5 3" xfId="21178" xr:uid="{00000000-0005-0000-0000-0000AD240000}"/>
    <cellStyle name="Comma 4 5 5 5 4" xfId="48803" xr:uid="{00000000-0005-0000-0000-0000AE240000}"/>
    <cellStyle name="Comma 4 5 5 5 5" xfId="51819" xr:uid="{00000000-0005-0000-0000-0000AF240000}"/>
    <cellStyle name="Comma 4 5 5 6" xfId="8943" xr:uid="{00000000-0005-0000-0000-0000B0240000}"/>
    <cellStyle name="Comma 4 5 5 6 2" xfId="43065" xr:uid="{00000000-0005-0000-0000-0000B1240000}"/>
    <cellStyle name="Comma 4 5 5 6 3" xfId="47372" xr:uid="{00000000-0005-0000-0000-0000B2240000}"/>
    <cellStyle name="Comma 4 5 5 6 4" xfId="50388" xr:uid="{00000000-0005-0000-0000-0000B3240000}"/>
    <cellStyle name="Comma 4 5 5 7" xfId="44441" xr:uid="{00000000-0005-0000-0000-0000B4240000}"/>
    <cellStyle name="Comma 4 5 5 8" xfId="46266" xr:uid="{00000000-0005-0000-0000-0000B5240000}"/>
    <cellStyle name="Comma 4 5 5 9" xfId="49282" xr:uid="{00000000-0005-0000-0000-0000B6240000}"/>
    <cellStyle name="Comma 4 5 6" xfId="6383" xr:uid="{00000000-0005-0000-0000-0000B7240000}"/>
    <cellStyle name="Comma 4 5 6 2" xfId="11036" xr:uid="{00000000-0005-0000-0000-0000B8240000}"/>
    <cellStyle name="Comma 4 5 6 2 2" xfId="18586" xr:uid="{00000000-0005-0000-0000-0000B9240000}"/>
    <cellStyle name="Comma 4 5 6 2 3" xfId="43142" xr:uid="{00000000-0005-0000-0000-0000BA240000}"/>
    <cellStyle name="Comma 4 5 6 2 4" xfId="47902" xr:uid="{00000000-0005-0000-0000-0000BB240000}"/>
    <cellStyle name="Comma 4 5 6 2 5" xfId="50918" xr:uid="{00000000-0005-0000-0000-0000BC240000}"/>
    <cellStyle name="Comma 4 5 6 3" xfId="11521" xr:uid="{00000000-0005-0000-0000-0000BD240000}"/>
    <cellStyle name="Comma 4 5 6 3 2" xfId="19063" xr:uid="{00000000-0005-0000-0000-0000BE240000}"/>
    <cellStyle name="Comma 4 5 6 3 3" xfId="44259" xr:uid="{00000000-0005-0000-0000-0000BF240000}"/>
    <cellStyle name="Comma 4 5 6 3 4" xfId="48379" xr:uid="{00000000-0005-0000-0000-0000C0240000}"/>
    <cellStyle name="Comma 4 5 6 3 5" xfId="51395" xr:uid="{00000000-0005-0000-0000-0000C1240000}"/>
    <cellStyle name="Comma 4 5 6 4" xfId="12008" xr:uid="{00000000-0005-0000-0000-0000C2240000}"/>
    <cellStyle name="Comma 4 5 6 4 2" xfId="19540" xr:uid="{00000000-0005-0000-0000-0000C3240000}"/>
    <cellStyle name="Comma 4 5 6 4 3" xfId="42986" xr:uid="{00000000-0005-0000-0000-0000C4240000}"/>
    <cellStyle name="Comma 4 5 6 4 4" xfId="48856" xr:uid="{00000000-0005-0000-0000-0000C5240000}"/>
    <cellStyle name="Comma 4 5 6 4 5" xfId="51872" xr:uid="{00000000-0005-0000-0000-0000C6240000}"/>
    <cellStyle name="Comma 4 5 6 5" xfId="9022" xr:uid="{00000000-0005-0000-0000-0000C7240000}"/>
    <cellStyle name="Comma 4 5 6 5 2" xfId="20496" xr:uid="{00000000-0005-0000-0000-0000C8240000}"/>
    <cellStyle name="Comma 4 5 6 5 3" xfId="47425" xr:uid="{00000000-0005-0000-0000-0000C9240000}"/>
    <cellStyle name="Comma 4 5 6 5 4" xfId="50441" xr:uid="{00000000-0005-0000-0000-0000CA240000}"/>
    <cellStyle name="Comma 4 5 6 6" xfId="42362" xr:uid="{00000000-0005-0000-0000-0000CB240000}"/>
    <cellStyle name="Comma 4 5 6 7" xfId="46319" xr:uid="{00000000-0005-0000-0000-0000CC240000}"/>
    <cellStyle name="Comma 4 5 6 8" xfId="49335" xr:uid="{00000000-0005-0000-0000-0000CD240000}"/>
    <cellStyle name="Comma 4 5 7" xfId="6703" xr:uid="{00000000-0005-0000-0000-0000CE240000}"/>
    <cellStyle name="Comma 4 5 7 2" xfId="11248" xr:uid="{00000000-0005-0000-0000-0000CF240000}"/>
    <cellStyle name="Comma 4 5 7 2 2" xfId="18798" xr:uid="{00000000-0005-0000-0000-0000D0240000}"/>
    <cellStyle name="Comma 4 5 7 2 3" xfId="44408" xr:uid="{00000000-0005-0000-0000-0000D1240000}"/>
    <cellStyle name="Comma 4 5 7 2 4" xfId="48114" xr:uid="{00000000-0005-0000-0000-0000D2240000}"/>
    <cellStyle name="Comma 4 5 7 2 5" xfId="51130" xr:uid="{00000000-0005-0000-0000-0000D3240000}"/>
    <cellStyle name="Comma 4 5 7 3" xfId="11733" xr:uid="{00000000-0005-0000-0000-0000D4240000}"/>
    <cellStyle name="Comma 4 5 7 3 2" xfId="19275" xr:uid="{00000000-0005-0000-0000-0000D5240000}"/>
    <cellStyle name="Comma 4 5 7 3 3" xfId="43504" xr:uid="{00000000-0005-0000-0000-0000D6240000}"/>
    <cellStyle name="Comma 4 5 7 3 4" xfId="48591" xr:uid="{00000000-0005-0000-0000-0000D7240000}"/>
    <cellStyle name="Comma 4 5 7 3 5" xfId="51607" xr:uid="{00000000-0005-0000-0000-0000D8240000}"/>
    <cellStyle name="Comma 4 5 7 4" xfId="12221" xr:uid="{00000000-0005-0000-0000-0000D9240000}"/>
    <cellStyle name="Comma 4 5 7 4 2" xfId="19752" xr:uid="{00000000-0005-0000-0000-0000DA240000}"/>
    <cellStyle name="Comma 4 5 7 4 3" xfId="44297" xr:uid="{00000000-0005-0000-0000-0000DB240000}"/>
    <cellStyle name="Comma 4 5 7 4 4" xfId="49068" xr:uid="{00000000-0005-0000-0000-0000DC240000}"/>
    <cellStyle name="Comma 4 5 7 4 5" xfId="52084" xr:uid="{00000000-0005-0000-0000-0000DD240000}"/>
    <cellStyle name="Comma 4 5 7 5" xfId="9336" xr:uid="{00000000-0005-0000-0000-0000DE240000}"/>
    <cellStyle name="Comma 4 5 7 5 2" xfId="44688" xr:uid="{00000000-0005-0000-0000-0000DF240000}"/>
    <cellStyle name="Comma 4 5 7 5 3" xfId="47637" xr:uid="{00000000-0005-0000-0000-0000E0240000}"/>
    <cellStyle name="Comma 4 5 7 5 4" xfId="50653" xr:uid="{00000000-0005-0000-0000-0000E1240000}"/>
    <cellStyle name="Comma 4 5 7 6" xfId="43878" xr:uid="{00000000-0005-0000-0000-0000E2240000}"/>
    <cellStyle name="Comma 4 5 7 7" xfId="46531" xr:uid="{00000000-0005-0000-0000-0000E3240000}"/>
    <cellStyle name="Comma 4 5 7 8" xfId="49547" xr:uid="{00000000-0005-0000-0000-0000E4240000}"/>
    <cellStyle name="Comma 4 5 8" xfId="9681" xr:uid="{00000000-0005-0000-0000-0000E5240000}"/>
    <cellStyle name="Comma 4 5 9" xfId="10824" xr:uid="{00000000-0005-0000-0000-0000E6240000}"/>
    <cellStyle name="Comma 4 5 9 2" xfId="18374" xr:uid="{00000000-0005-0000-0000-0000E7240000}"/>
    <cellStyle name="Comma 4 5 9 3" xfId="43116" xr:uid="{00000000-0005-0000-0000-0000E8240000}"/>
    <cellStyle name="Comma 4 5 9 4" xfId="47690" xr:uid="{00000000-0005-0000-0000-0000E9240000}"/>
    <cellStyle name="Comma 4 5 9 5" xfId="50706" xr:uid="{00000000-0005-0000-0000-0000EA240000}"/>
    <cellStyle name="Comma 4 6" xfId="4881" xr:uid="{00000000-0005-0000-0000-0000EB240000}"/>
    <cellStyle name="Comma 4 6 10" xfId="8005" xr:uid="{00000000-0005-0000-0000-0000EC240000}"/>
    <cellStyle name="Comma 4 6 10 2" xfId="44039" xr:uid="{00000000-0005-0000-0000-0000ED240000}"/>
    <cellStyle name="Comma 4 6 10 3" xfId="47034" xr:uid="{00000000-0005-0000-0000-0000EE240000}"/>
    <cellStyle name="Comma 4 6 10 4" xfId="50050" xr:uid="{00000000-0005-0000-0000-0000EF240000}"/>
    <cellStyle name="Comma 4 6 11" xfId="20059" xr:uid="{00000000-0005-0000-0000-0000F0240000}"/>
    <cellStyle name="Comma 4 6 12" xfId="44942" xr:uid="{00000000-0005-0000-0000-0000F1240000}"/>
    <cellStyle name="Comma 4 6 13" xfId="45850" xr:uid="{00000000-0005-0000-0000-0000F2240000}"/>
    <cellStyle name="Comma 4 6 14" xfId="46109" xr:uid="{00000000-0005-0000-0000-0000F3240000}"/>
    <cellStyle name="Comma 4 6 15" xfId="49124" xr:uid="{00000000-0005-0000-0000-0000F4240000}"/>
    <cellStyle name="Comma 4 6 2" xfId="6145" xr:uid="{00000000-0005-0000-0000-0000F5240000}"/>
    <cellStyle name="Comma 4 6 2 2" xfId="6465" xr:uid="{00000000-0005-0000-0000-0000F6240000}"/>
    <cellStyle name="Comma 4 6 2 2 2" xfId="11091" xr:uid="{00000000-0005-0000-0000-0000F7240000}"/>
    <cellStyle name="Comma 4 6 2 2 2 2" xfId="18641" xr:uid="{00000000-0005-0000-0000-0000F8240000}"/>
    <cellStyle name="Comma 4 6 2 2 2 3" xfId="21226" xr:uid="{00000000-0005-0000-0000-0000F9240000}"/>
    <cellStyle name="Comma 4 6 2 2 2 4" xfId="47957" xr:uid="{00000000-0005-0000-0000-0000FA240000}"/>
    <cellStyle name="Comma 4 6 2 2 2 5" xfId="50973" xr:uid="{00000000-0005-0000-0000-0000FB240000}"/>
    <cellStyle name="Comma 4 6 2 2 3" xfId="11576" xr:uid="{00000000-0005-0000-0000-0000FC240000}"/>
    <cellStyle name="Comma 4 6 2 2 3 2" xfId="19118" xr:uid="{00000000-0005-0000-0000-0000FD240000}"/>
    <cellStyle name="Comma 4 6 2 2 3 3" xfId="21190" xr:uid="{00000000-0005-0000-0000-0000FE240000}"/>
    <cellStyle name="Comma 4 6 2 2 3 4" xfId="48434" xr:uid="{00000000-0005-0000-0000-0000FF240000}"/>
    <cellStyle name="Comma 4 6 2 2 3 5" xfId="51450" xr:uid="{00000000-0005-0000-0000-000000250000}"/>
    <cellStyle name="Comma 4 6 2 2 4" xfId="12063" xr:uid="{00000000-0005-0000-0000-000001250000}"/>
    <cellStyle name="Comma 4 6 2 2 4 2" xfId="19595" xr:uid="{00000000-0005-0000-0000-000002250000}"/>
    <cellStyle name="Comma 4 6 2 2 4 3" xfId="42989" xr:uid="{00000000-0005-0000-0000-000003250000}"/>
    <cellStyle name="Comma 4 6 2 2 4 4" xfId="48911" xr:uid="{00000000-0005-0000-0000-000004250000}"/>
    <cellStyle name="Comma 4 6 2 2 4 5" xfId="51927" xr:uid="{00000000-0005-0000-0000-000005250000}"/>
    <cellStyle name="Comma 4 6 2 2 5" xfId="9099" xr:uid="{00000000-0005-0000-0000-000006250000}"/>
    <cellStyle name="Comma 4 6 2 2 5 2" xfId="44394" xr:uid="{00000000-0005-0000-0000-000007250000}"/>
    <cellStyle name="Comma 4 6 2 2 5 3" xfId="47480" xr:uid="{00000000-0005-0000-0000-000008250000}"/>
    <cellStyle name="Comma 4 6 2 2 5 4" xfId="50496" xr:uid="{00000000-0005-0000-0000-000009250000}"/>
    <cellStyle name="Comma 4 6 2 2 6" xfId="20553" xr:uid="{00000000-0005-0000-0000-00000A250000}"/>
    <cellStyle name="Comma 4 6 2 2 7" xfId="46374" xr:uid="{00000000-0005-0000-0000-00000B250000}"/>
    <cellStyle name="Comma 4 6 2 2 8" xfId="49390" xr:uid="{00000000-0005-0000-0000-00000C250000}"/>
    <cellStyle name="Comma 4 6 2 3" xfId="10879" xr:uid="{00000000-0005-0000-0000-00000D250000}"/>
    <cellStyle name="Comma 4 6 2 3 2" xfId="18429" xr:uid="{00000000-0005-0000-0000-00000E250000}"/>
    <cellStyle name="Comma 4 6 2 3 3" xfId="42689" xr:uid="{00000000-0005-0000-0000-00000F250000}"/>
    <cellStyle name="Comma 4 6 2 3 4" xfId="47745" xr:uid="{00000000-0005-0000-0000-000010250000}"/>
    <cellStyle name="Comma 4 6 2 3 5" xfId="50761" xr:uid="{00000000-0005-0000-0000-000011250000}"/>
    <cellStyle name="Comma 4 6 2 4" xfId="11363" xr:uid="{00000000-0005-0000-0000-000012250000}"/>
    <cellStyle name="Comma 4 6 2 4 2" xfId="18906" xr:uid="{00000000-0005-0000-0000-000013250000}"/>
    <cellStyle name="Comma 4 6 2 4 3" xfId="20144" xr:uid="{00000000-0005-0000-0000-000014250000}"/>
    <cellStyle name="Comma 4 6 2 4 4" xfId="48222" xr:uid="{00000000-0005-0000-0000-000015250000}"/>
    <cellStyle name="Comma 4 6 2 4 5" xfId="51238" xr:uid="{00000000-0005-0000-0000-000016250000}"/>
    <cellStyle name="Comma 4 6 2 5" xfId="11850" xr:uid="{00000000-0005-0000-0000-000017250000}"/>
    <cellStyle name="Comma 4 6 2 5 2" xfId="19383" xr:uid="{00000000-0005-0000-0000-000018250000}"/>
    <cellStyle name="Comma 4 6 2 5 3" xfId="43727" xr:uid="{00000000-0005-0000-0000-000019250000}"/>
    <cellStyle name="Comma 4 6 2 5 4" xfId="48699" xr:uid="{00000000-0005-0000-0000-00001A250000}"/>
    <cellStyle name="Comma 4 6 2 5 5" xfId="51715" xr:uid="{00000000-0005-0000-0000-00001B250000}"/>
    <cellStyle name="Comma 4 6 2 6" xfId="8798" xr:uid="{00000000-0005-0000-0000-00001C250000}"/>
    <cellStyle name="Comma 4 6 2 6 2" xfId="42600" xr:uid="{00000000-0005-0000-0000-00001D250000}"/>
    <cellStyle name="Comma 4 6 2 6 3" xfId="47268" xr:uid="{00000000-0005-0000-0000-00001E250000}"/>
    <cellStyle name="Comma 4 6 2 6 4" xfId="50284" xr:uid="{00000000-0005-0000-0000-00001F250000}"/>
    <cellStyle name="Comma 4 6 2 7" xfId="42319" xr:uid="{00000000-0005-0000-0000-000020250000}"/>
    <cellStyle name="Comma 4 6 2 8" xfId="46162" xr:uid="{00000000-0005-0000-0000-000021250000}"/>
    <cellStyle name="Comma 4 6 2 9" xfId="49178" xr:uid="{00000000-0005-0000-0000-000022250000}"/>
    <cellStyle name="Comma 4 6 3" xfId="6225" xr:uid="{00000000-0005-0000-0000-000023250000}"/>
    <cellStyle name="Comma 4 6 3 2" xfId="6545" xr:uid="{00000000-0005-0000-0000-000024250000}"/>
    <cellStyle name="Comma 4 6 3 2 2" xfId="11144" xr:uid="{00000000-0005-0000-0000-000025250000}"/>
    <cellStyle name="Comma 4 6 3 2 2 2" xfId="18694" xr:uid="{00000000-0005-0000-0000-000026250000}"/>
    <cellStyle name="Comma 4 6 3 2 2 3" xfId="42729" xr:uid="{00000000-0005-0000-0000-000027250000}"/>
    <cellStyle name="Comma 4 6 3 2 2 4" xfId="48010" xr:uid="{00000000-0005-0000-0000-000028250000}"/>
    <cellStyle name="Comma 4 6 3 2 2 5" xfId="51026" xr:uid="{00000000-0005-0000-0000-000029250000}"/>
    <cellStyle name="Comma 4 6 3 2 3" xfId="11629" xr:uid="{00000000-0005-0000-0000-00002A250000}"/>
    <cellStyle name="Comma 4 6 3 2 3 2" xfId="19171" xr:uid="{00000000-0005-0000-0000-00002B250000}"/>
    <cellStyle name="Comma 4 6 3 2 3 3" xfId="20940" xr:uid="{00000000-0005-0000-0000-00002C250000}"/>
    <cellStyle name="Comma 4 6 3 2 3 4" xfId="48487" xr:uid="{00000000-0005-0000-0000-00002D250000}"/>
    <cellStyle name="Comma 4 6 3 2 3 5" xfId="51503" xr:uid="{00000000-0005-0000-0000-00002E250000}"/>
    <cellStyle name="Comma 4 6 3 2 4" xfId="12116" xr:uid="{00000000-0005-0000-0000-00002F250000}"/>
    <cellStyle name="Comma 4 6 3 2 4 2" xfId="19648" xr:uid="{00000000-0005-0000-0000-000030250000}"/>
    <cellStyle name="Comma 4 6 3 2 4 3" xfId="43641" xr:uid="{00000000-0005-0000-0000-000031250000}"/>
    <cellStyle name="Comma 4 6 3 2 4 4" xfId="48964" xr:uid="{00000000-0005-0000-0000-000032250000}"/>
    <cellStyle name="Comma 4 6 3 2 4 5" xfId="51980" xr:uid="{00000000-0005-0000-0000-000033250000}"/>
    <cellStyle name="Comma 4 6 3 2 5" xfId="9178" xr:uid="{00000000-0005-0000-0000-000034250000}"/>
    <cellStyle name="Comma 4 6 3 2 5 2" xfId="28710" xr:uid="{00000000-0005-0000-0000-000035250000}"/>
    <cellStyle name="Comma 4 6 3 2 5 3" xfId="47533" xr:uid="{00000000-0005-0000-0000-000036250000}"/>
    <cellStyle name="Comma 4 6 3 2 5 4" xfId="50549" xr:uid="{00000000-0005-0000-0000-000037250000}"/>
    <cellStyle name="Comma 4 6 3 2 6" xfId="42405" xr:uid="{00000000-0005-0000-0000-000038250000}"/>
    <cellStyle name="Comma 4 6 3 2 7" xfId="46427" xr:uid="{00000000-0005-0000-0000-000039250000}"/>
    <cellStyle name="Comma 4 6 3 2 8" xfId="49443" xr:uid="{00000000-0005-0000-0000-00003A250000}"/>
    <cellStyle name="Comma 4 6 3 3" xfId="10932" xr:uid="{00000000-0005-0000-0000-00003B250000}"/>
    <cellStyle name="Comma 4 6 3 3 2" xfId="18482" xr:uid="{00000000-0005-0000-0000-00003C250000}"/>
    <cellStyle name="Comma 4 6 3 3 3" xfId="43130" xr:uid="{00000000-0005-0000-0000-00003D250000}"/>
    <cellStyle name="Comma 4 6 3 3 4" xfId="47798" xr:uid="{00000000-0005-0000-0000-00003E250000}"/>
    <cellStyle name="Comma 4 6 3 3 5" xfId="50814" xr:uid="{00000000-0005-0000-0000-00003F250000}"/>
    <cellStyle name="Comma 4 6 3 4" xfId="11417" xr:uid="{00000000-0005-0000-0000-000040250000}"/>
    <cellStyle name="Comma 4 6 3 4 2" xfId="18959" xr:uid="{00000000-0005-0000-0000-000041250000}"/>
    <cellStyle name="Comma 4 6 3 4 3" xfId="43369" xr:uid="{00000000-0005-0000-0000-000042250000}"/>
    <cellStyle name="Comma 4 6 3 4 4" xfId="48275" xr:uid="{00000000-0005-0000-0000-000043250000}"/>
    <cellStyle name="Comma 4 6 3 4 5" xfId="51291" xr:uid="{00000000-0005-0000-0000-000044250000}"/>
    <cellStyle name="Comma 4 6 3 5" xfId="11904" xr:uid="{00000000-0005-0000-0000-000045250000}"/>
    <cellStyle name="Comma 4 6 3 5 2" xfId="19436" xr:uid="{00000000-0005-0000-0000-000046250000}"/>
    <cellStyle name="Comma 4 6 3 5 3" xfId="43931" xr:uid="{00000000-0005-0000-0000-000047250000}"/>
    <cellStyle name="Comma 4 6 3 5 4" xfId="48752" xr:uid="{00000000-0005-0000-0000-000048250000}"/>
    <cellStyle name="Comma 4 6 3 5 5" xfId="51768" xr:uid="{00000000-0005-0000-0000-000049250000}"/>
    <cellStyle name="Comma 4 6 3 6" xfId="8869" xr:uid="{00000000-0005-0000-0000-00004A250000}"/>
    <cellStyle name="Comma 4 6 3 6 2" xfId="43979" xr:uid="{00000000-0005-0000-0000-00004B250000}"/>
    <cellStyle name="Comma 4 6 3 6 3" xfId="47321" xr:uid="{00000000-0005-0000-0000-00004C250000}"/>
    <cellStyle name="Comma 4 6 3 6 4" xfId="50337" xr:uid="{00000000-0005-0000-0000-00004D250000}"/>
    <cellStyle name="Comma 4 6 3 7" xfId="42336" xr:uid="{00000000-0005-0000-0000-00004E250000}"/>
    <cellStyle name="Comma 4 6 3 8" xfId="46215" xr:uid="{00000000-0005-0000-0000-00004F250000}"/>
    <cellStyle name="Comma 4 6 3 9" xfId="49231" xr:uid="{00000000-0005-0000-0000-000050250000}"/>
    <cellStyle name="Comma 4 6 4" xfId="6305" xr:uid="{00000000-0005-0000-0000-000051250000}"/>
    <cellStyle name="Comma 4 6 4 2" xfId="6625" xr:uid="{00000000-0005-0000-0000-000052250000}"/>
    <cellStyle name="Comma 4 6 4 2 2" xfId="11197" xr:uid="{00000000-0005-0000-0000-000053250000}"/>
    <cellStyle name="Comma 4 6 4 2 2 2" xfId="18747" xr:uid="{00000000-0005-0000-0000-000054250000}"/>
    <cellStyle name="Comma 4 6 4 2 2 3" xfId="42739" xr:uid="{00000000-0005-0000-0000-000055250000}"/>
    <cellStyle name="Comma 4 6 4 2 2 4" xfId="48063" xr:uid="{00000000-0005-0000-0000-000056250000}"/>
    <cellStyle name="Comma 4 6 4 2 2 5" xfId="51079" xr:uid="{00000000-0005-0000-0000-000057250000}"/>
    <cellStyle name="Comma 4 6 4 2 3" xfId="11682" xr:uid="{00000000-0005-0000-0000-000058250000}"/>
    <cellStyle name="Comma 4 6 4 2 3 2" xfId="19224" xr:uid="{00000000-0005-0000-0000-000059250000}"/>
    <cellStyle name="Comma 4 6 4 2 3 3" xfId="44129" xr:uid="{00000000-0005-0000-0000-00005A250000}"/>
    <cellStyle name="Comma 4 6 4 2 3 4" xfId="48540" xr:uid="{00000000-0005-0000-0000-00005B250000}"/>
    <cellStyle name="Comma 4 6 4 2 3 5" xfId="51556" xr:uid="{00000000-0005-0000-0000-00005C250000}"/>
    <cellStyle name="Comma 4 6 4 2 4" xfId="12169" xr:uid="{00000000-0005-0000-0000-00005D250000}"/>
    <cellStyle name="Comma 4 6 4 2 4 2" xfId="19701" xr:uid="{00000000-0005-0000-0000-00005E250000}"/>
    <cellStyle name="Comma 4 6 4 2 4 3" xfId="42990" xr:uid="{00000000-0005-0000-0000-00005F250000}"/>
    <cellStyle name="Comma 4 6 4 2 4 4" xfId="49017" xr:uid="{00000000-0005-0000-0000-000060250000}"/>
    <cellStyle name="Comma 4 6 4 2 4 5" xfId="52033" xr:uid="{00000000-0005-0000-0000-000061250000}"/>
    <cellStyle name="Comma 4 6 4 2 5" xfId="9258" xr:uid="{00000000-0005-0000-0000-000062250000}"/>
    <cellStyle name="Comma 4 6 4 2 5 2" xfId="44781" xr:uid="{00000000-0005-0000-0000-000063250000}"/>
    <cellStyle name="Comma 4 6 4 2 5 3" xfId="47586" xr:uid="{00000000-0005-0000-0000-000064250000}"/>
    <cellStyle name="Comma 4 6 4 2 5 4" xfId="50602" xr:uid="{00000000-0005-0000-0000-000065250000}"/>
    <cellStyle name="Comma 4 6 4 2 6" xfId="42424" xr:uid="{00000000-0005-0000-0000-000066250000}"/>
    <cellStyle name="Comma 4 6 4 2 7" xfId="46480" xr:uid="{00000000-0005-0000-0000-000067250000}"/>
    <cellStyle name="Comma 4 6 4 2 8" xfId="49496" xr:uid="{00000000-0005-0000-0000-000068250000}"/>
    <cellStyle name="Comma 4 6 4 3" xfId="10985" xr:uid="{00000000-0005-0000-0000-000069250000}"/>
    <cellStyle name="Comma 4 6 4 3 2" xfId="18535" xr:uid="{00000000-0005-0000-0000-00006A250000}"/>
    <cellStyle name="Comma 4 6 4 3 3" xfId="21247" xr:uid="{00000000-0005-0000-0000-00006B250000}"/>
    <cellStyle name="Comma 4 6 4 3 4" xfId="47851" xr:uid="{00000000-0005-0000-0000-00006C250000}"/>
    <cellStyle name="Comma 4 6 4 3 5" xfId="50867" xr:uid="{00000000-0005-0000-0000-00006D250000}"/>
    <cellStyle name="Comma 4 6 4 4" xfId="11470" xr:uid="{00000000-0005-0000-0000-00006E250000}"/>
    <cellStyle name="Comma 4 6 4 4 2" xfId="19012" xr:uid="{00000000-0005-0000-0000-00006F250000}"/>
    <cellStyle name="Comma 4 6 4 4 3" xfId="42778" xr:uid="{00000000-0005-0000-0000-000070250000}"/>
    <cellStyle name="Comma 4 6 4 4 4" xfId="48328" xr:uid="{00000000-0005-0000-0000-000071250000}"/>
    <cellStyle name="Comma 4 6 4 4 5" xfId="51344" xr:uid="{00000000-0005-0000-0000-000072250000}"/>
    <cellStyle name="Comma 4 6 4 5" xfId="11957" xr:uid="{00000000-0005-0000-0000-000073250000}"/>
    <cellStyle name="Comma 4 6 4 5 2" xfId="19489" xr:uid="{00000000-0005-0000-0000-000074250000}"/>
    <cellStyle name="Comma 4 6 4 5 3" xfId="43235" xr:uid="{00000000-0005-0000-0000-000075250000}"/>
    <cellStyle name="Comma 4 6 4 5 4" xfId="48805" xr:uid="{00000000-0005-0000-0000-000076250000}"/>
    <cellStyle name="Comma 4 6 4 5 5" xfId="51821" xr:uid="{00000000-0005-0000-0000-000077250000}"/>
    <cellStyle name="Comma 4 6 4 6" xfId="8945" xr:uid="{00000000-0005-0000-0000-000078250000}"/>
    <cellStyle name="Comma 4 6 4 6 2" xfId="44204" xr:uid="{00000000-0005-0000-0000-000079250000}"/>
    <cellStyle name="Comma 4 6 4 6 3" xfId="47374" xr:uid="{00000000-0005-0000-0000-00007A250000}"/>
    <cellStyle name="Comma 4 6 4 6 4" xfId="50390" xr:uid="{00000000-0005-0000-0000-00007B250000}"/>
    <cellStyle name="Comma 4 6 4 7" xfId="20561" xr:uid="{00000000-0005-0000-0000-00007C250000}"/>
    <cellStyle name="Comma 4 6 4 8" xfId="46268" xr:uid="{00000000-0005-0000-0000-00007D250000}"/>
    <cellStyle name="Comma 4 6 4 9" xfId="49284" xr:uid="{00000000-0005-0000-0000-00007E250000}"/>
    <cellStyle name="Comma 4 6 5" xfId="6385" xr:uid="{00000000-0005-0000-0000-00007F250000}"/>
    <cellStyle name="Comma 4 6 5 2" xfId="11038" xr:uid="{00000000-0005-0000-0000-000080250000}"/>
    <cellStyle name="Comma 4 6 5 2 2" xfId="18588" xr:uid="{00000000-0005-0000-0000-000081250000}"/>
    <cellStyle name="Comma 4 6 5 2 3" xfId="43914" xr:uid="{00000000-0005-0000-0000-000082250000}"/>
    <cellStyle name="Comma 4 6 5 2 4" xfId="47904" xr:uid="{00000000-0005-0000-0000-000083250000}"/>
    <cellStyle name="Comma 4 6 5 2 5" xfId="50920" xr:uid="{00000000-0005-0000-0000-000084250000}"/>
    <cellStyle name="Comma 4 6 5 3" xfId="11523" xr:uid="{00000000-0005-0000-0000-000085250000}"/>
    <cellStyle name="Comma 4 6 5 3 2" xfId="19065" xr:uid="{00000000-0005-0000-0000-000086250000}"/>
    <cellStyle name="Comma 4 6 5 3 3" xfId="43180" xr:uid="{00000000-0005-0000-0000-000087250000}"/>
    <cellStyle name="Comma 4 6 5 3 4" xfId="48381" xr:uid="{00000000-0005-0000-0000-000088250000}"/>
    <cellStyle name="Comma 4 6 5 3 5" xfId="51397" xr:uid="{00000000-0005-0000-0000-000089250000}"/>
    <cellStyle name="Comma 4 6 5 4" xfId="12010" xr:uid="{00000000-0005-0000-0000-00008A250000}"/>
    <cellStyle name="Comma 4 6 5 4 2" xfId="19542" xr:uid="{00000000-0005-0000-0000-00008B250000}"/>
    <cellStyle name="Comma 4 6 5 4 3" xfId="43857" xr:uid="{00000000-0005-0000-0000-00008C250000}"/>
    <cellStyle name="Comma 4 6 5 4 4" xfId="48858" xr:uid="{00000000-0005-0000-0000-00008D250000}"/>
    <cellStyle name="Comma 4 6 5 4 5" xfId="51874" xr:uid="{00000000-0005-0000-0000-00008E250000}"/>
    <cellStyle name="Comma 4 6 5 5" xfId="9024" xr:uid="{00000000-0005-0000-0000-00008F250000}"/>
    <cellStyle name="Comma 4 6 5 5 2" xfId="20814" xr:uid="{00000000-0005-0000-0000-000090250000}"/>
    <cellStyle name="Comma 4 6 5 5 3" xfId="47427" xr:uid="{00000000-0005-0000-0000-000091250000}"/>
    <cellStyle name="Comma 4 6 5 5 4" xfId="50443" xr:uid="{00000000-0005-0000-0000-000092250000}"/>
    <cellStyle name="Comma 4 6 5 6" xfId="43991" xr:uid="{00000000-0005-0000-0000-000093250000}"/>
    <cellStyle name="Comma 4 6 5 7" xfId="46321" xr:uid="{00000000-0005-0000-0000-000094250000}"/>
    <cellStyle name="Comma 4 6 5 8" xfId="49337" xr:uid="{00000000-0005-0000-0000-000095250000}"/>
    <cellStyle name="Comma 4 6 6" xfId="6705" xr:uid="{00000000-0005-0000-0000-000096250000}"/>
    <cellStyle name="Comma 4 6 6 2" xfId="11250" xr:uid="{00000000-0005-0000-0000-000097250000}"/>
    <cellStyle name="Comma 4 6 6 2 2" xfId="18800" xr:uid="{00000000-0005-0000-0000-000098250000}"/>
    <cellStyle name="Comma 4 6 6 2 3" xfId="43472" xr:uid="{00000000-0005-0000-0000-000099250000}"/>
    <cellStyle name="Comma 4 6 6 2 4" xfId="48116" xr:uid="{00000000-0005-0000-0000-00009A250000}"/>
    <cellStyle name="Comma 4 6 6 2 5" xfId="51132" xr:uid="{00000000-0005-0000-0000-00009B250000}"/>
    <cellStyle name="Comma 4 6 6 3" xfId="11735" xr:uid="{00000000-0005-0000-0000-00009C250000}"/>
    <cellStyle name="Comma 4 6 6 3 2" xfId="19277" xr:uid="{00000000-0005-0000-0000-00009D250000}"/>
    <cellStyle name="Comma 4 6 6 3 3" xfId="44611" xr:uid="{00000000-0005-0000-0000-00009E250000}"/>
    <cellStyle name="Comma 4 6 6 3 4" xfId="48593" xr:uid="{00000000-0005-0000-0000-00009F250000}"/>
    <cellStyle name="Comma 4 6 6 3 5" xfId="51609" xr:uid="{00000000-0005-0000-0000-0000A0250000}"/>
    <cellStyle name="Comma 4 6 6 4" xfId="12223" xr:uid="{00000000-0005-0000-0000-0000A1250000}"/>
    <cellStyle name="Comma 4 6 6 4 2" xfId="19754" xr:uid="{00000000-0005-0000-0000-0000A2250000}"/>
    <cellStyle name="Comma 4 6 6 4 3" xfId="44311" xr:uid="{00000000-0005-0000-0000-0000A3250000}"/>
    <cellStyle name="Comma 4 6 6 4 4" xfId="49070" xr:uid="{00000000-0005-0000-0000-0000A4250000}"/>
    <cellStyle name="Comma 4 6 6 4 5" xfId="52086" xr:uid="{00000000-0005-0000-0000-0000A5250000}"/>
    <cellStyle name="Comma 4 6 6 5" xfId="9338" xr:uid="{00000000-0005-0000-0000-0000A6250000}"/>
    <cellStyle name="Comma 4 6 6 5 2" xfId="20969" xr:uid="{00000000-0005-0000-0000-0000A7250000}"/>
    <cellStyle name="Comma 4 6 6 5 3" xfId="47639" xr:uid="{00000000-0005-0000-0000-0000A8250000}"/>
    <cellStyle name="Comma 4 6 6 5 4" xfId="50655" xr:uid="{00000000-0005-0000-0000-0000A9250000}"/>
    <cellStyle name="Comma 4 6 6 6" xfId="44453" xr:uid="{00000000-0005-0000-0000-0000AA250000}"/>
    <cellStyle name="Comma 4 6 6 7" xfId="46533" xr:uid="{00000000-0005-0000-0000-0000AB250000}"/>
    <cellStyle name="Comma 4 6 6 8" xfId="49549" xr:uid="{00000000-0005-0000-0000-0000AC250000}"/>
    <cellStyle name="Comma 4 6 7" xfId="10826" xr:uid="{00000000-0005-0000-0000-0000AD250000}"/>
    <cellStyle name="Comma 4 6 7 2" xfId="18376" xr:uid="{00000000-0005-0000-0000-0000AE250000}"/>
    <cellStyle name="Comma 4 6 7 3" xfId="43615" xr:uid="{00000000-0005-0000-0000-0000AF250000}"/>
    <cellStyle name="Comma 4 6 7 4" xfId="47692" xr:uid="{00000000-0005-0000-0000-0000B0250000}"/>
    <cellStyle name="Comma 4 6 7 5" xfId="50708" xr:uid="{00000000-0005-0000-0000-0000B1250000}"/>
    <cellStyle name="Comma 4 6 8" xfId="11310" xr:uid="{00000000-0005-0000-0000-0000B2250000}"/>
    <cellStyle name="Comma 4 6 8 2" xfId="18853" xr:uid="{00000000-0005-0000-0000-0000B3250000}"/>
    <cellStyle name="Comma 4 6 8 3" xfId="28797" xr:uid="{00000000-0005-0000-0000-0000B4250000}"/>
    <cellStyle name="Comma 4 6 8 4" xfId="48169" xr:uid="{00000000-0005-0000-0000-0000B5250000}"/>
    <cellStyle name="Comma 4 6 8 5" xfId="51185" xr:uid="{00000000-0005-0000-0000-0000B6250000}"/>
    <cellStyle name="Comma 4 6 9" xfId="11797" xr:uid="{00000000-0005-0000-0000-0000B7250000}"/>
    <cellStyle name="Comma 4 6 9 2" xfId="19330" xr:uid="{00000000-0005-0000-0000-0000B8250000}"/>
    <cellStyle name="Comma 4 6 9 3" xfId="43213" xr:uid="{00000000-0005-0000-0000-0000B9250000}"/>
    <cellStyle name="Comma 4 6 9 4" xfId="48646" xr:uid="{00000000-0005-0000-0000-0000BA250000}"/>
    <cellStyle name="Comma 4 6 9 5" xfId="51662" xr:uid="{00000000-0005-0000-0000-0000BB250000}"/>
    <cellStyle name="Comma 4 7" xfId="7496" xr:uid="{00000000-0005-0000-0000-0000BC250000}"/>
    <cellStyle name="Comma 4 7 2" xfId="17998" xr:uid="{00000000-0005-0000-0000-0000BD250000}"/>
    <cellStyle name="Comma 4 7 3" xfId="20060" xr:uid="{00000000-0005-0000-0000-0000BE250000}"/>
    <cellStyle name="Comma 4 7 4" xfId="43600" xr:uid="{00000000-0005-0000-0000-0000BF250000}"/>
    <cellStyle name="Comma 4 7 5" xfId="44943" xr:uid="{00000000-0005-0000-0000-0000C0250000}"/>
    <cellStyle name="Comma 4 7 6" xfId="45851" xr:uid="{00000000-0005-0000-0000-0000C1250000}"/>
    <cellStyle name="Comma 4 7 7" xfId="46993" xr:uid="{00000000-0005-0000-0000-0000C2250000}"/>
    <cellStyle name="Comma 4 7 8" xfId="50009" xr:uid="{00000000-0005-0000-0000-0000C3250000}"/>
    <cellStyle name="Comma 4 8" xfId="15795" xr:uid="{00000000-0005-0000-0000-0000C4250000}"/>
    <cellStyle name="Comma 4 8 2" xfId="20061" xr:uid="{00000000-0005-0000-0000-0000C5250000}"/>
    <cellStyle name="Comma 4 8 3" xfId="44944" xr:uid="{00000000-0005-0000-0000-0000C6250000}"/>
    <cellStyle name="Comma 4 8 4" xfId="45852" xr:uid="{00000000-0005-0000-0000-0000C7250000}"/>
    <cellStyle name="Comma 4 9" xfId="20062" xr:uid="{00000000-0005-0000-0000-0000C8250000}"/>
    <cellStyle name="Comma 5" xfId="2084" xr:uid="{00000000-0005-0000-0000-0000C9250000}"/>
    <cellStyle name="Comma 5 10" xfId="44945" xr:uid="{00000000-0005-0000-0000-0000CA250000}"/>
    <cellStyle name="Comma 5 11" xfId="45853" xr:uid="{00000000-0005-0000-0000-0000CB250000}"/>
    <cellStyle name="Comma 5 2" xfId="2078" xr:uid="{00000000-0005-0000-0000-0000CC250000}"/>
    <cellStyle name="Comma 5 2 10" xfId="11758" xr:uid="{00000000-0005-0000-0000-0000CD250000}"/>
    <cellStyle name="Comma 5 2 10 2" xfId="19296" xr:uid="{00000000-0005-0000-0000-0000CE250000}"/>
    <cellStyle name="Comma 5 2 10 3" xfId="37007" xr:uid="{00000000-0005-0000-0000-0000CF250000}"/>
    <cellStyle name="Comma 5 2 10 4" xfId="43726" xr:uid="{00000000-0005-0000-0000-0000D0250000}"/>
    <cellStyle name="Comma 5 2 10 5" xfId="48612" xr:uid="{00000000-0005-0000-0000-0000D1250000}"/>
    <cellStyle name="Comma 5 2 10 6" xfId="51628" xr:uid="{00000000-0005-0000-0000-0000D2250000}"/>
    <cellStyle name="Comma 5 2 11" xfId="7892" xr:uid="{00000000-0005-0000-0000-0000D3250000}"/>
    <cellStyle name="Comma 5 2 11 2" xfId="18020" xr:uid="{00000000-0005-0000-0000-0000D4250000}"/>
    <cellStyle name="Comma 5 2 11 3" xfId="43434" xr:uid="{00000000-0005-0000-0000-0000D5250000}"/>
    <cellStyle name="Comma 5 2 11 4" xfId="47022" xr:uid="{00000000-0005-0000-0000-0000D6250000}"/>
    <cellStyle name="Comma 5 2 11 5" xfId="50038" xr:uid="{00000000-0005-0000-0000-0000D7250000}"/>
    <cellStyle name="Comma 5 2 12" xfId="15801" xr:uid="{00000000-0005-0000-0000-0000D8250000}"/>
    <cellStyle name="Comma 5 2 13" xfId="20064" xr:uid="{00000000-0005-0000-0000-0000D9250000}"/>
    <cellStyle name="Comma 5 2 14" xfId="46075" xr:uid="{00000000-0005-0000-0000-0000DA250000}"/>
    <cellStyle name="Comma 5 2 15" xfId="49090" xr:uid="{00000000-0005-0000-0000-0000DB250000}"/>
    <cellStyle name="Comma 5 2 2" xfId="4882" xr:uid="{00000000-0005-0000-0000-0000DC250000}"/>
    <cellStyle name="Comma 5 2 2 10" xfId="7800" xr:uid="{00000000-0005-0000-0000-0000DD250000}"/>
    <cellStyle name="Comma 5 2 2 10 2" xfId="44247" xr:uid="{00000000-0005-0000-0000-0000DE250000}"/>
    <cellStyle name="Comma 5 2 2 10 3" xfId="47008" xr:uid="{00000000-0005-0000-0000-0000DF250000}"/>
    <cellStyle name="Comma 5 2 2 10 4" xfId="50024" xr:uid="{00000000-0005-0000-0000-0000E0250000}"/>
    <cellStyle name="Comma 5 2 2 11" xfId="20065" xr:uid="{00000000-0005-0000-0000-0000E1250000}"/>
    <cellStyle name="Comma 5 2 2 12" xfId="46110" xr:uid="{00000000-0005-0000-0000-0000E2250000}"/>
    <cellStyle name="Comma 5 2 2 13" xfId="49125" xr:uid="{00000000-0005-0000-0000-0000E3250000}"/>
    <cellStyle name="Comma 5 2 2 2" xfId="6146" xr:uid="{00000000-0005-0000-0000-0000E4250000}"/>
    <cellStyle name="Comma 5 2 2 2 10" xfId="46163" xr:uid="{00000000-0005-0000-0000-0000E5250000}"/>
    <cellStyle name="Comma 5 2 2 2 11" xfId="49179" xr:uid="{00000000-0005-0000-0000-0000E6250000}"/>
    <cellStyle name="Comma 5 2 2 2 2" xfId="6466" xr:uid="{00000000-0005-0000-0000-0000E7250000}"/>
    <cellStyle name="Comma 5 2 2 2 2 2" xfId="11092" xr:uid="{00000000-0005-0000-0000-0000E8250000}"/>
    <cellStyle name="Comma 5 2 2 2 2 2 2" xfId="18642" xr:uid="{00000000-0005-0000-0000-0000E9250000}"/>
    <cellStyle name="Comma 5 2 2 2 2 2 3" xfId="43528" xr:uid="{00000000-0005-0000-0000-0000EA250000}"/>
    <cellStyle name="Comma 5 2 2 2 2 2 4" xfId="47958" xr:uid="{00000000-0005-0000-0000-0000EB250000}"/>
    <cellStyle name="Comma 5 2 2 2 2 2 5" xfId="50974" xr:uid="{00000000-0005-0000-0000-0000EC250000}"/>
    <cellStyle name="Comma 5 2 2 2 2 3" xfId="11577" xr:uid="{00000000-0005-0000-0000-0000ED250000}"/>
    <cellStyle name="Comma 5 2 2 2 2 3 2" xfId="19119" xr:uid="{00000000-0005-0000-0000-0000EE250000}"/>
    <cellStyle name="Comma 5 2 2 2 2 3 3" xfId="44127" xr:uid="{00000000-0005-0000-0000-0000EF250000}"/>
    <cellStyle name="Comma 5 2 2 2 2 3 4" xfId="48435" xr:uid="{00000000-0005-0000-0000-0000F0250000}"/>
    <cellStyle name="Comma 5 2 2 2 2 3 5" xfId="51451" xr:uid="{00000000-0005-0000-0000-0000F1250000}"/>
    <cellStyle name="Comma 5 2 2 2 2 4" xfId="12064" xr:uid="{00000000-0005-0000-0000-0000F2250000}"/>
    <cellStyle name="Comma 5 2 2 2 2 4 2" xfId="19596" xr:uid="{00000000-0005-0000-0000-0000F3250000}"/>
    <cellStyle name="Comma 5 2 2 2 2 4 3" xfId="44029" xr:uid="{00000000-0005-0000-0000-0000F4250000}"/>
    <cellStyle name="Comma 5 2 2 2 2 4 4" xfId="48912" xr:uid="{00000000-0005-0000-0000-0000F5250000}"/>
    <cellStyle name="Comma 5 2 2 2 2 4 5" xfId="51928" xr:uid="{00000000-0005-0000-0000-0000F6250000}"/>
    <cellStyle name="Comma 5 2 2 2 2 5" xfId="9100" xr:uid="{00000000-0005-0000-0000-0000F7250000}"/>
    <cellStyle name="Comma 5 2 2 2 2 5 2" xfId="43082" xr:uid="{00000000-0005-0000-0000-0000F8250000}"/>
    <cellStyle name="Comma 5 2 2 2 2 5 3" xfId="47481" xr:uid="{00000000-0005-0000-0000-0000F9250000}"/>
    <cellStyle name="Comma 5 2 2 2 2 5 4" xfId="50497" xr:uid="{00000000-0005-0000-0000-0000FA250000}"/>
    <cellStyle name="Comma 5 2 2 2 2 6" xfId="42378" xr:uid="{00000000-0005-0000-0000-0000FB250000}"/>
    <cellStyle name="Comma 5 2 2 2 2 7" xfId="46375" xr:uid="{00000000-0005-0000-0000-0000FC250000}"/>
    <cellStyle name="Comma 5 2 2 2 2 8" xfId="49391" xr:uid="{00000000-0005-0000-0000-0000FD250000}"/>
    <cellStyle name="Comma 5 2 2 2 3" xfId="10880" xr:uid="{00000000-0005-0000-0000-0000FE250000}"/>
    <cellStyle name="Comma 5 2 2 2 3 2" xfId="18430" xr:uid="{00000000-0005-0000-0000-0000FF250000}"/>
    <cellStyle name="Comma 5 2 2 2 3 3" xfId="21259" xr:uid="{00000000-0005-0000-0000-000000260000}"/>
    <cellStyle name="Comma 5 2 2 2 3 4" xfId="47746" xr:uid="{00000000-0005-0000-0000-000001260000}"/>
    <cellStyle name="Comma 5 2 2 2 3 5" xfId="50762" xr:uid="{00000000-0005-0000-0000-000002260000}"/>
    <cellStyle name="Comma 5 2 2 2 4" xfId="11364" xr:uid="{00000000-0005-0000-0000-000003260000}"/>
    <cellStyle name="Comma 5 2 2 2 4 2" xfId="18907" xr:uid="{00000000-0005-0000-0000-000004260000}"/>
    <cellStyle name="Comma 5 2 2 2 4 3" xfId="42759" xr:uid="{00000000-0005-0000-0000-000005260000}"/>
    <cellStyle name="Comma 5 2 2 2 4 4" xfId="48223" xr:uid="{00000000-0005-0000-0000-000006260000}"/>
    <cellStyle name="Comma 5 2 2 2 4 5" xfId="51239" xr:uid="{00000000-0005-0000-0000-000007260000}"/>
    <cellStyle name="Comma 5 2 2 2 5" xfId="11851" xr:uid="{00000000-0005-0000-0000-000008260000}"/>
    <cellStyle name="Comma 5 2 2 2 5 2" xfId="19384" xr:uid="{00000000-0005-0000-0000-000009260000}"/>
    <cellStyle name="Comma 5 2 2 2 5 3" xfId="20722" xr:uid="{00000000-0005-0000-0000-00000A260000}"/>
    <cellStyle name="Comma 5 2 2 2 5 4" xfId="48700" xr:uid="{00000000-0005-0000-0000-00000B260000}"/>
    <cellStyle name="Comma 5 2 2 2 5 5" xfId="51716" xr:uid="{00000000-0005-0000-0000-00000C260000}"/>
    <cellStyle name="Comma 5 2 2 2 6" xfId="8799" xr:uid="{00000000-0005-0000-0000-00000D260000}"/>
    <cellStyle name="Comma 5 2 2 2 6 2" xfId="21370" xr:uid="{00000000-0005-0000-0000-00000E260000}"/>
    <cellStyle name="Comma 5 2 2 2 6 3" xfId="47269" xr:uid="{00000000-0005-0000-0000-00000F260000}"/>
    <cellStyle name="Comma 5 2 2 2 6 4" xfId="50285" xr:uid="{00000000-0005-0000-0000-000010260000}"/>
    <cellStyle name="Comma 5 2 2 2 7" xfId="20066" xr:uid="{00000000-0005-0000-0000-000011260000}"/>
    <cellStyle name="Comma 5 2 2 2 8" xfId="44946" xr:uid="{00000000-0005-0000-0000-000012260000}"/>
    <cellStyle name="Comma 5 2 2 2 9" xfId="45854" xr:uid="{00000000-0005-0000-0000-000013260000}"/>
    <cellStyle name="Comma 5 2 2 3" xfId="6226" xr:uid="{00000000-0005-0000-0000-000014260000}"/>
    <cellStyle name="Comma 5 2 2 3 10" xfId="49232" xr:uid="{00000000-0005-0000-0000-000015260000}"/>
    <cellStyle name="Comma 5 2 2 3 2" xfId="6546" xr:uid="{00000000-0005-0000-0000-000016260000}"/>
    <cellStyle name="Comma 5 2 2 3 2 2" xfId="11145" xr:uid="{00000000-0005-0000-0000-000017260000}"/>
    <cellStyle name="Comma 5 2 2 3 2 2 2" xfId="18695" xr:uid="{00000000-0005-0000-0000-000018260000}"/>
    <cellStyle name="Comma 5 2 2 3 2 2 3" xfId="21221" xr:uid="{00000000-0005-0000-0000-000019260000}"/>
    <cellStyle name="Comma 5 2 2 3 2 2 4" xfId="48011" xr:uid="{00000000-0005-0000-0000-00001A260000}"/>
    <cellStyle name="Comma 5 2 2 3 2 2 5" xfId="51027" xr:uid="{00000000-0005-0000-0000-00001B260000}"/>
    <cellStyle name="Comma 5 2 2 3 2 3" xfId="11630" xr:uid="{00000000-0005-0000-0000-00001C260000}"/>
    <cellStyle name="Comma 5 2 2 3 2 3 2" xfId="19172" xr:uid="{00000000-0005-0000-0000-00001D260000}"/>
    <cellStyle name="Comma 5 2 2 3 2 3 3" xfId="44507" xr:uid="{00000000-0005-0000-0000-00001E260000}"/>
    <cellStyle name="Comma 5 2 2 3 2 3 4" xfId="48488" xr:uid="{00000000-0005-0000-0000-00001F260000}"/>
    <cellStyle name="Comma 5 2 2 3 2 3 5" xfId="51504" xr:uid="{00000000-0005-0000-0000-000020260000}"/>
    <cellStyle name="Comma 5 2 2 3 2 4" xfId="12117" xr:uid="{00000000-0005-0000-0000-000021260000}"/>
    <cellStyle name="Comma 5 2 2 3 2 4 2" xfId="19649" xr:uid="{00000000-0005-0000-0000-000022260000}"/>
    <cellStyle name="Comma 5 2 2 3 2 4 3" xfId="42877" xr:uid="{00000000-0005-0000-0000-000023260000}"/>
    <cellStyle name="Comma 5 2 2 3 2 4 4" xfId="48965" xr:uid="{00000000-0005-0000-0000-000024260000}"/>
    <cellStyle name="Comma 5 2 2 3 2 4 5" xfId="51981" xr:uid="{00000000-0005-0000-0000-000025260000}"/>
    <cellStyle name="Comma 5 2 2 3 2 5" xfId="9179" xr:uid="{00000000-0005-0000-0000-000026260000}"/>
    <cellStyle name="Comma 5 2 2 3 2 5 2" xfId="44111" xr:uid="{00000000-0005-0000-0000-000027260000}"/>
    <cellStyle name="Comma 5 2 2 3 2 5 3" xfId="47534" xr:uid="{00000000-0005-0000-0000-000028260000}"/>
    <cellStyle name="Comma 5 2 2 3 2 5 4" xfId="50550" xr:uid="{00000000-0005-0000-0000-000029260000}"/>
    <cellStyle name="Comma 5 2 2 3 2 6" xfId="34357" xr:uid="{00000000-0005-0000-0000-00002A260000}"/>
    <cellStyle name="Comma 5 2 2 3 2 7" xfId="44169" xr:uid="{00000000-0005-0000-0000-00002B260000}"/>
    <cellStyle name="Comma 5 2 2 3 2 8" xfId="46428" xr:uid="{00000000-0005-0000-0000-00002C260000}"/>
    <cellStyle name="Comma 5 2 2 3 2 9" xfId="49444" xr:uid="{00000000-0005-0000-0000-00002D260000}"/>
    <cellStyle name="Comma 5 2 2 3 3" xfId="10933" xr:uid="{00000000-0005-0000-0000-00002E260000}"/>
    <cellStyle name="Comma 5 2 2 3 3 2" xfId="18483" xr:uid="{00000000-0005-0000-0000-00002F260000}"/>
    <cellStyle name="Comma 5 2 2 3 3 3" xfId="39659" xr:uid="{00000000-0005-0000-0000-000030260000}"/>
    <cellStyle name="Comma 5 2 2 3 3 4" xfId="44635" xr:uid="{00000000-0005-0000-0000-000031260000}"/>
    <cellStyle name="Comma 5 2 2 3 3 5" xfId="47799" xr:uid="{00000000-0005-0000-0000-000032260000}"/>
    <cellStyle name="Comma 5 2 2 3 3 6" xfId="50815" xr:uid="{00000000-0005-0000-0000-000033260000}"/>
    <cellStyle name="Comma 5 2 2 3 4" xfId="11418" xr:uid="{00000000-0005-0000-0000-000034260000}"/>
    <cellStyle name="Comma 5 2 2 3 4 2" xfId="18960" xr:uid="{00000000-0005-0000-0000-000035260000}"/>
    <cellStyle name="Comma 5 2 2 3 4 3" xfId="42768" xr:uid="{00000000-0005-0000-0000-000036260000}"/>
    <cellStyle name="Comma 5 2 2 3 4 4" xfId="48276" xr:uid="{00000000-0005-0000-0000-000037260000}"/>
    <cellStyle name="Comma 5 2 2 3 4 5" xfId="51292" xr:uid="{00000000-0005-0000-0000-000038260000}"/>
    <cellStyle name="Comma 5 2 2 3 5" xfId="11905" xr:uid="{00000000-0005-0000-0000-000039260000}"/>
    <cellStyle name="Comma 5 2 2 3 5 2" xfId="19437" xr:uid="{00000000-0005-0000-0000-00003A260000}"/>
    <cellStyle name="Comma 5 2 2 3 5 3" xfId="21568" xr:uid="{00000000-0005-0000-0000-00003B260000}"/>
    <cellStyle name="Comma 5 2 2 3 5 4" xfId="48753" xr:uid="{00000000-0005-0000-0000-00003C260000}"/>
    <cellStyle name="Comma 5 2 2 3 5 5" xfId="51769" xr:uid="{00000000-0005-0000-0000-00003D260000}"/>
    <cellStyle name="Comma 5 2 2 3 6" xfId="8870" xr:uid="{00000000-0005-0000-0000-00003E260000}"/>
    <cellStyle name="Comma 5 2 2 3 6 2" xfId="28824" xr:uid="{00000000-0005-0000-0000-00003F260000}"/>
    <cellStyle name="Comma 5 2 2 3 6 3" xfId="47322" xr:uid="{00000000-0005-0000-0000-000040260000}"/>
    <cellStyle name="Comma 5 2 2 3 6 4" xfId="50338" xr:uid="{00000000-0005-0000-0000-000041260000}"/>
    <cellStyle name="Comma 5 2 2 3 7" xfId="28983" xr:uid="{00000000-0005-0000-0000-000042260000}"/>
    <cellStyle name="Comma 5 2 2 3 8" xfId="44160" xr:uid="{00000000-0005-0000-0000-000043260000}"/>
    <cellStyle name="Comma 5 2 2 3 9" xfId="46216" xr:uid="{00000000-0005-0000-0000-000044260000}"/>
    <cellStyle name="Comma 5 2 2 4" xfId="6306" xr:uid="{00000000-0005-0000-0000-000045260000}"/>
    <cellStyle name="Comma 5 2 2 4 10" xfId="49285" xr:uid="{00000000-0005-0000-0000-000046260000}"/>
    <cellStyle name="Comma 5 2 2 4 2" xfId="6626" xr:uid="{00000000-0005-0000-0000-000047260000}"/>
    <cellStyle name="Comma 5 2 2 4 2 2" xfId="11198" xr:uid="{00000000-0005-0000-0000-000048260000}"/>
    <cellStyle name="Comma 5 2 2 4 2 2 2" xfId="18748" xr:uid="{00000000-0005-0000-0000-000049260000}"/>
    <cellStyle name="Comma 5 2 2 4 2 2 3" xfId="30314" xr:uid="{00000000-0005-0000-0000-00004A260000}"/>
    <cellStyle name="Comma 5 2 2 4 2 2 4" xfId="48064" xr:uid="{00000000-0005-0000-0000-00004B260000}"/>
    <cellStyle name="Comma 5 2 2 4 2 2 5" xfId="51080" xr:uid="{00000000-0005-0000-0000-00004C260000}"/>
    <cellStyle name="Comma 5 2 2 4 2 3" xfId="11683" xr:uid="{00000000-0005-0000-0000-00004D260000}"/>
    <cellStyle name="Comma 5 2 2 4 2 3 2" xfId="19225" xr:uid="{00000000-0005-0000-0000-00004E260000}"/>
    <cellStyle name="Comma 5 2 2 4 2 3 3" xfId="43201" xr:uid="{00000000-0005-0000-0000-00004F260000}"/>
    <cellStyle name="Comma 5 2 2 4 2 3 4" xfId="48541" xr:uid="{00000000-0005-0000-0000-000050260000}"/>
    <cellStyle name="Comma 5 2 2 4 2 3 5" xfId="51557" xr:uid="{00000000-0005-0000-0000-000051260000}"/>
    <cellStyle name="Comma 5 2 2 4 2 4" xfId="12170" xr:uid="{00000000-0005-0000-0000-000052260000}"/>
    <cellStyle name="Comma 5 2 2 4 2 4 2" xfId="19702" xr:uid="{00000000-0005-0000-0000-000053260000}"/>
    <cellStyle name="Comma 5 2 2 4 2 4 3" xfId="44608" xr:uid="{00000000-0005-0000-0000-000054260000}"/>
    <cellStyle name="Comma 5 2 2 4 2 4 4" xfId="49018" xr:uid="{00000000-0005-0000-0000-000055260000}"/>
    <cellStyle name="Comma 5 2 2 4 2 4 5" xfId="52034" xr:uid="{00000000-0005-0000-0000-000056260000}"/>
    <cellStyle name="Comma 5 2 2 4 2 5" xfId="9259" xr:uid="{00000000-0005-0000-0000-000057260000}"/>
    <cellStyle name="Comma 5 2 2 4 2 5 2" xfId="28752" xr:uid="{00000000-0005-0000-0000-000058260000}"/>
    <cellStyle name="Comma 5 2 2 4 2 5 3" xfId="47587" xr:uid="{00000000-0005-0000-0000-000059260000}"/>
    <cellStyle name="Comma 5 2 2 4 2 5 4" xfId="50603" xr:uid="{00000000-0005-0000-0000-00005A260000}"/>
    <cellStyle name="Comma 5 2 2 4 2 6" xfId="42425" xr:uid="{00000000-0005-0000-0000-00005B260000}"/>
    <cellStyle name="Comma 5 2 2 4 2 7" xfId="46481" xr:uid="{00000000-0005-0000-0000-00005C260000}"/>
    <cellStyle name="Comma 5 2 2 4 2 8" xfId="49497" xr:uid="{00000000-0005-0000-0000-00005D260000}"/>
    <cellStyle name="Comma 5 2 2 4 3" xfId="10986" xr:uid="{00000000-0005-0000-0000-00005E260000}"/>
    <cellStyle name="Comma 5 2 2 4 3 2" xfId="18536" xr:uid="{00000000-0005-0000-0000-00005F260000}"/>
    <cellStyle name="Comma 5 2 2 4 3 3" xfId="43525" xr:uid="{00000000-0005-0000-0000-000060260000}"/>
    <cellStyle name="Comma 5 2 2 4 3 4" xfId="47852" xr:uid="{00000000-0005-0000-0000-000061260000}"/>
    <cellStyle name="Comma 5 2 2 4 3 5" xfId="50868" xr:uid="{00000000-0005-0000-0000-000062260000}"/>
    <cellStyle name="Comma 5 2 2 4 4" xfId="11471" xr:uid="{00000000-0005-0000-0000-000063260000}"/>
    <cellStyle name="Comma 5 2 2 4 4 2" xfId="19013" xr:uid="{00000000-0005-0000-0000-000064260000}"/>
    <cellStyle name="Comma 5 2 2 4 4 3" xfId="42779" xr:uid="{00000000-0005-0000-0000-000065260000}"/>
    <cellStyle name="Comma 5 2 2 4 4 4" xfId="48329" xr:uid="{00000000-0005-0000-0000-000066260000}"/>
    <cellStyle name="Comma 5 2 2 4 4 5" xfId="51345" xr:uid="{00000000-0005-0000-0000-000067260000}"/>
    <cellStyle name="Comma 5 2 2 4 5" xfId="11958" xr:uid="{00000000-0005-0000-0000-000068260000}"/>
    <cellStyle name="Comma 5 2 2 4 5 2" xfId="19490" xr:uid="{00000000-0005-0000-0000-000069260000}"/>
    <cellStyle name="Comma 5 2 2 4 5 3" xfId="43485" xr:uid="{00000000-0005-0000-0000-00006A260000}"/>
    <cellStyle name="Comma 5 2 2 4 5 4" xfId="48806" xr:uid="{00000000-0005-0000-0000-00006B260000}"/>
    <cellStyle name="Comma 5 2 2 4 5 5" xfId="51822" xr:uid="{00000000-0005-0000-0000-00006C260000}"/>
    <cellStyle name="Comma 5 2 2 4 6" xfId="8946" xr:uid="{00000000-0005-0000-0000-00006D260000}"/>
    <cellStyle name="Comma 5 2 2 4 6 2" xfId="42621" xr:uid="{00000000-0005-0000-0000-00006E260000}"/>
    <cellStyle name="Comma 5 2 2 4 6 3" xfId="47375" xr:uid="{00000000-0005-0000-0000-00006F260000}"/>
    <cellStyle name="Comma 5 2 2 4 6 4" xfId="50391" xr:uid="{00000000-0005-0000-0000-000070260000}"/>
    <cellStyle name="Comma 5 2 2 4 7" xfId="31892" xr:uid="{00000000-0005-0000-0000-000071260000}"/>
    <cellStyle name="Comma 5 2 2 4 8" xfId="43272" xr:uid="{00000000-0005-0000-0000-000072260000}"/>
    <cellStyle name="Comma 5 2 2 4 9" xfId="46269" xr:uid="{00000000-0005-0000-0000-000073260000}"/>
    <cellStyle name="Comma 5 2 2 5" xfId="6386" xr:uid="{00000000-0005-0000-0000-000074260000}"/>
    <cellStyle name="Comma 5 2 2 5 2" xfId="11039" xr:uid="{00000000-0005-0000-0000-000075260000}"/>
    <cellStyle name="Comma 5 2 2 5 2 2" xfId="18589" xr:uid="{00000000-0005-0000-0000-000076260000}"/>
    <cellStyle name="Comma 5 2 2 5 2 3" xfId="42712" xr:uid="{00000000-0005-0000-0000-000077260000}"/>
    <cellStyle name="Comma 5 2 2 5 2 4" xfId="47905" xr:uid="{00000000-0005-0000-0000-000078260000}"/>
    <cellStyle name="Comma 5 2 2 5 2 5" xfId="50921" xr:uid="{00000000-0005-0000-0000-000079260000}"/>
    <cellStyle name="Comma 5 2 2 5 3" xfId="11524" xr:uid="{00000000-0005-0000-0000-00007A260000}"/>
    <cellStyle name="Comma 5 2 2 5 3 2" xfId="19066" xr:uid="{00000000-0005-0000-0000-00007B260000}"/>
    <cellStyle name="Comma 5 2 2 5 3 3" xfId="44068" xr:uid="{00000000-0005-0000-0000-00007C260000}"/>
    <cellStyle name="Comma 5 2 2 5 3 4" xfId="48382" xr:uid="{00000000-0005-0000-0000-00007D260000}"/>
    <cellStyle name="Comma 5 2 2 5 3 5" xfId="51398" xr:uid="{00000000-0005-0000-0000-00007E260000}"/>
    <cellStyle name="Comma 5 2 2 5 4" xfId="12011" xr:uid="{00000000-0005-0000-0000-00007F260000}"/>
    <cellStyle name="Comma 5 2 2 5 4 2" xfId="19543" xr:uid="{00000000-0005-0000-0000-000080260000}"/>
    <cellStyle name="Comma 5 2 2 5 4 3" xfId="43662" xr:uid="{00000000-0005-0000-0000-000081260000}"/>
    <cellStyle name="Comma 5 2 2 5 4 4" xfId="48859" xr:uid="{00000000-0005-0000-0000-000082260000}"/>
    <cellStyle name="Comma 5 2 2 5 4 5" xfId="51875" xr:uid="{00000000-0005-0000-0000-000083260000}"/>
    <cellStyle name="Comma 5 2 2 5 5" xfId="9025" xr:uid="{00000000-0005-0000-0000-000084260000}"/>
    <cellStyle name="Comma 5 2 2 5 5 2" xfId="42954" xr:uid="{00000000-0005-0000-0000-000085260000}"/>
    <cellStyle name="Comma 5 2 2 5 5 3" xfId="47428" xr:uid="{00000000-0005-0000-0000-000086260000}"/>
    <cellStyle name="Comma 5 2 2 5 5 4" xfId="50444" xr:uid="{00000000-0005-0000-0000-000087260000}"/>
    <cellStyle name="Comma 5 2 2 5 6" xfId="37008" xr:uid="{00000000-0005-0000-0000-000088260000}"/>
    <cellStyle name="Comma 5 2 2 5 7" xfId="42363" xr:uid="{00000000-0005-0000-0000-000089260000}"/>
    <cellStyle name="Comma 5 2 2 5 8" xfId="46322" xr:uid="{00000000-0005-0000-0000-00008A260000}"/>
    <cellStyle name="Comma 5 2 2 5 9" xfId="49338" xr:uid="{00000000-0005-0000-0000-00008B260000}"/>
    <cellStyle name="Comma 5 2 2 6" xfId="6706" xr:uid="{00000000-0005-0000-0000-00008C260000}"/>
    <cellStyle name="Comma 5 2 2 6 2" xfId="11251" xr:uid="{00000000-0005-0000-0000-00008D260000}"/>
    <cellStyle name="Comma 5 2 2 6 2 2" xfId="18801" xr:uid="{00000000-0005-0000-0000-00008E260000}"/>
    <cellStyle name="Comma 5 2 2 6 2 3" xfId="20466" xr:uid="{00000000-0005-0000-0000-00008F260000}"/>
    <cellStyle name="Comma 5 2 2 6 2 4" xfId="48117" xr:uid="{00000000-0005-0000-0000-000090260000}"/>
    <cellStyle name="Comma 5 2 2 6 2 5" xfId="51133" xr:uid="{00000000-0005-0000-0000-000091260000}"/>
    <cellStyle name="Comma 5 2 2 6 3" xfId="11736" xr:uid="{00000000-0005-0000-0000-000092260000}"/>
    <cellStyle name="Comma 5 2 2 6 3 2" xfId="19278" xr:uid="{00000000-0005-0000-0000-000093260000}"/>
    <cellStyle name="Comma 5 2 2 6 3 3" xfId="44730" xr:uid="{00000000-0005-0000-0000-000094260000}"/>
    <cellStyle name="Comma 5 2 2 6 3 4" xfId="48594" xr:uid="{00000000-0005-0000-0000-000095260000}"/>
    <cellStyle name="Comma 5 2 2 6 3 5" xfId="51610" xr:uid="{00000000-0005-0000-0000-000096260000}"/>
    <cellStyle name="Comma 5 2 2 6 4" xfId="12224" xr:uid="{00000000-0005-0000-0000-000097260000}"/>
    <cellStyle name="Comma 5 2 2 6 4 2" xfId="19755" xr:uid="{00000000-0005-0000-0000-000098260000}"/>
    <cellStyle name="Comma 5 2 2 6 4 3" xfId="29632" xr:uid="{00000000-0005-0000-0000-000099260000}"/>
    <cellStyle name="Comma 5 2 2 6 4 4" xfId="49071" xr:uid="{00000000-0005-0000-0000-00009A260000}"/>
    <cellStyle name="Comma 5 2 2 6 4 5" xfId="52087" xr:uid="{00000000-0005-0000-0000-00009B260000}"/>
    <cellStyle name="Comma 5 2 2 6 5" xfId="9339" xr:uid="{00000000-0005-0000-0000-00009C260000}"/>
    <cellStyle name="Comma 5 2 2 6 5 2" xfId="44866" xr:uid="{00000000-0005-0000-0000-00009D260000}"/>
    <cellStyle name="Comma 5 2 2 6 5 3" xfId="47640" xr:uid="{00000000-0005-0000-0000-00009E260000}"/>
    <cellStyle name="Comma 5 2 2 6 5 4" xfId="50656" xr:uid="{00000000-0005-0000-0000-00009F260000}"/>
    <cellStyle name="Comma 5 2 2 6 6" xfId="42442" xr:uid="{00000000-0005-0000-0000-0000A0260000}"/>
    <cellStyle name="Comma 5 2 2 6 7" xfId="46534" xr:uid="{00000000-0005-0000-0000-0000A1260000}"/>
    <cellStyle name="Comma 5 2 2 6 8" xfId="49550" xr:uid="{00000000-0005-0000-0000-0000A2260000}"/>
    <cellStyle name="Comma 5 2 2 7" xfId="10827" xr:uid="{00000000-0005-0000-0000-0000A3260000}"/>
    <cellStyle name="Comma 5 2 2 7 2" xfId="18377" xr:uid="{00000000-0005-0000-0000-0000A4260000}"/>
    <cellStyle name="Comma 5 2 2 7 3" xfId="42678" xr:uid="{00000000-0005-0000-0000-0000A5260000}"/>
    <cellStyle name="Comma 5 2 2 7 4" xfId="47693" xr:uid="{00000000-0005-0000-0000-0000A6260000}"/>
    <cellStyle name="Comma 5 2 2 7 5" xfId="50709" xr:uid="{00000000-0005-0000-0000-0000A7260000}"/>
    <cellStyle name="Comma 5 2 2 8" xfId="11311" xr:uid="{00000000-0005-0000-0000-0000A8260000}"/>
    <cellStyle name="Comma 5 2 2 8 2" xfId="18854" xr:uid="{00000000-0005-0000-0000-0000A9260000}"/>
    <cellStyle name="Comma 5 2 2 8 3" xfId="44356" xr:uid="{00000000-0005-0000-0000-0000AA260000}"/>
    <cellStyle name="Comma 5 2 2 8 4" xfId="48170" xr:uid="{00000000-0005-0000-0000-0000AB260000}"/>
    <cellStyle name="Comma 5 2 2 8 5" xfId="51186" xr:uid="{00000000-0005-0000-0000-0000AC260000}"/>
    <cellStyle name="Comma 5 2 2 9" xfId="11798" xr:uid="{00000000-0005-0000-0000-0000AD260000}"/>
    <cellStyle name="Comma 5 2 2 9 2" xfId="19331" xr:uid="{00000000-0005-0000-0000-0000AE260000}"/>
    <cellStyle name="Comma 5 2 2 9 3" xfId="43481" xr:uid="{00000000-0005-0000-0000-0000AF260000}"/>
    <cellStyle name="Comma 5 2 2 9 4" xfId="48647" xr:uid="{00000000-0005-0000-0000-0000B0260000}"/>
    <cellStyle name="Comma 5 2 2 9 5" xfId="51663" xr:uid="{00000000-0005-0000-0000-0000B1260000}"/>
    <cellStyle name="Comma 5 2 3" xfId="5695" xr:uid="{00000000-0005-0000-0000-0000B2260000}"/>
    <cellStyle name="Comma 5 2 3 10" xfId="49144" xr:uid="{00000000-0005-0000-0000-0000B3260000}"/>
    <cellStyle name="Comma 5 2 3 2" xfId="6410" xr:uid="{00000000-0005-0000-0000-0000B4260000}"/>
    <cellStyle name="Comma 5 2 3 2 2" xfId="11057" xr:uid="{00000000-0005-0000-0000-0000B5260000}"/>
    <cellStyle name="Comma 5 2 3 2 2 2" xfId="18607" xr:uid="{00000000-0005-0000-0000-0000B6260000}"/>
    <cellStyle name="Comma 5 2 3 2 2 3" xfId="34358" xr:uid="{00000000-0005-0000-0000-0000B7260000}"/>
    <cellStyle name="Comma 5 2 3 2 2 4" xfId="44060" xr:uid="{00000000-0005-0000-0000-0000B8260000}"/>
    <cellStyle name="Comma 5 2 3 2 2 5" xfId="47923" xr:uid="{00000000-0005-0000-0000-0000B9260000}"/>
    <cellStyle name="Comma 5 2 3 2 2 6" xfId="50939" xr:uid="{00000000-0005-0000-0000-0000BA260000}"/>
    <cellStyle name="Comma 5 2 3 2 3" xfId="11542" xr:uid="{00000000-0005-0000-0000-0000BB260000}"/>
    <cellStyle name="Comma 5 2 3 2 3 2" xfId="19084" xr:uid="{00000000-0005-0000-0000-0000BC260000}"/>
    <cellStyle name="Comma 5 2 3 2 3 3" xfId="39660" xr:uid="{00000000-0005-0000-0000-0000BD260000}"/>
    <cellStyle name="Comma 5 2 3 2 3 4" xfId="44358" xr:uid="{00000000-0005-0000-0000-0000BE260000}"/>
    <cellStyle name="Comma 5 2 3 2 3 5" xfId="48400" xr:uid="{00000000-0005-0000-0000-0000BF260000}"/>
    <cellStyle name="Comma 5 2 3 2 3 6" xfId="51416" xr:uid="{00000000-0005-0000-0000-0000C0260000}"/>
    <cellStyle name="Comma 5 2 3 2 4" xfId="12029" xr:uid="{00000000-0005-0000-0000-0000C1260000}"/>
    <cellStyle name="Comma 5 2 3 2 4 2" xfId="19561" xr:uid="{00000000-0005-0000-0000-0000C2260000}"/>
    <cellStyle name="Comma 5 2 3 2 4 3" xfId="44656" xr:uid="{00000000-0005-0000-0000-0000C3260000}"/>
    <cellStyle name="Comma 5 2 3 2 4 4" xfId="48877" xr:uid="{00000000-0005-0000-0000-0000C4260000}"/>
    <cellStyle name="Comma 5 2 3 2 4 5" xfId="51893" xr:uid="{00000000-0005-0000-0000-0000C5260000}"/>
    <cellStyle name="Comma 5 2 3 2 5" xfId="9049" xr:uid="{00000000-0005-0000-0000-0000C6260000}"/>
    <cellStyle name="Comma 5 2 3 2 5 2" xfId="42956" xr:uid="{00000000-0005-0000-0000-0000C7260000}"/>
    <cellStyle name="Comma 5 2 3 2 5 3" xfId="47446" xr:uid="{00000000-0005-0000-0000-0000C8260000}"/>
    <cellStyle name="Comma 5 2 3 2 5 4" xfId="50462" xr:uid="{00000000-0005-0000-0000-0000C9260000}"/>
    <cellStyle name="Comma 5 2 3 2 6" xfId="28984" xr:uid="{00000000-0005-0000-0000-0000CA260000}"/>
    <cellStyle name="Comma 5 2 3 2 7" xfId="44572" xr:uid="{00000000-0005-0000-0000-0000CB260000}"/>
    <cellStyle name="Comma 5 2 3 2 8" xfId="46340" xr:uid="{00000000-0005-0000-0000-0000CC260000}"/>
    <cellStyle name="Comma 5 2 3 2 9" xfId="49356" xr:uid="{00000000-0005-0000-0000-0000CD260000}"/>
    <cellStyle name="Comma 5 2 3 3" xfId="10845" xr:uid="{00000000-0005-0000-0000-0000CE260000}"/>
    <cellStyle name="Comma 5 2 3 3 2" xfId="18395" xr:uid="{00000000-0005-0000-0000-0000CF260000}"/>
    <cellStyle name="Comma 5 2 3 3 3" xfId="31893" xr:uid="{00000000-0005-0000-0000-0000D0260000}"/>
    <cellStyle name="Comma 5 2 3 3 4" xfId="43392" xr:uid="{00000000-0005-0000-0000-0000D1260000}"/>
    <cellStyle name="Comma 5 2 3 3 5" xfId="47711" xr:uid="{00000000-0005-0000-0000-0000D2260000}"/>
    <cellStyle name="Comma 5 2 3 3 6" xfId="50727" xr:uid="{00000000-0005-0000-0000-0000D3260000}"/>
    <cellStyle name="Comma 5 2 3 4" xfId="11329" xr:uid="{00000000-0005-0000-0000-0000D4260000}"/>
    <cellStyle name="Comma 5 2 3 4 2" xfId="18872" xr:uid="{00000000-0005-0000-0000-0000D5260000}"/>
    <cellStyle name="Comma 5 2 3 4 3" xfId="37009" xr:uid="{00000000-0005-0000-0000-0000D6260000}"/>
    <cellStyle name="Comma 5 2 3 4 4" xfId="20735" xr:uid="{00000000-0005-0000-0000-0000D7260000}"/>
    <cellStyle name="Comma 5 2 3 4 5" xfId="48188" xr:uid="{00000000-0005-0000-0000-0000D8260000}"/>
    <cellStyle name="Comma 5 2 3 4 6" xfId="51204" xr:uid="{00000000-0005-0000-0000-0000D9260000}"/>
    <cellStyle name="Comma 5 2 3 5" xfId="11816" xr:uid="{00000000-0005-0000-0000-0000DA260000}"/>
    <cellStyle name="Comma 5 2 3 5 2" xfId="19349" xr:uid="{00000000-0005-0000-0000-0000DB260000}"/>
    <cellStyle name="Comma 5 2 3 5 3" xfId="43783" xr:uid="{00000000-0005-0000-0000-0000DC260000}"/>
    <cellStyle name="Comma 5 2 3 5 4" xfId="48665" xr:uid="{00000000-0005-0000-0000-0000DD260000}"/>
    <cellStyle name="Comma 5 2 3 5 5" xfId="51681" xr:uid="{00000000-0005-0000-0000-0000DE260000}"/>
    <cellStyle name="Comma 5 2 3 6" xfId="8755" xr:uid="{00000000-0005-0000-0000-0000DF260000}"/>
    <cellStyle name="Comma 5 2 3 6 2" xfId="42595" xr:uid="{00000000-0005-0000-0000-0000E0260000}"/>
    <cellStyle name="Comma 5 2 3 6 3" xfId="47235" xr:uid="{00000000-0005-0000-0000-0000E1260000}"/>
    <cellStyle name="Comma 5 2 3 6 4" xfId="50251" xr:uid="{00000000-0005-0000-0000-0000E2260000}"/>
    <cellStyle name="Comma 5 2 3 7" xfId="20067" xr:uid="{00000000-0005-0000-0000-0000E3260000}"/>
    <cellStyle name="Comma 5 2 3 8" xfId="42302" xr:uid="{00000000-0005-0000-0000-0000E4260000}"/>
    <cellStyle name="Comma 5 2 3 9" xfId="46128" xr:uid="{00000000-0005-0000-0000-0000E5260000}"/>
    <cellStyle name="Comma 5 2 4" xfId="6170" xr:uid="{00000000-0005-0000-0000-0000E6260000}"/>
    <cellStyle name="Comma 5 2 4 10" xfId="46181" xr:uid="{00000000-0005-0000-0000-0000E7260000}"/>
    <cellStyle name="Comma 5 2 4 11" xfId="49197" xr:uid="{00000000-0005-0000-0000-0000E8260000}"/>
    <cellStyle name="Comma 5 2 4 2" xfId="6490" xr:uid="{00000000-0005-0000-0000-0000E9260000}"/>
    <cellStyle name="Comma 5 2 4 2 2" xfId="11110" xr:uid="{00000000-0005-0000-0000-0000EA260000}"/>
    <cellStyle name="Comma 5 2 4 2 2 2" xfId="18660" xr:uid="{00000000-0005-0000-0000-0000EB260000}"/>
    <cellStyle name="Comma 5 2 4 2 2 3" xfId="28816" xr:uid="{00000000-0005-0000-0000-0000EC260000}"/>
    <cellStyle name="Comma 5 2 4 2 2 4" xfId="47976" xr:uid="{00000000-0005-0000-0000-0000ED260000}"/>
    <cellStyle name="Comma 5 2 4 2 2 5" xfId="50992" xr:uid="{00000000-0005-0000-0000-0000EE260000}"/>
    <cellStyle name="Comma 5 2 4 2 3" xfId="11595" xr:uid="{00000000-0005-0000-0000-0000EF260000}"/>
    <cellStyle name="Comma 5 2 4 2 3 2" xfId="19137" xr:uid="{00000000-0005-0000-0000-0000F0260000}"/>
    <cellStyle name="Comma 5 2 4 2 3 3" xfId="42798" xr:uid="{00000000-0005-0000-0000-0000F1260000}"/>
    <cellStyle name="Comma 5 2 4 2 3 4" xfId="48453" xr:uid="{00000000-0005-0000-0000-0000F2260000}"/>
    <cellStyle name="Comma 5 2 4 2 3 5" xfId="51469" xr:uid="{00000000-0005-0000-0000-0000F3260000}"/>
    <cellStyle name="Comma 5 2 4 2 4" xfId="12082" xr:uid="{00000000-0005-0000-0000-0000F4260000}"/>
    <cellStyle name="Comma 5 2 4 2 4 2" xfId="19614" xr:uid="{00000000-0005-0000-0000-0000F5260000}"/>
    <cellStyle name="Comma 5 2 4 2 4 3" xfId="44711" xr:uid="{00000000-0005-0000-0000-0000F6260000}"/>
    <cellStyle name="Comma 5 2 4 2 4 4" xfId="48930" xr:uid="{00000000-0005-0000-0000-0000F7260000}"/>
    <cellStyle name="Comma 5 2 4 2 4 5" xfId="51946" xr:uid="{00000000-0005-0000-0000-0000F8260000}"/>
    <cellStyle name="Comma 5 2 4 2 5" xfId="9123" xr:uid="{00000000-0005-0000-0000-0000F9260000}"/>
    <cellStyle name="Comma 5 2 4 2 5 2" xfId="44685" xr:uid="{00000000-0005-0000-0000-0000FA260000}"/>
    <cellStyle name="Comma 5 2 4 2 5 3" xfId="47499" xr:uid="{00000000-0005-0000-0000-0000FB260000}"/>
    <cellStyle name="Comma 5 2 4 2 5 4" xfId="50515" xr:uid="{00000000-0005-0000-0000-0000FC260000}"/>
    <cellStyle name="Comma 5 2 4 2 6" xfId="20552" xr:uid="{00000000-0005-0000-0000-0000FD260000}"/>
    <cellStyle name="Comma 5 2 4 2 7" xfId="46393" xr:uid="{00000000-0005-0000-0000-0000FE260000}"/>
    <cellStyle name="Comma 5 2 4 2 8" xfId="49409" xr:uid="{00000000-0005-0000-0000-0000FF260000}"/>
    <cellStyle name="Comma 5 2 4 3" xfId="10898" xr:uid="{00000000-0005-0000-0000-000000270000}"/>
    <cellStyle name="Comma 5 2 4 3 2" xfId="18448" xr:uid="{00000000-0005-0000-0000-000001270000}"/>
    <cellStyle name="Comma 5 2 4 3 3" xfId="30346" xr:uid="{00000000-0005-0000-0000-000002270000}"/>
    <cellStyle name="Comma 5 2 4 3 4" xfId="47764" xr:uid="{00000000-0005-0000-0000-000003270000}"/>
    <cellStyle name="Comma 5 2 4 3 5" xfId="50780" xr:uid="{00000000-0005-0000-0000-000004270000}"/>
    <cellStyle name="Comma 5 2 4 4" xfId="11383" xr:uid="{00000000-0005-0000-0000-000005270000}"/>
    <cellStyle name="Comma 5 2 4 4 2" xfId="18925" xr:uid="{00000000-0005-0000-0000-000006270000}"/>
    <cellStyle name="Comma 5 2 4 4 3" xfId="43982" xr:uid="{00000000-0005-0000-0000-000007270000}"/>
    <cellStyle name="Comma 5 2 4 4 4" xfId="48241" xr:uid="{00000000-0005-0000-0000-000008270000}"/>
    <cellStyle name="Comma 5 2 4 4 5" xfId="51257" xr:uid="{00000000-0005-0000-0000-000009270000}"/>
    <cellStyle name="Comma 5 2 4 5" xfId="11870" xr:uid="{00000000-0005-0000-0000-00000A270000}"/>
    <cellStyle name="Comma 5 2 4 5 2" xfId="19402" xr:uid="{00000000-0005-0000-0000-00000B270000}"/>
    <cellStyle name="Comma 5 2 4 5 3" xfId="43421" xr:uid="{00000000-0005-0000-0000-00000C270000}"/>
    <cellStyle name="Comma 5 2 4 5 4" xfId="48718" xr:uid="{00000000-0005-0000-0000-00000D270000}"/>
    <cellStyle name="Comma 5 2 4 5 5" xfId="51734" xr:uid="{00000000-0005-0000-0000-00000E270000}"/>
    <cellStyle name="Comma 5 2 4 6" xfId="8821" xr:uid="{00000000-0005-0000-0000-00000F270000}"/>
    <cellStyle name="Comma 5 2 4 6 2" xfId="32910" xr:uid="{00000000-0005-0000-0000-000010270000}"/>
    <cellStyle name="Comma 5 2 4 6 3" xfId="47287" xr:uid="{00000000-0005-0000-0000-000011270000}"/>
    <cellStyle name="Comma 5 2 4 6 4" xfId="50303" xr:uid="{00000000-0005-0000-0000-000012270000}"/>
    <cellStyle name="Comma 5 2 4 7" xfId="20068" xr:uid="{00000000-0005-0000-0000-000013270000}"/>
    <cellStyle name="Comma 5 2 4 8" xfId="44947" xr:uid="{00000000-0005-0000-0000-000014270000}"/>
    <cellStyle name="Comma 5 2 4 9" xfId="45855" xr:uid="{00000000-0005-0000-0000-000015270000}"/>
    <cellStyle name="Comma 5 2 5" xfId="6250" xr:uid="{00000000-0005-0000-0000-000016270000}"/>
    <cellStyle name="Comma 5 2 5 10" xfId="49250" xr:uid="{00000000-0005-0000-0000-000017270000}"/>
    <cellStyle name="Comma 5 2 5 2" xfId="6570" xr:uid="{00000000-0005-0000-0000-000018270000}"/>
    <cellStyle name="Comma 5 2 5 2 2" xfId="11163" xr:uid="{00000000-0005-0000-0000-000019270000}"/>
    <cellStyle name="Comma 5 2 5 2 2 2" xfId="18713" xr:uid="{00000000-0005-0000-0000-00001A270000}"/>
    <cellStyle name="Comma 5 2 5 2 2 3" xfId="34359" xr:uid="{00000000-0005-0000-0000-00001B270000}"/>
    <cellStyle name="Comma 5 2 5 2 2 4" xfId="43772" xr:uid="{00000000-0005-0000-0000-00001C270000}"/>
    <cellStyle name="Comma 5 2 5 2 2 5" xfId="48029" xr:uid="{00000000-0005-0000-0000-00001D270000}"/>
    <cellStyle name="Comma 5 2 5 2 2 6" xfId="51045" xr:uid="{00000000-0005-0000-0000-00001E270000}"/>
    <cellStyle name="Comma 5 2 5 2 3" xfId="11648" xr:uid="{00000000-0005-0000-0000-00001F270000}"/>
    <cellStyle name="Comma 5 2 5 2 3 2" xfId="19190" xr:uid="{00000000-0005-0000-0000-000020270000}"/>
    <cellStyle name="Comma 5 2 5 2 3 3" xfId="39661" xr:uid="{00000000-0005-0000-0000-000021270000}"/>
    <cellStyle name="Comma 5 2 5 2 3 4" xfId="20458" xr:uid="{00000000-0005-0000-0000-000022270000}"/>
    <cellStyle name="Comma 5 2 5 2 3 5" xfId="48506" xr:uid="{00000000-0005-0000-0000-000023270000}"/>
    <cellStyle name="Comma 5 2 5 2 3 6" xfId="51522" xr:uid="{00000000-0005-0000-0000-000024270000}"/>
    <cellStyle name="Comma 5 2 5 2 4" xfId="12135" xr:uid="{00000000-0005-0000-0000-000025270000}"/>
    <cellStyle name="Comma 5 2 5 2 4 2" xfId="19667" xr:uid="{00000000-0005-0000-0000-000026270000}"/>
    <cellStyle name="Comma 5 2 5 2 4 3" xfId="42880" xr:uid="{00000000-0005-0000-0000-000027270000}"/>
    <cellStyle name="Comma 5 2 5 2 4 4" xfId="48983" xr:uid="{00000000-0005-0000-0000-000028270000}"/>
    <cellStyle name="Comma 5 2 5 2 4 5" xfId="51999" xr:uid="{00000000-0005-0000-0000-000029270000}"/>
    <cellStyle name="Comma 5 2 5 2 5" xfId="9203" xr:uid="{00000000-0005-0000-0000-00002A270000}"/>
    <cellStyle name="Comma 5 2 5 2 5 2" xfId="43310" xr:uid="{00000000-0005-0000-0000-00002B270000}"/>
    <cellStyle name="Comma 5 2 5 2 5 3" xfId="47552" xr:uid="{00000000-0005-0000-0000-00002C270000}"/>
    <cellStyle name="Comma 5 2 5 2 5 4" xfId="50568" xr:uid="{00000000-0005-0000-0000-00002D270000}"/>
    <cellStyle name="Comma 5 2 5 2 6" xfId="28985" xr:uid="{00000000-0005-0000-0000-00002E270000}"/>
    <cellStyle name="Comma 5 2 5 2 7" xfId="42409" xr:uid="{00000000-0005-0000-0000-00002F270000}"/>
    <cellStyle name="Comma 5 2 5 2 8" xfId="46446" xr:uid="{00000000-0005-0000-0000-000030270000}"/>
    <cellStyle name="Comma 5 2 5 2 9" xfId="49462" xr:uid="{00000000-0005-0000-0000-000031270000}"/>
    <cellStyle name="Comma 5 2 5 3" xfId="10951" xr:uid="{00000000-0005-0000-0000-000032270000}"/>
    <cellStyle name="Comma 5 2 5 3 2" xfId="18501" xr:uid="{00000000-0005-0000-0000-000033270000}"/>
    <cellStyle name="Comma 5 2 5 3 3" xfId="31894" xr:uid="{00000000-0005-0000-0000-000034270000}"/>
    <cellStyle name="Comma 5 2 5 3 4" xfId="44347" xr:uid="{00000000-0005-0000-0000-000035270000}"/>
    <cellStyle name="Comma 5 2 5 3 5" xfId="47817" xr:uid="{00000000-0005-0000-0000-000036270000}"/>
    <cellStyle name="Comma 5 2 5 3 6" xfId="50833" xr:uid="{00000000-0005-0000-0000-000037270000}"/>
    <cellStyle name="Comma 5 2 5 4" xfId="11436" xr:uid="{00000000-0005-0000-0000-000038270000}"/>
    <cellStyle name="Comma 5 2 5 4 2" xfId="18978" xr:uid="{00000000-0005-0000-0000-000039270000}"/>
    <cellStyle name="Comma 5 2 5 4 3" xfId="37010" xr:uid="{00000000-0005-0000-0000-00003A270000}"/>
    <cellStyle name="Comma 5 2 5 4 4" xfId="43171" xr:uid="{00000000-0005-0000-0000-00003B270000}"/>
    <cellStyle name="Comma 5 2 5 4 5" xfId="48294" xr:uid="{00000000-0005-0000-0000-00003C270000}"/>
    <cellStyle name="Comma 5 2 5 4 6" xfId="51310" xr:uid="{00000000-0005-0000-0000-00003D270000}"/>
    <cellStyle name="Comma 5 2 5 5" xfId="11923" xr:uid="{00000000-0005-0000-0000-00003E270000}"/>
    <cellStyle name="Comma 5 2 5 5 2" xfId="19455" xr:uid="{00000000-0005-0000-0000-00003F270000}"/>
    <cellStyle name="Comma 5 2 5 5 3" xfId="42845" xr:uid="{00000000-0005-0000-0000-000040270000}"/>
    <cellStyle name="Comma 5 2 5 5 4" xfId="48771" xr:uid="{00000000-0005-0000-0000-000041270000}"/>
    <cellStyle name="Comma 5 2 5 5 5" xfId="51787" xr:uid="{00000000-0005-0000-0000-000042270000}"/>
    <cellStyle name="Comma 5 2 5 6" xfId="8893" xr:uid="{00000000-0005-0000-0000-000043270000}"/>
    <cellStyle name="Comma 5 2 5 6 2" xfId="42952" xr:uid="{00000000-0005-0000-0000-000044270000}"/>
    <cellStyle name="Comma 5 2 5 6 3" xfId="47340" xr:uid="{00000000-0005-0000-0000-000045270000}"/>
    <cellStyle name="Comma 5 2 5 6 4" xfId="50356" xr:uid="{00000000-0005-0000-0000-000046270000}"/>
    <cellStyle name="Comma 5 2 5 7" xfId="20069" xr:uid="{00000000-0005-0000-0000-000047270000}"/>
    <cellStyle name="Comma 5 2 5 8" xfId="43565" xr:uid="{00000000-0005-0000-0000-000048270000}"/>
    <cellStyle name="Comma 5 2 5 9" xfId="46234" xr:uid="{00000000-0005-0000-0000-000049270000}"/>
    <cellStyle name="Comma 5 2 6" xfId="6330" xr:uid="{00000000-0005-0000-0000-00004A270000}"/>
    <cellStyle name="Comma 5 2 6 2" xfId="11004" xr:uid="{00000000-0005-0000-0000-00004B270000}"/>
    <cellStyle name="Comma 5 2 6 2 2" xfId="18554" xr:uid="{00000000-0005-0000-0000-00004C270000}"/>
    <cellStyle name="Comma 5 2 6 2 2 2" xfId="34360" xr:uid="{00000000-0005-0000-0000-00004D270000}"/>
    <cellStyle name="Comma 5 2 6 2 3" xfId="39662" xr:uid="{00000000-0005-0000-0000-00004E270000}"/>
    <cellStyle name="Comma 5 2 6 2 4" xfId="28986" xr:uid="{00000000-0005-0000-0000-00004F270000}"/>
    <cellStyle name="Comma 5 2 6 2 5" xfId="28696" xr:uid="{00000000-0005-0000-0000-000050270000}"/>
    <cellStyle name="Comma 5 2 6 2 6" xfId="47870" xr:uid="{00000000-0005-0000-0000-000051270000}"/>
    <cellStyle name="Comma 5 2 6 2 7" xfId="50886" xr:uid="{00000000-0005-0000-0000-000052270000}"/>
    <cellStyle name="Comma 5 2 6 3" xfId="11489" xr:uid="{00000000-0005-0000-0000-000053270000}"/>
    <cellStyle name="Comma 5 2 6 3 2" xfId="19031" xr:uid="{00000000-0005-0000-0000-000054270000}"/>
    <cellStyle name="Comma 5 2 6 3 3" xfId="31895" xr:uid="{00000000-0005-0000-0000-000055270000}"/>
    <cellStyle name="Comma 5 2 6 3 4" xfId="28747" xr:uid="{00000000-0005-0000-0000-000056270000}"/>
    <cellStyle name="Comma 5 2 6 3 5" xfId="48347" xr:uid="{00000000-0005-0000-0000-000057270000}"/>
    <cellStyle name="Comma 5 2 6 3 6" xfId="51363" xr:uid="{00000000-0005-0000-0000-000058270000}"/>
    <cellStyle name="Comma 5 2 6 4" xfId="11976" xr:uid="{00000000-0005-0000-0000-000059270000}"/>
    <cellStyle name="Comma 5 2 6 4 2" xfId="19508" xr:uid="{00000000-0005-0000-0000-00005A270000}"/>
    <cellStyle name="Comma 5 2 6 4 3" xfId="37011" xr:uid="{00000000-0005-0000-0000-00005B270000}"/>
    <cellStyle name="Comma 5 2 6 4 4" xfId="44015" xr:uid="{00000000-0005-0000-0000-00005C270000}"/>
    <cellStyle name="Comma 5 2 6 4 5" xfId="48824" xr:uid="{00000000-0005-0000-0000-00005D270000}"/>
    <cellStyle name="Comma 5 2 6 4 6" xfId="51840" xr:uid="{00000000-0005-0000-0000-00005E270000}"/>
    <cellStyle name="Comma 5 2 6 5" xfId="8969" xr:uid="{00000000-0005-0000-0000-00005F270000}"/>
    <cellStyle name="Comma 5 2 6 5 2" xfId="43515" xr:uid="{00000000-0005-0000-0000-000060270000}"/>
    <cellStyle name="Comma 5 2 6 5 3" xfId="47393" xr:uid="{00000000-0005-0000-0000-000061270000}"/>
    <cellStyle name="Comma 5 2 6 5 4" xfId="50409" xr:uid="{00000000-0005-0000-0000-000062270000}"/>
    <cellStyle name="Comma 5 2 6 6" xfId="20070" xr:uid="{00000000-0005-0000-0000-000063270000}"/>
    <cellStyle name="Comma 5 2 6 7" xfId="44163" xr:uid="{00000000-0005-0000-0000-000064270000}"/>
    <cellStyle name="Comma 5 2 6 8" xfId="46287" xr:uid="{00000000-0005-0000-0000-000065270000}"/>
    <cellStyle name="Comma 5 2 6 9" xfId="49303" xr:uid="{00000000-0005-0000-0000-000066270000}"/>
    <cellStyle name="Comma 5 2 7" xfId="6650" xr:uid="{00000000-0005-0000-0000-000067270000}"/>
    <cellStyle name="Comma 5 2 7 2" xfId="11216" xr:uid="{00000000-0005-0000-0000-000068270000}"/>
    <cellStyle name="Comma 5 2 7 2 2" xfId="18766" xr:uid="{00000000-0005-0000-0000-000069270000}"/>
    <cellStyle name="Comma 5 2 7 2 2 2" xfId="34361" xr:uid="{00000000-0005-0000-0000-00006A270000}"/>
    <cellStyle name="Comma 5 2 7 2 3" xfId="39663" xr:uid="{00000000-0005-0000-0000-00006B270000}"/>
    <cellStyle name="Comma 5 2 7 2 4" xfId="28987" xr:uid="{00000000-0005-0000-0000-00006C270000}"/>
    <cellStyle name="Comma 5 2 7 2 5" xfId="44553" xr:uid="{00000000-0005-0000-0000-00006D270000}"/>
    <cellStyle name="Comma 5 2 7 2 6" xfId="48082" xr:uid="{00000000-0005-0000-0000-00006E270000}"/>
    <cellStyle name="Comma 5 2 7 2 7" xfId="51098" xr:uid="{00000000-0005-0000-0000-00006F270000}"/>
    <cellStyle name="Comma 5 2 7 3" xfId="11701" xr:uid="{00000000-0005-0000-0000-000070270000}"/>
    <cellStyle name="Comma 5 2 7 3 2" xfId="19243" xr:uid="{00000000-0005-0000-0000-000071270000}"/>
    <cellStyle name="Comma 5 2 7 3 3" xfId="31896" xr:uid="{00000000-0005-0000-0000-000072270000}"/>
    <cellStyle name="Comma 5 2 7 3 4" xfId="42815" xr:uid="{00000000-0005-0000-0000-000073270000}"/>
    <cellStyle name="Comma 5 2 7 3 5" xfId="48559" xr:uid="{00000000-0005-0000-0000-000074270000}"/>
    <cellStyle name="Comma 5 2 7 3 6" xfId="51575" xr:uid="{00000000-0005-0000-0000-000075270000}"/>
    <cellStyle name="Comma 5 2 7 4" xfId="12188" xr:uid="{00000000-0005-0000-0000-000076270000}"/>
    <cellStyle name="Comma 5 2 7 4 2" xfId="19720" xr:uid="{00000000-0005-0000-0000-000077270000}"/>
    <cellStyle name="Comma 5 2 7 4 3" xfId="37012" xr:uid="{00000000-0005-0000-0000-000078270000}"/>
    <cellStyle name="Comma 5 2 7 4 4" xfId="43843" xr:uid="{00000000-0005-0000-0000-000079270000}"/>
    <cellStyle name="Comma 5 2 7 4 5" xfId="49036" xr:uid="{00000000-0005-0000-0000-00007A270000}"/>
    <cellStyle name="Comma 5 2 7 4 6" xfId="52052" xr:uid="{00000000-0005-0000-0000-00007B270000}"/>
    <cellStyle name="Comma 5 2 7 5" xfId="9283" xr:uid="{00000000-0005-0000-0000-00007C270000}"/>
    <cellStyle name="Comma 5 2 7 5 2" xfId="44344" xr:uid="{00000000-0005-0000-0000-00007D270000}"/>
    <cellStyle name="Comma 5 2 7 5 3" xfId="47605" xr:uid="{00000000-0005-0000-0000-00007E270000}"/>
    <cellStyle name="Comma 5 2 7 5 4" xfId="50621" xr:uid="{00000000-0005-0000-0000-00007F270000}"/>
    <cellStyle name="Comma 5 2 7 6" xfId="20071" xr:uid="{00000000-0005-0000-0000-000080270000}"/>
    <cellStyle name="Comma 5 2 7 7" xfId="43941" xr:uid="{00000000-0005-0000-0000-000081270000}"/>
    <cellStyle name="Comma 5 2 7 8" xfId="46499" xr:uid="{00000000-0005-0000-0000-000082270000}"/>
    <cellStyle name="Comma 5 2 7 9" xfId="49515" xr:uid="{00000000-0005-0000-0000-000083270000}"/>
    <cellStyle name="Comma 5 2 8" xfId="10792" xr:uid="{00000000-0005-0000-0000-000084270000}"/>
    <cellStyle name="Comma 5 2 8 2" xfId="18342" xr:uid="{00000000-0005-0000-0000-000085270000}"/>
    <cellStyle name="Comma 5 2 8 2 2" xfId="34356" xr:uid="{00000000-0005-0000-0000-000086270000}"/>
    <cellStyle name="Comma 5 2 8 3" xfId="39658" xr:uid="{00000000-0005-0000-0000-000087270000}"/>
    <cellStyle name="Comma 5 2 8 4" xfId="28982" xr:uid="{00000000-0005-0000-0000-000088270000}"/>
    <cellStyle name="Comma 5 2 8 5" xfId="28701" xr:uid="{00000000-0005-0000-0000-000089270000}"/>
    <cellStyle name="Comma 5 2 8 6" xfId="47658" xr:uid="{00000000-0005-0000-0000-00008A270000}"/>
    <cellStyle name="Comma 5 2 8 7" xfId="50674" xr:uid="{00000000-0005-0000-0000-00008B270000}"/>
    <cellStyle name="Comma 5 2 9" xfId="11272" xr:uid="{00000000-0005-0000-0000-00008C270000}"/>
    <cellStyle name="Comma 5 2 9 2" xfId="18819" xr:uid="{00000000-0005-0000-0000-00008D270000}"/>
    <cellStyle name="Comma 5 2 9 3" xfId="31891" xr:uid="{00000000-0005-0000-0000-00008E270000}"/>
    <cellStyle name="Comma 5 2 9 4" xfId="44699" xr:uid="{00000000-0005-0000-0000-00008F270000}"/>
    <cellStyle name="Comma 5 2 9 5" xfId="48135" xr:uid="{00000000-0005-0000-0000-000090270000}"/>
    <cellStyle name="Comma 5 2 9 6" xfId="51151" xr:uid="{00000000-0005-0000-0000-000091270000}"/>
    <cellStyle name="Comma 5 3" xfId="4200" xr:uid="{00000000-0005-0000-0000-000092270000}"/>
    <cellStyle name="Comma 5 3 2" xfId="5992" xr:uid="{00000000-0005-0000-0000-000093270000}"/>
    <cellStyle name="Comma 5 3 2 2" xfId="31353" xr:uid="{00000000-0005-0000-0000-000094270000}"/>
    <cellStyle name="Comma 5 3 2 2 2" xfId="36514" xr:uid="{00000000-0005-0000-0000-000095270000}"/>
    <cellStyle name="Comma 5 3 2 2 3" xfId="41816" xr:uid="{00000000-0005-0000-0000-000096270000}"/>
    <cellStyle name="Comma 5 3 2 3" xfId="33863" xr:uid="{00000000-0005-0000-0000-000097270000}"/>
    <cellStyle name="Comma 5 3 2 4" xfId="39165" xr:uid="{00000000-0005-0000-0000-000098270000}"/>
    <cellStyle name="Comma 5 3 3" xfId="8666" xr:uid="{00000000-0005-0000-0000-000099270000}"/>
    <cellStyle name="Comma 5 3 4" xfId="8006" xr:uid="{00000000-0005-0000-0000-00009A270000}"/>
    <cellStyle name="Comma 5 3 4 2" xfId="18030" xr:uid="{00000000-0005-0000-0000-00009B270000}"/>
    <cellStyle name="Comma 5 3 4 3" xfId="20509" xr:uid="{00000000-0005-0000-0000-00009C270000}"/>
    <cellStyle name="Comma 5 3 4 4" xfId="47035" xr:uid="{00000000-0005-0000-0000-00009D270000}"/>
    <cellStyle name="Comma 5 3 4 5" xfId="50051" xr:uid="{00000000-0005-0000-0000-00009E270000}"/>
    <cellStyle name="Comma 5 3 5" xfId="15802" xr:uid="{00000000-0005-0000-0000-00009F270000}"/>
    <cellStyle name="Comma 5 3 6" xfId="20072" xr:uid="{00000000-0005-0000-0000-0000A0270000}"/>
    <cellStyle name="Comma 5 3 7" xfId="44948" xr:uid="{00000000-0005-0000-0000-0000A1270000}"/>
    <cellStyle name="Comma 5 3 8" xfId="45856" xr:uid="{00000000-0005-0000-0000-0000A2270000}"/>
    <cellStyle name="Comma 5 4" xfId="3458" xr:uid="{00000000-0005-0000-0000-0000A3270000}"/>
    <cellStyle name="Comma 5 4 10" xfId="11767" xr:uid="{00000000-0005-0000-0000-0000A4270000}"/>
    <cellStyle name="Comma 5 4 10 2" xfId="19302" xr:uid="{00000000-0005-0000-0000-0000A5270000}"/>
    <cellStyle name="Comma 5 4 10 3" xfId="43856" xr:uid="{00000000-0005-0000-0000-0000A6270000}"/>
    <cellStyle name="Comma 5 4 10 4" xfId="48618" xr:uid="{00000000-0005-0000-0000-0000A7270000}"/>
    <cellStyle name="Comma 5 4 10 5" xfId="51634" xr:uid="{00000000-0005-0000-0000-0000A8270000}"/>
    <cellStyle name="Comma 5 4 10 6" xfId="15635" xr:uid="{00000000-0005-0000-0000-0000A9270000}"/>
    <cellStyle name="Comma 5 4 11" xfId="7501" xr:uid="{00000000-0005-0000-0000-0000AA270000}"/>
    <cellStyle name="Comma 5 4 11 2" xfId="18003" xr:uid="{00000000-0005-0000-0000-0000AB270000}"/>
    <cellStyle name="Comma 5 4 11 3" xfId="43445" xr:uid="{00000000-0005-0000-0000-0000AC270000}"/>
    <cellStyle name="Comma 5 4 11 4" xfId="46998" xr:uid="{00000000-0005-0000-0000-0000AD270000}"/>
    <cellStyle name="Comma 5 4 11 5" xfId="50014" xr:uid="{00000000-0005-0000-0000-0000AE270000}"/>
    <cellStyle name="Comma 5 4 12" xfId="15803" xr:uid="{00000000-0005-0000-0000-0000AF270000}"/>
    <cellStyle name="Comma 5 4 13" xfId="20073" xr:uid="{00000000-0005-0000-0000-0000B0270000}"/>
    <cellStyle name="Comma 5 4 14" xfId="43665" xr:uid="{00000000-0005-0000-0000-0000B1270000}"/>
    <cellStyle name="Comma 5 4 15" xfId="44949" xr:uid="{00000000-0005-0000-0000-0000B2270000}"/>
    <cellStyle name="Comma 5 4 16" xfId="45857" xr:uid="{00000000-0005-0000-0000-0000B3270000}"/>
    <cellStyle name="Comma 5 4 17" xfId="46081" xr:uid="{00000000-0005-0000-0000-0000B4270000}"/>
    <cellStyle name="Comma 5 4 18" xfId="49096" xr:uid="{00000000-0005-0000-0000-0000B5270000}"/>
    <cellStyle name="Comma 5 4 19" xfId="12252" xr:uid="{00000000-0005-0000-0000-0000B6270000}"/>
    <cellStyle name="Comma 5 4 2" xfId="5979" xr:uid="{00000000-0005-0000-0000-0000B7270000}"/>
    <cellStyle name="Comma 5 4 2 10" xfId="15047" xr:uid="{00000000-0005-0000-0000-0000B8270000}"/>
    <cellStyle name="Comma 5 4 2 2" xfId="6421" xr:uid="{00000000-0005-0000-0000-0000B9270000}"/>
    <cellStyle name="Comma 5 4 2 2 2" xfId="11063" xr:uid="{00000000-0005-0000-0000-0000BA270000}"/>
    <cellStyle name="Comma 5 4 2 2 2 2" xfId="18613" xr:uid="{00000000-0005-0000-0000-0000BB270000}"/>
    <cellStyle name="Comma 5 4 2 2 2 3" xfId="44638" xr:uid="{00000000-0005-0000-0000-0000BC270000}"/>
    <cellStyle name="Comma 5 4 2 2 2 4" xfId="47929" xr:uid="{00000000-0005-0000-0000-0000BD270000}"/>
    <cellStyle name="Comma 5 4 2 2 2 5" xfId="50945" xr:uid="{00000000-0005-0000-0000-0000BE270000}"/>
    <cellStyle name="Comma 5 4 2 2 2 6" xfId="15425" xr:uid="{00000000-0005-0000-0000-0000BF270000}"/>
    <cellStyle name="Comma 5 4 2 2 3" xfId="11548" xr:uid="{00000000-0005-0000-0000-0000C0270000}"/>
    <cellStyle name="Comma 5 4 2 2 3 2" xfId="19090" xr:uid="{00000000-0005-0000-0000-0000C1270000}"/>
    <cellStyle name="Comma 5 4 2 2 3 3" xfId="32866" xr:uid="{00000000-0005-0000-0000-0000C2270000}"/>
    <cellStyle name="Comma 5 4 2 2 3 4" xfId="48406" xr:uid="{00000000-0005-0000-0000-0000C3270000}"/>
    <cellStyle name="Comma 5 4 2 2 3 5" xfId="51422" xr:uid="{00000000-0005-0000-0000-0000C4270000}"/>
    <cellStyle name="Comma 5 4 2 2 3 6" xfId="15568" xr:uid="{00000000-0005-0000-0000-0000C5270000}"/>
    <cellStyle name="Comma 5 4 2 2 4" xfId="12035" xr:uid="{00000000-0005-0000-0000-0000C6270000}"/>
    <cellStyle name="Comma 5 4 2 2 4 2" xfId="19567" xr:uid="{00000000-0005-0000-0000-0000C7270000}"/>
    <cellStyle name="Comma 5 4 2 2 4 3" xfId="43788" xr:uid="{00000000-0005-0000-0000-0000C8270000}"/>
    <cellStyle name="Comma 5 4 2 2 4 4" xfId="48883" xr:uid="{00000000-0005-0000-0000-0000C9270000}"/>
    <cellStyle name="Comma 5 4 2 2 4 5" xfId="51899" xr:uid="{00000000-0005-0000-0000-0000CA270000}"/>
    <cellStyle name="Comma 5 4 2 2 4 6" xfId="15713" xr:uid="{00000000-0005-0000-0000-0000CB270000}"/>
    <cellStyle name="Comma 5 4 2 2 5" xfId="9059" xr:uid="{00000000-0005-0000-0000-0000CC270000}"/>
    <cellStyle name="Comma 5 4 2 2 5 2" xfId="44780" xr:uid="{00000000-0005-0000-0000-0000CD270000}"/>
    <cellStyle name="Comma 5 4 2 2 5 3" xfId="47452" xr:uid="{00000000-0005-0000-0000-0000CE270000}"/>
    <cellStyle name="Comma 5 4 2 2 5 4" xfId="50468" xr:uid="{00000000-0005-0000-0000-0000CF270000}"/>
    <cellStyle name="Comma 5 4 2 2 5 5" xfId="18283" xr:uid="{00000000-0005-0000-0000-0000D0270000}"/>
    <cellStyle name="Comma 5 4 2 2 6" xfId="43845" xr:uid="{00000000-0005-0000-0000-0000D1270000}"/>
    <cellStyle name="Comma 5 4 2 2 7" xfId="46346" xr:uid="{00000000-0005-0000-0000-0000D2270000}"/>
    <cellStyle name="Comma 5 4 2 2 8" xfId="49362" xr:uid="{00000000-0005-0000-0000-0000D3270000}"/>
    <cellStyle name="Comma 5 4 2 2 9" xfId="15192" xr:uid="{00000000-0005-0000-0000-0000D4270000}"/>
    <cellStyle name="Comma 5 4 2 3" xfId="10851" xr:uid="{00000000-0005-0000-0000-0000D5270000}"/>
    <cellStyle name="Comma 5 4 2 3 2" xfId="18401" xr:uid="{00000000-0005-0000-0000-0000D6270000}"/>
    <cellStyle name="Comma 5 4 2 3 3" xfId="20476" xr:uid="{00000000-0005-0000-0000-0000D7270000}"/>
    <cellStyle name="Comma 5 4 2 3 4" xfId="47717" xr:uid="{00000000-0005-0000-0000-0000D8270000}"/>
    <cellStyle name="Comma 5 4 2 3 5" xfId="50733" xr:uid="{00000000-0005-0000-0000-0000D9270000}"/>
    <cellStyle name="Comma 5 4 2 3 6" xfId="15365" xr:uid="{00000000-0005-0000-0000-0000DA270000}"/>
    <cellStyle name="Comma 5 4 2 4" xfId="11335" xr:uid="{00000000-0005-0000-0000-0000DB270000}"/>
    <cellStyle name="Comma 5 4 2 4 2" xfId="18878" xr:uid="{00000000-0005-0000-0000-0000DC270000}"/>
    <cellStyle name="Comma 5 4 2 4 3" xfId="43341" xr:uid="{00000000-0005-0000-0000-0000DD270000}"/>
    <cellStyle name="Comma 5 4 2 4 4" xfId="48194" xr:uid="{00000000-0005-0000-0000-0000DE270000}"/>
    <cellStyle name="Comma 5 4 2 4 5" xfId="51210" xr:uid="{00000000-0005-0000-0000-0000DF270000}"/>
    <cellStyle name="Comma 5 4 2 4 6" xfId="15507" xr:uid="{00000000-0005-0000-0000-0000E0270000}"/>
    <cellStyle name="Comma 5 4 2 5" xfId="11822" xr:uid="{00000000-0005-0000-0000-0000E1270000}"/>
    <cellStyle name="Comma 5 4 2 5 2" xfId="19355" xr:uid="{00000000-0005-0000-0000-0000E2270000}"/>
    <cellStyle name="Comma 5 4 2 5 3" xfId="44364" xr:uid="{00000000-0005-0000-0000-0000E3270000}"/>
    <cellStyle name="Comma 5 4 2 5 4" xfId="48671" xr:uid="{00000000-0005-0000-0000-0000E4270000}"/>
    <cellStyle name="Comma 5 4 2 5 5" xfId="51687" xr:uid="{00000000-0005-0000-0000-0000E5270000}"/>
    <cellStyle name="Comma 5 4 2 5 6" xfId="15652" xr:uid="{00000000-0005-0000-0000-0000E6270000}"/>
    <cellStyle name="Comma 5 4 2 6" xfId="8762" xr:uid="{00000000-0005-0000-0000-0000E7270000}"/>
    <cellStyle name="Comma 5 4 2 6 2" xfId="20819" xr:uid="{00000000-0005-0000-0000-0000E8270000}"/>
    <cellStyle name="Comma 5 4 2 6 3" xfId="47240" xr:uid="{00000000-0005-0000-0000-0000E9270000}"/>
    <cellStyle name="Comma 5 4 2 6 4" xfId="50256" xr:uid="{00000000-0005-0000-0000-0000EA270000}"/>
    <cellStyle name="Comma 5 4 2 6 5" xfId="18221" xr:uid="{00000000-0005-0000-0000-0000EB270000}"/>
    <cellStyle name="Comma 5 4 2 7" xfId="43708" xr:uid="{00000000-0005-0000-0000-0000EC270000}"/>
    <cellStyle name="Comma 5 4 2 8" xfId="46134" xr:uid="{00000000-0005-0000-0000-0000ED270000}"/>
    <cellStyle name="Comma 5 4 2 9" xfId="49150" xr:uid="{00000000-0005-0000-0000-0000EE270000}"/>
    <cellStyle name="Comma 5 4 3" xfId="6181" xr:uid="{00000000-0005-0000-0000-0000EF270000}"/>
    <cellStyle name="Comma 5 4 3 10" xfId="15078" xr:uid="{00000000-0005-0000-0000-0000F0270000}"/>
    <cellStyle name="Comma 5 4 3 2" xfId="6501" xr:uid="{00000000-0005-0000-0000-0000F1270000}"/>
    <cellStyle name="Comma 5 4 3 2 2" xfId="11116" xr:uid="{00000000-0005-0000-0000-0000F2270000}"/>
    <cellStyle name="Comma 5 4 3 2 2 2" xfId="18666" xr:uid="{00000000-0005-0000-0000-0000F3270000}"/>
    <cellStyle name="Comma 5 4 3 2 2 3" xfId="28815" xr:uid="{00000000-0005-0000-0000-0000F4270000}"/>
    <cellStyle name="Comma 5 4 3 2 2 4" xfId="47982" xr:uid="{00000000-0005-0000-0000-0000F5270000}"/>
    <cellStyle name="Comma 5 4 3 2 2 5" xfId="50998" xr:uid="{00000000-0005-0000-0000-0000F6270000}"/>
    <cellStyle name="Comma 5 4 3 2 2 6" xfId="15440" xr:uid="{00000000-0005-0000-0000-0000F7270000}"/>
    <cellStyle name="Comma 5 4 3 2 3" xfId="11601" xr:uid="{00000000-0005-0000-0000-0000F8270000}"/>
    <cellStyle name="Comma 5 4 3 2 3 2" xfId="19143" xr:uid="{00000000-0005-0000-0000-0000F9270000}"/>
    <cellStyle name="Comma 5 4 3 2 3 3" xfId="42799" xr:uid="{00000000-0005-0000-0000-0000FA270000}"/>
    <cellStyle name="Comma 5 4 3 2 3 4" xfId="48459" xr:uid="{00000000-0005-0000-0000-0000FB270000}"/>
    <cellStyle name="Comma 5 4 3 2 3 5" xfId="51475" xr:uid="{00000000-0005-0000-0000-0000FC270000}"/>
    <cellStyle name="Comma 5 4 3 2 3 6" xfId="15583" xr:uid="{00000000-0005-0000-0000-0000FD270000}"/>
    <cellStyle name="Comma 5 4 3 2 4" xfId="12088" xr:uid="{00000000-0005-0000-0000-0000FE270000}"/>
    <cellStyle name="Comma 5 4 3 2 4 2" xfId="19620" xr:uid="{00000000-0005-0000-0000-0000FF270000}"/>
    <cellStyle name="Comma 5 4 3 2 4 3" xfId="43840" xr:uid="{00000000-0005-0000-0000-000000280000}"/>
    <cellStyle name="Comma 5 4 3 2 4 4" xfId="48936" xr:uid="{00000000-0005-0000-0000-000001280000}"/>
    <cellStyle name="Comma 5 4 3 2 4 5" xfId="51952" xr:uid="{00000000-0005-0000-0000-000002280000}"/>
    <cellStyle name="Comma 5 4 3 2 4 6" xfId="15728" xr:uid="{00000000-0005-0000-0000-000003280000}"/>
    <cellStyle name="Comma 5 4 3 2 5" xfId="9134" xr:uid="{00000000-0005-0000-0000-000004280000}"/>
    <cellStyle name="Comma 5 4 3 2 5 2" xfId="44208" xr:uid="{00000000-0005-0000-0000-000005280000}"/>
    <cellStyle name="Comma 5 4 3 2 5 3" xfId="47505" xr:uid="{00000000-0005-0000-0000-000006280000}"/>
    <cellStyle name="Comma 5 4 3 2 5 4" xfId="50521" xr:uid="{00000000-0005-0000-0000-000007280000}"/>
    <cellStyle name="Comma 5 4 3 2 5 5" xfId="18298" xr:uid="{00000000-0005-0000-0000-000008280000}"/>
    <cellStyle name="Comma 5 4 3 2 6" xfId="43870" xr:uid="{00000000-0005-0000-0000-000009280000}"/>
    <cellStyle name="Comma 5 4 3 2 7" xfId="46399" xr:uid="{00000000-0005-0000-0000-00000A280000}"/>
    <cellStyle name="Comma 5 4 3 2 8" xfId="49415" xr:uid="{00000000-0005-0000-0000-00000B280000}"/>
    <cellStyle name="Comma 5 4 3 2 9" xfId="15229" xr:uid="{00000000-0005-0000-0000-00000C280000}"/>
    <cellStyle name="Comma 5 4 3 3" xfId="10904" xr:uid="{00000000-0005-0000-0000-00000D280000}"/>
    <cellStyle name="Comma 5 4 3 3 2" xfId="18454" xr:uid="{00000000-0005-0000-0000-00000E280000}"/>
    <cellStyle name="Comma 5 4 3 3 3" xfId="43799" xr:uid="{00000000-0005-0000-0000-00000F280000}"/>
    <cellStyle name="Comma 5 4 3 3 4" xfId="47770" xr:uid="{00000000-0005-0000-0000-000010280000}"/>
    <cellStyle name="Comma 5 4 3 3 5" xfId="50786" xr:uid="{00000000-0005-0000-0000-000011280000}"/>
    <cellStyle name="Comma 5 4 3 3 6" xfId="15380" xr:uid="{00000000-0005-0000-0000-000012280000}"/>
    <cellStyle name="Comma 5 4 3 4" xfId="11389" xr:uid="{00000000-0005-0000-0000-000013280000}"/>
    <cellStyle name="Comma 5 4 3 4 2" xfId="18931" xr:uid="{00000000-0005-0000-0000-000014280000}"/>
    <cellStyle name="Comma 5 4 3 4 3" xfId="44562" xr:uid="{00000000-0005-0000-0000-000015280000}"/>
    <cellStyle name="Comma 5 4 3 4 4" xfId="48247" xr:uid="{00000000-0005-0000-0000-000016280000}"/>
    <cellStyle name="Comma 5 4 3 4 5" xfId="51263" xr:uid="{00000000-0005-0000-0000-000017280000}"/>
    <cellStyle name="Comma 5 4 3 4 6" xfId="15523" xr:uid="{00000000-0005-0000-0000-000018280000}"/>
    <cellStyle name="Comma 5 4 3 5" xfId="11876" xr:uid="{00000000-0005-0000-0000-000019280000}"/>
    <cellStyle name="Comma 5 4 3 5 2" xfId="19408" xr:uid="{00000000-0005-0000-0000-00001A280000}"/>
    <cellStyle name="Comma 5 4 3 5 3" xfId="44013" xr:uid="{00000000-0005-0000-0000-00001B280000}"/>
    <cellStyle name="Comma 5 4 3 5 4" xfId="48724" xr:uid="{00000000-0005-0000-0000-00001C280000}"/>
    <cellStyle name="Comma 5 4 3 5 5" xfId="51740" xr:uid="{00000000-0005-0000-0000-00001D280000}"/>
    <cellStyle name="Comma 5 4 3 5 6" xfId="15668" xr:uid="{00000000-0005-0000-0000-00001E280000}"/>
    <cellStyle name="Comma 5 4 3 6" xfId="8831" xr:uid="{00000000-0005-0000-0000-00001F280000}"/>
    <cellStyle name="Comma 5 4 3 6 2" xfId="32599" xr:uid="{00000000-0005-0000-0000-000020280000}"/>
    <cellStyle name="Comma 5 4 3 6 3" xfId="47293" xr:uid="{00000000-0005-0000-0000-000021280000}"/>
    <cellStyle name="Comma 5 4 3 6 4" xfId="50309" xr:uid="{00000000-0005-0000-0000-000022280000}"/>
    <cellStyle name="Comma 5 4 3 6 5" xfId="18238" xr:uid="{00000000-0005-0000-0000-000023280000}"/>
    <cellStyle name="Comma 5 4 3 7" xfId="43492" xr:uid="{00000000-0005-0000-0000-000024280000}"/>
    <cellStyle name="Comma 5 4 3 8" xfId="46187" xr:uid="{00000000-0005-0000-0000-000025280000}"/>
    <cellStyle name="Comma 5 4 3 9" xfId="49203" xr:uid="{00000000-0005-0000-0000-000026280000}"/>
    <cellStyle name="Comma 5 4 4" xfId="6261" xr:uid="{00000000-0005-0000-0000-000027280000}"/>
    <cellStyle name="Comma 5 4 4 10" xfId="15112" xr:uid="{00000000-0005-0000-0000-000028280000}"/>
    <cellStyle name="Comma 5 4 4 2" xfId="6581" xr:uid="{00000000-0005-0000-0000-000029280000}"/>
    <cellStyle name="Comma 5 4 4 2 2" xfId="11169" xr:uid="{00000000-0005-0000-0000-00002A280000}"/>
    <cellStyle name="Comma 5 4 4 2 2 2" xfId="18719" xr:uid="{00000000-0005-0000-0000-00002B280000}"/>
    <cellStyle name="Comma 5 4 4 2 2 3" xfId="44353" xr:uid="{00000000-0005-0000-0000-00002C280000}"/>
    <cellStyle name="Comma 5 4 4 2 2 4" xfId="48035" xr:uid="{00000000-0005-0000-0000-00002D280000}"/>
    <cellStyle name="Comma 5 4 4 2 2 5" xfId="51051" xr:uid="{00000000-0005-0000-0000-00002E280000}"/>
    <cellStyle name="Comma 5 4 4 2 2 6" xfId="15455" xr:uid="{00000000-0005-0000-0000-00002F280000}"/>
    <cellStyle name="Comma 5 4 4 2 3" xfId="11654" xr:uid="{00000000-0005-0000-0000-000030280000}"/>
    <cellStyle name="Comma 5 4 4 2 3 2" xfId="19196" xr:uid="{00000000-0005-0000-0000-000031280000}"/>
    <cellStyle name="Comma 5 4 4 2 3 3" xfId="20455" xr:uid="{00000000-0005-0000-0000-000032280000}"/>
    <cellStyle name="Comma 5 4 4 2 3 4" xfId="48512" xr:uid="{00000000-0005-0000-0000-000033280000}"/>
    <cellStyle name="Comma 5 4 4 2 3 5" xfId="51528" xr:uid="{00000000-0005-0000-0000-000034280000}"/>
    <cellStyle name="Comma 5 4 4 2 3 6" xfId="15598" xr:uid="{00000000-0005-0000-0000-000035280000}"/>
    <cellStyle name="Comma 5 4 4 2 4" xfId="12141" xr:uid="{00000000-0005-0000-0000-000036280000}"/>
    <cellStyle name="Comma 5 4 4 2 4 2" xfId="19673" xr:uid="{00000000-0005-0000-0000-000037280000}"/>
    <cellStyle name="Comma 5 4 4 2 4 3" xfId="42881" xr:uid="{00000000-0005-0000-0000-000038280000}"/>
    <cellStyle name="Comma 5 4 4 2 4 4" xfId="48989" xr:uid="{00000000-0005-0000-0000-000039280000}"/>
    <cellStyle name="Comma 5 4 4 2 4 5" xfId="52005" xr:uid="{00000000-0005-0000-0000-00003A280000}"/>
    <cellStyle name="Comma 5 4 4 2 4 6" xfId="15743" xr:uid="{00000000-0005-0000-0000-00003B280000}"/>
    <cellStyle name="Comma 5 4 4 2 5" xfId="9214" xr:uid="{00000000-0005-0000-0000-00003C280000}"/>
    <cellStyle name="Comma 5 4 4 2 5 2" xfId="42655" xr:uid="{00000000-0005-0000-0000-00003D280000}"/>
    <cellStyle name="Comma 5 4 4 2 5 3" xfId="47558" xr:uid="{00000000-0005-0000-0000-00003E280000}"/>
    <cellStyle name="Comma 5 4 4 2 5 4" xfId="50574" xr:uid="{00000000-0005-0000-0000-00003F280000}"/>
    <cellStyle name="Comma 5 4 4 2 5 5" xfId="18313" xr:uid="{00000000-0005-0000-0000-000040280000}"/>
    <cellStyle name="Comma 5 4 4 2 6" xfId="44447" xr:uid="{00000000-0005-0000-0000-000041280000}"/>
    <cellStyle name="Comma 5 4 4 2 7" xfId="46452" xr:uid="{00000000-0005-0000-0000-000042280000}"/>
    <cellStyle name="Comma 5 4 4 2 8" xfId="49468" xr:uid="{00000000-0005-0000-0000-000043280000}"/>
    <cellStyle name="Comma 5 4 4 2 9" xfId="15271" xr:uid="{00000000-0005-0000-0000-000044280000}"/>
    <cellStyle name="Comma 5 4 4 3" xfId="10957" xr:uid="{00000000-0005-0000-0000-000045280000}"/>
    <cellStyle name="Comma 5 4 4 3 2" xfId="18507" xr:uid="{00000000-0005-0000-0000-000046280000}"/>
    <cellStyle name="Comma 5 4 4 3 3" xfId="43695" xr:uid="{00000000-0005-0000-0000-000047280000}"/>
    <cellStyle name="Comma 5 4 4 3 4" xfId="47823" xr:uid="{00000000-0005-0000-0000-000048280000}"/>
    <cellStyle name="Comma 5 4 4 3 5" xfId="50839" xr:uid="{00000000-0005-0000-0000-000049280000}"/>
    <cellStyle name="Comma 5 4 4 3 6" xfId="15395" xr:uid="{00000000-0005-0000-0000-00004A280000}"/>
    <cellStyle name="Comma 5 4 4 4" xfId="11442" xr:uid="{00000000-0005-0000-0000-00004B280000}"/>
    <cellStyle name="Comma 5 4 4 4 2" xfId="18984" xr:uid="{00000000-0005-0000-0000-00004C280000}"/>
    <cellStyle name="Comma 5 4 4 4 3" xfId="43172" xr:uid="{00000000-0005-0000-0000-00004D280000}"/>
    <cellStyle name="Comma 5 4 4 4 4" xfId="48300" xr:uid="{00000000-0005-0000-0000-00004E280000}"/>
    <cellStyle name="Comma 5 4 4 4 5" xfId="51316" xr:uid="{00000000-0005-0000-0000-00004F280000}"/>
    <cellStyle name="Comma 5 4 4 4 6" xfId="15538" xr:uid="{00000000-0005-0000-0000-000050280000}"/>
    <cellStyle name="Comma 5 4 4 5" xfId="11929" xr:uid="{00000000-0005-0000-0000-000051280000}"/>
    <cellStyle name="Comma 5 4 4 5 2" xfId="19461" xr:uid="{00000000-0005-0000-0000-000052280000}"/>
    <cellStyle name="Comma 5 4 4 5 3" xfId="42846" xr:uid="{00000000-0005-0000-0000-000053280000}"/>
    <cellStyle name="Comma 5 4 4 5 4" xfId="48777" xr:uid="{00000000-0005-0000-0000-000054280000}"/>
    <cellStyle name="Comma 5 4 4 5 5" xfId="51793" xr:uid="{00000000-0005-0000-0000-000055280000}"/>
    <cellStyle name="Comma 5 4 4 5 6" xfId="15683" xr:uid="{00000000-0005-0000-0000-000056280000}"/>
    <cellStyle name="Comma 5 4 4 6" xfId="8903" xr:uid="{00000000-0005-0000-0000-000057280000}"/>
    <cellStyle name="Comma 5 4 4 6 2" xfId="44484" xr:uid="{00000000-0005-0000-0000-000058280000}"/>
    <cellStyle name="Comma 5 4 4 6 3" xfId="47346" xr:uid="{00000000-0005-0000-0000-000059280000}"/>
    <cellStyle name="Comma 5 4 4 6 4" xfId="50362" xr:uid="{00000000-0005-0000-0000-00005A280000}"/>
    <cellStyle name="Comma 5 4 4 6 5" xfId="18253" xr:uid="{00000000-0005-0000-0000-00005B280000}"/>
    <cellStyle name="Comma 5 4 4 7" xfId="44159" xr:uid="{00000000-0005-0000-0000-00005C280000}"/>
    <cellStyle name="Comma 5 4 4 8" xfId="46240" xr:uid="{00000000-0005-0000-0000-00005D280000}"/>
    <cellStyle name="Comma 5 4 4 9" xfId="49256" xr:uid="{00000000-0005-0000-0000-00005E280000}"/>
    <cellStyle name="Comma 5 4 5" xfId="6341" xr:uid="{00000000-0005-0000-0000-00005F280000}"/>
    <cellStyle name="Comma 5 4 5 2" xfId="11010" xr:uid="{00000000-0005-0000-0000-000060280000}"/>
    <cellStyle name="Comma 5 4 5 2 2" xfId="18560" xr:uid="{00000000-0005-0000-0000-000061280000}"/>
    <cellStyle name="Comma 5 4 5 2 3" xfId="21245" xr:uid="{00000000-0005-0000-0000-000062280000}"/>
    <cellStyle name="Comma 5 4 5 2 4" xfId="47876" xr:uid="{00000000-0005-0000-0000-000063280000}"/>
    <cellStyle name="Comma 5 4 5 2 5" xfId="50892" xr:uid="{00000000-0005-0000-0000-000064280000}"/>
    <cellStyle name="Comma 5 4 5 2 6" xfId="15410" xr:uid="{00000000-0005-0000-0000-000065280000}"/>
    <cellStyle name="Comma 5 4 5 3" xfId="11495" xr:uid="{00000000-0005-0000-0000-000066280000}"/>
    <cellStyle name="Comma 5 4 5 3 2" xfId="19037" xr:uid="{00000000-0005-0000-0000-000067280000}"/>
    <cellStyle name="Comma 5 4 5 3 3" xfId="42781" xr:uid="{00000000-0005-0000-0000-000068280000}"/>
    <cellStyle name="Comma 5 4 5 3 4" xfId="48353" xr:uid="{00000000-0005-0000-0000-000069280000}"/>
    <cellStyle name="Comma 5 4 5 3 5" xfId="51369" xr:uid="{00000000-0005-0000-0000-00006A280000}"/>
    <cellStyle name="Comma 5 4 5 3 6" xfId="15553" xr:uid="{00000000-0005-0000-0000-00006B280000}"/>
    <cellStyle name="Comma 5 4 5 4" xfId="11982" xr:uid="{00000000-0005-0000-0000-00006C280000}"/>
    <cellStyle name="Comma 5 4 5 4 2" xfId="19514" xr:uid="{00000000-0005-0000-0000-00006D280000}"/>
    <cellStyle name="Comma 5 4 5 4 3" xfId="44596" xr:uid="{00000000-0005-0000-0000-00006E280000}"/>
    <cellStyle name="Comma 5 4 5 4 4" xfId="48830" xr:uid="{00000000-0005-0000-0000-00006F280000}"/>
    <cellStyle name="Comma 5 4 5 4 5" xfId="51846" xr:uid="{00000000-0005-0000-0000-000070280000}"/>
    <cellStyle name="Comma 5 4 5 4 6" xfId="15698" xr:uid="{00000000-0005-0000-0000-000071280000}"/>
    <cellStyle name="Comma 5 4 5 5" xfId="8980" xr:uid="{00000000-0005-0000-0000-000072280000}"/>
    <cellStyle name="Comma 5 4 5 5 2" xfId="28713" xr:uid="{00000000-0005-0000-0000-000073280000}"/>
    <cellStyle name="Comma 5 4 5 5 3" xfId="47399" xr:uid="{00000000-0005-0000-0000-000074280000}"/>
    <cellStyle name="Comma 5 4 5 5 4" xfId="50415" xr:uid="{00000000-0005-0000-0000-000075280000}"/>
    <cellStyle name="Comma 5 4 5 5 5" xfId="18268" xr:uid="{00000000-0005-0000-0000-000076280000}"/>
    <cellStyle name="Comma 5 4 5 6" xfId="42355" xr:uid="{00000000-0005-0000-0000-000077280000}"/>
    <cellStyle name="Comma 5 4 5 7" xfId="46293" xr:uid="{00000000-0005-0000-0000-000078280000}"/>
    <cellStyle name="Comma 5 4 5 8" xfId="49309" xr:uid="{00000000-0005-0000-0000-000079280000}"/>
    <cellStyle name="Comma 5 4 5 9" xfId="15151" xr:uid="{00000000-0005-0000-0000-00007A280000}"/>
    <cellStyle name="Comma 5 4 6" xfId="6661" xr:uid="{00000000-0005-0000-0000-00007B280000}"/>
    <cellStyle name="Comma 5 4 6 2" xfId="11222" xr:uid="{00000000-0005-0000-0000-00007C280000}"/>
    <cellStyle name="Comma 5 4 6 2 2" xfId="18772" xr:uid="{00000000-0005-0000-0000-00007D280000}"/>
    <cellStyle name="Comma 5 4 6 2 3" xfId="21215" xr:uid="{00000000-0005-0000-0000-00007E280000}"/>
    <cellStyle name="Comma 5 4 6 2 4" xfId="48088" xr:uid="{00000000-0005-0000-0000-00007F280000}"/>
    <cellStyle name="Comma 5 4 6 2 5" xfId="51104" xr:uid="{00000000-0005-0000-0000-000080280000}"/>
    <cellStyle name="Comma 5 4 6 2 6" xfId="15470" xr:uid="{00000000-0005-0000-0000-000081280000}"/>
    <cellStyle name="Comma 5 4 6 3" xfId="11707" xr:uid="{00000000-0005-0000-0000-000082280000}"/>
    <cellStyle name="Comma 5 4 6 3 2" xfId="19249" xr:uid="{00000000-0005-0000-0000-000083280000}"/>
    <cellStyle name="Comma 5 4 6 3 3" xfId="42816" xr:uid="{00000000-0005-0000-0000-000084280000}"/>
    <cellStyle name="Comma 5 4 6 3 4" xfId="48565" xr:uid="{00000000-0005-0000-0000-000085280000}"/>
    <cellStyle name="Comma 5 4 6 3 5" xfId="51581" xr:uid="{00000000-0005-0000-0000-000086280000}"/>
    <cellStyle name="Comma 5 4 6 3 6" xfId="15613" xr:uid="{00000000-0005-0000-0000-000087280000}"/>
    <cellStyle name="Comma 5 4 6 4" xfId="12195" xr:uid="{00000000-0005-0000-0000-000088280000}"/>
    <cellStyle name="Comma 5 4 6 4 2" xfId="19726" xr:uid="{00000000-0005-0000-0000-000089280000}"/>
    <cellStyle name="Comma 5 4 6 4 3" xfId="28644" xr:uid="{00000000-0005-0000-0000-00008A280000}"/>
    <cellStyle name="Comma 5 4 6 4 4" xfId="49042" xr:uid="{00000000-0005-0000-0000-00008B280000}"/>
    <cellStyle name="Comma 5 4 6 4 5" xfId="52058" xr:uid="{00000000-0005-0000-0000-00008C280000}"/>
    <cellStyle name="Comma 5 4 6 4 6" xfId="15759" xr:uid="{00000000-0005-0000-0000-00008D280000}"/>
    <cellStyle name="Comma 5 4 6 5" xfId="9294" xr:uid="{00000000-0005-0000-0000-00008E280000}"/>
    <cellStyle name="Comma 5 4 6 5 2" xfId="43106" xr:uid="{00000000-0005-0000-0000-00008F280000}"/>
    <cellStyle name="Comma 5 4 6 5 3" xfId="47611" xr:uid="{00000000-0005-0000-0000-000090280000}"/>
    <cellStyle name="Comma 5 4 6 5 4" xfId="50627" xr:uid="{00000000-0005-0000-0000-000091280000}"/>
    <cellStyle name="Comma 5 4 6 5 5" xfId="18328" xr:uid="{00000000-0005-0000-0000-000092280000}"/>
    <cellStyle name="Comma 5 4 6 6" xfId="42433" xr:uid="{00000000-0005-0000-0000-000093280000}"/>
    <cellStyle name="Comma 5 4 6 7" xfId="46505" xr:uid="{00000000-0005-0000-0000-000094280000}"/>
    <cellStyle name="Comma 5 4 6 8" xfId="49521" xr:uid="{00000000-0005-0000-0000-000095280000}"/>
    <cellStyle name="Comma 5 4 6 9" xfId="15313" xr:uid="{00000000-0005-0000-0000-000096280000}"/>
    <cellStyle name="Comma 5 4 7" xfId="8729" xr:uid="{00000000-0005-0000-0000-000097280000}"/>
    <cellStyle name="Comma 5 4 7 2" xfId="18217" xr:uid="{00000000-0005-0000-0000-000098280000}"/>
    <cellStyle name="Comma 5 4 7 3" xfId="42593" xr:uid="{00000000-0005-0000-0000-000099280000}"/>
    <cellStyle name="Comma 5 4 7 4" xfId="47233" xr:uid="{00000000-0005-0000-0000-00009A280000}"/>
    <cellStyle name="Comma 5 4 7 5" xfId="50249" xr:uid="{00000000-0005-0000-0000-00009B280000}"/>
    <cellStyle name="Comma 5 4 7 6" xfId="15039" xr:uid="{00000000-0005-0000-0000-00009C280000}"/>
    <cellStyle name="Comma 5 4 8" xfId="10798" xr:uid="{00000000-0005-0000-0000-00009D280000}"/>
    <cellStyle name="Comma 5 4 8 2" xfId="18348" xr:uid="{00000000-0005-0000-0000-00009E280000}"/>
    <cellStyle name="Comma 5 4 8 3" xfId="44094" xr:uid="{00000000-0005-0000-0000-00009F280000}"/>
    <cellStyle name="Comma 5 4 8 4" xfId="47664" xr:uid="{00000000-0005-0000-0000-0000A0280000}"/>
    <cellStyle name="Comma 5 4 8 5" xfId="50680" xr:uid="{00000000-0005-0000-0000-0000A1280000}"/>
    <cellStyle name="Comma 5 4 8 6" xfId="15350" xr:uid="{00000000-0005-0000-0000-0000A2280000}"/>
    <cellStyle name="Comma 5 4 9" xfId="11280" xr:uid="{00000000-0005-0000-0000-0000A3280000}"/>
    <cellStyle name="Comma 5 4 9 2" xfId="18825" xr:uid="{00000000-0005-0000-0000-0000A4280000}"/>
    <cellStyle name="Comma 5 4 9 3" xfId="28802" xr:uid="{00000000-0005-0000-0000-0000A5280000}"/>
    <cellStyle name="Comma 5 4 9 4" xfId="48141" xr:uid="{00000000-0005-0000-0000-0000A6280000}"/>
    <cellStyle name="Comma 5 4 9 5" xfId="51157" xr:uid="{00000000-0005-0000-0000-0000A7280000}"/>
    <cellStyle name="Comma 5 4 9 6" xfId="15490" xr:uid="{00000000-0005-0000-0000-0000A8280000}"/>
    <cellStyle name="Comma 5 5" xfId="5698" xr:uid="{00000000-0005-0000-0000-0000A9280000}"/>
    <cellStyle name="Comma 5 5 2" xfId="20074" xr:uid="{00000000-0005-0000-0000-0000AA280000}"/>
    <cellStyle name="Comma 5 5 3" xfId="44950" xr:uid="{00000000-0005-0000-0000-0000AB280000}"/>
    <cellStyle name="Comma 5 5 4" xfId="45858" xr:uid="{00000000-0005-0000-0000-0000AC280000}"/>
    <cellStyle name="Comma 5 6" xfId="7534" xr:uid="{00000000-0005-0000-0000-0000AD280000}"/>
    <cellStyle name="Comma 5 6 2" xfId="20075" xr:uid="{00000000-0005-0000-0000-0000AE280000}"/>
    <cellStyle name="Comma 5 7" xfId="6729" xr:uid="{00000000-0005-0000-0000-0000AF280000}"/>
    <cellStyle name="Comma 5 7 2" xfId="17557" xr:uid="{00000000-0005-0000-0000-0000B0280000}"/>
    <cellStyle name="Comma 5 7 3" xfId="44813" xr:uid="{00000000-0005-0000-0000-0000B1280000}"/>
    <cellStyle name="Comma 5 7 4" xfId="46553" xr:uid="{00000000-0005-0000-0000-0000B2280000}"/>
    <cellStyle name="Comma 5 7 5" xfId="49569" xr:uid="{00000000-0005-0000-0000-0000B3280000}"/>
    <cellStyle name="Comma 5 7 6" xfId="14025" xr:uid="{00000000-0005-0000-0000-0000B4280000}"/>
    <cellStyle name="Comma 5 8" xfId="15800" xr:uid="{00000000-0005-0000-0000-0000B5280000}"/>
    <cellStyle name="Comma 5 9" xfId="20063" xr:uid="{00000000-0005-0000-0000-0000B6280000}"/>
    <cellStyle name="Comma 6" xfId="39" xr:uid="{00000000-0005-0000-0000-0000B7280000}"/>
    <cellStyle name="Comma 6 10" xfId="45859" xr:uid="{00000000-0005-0000-0000-0000B8280000}"/>
    <cellStyle name="Comma 6 11" xfId="2092" xr:uid="{00000000-0005-0000-0000-0000B9280000}"/>
    <cellStyle name="Comma 6 2" xfId="4883" xr:uid="{00000000-0005-0000-0000-0000BA280000}"/>
    <cellStyle name="Comma 6 2 10" xfId="11312" xr:uid="{00000000-0005-0000-0000-0000BB280000}"/>
    <cellStyle name="Comma 6 2 10 2" xfId="18855" xr:uid="{00000000-0005-0000-0000-0000BC280000}"/>
    <cellStyle name="Comma 6 2 10 3" xfId="44498" xr:uid="{00000000-0005-0000-0000-0000BD280000}"/>
    <cellStyle name="Comma 6 2 10 4" xfId="48171" xr:uid="{00000000-0005-0000-0000-0000BE280000}"/>
    <cellStyle name="Comma 6 2 10 5" xfId="51187" xr:uid="{00000000-0005-0000-0000-0000BF280000}"/>
    <cellStyle name="Comma 6 2 11" xfId="11799" xr:uid="{00000000-0005-0000-0000-0000C0280000}"/>
    <cellStyle name="Comma 6 2 11 2" xfId="19332" xr:uid="{00000000-0005-0000-0000-0000C1280000}"/>
    <cellStyle name="Comma 6 2 11 3" xfId="20452" xr:uid="{00000000-0005-0000-0000-0000C2280000}"/>
    <cellStyle name="Comma 6 2 11 4" xfId="48648" xr:uid="{00000000-0005-0000-0000-0000C3280000}"/>
    <cellStyle name="Comma 6 2 11 5" xfId="51664" xr:uid="{00000000-0005-0000-0000-0000C4280000}"/>
    <cellStyle name="Comma 6 2 12" xfId="7893" xr:uid="{00000000-0005-0000-0000-0000C5280000}"/>
    <cellStyle name="Comma 6 2 12 2" xfId="18021" xr:uid="{00000000-0005-0000-0000-0000C6280000}"/>
    <cellStyle name="Comma 6 2 12 3" xfId="43850" xr:uid="{00000000-0005-0000-0000-0000C7280000}"/>
    <cellStyle name="Comma 6 2 12 4" xfId="47023" xr:uid="{00000000-0005-0000-0000-0000C8280000}"/>
    <cellStyle name="Comma 6 2 12 5" xfId="50039" xr:uid="{00000000-0005-0000-0000-0000C9280000}"/>
    <cellStyle name="Comma 6 2 13" xfId="20077" xr:uid="{00000000-0005-0000-0000-0000CA280000}"/>
    <cellStyle name="Comma 6 2 14" xfId="44952" xr:uid="{00000000-0005-0000-0000-0000CB280000}"/>
    <cellStyle name="Comma 6 2 15" xfId="45860" xr:uid="{00000000-0005-0000-0000-0000CC280000}"/>
    <cellStyle name="Comma 6 2 16" xfId="46111" xr:uid="{00000000-0005-0000-0000-0000CD280000}"/>
    <cellStyle name="Comma 6 2 17" xfId="49126" xr:uid="{00000000-0005-0000-0000-0000CE280000}"/>
    <cellStyle name="Comma 6 2 2" xfId="4884" xr:uid="{00000000-0005-0000-0000-0000CF280000}"/>
    <cellStyle name="Comma 6 2 2 10" xfId="7801" xr:uid="{00000000-0005-0000-0000-0000D0280000}"/>
    <cellStyle name="Comma 6 2 2 10 2" xfId="44818" xr:uid="{00000000-0005-0000-0000-0000D1280000}"/>
    <cellStyle name="Comma 6 2 2 10 3" xfId="47009" xr:uid="{00000000-0005-0000-0000-0000D2280000}"/>
    <cellStyle name="Comma 6 2 2 10 4" xfId="50025" xr:uid="{00000000-0005-0000-0000-0000D3280000}"/>
    <cellStyle name="Comma 6 2 2 11" xfId="20078" xr:uid="{00000000-0005-0000-0000-0000D4280000}"/>
    <cellStyle name="Comma 6 2 2 12" xfId="44953" xr:uid="{00000000-0005-0000-0000-0000D5280000}"/>
    <cellStyle name="Comma 6 2 2 13" xfId="45861" xr:uid="{00000000-0005-0000-0000-0000D6280000}"/>
    <cellStyle name="Comma 6 2 2 14" xfId="46112" xr:uid="{00000000-0005-0000-0000-0000D7280000}"/>
    <cellStyle name="Comma 6 2 2 15" xfId="49127" xr:uid="{00000000-0005-0000-0000-0000D8280000}"/>
    <cellStyle name="Comma 6 2 2 2" xfId="6148" xr:uid="{00000000-0005-0000-0000-0000D9280000}"/>
    <cellStyle name="Comma 6 2 2 2 2" xfId="6468" xr:uid="{00000000-0005-0000-0000-0000DA280000}"/>
    <cellStyle name="Comma 6 2 2 2 2 2" xfId="11094" xr:uid="{00000000-0005-0000-0000-0000DB280000}"/>
    <cellStyle name="Comma 6 2 2 2 2 2 2" xfId="18644" xr:uid="{00000000-0005-0000-0000-0000DC280000}"/>
    <cellStyle name="Comma 6 2 2 2 2 2 3" xfId="43770" xr:uid="{00000000-0005-0000-0000-0000DD280000}"/>
    <cellStyle name="Comma 6 2 2 2 2 2 4" xfId="47960" xr:uid="{00000000-0005-0000-0000-0000DE280000}"/>
    <cellStyle name="Comma 6 2 2 2 2 2 5" xfId="50976" xr:uid="{00000000-0005-0000-0000-0000DF280000}"/>
    <cellStyle name="Comma 6 2 2 2 2 3" xfId="11579" xr:uid="{00000000-0005-0000-0000-0000E0280000}"/>
    <cellStyle name="Comma 6 2 2 2 2 3 2" xfId="19121" xr:uid="{00000000-0005-0000-0000-0000E1280000}"/>
    <cellStyle name="Comma 6 2 2 2 2 3 3" xfId="44359" xr:uid="{00000000-0005-0000-0000-0000E2280000}"/>
    <cellStyle name="Comma 6 2 2 2 2 3 4" xfId="48437" xr:uid="{00000000-0005-0000-0000-0000E3280000}"/>
    <cellStyle name="Comma 6 2 2 2 2 3 5" xfId="51453" xr:uid="{00000000-0005-0000-0000-0000E4280000}"/>
    <cellStyle name="Comma 6 2 2 2 2 4" xfId="12066" xr:uid="{00000000-0005-0000-0000-0000E5280000}"/>
    <cellStyle name="Comma 6 2 2 2 2 4 2" xfId="19598" xr:uid="{00000000-0005-0000-0000-0000E6280000}"/>
    <cellStyle name="Comma 6 2 2 2 2 4 3" xfId="43959" xr:uid="{00000000-0005-0000-0000-0000E7280000}"/>
    <cellStyle name="Comma 6 2 2 2 2 4 4" xfId="48914" xr:uid="{00000000-0005-0000-0000-0000E8280000}"/>
    <cellStyle name="Comma 6 2 2 2 2 4 5" xfId="51930" xr:uid="{00000000-0005-0000-0000-0000E9280000}"/>
    <cellStyle name="Comma 6 2 2 2 2 5" xfId="9102" xr:uid="{00000000-0005-0000-0000-0000EA280000}"/>
    <cellStyle name="Comma 6 2 2 2 2 5 2" xfId="44782" xr:uid="{00000000-0005-0000-0000-0000EB280000}"/>
    <cellStyle name="Comma 6 2 2 2 2 5 3" xfId="47483" xr:uid="{00000000-0005-0000-0000-0000EC280000}"/>
    <cellStyle name="Comma 6 2 2 2 2 5 4" xfId="50499" xr:uid="{00000000-0005-0000-0000-0000ED280000}"/>
    <cellStyle name="Comma 6 2 2 2 2 6" xfId="42379" xr:uid="{00000000-0005-0000-0000-0000EE280000}"/>
    <cellStyle name="Comma 6 2 2 2 2 7" xfId="46377" xr:uid="{00000000-0005-0000-0000-0000EF280000}"/>
    <cellStyle name="Comma 6 2 2 2 2 8" xfId="49393" xr:uid="{00000000-0005-0000-0000-0000F0280000}"/>
    <cellStyle name="Comma 6 2 2 2 3" xfId="10882" xr:uid="{00000000-0005-0000-0000-0000F1280000}"/>
    <cellStyle name="Comma 6 2 2 2 3 2" xfId="18432" xr:uid="{00000000-0005-0000-0000-0000F2280000}"/>
    <cellStyle name="Comma 6 2 2 2 3 3" xfId="43124" xr:uid="{00000000-0005-0000-0000-0000F3280000}"/>
    <cellStyle name="Comma 6 2 2 2 3 4" xfId="47748" xr:uid="{00000000-0005-0000-0000-0000F4280000}"/>
    <cellStyle name="Comma 6 2 2 2 3 5" xfId="50764" xr:uid="{00000000-0005-0000-0000-0000F5280000}"/>
    <cellStyle name="Comma 6 2 2 2 4" xfId="11366" xr:uid="{00000000-0005-0000-0000-0000F6280000}"/>
    <cellStyle name="Comma 6 2 2 2 4 2" xfId="18909" xr:uid="{00000000-0005-0000-0000-0000F7280000}"/>
    <cellStyle name="Comma 6 2 2 2 4 3" xfId="43533" xr:uid="{00000000-0005-0000-0000-0000F8280000}"/>
    <cellStyle name="Comma 6 2 2 2 4 4" xfId="48225" xr:uid="{00000000-0005-0000-0000-0000F9280000}"/>
    <cellStyle name="Comma 6 2 2 2 4 5" xfId="51241" xr:uid="{00000000-0005-0000-0000-0000FA280000}"/>
    <cellStyle name="Comma 6 2 2 2 5" xfId="11853" xr:uid="{00000000-0005-0000-0000-0000FB280000}"/>
    <cellStyle name="Comma 6 2 2 2 5 2" xfId="19386" xr:uid="{00000000-0005-0000-0000-0000FC280000}"/>
    <cellStyle name="Comma 6 2 2 2 5 3" xfId="43784" xr:uid="{00000000-0005-0000-0000-0000FD280000}"/>
    <cellStyle name="Comma 6 2 2 2 5 4" xfId="48702" xr:uid="{00000000-0005-0000-0000-0000FE280000}"/>
    <cellStyle name="Comma 6 2 2 2 5 5" xfId="51718" xr:uid="{00000000-0005-0000-0000-0000FF280000}"/>
    <cellStyle name="Comma 6 2 2 2 6" xfId="8801" xr:uid="{00000000-0005-0000-0000-000000290000}"/>
    <cellStyle name="Comma 6 2 2 2 6 2" xfId="43047" xr:uid="{00000000-0005-0000-0000-000001290000}"/>
    <cellStyle name="Comma 6 2 2 2 6 3" xfId="47271" xr:uid="{00000000-0005-0000-0000-000002290000}"/>
    <cellStyle name="Comma 6 2 2 2 6 4" xfId="50287" xr:uid="{00000000-0005-0000-0000-000003290000}"/>
    <cellStyle name="Comma 6 2 2 2 7" xfId="43561" xr:uid="{00000000-0005-0000-0000-000004290000}"/>
    <cellStyle name="Comma 6 2 2 2 8" xfId="46165" xr:uid="{00000000-0005-0000-0000-000005290000}"/>
    <cellStyle name="Comma 6 2 2 2 9" xfId="49181" xr:uid="{00000000-0005-0000-0000-000006290000}"/>
    <cellStyle name="Comma 6 2 2 3" xfId="6228" xr:uid="{00000000-0005-0000-0000-000007290000}"/>
    <cellStyle name="Comma 6 2 2 3 2" xfId="6548" xr:uid="{00000000-0005-0000-0000-000008290000}"/>
    <cellStyle name="Comma 6 2 2 3 2 2" xfId="11147" xr:uid="{00000000-0005-0000-0000-000009290000}"/>
    <cellStyle name="Comma 6 2 2 3 2 2 2" xfId="18697" xr:uid="{00000000-0005-0000-0000-00000A290000}"/>
    <cellStyle name="Comma 6 2 2 3 2 2 3" xfId="43155" xr:uid="{00000000-0005-0000-0000-00000B290000}"/>
    <cellStyle name="Comma 6 2 2 3 2 2 4" xfId="48013" xr:uid="{00000000-0005-0000-0000-00000C290000}"/>
    <cellStyle name="Comma 6 2 2 3 2 2 5" xfId="51029" xr:uid="{00000000-0005-0000-0000-00000D290000}"/>
    <cellStyle name="Comma 6 2 2 3 2 3" xfId="11632" xr:uid="{00000000-0005-0000-0000-00000E290000}"/>
    <cellStyle name="Comma 6 2 2 3 2 3 2" xfId="19174" xr:uid="{00000000-0005-0000-0000-00000F290000}"/>
    <cellStyle name="Comma 6 2 2 3 2 3 3" xfId="43973" xr:uid="{00000000-0005-0000-0000-000010290000}"/>
    <cellStyle name="Comma 6 2 2 3 2 3 4" xfId="48490" xr:uid="{00000000-0005-0000-0000-000011290000}"/>
    <cellStyle name="Comma 6 2 2 3 2 3 5" xfId="51506" xr:uid="{00000000-0005-0000-0000-000012290000}"/>
    <cellStyle name="Comma 6 2 2 3 2 4" xfId="12119" xr:uid="{00000000-0005-0000-0000-000013290000}"/>
    <cellStyle name="Comma 6 2 2 3 2 4 2" xfId="19651" xr:uid="{00000000-0005-0000-0000-000014290000}"/>
    <cellStyle name="Comma 6 2 2 3 2 4 3" xfId="44712" xr:uid="{00000000-0005-0000-0000-000015290000}"/>
    <cellStyle name="Comma 6 2 2 3 2 4 4" xfId="48967" xr:uid="{00000000-0005-0000-0000-000016290000}"/>
    <cellStyle name="Comma 6 2 2 3 2 4 5" xfId="51983" xr:uid="{00000000-0005-0000-0000-000017290000}"/>
    <cellStyle name="Comma 6 2 2 3 2 5" xfId="9181" xr:uid="{00000000-0005-0000-0000-000018290000}"/>
    <cellStyle name="Comma 6 2 2 3 2 5 2" xfId="44052" xr:uid="{00000000-0005-0000-0000-000019290000}"/>
    <cellStyle name="Comma 6 2 2 3 2 5 3" xfId="47536" xr:uid="{00000000-0005-0000-0000-00001A290000}"/>
    <cellStyle name="Comma 6 2 2 3 2 5 4" xfId="50552" xr:uid="{00000000-0005-0000-0000-00001B290000}"/>
    <cellStyle name="Comma 6 2 2 3 2 6" xfId="44745" xr:uid="{00000000-0005-0000-0000-00001C290000}"/>
    <cellStyle name="Comma 6 2 2 3 2 7" xfId="46430" xr:uid="{00000000-0005-0000-0000-00001D290000}"/>
    <cellStyle name="Comma 6 2 2 3 2 8" xfId="49446" xr:uid="{00000000-0005-0000-0000-00001E290000}"/>
    <cellStyle name="Comma 6 2 2 3 3" xfId="10935" xr:uid="{00000000-0005-0000-0000-00001F290000}"/>
    <cellStyle name="Comma 6 2 2 3 3 2" xfId="18485" xr:uid="{00000000-0005-0000-0000-000020290000}"/>
    <cellStyle name="Comma 6 2 2 3 3 3" xfId="42698" xr:uid="{00000000-0005-0000-0000-000021290000}"/>
    <cellStyle name="Comma 6 2 2 3 3 4" xfId="47801" xr:uid="{00000000-0005-0000-0000-000022290000}"/>
    <cellStyle name="Comma 6 2 2 3 3 5" xfId="50817" xr:uid="{00000000-0005-0000-0000-000023290000}"/>
    <cellStyle name="Comma 6 2 2 3 4" xfId="11420" xr:uid="{00000000-0005-0000-0000-000024290000}"/>
    <cellStyle name="Comma 6 2 2 3 4 2" xfId="18962" xr:uid="{00000000-0005-0000-0000-000025290000}"/>
    <cellStyle name="Comma 6 2 2 3 4 3" xfId="20731" xr:uid="{00000000-0005-0000-0000-000026290000}"/>
    <cellStyle name="Comma 6 2 2 3 4 4" xfId="48278" xr:uid="{00000000-0005-0000-0000-000027290000}"/>
    <cellStyle name="Comma 6 2 2 3 4 5" xfId="51294" xr:uid="{00000000-0005-0000-0000-000028290000}"/>
    <cellStyle name="Comma 6 2 2 3 5" xfId="11907" xr:uid="{00000000-0005-0000-0000-000029290000}"/>
    <cellStyle name="Comma 6 2 2 3 5 2" xfId="19439" xr:uid="{00000000-0005-0000-0000-00002A290000}"/>
    <cellStyle name="Comma 6 2 2 3 5 3" xfId="42984" xr:uid="{00000000-0005-0000-0000-00002B290000}"/>
    <cellStyle name="Comma 6 2 2 3 5 4" xfId="48755" xr:uid="{00000000-0005-0000-0000-00002C290000}"/>
    <cellStyle name="Comma 6 2 2 3 5 5" xfId="51771" xr:uid="{00000000-0005-0000-0000-00002D290000}"/>
    <cellStyle name="Comma 6 2 2 3 6" xfId="8872" xr:uid="{00000000-0005-0000-0000-00002E290000}"/>
    <cellStyle name="Comma 6 2 2 3 6 2" xfId="43901" xr:uid="{00000000-0005-0000-0000-00002F290000}"/>
    <cellStyle name="Comma 6 2 2 3 6 3" xfId="47324" xr:uid="{00000000-0005-0000-0000-000030290000}"/>
    <cellStyle name="Comma 6 2 2 3 6 4" xfId="50340" xr:uid="{00000000-0005-0000-0000-000031290000}"/>
    <cellStyle name="Comma 6 2 2 3 7" xfId="42337" xr:uid="{00000000-0005-0000-0000-000032290000}"/>
    <cellStyle name="Comma 6 2 2 3 8" xfId="46218" xr:uid="{00000000-0005-0000-0000-000033290000}"/>
    <cellStyle name="Comma 6 2 2 3 9" xfId="49234" xr:uid="{00000000-0005-0000-0000-000034290000}"/>
    <cellStyle name="Comma 6 2 2 4" xfId="6308" xr:uid="{00000000-0005-0000-0000-000035290000}"/>
    <cellStyle name="Comma 6 2 2 4 2" xfId="6628" xr:uid="{00000000-0005-0000-0000-000036290000}"/>
    <cellStyle name="Comma 6 2 2 4 2 2" xfId="11200" xr:uid="{00000000-0005-0000-0000-000037290000}"/>
    <cellStyle name="Comma 6 2 2 4 2 2 2" xfId="18750" xr:uid="{00000000-0005-0000-0000-000038290000}"/>
    <cellStyle name="Comma 6 2 2 4 2 2 3" xfId="28812" xr:uid="{00000000-0005-0000-0000-000039290000}"/>
    <cellStyle name="Comma 6 2 2 4 2 2 4" xfId="48066" xr:uid="{00000000-0005-0000-0000-00003A290000}"/>
    <cellStyle name="Comma 6 2 2 4 2 2 5" xfId="51082" xr:uid="{00000000-0005-0000-0000-00003B290000}"/>
    <cellStyle name="Comma 6 2 2 4 2 3" xfId="11685" xr:uid="{00000000-0005-0000-0000-00003C290000}"/>
    <cellStyle name="Comma 6 2 2 4 2 3 2" xfId="19227" xr:uid="{00000000-0005-0000-0000-00003D290000}"/>
    <cellStyle name="Comma 6 2 2 4 2 3 3" xfId="44508" xr:uid="{00000000-0005-0000-0000-00003E290000}"/>
    <cellStyle name="Comma 6 2 2 4 2 3 4" xfId="48543" xr:uid="{00000000-0005-0000-0000-00003F290000}"/>
    <cellStyle name="Comma 6 2 2 4 2 3 5" xfId="51559" xr:uid="{00000000-0005-0000-0000-000040290000}"/>
    <cellStyle name="Comma 6 2 2 4 2 4" xfId="12172" xr:uid="{00000000-0005-0000-0000-000041290000}"/>
    <cellStyle name="Comma 6 2 2 4 2 4 2" xfId="19704" xr:uid="{00000000-0005-0000-0000-000042290000}"/>
    <cellStyle name="Comma 6 2 2 4 2 4 3" xfId="20117" xr:uid="{00000000-0005-0000-0000-000043290000}"/>
    <cellStyle name="Comma 6 2 2 4 2 4 4" xfId="49020" xr:uid="{00000000-0005-0000-0000-000044290000}"/>
    <cellStyle name="Comma 6 2 2 4 2 4 5" xfId="52036" xr:uid="{00000000-0005-0000-0000-000045290000}"/>
    <cellStyle name="Comma 6 2 2 4 2 5" xfId="9261" xr:uid="{00000000-0005-0000-0000-000046290000}"/>
    <cellStyle name="Comma 6 2 2 4 2 5 2" xfId="42959" xr:uid="{00000000-0005-0000-0000-000047290000}"/>
    <cellStyle name="Comma 6 2 2 4 2 5 3" xfId="47589" xr:uid="{00000000-0005-0000-0000-000048290000}"/>
    <cellStyle name="Comma 6 2 2 4 2 5 4" xfId="50605" xr:uid="{00000000-0005-0000-0000-000049290000}"/>
    <cellStyle name="Comma 6 2 2 4 2 6" xfId="44174" xr:uid="{00000000-0005-0000-0000-00004A290000}"/>
    <cellStyle name="Comma 6 2 2 4 2 7" xfId="46483" xr:uid="{00000000-0005-0000-0000-00004B290000}"/>
    <cellStyle name="Comma 6 2 2 4 2 8" xfId="49499" xr:uid="{00000000-0005-0000-0000-00004C290000}"/>
    <cellStyle name="Comma 6 2 2 4 3" xfId="10988" xr:uid="{00000000-0005-0000-0000-00004D290000}"/>
    <cellStyle name="Comma 6 2 2 4 3 2" xfId="18538" xr:uid="{00000000-0005-0000-0000-00004E290000}"/>
    <cellStyle name="Comma 6 2 2 4 3 3" xfId="44636" xr:uid="{00000000-0005-0000-0000-00004F290000}"/>
    <cellStyle name="Comma 6 2 2 4 3 4" xfId="47854" xr:uid="{00000000-0005-0000-0000-000050290000}"/>
    <cellStyle name="Comma 6 2 2 4 3 5" xfId="50870" xr:uid="{00000000-0005-0000-0000-000051290000}"/>
    <cellStyle name="Comma 6 2 2 4 4" xfId="11473" xr:uid="{00000000-0005-0000-0000-000052290000}"/>
    <cellStyle name="Comma 6 2 2 4 4 2" xfId="19015" xr:uid="{00000000-0005-0000-0000-000053290000}"/>
    <cellStyle name="Comma 6 2 2 4 4 3" xfId="44563" xr:uid="{00000000-0005-0000-0000-000054290000}"/>
    <cellStyle name="Comma 6 2 2 4 4 4" xfId="48331" xr:uid="{00000000-0005-0000-0000-000055290000}"/>
    <cellStyle name="Comma 6 2 2 4 4 5" xfId="51347" xr:uid="{00000000-0005-0000-0000-000056290000}"/>
    <cellStyle name="Comma 6 2 2 4 5" xfId="11960" xr:uid="{00000000-0005-0000-0000-000057290000}"/>
    <cellStyle name="Comma 6 2 2 4 5 2" xfId="19492" xr:uid="{00000000-0005-0000-0000-000058290000}"/>
    <cellStyle name="Comma 6 2 2 4 5 3" xfId="42852" xr:uid="{00000000-0005-0000-0000-000059290000}"/>
    <cellStyle name="Comma 6 2 2 4 5 4" xfId="48808" xr:uid="{00000000-0005-0000-0000-00005A290000}"/>
    <cellStyle name="Comma 6 2 2 4 5 5" xfId="51824" xr:uid="{00000000-0005-0000-0000-00005B290000}"/>
    <cellStyle name="Comma 6 2 2 4 6" xfId="8948" xr:uid="{00000000-0005-0000-0000-00005C290000}"/>
    <cellStyle name="Comma 6 2 2 4 6 2" xfId="44846" xr:uid="{00000000-0005-0000-0000-00005D290000}"/>
    <cellStyle name="Comma 6 2 2 4 6 3" xfId="47377" xr:uid="{00000000-0005-0000-0000-00005E290000}"/>
    <cellStyle name="Comma 6 2 2 4 6 4" xfId="50393" xr:uid="{00000000-0005-0000-0000-00005F290000}"/>
    <cellStyle name="Comma 6 2 2 4 7" xfId="42906" xr:uid="{00000000-0005-0000-0000-000060290000}"/>
    <cellStyle name="Comma 6 2 2 4 8" xfId="46271" xr:uid="{00000000-0005-0000-0000-000061290000}"/>
    <cellStyle name="Comma 6 2 2 4 9" xfId="49287" xr:uid="{00000000-0005-0000-0000-000062290000}"/>
    <cellStyle name="Comma 6 2 2 5" xfId="6388" xr:uid="{00000000-0005-0000-0000-000063290000}"/>
    <cellStyle name="Comma 6 2 2 5 2" xfId="11041" xr:uid="{00000000-0005-0000-0000-000064290000}"/>
    <cellStyle name="Comma 6 2 2 5 2 2" xfId="18591" xr:uid="{00000000-0005-0000-0000-000065290000}"/>
    <cellStyle name="Comma 6 2 2 5 2 3" xfId="43823" xr:uid="{00000000-0005-0000-0000-000066290000}"/>
    <cellStyle name="Comma 6 2 2 5 2 4" xfId="47907" xr:uid="{00000000-0005-0000-0000-000067290000}"/>
    <cellStyle name="Comma 6 2 2 5 2 5" xfId="50923" xr:uid="{00000000-0005-0000-0000-000068290000}"/>
    <cellStyle name="Comma 6 2 2 5 3" xfId="11526" xr:uid="{00000000-0005-0000-0000-000069290000}"/>
    <cellStyle name="Comma 6 2 2 5 3 2" xfId="19068" xr:uid="{00000000-0005-0000-0000-00006A290000}"/>
    <cellStyle name="Comma 6 2 2 5 3 3" xfId="42784" xr:uid="{00000000-0005-0000-0000-00006B290000}"/>
    <cellStyle name="Comma 6 2 2 5 3 4" xfId="48384" xr:uid="{00000000-0005-0000-0000-00006C290000}"/>
    <cellStyle name="Comma 6 2 2 5 3 5" xfId="51400" xr:uid="{00000000-0005-0000-0000-00006D290000}"/>
    <cellStyle name="Comma 6 2 2 5 4" xfId="12013" xr:uid="{00000000-0005-0000-0000-00006E290000}"/>
    <cellStyle name="Comma 6 2 2 5 4 2" xfId="19545" xr:uid="{00000000-0005-0000-0000-00006F290000}"/>
    <cellStyle name="Comma 6 2 2 5 4 3" xfId="43542" xr:uid="{00000000-0005-0000-0000-000070290000}"/>
    <cellStyle name="Comma 6 2 2 5 4 4" xfId="48861" xr:uid="{00000000-0005-0000-0000-000071290000}"/>
    <cellStyle name="Comma 6 2 2 5 4 5" xfId="51877" xr:uid="{00000000-0005-0000-0000-000072290000}"/>
    <cellStyle name="Comma 6 2 2 5 5" xfId="9027" xr:uid="{00000000-0005-0000-0000-000073290000}"/>
    <cellStyle name="Comma 6 2 2 5 5 2" xfId="43554" xr:uid="{00000000-0005-0000-0000-000074290000}"/>
    <cellStyle name="Comma 6 2 2 5 5 3" xfId="47430" xr:uid="{00000000-0005-0000-0000-000075290000}"/>
    <cellStyle name="Comma 6 2 2 5 5 4" xfId="50446" xr:uid="{00000000-0005-0000-0000-000076290000}"/>
    <cellStyle name="Comma 6 2 2 5 6" xfId="42364" xr:uid="{00000000-0005-0000-0000-000077290000}"/>
    <cellStyle name="Comma 6 2 2 5 7" xfId="46324" xr:uid="{00000000-0005-0000-0000-000078290000}"/>
    <cellStyle name="Comma 6 2 2 5 8" xfId="49340" xr:uid="{00000000-0005-0000-0000-000079290000}"/>
    <cellStyle name="Comma 6 2 2 6" xfId="6708" xr:uid="{00000000-0005-0000-0000-00007A290000}"/>
    <cellStyle name="Comma 6 2 2 6 2" xfId="11253" xr:uid="{00000000-0005-0000-0000-00007B290000}"/>
    <cellStyle name="Comma 6 2 2 6 2 2" xfId="18803" xr:uid="{00000000-0005-0000-0000-00007C290000}"/>
    <cellStyle name="Comma 6 2 2 6 2 3" xfId="21209" xr:uid="{00000000-0005-0000-0000-00007D290000}"/>
    <cellStyle name="Comma 6 2 2 6 2 4" xfId="48119" xr:uid="{00000000-0005-0000-0000-00007E290000}"/>
    <cellStyle name="Comma 6 2 2 6 2 5" xfId="51135" xr:uid="{00000000-0005-0000-0000-00007F290000}"/>
    <cellStyle name="Comma 6 2 2 6 3" xfId="11738" xr:uid="{00000000-0005-0000-0000-000080290000}"/>
    <cellStyle name="Comma 6 2 2 6 3 2" xfId="19280" xr:uid="{00000000-0005-0000-0000-000081290000}"/>
    <cellStyle name="Comma 6 2 2 6 3 3" xfId="43419" xr:uid="{00000000-0005-0000-0000-000082290000}"/>
    <cellStyle name="Comma 6 2 2 6 3 4" xfId="48596" xr:uid="{00000000-0005-0000-0000-000083290000}"/>
    <cellStyle name="Comma 6 2 2 6 3 5" xfId="51612" xr:uid="{00000000-0005-0000-0000-000084290000}"/>
    <cellStyle name="Comma 6 2 2 6 4" xfId="12226" xr:uid="{00000000-0005-0000-0000-000085290000}"/>
    <cellStyle name="Comma 6 2 2 6 4 2" xfId="19757" xr:uid="{00000000-0005-0000-0000-000086290000}"/>
    <cellStyle name="Comma 6 2 2 6 4 3" xfId="20926" xr:uid="{00000000-0005-0000-0000-000087290000}"/>
    <cellStyle name="Comma 6 2 2 6 4 4" xfId="49073" xr:uid="{00000000-0005-0000-0000-000088290000}"/>
    <cellStyle name="Comma 6 2 2 6 4 5" xfId="52089" xr:uid="{00000000-0005-0000-0000-000089290000}"/>
    <cellStyle name="Comma 6 2 2 6 5" xfId="9341" xr:uid="{00000000-0005-0000-0000-00008A290000}"/>
    <cellStyle name="Comma 6 2 2 6 5 2" xfId="43313" xr:uid="{00000000-0005-0000-0000-00008B290000}"/>
    <cellStyle name="Comma 6 2 2 6 5 3" xfId="47642" xr:uid="{00000000-0005-0000-0000-00008C290000}"/>
    <cellStyle name="Comma 6 2 2 6 5 4" xfId="50658" xr:uid="{00000000-0005-0000-0000-00008D290000}"/>
    <cellStyle name="Comma 6 2 2 6 6" xfId="28759" xr:uid="{00000000-0005-0000-0000-00008E290000}"/>
    <cellStyle name="Comma 6 2 2 6 7" xfId="46536" xr:uid="{00000000-0005-0000-0000-00008F290000}"/>
    <cellStyle name="Comma 6 2 2 6 8" xfId="49552" xr:uid="{00000000-0005-0000-0000-000090290000}"/>
    <cellStyle name="Comma 6 2 2 7" xfId="10829" xr:uid="{00000000-0005-0000-0000-000091290000}"/>
    <cellStyle name="Comma 6 2 2 7 2" xfId="18379" xr:uid="{00000000-0005-0000-0000-000092290000}"/>
    <cellStyle name="Comma 6 2 2 7 3" xfId="43818" xr:uid="{00000000-0005-0000-0000-000093290000}"/>
    <cellStyle name="Comma 6 2 2 7 4" xfId="47695" xr:uid="{00000000-0005-0000-0000-000094290000}"/>
    <cellStyle name="Comma 6 2 2 7 5" xfId="50711" xr:uid="{00000000-0005-0000-0000-000095290000}"/>
    <cellStyle name="Comma 6 2 2 8" xfId="11313" xr:uid="{00000000-0005-0000-0000-000096290000}"/>
    <cellStyle name="Comma 6 2 2 8 2" xfId="18856" xr:uid="{00000000-0005-0000-0000-000097290000}"/>
    <cellStyle name="Comma 6 2 2 8 3" xfId="42752" xr:uid="{00000000-0005-0000-0000-000098290000}"/>
    <cellStyle name="Comma 6 2 2 8 4" xfId="48172" xr:uid="{00000000-0005-0000-0000-000099290000}"/>
    <cellStyle name="Comma 6 2 2 8 5" xfId="51188" xr:uid="{00000000-0005-0000-0000-00009A290000}"/>
    <cellStyle name="Comma 6 2 2 9" xfId="11800" xr:uid="{00000000-0005-0000-0000-00009B290000}"/>
    <cellStyle name="Comma 6 2 2 9 2" xfId="19333" xr:uid="{00000000-0005-0000-0000-00009C290000}"/>
    <cellStyle name="Comma 6 2 2 9 3" xfId="42827" xr:uid="{00000000-0005-0000-0000-00009D290000}"/>
    <cellStyle name="Comma 6 2 2 9 4" xfId="48649" xr:uid="{00000000-0005-0000-0000-00009E290000}"/>
    <cellStyle name="Comma 6 2 2 9 5" xfId="51665" xr:uid="{00000000-0005-0000-0000-00009F290000}"/>
    <cellStyle name="Comma 6 2 3" xfId="6147" xr:uid="{00000000-0005-0000-0000-0000A0290000}"/>
    <cellStyle name="Comma 6 2 3 10" xfId="45862" xr:uid="{00000000-0005-0000-0000-0000A1290000}"/>
    <cellStyle name="Comma 6 2 3 11" xfId="46164" xr:uid="{00000000-0005-0000-0000-0000A2290000}"/>
    <cellStyle name="Comma 6 2 3 12" xfId="49180" xr:uid="{00000000-0005-0000-0000-0000A3290000}"/>
    <cellStyle name="Comma 6 2 3 2" xfId="6467" xr:uid="{00000000-0005-0000-0000-0000A4290000}"/>
    <cellStyle name="Comma 6 2 3 2 2" xfId="11093" xr:uid="{00000000-0005-0000-0000-0000A5290000}"/>
    <cellStyle name="Comma 6 2 3 2 2 2" xfId="18643" xr:uid="{00000000-0005-0000-0000-0000A6290000}"/>
    <cellStyle name="Comma 6 2 3 2 2 3" xfId="43151" xr:uid="{00000000-0005-0000-0000-0000A7290000}"/>
    <cellStyle name="Comma 6 2 3 2 2 4" xfId="47959" xr:uid="{00000000-0005-0000-0000-0000A8290000}"/>
    <cellStyle name="Comma 6 2 3 2 2 5" xfId="50975" xr:uid="{00000000-0005-0000-0000-0000A9290000}"/>
    <cellStyle name="Comma 6 2 3 2 3" xfId="11578" xr:uid="{00000000-0005-0000-0000-0000AA290000}"/>
    <cellStyle name="Comma 6 2 3 2 3 2" xfId="19120" xr:uid="{00000000-0005-0000-0000-0000AB290000}"/>
    <cellStyle name="Comma 6 2 3 2 3 3" xfId="43187" xr:uid="{00000000-0005-0000-0000-0000AC290000}"/>
    <cellStyle name="Comma 6 2 3 2 3 4" xfId="48436" xr:uid="{00000000-0005-0000-0000-0000AD290000}"/>
    <cellStyle name="Comma 6 2 3 2 3 5" xfId="51452" xr:uid="{00000000-0005-0000-0000-0000AE290000}"/>
    <cellStyle name="Comma 6 2 3 2 4" xfId="12065" xr:uid="{00000000-0005-0000-0000-0000AF290000}"/>
    <cellStyle name="Comma 6 2 3 2 4 2" xfId="19597" xr:uid="{00000000-0005-0000-0000-0000B0290000}"/>
    <cellStyle name="Comma 6 2 3 2 4 3" xfId="20591" xr:uid="{00000000-0005-0000-0000-0000B1290000}"/>
    <cellStyle name="Comma 6 2 3 2 4 4" xfId="48913" xr:uid="{00000000-0005-0000-0000-0000B2290000}"/>
    <cellStyle name="Comma 6 2 3 2 4 5" xfId="51929" xr:uid="{00000000-0005-0000-0000-0000B3290000}"/>
    <cellStyle name="Comma 6 2 3 2 5" xfId="9101" xr:uid="{00000000-0005-0000-0000-0000B4290000}"/>
    <cellStyle name="Comma 6 2 3 2 5 2" xfId="44339" xr:uid="{00000000-0005-0000-0000-0000B5290000}"/>
    <cellStyle name="Comma 6 2 3 2 5 3" xfId="47482" xr:uid="{00000000-0005-0000-0000-0000B6290000}"/>
    <cellStyle name="Comma 6 2 3 2 5 4" xfId="50498" xr:uid="{00000000-0005-0000-0000-0000B7290000}"/>
    <cellStyle name="Comma 6 2 3 2 6" xfId="43571" xr:uid="{00000000-0005-0000-0000-0000B8290000}"/>
    <cellStyle name="Comma 6 2 3 2 7" xfId="46376" xr:uid="{00000000-0005-0000-0000-0000B9290000}"/>
    <cellStyle name="Comma 6 2 3 2 8" xfId="49392" xr:uid="{00000000-0005-0000-0000-0000BA290000}"/>
    <cellStyle name="Comma 6 2 3 3" xfId="10881" xr:uid="{00000000-0005-0000-0000-0000BB290000}"/>
    <cellStyle name="Comma 6 2 3 3 2" xfId="18431" xr:uid="{00000000-0005-0000-0000-0000BC290000}"/>
    <cellStyle name="Comma 6 2 3 3 3" xfId="43523" xr:uid="{00000000-0005-0000-0000-0000BD290000}"/>
    <cellStyle name="Comma 6 2 3 3 4" xfId="47747" xr:uid="{00000000-0005-0000-0000-0000BE290000}"/>
    <cellStyle name="Comma 6 2 3 3 5" xfId="50763" xr:uid="{00000000-0005-0000-0000-0000BF290000}"/>
    <cellStyle name="Comma 6 2 3 4" xfId="11365" xr:uid="{00000000-0005-0000-0000-0000C0290000}"/>
    <cellStyle name="Comma 6 2 3 4 2" xfId="18908" xr:uid="{00000000-0005-0000-0000-0000C1290000}"/>
    <cellStyle name="Comma 6 2 3 4 3" xfId="21196" xr:uid="{00000000-0005-0000-0000-0000C2290000}"/>
    <cellStyle name="Comma 6 2 3 4 4" xfId="48224" xr:uid="{00000000-0005-0000-0000-0000C3290000}"/>
    <cellStyle name="Comma 6 2 3 4 5" xfId="51240" xr:uid="{00000000-0005-0000-0000-0000C4290000}"/>
    <cellStyle name="Comma 6 2 3 5" xfId="11852" xr:uid="{00000000-0005-0000-0000-0000C5290000}"/>
    <cellStyle name="Comma 6 2 3 5 2" xfId="19385" xr:uid="{00000000-0005-0000-0000-0000C6290000}"/>
    <cellStyle name="Comma 6 2 3 5 3" xfId="43220" xr:uid="{00000000-0005-0000-0000-0000C7290000}"/>
    <cellStyle name="Comma 6 2 3 5 4" xfId="48701" xr:uid="{00000000-0005-0000-0000-0000C8290000}"/>
    <cellStyle name="Comma 6 2 3 5 5" xfId="51717" xr:uid="{00000000-0005-0000-0000-0000C9290000}"/>
    <cellStyle name="Comma 6 2 3 6" xfId="8800" xr:uid="{00000000-0005-0000-0000-0000CA290000}"/>
    <cellStyle name="Comma 6 2 3 6 2" xfId="43513" xr:uid="{00000000-0005-0000-0000-0000CB290000}"/>
    <cellStyle name="Comma 6 2 3 6 3" xfId="47270" xr:uid="{00000000-0005-0000-0000-0000CC290000}"/>
    <cellStyle name="Comma 6 2 3 6 4" xfId="50286" xr:uid="{00000000-0005-0000-0000-0000CD290000}"/>
    <cellStyle name="Comma 6 2 3 7" xfId="20079" xr:uid="{00000000-0005-0000-0000-0000CE290000}"/>
    <cellStyle name="Comma 6 2 3 8" xfId="42320" xr:uid="{00000000-0005-0000-0000-0000CF290000}"/>
    <cellStyle name="Comma 6 2 3 9" xfId="44954" xr:uid="{00000000-0005-0000-0000-0000D0290000}"/>
    <cellStyle name="Comma 6 2 4" xfId="6227" xr:uid="{00000000-0005-0000-0000-0000D1290000}"/>
    <cellStyle name="Comma 6 2 4 10" xfId="46217" xr:uid="{00000000-0005-0000-0000-0000D2290000}"/>
    <cellStyle name="Comma 6 2 4 11" xfId="49233" xr:uid="{00000000-0005-0000-0000-0000D3290000}"/>
    <cellStyle name="Comma 6 2 4 2" xfId="6547" xr:uid="{00000000-0005-0000-0000-0000D4290000}"/>
    <cellStyle name="Comma 6 2 4 2 2" xfId="11146" xr:uid="{00000000-0005-0000-0000-0000D5290000}"/>
    <cellStyle name="Comma 6 2 4 2 2 2" xfId="18696" xr:uid="{00000000-0005-0000-0000-0000D6290000}"/>
    <cellStyle name="Comma 6 2 4 2 2 3" xfId="20737" xr:uid="{00000000-0005-0000-0000-0000D7290000}"/>
    <cellStyle name="Comma 6 2 4 2 2 4" xfId="48012" xr:uid="{00000000-0005-0000-0000-0000D8290000}"/>
    <cellStyle name="Comma 6 2 4 2 2 5" xfId="51028" xr:uid="{00000000-0005-0000-0000-0000D9290000}"/>
    <cellStyle name="Comma 6 2 4 2 3" xfId="11631" xr:uid="{00000000-0005-0000-0000-0000DA290000}"/>
    <cellStyle name="Comma 6 2 4 2 3 2" xfId="19173" xr:uid="{00000000-0005-0000-0000-0000DB290000}"/>
    <cellStyle name="Comma 6 2 4 2 3 3" xfId="30762" xr:uid="{00000000-0005-0000-0000-0000DC290000}"/>
    <cellStyle name="Comma 6 2 4 2 3 4" xfId="48489" xr:uid="{00000000-0005-0000-0000-0000DD290000}"/>
    <cellStyle name="Comma 6 2 4 2 3 5" xfId="51505" xr:uid="{00000000-0005-0000-0000-0000DE290000}"/>
    <cellStyle name="Comma 6 2 4 2 4" xfId="12118" xr:uid="{00000000-0005-0000-0000-0000DF290000}"/>
    <cellStyle name="Comma 6 2 4 2 4 2" xfId="19650" xr:uid="{00000000-0005-0000-0000-0000E0290000}"/>
    <cellStyle name="Comma 6 2 4 2 4 3" xfId="43425" xr:uid="{00000000-0005-0000-0000-0000E1290000}"/>
    <cellStyle name="Comma 6 2 4 2 4 4" xfId="48966" xr:uid="{00000000-0005-0000-0000-0000E2290000}"/>
    <cellStyle name="Comma 6 2 4 2 4 5" xfId="51982" xr:uid="{00000000-0005-0000-0000-0000E3290000}"/>
    <cellStyle name="Comma 6 2 4 2 5" xfId="9180" xr:uid="{00000000-0005-0000-0000-0000E4290000}"/>
    <cellStyle name="Comma 6 2 4 2 5 2" xfId="43090" xr:uid="{00000000-0005-0000-0000-0000E5290000}"/>
    <cellStyle name="Comma 6 2 4 2 5 3" xfId="47535" xr:uid="{00000000-0005-0000-0000-0000E6290000}"/>
    <cellStyle name="Comma 6 2 4 2 5 4" xfId="50551" xr:uid="{00000000-0005-0000-0000-0000E7290000}"/>
    <cellStyle name="Comma 6 2 4 2 6" xfId="42406" xr:uid="{00000000-0005-0000-0000-0000E8290000}"/>
    <cellStyle name="Comma 6 2 4 2 7" xfId="46429" xr:uid="{00000000-0005-0000-0000-0000E9290000}"/>
    <cellStyle name="Comma 6 2 4 2 8" xfId="49445" xr:uid="{00000000-0005-0000-0000-0000EA290000}"/>
    <cellStyle name="Comma 6 2 4 3" xfId="10934" xr:uid="{00000000-0005-0000-0000-0000EB290000}"/>
    <cellStyle name="Comma 6 2 4 3 2" xfId="18484" xr:uid="{00000000-0005-0000-0000-0000EC290000}"/>
    <cellStyle name="Comma 6 2 4 3 3" xfId="44213" xr:uid="{00000000-0005-0000-0000-0000ED290000}"/>
    <cellStyle name="Comma 6 2 4 3 4" xfId="47800" xr:uid="{00000000-0005-0000-0000-0000EE290000}"/>
    <cellStyle name="Comma 6 2 4 3 5" xfId="50816" xr:uid="{00000000-0005-0000-0000-0000EF290000}"/>
    <cellStyle name="Comma 6 2 4 4" xfId="11419" xr:uid="{00000000-0005-0000-0000-0000F0290000}"/>
    <cellStyle name="Comma 6 2 4 4 2" xfId="18961" xr:uid="{00000000-0005-0000-0000-0000F1290000}"/>
    <cellStyle name="Comma 6 2 4 4 3" xfId="44303" xr:uid="{00000000-0005-0000-0000-0000F2290000}"/>
    <cellStyle name="Comma 6 2 4 4 4" xfId="48277" xr:uid="{00000000-0005-0000-0000-0000F3290000}"/>
    <cellStyle name="Comma 6 2 4 4 5" xfId="51293" xr:uid="{00000000-0005-0000-0000-0000F4290000}"/>
    <cellStyle name="Comma 6 2 4 5" xfId="11906" xr:uid="{00000000-0005-0000-0000-0000F5290000}"/>
    <cellStyle name="Comma 6 2 4 5 2" xfId="19438" xr:uid="{00000000-0005-0000-0000-0000F6290000}"/>
    <cellStyle name="Comma 6 2 4 5 3" xfId="20809" xr:uid="{00000000-0005-0000-0000-0000F7290000}"/>
    <cellStyle name="Comma 6 2 4 5 4" xfId="48754" xr:uid="{00000000-0005-0000-0000-0000F8290000}"/>
    <cellStyle name="Comma 6 2 4 5 5" xfId="51770" xr:uid="{00000000-0005-0000-0000-0000F9290000}"/>
    <cellStyle name="Comma 6 2 4 6" xfId="8871" xr:uid="{00000000-0005-0000-0000-0000FA290000}"/>
    <cellStyle name="Comma 6 2 4 6 2" xfId="28654" xr:uid="{00000000-0005-0000-0000-0000FB290000}"/>
    <cellStyle name="Comma 6 2 4 6 3" xfId="47323" xr:uid="{00000000-0005-0000-0000-0000FC290000}"/>
    <cellStyle name="Comma 6 2 4 6 4" xfId="50339" xr:uid="{00000000-0005-0000-0000-0000FD290000}"/>
    <cellStyle name="Comma 6 2 4 7" xfId="20080" xr:uid="{00000000-0005-0000-0000-0000FE290000}"/>
    <cellStyle name="Comma 6 2 4 8" xfId="44955" xr:uid="{00000000-0005-0000-0000-0000FF290000}"/>
    <cellStyle name="Comma 6 2 4 9" xfId="45863" xr:uid="{00000000-0005-0000-0000-0000002A0000}"/>
    <cellStyle name="Comma 6 2 5" xfId="6307" xr:uid="{00000000-0005-0000-0000-0000012A0000}"/>
    <cellStyle name="Comma 6 2 5 2" xfId="6627" xr:uid="{00000000-0005-0000-0000-0000022A0000}"/>
    <cellStyle name="Comma 6 2 5 2 2" xfId="11199" xr:uid="{00000000-0005-0000-0000-0000032A0000}"/>
    <cellStyle name="Comma 6 2 5 2 2 2" xfId="18749" xr:uid="{00000000-0005-0000-0000-0000042A0000}"/>
    <cellStyle name="Comma 6 2 5 2 2 3" xfId="28614" xr:uid="{00000000-0005-0000-0000-0000052A0000}"/>
    <cellStyle name="Comma 6 2 5 2 2 4" xfId="48065" xr:uid="{00000000-0005-0000-0000-0000062A0000}"/>
    <cellStyle name="Comma 6 2 5 2 2 5" xfId="51081" xr:uid="{00000000-0005-0000-0000-0000072A0000}"/>
    <cellStyle name="Comma 6 2 5 2 3" xfId="11684" xr:uid="{00000000-0005-0000-0000-0000082A0000}"/>
    <cellStyle name="Comma 6 2 5 2 3 2" xfId="19226" xr:uid="{00000000-0005-0000-0000-0000092A0000}"/>
    <cellStyle name="Comma 6 2 5 2 3 3" xfId="29933" xr:uid="{00000000-0005-0000-0000-00000A2A0000}"/>
    <cellStyle name="Comma 6 2 5 2 3 4" xfId="48542" xr:uid="{00000000-0005-0000-0000-00000B2A0000}"/>
    <cellStyle name="Comma 6 2 5 2 3 5" xfId="51558" xr:uid="{00000000-0005-0000-0000-00000C2A0000}"/>
    <cellStyle name="Comma 6 2 5 2 4" xfId="12171" xr:uid="{00000000-0005-0000-0000-00000D2A0000}"/>
    <cellStyle name="Comma 6 2 5 2 4 2" xfId="19703" xr:uid="{00000000-0005-0000-0000-00000E2A0000}"/>
    <cellStyle name="Comma 6 2 5 2 4 3" xfId="32345" xr:uid="{00000000-0005-0000-0000-00000F2A0000}"/>
    <cellStyle name="Comma 6 2 5 2 4 4" xfId="49019" xr:uid="{00000000-0005-0000-0000-0000102A0000}"/>
    <cellStyle name="Comma 6 2 5 2 4 5" xfId="52035" xr:uid="{00000000-0005-0000-0000-0000112A0000}"/>
    <cellStyle name="Comma 6 2 5 2 5" xfId="9260" xr:uid="{00000000-0005-0000-0000-0000122A0000}"/>
    <cellStyle name="Comma 6 2 5 2 5 2" xfId="44381" xr:uid="{00000000-0005-0000-0000-0000132A0000}"/>
    <cellStyle name="Comma 6 2 5 2 5 3" xfId="47588" xr:uid="{00000000-0005-0000-0000-0000142A0000}"/>
    <cellStyle name="Comma 6 2 5 2 5 4" xfId="50604" xr:uid="{00000000-0005-0000-0000-0000152A0000}"/>
    <cellStyle name="Comma 6 2 5 2 6" xfId="42426" xr:uid="{00000000-0005-0000-0000-0000162A0000}"/>
    <cellStyle name="Comma 6 2 5 2 7" xfId="46482" xr:uid="{00000000-0005-0000-0000-0000172A0000}"/>
    <cellStyle name="Comma 6 2 5 2 8" xfId="49498" xr:uid="{00000000-0005-0000-0000-0000182A0000}"/>
    <cellStyle name="Comma 6 2 5 3" xfId="10987" xr:uid="{00000000-0005-0000-0000-0000192A0000}"/>
    <cellStyle name="Comma 6 2 5 3 2" xfId="18537" xr:uid="{00000000-0005-0000-0000-00001A2A0000}"/>
    <cellStyle name="Comma 6 2 5 3 3" xfId="43134" xr:uid="{00000000-0005-0000-0000-00001B2A0000}"/>
    <cellStyle name="Comma 6 2 5 3 4" xfId="47853" xr:uid="{00000000-0005-0000-0000-00001C2A0000}"/>
    <cellStyle name="Comma 6 2 5 3 5" xfId="50869" xr:uid="{00000000-0005-0000-0000-00001D2A0000}"/>
    <cellStyle name="Comma 6 2 5 4" xfId="11472" xr:uid="{00000000-0005-0000-0000-00001E2A0000}"/>
    <cellStyle name="Comma 6 2 5 4 2" xfId="19014" xr:uid="{00000000-0005-0000-0000-00001F2A0000}"/>
    <cellStyle name="Comma 6 2 5 4 3" xfId="43721" xr:uid="{00000000-0005-0000-0000-0000202A0000}"/>
    <cellStyle name="Comma 6 2 5 4 4" xfId="48330" xr:uid="{00000000-0005-0000-0000-0000212A0000}"/>
    <cellStyle name="Comma 6 2 5 4 5" xfId="51346" xr:uid="{00000000-0005-0000-0000-0000222A0000}"/>
    <cellStyle name="Comma 6 2 5 5" xfId="11959" xr:uid="{00000000-0005-0000-0000-0000232A0000}"/>
    <cellStyle name="Comma 6 2 5 5 2" xfId="19491" xr:uid="{00000000-0005-0000-0000-0000242A0000}"/>
    <cellStyle name="Comma 6 2 5 5 3" xfId="28568" xr:uid="{00000000-0005-0000-0000-0000252A0000}"/>
    <cellStyle name="Comma 6 2 5 5 4" xfId="48807" xr:uid="{00000000-0005-0000-0000-0000262A0000}"/>
    <cellStyle name="Comma 6 2 5 5 5" xfId="51823" xr:uid="{00000000-0005-0000-0000-0000272A0000}"/>
    <cellStyle name="Comma 6 2 5 6" xfId="8947" xr:uid="{00000000-0005-0000-0000-0000282A0000}"/>
    <cellStyle name="Comma 6 2 5 6 2" xfId="43304" xr:uid="{00000000-0005-0000-0000-0000292A0000}"/>
    <cellStyle name="Comma 6 2 5 6 3" xfId="47376" xr:uid="{00000000-0005-0000-0000-00002A2A0000}"/>
    <cellStyle name="Comma 6 2 5 6 4" xfId="50392" xr:uid="{00000000-0005-0000-0000-00002B2A0000}"/>
    <cellStyle name="Comma 6 2 5 7" xfId="43493" xr:uid="{00000000-0005-0000-0000-00002C2A0000}"/>
    <cellStyle name="Comma 6 2 5 8" xfId="46270" xr:uid="{00000000-0005-0000-0000-00002D2A0000}"/>
    <cellStyle name="Comma 6 2 5 9" xfId="49286" xr:uid="{00000000-0005-0000-0000-00002E2A0000}"/>
    <cellStyle name="Comma 6 2 6" xfId="6387" xr:uid="{00000000-0005-0000-0000-00002F2A0000}"/>
    <cellStyle name="Comma 6 2 6 2" xfId="11040" xr:uid="{00000000-0005-0000-0000-0000302A0000}"/>
    <cellStyle name="Comma 6 2 6 2 2" xfId="18590" xr:uid="{00000000-0005-0000-0000-0000312A0000}"/>
    <cellStyle name="Comma 6 2 6 2 3" xfId="21239" xr:uid="{00000000-0005-0000-0000-0000322A0000}"/>
    <cellStyle name="Comma 6 2 6 2 4" xfId="47906" xr:uid="{00000000-0005-0000-0000-0000332A0000}"/>
    <cellStyle name="Comma 6 2 6 2 5" xfId="50922" xr:uid="{00000000-0005-0000-0000-0000342A0000}"/>
    <cellStyle name="Comma 6 2 6 3" xfId="11525" xr:uid="{00000000-0005-0000-0000-0000352A0000}"/>
    <cellStyle name="Comma 6 2 6 3 2" xfId="19067" xr:uid="{00000000-0005-0000-0000-0000362A0000}"/>
    <cellStyle name="Comma 6 2 6 3 3" xfId="43628" xr:uid="{00000000-0005-0000-0000-0000372A0000}"/>
    <cellStyle name="Comma 6 2 6 3 4" xfId="48383" xr:uid="{00000000-0005-0000-0000-0000382A0000}"/>
    <cellStyle name="Comma 6 2 6 3 5" xfId="51399" xr:uid="{00000000-0005-0000-0000-0000392A0000}"/>
    <cellStyle name="Comma 6 2 6 4" xfId="12012" xr:uid="{00000000-0005-0000-0000-00003A2A0000}"/>
    <cellStyle name="Comma 6 2 6 4 2" xfId="19544" xr:uid="{00000000-0005-0000-0000-00003B2A0000}"/>
    <cellStyle name="Comma 6 2 6 4 3" xfId="30281" xr:uid="{00000000-0005-0000-0000-00003C2A0000}"/>
    <cellStyle name="Comma 6 2 6 4 4" xfId="48860" xr:uid="{00000000-0005-0000-0000-00003D2A0000}"/>
    <cellStyle name="Comma 6 2 6 4 5" xfId="51876" xr:uid="{00000000-0005-0000-0000-00003E2A0000}"/>
    <cellStyle name="Comma 6 2 6 5" xfId="9026" xr:uid="{00000000-0005-0000-0000-00003F2A0000}"/>
    <cellStyle name="Comma 6 2 6 5 2" xfId="43433" xr:uid="{00000000-0005-0000-0000-0000402A0000}"/>
    <cellStyle name="Comma 6 2 6 5 3" xfId="47429" xr:uid="{00000000-0005-0000-0000-0000412A0000}"/>
    <cellStyle name="Comma 6 2 6 5 4" xfId="50445" xr:uid="{00000000-0005-0000-0000-0000422A0000}"/>
    <cellStyle name="Comma 6 2 6 6" xfId="44571" xr:uid="{00000000-0005-0000-0000-0000432A0000}"/>
    <cellStyle name="Comma 6 2 6 7" xfId="46323" xr:uid="{00000000-0005-0000-0000-0000442A0000}"/>
    <cellStyle name="Comma 6 2 6 8" xfId="49339" xr:uid="{00000000-0005-0000-0000-0000452A0000}"/>
    <cellStyle name="Comma 6 2 7" xfId="6707" xr:uid="{00000000-0005-0000-0000-0000462A0000}"/>
    <cellStyle name="Comma 6 2 7 2" xfId="11252" xr:uid="{00000000-0005-0000-0000-0000472A0000}"/>
    <cellStyle name="Comma 6 2 7 2 2" xfId="18802" xr:uid="{00000000-0005-0000-0000-0000482A0000}"/>
    <cellStyle name="Comma 6 2 7 2 3" xfId="42745" xr:uid="{00000000-0005-0000-0000-0000492A0000}"/>
    <cellStyle name="Comma 6 2 7 2 4" xfId="48118" xr:uid="{00000000-0005-0000-0000-00004A2A0000}"/>
    <cellStyle name="Comma 6 2 7 2 5" xfId="51134" xr:uid="{00000000-0005-0000-0000-00004B2A0000}"/>
    <cellStyle name="Comma 6 2 7 3" xfId="11737" xr:uid="{00000000-0005-0000-0000-00004C2A0000}"/>
    <cellStyle name="Comma 6 2 7 3 2" xfId="19279" xr:uid="{00000000-0005-0000-0000-00004D2A0000}"/>
    <cellStyle name="Comma 6 2 7 3 3" xfId="44534" xr:uid="{00000000-0005-0000-0000-00004E2A0000}"/>
    <cellStyle name="Comma 6 2 7 3 4" xfId="48595" xr:uid="{00000000-0005-0000-0000-00004F2A0000}"/>
    <cellStyle name="Comma 6 2 7 3 5" xfId="51611" xr:uid="{00000000-0005-0000-0000-0000502A0000}"/>
    <cellStyle name="Comma 6 2 7 4" xfId="12225" xr:uid="{00000000-0005-0000-0000-0000512A0000}"/>
    <cellStyle name="Comma 6 2 7 4 2" xfId="19756" xr:uid="{00000000-0005-0000-0000-0000522A0000}"/>
    <cellStyle name="Comma 6 2 7 4 3" xfId="28786" xr:uid="{00000000-0005-0000-0000-0000532A0000}"/>
    <cellStyle name="Comma 6 2 7 4 4" xfId="49072" xr:uid="{00000000-0005-0000-0000-0000542A0000}"/>
    <cellStyle name="Comma 6 2 7 4 5" xfId="52088" xr:uid="{00000000-0005-0000-0000-0000552A0000}"/>
    <cellStyle name="Comma 6 2 7 5" xfId="9340" xr:uid="{00000000-0005-0000-0000-0000562A0000}"/>
    <cellStyle name="Comma 6 2 7 5 2" xfId="43391" xr:uid="{00000000-0005-0000-0000-0000572A0000}"/>
    <cellStyle name="Comma 6 2 7 5 3" xfId="47641" xr:uid="{00000000-0005-0000-0000-0000582A0000}"/>
    <cellStyle name="Comma 6 2 7 5 4" xfId="50657" xr:uid="{00000000-0005-0000-0000-0000592A0000}"/>
    <cellStyle name="Comma 6 2 7 6" xfId="20540" xr:uid="{00000000-0005-0000-0000-00005A2A0000}"/>
    <cellStyle name="Comma 6 2 7 7" xfId="46535" xr:uid="{00000000-0005-0000-0000-00005B2A0000}"/>
    <cellStyle name="Comma 6 2 7 8" xfId="49551" xr:uid="{00000000-0005-0000-0000-00005C2A0000}"/>
    <cellStyle name="Comma 6 2 8" xfId="7475" xr:uid="{00000000-0005-0000-0000-00005D2A0000}"/>
    <cellStyle name="Comma 6 2 9" xfId="10828" xr:uid="{00000000-0005-0000-0000-00005E2A0000}"/>
    <cellStyle name="Comma 6 2 9 2" xfId="18378" xr:uid="{00000000-0005-0000-0000-00005F2A0000}"/>
    <cellStyle name="Comma 6 2 9 3" xfId="33304" xr:uid="{00000000-0005-0000-0000-0000602A0000}"/>
    <cellStyle name="Comma 6 2 9 4" xfId="47694" xr:uid="{00000000-0005-0000-0000-0000612A0000}"/>
    <cellStyle name="Comma 6 2 9 5" xfId="50710" xr:uid="{00000000-0005-0000-0000-0000622A0000}"/>
    <cellStyle name="Comma 6 3" xfId="4885" xr:uid="{00000000-0005-0000-0000-0000632A0000}"/>
    <cellStyle name="Comma 6 3 10" xfId="11801" xr:uid="{00000000-0005-0000-0000-0000642A0000}"/>
    <cellStyle name="Comma 6 3 10 2" xfId="19334" xr:uid="{00000000-0005-0000-0000-0000652A0000}"/>
    <cellStyle name="Comma 6 3 10 3" xfId="43671" xr:uid="{00000000-0005-0000-0000-0000662A0000}"/>
    <cellStyle name="Comma 6 3 10 4" xfId="48650" xr:uid="{00000000-0005-0000-0000-0000672A0000}"/>
    <cellStyle name="Comma 6 3 10 5" xfId="51666" xr:uid="{00000000-0005-0000-0000-0000682A0000}"/>
    <cellStyle name="Comma 6 3 11" xfId="8007" xr:uid="{00000000-0005-0000-0000-0000692A0000}"/>
    <cellStyle name="Comma 6 3 11 2" xfId="42570" xr:uid="{00000000-0005-0000-0000-00006A2A0000}"/>
    <cellStyle name="Comma 6 3 11 3" xfId="47036" xr:uid="{00000000-0005-0000-0000-00006B2A0000}"/>
    <cellStyle name="Comma 6 3 11 4" xfId="50052" xr:uid="{00000000-0005-0000-0000-00006C2A0000}"/>
    <cellStyle name="Comma 6 3 12" xfId="20081" xr:uid="{00000000-0005-0000-0000-00006D2A0000}"/>
    <cellStyle name="Comma 6 3 13" xfId="44956" xr:uid="{00000000-0005-0000-0000-00006E2A0000}"/>
    <cellStyle name="Comma 6 3 14" xfId="45864" xr:uid="{00000000-0005-0000-0000-00006F2A0000}"/>
    <cellStyle name="Comma 6 3 15" xfId="46113" xr:uid="{00000000-0005-0000-0000-0000702A0000}"/>
    <cellStyle name="Comma 6 3 16" xfId="49128" xr:uid="{00000000-0005-0000-0000-0000712A0000}"/>
    <cellStyle name="Comma 6 3 2" xfId="6149" xr:uid="{00000000-0005-0000-0000-0000722A0000}"/>
    <cellStyle name="Comma 6 3 2 2" xfId="6469" xr:uid="{00000000-0005-0000-0000-0000732A0000}"/>
    <cellStyle name="Comma 6 3 2 2 2" xfId="11095" xr:uid="{00000000-0005-0000-0000-0000742A0000}"/>
    <cellStyle name="Comma 6 3 2 2 2 2" xfId="18645" xr:uid="{00000000-0005-0000-0000-0000752A0000}"/>
    <cellStyle name="Comma 6 3 2 2 2 3" xfId="44218" xr:uid="{00000000-0005-0000-0000-0000762A0000}"/>
    <cellStyle name="Comma 6 3 2 2 2 4" xfId="47961" xr:uid="{00000000-0005-0000-0000-0000772A0000}"/>
    <cellStyle name="Comma 6 3 2 2 2 5" xfId="50977" xr:uid="{00000000-0005-0000-0000-0000782A0000}"/>
    <cellStyle name="Comma 6 3 2 2 3" xfId="11580" xr:uid="{00000000-0005-0000-0000-0000792A0000}"/>
    <cellStyle name="Comma 6 3 2 2 3 2" xfId="19122" xr:uid="{00000000-0005-0000-0000-00007A2A0000}"/>
    <cellStyle name="Comma 6 3 2 2 3 3" xfId="43924" xr:uid="{00000000-0005-0000-0000-00007B2A0000}"/>
    <cellStyle name="Comma 6 3 2 2 3 4" xfId="48438" xr:uid="{00000000-0005-0000-0000-00007C2A0000}"/>
    <cellStyle name="Comma 6 3 2 2 3 5" xfId="51454" xr:uid="{00000000-0005-0000-0000-00007D2A0000}"/>
    <cellStyle name="Comma 6 3 2 2 4" xfId="12067" xr:uid="{00000000-0005-0000-0000-00007E2A0000}"/>
    <cellStyle name="Comma 6 3 2 2 4 2" xfId="19599" xr:uid="{00000000-0005-0000-0000-00007F2A0000}"/>
    <cellStyle name="Comma 6 3 2 2 4 3" xfId="44536" xr:uid="{00000000-0005-0000-0000-0000802A0000}"/>
    <cellStyle name="Comma 6 3 2 2 4 4" xfId="48915" xr:uid="{00000000-0005-0000-0000-0000812A0000}"/>
    <cellStyle name="Comma 6 3 2 2 4 5" xfId="51931" xr:uid="{00000000-0005-0000-0000-0000822A0000}"/>
    <cellStyle name="Comma 6 3 2 2 5" xfId="9103" xr:uid="{00000000-0005-0000-0000-0000832A0000}"/>
    <cellStyle name="Comma 6 3 2 2 5 2" xfId="42641" xr:uid="{00000000-0005-0000-0000-0000842A0000}"/>
    <cellStyle name="Comma 6 3 2 2 5 3" xfId="47484" xr:uid="{00000000-0005-0000-0000-0000852A0000}"/>
    <cellStyle name="Comma 6 3 2 2 5 4" xfId="50500" xr:uid="{00000000-0005-0000-0000-0000862A0000}"/>
    <cellStyle name="Comma 6 3 2 2 6" xfId="44165" xr:uid="{00000000-0005-0000-0000-0000872A0000}"/>
    <cellStyle name="Comma 6 3 2 2 7" xfId="46378" xr:uid="{00000000-0005-0000-0000-0000882A0000}"/>
    <cellStyle name="Comma 6 3 2 2 8" xfId="49394" xr:uid="{00000000-0005-0000-0000-0000892A0000}"/>
    <cellStyle name="Comma 6 3 2 3" xfId="10883" xr:uid="{00000000-0005-0000-0000-00008A2A0000}"/>
    <cellStyle name="Comma 6 3 2 3 2" xfId="18433" xr:uid="{00000000-0005-0000-0000-00008B2A0000}"/>
    <cellStyle name="Comma 6 3 2 3 3" xfId="32877" xr:uid="{00000000-0005-0000-0000-00008C2A0000}"/>
    <cellStyle name="Comma 6 3 2 3 4" xfId="47749" xr:uid="{00000000-0005-0000-0000-00008D2A0000}"/>
    <cellStyle name="Comma 6 3 2 3 5" xfId="50765" xr:uid="{00000000-0005-0000-0000-00008E2A0000}"/>
    <cellStyle name="Comma 6 3 2 4" xfId="11367" xr:uid="{00000000-0005-0000-0000-00008F2A0000}"/>
    <cellStyle name="Comma 6 3 2 4 2" xfId="18910" xr:uid="{00000000-0005-0000-0000-0000902A0000}"/>
    <cellStyle name="Comma 6 3 2 4 3" xfId="43166" xr:uid="{00000000-0005-0000-0000-0000912A0000}"/>
    <cellStyle name="Comma 6 3 2 4 4" xfId="48226" xr:uid="{00000000-0005-0000-0000-0000922A0000}"/>
    <cellStyle name="Comma 6 3 2 4 5" xfId="51242" xr:uid="{00000000-0005-0000-0000-0000932A0000}"/>
    <cellStyle name="Comma 6 3 2 5" xfId="11854" xr:uid="{00000000-0005-0000-0000-0000942A0000}"/>
    <cellStyle name="Comma 6 3 2 5 2" xfId="19387" xr:uid="{00000000-0005-0000-0000-0000952A0000}"/>
    <cellStyle name="Comma 6 3 2 5 3" xfId="44804" xr:uid="{00000000-0005-0000-0000-0000962A0000}"/>
    <cellStyle name="Comma 6 3 2 5 4" xfId="48703" xr:uid="{00000000-0005-0000-0000-0000972A0000}"/>
    <cellStyle name="Comma 6 3 2 5 5" xfId="51719" xr:uid="{00000000-0005-0000-0000-0000982A0000}"/>
    <cellStyle name="Comma 6 3 2 6" xfId="8802" xr:uid="{00000000-0005-0000-0000-0000992A0000}"/>
    <cellStyle name="Comma 6 3 2 6 2" xfId="44621" xr:uid="{00000000-0005-0000-0000-00009A2A0000}"/>
    <cellStyle name="Comma 6 3 2 6 3" xfId="47272" xr:uid="{00000000-0005-0000-0000-00009B2A0000}"/>
    <cellStyle name="Comma 6 3 2 6 4" xfId="50288" xr:uid="{00000000-0005-0000-0000-00009C2A0000}"/>
    <cellStyle name="Comma 6 3 2 7" xfId="42898" xr:uid="{00000000-0005-0000-0000-00009D2A0000}"/>
    <cellStyle name="Comma 6 3 2 8" xfId="46166" xr:uid="{00000000-0005-0000-0000-00009E2A0000}"/>
    <cellStyle name="Comma 6 3 2 9" xfId="49182" xr:uid="{00000000-0005-0000-0000-00009F2A0000}"/>
    <cellStyle name="Comma 6 3 3" xfId="6229" xr:uid="{00000000-0005-0000-0000-0000A02A0000}"/>
    <cellStyle name="Comma 6 3 3 2" xfId="6549" xr:uid="{00000000-0005-0000-0000-0000A12A0000}"/>
    <cellStyle name="Comma 6 3 3 2 2" xfId="11148" xr:uid="{00000000-0005-0000-0000-0000A22A0000}"/>
    <cellStyle name="Comma 6 3 3 2 2 2" xfId="18698" xr:uid="{00000000-0005-0000-0000-0000A32A0000}"/>
    <cellStyle name="Comma 6 3 3 2 2 3" xfId="44063" xr:uid="{00000000-0005-0000-0000-0000A42A0000}"/>
    <cellStyle name="Comma 6 3 3 2 2 4" xfId="48014" xr:uid="{00000000-0005-0000-0000-0000A52A0000}"/>
    <cellStyle name="Comma 6 3 3 2 2 5" xfId="51030" xr:uid="{00000000-0005-0000-0000-0000A62A0000}"/>
    <cellStyle name="Comma 6 3 3 2 3" xfId="11633" xr:uid="{00000000-0005-0000-0000-0000A72A0000}"/>
    <cellStyle name="Comma 6 3 3 2 3 2" xfId="19175" xr:uid="{00000000-0005-0000-0000-0000A82A0000}"/>
    <cellStyle name="Comma 6 3 3 2 3 3" xfId="28831" xr:uid="{00000000-0005-0000-0000-0000A92A0000}"/>
    <cellStyle name="Comma 6 3 3 2 3 4" xfId="48491" xr:uid="{00000000-0005-0000-0000-0000AA2A0000}"/>
    <cellStyle name="Comma 6 3 3 2 3 5" xfId="51507" xr:uid="{00000000-0005-0000-0000-0000AB2A0000}"/>
    <cellStyle name="Comma 6 3 3 2 4" xfId="12120" xr:uid="{00000000-0005-0000-0000-0000AC2A0000}"/>
    <cellStyle name="Comma 6 3 3 2 4 2" xfId="19652" xr:uid="{00000000-0005-0000-0000-0000AD2A0000}"/>
    <cellStyle name="Comma 6 3 3 2 4 3" xfId="43256" xr:uid="{00000000-0005-0000-0000-0000AE2A0000}"/>
    <cellStyle name="Comma 6 3 3 2 4 4" xfId="48968" xr:uid="{00000000-0005-0000-0000-0000AF2A0000}"/>
    <cellStyle name="Comma 6 3 3 2 4 5" xfId="51984" xr:uid="{00000000-0005-0000-0000-0000B02A0000}"/>
    <cellStyle name="Comma 6 3 3 2 5" xfId="9182" xr:uid="{00000000-0005-0000-0000-0000B12A0000}"/>
    <cellStyle name="Comma 6 3 3 2 5 2" xfId="43612" xr:uid="{00000000-0005-0000-0000-0000B22A0000}"/>
    <cellStyle name="Comma 6 3 3 2 5 3" xfId="47537" xr:uid="{00000000-0005-0000-0000-0000B32A0000}"/>
    <cellStyle name="Comma 6 3 3 2 5 4" xfId="50553" xr:uid="{00000000-0005-0000-0000-0000B42A0000}"/>
    <cellStyle name="Comma 6 3 3 2 6" xfId="42407" xr:uid="{00000000-0005-0000-0000-0000B52A0000}"/>
    <cellStyle name="Comma 6 3 3 2 7" xfId="46431" xr:uid="{00000000-0005-0000-0000-0000B62A0000}"/>
    <cellStyle name="Comma 6 3 3 2 8" xfId="49447" xr:uid="{00000000-0005-0000-0000-0000B72A0000}"/>
    <cellStyle name="Comma 6 3 3 3" xfId="10936" xr:uid="{00000000-0005-0000-0000-0000B82A0000}"/>
    <cellStyle name="Comma 6 3 3 3 2" xfId="18486" xr:uid="{00000000-0005-0000-0000-0000B92A0000}"/>
    <cellStyle name="Comma 6 3 3 3 3" xfId="28698" xr:uid="{00000000-0005-0000-0000-0000BA2A0000}"/>
    <cellStyle name="Comma 6 3 3 3 4" xfId="47802" xr:uid="{00000000-0005-0000-0000-0000BB2A0000}"/>
    <cellStyle name="Comma 6 3 3 3 5" xfId="50818" xr:uid="{00000000-0005-0000-0000-0000BC2A0000}"/>
    <cellStyle name="Comma 6 3 3 4" xfId="11421" xr:uid="{00000000-0005-0000-0000-0000BD2A0000}"/>
    <cellStyle name="Comma 6 3 3 4 2" xfId="18963" xr:uid="{00000000-0005-0000-0000-0000BE2A0000}"/>
    <cellStyle name="Comma 6 3 3 4 3" xfId="43169" xr:uid="{00000000-0005-0000-0000-0000BF2A0000}"/>
    <cellStyle name="Comma 6 3 3 4 4" xfId="48279" xr:uid="{00000000-0005-0000-0000-0000C02A0000}"/>
    <cellStyle name="Comma 6 3 3 4 5" xfId="51295" xr:uid="{00000000-0005-0000-0000-0000C12A0000}"/>
    <cellStyle name="Comma 6 3 3 5" xfId="11908" xr:uid="{00000000-0005-0000-0000-0000C22A0000}"/>
    <cellStyle name="Comma 6 3 3 5 2" xfId="19440" xr:uid="{00000000-0005-0000-0000-0000C32A0000}"/>
    <cellStyle name="Comma 6 3 3 5 3" xfId="44033" xr:uid="{00000000-0005-0000-0000-0000C42A0000}"/>
    <cellStyle name="Comma 6 3 3 5 4" xfId="48756" xr:uid="{00000000-0005-0000-0000-0000C52A0000}"/>
    <cellStyle name="Comma 6 3 3 5 5" xfId="51772" xr:uid="{00000000-0005-0000-0000-0000C62A0000}"/>
    <cellStyle name="Comma 6 3 3 6" xfId="8873" xr:uid="{00000000-0005-0000-0000-0000C72A0000}"/>
    <cellStyle name="Comma 6 3 3 6 2" xfId="42612" xr:uid="{00000000-0005-0000-0000-0000C82A0000}"/>
    <cellStyle name="Comma 6 3 3 6 3" xfId="47325" xr:uid="{00000000-0005-0000-0000-0000C92A0000}"/>
    <cellStyle name="Comma 6 3 3 6 4" xfId="50341" xr:uid="{00000000-0005-0000-0000-0000CA2A0000}"/>
    <cellStyle name="Comma 6 3 3 7" xfId="44439" xr:uid="{00000000-0005-0000-0000-0000CB2A0000}"/>
    <cellStyle name="Comma 6 3 3 8" xfId="46219" xr:uid="{00000000-0005-0000-0000-0000CC2A0000}"/>
    <cellStyle name="Comma 6 3 3 9" xfId="49235" xr:uid="{00000000-0005-0000-0000-0000CD2A0000}"/>
    <cellStyle name="Comma 6 3 4" xfId="6309" xr:uid="{00000000-0005-0000-0000-0000CE2A0000}"/>
    <cellStyle name="Comma 6 3 4 2" xfId="6629" xr:uid="{00000000-0005-0000-0000-0000CF2A0000}"/>
    <cellStyle name="Comma 6 3 4 2 2" xfId="11201" xr:uid="{00000000-0005-0000-0000-0000D02A0000}"/>
    <cellStyle name="Comma 6 3 4 2 2 2" xfId="18751" xr:uid="{00000000-0005-0000-0000-0000D12A0000}"/>
    <cellStyle name="Comma 6 3 4 2 2 3" xfId="44064" xr:uid="{00000000-0005-0000-0000-0000D22A0000}"/>
    <cellStyle name="Comma 6 3 4 2 2 4" xfId="48067" xr:uid="{00000000-0005-0000-0000-0000D32A0000}"/>
    <cellStyle name="Comma 6 3 4 2 2 5" xfId="51083" xr:uid="{00000000-0005-0000-0000-0000D42A0000}"/>
    <cellStyle name="Comma 6 3 4 2 3" xfId="11686" xr:uid="{00000000-0005-0000-0000-0000D52A0000}"/>
    <cellStyle name="Comma 6 3 4 2 3 2" xfId="19228" xr:uid="{00000000-0005-0000-0000-0000D62A0000}"/>
    <cellStyle name="Comma 6 3 4 2 3 3" xfId="42810" xr:uid="{00000000-0005-0000-0000-0000D72A0000}"/>
    <cellStyle name="Comma 6 3 4 2 3 4" xfId="48544" xr:uid="{00000000-0005-0000-0000-0000D82A0000}"/>
    <cellStyle name="Comma 6 3 4 2 3 5" xfId="51560" xr:uid="{00000000-0005-0000-0000-0000D92A0000}"/>
    <cellStyle name="Comma 6 3 4 2 4" xfId="12173" xr:uid="{00000000-0005-0000-0000-0000DA2A0000}"/>
    <cellStyle name="Comma 6 3 4 2 4 2" xfId="19705" xr:uid="{00000000-0005-0000-0000-0000DB2A0000}"/>
    <cellStyle name="Comma 6 3 4 2 4 3" xfId="42886" xr:uid="{00000000-0005-0000-0000-0000DC2A0000}"/>
    <cellStyle name="Comma 6 3 4 2 4 4" xfId="49021" xr:uid="{00000000-0005-0000-0000-0000DD2A0000}"/>
    <cellStyle name="Comma 6 3 4 2 4 5" xfId="52037" xr:uid="{00000000-0005-0000-0000-0000DE2A0000}"/>
    <cellStyle name="Comma 6 3 4 2 5" xfId="9262" xr:uid="{00000000-0005-0000-0000-0000DF2A0000}"/>
    <cellStyle name="Comma 6 3 4 2 5 2" xfId="32995" xr:uid="{00000000-0005-0000-0000-0000E02A0000}"/>
    <cellStyle name="Comma 6 3 4 2 5 3" xfId="47590" xr:uid="{00000000-0005-0000-0000-0000E12A0000}"/>
    <cellStyle name="Comma 6 3 4 2 5 4" xfId="50606" xr:uid="{00000000-0005-0000-0000-0000E22A0000}"/>
    <cellStyle name="Comma 6 3 4 2 6" xfId="44749" xr:uid="{00000000-0005-0000-0000-0000E32A0000}"/>
    <cellStyle name="Comma 6 3 4 2 7" xfId="46484" xr:uid="{00000000-0005-0000-0000-0000E42A0000}"/>
    <cellStyle name="Comma 6 3 4 2 8" xfId="49500" xr:uid="{00000000-0005-0000-0000-0000E52A0000}"/>
    <cellStyle name="Comma 6 3 4 3" xfId="10989" xr:uid="{00000000-0005-0000-0000-0000E62A0000}"/>
    <cellStyle name="Comma 6 3 4 3 2" xfId="18539" xr:uid="{00000000-0005-0000-0000-0000E72A0000}"/>
    <cellStyle name="Comma 6 3 4 3 3" xfId="44214" xr:uid="{00000000-0005-0000-0000-0000E82A0000}"/>
    <cellStyle name="Comma 6 3 4 3 4" xfId="47855" xr:uid="{00000000-0005-0000-0000-0000E92A0000}"/>
    <cellStyle name="Comma 6 3 4 3 5" xfId="50871" xr:uid="{00000000-0005-0000-0000-0000EA2A0000}"/>
    <cellStyle name="Comma 6 3 4 4" xfId="11474" xr:uid="{00000000-0005-0000-0000-0000EB2A0000}"/>
    <cellStyle name="Comma 6 3 4 4 2" xfId="19016" xr:uid="{00000000-0005-0000-0000-0000EC2A0000}"/>
    <cellStyle name="Comma 6 3 4 4 3" xfId="43175" xr:uid="{00000000-0005-0000-0000-0000ED2A0000}"/>
    <cellStyle name="Comma 6 3 4 4 4" xfId="48332" xr:uid="{00000000-0005-0000-0000-0000EE2A0000}"/>
    <cellStyle name="Comma 6 3 4 4 5" xfId="51348" xr:uid="{00000000-0005-0000-0000-0000EF2A0000}"/>
    <cellStyle name="Comma 6 3 4 5" xfId="11961" xr:uid="{00000000-0005-0000-0000-0000F02A0000}"/>
    <cellStyle name="Comma 6 3 4 5 2" xfId="19493" xr:uid="{00000000-0005-0000-0000-0000F12A0000}"/>
    <cellStyle name="Comma 6 3 4 5 3" xfId="33230" xr:uid="{00000000-0005-0000-0000-0000F22A0000}"/>
    <cellStyle name="Comma 6 3 4 5 4" xfId="48809" xr:uid="{00000000-0005-0000-0000-0000F32A0000}"/>
    <cellStyle name="Comma 6 3 4 5 5" xfId="51825" xr:uid="{00000000-0005-0000-0000-0000F42A0000}"/>
    <cellStyle name="Comma 6 3 4 6" xfId="8949" xr:uid="{00000000-0005-0000-0000-0000F52A0000}"/>
    <cellStyle name="Comma 6 3 4 6 2" xfId="43066" xr:uid="{00000000-0005-0000-0000-0000F62A0000}"/>
    <cellStyle name="Comma 6 3 4 6 3" xfId="47378" xr:uid="{00000000-0005-0000-0000-0000F72A0000}"/>
    <cellStyle name="Comma 6 3 4 6 4" xfId="50394" xr:uid="{00000000-0005-0000-0000-0000F82A0000}"/>
    <cellStyle name="Comma 6 3 4 7" xfId="43963" xr:uid="{00000000-0005-0000-0000-0000F92A0000}"/>
    <cellStyle name="Comma 6 3 4 8" xfId="46272" xr:uid="{00000000-0005-0000-0000-0000FA2A0000}"/>
    <cellStyle name="Comma 6 3 4 9" xfId="49288" xr:uid="{00000000-0005-0000-0000-0000FB2A0000}"/>
    <cellStyle name="Comma 6 3 5" xfId="6389" xr:uid="{00000000-0005-0000-0000-0000FC2A0000}"/>
    <cellStyle name="Comma 6 3 5 2" xfId="11042" xr:uid="{00000000-0005-0000-0000-0000FD2A0000}"/>
    <cellStyle name="Comma 6 3 5 2 2" xfId="18592" xr:uid="{00000000-0005-0000-0000-0000FE2A0000}"/>
    <cellStyle name="Comma 6 3 5 2 3" xfId="43143" xr:uid="{00000000-0005-0000-0000-0000FF2A0000}"/>
    <cellStyle name="Comma 6 3 5 2 4" xfId="47908" xr:uid="{00000000-0005-0000-0000-0000002B0000}"/>
    <cellStyle name="Comma 6 3 5 2 5" xfId="50924" xr:uid="{00000000-0005-0000-0000-0000012B0000}"/>
    <cellStyle name="Comma 6 3 5 3" xfId="11527" xr:uid="{00000000-0005-0000-0000-0000022B0000}"/>
    <cellStyle name="Comma 6 3 5 3 2" xfId="19069" xr:uid="{00000000-0005-0000-0000-0000032B0000}"/>
    <cellStyle name="Comma 6 3 5 3 3" xfId="44829" xr:uid="{00000000-0005-0000-0000-0000042B0000}"/>
    <cellStyle name="Comma 6 3 5 3 4" xfId="48385" xr:uid="{00000000-0005-0000-0000-0000052B0000}"/>
    <cellStyle name="Comma 6 3 5 3 5" xfId="51401" xr:uid="{00000000-0005-0000-0000-0000062B0000}"/>
    <cellStyle name="Comma 6 3 5 4" xfId="12014" xr:uid="{00000000-0005-0000-0000-0000072B0000}"/>
    <cellStyle name="Comma 6 3 5 4 2" xfId="19546" xr:uid="{00000000-0005-0000-0000-0000082B0000}"/>
    <cellStyle name="Comma 6 3 5 4 3" xfId="43242" xr:uid="{00000000-0005-0000-0000-0000092B0000}"/>
    <cellStyle name="Comma 6 3 5 4 4" xfId="48862" xr:uid="{00000000-0005-0000-0000-00000A2B0000}"/>
    <cellStyle name="Comma 6 3 5 4 5" xfId="51878" xr:uid="{00000000-0005-0000-0000-00000B2B0000}"/>
    <cellStyle name="Comma 6 3 5 5" xfId="9028" xr:uid="{00000000-0005-0000-0000-00000C2B0000}"/>
    <cellStyle name="Comma 6 3 5 5 2" xfId="44527" xr:uid="{00000000-0005-0000-0000-00000D2B0000}"/>
    <cellStyle name="Comma 6 3 5 5 3" xfId="47431" xr:uid="{00000000-0005-0000-0000-00000E2B0000}"/>
    <cellStyle name="Comma 6 3 5 5 4" xfId="50447" xr:uid="{00000000-0005-0000-0000-00000F2B0000}"/>
    <cellStyle name="Comma 6 3 5 6" xfId="43569" xr:uid="{00000000-0005-0000-0000-0000102B0000}"/>
    <cellStyle name="Comma 6 3 5 7" xfId="46325" xr:uid="{00000000-0005-0000-0000-0000112B0000}"/>
    <cellStyle name="Comma 6 3 5 8" xfId="49341" xr:uid="{00000000-0005-0000-0000-0000122B0000}"/>
    <cellStyle name="Comma 6 3 6" xfId="6709" xr:uid="{00000000-0005-0000-0000-0000132B0000}"/>
    <cellStyle name="Comma 6 3 6 2" xfId="11254" xr:uid="{00000000-0005-0000-0000-0000142B0000}"/>
    <cellStyle name="Comma 6 3 6 2 2" xfId="18804" xr:uid="{00000000-0005-0000-0000-0000152B0000}"/>
    <cellStyle name="Comma 6 3 6 2 3" xfId="20736" xr:uid="{00000000-0005-0000-0000-0000162B0000}"/>
    <cellStyle name="Comma 6 3 6 2 4" xfId="48120" xr:uid="{00000000-0005-0000-0000-0000172B0000}"/>
    <cellStyle name="Comma 6 3 6 2 5" xfId="51136" xr:uid="{00000000-0005-0000-0000-0000182B0000}"/>
    <cellStyle name="Comma 6 3 6 3" xfId="11739" xr:uid="{00000000-0005-0000-0000-0000192B0000}"/>
    <cellStyle name="Comma 6 3 6 3 2" xfId="19281" xr:uid="{00000000-0005-0000-0000-00001A2B0000}"/>
    <cellStyle name="Comma 6 3 6 3 3" xfId="44852" xr:uid="{00000000-0005-0000-0000-00001B2B0000}"/>
    <cellStyle name="Comma 6 3 6 3 4" xfId="48597" xr:uid="{00000000-0005-0000-0000-00001C2B0000}"/>
    <cellStyle name="Comma 6 3 6 3 5" xfId="51613" xr:uid="{00000000-0005-0000-0000-00001D2B0000}"/>
    <cellStyle name="Comma 6 3 6 4" xfId="12227" xr:uid="{00000000-0005-0000-0000-00001E2B0000}"/>
    <cellStyle name="Comma 6 3 6 4 2" xfId="19758" xr:uid="{00000000-0005-0000-0000-00001F2B0000}"/>
    <cellStyle name="Comma 6 3 6 4 3" xfId="44869" xr:uid="{00000000-0005-0000-0000-0000202B0000}"/>
    <cellStyle name="Comma 6 3 6 4 4" xfId="49074" xr:uid="{00000000-0005-0000-0000-0000212B0000}"/>
    <cellStyle name="Comma 6 3 6 4 5" xfId="52090" xr:uid="{00000000-0005-0000-0000-0000222B0000}"/>
    <cellStyle name="Comma 6 3 6 5" xfId="9342" xr:uid="{00000000-0005-0000-0000-0000232B0000}"/>
    <cellStyle name="Comma 6 3 6 5 2" xfId="43817" xr:uid="{00000000-0005-0000-0000-0000242B0000}"/>
    <cellStyle name="Comma 6 3 6 5 3" xfId="47643" xr:uid="{00000000-0005-0000-0000-0000252B0000}"/>
    <cellStyle name="Comma 6 3 6 5 4" xfId="50659" xr:uid="{00000000-0005-0000-0000-0000262B0000}"/>
    <cellStyle name="Comma 6 3 6 6" xfId="44375" xr:uid="{00000000-0005-0000-0000-0000272B0000}"/>
    <cellStyle name="Comma 6 3 6 7" xfId="46537" xr:uid="{00000000-0005-0000-0000-0000282B0000}"/>
    <cellStyle name="Comma 6 3 6 8" xfId="49553" xr:uid="{00000000-0005-0000-0000-0000292B0000}"/>
    <cellStyle name="Comma 6 3 7" xfId="9682" xr:uid="{00000000-0005-0000-0000-00002A2B0000}"/>
    <cellStyle name="Comma 6 3 8" xfId="10830" xr:uid="{00000000-0005-0000-0000-00002B2B0000}"/>
    <cellStyle name="Comma 6 3 8 2" xfId="18380" xr:uid="{00000000-0005-0000-0000-00002C2B0000}"/>
    <cellStyle name="Comma 6 3 8 3" xfId="28820" xr:uid="{00000000-0005-0000-0000-00002D2B0000}"/>
    <cellStyle name="Comma 6 3 8 4" xfId="47696" xr:uid="{00000000-0005-0000-0000-00002E2B0000}"/>
    <cellStyle name="Comma 6 3 8 5" xfId="50712" xr:uid="{00000000-0005-0000-0000-00002F2B0000}"/>
    <cellStyle name="Comma 6 3 9" xfId="11314" xr:uid="{00000000-0005-0000-0000-0000302B0000}"/>
    <cellStyle name="Comma 6 3 9 2" xfId="18857" xr:uid="{00000000-0005-0000-0000-0000312B0000}"/>
    <cellStyle name="Comma 6 3 9 3" xfId="21204" xr:uid="{00000000-0005-0000-0000-0000322B0000}"/>
    <cellStyle name="Comma 6 3 9 4" xfId="48173" xr:uid="{00000000-0005-0000-0000-0000332B0000}"/>
    <cellStyle name="Comma 6 3 9 5" xfId="51189" xr:uid="{00000000-0005-0000-0000-0000342B0000}"/>
    <cellStyle name="Comma 6 4" xfId="7502" xr:uid="{00000000-0005-0000-0000-0000352B0000}"/>
    <cellStyle name="Comma 6 4 2" xfId="18004" xr:uid="{00000000-0005-0000-0000-0000362B0000}"/>
    <cellStyle name="Comma 6 4 3" xfId="20082" xr:uid="{00000000-0005-0000-0000-0000372B0000}"/>
    <cellStyle name="Comma 6 4 4" xfId="44957" xr:uid="{00000000-0005-0000-0000-0000382B0000}"/>
    <cellStyle name="Comma 6 4 5" xfId="45865" xr:uid="{00000000-0005-0000-0000-0000392B0000}"/>
    <cellStyle name="Comma 6 4 6" xfId="46999" xr:uid="{00000000-0005-0000-0000-00003A2B0000}"/>
    <cellStyle name="Comma 6 4 7" xfId="50015" xr:uid="{00000000-0005-0000-0000-00003B2B0000}"/>
    <cellStyle name="Comma 6 5" xfId="8574" xr:uid="{00000000-0005-0000-0000-00003C2B0000}"/>
    <cellStyle name="Comma 6 5 2" xfId="20083" xr:uid="{00000000-0005-0000-0000-00003D2B0000}"/>
    <cellStyle name="Comma 6 6" xfId="14053" xr:uid="{00000000-0005-0000-0000-00003E2B0000}"/>
    <cellStyle name="Comma 6 6 2" xfId="17561" xr:uid="{00000000-0005-0000-0000-00003F2B0000}"/>
    <cellStyle name="Comma 6 7" xfId="15804" xr:uid="{00000000-0005-0000-0000-0000402B0000}"/>
    <cellStyle name="Comma 6 8" xfId="20076" xr:uid="{00000000-0005-0000-0000-0000412B0000}"/>
    <cellStyle name="Comma 6 9" xfId="44951" xr:uid="{00000000-0005-0000-0000-0000422B0000}"/>
    <cellStyle name="Comma 7" xfId="3954" xr:uid="{00000000-0005-0000-0000-0000432B0000}"/>
    <cellStyle name="Comma 7 2" xfId="4886" xr:uid="{00000000-0005-0000-0000-0000442B0000}"/>
    <cellStyle name="Comma 7 2 10" xfId="11315" xr:uid="{00000000-0005-0000-0000-0000452B0000}"/>
    <cellStyle name="Comma 7 2 10 2" xfId="18858" xr:uid="{00000000-0005-0000-0000-0000462B0000}"/>
    <cellStyle name="Comma 7 2 10 3" xfId="43829" xr:uid="{00000000-0005-0000-0000-0000472B0000}"/>
    <cellStyle name="Comma 7 2 10 4" xfId="48174" xr:uid="{00000000-0005-0000-0000-0000482B0000}"/>
    <cellStyle name="Comma 7 2 10 5" xfId="51190" xr:uid="{00000000-0005-0000-0000-0000492B0000}"/>
    <cellStyle name="Comma 7 2 10 6" xfId="15499" xr:uid="{00000000-0005-0000-0000-00004A2B0000}"/>
    <cellStyle name="Comma 7 2 11" xfId="11802" xr:uid="{00000000-0005-0000-0000-00004B2B0000}"/>
    <cellStyle name="Comma 7 2 11 2" xfId="19335" xr:uid="{00000000-0005-0000-0000-00004C2B0000}"/>
    <cellStyle name="Comma 7 2 11 3" xfId="44853" xr:uid="{00000000-0005-0000-0000-00004D2B0000}"/>
    <cellStyle name="Comma 7 2 11 4" xfId="48651" xr:uid="{00000000-0005-0000-0000-00004E2B0000}"/>
    <cellStyle name="Comma 7 2 11 5" xfId="51667" xr:uid="{00000000-0005-0000-0000-00004F2B0000}"/>
    <cellStyle name="Comma 7 2 11 6" xfId="15644" xr:uid="{00000000-0005-0000-0000-0000502B0000}"/>
    <cellStyle name="Comma 7 2 12" xfId="7981" xr:uid="{00000000-0005-0000-0000-0000512B0000}"/>
    <cellStyle name="Comma 7 2 12 2" xfId="18023" xr:uid="{00000000-0005-0000-0000-0000522B0000}"/>
    <cellStyle name="Comma 7 2 12 3" xfId="44194" xr:uid="{00000000-0005-0000-0000-0000532B0000}"/>
    <cellStyle name="Comma 7 2 12 4" xfId="47026" xr:uid="{00000000-0005-0000-0000-0000542B0000}"/>
    <cellStyle name="Comma 7 2 12 5" xfId="50042" xr:uid="{00000000-0005-0000-0000-0000552B0000}"/>
    <cellStyle name="Comma 7 2 12 6" xfId="14607" xr:uid="{00000000-0005-0000-0000-0000562B0000}"/>
    <cellStyle name="Comma 7 2 13" xfId="20085" xr:uid="{00000000-0005-0000-0000-0000572B0000}"/>
    <cellStyle name="Comma 7 2 14" xfId="44301" xr:uid="{00000000-0005-0000-0000-0000582B0000}"/>
    <cellStyle name="Comma 7 2 15" xfId="44958" xr:uid="{00000000-0005-0000-0000-0000592B0000}"/>
    <cellStyle name="Comma 7 2 16" xfId="45866" xr:uid="{00000000-0005-0000-0000-00005A2B0000}"/>
    <cellStyle name="Comma 7 2 17" xfId="46114" xr:uid="{00000000-0005-0000-0000-00005B2B0000}"/>
    <cellStyle name="Comma 7 2 18" xfId="49129" xr:uid="{00000000-0005-0000-0000-00005C2B0000}"/>
    <cellStyle name="Comma 7 2 2" xfId="4887" xr:uid="{00000000-0005-0000-0000-00005D2B0000}"/>
    <cellStyle name="Comma 7 2 2 10" xfId="7818" xr:uid="{00000000-0005-0000-0000-00005E2B0000}"/>
    <cellStyle name="Comma 7 2 2 10 2" xfId="44473" xr:uid="{00000000-0005-0000-0000-00005F2B0000}"/>
    <cellStyle name="Comma 7 2 2 10 3" xfId="47012" xr:uid="{00000000-0005-0000-0000-0000602B0000}"/>
    <cellStyle name="Comma 7 2 2 10 4" xfId="50028" xr:uid="{00000000-0005-0000-0000-0000612B0000}"/>
    <cellStyle name="Comma 7 2 2 10 5" xfId="18011" xr:uid="{00000000-0005-0000-0000-0000622B0000}"/>
    <cellStyle name="Comma 7 2 2 11" xfId="20086" xr:uid="{00000000-0005-0000-0000-0000632B0000}"/>
    <cellStyle name="Comma 7 2 2 12" xfId="44716" xr:uid="{00000000-0005-0000-0000-0000642B0000}"/>
    <cellStyle name="Comma 7 2 2 13" xfId="44959" xr:uid="{00000000-0005-0000-0000-0000652B0000}"/>
    <cellStyle name="Comma 7 2 2 14" xfId="45867" xr:uid="{00000000-0005-0000-0000-0000662B0000}"/>
    <cellStyle name="Comma 7 2 2 15" xfId="46115" xr:uid="{00000000-0005-0000-0000-0000672B0000}"/>
    <cellStyle name="Comma 7 2 2 16" xfId="49130" xr:uid="{00000000-0005-0000-0000-0000682B0000}"/>
    <cellStyle name="Comma 7 2 2 17" xfId="14457" xr:uid="{00000000-0005-0000-0000-0000692B0000}"/>
    <cellStyle name="Comma 7 2 2 2" xfId="6151" xr:uid="{00000000-0005-0000-0000-00006A2B0000}"/>
    <cellStyle name="Comma 7 2 2 2 10" xfId="15063" xr:uid="{00000000-0005-0000-0000-00006B2B0000}"/>
    <cellStyle name="Comma 7 2 2 2 2" xfId="6471" xr:uid="{00000000-0005-0000-0000-00006C2B0000}"/>
    <cellStyle name="Comma 7 2 2 2 2 2" xfId="11097" xr:uid="{00000000-0005-0000-0000-00006D2B0000}"/>
    <cellStyle name="Comma 7 2 2 2 2 2 2" xfId="18647" xr:uid="{00000000-0005-0000-0000-00006E2B0000}"/>
    <cellStyle name="Comma 7 2 2 2 2 2 3" xfId="43824" xr:uid="{00000000-0005-0000-0000-00006F2B0000}"/>
    <cellStyle name="Comma 7 2 2 2 2 2 4" xfId="47963" xr:uid="{00000000-0005-0000-0000-0000702B0000}"/>
    <cellStyle name="Comma 7 2 2 2 2 2 5" xfId="50979" xr:uid="{00000000-0005-0000-0000-0000712B0000}"/>
    <cellStyle name="Comma 7 2 2 2 2 2 6" xfId="15433" xr:uid="{00000000-0005-0000-0000-0000722B0000}"/>
    <cellStyle name="Comma 7 2 2 2 2 3" xfId="11582" xr:uid="{00000000-0005-0000-0000-0000732B0000}"/>
    <cellStyle name="Comma 7 2 2 2 2 3 2" xfId="19124" xr:uid="{00000000-0005-0000-0000-0000742B0000}"/>
    <cellStyle name="Comma 7 2 2 2 2 3 3" xfId="43416" xr:uid="{00000000-0005-0000-0000-0000752B0000}"/>
    <cellStyle name="Comma 7 2 2 2 2 3 4" xfId="48440" xr:uid="{00000000-0005-0000-0000-0000762B0000}"/>
    <cellStyle name="Comma 7 2 2 2 2 3 5" xfId="51456" xr:uid="{00000000-0005-0000-0000-0000772B0000}"/>
    <cellStyle name="Comma 7 2 2 2 2 3 6" xfId="15576" xr:uid="{00000000-0005-0000-0000-0000782B0000}"/>
    <cellStyle name="Comma 7 2 2 2 2 4" xfId="12069" xr:uid="{00000000-0005-0000-0000-0000792B0000}"/>
    <cellStyle name="Comma 7 2 2 2 2 4 2" xfId="19601" xr:uid="{00000000-0005-0000-0000-00007A2B0000}"/>
    <cellStyle name="Comma 7 2 2 2 2 4 3" xfId="44313" xr:uid="{00000000-0005-0000-0000-00007B2B0000}"/>
    <cellStyle name="Comma 7 2 2 2 2 4 4" xfId="48917" xr:uid="{00000000-0005-0000-0000-00007C2B0000}"/>
    <cellStyle name="Comma 7 2 2 2 2 4 5" xfId="51933" xr:uid="{00000000-0005-0000-0000-00007D2B0000}"/>
    <cellStyle name="Comma 7 2 2 2 2 4 6" xfId="15721" xr:uid="{00000000-0005-0000-0000-00007E2B0000}"/>
    <cellStyle name="Comma 7 2 2 2 2 5" xfId="9105" xr:uid="{00000000-0005-0000-0000-00007F2B0000}"/>
    <cellStyle name="Comma 7 2 2 2 2 5 2" xfId="20762" xr:uid="{00000000-0005-0000-0000-0000802B0000}"/>
    <cellStyle name="Comma 7 2 2 2 2 5 3" xfId="47486" xr:uid="{00000000-0005-0000-0000-0000812B0000}"/>
    <cellStyle name="Comma 7 2 2 2 2 5 4" xfId="50502" xr:uid="{00000000-0005-0000-0000-0000822B0000}"/>
    <cellStyle name="Comma 7 2 2 2 2 5 5" xfId="18291" xr:uid="{00000000-0005-0000-0000-0000832B0000}"/>
    <cellStyle name="Comma 7 2 2 2 2 6" xfId="44741" xr:uid="{00000000-0005-0000-0000-0000842B0000}"/>
    <cellStyle name="Comma 7 2 2 2 2 7" xfId="46380" xr:uid="{00000000-0005-0000-0000-0000852B0000}"/>
    <cellStyle name="Comma 7 2 2 2 2 8" xfId="49396" xr:uid="{00000000-0005-0000-0000-0000862B0000}"/>
    <cellStyle name="Comma 7 2 2 2 2 9" xfId="15212" xr:uid="{00000000-0005-0000-0000-0000872B0000}"/>
    <cellStyle name="Comma 7 2 2 2 3" xfId="10885" xr:uid="{00000000-0005-0000-0000-0000882B0000}"/>
    <cellStyle name="Comma 7 2 2 2 3 2" xfId="18435" xr:uid="{00000000-0005-0000-0000-0000892B0000}"/>
    <cellStyle name="Comma 7 2 2 2 3 3" xfId="42690" xr:uid="{00000000-0005-0000-0000-00008A2B0000}"/>
    <cellStyle name="Comma 7 2 2 2 3 4" xfId="47751" xr:uid="{00000000-0005-0000-0000-00008B2B0000}"/>
    <cellStyle name="Comma 7 2 2 2 3 5" xfId="50767" xr:uid="{00000000-0005-0000-0000-00008C2B0000}"/>
    <cellStyle name="Comma 7 2 2 2 3 6" xfId="15373" xr:uid="{00000000-0005-0000-0000-00008D2B0000}"/>
    <cellStyle name="Comma 7 2 2 2 4" xfId="11369" xr:uid="{00000000-0005-0000-0000-00008E2B0000}"/>
    <cellStyle name="Comma 7 2 2 2 4 2" xfId="18912" xr:uid="{00000000-0005-0000-0000-00008F2B0000}"/>
    <cellStyle name="Comma 7 2 2 2 4 3" xfId="44796" xr:uid="{00000000-0005-0000-0000-0000902B0000}"/>
    <cellStyle name="Comma 7 2 2 2 4 4" xfId="48228" xr:uid="{00000000-0005-0000-0000-0000912B0000}"/>
    <cellStyle name="Comma 7 2 2 2 4 5" xfId="51244" xr:uid="{00000000-0005-0000-0000-0000922B0000}"/>
    <cellStyle name="Comma 7 2 2 2 4 6" xfId="15515" xr:uid="{00000000-0005-0000-0000-0000932B0000}"/>
    <cellStyle name="Comma 7 2 2 2 5" xfId="11856" xr:uid="{00000000-0005-0000-0000-0000942B0000}"/>
    <cellStyle name="Comma 7 2 2 2 5 2" xfId="19389" xr:uid="{00000000-0005-0000-0000-0000952B0000}"/>
    <cellStyle name="Comma 7 2 2 2 5 3" xfId="44309" xr:uid="{00000000-0005-0000-0000-0000962B0000}"/>
    <cellStyle name="Comma 7 2 2 2 5 4" xfId="48705" xr:uid="{00000000-0005-0000-0000-0000972B0000}"/>
    <cellStyle name="Comma 7 2 2 2 5 5" xfId="51721" xr:uid="{00000000-0005-0000-0000-0000982B0000}"/>
    <cellStyle name="Comma 7 2 2 2 5 6" xfId="15660" xr:uid="{00000000-0005-0000-0000-0000992B0000}"/>
    <cellStyle name="Comma 7 2 2 2 6" xfId="8804" xr:uid="{00000000-0005-0000-0000-00009A2B0000}"/>
    <cellStyle name="Comma 7 2 2 2 6 2" xfId="42601" xr:uid="{00000000-0005-0000-0000-00009B2B0000}"/>
    <cellStyle name="Comma 7 2 2 2 6 3" xfId="47274" xr:uid="{00000000-0005-0000-0000-00009C2B0000}"/>
    <cellStyle name="Comma 7 2 2 2 6 4" xfId="50290" xr:uid="{00000000-0005-0000-0000-00009D2B0000}"/>
    <cellStyle name="Comma 7 2 2 2 6 5" xfId="18230" xr:uid="{00000000-0005-0000-0000-00009E2B0000}"/>
    <cellStyle name="Comma 7 2 2 2 7" xfId="42901" xr:uid="{00000000-0005-0000-0000-00009F2B0000}"/>
    <cellStyle name="Comma 7 2 2 2 8" xfId="46168" xr:uid="{00000000-0005-0000-0000-0000A02B0000}"/>
    <cellStyle name="Comma 7 2 2 2 9" xfId="49184" xr:uid="{00000000-0005-0000-0000-0000A12B0000}"/>
    <cellStyle name="Comma 7 2 2 3" xfId="6231" xr:uid="{00000000-0005-0000-0000-0000A22B0000}"/>
    <cellStyle name="Comma 7 2 2 3 10" xfId="15096" xr:uid="{00000000-0005-0000-0000-0000A32B0000}"/>
    <cellStyle name="Comma 7 2 2 3 2" xfId="6551" xr:uid="{00000000-0005-0000-0000-0000A42B0000}"/>
    <cellStyle name="Comma 7 2 2 3 2 2" xfId="11150" xr:uid="{00000000-0005-0000-0000-0000A52B0000}"/>
    <cellStyle name="Comma 7 2 2 3 2 2 2" xfId="18700" xr:uid="{00000000-0005-0000-0000-0000A62B0000}"/>
    <cellStyle name="Comma 7 2 2 3 2 2 3" xfId="42730" xr:uid="{00000000-0005-0000-0000-0000A72B0000}"/>
    <cellStyle name="Comma 7 2 2 3 2 2 4" xfId="48016" xr:uid="{00000000-0005-0000-0000-0000A82B0000}"/>
    <cellStyle name="Comma 7 2 2 3 2 2 5" xfId="51032" xr:uid="{00000000-0005-0000-0000-0000A92B0000}"/>
    <cellStyle name="Comma 7 2 2 3 2 2 6" xfId="15448" xr:uid="{00000000-0005-0000-0000-0000AA2B0000}"/>
    <cellStyle name="Comma 7 2 2 3 2 3" xfId="11635" xr:uid="{00000000-0005-0000-0000-0000AB2B0000}"/>
    <cellStyle name="Comma 7 2 2 3 2 3 2" xfId="19177" xr:uid="{00000000-0005-0000-0000-0000AC2B0000}"/>
    <cellStyle name="Comma 7 2 2 3 2 3 3" xfId="43557" xr:uid="{00000000-0005-0000-0000-0000AD2B0000}"/>
    <cellStyle name="Comma 7 2 2 3 2 3 4" xfId="48493" xr:uid="{00000000-0005-0000-0000-0000AE2B0000}"/>
    <cellStyle name="Comma 7 2 2 3 2 3 5" xfId="51509" xr:uid="{00000000-0005-0000-0000-0000AF2B0000}"/>
    <cellStyle name="Comma 7 2 2 3 2 3 6" xfId="15591" xr:uid="{00000000-0005-0000-0000-0000B02B0000}"/>
    <cellStyle name="Comma 7 2 2 3 2 4" xfId="12122" xr:uid="{00000000-0005-0000-0000-0000B12B0000}"/>
    <cellStyle name="Comma 7 2 2 3 2 4 2" xfId="19654" xr:uid="{00000000-0005-0000-0000-0000B22B0000}"/>
    <cellStyle name="Comma 7 2 2 3 2 4 3" xfId="44236" xr:uid="{00000000-0005-0000-0000-0000B32B0000}"/>
    <cellStyle name="Comma 7 2 2 3 2 4 4" xfId="48970" xr:uid="{00000000-0005-0000-0000-0000B42B0000}"/>
    <cellStyle name="Comma 7 2 2 3 2 4 5" xfId="51986" xr:uid="{00000000-0005-0000-0000-0000B52B0000}"/>
    <cellStyle name="Comma 7 2 2 3 2 4 6" xfId="15736" xr:uid="{00000000-0005-0000-0000-0000B62B0000}"/>
    <cellStyle name="Comma 7 2 2 3 2 5" xfId="9184" xr:uid="{00000000-0005-0000-0000-0000B72B0000}"/>
    <cellStyle name="Comma 7 2 2 3 2 5 2" xfId="33393" xr:uid="{00000000-0005-0000-0000-0000B82B0000}"/>
    <cellStyle name="Comma 7 2 2 3 2 5 3" xfId="47539" xr:uid="{00000000-0005-0000-0000-0000B92B0000}"/>
    <cellStyle name="Comma 7 2 2 3 2 5 4" xfId="50555" xr:uid="{00000000-0005-0000-0000-0000BA2B0000}"/>
    <cellStyle name="Comma 7 2 2 3 2 5 5" xfId="18306" xr:uid="{00000000-0005-0000-0000-0000BB2B0000}"/>
    <cellStyle name="Comma 7 2 2 3 2 6" xfId="30854" xr:uid="{00000000-0005-0000-0000-0000BC2B0000}"/>
    <cellStyle name="Comma 7 2 2 3 2 7" xfId="46433" xr:uid="{00000000-0005-0000-0000-0000BD2B0000}"/>
    <cellStyle name="Comma 7 2 2 3 2 8" xfId="49449" xr:uid="{00000000-0005-0000-0000-0000BE2B0000}"/>
    <cellStyle name="Comma 7 2 2 3 2 9" xfId="15253" xr:uid="{00000000-0005-0000-0000-0000BF2B0000}"/>
    <cellStyle name="Comma 7 2 2 3 3" xfId="10938" xr:uid="{00000000-0005-0000-0000-0000C02B0000}"/>
    <cellStyle name="Comma 7 2 2 3 3 2" xfId="18488" xr:uid="{00000000-0005-0000-0000-0000C12B0000}"/>
    <cellStyle name="Comma 7 2 2 3 3 3" xfId="43131" xr:uid="{00000000-0005-0000-0000-0000C22B0000}"/>
    <cellStyle name="Comma 7 2 2 3 3 4" xfId="47804" xr:uid="{00000000-0005-0000-0000-0000C32B0000}"/>
    <cellStyle name="Comma 7 2 2 3 3 5" xfId="50820" xr:uid="{00000000-0005-0000-0000-0000C42B0000}"/>
    <cellStyle name="Comma 7 2 2 3 3 6" xfId="15388" xr:uid="{00000000-0005-0000-0000-0000C52B0000}"/>
    <cellStyle name="Comma 7 2 2 3 4" xfId="11423" xr:uid="{00000000-0005-0000-0000-0000C62B0000}"/>
    <cellStyle name="Comma 7 2 2 3 4 2" xfId="18965" xr:uid="{00000000-0005-0000-0000-0000C72B0000}"/>
    <cellStyle name="Comma 7 2 2 3 4 3" xfId="43705" xr:uid="{00000000-0005-0000-0000-0000C82B0000}"/>
    <cellStyle name="Comma 7 2 2 3 4 4" xfId="48281" xr:uid="{00000000-0005-0000-0000-0000C92B0000}"/>
    <cellStyle name="Comma 7 2 2 3 4 5" xfId="51297" xr:uid="{00000000-0005-0000-0000-0000CA2B0000}"/>
    <cellStyle name="Comma 7 2 2 3 4 6" xfId="15531" xr:uid="{00000000-0005-0000-0000-0000CB2B0000}"/>
    <cellStyle name="Comma 7 2 2 3 5" xfId="11910" xr:uid="{00000000-0005-0000-0000-0000CC2B0000}"/>
    <cellStyle name="Comma 7 2 2 3 5 2" xfId="19442" xr:uid="{00000000-0005-0000-0000-0000CD2B0000}"/>
    <cellStyle name="Comma 7 2 2 3 5 3" xfId="43958" xr:uid="{00000000-0005-0000-0000-0000CE2B0000}"/>
    <cellStyle name="Comma 7 2 2 3 5 4" xfId="48758" xr:uid="{00000000-0005-0000-0000-0000CF2B0000}"/>
    <cellStyle name="Comma 7 2 2 3 5 5" xfId="51774" xr:uid="{00000000-0005-0000-0000-0000D02B0000}"/>
    <cellStyle name="Comma 7 2 2 3 5 6" xfId="15676" xr:uid="{00000000-0005-0000-0000-0000D12B0000}"/>
    <cellStyle name="Comma 7 2 2 3 6" xfId="8875" xr:uid="{00000000-0005-0000-0000-0000D22B0000}"/>
    <cellStyle name="Comma 7 2 2 3 6 2" xfId="44558" xr:uid="{00000000-0005-0000-0000-0000D32B0000}"/>
    <cellStyle name="Comma 7 2 2 3 6 3" xfId="47327" xr:uid="{00000000-0005-0000-0000-0000D42B0000}"/>
    <cellStyle name="Comma 7 2 2 3 6 4" xfId="50343" xr:uid="{00000000-0005-0000-0000-0000D52B0000}"/>
    <cellStyle name="Comma 7 2 2 3 6 5" xfId="18246" xr:uid="{00000000-0005-0000-0000-0000D62B0000}"/>
    <cellStyle name="Comma 7 2 2 3 7" xfId="28591" xr:uid="{00000000-0005-0000-0000-0000D72B0000}"/>
    <cellStyle name="Comma 7 2 2 3 8" xfId="46221" xr:uid="{00000000-0005-0000-0000-0000D82B0000}"/>
    <cellStyle name="Comma 7 2 2 3 9" xfId="49237" xr:uid="{00000000-0005-0000-0000-0000D92B0000}"/>
    <cellStyle name="Comma 7 2 2 4" xfId="6311" xr:uid="{00000000-0005-0000-0000-0000DA2B0000}"/>
    <cellStyle name="Comma 7 2 2 4 10" xfId="15134" xr:uid="{00000000-0005-0000-0000-0000DB2B0000}"/>
    <cellStyle name="Comma 7 2 2 4 2" xfId="6631" xr:uid="{00000000-0005-0000-0000-0000DC2B0000}"/>
    <cellStyle name="Comma 7 2 2 4 2 2" xfId="11203" xr:uid="{00000000-0005-0000-0000-0000DD2B0000}"/>
    <cellStyle name="Comma 7 2 2 4 2 2 2" xfId="18753" xr:uid="{00000000-0005-0000-0000-0000DE2B0000}"/>
    <cellStyle name="Comma 7 2 2 4 2 2 3" xfId="42740" xr:uid="{00000000-0005-0000-0000-0000DF2B0000}"/>
    <cellStyle name="Comma 7 2 2 4 2 2 4" xfId="48069" xr:uid="{00000000-0005-0000-0000-0000E02B0000}"/>
    <cellStyle name="Comma 7 2 2 4 2 2 5" xfId="51085" xr:uid="{00000000-0005-0000-0000-0000E12B0000}"/>
    <cellStyle name="Comma 7 2 2 4 2 2 6" xfId="15463" xr:uid="{00000000-0005-0000-0000-0000E22B0000}"/>
    <cellStyle name="Comma 7 2 2 4 2 3" xfId="11688" xr:uid="{00000000-0005-0000-0000-0000E32B0000}"/>
    <cellStyle name="Comma 7 2 2 4 2 3 2" xfId="19230" xr:uid="{00000000-0005-0000-0000-0000E42B0000}"/>
    <cellStyle name="Comma 7 2 2 4 2 3 3" xfId="44705" xr:uid="{00000000-0005-0000-0000-0000E52B0000}"/>
    <cellStyle name="Comma 7 2 2 4 2 3 4" xfId="48546" xr:uid="{00000000-0005-0000-0000-0000E62B0000}"/>
    <cellStyle name="Comma 7 2 2 4 2 3 5" xfId="51562" xr:uid="{00000000-0005-0000-0000-0000E72B0000}"/>
    <cellStyle name="Comma 7 2 2 4 2 3 6" xfId="15606" xr:uid="{00000000-0005-0000-0000-0000E82B0000}"/>
    <cellStyle name="Comma 7 2 2 4 2 4" xfId="12175" xr:uid="{00000000-0005-0000-0000-0000E92B0000}"/>
    <cellStyle name="Comma 7 2 2 4 2 4 2" xfId="19707" xr:uid="{00000000-0005-0000-0000-0000EA2B0000}"/>
    <cellStyle name="Comma 7 2 2 4 2 4 3" xfId="44423" xr:uid="{00000000-0005-0000-0000-0000EB2B0000}"/>
    <cellStyle name="Comma 7 2 2 4 2 4 4" xfId="49023" xr:uid="{00000000-0005-0000-0000-0000EC2B0000}"/>
    <cellStyle name="Comma 7 2 2 4 2 4 5" xfId="52039" xr:uid="{00000000-0005-0000-0000-0000ED2B0000}"/>
    <cellStyle name="Comma 7 2 2 4 2 4 6" xfId="15751" xr:uid="{00000000-0005-0000-0000-0000EE2B0000}"/>
    <cellStyle name="Comma 7 2 2 4 2 5" xfId="9264" xr:uid="{00000000-0005-0000-0000-0000EF2B0000}"/>
    <cellStyle name="Comma 7 2 2 4 2 5 2" xfId="20269" xr:uid="{00000000-0005-0000-0000-0000F02B0000}"/>
    <cellStyle name="Comma 7 2 2 4 2 5 3" xfId="47592" xr:uid="{00000000-0005-0000-0000-0000F12B0000}"/>
    <cellStyle name="Comma 7 2 2 4 2 5 4" xfId="50608" xr:uid="{00000000-0005-0000-0000-0000F22B0000}"/>
    <cellStyle name="Comma 7 2 2 4 2 5 5" xfId="18321" xr:uid="{00000000-0005-0000-0000-0000F32B0000}"/>
    <cellStyle name="Comma 7 2 2 4 2 6" xfId="43876" xr:uid="{00000000-0005-0000-0000-0000F42B0000}"/>
    <cellStyle name="Comma 7 2 2 4 2 7" xfId="46486" xr:uid="{00000000-0005-0000-0000-0000F52B0000}"/>
    <cellStyle name="Comma 7 2 2 4 2 8" xfId="49502" xr:uid="{00000000-0005-0000-0000-0000F62B0000}"/>
    <cellStyle name="Comma 7 2 2 4 2 9" xfId="15295" xr:uid="{00000000-0005-0000-0000-0000F72B0000}"/>
    <cellStyle name="Comma 7 2 2 4 3" xfId="10991" xr:uid="{00000000-0005-0000-0000-0000F82B0000}"/>
    <cellStyle name="Comma 7 2 2 4 3 2" xfId="18541" xr:uid="{00000000-0005-0000-0000-0000F92B0000}"/>
    <cellStyle name="Comma 7 2 2 4 3 3" xfId="28697" xr:uid="{00000000-0005-0000-0000-0000FA2B0000}"/>
    <cellStyle name="Comma 7 2 2 4 3 4" xfId="47857" xr:uid="{00000000-0005-0000-0000-0000FB2B0000}"/>
    <cellStyle name="Comma 7 2 2 4 3 5" xfId="50873" xr:uid="{00000000-0005-0000-0000-0000FC2B0000}"/>
    <cellStyle name="Comma 7 2 2 4 3 6" xfId="15403" xr:uid="{00000000-0005-0000-0000-0000FD2B0000}"/>
    <cellStyle name="Comma 7 2 2 4 4" xfId="11476" xr:uid="{00000000-0005-0000-0000-0000FE2B0000}"/>
    <cellStyle name="Comma 7 2 2 4 4 2" xfId="19018" xr:uid="{00000000-0005-0000-0000-0000FF2B0000}"/>
    <cellStyle name="Comma 7 2 2 4 4 3" xfId="44223" xr:uid="{00000000-0005-0000-0000-0000002C0000}"/>
    <cellStyle name="Comma 7 2 2 4 4 4" xfId="48334" xr:uid="{00000000-0005-0000-0000-0000012C0000}"/>
    <cellStyle name="Comma 7 2 2 4 4 5" xfId="51350" xr:uid="{00000000-0005-0000-0000-0000022C0000}"/>
    <cellStyle name="Comma 7 2 2 4 4 6" xfId="15546" xr:uid="{00000000-0005-0000-0000-0000032C0000}"/>
    <cellStyle name="Comma 7 2 2 4 5" xfId="11963" xr:uid="{00000000-0005-0000-0000-0000042C0000}"/>
    <cellStyle name="Comma 7 2 2 4 5 2" xfId="19495" xr:uid="{00000000-0005-0000-0000-0000052C0000}"/>
    <cellStyle name="Comma 7 2 2 4 5 3" xfId="43236" xr:uid="{00000000-0005-0000-0000-0000062C0000}"/>
    <cellStyle name="Comma 7 2 2 4 5 4" xfId="48811" xr:uid="{00000000-0005-0000-0000-0000072C0000}"/>
    <cellStyle name="Comma 7 2 2 4 5 5" xfId="51827" xr:uid="{00000000-0005-0000-0000-0000082C0000}"/>
    <cellStyle name="Comma 7 2 2 4 5 6" xfId="15691" xr:uid="{00000000-0005-0000-0000-0000092C0000}"/>
    <cellStyle name="Comma 7 2 2 4 6" xfId="8951" xr:uid="{00000000-0005-0000-0000-00000A2C0000}"/>
    <cellStyle name="Comma 7 2 2 4 6 2" xfId="44778" xr:uid="{00000000-0005-0000-0000-00000B2C0000}"/>
    <cellStyle name="Comma 7 2 2 4 6 3" xfId="47380" xr:uid="{00000000-0005-0000-0000-00000C2C0000}"/>
    <cellStyle name="Comma 7 2 2 4 6 4" xfId="50396" xr:uid="{00000000-0005-0000-0000-00000D2C0000}"/>
    <cellStyle name="Comma 7 2 2 4 6 5" xfId="18261" xr:uid="{00000000-0005-0000-0000-00000E2C0000}"/>
    <cellStyle name="Comma 7 2 2 4 7" xfId="20286" xr:uid="{00000000-0005-0000-0000-00000F2C0000}"/>
    <cellStyle name="Comma 7 2 2 4 8" xfId="46274" xr:uid="{00000000-0005-0000-0000-0000102C0000}"/>
    <cellStyle name="Comma 7 2 2 4 9" xfId="49290" xr:uid="{00000000-0005-0000-0000-0000112C0000}"/>
    <cellStyle name="Comma 7 2 2 5" xfId="6391" xr:uid="{00000000-0005-0000-0000-0000122C0000}"/>
    <cellStyle name="Comma 7 2 2 5 2" xfId="11044" xr:uid="{00000000-0005-0000-0000-0000132C0000}"/>
    <cellStyle name="Comma 7 2 2 5 2 2" xfId="18594" xr:uid="{00000000-0005-0000-0000-0000142C0000}"/>
    <cellStyle name="Comma 7 2 2 5 2 3" xfId="44496" xr:uid="{00000000-0005-0000-0000-0000152C0000}"/>
    <cellStyle name="Comma 7 2 2 5 2 4" xfId="47910" xr:uid="{00000000-0005-0000-0000-0000162C0000}"/>
    <cellStyle name="Comma 7 2 2 5 2 5" xfId="50926" xr:uid="{00000000-0005-0000-0000-0000172C0000}"/>
    <cellStyle name="Comma 7 2 2 5 2 6" xfId="15418" xr:uid="{00000000-0005-0000-0000-0000182C0000}"/>
    <cellStyle name="Comma 7 2 2 5 3" xfId="11529" xr:uid="{00000000-0005-0000-0000-0000192C0000}"/>
    <cellStyle name="Comma 7 2 2 5 3 2" xfId="19071" xr:uid="{00000000-0005-0000-0000-00001A2C0000}"/>
    <cellStyle name="Comma 7 2 2 5 3 3" xfId="43181" xr:uid="{00000000-0005-0000-0000-00001B2C0000}"/>
    <cellStyle name="Comma 7 2 2 5 3 4" xfId="48387" xr:uid="{00000000-0005-0000-0000-00001C2C0000}"/>
    <cellStyle name="Comma 7 2 2 5 3 5" xfId="51403" xr:uid="{00000000-0005-0000-0000-00001D2C0000}"/>
    <cellStyle name="Comma 7 2 2 5 3 6" xfId="15561" xr:uid="{00000000-0005-0000-0000-00001E2C0000}"/>
    <cellStyle name="Comma 7 2 2 5 4" xfId="12016" xr:uid="{00000000-0005-0000-0000-00001F2C0000}"/>
    <cellStyle name="Comma 7 2 2 5 4 2" xfId="19548" xr:uid="{00000000-0005-0000-0000-0000202C0000}"/>
    <cellStyle name="Comma 7 2 2 5 4 3" xfId="20444" xr:uid="{00000000-0005-0000-0000-0000212C0000}"/>
    <cellStyle name="Comma 7 2 2 5 4 4" xfId="48864" xr:uid="{00000000-0005-0000-0000-0000222C0000}"/>
    <cellStyle name="Comma 7 2 2 5 4 5" xfId="51880" xr:uid="{00000000-0005-0000-0000-0000232C0000}"/>
    <cellStyle name="Comma 7 2 2 5 4 6" xfId="15706" xr:uid="{00000000-0005-0000-0000-0000242C0000}"/>
    <cellStyle name="Comma 7 2 2 5 5" xfId="9030" xr:uid="{00000000-0005-0000-0000-0000252C0000}"/>
    <cellStyle name="Comma 7 2 2 5 5 2" xfId="43306" xr:uid="{00000000-0005-0000-0000-0000262C0000}"/>
    <cellStyle name="Comma 7 2 2 5 5 3" xfId="47433" xr:uid="{00000000-0005-0000-0000-0000272C0000}"/>
    <cellStyle name="Comma 7 2 2 5 5 4" xfId="50449" xr:uid="{00000000-0005-0000-0000-0000282C0000}"/>
    <cellStyle name="Comma 7 2 2 5 5 5" xfId="18276" xr:uid="{00000000-0005-0000-0000-0000292C0000}"/>
    <cellStyle name="Comma 7 2 2 5 6" xfId="44164" xr:uid="{00000000-0005-0000-0000-00002A2C0000}"/>
    <cellStyle name="Comma 7 2 2 5 7" xfId="46327" xr:uid="{00000000-0005-0000-0000-00002B2C0000}"/>
    <cellStyle name="Comma 7 2 2 5 8" xfId="49343" xr:uid="{00000000-0005-0000-0000-00002C2C0000}"/>
    <cellStyle name="Comma 7 2 2 5 9" xfId="15175" xr:uid="{00000000-0005-0000-0000-00002D2C0000}"/>
    <cellStyle name="Comma 7 2 2 6" xfId="6711" xr:uid="{00000000-0005-0000-0000-00002E2C0000}"/>
    <cellStyle name="Comma 7 2 2 6 2" xfId="11256" xr:uid="{00000000-0005-0000-0000-00002F2C0000}"/>
    <cellStyle name="Comma 7 2 2 6 2 2" xfId="18806" xr:uid="{00000000-0005-0000-0000-0000302C0000}"/>
    <cellStyle name="Comma 7 2 2 6 2 3" xfId="44065" xr:uid="{00000000-0005-0000-0000-0000312C0000}"/>
    <cellStyle name="Comma 7 2 2 6 2 4" xfId="48122" xr:uid="{00000000-0005-0000-0000-0000322C0000}"/>
    <cellStyle name="Comma 7 2 2 6 2 5" xfId="51138" xr:uid="{00000000-0005-0000-0000-0000332C0000}"/>
    <cellStyle name="Comma 7 2 2 6 2 6" xfId="15478" xr:uid="{00000000-0005-0000-0000-0000342C0000}"/>
    <cellStyle name="Comma 7 2 2 6 3" xfId="11741" xr:uid="{00000000-0005-0000-0000-0000352C0000}"/>
    <cellStyle name="Comma 7 2 2 6 3 2" xfId="19283" xr:uid="{00000000-0005-0000-0000-0000362C0000}"/>
    <cellStyle name="Comma 7 2 2 6 3 3" xfId="43480" xr:uid="{00000000-0005-0000-0000-0000372C0000}"/>
    <cellStyle name="Comma 7 2 2 6 3 4" xfId="48599" xr:uid="{00000000-0005-0000-0000-0000382C0000}"/>
    <cellStyle name="Comma 7 2 2 6 3 5" xfId="51615" xr:uid="{00000000-0005-0000-0000-0000392C0000}"/>
    <cellStyle name="Comma 7 2 2 6 3 6" xfId="15621" xr:uid="{00000000-0005-0000-0000-00003A2C0000}"/>
    <cellStyle name="Comma 7 2 2 6 4" xfId="12229" xr:uid="{00000000-0005-0000-0000-00003B2C0000}"/>
    <cellStyle name="Comma 7 2 2 6 4 2" xfId="19760" xr:uid="{00000000-0005-0000-0000-00003C2C0000}"/>
    <cellStyle name="Comma 7 2 2 6 4 3" xfId="30277" xr:uid="{00000000-0005-0000-0000-00003D2C0000}"/>
    <cellStyle name="Comma 7 2 2 6 4 4" xfId="49076" xr:uid="{00000000-0005-0000-0000-00003E2C0000}"/>
    <cellStyle name="Comma 7 2 2 6 4 5" xfId="52092" xr:uid="{00000000-0005-0000-0000-00003F2C0000}"/>
    <cellStyle name="Comma 7 2 2 6 4 6" xfId="15767" xr:uid="{00000000-0005-0000-0000-0000402C0000}"/>
    <cellStyle name="Comma 7 2 2 6 5" xfId="9344" xr:uid="{00000000-0005-0000-0000-0000412C0000}"/>
    <cellStyle name="Comma 7 2 2 6 5 2" xfId="43322" xr:uid="{00000000-0005-0000-0000-0000422C0000}"/>
    <cellStyle name="Comma 7 2 2 6 5 3" xfId="47645" xr:uid="{00000000-0005-0000-0000-0000432C0000}"/>
    <cellStyle name="Comma 7 2 2 6 5 4" xfId="50661" xr:uid="{00000000-0005-0000-0000-0000442C0000}"/>
    <cellStyle name="Comma 7 2 2 6 5 5" xfId="18336" xr:uid="{00000000-0005-0000-0000-0000452C0000}"/>
    <cellStyle name="Comma 7 2 2 6 6" xfId="21047" xr:uid="{00000000-0005-0000-0000-0000462C0000}"/>
    <cellStyle name="Comma 7 2 2 6 7" xfId="46539" xr:uid="{00000000-0005-0000-0000-0000472C0000}"/>
    <cellStyle name="Comma 7 2 2 6 8" xfId="49555" xr:uid="{00000000-0005-0000-0000-0000482C0000}"/>
    <cellStyle name="Comma 7 2 2 6 9" xfId="15337" xr:uid="{00000000-0005-0000-0000-0000492C0000}"/>
    <cellStyle name="Comma 7 2 2 7" xfId="10832" xr:uid="{00000000-0005-0000-0000-00004A2C0000}"/>
    <cellStyle name="Comma 7 2 2 7 2" xfId="18382" xr:uid="{00000000-0005-0000-0000-00004B2C0000}"/>
    <cellStyle name="Comma 7 2 2 7 3" xfId="44211" xr:uid="{00000000-0005-0000-0000-00004C2C0000}"/>
    <cellStyle name="Comma 7 2 2 7 4" xfId="47698" xr:uid="{00000000-0005-0000-0000-00004D2C0000}"/>
    <cellStyle name="Comma 7 2 2 7 5" xfId="50714" xr:uid="{00000000-0005-0000-0000-00004E2C0000}"/>
    <cellStyle name="Comma 7 2 2 7 6" xfId="15358" xr:uid="{00000000-0005-0000-0000-00004F2C0000}"/>
    <cellStyle name="Comma 7 2 2 8" xfId="11316" xr:uid="{00000000-0005-0000-0000-0000502C0000}"/>
    <cellStyle name="Comma 7 2 2 8 2" xfId="18859" xr:uid="{00000000-0005-0000-0000-0000512C0000}"/>
    <cellStyle name="Comma 7 2 2 8 3" xfId="28796" xr:uid="{00000000-0005-0000-0000-0000522C0000}"/>
    <cellStyle name="Comma 7 2 2 8 4" xfId="48175" xr:uid="{00000000-0005-0000-0000-0000532C0000}"/>
    <cellStyle name="Comma 7 2 2 8 5" xfId="51191" xr:uid="{00000000-0005-0000-0000-0000542C0000}"/>
    <cellStyle name="Comma 7 2 2 8 6" xfId="15500" xr:uid="{00000000-0005-0000-0000-0000552C0000}"/>
    <cellStyle name="Comma 7 2 2 9" xfId="11803" xr:uid="{00000000-0005-0000-0000-0000562C0000}"/>
    <cellStyle name="Comma 7 2 2 9 2" xfId="19336" xr:uid="{00000000-0005-0000-0000-0000572C0000}"/>
    <cellStyle name="Comma 7 2 2 9 3" xfId="43214" xr:uid="{00000000-0005-0000-0000-0000582C0000}"/>
    <cellStyle name="Comma 7 2 2 9 4" xfId="48652" xr:uid="{00000000-0005-0000-0000-0000592C0000}"/>
    <cellStyle name="Comma 7 2 2 9 5" xfId="51668" xr:uid="{00000000-0005-0000-0000-00005A2C0000}"/>
    <cellStyle name="Comma 7 2 2 9 6" xfId="15645" xr:uid="{00000000-0005-0000-0000-00005B2C0000}"/>
    <cellStyle name="Comma 7 2 3" xfId="6150" xr:uid="{00000000-0005-0000-0000-00005C2C0000}"/>
    <cellStyle name="Comma 7 2 3 10" xfId="45868" xr:uid="{00000000-0005-0000-0000-00005D2C0000}"/>
    <cellStyle name="Comma 7 2 3 11" xfId="46167" xr:uid="{00000000-0005-0000-0000-00005E2C0000}"/>
    <cellStyle name="Comma 7 2 3 12" xfId="49183" xr:uid="{00000000-0005-0000-0000-00005F2C0000}"/>
    <cellStyle name="Comma 7 2 3 13" xfId="15062" xr:uid="{00000000-0005-0000-0000-0000602C0000}"/>
    <cellStyle name="Comma 7 2 3 2" xfId="6470" xr:uid="{00000000-0005-0000-0000-0000612C0000}"/>
    <cellStyle name="Comma 7 2 3 2 2" xfId="11096" xr:uid="{00000000-0005-0000-0000-0000622C0000}"/>
    <cellStyle name="Comma 7 2 3 2 2 2" xfId="18646" xr:uid="{00000000-0005-0000-0000-0000632C0000}"/>
    <cellStyle name="Comma 7 2 3 2 2 3" xfId="21231" xr:uid="{00000000-0005-0000-0000-0000642C0000}"/>
    <cellStyle name="Comma 7 2 3 2 2 4" xfId="47962" xr:uid="{00000000-0005-0000-0000-0000652C0000}"/>
    <cellStyle name="Comma 7 2 3 2 2 5" xfId="50978" xr:uid="{00000000-0005-0000-0000-0000662C0000}"/>
    <cellStyle name="Comma 7 2 3 2 2 6" xfId="15432" xr:uid="{00000000-0005-0000-0000-0000672C0000}"/>
    <cellStyle name="Comma 7 2 3 2 3" xfId="11581" xr:uid="{00000000-0005-0000-0000-0000682C0000}"/>
    <cellStyle name="Comma 7 2 3 2 3 2" xfId="19123" xr:uid="{00000000-0005-0000-0000-0000692C0000}"/>
    <cellStyle name="Comma 7 2 3 2 3 3" xfId="42794" xr:uid="{00000000-0005-0000-0000-00006A2C0000}"/>
    <cellStyle name="Comma 7 2 3 2 3 4" xfId="48439" xr:uid="{00000000-0005-0000-0000-00006B2C0000}"/>
    <cellStyle name="Comma 7 2 3 2 3 5" xfId="51455" xr:uid="{00000000-0005-0000-0000-00006C2C0000}"/>
    <cellStyle name="Comma 7 2 3 2 3 6" xfId="15575" xr:uid="{00000000-0005-0000-0000-00006D2C0000}"/>
    <cellStyle name="Comma 7 2 3 2 4" xfId="12068" xr:uid="{00000000-0005-0000-0000-00006E2C0000}"/>
    <cellStyle name="Comma 7 2 3 2 4 2" xfId="19600" xr:uid="{00000000-0005-0000-0000-00006F2C0000}"/>
    <cellStyle name="Comma 7 2 3 2 4 3" xfId="42868" xr:uid="{00000000-0005-0000-0000-0000702C0000}"/>
    <cellStyle name="Comma 7 2 3 2 4 4" xfId="48916" xr:uid="{00000000-0005-0000-0000-0000712C0000}"/>
    <cellStyle name="Comma 7 2 3 2 4 5" xfId="51932" xr:uid="{00000000-0005-0000-0000-0000722C0000}"/>
    <cellStyle name="Comma 7 2 3 2 4 6" xfId="15720" xr:uid="{00000000-0005-0000-0000-0000732C0000}"/>
    <cellStyle name="Comma 7 2 3 2 5" xfId="9104" xr:uid="{00000000-0005-0000-0000-0000742C0000}"/>
    <cellStyle name="Comma 7 2 3 2 5 2" xfId="21336" xr:uid="{00000000-0005-0000-0000-0000752C0000}"/>
    <cellStyle name="Comma 7 2 3 2 5 3" xfId="47485" xr:uid="{00000000-0005-0000-0000-0000762C0000}"/>
    <cellStyle name="Comma 7 2 3 2 5 4" xfId="50501" xr:uid="{00000000-0005-0000-0000-0000772C0000}"/>
    <cellStyle name="Comma 7 2 3 2 5 5" xfId="18290" xr:uid="{00000000-0005-0000-0000-0000782C0000}"/>
    <cellStyle name="Comma 7 2 3 2 6" xfId="42380" xr:uid="{00000000-0005-0000-0000-0000792C0000}"/>
    <cellStyle name="Comma 7 2 3 2 7" xfId="46379" xr:uid="{00000000-0005-0000-0000-00007A2C0000}"/>
    <cellStyle name="Comma 7 2 3 2 8" xfId="49395" xr:uid="{00000000-0005-0000-0000-00007B2C0000}"/>
    <cellStyle name="Comma 7 2 3 2 9" xfId="15211" xr:uid="{00000000-0005-0000-0000-00007C2C0000}"/>
    <cellStyle name="Comma 7 2 3 3" xfId="10884" xr:uid="{00000000-0005-0000-0000-00007D2C0000}"/>
    <cellStyle name="Comma 7 2 3 3 2" xfId="18434" xr:uid="{00000000-0005-0000-0000-00007E2C0000}"/>
    <cellStyle name="Comma 7 2 3 3 3" xfId="44212" xr:uid="{00000000-0005-0000-0000-00007F2C0000}"/>
    <cellStyle name="Comma 7 2 3 3 4" xfId="47750" xr:uid="{00000000-0005-0000-0000-0000802C0000}"/>
    <cellStyle name="Comma 7 2 3 3 5" xfId="50766" xr:uid="{00000000-0005-0000-0000-0000812C0000}"/>
    <cellStyle name="Comma 7 2 3 3 6" xfId="15372" xr:uid="{00000000-0005-0000-0000-0000822C0000}"/>
    <cellStyle name="Comma 7 2 3 4" xfId="11368" xr:uid="{00000000-0005-0000-0000-0000832C0000}"/>
    <cellStyle name="Comma 7 2 3 4 2" xfId="18911" xr:uid="{00000000-0005-0000-0000-0000842C0000}"/>
    <cellStyle name="Comma 7 2 3 4 3" xfId="44836" xr:uid="{00000000-0005-0000-0000-0000852C0000}"/>
    <cellStyle name="Comma 7 2 3 4 4" xfId="48227" xr:uid="{00000000-0005-0000-0000-0000862C0000}"/>
    <cellStyle name="Comma 7 2 3 4 5" xfId="51243" xr:uid="{00000000-0005-0000-0000-0000872C0000}"/>
    <cellStyle name="Comma 7 2 3 4 6" xfId="15514" xr:uid="{00000000-0005-0000-0000-0000882C0000}"/>
    <cellStyle name="Comma 7 2 3 5" xfId="11855" xr:uid="{00000000-0005-0000-0000-0000892C0000}"/>
    <cellStyle name="Comma 7 2 3 5 2" xfId="19388" xr:uid="{00000000-0005-0000-0000-00008A2C0000}"/>
    <cellStyle name="Comma 7 2 3 5 3" xfId="42836" xr:uid="{00000000-0005-0000-0000-00008B2C0000}"/>
    <cellStyle name="Comma 7 2 3 5 4" xfId="48704" xr:uid="{00000000-0005-0000-0000-00008C2C0000}"/>
    <cellStyle name="Comma 7 2 3 5 5" xfId="51720" xr:uid="{00000000-0005-0000-0000-00008D2C0000}"/>
    <cellStyle name="Comma 7 2 3 5 6" xfId="15659" xr:uid="{00000000-0005-0000-0000-00008E2C0000}"/>
    <cellStyle name="Comma 7 2 3 6" xfId="8803" xr:uid="{00000000-0005-0000-0000-00008F2C0000}"/>
    <cellStyle name="Comma 7 2 3 6 2" xfId="44201" xr:uid="{00000000-0005-0000-0000-0000902C0000}"/>
    <cellStyle name="Comma 7 2 3 6 3" xfId="47273" xr:uid="{00000000-0005-0000-0000-0000912C0000}"/>
    <cellStyle name="Comma 7 2 3 6 4" xfId="50289" xr:uid="{00000000-0005-0000-0000-0000922C0000}"/>
    <cellStyle name="Comma 7 2 3 6 5" xfId="18229" xr:uid="{00000000-0005-0000-0000-0000932C0000}"/>
    <cellStyle name="Comma 7 2 3 7" xfId="20087" xr:uid="{00000000-0005-0000-0000-0000942C0000}"/>
    <cellStyle name="Comma 7 2 3 8" xfId="44374" xr:uid="{00000000-0005-0000-0000-0000952C0000}"/>
    <cellStyle name="Comma 7 2 3 9" xfId="44960" xr:uid="{00000000-0005-0000-0000-0000962C0000}"/>
    <cellStyle name="Comma 7 2 4" xfId="6230" xr:uid="{00000000-0005-0000-0000-0000972C0000}"/>
    <cellStyle name="Comma 7 2 4 10" xfId="15095" xr:uid="{00000000-0005-0000-0000-0000982C0000}"/>
    <cellStyle name="Comma 7 2 4 2" xfId="6550" xr:uid="{00000000-0005-0000-0000-0000992C0000}"/>
    <cellStyle name="Comma 7 2 4 2 2" xfId="11149" xr:uid="{00000000-0005-0000-0000-00009A2C0000}"/>
    <cellStyle name="Comma 7 2 4 2 2 2" xfId="18699" xr:uid="{00000000-0005-0000-0000-00009B2C0000}"/>
    <cellStyle name="Comma 7 2 4 2 2 3" xfId="43623" xr:uid="{00000000-0005-0000-0000-00009C2C0000}"/>
    <cellStyle name="Comma 7 2 4 2 2 4" xfId="48015" xr:uid="{00000000-0005-0000-0000-00009D2C0000}"/>
    <cellStyle name="Comma 7 2 4 2 2 5" xfId="51031" xr:uid="{00000000-0005-0000-0000-00009E2C0000}"/>
    <cellStyle name="Comma 7 2 4 2 2 6" xfId="15447" xr:uid="{00000000-0005-0000-0000-00009F2C0000}"/>
    <cellStyle name="Comma 7 2 4 2 3" xfId="11634" xr:uid="{00000000-0005-0000-0000-0000A02C0000}"/>
    <cellStyle name="Comma 7 2 4 2 3 2" xfId="19176" xr:uid="{00000000-0005-0000-0000-0000A12C0000}"/>
    <cellStyle name="Comma 7 2 4 2 3 3" xfId="43440" xr:uid="{00000000-0005-0000-0000-0000A22C0000}"/>
    <cellStyle name="Comma 7 2 4 2 3 4" xfId="48492" xr:uid="{00000000-0005-0000-0000-0000A32C0000}"/>
    <cellStyle name="Comma 7 2 4 2 3 5" xfId="51508" xr:uid="{00000000-0005-0000-0000-0000A42C0000}"/>
    <cellStyle name="Comma 7 2 4 2 3 6" xfId="15590" xr:uid="{00000000-0005-0000-0000-0000A52C0000}"/>
    <cellStyle name="Comma 7 2 4 2 4" xfId="12121" xr:uid="{00000000-0005-0000-0000-0000A62C0000}"/>
    <cellStyle name="Comma 7 2 4 2 4 2" xfId="19653" xr:uid="{00000000-0005-0000-0000-0000A72C0000}"/>
    <cellStyle name="Comma 7 2 4 2 4 3" xfId="44658" xr:uid="{00000000-0005-0000-0000-0000A82C0000}"/>
    <cellStyle name="Comma 7 2 4 2 4 4" xfId="48969" xr:uid="{00000000-0005-0000-0000-0000A92C0000}"/>
    <cellStyle name="Comma 7 2 4 2 4 5" xfId="51985" xr:uid="{00000000-0005-0000-0000-0000AA2C0000}"/>
    <cellStyle name="Comma 7 2 4 2 4 6" xfId="15735" xr:uid="{00000000-0005-0000-0000-0000AB2C0000}"/>
    <cellStyle name="Comma 7 2 4 2 5" xfId="9183" xr:uid="{00000000-0005-0000-0000-0000AC2C0000}"/>
    <cellStyle name="Comma 7 2 4 2 5 2" xfId="42652" xr:uid="{00000000-0005-0000-0000-0000AD2C0000}"/>
    <cellStyle name="Comma 7 2 4 2 5 3" xfId="47538" xr:uid="{00000000-0005-0000-0000-0000AE2C0000}"/>
    <cellStyle name="Comma 7 2 4 2 5 4" xfId="50554" xr:uid="{00000000-0005-0000-0000-0000AF2C0000}"/>
    <cellStyle name="Comma 7 2 4 2 5 5" xfId="18305" xr:uid="{00000000-0005-0000-0000-0000B02C0000}"/>
    <cellStyle name="Comma 7 2 4 2 6" xfId="43872" xr:uid="{00000000-0005-0000-0000-0000B12C0000}"/>
    <cellStyle name="Comma 7 2 4 2 7" xfId="46432" xr:uid="{00000000-0005-0000-0000-0000B22C0000}"/>
    <cellStyle name="Comma 7 2 4 2 8" xfId="49448" xr:uid="{00000000-0005-0000-0000-0000B32C0000}"/>
    <cellStyle name="Comma 7 2 4 2 9" xfId="15252" xr:uid="{00000000-0005-0000-0000-0000B42C0000}"/>
    <cellStyle name="Comma 7 2 4 3" xfId="10937" xr:uid="{00000000-0005-0000-0000-0000B52C0000}"/>
    <cellStyle name="Comma 7 2 4 3 2" xfId="18487" xr:uid="{00000000-0005-0000-0000-0000B62C0000}"/>
    <cellStyle name="Comma 7 2 4 3 3" xfId="44116" xr:uid="{00000000-0005-0000-0000-0000B72C0000}"/>
    <cellStyle name="Comma 7 2 4 3 4" xfId="47803" xr:uid="{00000000-0005-0000-0000-0000B82C0000}"/>
    <cellStyle name="Comma 7 2 4 3 5" xfId="50819" xr:uid="{00000000-0005-0000-0000-0000B92C0000}"/>
    <cellStyle name="Comma 7 2 4 3 6" xfId="15387" xr:uid="{00000000-0005-0000-0000-0000BA2C0000}"/>
    <cellStyle name="Comma 7 2 4 4" xfId="11422" xr:uid="{00000000-0005-0000-0000-0000BB2C0000}"/>
    <cellStyle name="Comma 7 2 4 4 2" xfId="18964" xr:uid="{00000000-0005-0000-0000-0000BC2C0000}"/>
    <cellStyle name="Comma 7 2 4 4 3" xfId="44645" xr:uid="{00000000-0005-0000-0000-0000BD2C0000}"/>
    <cellStyle name="Comma 7 2 4 4 4" xfId="48280" xr:uid="{00000000-0005-0000-0000-0000BE2C0000}"/>
    <cellStyle name="Comma 7 2 4 4 5" xfId="51296" xr:uid="{00000000-0005-0000-0000-0000BF2C0000}"/>
    <cellStyle name="Comma 7 2 4 4 6" xfId="15530" xr:uid="{00000000-0005-0000-0000-0000C02C0000}"/>
    <cellStyle name="Comma 7 2 4 5" xfId="11909" xr:uid="{00000000-0005-0000-0000-0000C12C0000}"/>
    <cellStyle name="Comma 7 2 4 5 2" xfId="19441" xr:uid="{00000000-0005-0000-0000-0000C22C0000}"/>
    <cellStyle name="Comma 7 2 4 5 3" xfId="44151" xr:uid="{00000000-0005-0000-0000-0000C32C0000}"/>
    <cellStyle name="Comma 7 2 4 5 4" xfId="48757" xr:uid="{00000000-0005-0000-0000-0000C42C0000}"/>
    <cellStyle name="Comma 7 2 4 5 5" xfId="51773" xr:uid="{00000000-0005-0000-0000-0000C52C0000}"/>
    <cellStyle name="Comma 7 2 4 5 6" xfId="15675" xr:uid="{00000000-0005-0000-0000-0000C62C0000}"/>
    <cellStyle name="Comma 7 2 4 6" xfId="8874" xr:uid="{00000000-0005-0000-0000-0000C72C0000}"/>
    <cellStyle name="Comma 7 2 4 6 2" xfId="21357" xr:uid="{00000000-0005-0000-0000-0000C82C0000}"/>
    <cellStyle name="Comma 7 2 4 6 3" xfId="47326" xr:uid="{00000000-0005-0000-0000-0000C92C0000}"/>
    <cellStyle name="Comma 7 2 4 6 4" xfId="50342" xr:uid="{00000000-0005-0000-0000-0000CA2C0000}"/>
    <cellStyle name="Comma 7 2 4 6 5" xfId="18245" xr:uid="{00000000-0005-0000-0000-0000CB2C0000}"/>
    <cellStyle name="Comma 7 2 4 7" xfId="42338" xr:uid="{00000000-0005-0000-0000-0000CC2C0000}"/>
    <cellStyle name="Comma 7 2 4 8" xfId="46220" xr:uid="{00000000-0005-0000-0000-0000CD2C0000}"/>
    <cellStyle name="Comma 7 2 4 9" xfId="49236" xr:uid="{00000000-0005-0000-0000-0000CE2C0000}"/>
    <cellStyle name="Comma 7 2 5" xfId="6310" xr:uid="{00000000-0005-0000-0000-0000CF2C0000}"/>
    <cellStyle name="Comma 7 2 5 10" xfId="15133" xr:uid="{00000000-0005-0000-0000-0000D02C0000}"/>
    <cellStyle name="Comma 7 2 5 2" xfId="6630" xr:uid="{00000000-0005-0000-0000-0000D12C0000}"/>
    <cellStyle name="Comma 7 2 5 2 2" xfId="11202" xr:uid="{00000000-0005-0000-0000-0000D22C0000}"/>
    <cellStyle name="Comma 7 2 5 2 2 2" xfId="18752" xr:uid="{00000000-0005-0000-0000-0000D32C0000}"/>
    <cellStyle name="Comma 7 2 5 2 2 3" xfId="43624" xr:uid="{00000000-0005-0000-0000-0000D42C0000}"/>
    <cellStyle name="Comma 7 2 5 2 2 4" xfId="48068" xr:uid="{00000000-0005-0000-0000-0000D52C0000}"/>
    <cellStyle name="Comma 7 2 5 2 2 5" xfId="51084" xr:uid="{00000000-0005-0000-0000-0000D62C0000}"/>
    <cellStyle name="Comma 7 2 5 2 2 6" xfId="15462" xr:uid="{00000000-0005-0000-0000-0000D72C0000}"/>
    <cellStyle name="Comma 7 2 5 2 3" xfId="11687" xr:uid="{00000000-0005-0000-0000-0000D82C0000}"/>
    <cellStyle name="Comma 7 2 5 2 3 2" xfId="19229" xr:uid="{00000000-0005-0000-0000-0000D92C0000}"/>
    <cellStyle name="Comma 7 2 5 2 3 3" xfId="44010" xr:uid="{00000000-0005-0000-0000-0000DA2C0000}"/>
    <cellStyle name="Comma 7 2 5 2 3 4" xfId="48545" xr:uid="{00000000-0005-0000-0000-0000DB2C0000}"/>
    <cellStyle name="Comma 7 2 5 2 3 5" xfId="51561" xr:uid="{00000000-0005-0000-0000-0000DC2C0000}"/>
    <cellStyle name="Comma 7 2 5 2 3 6" xfId="15605" xr:uid="{00000000-0005-0000-0000-0000DD2C0000}"/>
    <cellStyle name="Comma 7 2 5 2 4" xfId="12174" xr:uid="{00000000-0005-0000-0000-0000DE2C0000}"/>
    <cellStyle name="Comma 7 2 5 2 4 2" xfId="19706" xr:uid="{00000000-0005-0000-0000-0000DF2C0000}"/>
    <cellStyle name="Comma 7 2 5 2 4 3" xfId="44599" xr:uid="{00000000-0005-0000-0000-0000E02C0000}"/>
    <cellStyle name="Comma 7 2 5 2 4 4" xfId="49022" xr:uid="{00000000-0005-0000-0000-0000E12C0000}"/>
    <cellStyle name="Comma 7 2 5 2 4 5" xfId="52038" xr:uid="{00000000-0005-0000-0000-0000E22C0000}"/>
    <cellStyle name="Comma 7 2 5 2 4 6" xfId="15750" xr:uid="{00000000-0005-0000-0000-0000E32C0000}"/>
    <cellStyle name="Comma 7 2 5 2 5" xfId="9263" xr:uid="{00000000-0005-0000-0000-0000E42C0000}"/>
    <cellStyle name="Comma 7 2 5 2 5 2" xfId="28597" xr:uid="{00000000-0005-0000-0000-0000E52C0000}"/>
    <cellStyle name="Comma 7 2 5 2 5 3" xfId="47591" xr:uid="{00000000-0005-0000-0000-0000E62C0000}"/>
    <cellStyle name="Comma 7 2 5 2 5 4" xfId="50607" xr:uid="{00000000-0005-0000-0000-0000E72C0000}"/>
    <cellStyle name="Comma 7 2 5 2 5 5" xfId="18320" xr:uid="{00000000-0005-0000-0000-0000E82C0000}"/>
    <cellStyle name="Comma 7 2 5 2 6" xfId="42427" xr:uid="{00000000-0005-0000-0000-0000E92C0000}"/>
    <cellStyle name="Comma 7 2 5 2 7" xfId="46485" xr:uid="{00000000-0005-0000-0000-0000EA2C0000}"/>
    <cellStyle name="Comma 7 2 5 2 8" xfId="49501" xr:uid="{00000000-0005-0000-0000-0000EB2C0000}"/>
    <cellStyle name="Comma 7 2 5 2 9" xfId="15294" xr:uid="{00000000-0005-0000-0000-0000EC2C0000}"/>
    <cellStyle name="Comma 7 2 5 3" xfId="10990" xr:uid="{00000000-0005-0000-0000-0000ED2C0000}"/>
    <cellStyle name="Comma 7 2 5 3 2" xfId="18540" xr:uid="{00000000-0005-0000-0000-0000EE2C0000}"/>
    <cellStyle name="Comma 7 2 5 3 3" xfId="42704" xr:uid="{00000000-0005-0000-0000-0000EF2C0000}"/>
    <cellStyle name="Comma 7 2 5 3 4" xfId="47856" xr:uid="{00000000-0005-0000-0000-0000F02C0000}"/>
    <cellStyle name="Comma 7 2 5 3 5" xfId="50872" xr:uid="{00000000-0005-0000-0000-0000F12C0000}"/>
    <cellStyle name="Comma 7 2 5 3 6" xfId="15402" xr:uid="{00000000-0005-0000-0000-0000F22C0000}"/>
    <cellStyle name="Comma 7 2 5 4" xfId="11475" xr:uid="{00000000-0005-0000-0000-0000F32C0000}"/>
    <cellStyle name="Comma 7 2 5 4 2" xfId="19017" xr:uid="{00000000-0005-0000-0000-0000F42C0000}"/>
    <cellStyle name="Comma 7 2 5 4 3" xfId="44267" xr:uid="{00000000-0005-0000-0000-0000F52C0000}"/>
    <cellStyle name="Comma 7 2 5 4 4" xfId="48333" xr:uid="{00000000-0005-0000-0000-0000F62C0000}"/>
    <cellStyle name="Comma 7 2 5 4 5" xfId="51349" xr:uid="{00000000-0005-0000-0000-0000F72C0000}"/>
    <cellStyle name="Comma 7 2 5 4 6" xfId="15545" xr:uid="{00000000-0005-0000-0000-0000F82C0000}"/>
    <cellStyle name="Comma 7 2 5 5" xfId="11962" xr:uid="{00000000-0005-0000-0000-0000F92C0000}"/>
    <cellStyle name="Comma 7 2 5 5 2" xfId="19494" xr:uid="{00000000-0005-0000-0000-0000FA2C0000}"/>
    <cellStyle name="Comma 7 2 5 5 3" xfId="43838" xr:uid="{00000000-0005-0000-0000-0000FB2C0000}"/>
    <cellStyle name="Comma 7 2 5 5 4" xfId="48810" xr:uid="{00000000-0005-0000-0000-0000FC2C0000}"/>
    <cellStyle name="Comma 7 2 5 5 5" xfId="51826" xr:uid="{00000000-0005-0000-0000-0000FD2C0000}"/>
    <cellStyle name="Comma 7 2 5 5 6" xfId="15690" xr:uid="{00000000-0005-0000-0000-0000FE2C0000}"/>
    <cellStyle name="Comma 7 2 5 6" xfId="8950" xr:uid="{00000000-0005-0000-0000-0000FF2C0000}"/>
    <cellStyle name="Comma 7 2 5 6 2" xfId="43755" xr:uid="{00000000-0005-0000-0000-0000002D0000}"/>
    <cellStyle name="Comma 7 2 5 6 3" xfId="47379" xr:uid="{00000000-0005-0000-0000-0000012D0000}"/>
    <cellStyle name="Comma 7 2 5 6 4" xfId="50395" xr:uid="{00000000-0005-0000-0000-0000022D0000}"/>
    <cellStyle name="Comma 7 2 5 6 5" xfId="18260" xr:uid="{00000000-0005-0000-0000-0000032D0000}"/>
    <cellStyle name="Comma 7 2 5 7" xfId="43987" xr:uid="{00000000-0005-0000-0000-0000042D0000}"/>
    <cellStyle name="Comma 7 2 5 8" xfId="46273" xr:uid="{00000000-0005-0000-0000-0000052D0000}"/>
    <cellStyle name="Comma 7 2 5 9" xfId="49289" xr:uid="{00000000-0005-0000-0000-0000062D0000}"/>
    <cellStyle name="Comma 7 2 6" xfId="6390" xr:uid="{00000000-0005-0000-0000-0000072D0000}"/>
    <cellStyle name="Comma 7 2 6 2" xfId="11043" xr:uid="{00000000-0005-0000-0000-0000082D0000}"/>
    <cellStyle name="Comma 7 2 6 2 2" xfId="18593" xr:uid="{00000000-0005-0000-0000-0000092D0000}"/>
    <cellStyle name="Comma 7 2 6 2 3" xfId="20949" xr:uid="{00000000-0005-0000-0000-00000A2D0000}"/>
    <cellStyle name="Comma 7 2 6 2 4" xfId="47909" xr:uid="{00000000-0005-0000-0000-00000B2D0000}"/>
    <cellStyle name="Comma 7 2 6 2 5" xfId="50925" xr:uid="{00000000-0005-0000-0000-00000C2D0000}"/>
    <cellStyle name="Comma 7 2 6 2 6" xfId="15417" xr:uid="{00000000-0005-0000-0000-00000D2D0000}"/>
    <cellStyle name="Comma 7 2 6 3" xfId="11528" xr:uid="{00000000-0005-0000-0000-00000E2D0000}"/>
    <cellStyle name="Comma 7 2 6 3 2" xfId="19070" xr:uid="{00000000-0005-0000-0000-00000F2D0000}"/>
    <cellStyle name="Comma 7 2 6 3 3" xfId="29648" xr:uid="{00000000-0005-0000-0000-0000102D0000}"/>
    <cellStyle name="Comma 7 2 6 3 4" xfId="48386" xr:uid="{00000000-0005-0000-0000-0000112D0000}"/>
    <cellStyle name="Comma 7 2 6 3 5" xfId="51402" xr:uid="{00000000-0005-0000-0000-0000122D0000}"/>
    <cellStyle name="Comma 7 2 6 3 6" xfId="15560" xr:uid="{00000000-0005-0000-0000-0000132D0000}"/>
    <cellStyle name="Comma 7 2 6 4" xfId="12015" xr:uid="{00000000-0005-0000-0000-0000142D0000}"/>
    <cellStyle name="Comma 7 2 6 4 2" xfId="19547" xr:uid="{00000000-0005-0000-0000-0000152D0000}"/>
    <cellStyle name="Comma 7 2 6 4 3" xfId="43486" xr:uid="{00000000-0005-0000-0000-0000162D0000}"/>
    <cellStyle name="Comma 7 2 6 4 4" xfId="48863" xr:uid="{00000000-0005-0000-0000-0000172D0000}"/>
    <cellStyle name="Comma 7 2 6 4 5" xfId="51879" xr:uid="{00000000-0005-0000-0000-0000182D0000}"/>
    <cellStyle name="Comma 7 2 6 4 6" xfId="15705" xr:uid="{00000000-0005-0000-0000-0000192D0000}"/>
    <cellStyle name="Comma 7 2 6 5" xfId="9029" xr:uid="{00000000-0005-0000-0000-00001A2D0000}"/>
    <cellStyle name="Comma 7 2 6 5 2" xfId="42633" xr:uid="{00000000-0005-0000-0000-00001B2D0000}"/>
    <cellStyle name="Comma 7 2 6 5 3" xfId="47432" xr:uid="{00000000-0005-0000-0000-00001C2D0000}"/>
    <cellStyle name="Comma 7 2 6 5 4" xfId="50448" xr:uid="{00000000-0005-0000-0000-00001D2D0000}"/>
    <cellStyle name="Comma 7 2 6 5 5" xfId="18275" xr:uid="{00000000-0005-0000-0000-00001E2D0000}"/>
    <cellStyle name="Comma 7 2 6 6" xfId="42365" xr:uid="{00000000-0005-0000-0000-00001F2D0000}"/>
    <cellStyle name="Comma 7 2 6 7" xfId="46326" xr:uid="{00000000-0005-0000-0000-0000202D0000}"/>
    <cellStyle name="Comma 7 2 6 8" xfId="49342" xr:uid="{00000000-0005-0000-0000-0000212D0000}"/>
    <cellStyle name="Comma 7 2 6 9" xfId="15174" xr:uid="{00000000-0005-0000-0000-0000222D0000}"/>
    <cellStyle name="Comma 7 2 7" xfId="6710" xr:uid="{00000000-0005-0000-0000-0000232D0000}"/>
    <cellStyle name="Comma 7 2 7 2" xfId="11255" xr:uid="{00000000-0005-0000-0000-0000242D0000}"/>
    <cellStyle name="Comma 7 2 7 2 2" xfId="18805" xr:uid="{00000000-0005-0000-0000-0000252D0000}"/>
    <cellStyle name="Comma 7 2 7 2 3" xfId="28806" xr:uid="{00000000-0005-0000-0000-0000262D0000}"/>
    <cellStyle name="Comma 7 2 7 2 4" xfId="48121" xr:uid="{00000000-0005-0000-0000-0000272D0000}"/>
    <cellStyle name="Comma 7 2 7 2 5" xfId="51137" xr:uid="{00000000-0005-0000-0000-0000282D0000}"/>
    <cellStyle name="Comma 7 2 7 2 6" xfId="15477" xr:uid="{00000000-0005-0000-0000-0000292D0000}"/>
    <cellStyle name="Comma 7 2 7 3" xfId="11740" xr:uid="{00000000-0005-0000-0000-00002A2D0000}"/>
    <cellStyle name="Comma 7 2 7 3 2" xfId="19282" xr:uid="{00000000-0005-0000-0000-00002B2D0000}"/>
    <cellStyle name="Comma 7 2 7 3 3" xfId="43208" xr:uid="{00000000-0005-0000-0000-00002C2D0000}"/>
    <cellStyle name="Comma 7 2 7 3 4" xfId="48598" xr:uid="{00000000-0005-0000-0000-00002D2D0000}"/>
    <cellStyle name="Comma 7 2 7 3 5" xfId="51614" xr:uid="{00000000-0005-0000-0000-00002E2D0000}"/>
    <cellStyle name="Comma 7 2 7 3 6" xfId="15620" xr:uid="{00000000-0005-0000-0000-00002F2D0000}"/>
    <cellStyle name="Comma 7 2 7 4" xfId="12228" xr:uid="{00000000-0005-0000-0000-0000302D0000}"/>
    <cellStyle name="Comma 7 2 7 4 2" xfId="19759" xr:uid="{00000000-0005-0000-0000-0000312D0000}"/>
    <cellStyle name="Comma 7 2 7 4 3" xfId="42894" xr:uid="{00000000-0005-0000-0000-0000322D0000}"/>
    <cellStyle name="Comma 7 2 7 4 4" xfId="49075" xr:uid="{00000000-0005-0000-0000-0000332D0000}"/>
    <cellStyle name="Comma 7 2 7 4 5" xfId="52091" xr:uid="{00000000-0005-0000-0000-0000342D0000}"/>
    <cellStyle name="Comma 7 2 7 4 6" xfId="15766" xr:uid="{00000000-0005-0000-0000-0000352D0000}"/>
    <cellStyle name="Comma 7 2 7 5" xfId="9343" xr:uid="{00000000-0005-0000-0000-0000362D0000}"/>
    <cellStyle name="Comma 7 2 7 5 2" xfId="43111" xr:uid="{00000000-0005-0000-0000-0000372D0000}"/>
    <cellStyle name="Comma 7 2 7 5 3" xfId="47644" xr:uid="{00000000-0005-0000-0000-0000382D0000}"/>
    <cellStyle name="Comma 7 2 7 5 4" xfId="50660" xr:uid="{00000000-0005-0000-0000-0000392D0000}"/>
    <cellStyle name="Comma 7 2 7 5 5" xfId="18335" xr:uid="{00000000-0005-0000-0000-00003A2D0000}"/>
    <cellStyle name="Comma 7 2 7 6" xfId="42919" xr:uid="{00000000-0005-0000-0000-00003B2D0000}"/>
    <cellStyle name="Comma 7 2 7 7" xfId="46538" xr:uid="{00000000-0005-0000-0000-00003C2D0000}"/>
    <cellStyle name="Comma 7 2 7 8" xfId="49554" xr:uid="{00000000-0005-0000-0000-00003D2D0000}"/>
    <cellStyle name="Comma 7 2 7 9" xfId="15336" xr:uid="{00000000-0005-0000-0000-00003E2D0000}"/>
    <cellStyle name="Comma 7 2 8" xfId="10485" xr:uid="{00000000-0005-0000-0000-00003F2D0000}"/>
    <cellStyle name="Comma 7 2 9" xfId="10831" xr:uid="{00000000-0005-0000-0000-0000402D0000}"/>
    <cellStyle name="Comma 7 2 9 2" xfId="18381" xr:uid="{00000000-0005-0000-0000-0000412D0000}"/>
    <cellStyle name="Comma 7 2 9 3" xfId="44633" xr:uid="{00000000-0005-0000-0000-0000422D0000}"/>
    <cellStyle name="Comma 7 2 9 4" xfId="47697" xr:uid="{00000000-0005-0000-0000-0000432D0000}"/>
    <cellStyle name="Comma 7 2 9 5" xfId="50713" xr:uid="{00000000-0005-0000-0000-0000442D0000}"/>
    <cellStyle name="Comma 7 2 9 6" xfId="15357" xr:uid="{00000000-0005-0000-0000-0000452D0000}"/>
    <cellStyle name="Comma 7 3" xfId="4888" xr:uid="{00000000-0005-0000-0000-0000462D0000}"/>
    <cellStyle name="Comma 7 3 10" xfId="8485" xr:uid="{00000000-0005-0000-0000-0000472D0000}"/>
    <cellStyle name="Comma 7 3 10 2" xfId="44331" xr:uid="{00000000-0005-0000-0000-0000482D0000}"/>
    <cellStyle name="Comma 7 3 10 3" xfId="47223" xr:uid="{00000000-0005-0000-0000-0000492D0000}"/>
    <cellStyle name="Comma 7 3 10 4" xfId="50239" xr:uid="{00000000-0005-0000-0000-00004A2D0000}"/>
    <cellStyle name="Comma 7 3 10 5" xfId="18213" xr:uid="{00000000-0005-0000-0000-00004B2D0000}"/>
    <cellStyle name="Comma 7 3 11" xfId="20088" xr:uid="{00000000-0005-0000-0000-00004C2D0000}"/>
    <cellStyle name="Comma 7 3 12" xfId="43643" xr:uid="{00000000-0005-0000-0000-00004D2D0000}"/>
    <cellStyle name="Comma 7 3 13" xfId="44961" xr:uid="{00000000-0005-0000-0000-00004E2D0000}"/>
    <cellStyle name="Comma 7 3 14" xfId="45869" xr:uid="{00000000-0005-0000-0000-00004F2D0000}"/>
    <cellStyle name="Comma 7 3 15" xfId="46116" xr:uid="{00000000-0005-0000-0000-0000502D0000}"/>
    <cellStyle name="Comma 7 3 16" xfId="49131" xr:uid="{00000000-0005-0000-0000-0000512D0000}"/>
    <cellStyle name="Comma 7 3 17" xfId="14875" xr:uid="{00000000-0005-0000-0000-0000522D0000}"/>
    <cellStyle name="Comma 7 3 2" xfId="6152" xr:uid="{00000000-0005-0000-0000-0000532D0000}"/>
    <cellStyle name="Comma 7 3 2 10" xfId="15064" xr:uid="{00000000-0005-0000-0000-0000542D0000}"/>
    <cellStyle name="Comma 7 3 2 2" xfId="6472" xr:uid="{00000000-0005-0000-0000-0000552D0000}"/>
    <cellStyle name="Comma 7 3 2 2 2" xfId="11098" xr:uid="{00000000-0005-0000-0000-0000562D0000}"/>
    <cellStyle name="Comma 7 3 2 2 2 2" xfId="18648" xr:uid="{00000000-0005-0000-0000-0000572D0000}"/>
    <cellStyle name="Comma 7 3 2 2 2 3" xfId="43149" xr:uid="{00000000-0005-0000-0000-0000582D0000}"/>
    <cellStyle name="Comma 7 3 2 2 2 4" xfId="47964" xr:uid="{00000000-0005-0000-0000-0000592D0000}"/>
    <cellStyle name="Comma 7 3 2 2 2 5" xfId="50980" xr:uid="{00000000-0005-0000-0000-00005A2D0000}"/>
    <cellStyle name="Comma 7 3 2 2 2 6" xfId="15434" xr:uid="{00000000-0005-0000-0000-00005B2D0000}"/>
    <cellStyle name="Comma 7 3 2 2 3" xfId="11583" xr:uid="{00000000-0005-0000-0000-00005C2D0000}"/>
    <cellStyle name="Comma 7 3 2 2 3 2" xfId="19125" xr:uid="{00000000-0005-0000-0000-00005D2D0000}"/>
    <cellStyle name="Comma 7 3 2 2 3 3" xfId="44703" xr:uid="{00000000-0005-0000-0000-00005E2D0000}"/>
    <cellStyle name="Comma 7 3 2 2 3 4" xfId="48441" xr:uid="{00000000-0005-0000-0000-00005F2D0000}"/>
    <cellStyle name="Comma 7 3 2 2 3 5" xfId="51457" xr:uid="{00000000-0005-0000-0000-0000602D0000}"/>
    <cellStyle name="Comma 7 3 2 2 3 6" xfId="15577" xr:uid="{00000000-0005-0000-0000-0000612D0000}"/>
    <cellStyle name="Comma 7 3 2 2 4" xfId="12070" xr:uid="{00000000-0005-0000-0000-0000622D0000}"/>
    <cellStyle name="Comma 7 3 2 2 4 2" xfId="19602" xr:uid="{00000000-0005-0000-0000-0000632D0000}"/>
    <cellStyle name="Comma 7 3 2 2 4 3" xfId="43543" xr:uid="{00000000-0005-0000-0000-0000642D0000}"/>
    <cellStyle name="Comma 7 3 2 2 4 4" xfId="48918" xr:uid="{00000000-0005-0000-0000-0000652D0000}"/>
    <cellStyle name="Comma 7 3 2 2 4 5" xfId="51934" xr:uid="{00000000-0005-0000-0000-0000662D0000}"/>
    <cellStyle name="Comma 7 3 2 2 4 6" xfId="15722" xr:uid="{00000000-0005-0000-0000-0000672D0000}"/>
    <cellStyle name="Comma 7 3 2 2 5" xfId="9106" xr:uid="{00000000-0005-0000-0000-0000682D0000}"/>
    <cellStyle name="Comma 7 3 2 2 5 2" xfId="43083" xr:uid="{00000000-0005-0000-0000-0000692D0000}"/>
    <cellStyle name="Comma 7 3 2 2 5 3" xfId="47487" xr:uid="{00000000-0005-0000-0000-00006A2D0000}"/>
    <cellStyle name="Comma 7 3 2 2 5 4" xfId="50503" xr:uid="{00000000-0005-0000-0000-00006B2D0000}"/>
    <cellStyle name="Comma 7 3 2 2 5 5" xfId="18292" xr:uid="{00000000-0005-0000-0000-00006C2D0000}"/>
    <cellStyle name="Comma 7 3 2 2 6" xfId="42381" xr:uid="{00000000-0005-0000-0000-00006D2D0000}"/>
    <cellStyle name="Comma 7 3 2 2 7" xfId="46381" xr:uid="{00000000-0005-0000-0000-00006E2D0000}"/>
    <cellStyle name="Comma 7 3 2 2 8" xfId="49397" xr:uid="{00000000-0005-0000-0000-00006F2D0000}"/>
    <cellStyle name="Comma 7 3 2 2 9" xfId="15213" xr:uid="{00000000-0005-0000-0000-0000702D0000}"/>
    <cellStyle name="Comma 7 3 2 3" xfId="10886" xr:uid="{00000000-0005-0000-0000-0000712D0000}"/>
    <cellStyle name="Comma 7 3 2 3 2" xfId="18436" xr:uid="{00000000-0005-0000-0000-0000722D0000}"/>
    <cellStyle name="Comma 7 3 2 3 3" xfId="21254" xr:uid="{00000000-0005-0000-0000-0000732D0000}"/>
    <cellStyle name="Comma 7 3 2 3 4" xfId="47752" xr:uid="{00000000-0005-0000-0000-0000742D0000}"/>
    <cellStyle name="Comma 7 3 2 3 5" xfId="50768" xr:uid="{00000000-0005-0000-0000-0000752D0000}"/>
    <cellStyle name="Comma 7 3 2 3 6" xfId="15374" xr:uid="{00000000-0005-0000-0000-0000762D0000}"/>
    <cellStyle name="Comma 7 3 2 4" xfId="11370" xr:uid="{00000000-0005-0000-0000-0000772D0000}"/>
    <cellStyle name="Comma 7 3 2 4 2" xfId="18913" xr:uid="{00000000-0005-0000-0000-0000782D0000}"/>
    <cellStyle name="Comma 7 3 2 4 3" xfId="28686" xr:uid="{00000000-0005-0000-0000-0000792D0000}"/>
    <cellStyle name="Comma 7 3 2 4 4" xfId="48229" xr:uid="{00000000-0005-0000-0000-00007A2D0000}"/>
    <cellStyle name="Comma 7 3 2 4 5" xfId="51245" xr:uid="{00000000-0005-0000-0000-00007B2D0000}"/>
    <cellStyle name="Comma 7 3 2 4 6" xfId="15516" xr:uid="{00000000-0005-0000-0000-00007C2D0000}"/>
    <cellStyle name="Comma 7 3 2 5" xfId="11857" xr:uid="{00000000-0005-0000-0000-00007D2D0000}"/>
    <cellStyle name="Comma 7 3 2 5 2" xfId="19390" xr:uid="{00000000-0005-0000-0000-00007E2D0000}"/>
    <cellStyle name="Comma 7 3 2 5 3" xfId="43539" xr:uid="{00000000-0005-0000-0000-00007F2D0000}"/>
    <cellStyle name="Comma 7 3 2 5 4" xfId="48706" xr:uid="{00000000-0005-0000-0000-0000802D0000}"/>
    <cellStyle name="Comma 7 3 2 5 5" xfId="51722" xr:uid="{00000000-0005-0000-0000-0000812D0000}"/>
    <cellStyle name="Comma 7 3 2 5 6" xfId="15661" xr:uid="{00000000-0005-0000-0000-0000822D0000}"/>
    <cellStyle name="Comma 7 3 2 6" xfId="8805" xr:uid="{00000000-0005-0000-0000-0000832D0000}"/>
    <cellStyle name="Comma 7 3 2 6 2" xfId="21369" xr:uid="{00000000-0005-0000-0000-0000842D0000}"/>
    <cellStyle name="Comma 7 3 2 6 3" xfId="47275" xr:uid="{00000000-0005-0000-0000-0000852D0000}"/>
    <cellStyle name="Comma 7 3 2 6 4" xfId="50291" xr:uid="{00000000-0005-0000-0000-0000862D0000}"/>
    <cellStyle name="Comma 7 3 2 6 5" xfId="18231" xr:uid="{00000000-0005-0000-0000-0000872D0000}"/>
    <cellStyle name="Comma 7 3 2 7" xfId="44019" xr:uid="{00000000-0005-0000-0000-0000882D0000}"/>
    <cellStyle name="Comma 7 3 2 8" xfId="46169" xr:uid="{00000000-0005-0000-0000-0000892D0000}"/>
    <cellStyle name="Comma 7 3 2 9" xfId="49185" xr:uid="{00000000-0005-0000-0000-00008A2D0000}"/>
    <cellStyle name="Comma 7 3 3" xfId="6232" xr:uid="{00000000-0005-0000-0000-00008B2D0000}"/>
    <cellStyle name="Comma 7 3 3 10" xfId="15097" xr:uid="{00000000-0005-0000-0000-00008C2D0000}"/>
    <cellStyle name="Comma 7 3 3 2" xfId="6552" xr:uid="{00000000-0005-0000-0000-00008D2D0000}"/>
    <cellStyle name="Comma 7 3 3 2 2" xfId="11151" xr:uid="{00000000-0005-0000-0000-00008E2D0000}"/>
    <cellStyle name="Comma 7 3 3 2 2 2" xfId="18701" xr:uid="{00000000-0005-0000-0000-00008F2D0000}"/>
    <cellStyle name="Comma 7 3 3 2 2 3" xfId="42731" xr:uid="{00000000-0005-0000-0000-0000902D0000}"/>
    <cellStyle name="Comma 7 3 3 2 2 4" xfId="48017" xr:uid="{00000000-0005-0000-0000-0000912D0000}"/>
    <cellStyle name="Comma 7 3 3 2 2 5" xfId="51033" xr:uid="{00000000-0005-0000-0000-0000922D0000}"/>
    <cellStyle name="Comma 7 3 3 2 2 6" xfId="15449" xr:uid="{00000000-0005-0000-0000-0000932D0000}"/>
    <cellStyle name="Comma 7 3 3 2 3" xfId="11636" xr:uid="{00000000-0005-0000-0000-0000942D0000}"/>
    <cellStyle name="Comma 7 3 3 2 3 2" xfId="19178" xr:uid="{00000000-0005-0000-0000-0000952D0000}"/>
    <cellStyle name="Comma 7 3 3 2 3 3" xfId="44255" xr:uid="{00000000-0005-0000-0000-0000962D0000}"/>
    <cellStyle name="Comma 7 3 3 2 3 4" xfId="48494" xr:uid="{00000000-0005-0000-0000-0000972D0000}"/>
    <cellStyle name="Comma 7 3 3 2 3 5" xfId="51510" xr:uid="{00000000-0005-0000-0000-0000982D0000}"/>
    <cellStyle name="Comma 7 3 3 2 3 6" xfId="15592" xr:uid="{00000000-0005-0000-0000-0000992D0000}"/>
    <cellStyle name="Comma 7 3 3 2 4" xfId="12123" xr:uid="{00000000-0005-0000-0000-00009A2D0000}"/>
    <cellStyle name="Comma 7 3 3 2 4 2" xfId="19655" xr:uid="{00000000-0005-0000-0000-00009B2D0000}"/>
    <cellStyle name="Comma 7 3 3 2 4 3" xfId="42878" xr:uid="{00000000-0005-0000-0000-00009C2D0000}"/>
    <cellStyle name="Comma 7 3 3 2 4 4" xfId="48971" xr:uid="{00000000-0005-0000-0000-00009D2D0000}"/>
    <cellStyle name="Comma 7 3 3 2 4 5" xfId="51987" xr:uid="{00000000-0005-0000-0000-00009E2D0000}"/>
    <cellStyle name="Comma 7 3 3 2 4 6" xfId="15737" xr:uid="{00000000-0005-0000-0000-00009F2D0000}"/>
    <cellStyle name="Comma 7 3 3 2 5" xfId="9185" xr:uid="{00000000-0005-0000-0000-0000A02D0000}"/>
    <cellStyle name="Comma 7 3 3 2 5 2" xfId="44687" xr:uid="{00000000-0005-0000-0000-0000A12D0000}"/>
    <cellStyle name="Comma 7 3 3 2 5 3" xfId="47540" xr:uid="{00000000-0005-0000-0000-0000A22D0000}"/>
    <cellStyle name="Comma 7 3 3 2 5 4" xfId="50556" xr:uid="{00000000-0005-0000-0000-0000A32D0000}"/>
    <cellStyle name="Comma 7 3 3 2 5 5" xfId="18307" xr:uid="{00000000-0005-0000-0000-0000A42D0000}"/>
    <cellStyle name="Comma 7 3 3 2 6" xfId="43494" xr:uid="{00000000-0005-0000-0000-0000A52D0000}"/>
    <cellStyle name="Comma 7 3 3 2 7" xfId="46434" xr:uid="{00000000-0005-0000-0000-0000A62D0000}"/>
    <cellStyle name="Comma 7 3 3 2 8" xfId="49450" xr:uid="{00000000-0005-0000-0000-0000A72D0000}"/>
    <cellStyle name="Comma 7 3 3 2 9" xfId="15254" xr:uid="{00000000-0005-0000-0000-0000A82D0000}"/>
    <cellStyle name="Comma 7 3 3 3" xfId="10939" xr:uid="{00000000-0005-0000-0000-0000A92D0000}"/>
    <cellStyle name="Comma 7 3 3 3 2" xfId="18489" xr:uid="{00000000-0005-0000-0000-0000AA2D0000}"/>
    <cellStyle name="Comma 7 3 3 3 3" xfId="43766" xr:uid="{00000000-0005-0000-0000-0000AB2D0000}"/>
    <cellStyle name="Comma 7 3 3 3 4" xfId="47805" xr:uid="{00000000-0005-0000-0000-0000AC2D0000}"/>
    <cellStyle name="Comma 7 3 3 3 5" xfId="50821" xr:uid="{00000000-0005-0000-0000-0000AD2D0000}"/>
    <cellStyle name="Comma 7 3 3 3 6" xfId="15389" xr:uid="{00000000-0005-0000-0000-0000AE2D0000}"/>
    <cellStyle name="Comma 7 3 3 4" xfId="11424" xr:uid="{00000000-0005-0000-0000-0000AF2D0000}"/>
    <cellStyle name="Comma 7 3 3 4 2" xfId="18966" xr:uid="{00000000-0005-0000-0000-0000B02D0000}"/>
    <cellStyle name="Comma 7 3 3 4 3" xfId="42769" xr:uid="{00000000-0005-0000-0000-0000B12D0000}"/>
    <cellStyle name="Comma 7 3 3 4 4" xfId="48282" xr:uid="{00000000-0005-0000-0000-0000B22D0000}"/>
    <cellStyle name="Comma 7 3 3 4 5" xfId="51298" xr:uid="{00000000-0005-0000-0000-0000B32D0000}"/>
    <cellStyle name="Comma 7 3 3 4 6" xfId="15532" xr:uid="{00000000-0005-0000-0000-0000B42D0000}"/>
    <cellStyle name="Comma 7 3 3 5" xfId="11911" xr:uid="{00000000-0005-0000-0000-0000B52D0000}"/>
    <cellStyle name="Comma 7 3 3 5 2" xfId="19443" xr:uid="{00000000-0005-0000-0000-0000B62D0000}"/>
    <cellStyle name="Comma 7 3 3 5 3" xfId="44535" xr:uid="{00000000-0005-0000-0000-0000B72D0000}"/>
    <cellStyle name="Comma 7 3 3 5 4" xfId="48759" xr:uid="{00000000-0005-0000-0000-0000B82D0000}"/>
    <cellStyle name="Comma 7 3 3 5 5" xfId="51775" xr:uid="{00000000-0005-0000-0000-0000B92D0000}"/>
    <cellStyle name="Comma 7 3 3 5 6" xfId="15677" xr:uid="{00000000-0005-0000-0000-0000BA2D0000}"/>
    <cellStyle name="Comma 7 3 3 6" xfId="8876" xr:uid="{00000000-0005-0000-0000-0000BB2D0000}"/>
    <cellStyle name="Comma 7 3 3 6 2" xfId="43056" xr:uid="{00000000-0005-0000-0000-0000BC2D0000}"/>
    <cellStyle name="Comma 7 3 3 6 3" xfId="47328" xr:uid="{00000000-0005-0000-0000-0000BD2D0000}"/>
    <cellStyle name="Comma 7 3 3 6 4" xfId="50344" xr:uid="{00000000-0005-0000-0000-0000BE2D0000}"/>
    <cellStyle name="Comma 7 3 3 6 5" xfId="18247" xr:uid="{00000000-0005-0000-0000-0000BF2D0000}"/>
    <cellStyle name="Comma 7 3 3 7" xfId="42339" xr:uid="{00000000-0005-0000-0000-0000C02D0000}"/>
    <cellStyle name="Comma 7 3 3 8" xfId="46222" xr:uid="{00000000-0005-0000-0000-0000C12D0000}"/>
    <cellStyle name="Comma 7 3 3 9" xfId="49238" xr:uid="{00000000-0005-0000-0000-0000C22D0000}"/>
    <cellStyle name="Comma 7 3 4" xfId="6312" xr:uid="{00000000-0005-0000-0000-0000C32D0000}"/>
    <cellStyle name="Comma 7 3 4 10" xfId="15135" xr:uid="{00000000-0005-0000-0000-0000C42D0000}"/>
    <cellStyle name="Comma 7 3 4 2" xfId="6632" xr:uid="{00000000-0005-0000-0000-0000C52D0000}"/>
    <cellStyle name="Comma 7 3 4 2 2" xfId="11204" xr:uid="{00000000-0005-0000-0000-0000C62D0000}"/>
    <cellStyle name="Comma 7 3 4 2 2 2" xfId="18754" xr:uid="{00000000-0005-0000-0000-0000C72D0000}"/>
    <cellStyle name="Comma 7 3 4 2 2 3" xfId="21216" xr:uid="{00000000-0005-0000-0000-0000C82D0000}"/>
    <cellStyle name="Comma 7 3 4 2 2 4" xfId="48070" xr:uid="{00000000-0005-0000-0000-0000C92D0000}"/>
    <cellStyle name="Comma 7 3 4 2 2 5" xfId="51086" xr:uid="{00000000-0005-0000-0000-0000CA2D0000}"/>
    <cellStyle name="Comma 7 3 4 2 2 6" xfId="15464" xr:uid="{00000000-0005-0000-0000-0000CB2D0000}"/>
    <cellStyle name="Comma 7 3 4 2 3" xfId="11689" xr:uid="{00000000-0005-0000-0000-0000CC2D0000}"/>
    <cellStyle name="Comma 7 3 4 2 3 2" xfId="19231" xr:uid="{00000000-0005-0000-0000-0000CD2D0000}"/>
    <cellStyle name="Comma 7 3 4 2 3 3" xfId="43202" xr:uid="{00000000-0005-0000-0000-0000CE2D0000}"/>
    <cellStyle name="Comma 7 3 4 2 3 4" xfId="48547" xr:uid="{00000000-0005-0000-0000-0000CF2D0000}"/>
    <cellStyle name="Comma 7 3 4 2 3 5" xfId="51563" xr:uid="{00000000-0005-0000-0000-0000D02D0000}"/>
    <cellStyle name="Comma 7 3 4 2 3 6" xfId="15607" xr:uid="{00000000-0005-0000-0000-0000D12D0000}"/>
    <cellStyle name="Comma 7 3 4 2 4" xfId="12176" xr:uid="{00000000-0005-0000-0000-0000D22D0000}"/>
    <cellStyle name="Comma 7 3 4 2 4 2" xfId="19708" xr:uid="{00000000-0005-0000-0000-0000D32D0000}"/>
    <cellStyle name="Comma 7 3 4 2 4 3" xfId="43264" xr:uid="{00000000-0005-0000-0000-0000D42D0000}"/>
    <cellStyle name="Comma 7 3 4 2 4 4" xfId="49024" xr:uid="{00000000-0005-0000-0000-0000D52D0000}"/>
    <cellStyle name="Comma 7 3 4 2 4 5" xfId="52040" xr:uid="{00000000-0005-0000-0000-0000D62D0000}"/>
    <cellStyle name="Comma 7 3 4 2 4 6" xfId="15752" xr:uid="{00000000-0005-0000-0000-0000D72D0000}"/>
    <cellStyle name="Comma 7 3 4 2 5" xfId="9265" xr:uid="{00000000-0005-0000-0000-0000D82D0000}"/>
    <cellStyle name="Comma 7 3 4 2 5 2" xfId="42664" xr:uid="{00000000-0005-0000-0000-0000D92D0000}"/>
    <cellStyle name="Comma 7 3 4 2 5 3" xfId="47593" xr:uid="{00000000-0005-0000-0000-0000DA2D0000}"/>
    <cellStyle name="Comma 7 3 4 2 5 4" xfId="50609" xr:uid="{00000000-0005-0000-0000-0000DB2D0000}"/>
    <cellStyle name="Comma 7 3 4 2 5 5" xfId="18322" xr:uid="{00000000-0005-0000-0000-0000DC2D0000}"/>
    <cellStyle name="Comma 7 3 4 2 6" xfId="42428" xr:uid="{00000000-0005-0000-0000-0000DD2D0000}"/>
    <cellStyle name="Comma 7 3 4 2 7" xfId="46487" xr:uid="{00000000-0005-0000-0000-0000DE2D0000}"/>
    <cellStyle name="Comma 7 3 4 2 8" xfId="49503" xr:uid="{00000000-0005-0000-0000-0000DF2D0000}"/>
    <cellStyle name="Comma 7 3 4 2 9" xfId="15296" xr:uid="{00000000-0005-0000-0000-0000E02D0000}"/>
    <cellStyle name="Comma 7 3 4 3" xfId="10992" xr:uid="{00000000-0005-0000-0000-0000E12D0000}"/>
    <cellStyle name="Comma 7 3 4 3 2" xfId="18542" xr:uid="{00000000-0005-0000-0000-0000E22D0000}"/>
    <cellStyle name="Comma 7 3 4 3 3" xfId="44117" xr:uid="{00000000-0005-0000-0000-0000E32D0000}"/>
    <cellStyle name="Comma 7 3 4 3 4" xfId="47858" xr:uid="{00000000-0005-0000-0000-0000E42D0000}"/>
    <cellStyle name="Comma 7 3 4 3 5" xfId="50874" xr:uid="{00000000-0005-0000-0000-0000E52D0000}"/>
    <cellStyle name="Comma 7 3 4 3 6" xfId="15404" xr:uid="{00000000-0005-0000-0000-0000E62D0000}"/>
    <cellStyle name="Comma 7 3 4 4" xfId="11477" xr:uid="{00000000-0005-0000-0000-0000E72D0000}"/>
    <cellStyle name="Comma 7 3 4 4 2" xfId="19019" xr:uid="{00000000-0005-0000-0000-0000E82D0000}"/>
    <cellStyle name="Comma 7 3 4 4 3" xfId="42780" xr:uid="{00000000-0005-0000-0000-0000E92D0000}"/>
    <cellStyle name="Comma 7 3 4 4 4" xfId="48335" xr:uid="{00000000-0005-0000-0000-0000EA2D0000}"/>
    <cellStyle name="Comma 7 3 4 4 5" xfId="51351" xr:uid="{00000000-0005-0000-0000-0000EB2D0000}"/>
    <cellStyle name="Comma 7 3 4 4 6" xfId="15547" xr:uid="{00000000-0005-0000-0000-0000EC2D0000}"/>
    <cellStyle name="Comma 7 3 4 5" xfId="11964" xr:uid="{00000000-0005-0000-0000-0000ED2D0000}"/>
    <cellStyle name="Comma 7 3 4 5 2" xfId="19496" xr:uid="{00000000-0005-0000-0000-0000EE2D0000}"/>
    <cellStyle name="Comma 7 3 4 5 3" xfId="44078" xr:uid="{00000000-0005-0000-0000-0000EF2D0000}"/>
    <cellStyle name="Comma 7 3 4 5 4" xfId="48812" xr:uid="{00000000-0005-0000-0000-0000F02D0000}"/>
    <cellStyle name="Comma 7 3 4 5 5" xfId="51828" xr:uid="{00000000-0005-0000-0000-0000F12D0000}"/>
    <cellStyle name="Comma 7 3 4 5 6" xfId="15692" xr:uid="{00000000-0005-0000-0000-0000F22D0000}"/>
    <cellStyle name="Comma 7 3 4 6" xfId="8952" xr:uid="{00000000-0005-0000-0000-0000F32D0000}"/>
    <cellStyle name="Comma 7 3 4 6 2" xfId="42622" xr:uid="{00000000-0005-0000-0000-0000F42D0000}"/>
    <cellStyle name="Comma 7 3 4 6 3" xfId="47381" xr:uid="{00000000-0005-0000-0000-0000F52D0000}"/>
    <cellStyle name="Comma 7 3 4 6 4" xfId="50397" xr:uid="{00000000-0005-0000-0000-0000F62D0000}"/>
    <cellStyle name="Comma 7 3 4 6 5" xfId="18262" xr:uid="{00000000-0005-0000-0000-0000F72D0000}"/>
    <cellStyle name="Comma 7 3 4 7" xfId="42351" xr:uid="{00000000-0005-0000-0000-0000F82D0000}"/>
    <cellStyle name="Comma 7 3 4 8" xfId="46275" xr:uid="{00000000-0005-0000-0000-0000F92D0000}"/>
    <cellStyle name="Comma 7 3 4 9" xfId="49291" xr:uid="{00000000-0005-0000-0000-0000FA2D0000}"/>
    <cellStyle name="Comma 7 3 5" xfId="6392" xr:uid="{00000000-0005-0000-0000-0000FB2D0000}"/>
    <cellStyle name="Comma 7 3 5 2" xfId="11045" xr:uid="{00000000-0005-0000-0000-0000FC2D0000}"/>
    <cellStyle name="Comma 7 3 5 2 2" xfId="18595" xr:uid="{00000000-0005-0000-0000-0000FD2D0000}"/>
    <cellStyle name="Comma 7 3 5 2 3" xfId="42713" xr:uid="{00000000-0005-0000-0000-0000FE2D0000}"/>
    <cellStyle name="Comma 7 3 5 2 4" xfId="47911" xr:uid="{00000000-0005-0000-0000-0000FF2D0000}"/>
    <cellStyle name="Comma 7 3 5 2 5" xfId="50927" xr:uid="{00000000-0005-0000-0000-0000002E0000}"/>
    <cellStyle name="Comma 7 3 5 2 6" xfId="15419" xr:uid="{00000000-0005-0000-0000-0000012E0000}"/>
    <cellStyle name="Comma 7 3 5 3" xfId="11530" xr:uid="{00000000-0005-0000-0000-0000022E0000}"/>
    <cellStyle name="Comma 7 3 5 3 2" xfId="19072" xr:uid="{00000000-0005-0000-0000-0000032E0000}"/>
    <cellStyle name="Comma 7 3 5 3 3" xfId="44646" xr:uid="{00000000-0005-0000-0000-0000042E0000}"/>
    <cellStyle name="Comma 7 3 5 3 4" xfId="48388" xr:uid="{00000000-0005-0000-0000-0000052E0000}"/>
    <cellStyle name="Comma 7 3 5 3 5" xfId="51404" xr:uid="{00000000-0005-0000-0000-0000062E0000}"/>
    <cellStyle name="Comma 7 3 5 3 6" xfId="15562" xr:uid="{00000000-0005-0000-0000-0000072E0000}"/>
    <cellStyle name="Comma 7 3 5 4" xfId="12017" xr:uid="{00000000-0005-0000-0000-0000082E0000}"/>
    <cellStyle name="Comma 7 3 5 4 2" xfId="19549" xr:uid="{00000000-0005-0000-0000-0000092E0000}"/>
    <cellStyle name="Comma 7 3 5 4 3" xfId="42861" xr:uid="{00000000-0005-0000-0000-00000A2E0000}"/>
    <cellStyle name="Comma 7 3 5 4 4" xfId="48865" xr:uid="{00000000-0005-0000-0000-00000B2E0000}"/>
    <cellStyle name="Comma 7 3 5 4 5" xfId="51881" xr:uid="{00000000-0005-0000-0000-00000C2E0000}"/>
    <cellStyle name="Comma 7 3 5 4 6" xfId="15707" xr:uid="{00000000-0005-0000-0000-00000D2E0000}"/>
    <cellStyle name="Comma 7 3 5 5" xfId="9031" xr:uid="{00000000-0005-0000-0000-00000E2E0000}"/>
    <cellStyle name="Comma 7 3 5 5 2" xfId="43686" xr:uid="{00000000-0005-0000-0000-00000F2E0000}"/>
    <cellStyle name="Comma 7 3 5 5 3" xfId="47434" xr:uid="{00000000-0005-0000-0000-0000102E0000}"/>
    <cellStyle name="Comma 7 3 5 5 4" xfId="50450" xr:uid="{00000000-0005-0000-0000-0000112E0000}"/>
    <cellStyle name="Comma 7 3 5 5 5" xfId="18277" xr:uid="{00000000-0005-0000-0000-0000122E0000}"/>
    <cellStyle name="Comma 7 3 5 6" xfId="42366" xr:uid="{00000000-0005-0000-0000-0000132E0000}"/>
    <cellStyle name="Comma 7 3 5 7" xfId="46328" xr:uid="{00000000-0005-0000-0000-0000142E0000}"/>
    <cellStyle name="Comma 7 3 5 8" xfId="49344" xr:uid="{00000000-0005-0000-0000-0000152E0000}"/>
    <cellStyle name="Comma 7 3 5 9" xfId="15176" xr:uid="{00000000-0005-0000-0000-0000162E0000}"/>
    <cellStyle name="Comma 7 3 6" xfId="6712" xr:uid="{00000000-0005-0000-0000-0000172E0000}"/>
    <cellStyle name="Comma 7 3 6 2" xfId="11257" xr:uid="{00000000-0005-0000-0000-0000182E0000}"/>
    <cellStyle name="Comma 7 3 6 2 2" xfId="18807" xr:uid="{00000000-0005-0000-0000-0000192E0000}"/>
    <cellStyle name="Comma 7 3 6 2 3" xfId="43625" xr:uid="{00000000-0005-0000-0000-00001A2E0000}"/>
    <cellStyle name="Comma 7 3 6 2 4" xfId="48123" xr:uid="{00000000-0005-0000-0000-00001B2E0000}"/>
    <cellStyle name="Comma 7 3 6 2 5" xfId="51139" xr:uid="{00000000-0005-0000-0000-00001C2E0000}"/>
    <cellStyle name="Comma 7 3 6 2 6" xfId="15479" xr:uid="{00000000-0005-0000-0000-00001D2E0000}"/>
    <cellStyle name="Comma 7 3 6 3" xfId="11742" xr:uid="{00000000-0005-0000-0000-00001E2E0000}"/>
    <cellStyle name="Comma 7 3 6 3 2" xfId="19284" xr:uid="{00000000-0005-0000-0000-00001F2E0000}"/>
    <cellStyle name="Comma 7 3 6 3 3" xfId="20453" xr:uid="{00000000-0005-0000-0000-0000202E0000}"/>
    <cellStyle name="Comma 7 3 6 3 4" xfId="48600" xr:uid="{00000000-0005-0000-0000-0000212E0000}"/>
    <cellStyle name="Comma 7 3 6 3 5" xfId="51616" xr:uid="{00000000-0005-0000-0000-0000222E0000}"/>
    <cellStyle name="Comma 7 3 6 3 6" xfId="15622" xr:uid="{00000000-0005-0000-0000-0000232E0000}"/>
    <cellStyle name="Comma 7 3 6 4" xfId="12230" xr:uid="{00000000-0005-0000-0000-0000242E0000}"/>
    <cellStyle name="Comma 7 3 6 4 2" xfId="19761" xr:uid="{00000000-0005-0000-0000-0000252E0000}"/>
    <cellStyle name="Comma 7 3 6 4 3" xfId="20711" xr:uid="{00000000-0005-0000-0000-0000262E0000}"/>
    <cellStyle name="Comma 7 3 6 4 4" xfId="49077" xr:uid="{00000000-0005-0000-0000-0000272E0000}"/>
    <cellStyle name="Comma 7 3 6 4 5" xfId="52093" xr:uid="{00000000-0005-0000-0000-0000282E0000}"/>
    <cellStyle name="Comma 7 3 6 4 6" xfId="15768" xr:uid="{00000000-0005-0000-0000-0000292E0000}"/>
    <cellStyle name="Comma 7 3 6 5" xfId="9345" xr:uid="{00000000-0005-0000-0000-00002A2E0000}"/>
    <cellStyle name="Comma 7 3 6 5 2" xfId="43998" xr:uid="{00000000-0005-0000-0000-00002B2E0000}"/>
    <cellStyle name="Comma 7 3 6 5 3" xfId="47646" xr:uid="{00000000-0005-0000-0000-00002C2E0000}"/>
    <cellStyle name="Comma 7 3 6 5 4" xfId="50662" xr:uid="{00000000-0005-0000-0000-00002D2E0000}"/>
    <cellStyle name="Comma 7 3 6 5 5" xfId="18337" xr:uid="{00000000-0005-0000-0000-00002E2E0000}"/>
    <cellStyle name="Comma 7 3 6 6" xfId="20609" xr:uid="{00000000-0005-0000-0000-00002F2E0000}"/>
    <cellStyle name="Comma 7 3 6 7" xfId="46540" xr:uid="{00000000-0005-0000-0000-0000302E0000}"/>
    <cellStyle name="Comma 7 3 6 8" xfId="49556" xr:uid="{00000000-0005-0000-0000-0000312E0000}"/>
    <cellStyle name="Comma 7 3 6 9" xfId="15338" xr:uid="{00000000-0005-0000-0000-0000322E0000}"/>
    <cellStyle name="Comma 7 3 7" xfId="10833" xr:uid="{00000000-0005-0000-0000-0000332E0000}"/>
    <cellStyle name="Comma 7 3 7 2" xfId="18383" xr:uid="{00000000-0005-0000-0000-0000342E0000}"/>
    <cellStyle name="Comma 7 3 7 3" xfId="42679" xr:uid="{00000000-0005-0000-0000-0000352E0000}"/>
    <cellStyle name="Comma 7 3 7 4" xfId="47699" xr:uid="{00000000-0005-0000-0000-0000362E0000}"/>
    <cellStyle name="Comma 7 3 7 5" xfId="50715" xr:uid="{00000000-0005-0000-0000-0000372E0000}"/>
    <cellStyle name="Comma 7 3 7 6" xfId="15359" xr:uid="{00000000-0005-0000-0000-0000382E0000}"/>
    <cellStyle name="Comma 7 3 8" xfId="11317" xr:uid="{00000000-0005-0000-0000-0000392E0000}"/>
    <cellStyle name="Comma 7 3 8 2" xfId="18860" xr:uid="{00000000-0005-0000-0000-00003A2E0000}"/>
    <cellStyle name="Comma 7 3 8 3" xfId="43469" xr:uid="{00000000-0005-0000-0000-00003B2E0000}"/>
    <cellStyle name="Comma 7 3 8 4" xfId="48176" xr:uid="{00000000-0005-0000-0000-00003C2E0000}"/>
    <cellStyle name="Comma 7 3 8 5" xfId="51192" xr:uid="{00000000-0005-0000-0000-00003D2E0000}"/>
    <cellStyle name="Comma 7 3 8 6" xfId="15501" xr:uid="{00000000-0005-0000-0000-00003E2E0000}"/>
    <cellStyle name="Comma 7 3 9" xfId="11804" xr:uid="{00000000-0005-0000-0000-00003F2E0000}"/>
    <cellStyle name="Comma 7 3 9 2" xfId="19337" xr:uid="{00000000-0005-0000-0000-0000402E0000}"/>
    <cellStyle name="Comma 7 3 9 3" xfId="44074" xr:uid="{00000000-0005-0000-0000-0000412E0000}"/>
    <cellStyle name="Comma 7 3 9 4" xfId="48653" xr:uid="{00000000-0005-0000-0000-0000422E0000}"/>
    <cellStyle name="Comma 7 3 9 5" xfId="51669" xr:uid="{00000000-0005-0000-0000-0000432E0000}"/>
    <cellStyle name="Comma 7 3 9 6" xfId="15646" xr:uid="{00000000-0005-0000-0000-0000442E0000}"/>
    <cellStyle name="Comma 7 4" xfId="7967" xr:uid="{00000000-0005-0000-0000-0000452E0000}"/>
    <cellStyle name="Comma 7 4 2" xfId="20089" xr:uid="{00000000-0005-0000-0000-0000462E0000}"/>
    <cellStyle name="Comma 7 4 3" xfId="44962" xr:uid="{00000000-0005-0000-0000-0000472E0000}"/>
    <cellStyle name="Comma 7 4 4" xfId="45870" xr:uid="{00000000-0005-0000-0000-0000482E0000}"/>
    <cellStyle name="Comma 7 5" xfId="7883" xr:uid="{00000000-0005-0000-0000-0000492E0000}"/>
    <cellStyle name="Comma 7 5 2" xfId="18012" xr:uid="{00000000-0005-0000-0000-00004A2E0000}"/>
    <cellStyle name="Comma 7 5 3" xfId="20090" xr:uid="{00000000-0005-0000-0000-00004B2E0000}"/>
    <cellStyle name="Comma 7 5 4" xfId="42567" xr:uid="{00000000-0005-0000-0000-00004C2E0000}"/>
    <cellStyle name="Comma 7 5 5" xfId="44963" xr:uid="{00000000-0005-0000-0000-00004D2E0000}"/>
    <cellStyle name="Comma 7 5 6" xfId="45871" xr:uid="{00000000-0005-0000-0000-00004E2E0000}"/>
    <cellStyle name="Comma 7 5 7" xfId="47013" xr:uid="{00000000-0005-0000-0000-00004F2E0000}"/>
    <cellStyle name="Comma 7 5 8" xfId="50029" xr:uid="{00000000-0005-0000-0000-0000502E0000}"/>
    <cellStyle name="Comma 7 5 9" xfId="14468" xr:uid="{00000000-0005-0000-0000-0000512E0000}"/>
    <cellStyle name="Comma 7 6" xfId="15805" xr:uid="{00000000-0005-0000-0000-0000522E0000}"/>
    <cellStyle name="Comma 7 7" xfId="20084" xr:uid="{00000000-0005-0000-0000-0000532E0000}"/>
    <cellStyle name="Comma 7 8" xfId="12253" xr:uid="{00000000-0005-0000-0000-0000542E0000}"/>
    <cellStyle name="Comma 8" xfId="3456" xr:uid="{00000000-0005-0000-0000-0000552E0000}"/>
    <cellStyle name="Comma 8 10" xfId="7405" xr:uid="{00000000-0005-0000-0000-0000562E0000}"/>
    <cellStyle name="Comma 8 10 2" xfId="17982" xr:uid="{00000000-0005-0000-0000-0000572E0000}"/>
    <cellStyle name="Comma 8 10 3" xfId="42940" xr:uid="{00000000-0005-0000-0000-0000582E0000}"/>
    <cellStyle name="Comma 8 10 4" xfId="46975" xr:uid="{00000000-0005-0000-0000-0000592E0000}"/>
    <cellStyle name="Comma 8 10 5" xfId="49991" xr:uid="{00000000-0005-0000-0000-00005A2E0000}"/>
    <cellStyle name="Comma 8 10 6" xfId="14320" xr:uid="{00000000-0005-0000-0000-00005B2E0000}"/>
    <cellStyle name="Comma 8 11" xfId="15806" xr:uid="{00000000-0005-0000-0000-00005C2E0000}"/>
    <cellStyle name="Comma 8 12" xfId="20091" xr:uid="{00000000-0005-0000-0000-00005D2E0000}"/>
    <cellStyle name="Comma 8 13" xfId="44539" xr:uid="{00000000-0005-0000-0000-00005E2E0000}"/>
    <cellStyle name="Comma 8 14" xfId="44964" xr:uid="{00000000-0005-0000-0000-00005F2E0000}"/>
    <cellStyle name="Comma 8 15" xfId="45872" xr:uid="{00000000-0005-0000-0000-0000602E0000}"/>
    <cellStyle name="Comma 8 16" xfId="46080" xr:uid="{00000000-0005-0000-0000-0000612E0000}"/>
    <cellStyle name="Comma 8 17" xfId="49095" xr:uid="{00000000-0005-0000-0000-0000622E0000}"/>
    <cellStyle name="Comma 8 18" xfId="12254" xr:uid="{00000000-0005-0000-0000-0000632E0000}"/>
    <cellStyle name="Comma 8 2" xfId="5978" xr:uid="{00000000-0005-0000-0000-0000642E0000}"/>
    <cellStyle name="Comma 8 2 10" xfId="45873" xr:uid="{00000000-0005-0000-0000-0000652E0000}"/>
    <cellStyle name="Comma 8 2 11" xfId="46133" xr:uid="{00000000-0005-0000-0000-0000662E0000}"/>
    <cellStyle name="Comma 8 2 12" xfId="49149" xr:uid="{00000000-0005-0000-0000-0000672E0000}"/>
    <cellStyle name="Comma 8 2 13" xfId="15046" xr:uid="{00000000-0005-0000-0000-0000682E0000}"/>
    <cellStyle name="Comma 8 2 2" xfId="6420" xr:uid="{00000000-0005-0000-0000-0000692E0000}"/>
    <cellStyle name="Comma 8 2 2 2" xfId="11062" xr:uid="{00000000-0005-0000-0000-00006A2E0000}"/>
    <cellStyle name="Comma 8 2 2 2 2" xfId="18612" xr:uid="{00000000-0005-0000-0000-00006B2E0000}"/>
    <cellStyle name="Comma 8 2 2 2 3" xfId="43146" xr:uid="{00000000-0005-0000-0000-00006C2E0000}"/>
    <cellStyle name="Comma 8 2 2 2 4" xfId="47928" xr:uid="{00000000-0005-0000-0000-00006D2E0000}"/>
    <cellStyle name="Comma 8 2 2 2 5" xfId="50944" xr:uid="{00000000-0005-0000-0000-00006E2E0000}"/>
    <cellStyle name="Comma 8 2 2 2 6" xfId="15424" xr:uid="{00000000-0005-0000-0000-00006F2E0000}"/>
    <cellStyle name="Comma 8 2 2 3" xfId="11547" xr:uid="{00000000-0005-0000-0000-0000702E0000}"/>
    <cellStyle name="Comma 8 2 2 3 2" xfId="19089" xr:uid="{00000000-0005-0000-0000-0000712E0000}"/>
    <cellStyle name="Comma 8 2 2 3 3" xfId="28791" xr:uid="{00000000-0005-0000-0000-0000722E0000}"/>
    <cellStyle name="Comma 8 2 2 3 4" xfId="48405" xr:uid="{00000000-0005-0000-0000-0000732E0000}"/>
    <cellStyle name="Comma 8 2 2 3 5" xfId="51421" xr:uid="{00000000-0005-0000-0000-0000742E0000}"/>
    <cellStyle name="Comma 8 2 2 3 6" xfId="15567" xr:uid="{00000000-0005-0000-0000-0000752E0000}"/>
    <cellStyle name="Comma 8 2 2 4" xfId="12034" xr:uid="{00000000-0005-0000-0000-0000762E0000}"/>
    <cellStyle name="Comma 8 2 2 4 2" xfId="19566" xr:uid="{00000000-0005-0000-0000-0000772E0000}"/>
    <cellStyle name="Comma 8 2 2 4 3" xfId="43245" xr:uid="{00000000-0005-0000-0000-0000782E0000}"/>
    <cellStyle name="Comma 8 2 2 4 4" xfId="48882" xr:uid="{00000000-0005-0000-0000-0000792E0000}"/>
    <cellStyle name="Comma 8 2 2 4 5" xfId="51898" xr:uid="{00000000-0005-0000-0000-00007A2E0000}"/>
    <cellStyle name="Comma 8 2 2 4 6" xfId="15712" xr:uid="{00000000-0005-0000-0000-00007B2E0000}"/>
    <cellStyle name="Comma 8 2 2 5" xfId="9058" xr:uid="{00000000-0005-0000-0000-00007C2E0000}"/>
    <cellStyle name="Comma 8 2 2 5 2" xfId="43757" xr:uid="{00000000-0005-0000-0000-00007D2E0000}"/>
    <cellStyle name="Comma 8 2 2 5 3" xfId="47451" xr:uid="{00000000-0005-0000-0000-00007E2E0000}"/>
    <cellStyle name="Comma 8 2 2 5 4" xfId="50467" xr:uid="{00000000-0005-0000-0000-00007F2E0000}"/>
    <cellStyle name="Comma 8 2 2 5 5" xfId="18282" xr:uid="{00000000-0005-0000-0000-0000802E0000}"/>
    <cellStyle name="Comma 8 2 2 6" xfId="43733" xr:uid="{00000000-0005-0000-0000-0000812E0000}"/>
    <cellStyle name="Comma 8 2 2 7" xfId="46345" xr:uid="{00000000-0005-0000-0000-0000822E0000}"/>
    <cellStyle name="Comma 8 2 2 8" xfId="49361" xr:uid="{00000000-0005-0000-0000-0000832E0000}"/>
    <cellStyle name="Comma 8 2 2 9" xfId="15191" xr:uid="{00000000-0005-0000-0000-0000842E0000}"/>
    <cellStyle name="Comma 8 2 3" xfId="10850" xr:uid="{00000000-0005-0000-0000-0000852E0000}"/>
    <cellStyle name="Comma 8 2 3 2" xfId="18400" xr:uid="{00000000-0005-0000-0000-0000862E0000}"/>
    <cellStyle name="Comma 8 2 3 3" xfId="43463" xr:uid="{00000000-0005-0000-0000-0000872E0000}"/>
    <cellStyle name="Comma 8 2 3 4" xfId="47716" xr:uid="{00000000-0005-0000-0000-0000882E0000}"/>
    <cellStyle name="Comma 8 2 3 5" xfId="50732" xr:uid="{00000000-0005-0000-0000-0000892E0000}"/>
    <cellStyle name="Comma 8 2 3 6" xfId="15364" xr:uid="{00000000-0005-0000-0000-00008A2E0000}"/>
    <cellStyle name="Comma 8 2 4" xfId="11334" xr:uid="{00000000-0005-0000-0000-00008B2E0000}"/>
    <cellStyle name="Comma 8 2 4 2" xfId="18877" xr:uid="{00000000-0005-0000-0000-00008C2E0000}"/>
    <cellStyle name="Comma 8 2 4 3" xfId="21202" xr:uid="{00000000-0005-0000-0000-00008D2E0000}"/>
    <cellStyle name="Comma 8 2 4 4" xfId="48193" xr:uid="{00000000-0005-0000-0000-00008E2E0000}"/>
    <cellStyle name="Comma 8 2 4 5" xfId="51209" xr:uid="{00000000-0005-0000-0000-00008F2E0000}"/>
    <cellStyle name="Comma 8 2 4 6" xfId="15506" xr:uid="{00000000-0005-0000-0000-0000902E0000}"/>
    <cellStyle name="Comma 8 2 5" xfId="11821" xr:uid="{00000000-0005-0000-0000-0000912E0000}"/>
    <cellStyle name="Comma 8 2 5 2" xfId="19354" xr:uid="{00000000-0005-0000-0000-0000922E0000}"/>
    <cellStyle name="Comma 8 2 5 3" xfId="43216" xr:uid="{00000000-0005-0000-0000-0000932E0000}"/>
    <cellStyle name="Comma 8 2 5 4" xfId="48670" xr:uid="{00000000-0005-0000-0000-0000942E0000}"/>
    <cellStyle name="Comma 8 2 5 5" xfId="51686" xr:uid="{00000000-0005-0000-0000-0000952E0000}"/>
    <cellStyle name="Comma 8 2 5 6" xfId="15651" xr:uid="{00000000-0005-0000-0000-0000962E0000}"/>
    <cellStyle name="Comma 8 2 6" xfId="8761" xr:uid="{00000000-0005-0000-0000-0000972E0000}"/>
    <cellStyle name="Comma 8 2 6 2" xfId="43281" xr:uid="{00000000-0005-0000-0000-0000982E0000}"/>
    <cellStyle name="Comma 8 2 6 3" xfId="47239" xr:uid="{00000000-0005-0000-0000-0000992E0000}"/>
    <cellStyle name="Comma 8 2 6 4" xfId="50255" xr:uid="{00000000-0005-0000-0000-00009A2E0000}"/>
    <cellStyle name="Comma 8 2 6 5" xfId="18220" xr:uid="{00000000-0005-0000-0000-00009B2E0000}"/>
    <cellStyle name="Comma 8 2 7" xfId="20092" xr:uid="{00000000-0005-0000-0000-00009C2E0000}"/>
    <cellStyle name="Comma 8 2 8" xfId="32370" xr:uid="{00000000-0005-0000-0000-00009D2E0000}"/>
    <cellStyle name="Comma 8 2 9" xfId="44965" xr:uid="{00000000-0005-0000-0000-00009E2E0000}"/>
    <cellStyle name="Comma 8 3" xfId="6180" xr:uid="{00000000-0005-0000-0000-00009F2E0000}"/>
    <cellStyle name="Comma 8 3 10" xfId="15077" xr:uid="{00000000-0005-0000-0000-0000A02E0000}"/>
    <cellStyle name="Comma 8 3 2" xfId="6500" xr:uid="{00000000-0005-0000-0000-0000A12E0000}"/>
    <cellStyle name="Comma 8 3 2 2" xfId="11115" xr:uid="{00000000-0005-0000-0000-0000A22E0000}"/>
    <cellStyle name="Comma 8 3 2 2 2" xfId="18665" xr:uid="{00000000-0005-0000-0000-0000A32E0000}"/>
    <cellStyle name="Comma 8 3 2 2 3" xfId="28615" xr:uid="{00000000-0005-0000-0000-0000A42E0000}"/>
    <cellStyle name="Comma 8 3 2 2 4" xfId="47981" xr:uid="{00000000-0005-0000-0000-0000A52E0000}"/>
    <cellStyle name="Comma 8 3 2 2 5" xfId="50997" xr:uid="{00000000-0005-0000-0000-0000A62E0000}"/>
    <cellStyle name="Comma 8 3 2 2 6" xfId="15439" xr:uid="{00000000-0005-0000-0000-0000A72E0000}"/>
    <cellStyle name="Comma 8 3 2 3" xfId="11600" xr:uid="{00000000-0005-0000-0000-0000A82E0000}"/>
    <cellStyle name="Comma 8 3 2 3 2" xfId="19142" xr:uid="{00000000-0005-0000-0000-0000A92E0000}"/>
    <cellStyle name="Comma 8 3 2 3 3" xfId="43630" xr:uid="{00000000-0005-0000-0000-0000AA2E0000}"/>
    <cellStyle name="Comma 8 3 2 3 4" xfId="48458" xr:uid="{00000000-0005-0000-0000-0000AB2E0000}"/>
    <cellStyle name="Comma 8 3 2 3 5" xfId="51474" xr:uid="{00000000-0005-0000-0000-0000AC2E0000}"/>
    <cellStyle name="Comma 8 3 2 3 6" xfId="15582" xr:uid="{00000000-0005-0000-0000-0000AD2E0000}"/>
    <cellStyle name="Comma 8 3 2 4" xfId="12087" xr:uid="{00000000-0005-0000-0000-0000AE2E0000}"/>
    <cellStyle name="Comma 8 3 2 4 2" xfId="19619" xr:uid="{00000000-0005-0000-0000-0000AF2E0000}"/>
    <cellStyle name="Comma 8 3 2 4 3" xfId="43672" xr:uid="{00000000-0005-0000-0000-0000B02E0000}"/>
    <cellStyle name="Comma 8 3 2 4 4" xfId="48935" xr:uid="{00000000-0005-0000-0000-0000B12E0000}"/>
    <cellStyle name="Comma 8 3 2 4 5" xfId="51951" xr:uid="{00000000-0005-0000-0000-0000B22E0000}"/>
    <cellStyle name="Comma 8 3 2 4 6" xfId="15727" xr:uid="{00000000-0005-0000-0000-0000B32E0000}"/>
    <cellStyle name="Comma 8 3 2 5" xfId="9133" xr:uid="{00000000-0005-0000-0000-0000B42E0000}"/>
    <cellStyle name="Comma 8 3 2 5 2" xfId="44629" xr:uid="{00000000-0005-0000-0000-0000B52E0000}"/>
    <cellStyle name="Comma 8 3 2 5 3" xfId="47504" xr:uid="{00000000-0005-0000-0000-0000B62E0000}"/>
    <cellStyle name="Comma 8 3 2 5 4" xfId="50520" xr:uid="{00000000-0005-0000-0000-0000B72E0000}"/>
    <cellStyle name="Comma 8 3 2 5 5" xfId="18297" xr:uid="{00000000-0005-0000-0000-0000B82E0000}"/>
    <cellStyle name="Comma 8 3 2 6" xfId="42391" xr:uid="{00000000-0005-0000-0000-0000B92E0000}"/>
    <cellStyle name="Comma 8 3 2 7" xfId="46398" xr:uid="{00000000-0005-0000-0000-0000BA2E0000}"/>
    <cellStyle name="Comma 8 3 2 8" xfId="49414" xr:uid="{00000000-0005-0000-0000-0000BB2E0000}"/>
    <cellStyle name="Comma 8 3 2 9" xfId="15228" xr:uid="{00000000-0005-0000-0000-0000BC2E0000}"/>
    <cellStyle name="Comma 8 3 3" xfId="10903" xr:uid="{00000000-0005-0000-0000-0000BD2E0000}"/>
    <cellStyle name="Comma 8 3 3 2" xfId="18453" xr:uid="{00000000-0005-0000-0000-0000BE2E0000}"/>
    <cellStyle name="Comma 8 3 3 3" xfId="21590" xr:uid="{00000000-0005-0000-0000-0000BF2E0000}"/>
    <cellStyle name="Comma 8 3 3 4" xfId="47769" xr:uid="{00000000-0005-0000-0000-0000C02E0000}"/>
    <cellStyle name="Comma 8 3 3 5" xfId="50785" xr:uid="{00000000-0005-0000-0000-0000C12E0000}"/>
    <cellStyle name="Comma 8 3 3 6" xfId="15379" xr:uid="{00000000-0005-0000-0000-0000C22E0000}"/>
    <cellStyle name="Comma 8 3 4" xfId="11388" xr:uid="{00000000-0005-0000-0000-0000C32E0000}"/>
    <cellStyle name="Comma 8 3 4 2" xfId="18930" xr:uid="{00000000-0005-0000-0000-0000C42E0000}"/>
    <cellStyle name="Comma 8 3 4 3" xfId="30297" xr:uid="{00000000-0005-0000-0000-0000C52E0000}"/>
    <cellStyle name="Comma 8 3 4 4" xfId="48246" xr:uid="{00000000-0005-0000-0000-0000C62E0000}"/>
    <cellStyle name="Comma 8 3 4 5" xfId="51262" xr:uid="{00000000-0005-0000-0000-0000C72E0000}"/>
    <cellStyle name="Comma 8 3 4 6" xfId="15522" xr:uid="{00000000-0005-0000-0000-0000C82E0000}"/>
    <cellStyle name="Comma 8 3 5" xfId="11875" xr:uid="{00000000-0005-0000-0000-0000C92E0000}"/>
    <cellStyle name="Comma 8 3 5 2" xfId="19407" xr:uid="{00000000-0005-0000-0000-0000CA2E0000}"/>
    <cellStyle name="Comma 8 3 5 3" xfId="42840" xr:uid="{00000000-0005-0000-0000-0000CB2E0000}"/>
    <cellStyle name="Comma 8 3 5 4" xfId="48723" xr:uid="{00000000-0005-0000-0000-0000CC2E0000}"/>
    <cellStyle name="Comma 8 3 5 5" xfId="51739" xr:uid="{00000000-0005-0000-0000-0000CD2E0000}"/>
    <cellStyle name="Comma 8 3 5 6" xfId="15667" xr:uid="{00000000-0005-0000-0000-0000CE2E0000}"/>
    <cellStyle name="Comma 8 3 6" xfId="8830" xr:uid="{00000000-0005-0000-0000-0000CF2E0000}"/>
    <cellStyle name="Comma 8 3 6 2" xfId="43301" xr:uid="{00000000-0005-0000-0000-0000D02E0000}"/>
    <cellStyle name="Comma 8 3 6 3" xfId="47292" xr:uid="{00000000-0005-0000-0000-0000D12E0000}"/>
    <cellStyle name="Comma 8 3 6 4" xfId="50308" xr:uid="{00000000-0005-0000-0000-0000D22E0000}"/>
    <cellStyle name="Comma 8 3 6 5" xfId="18237" xr:uid="{00000000-0005-0000-0000-0000D32E0000}"/>
    <cellStyle name="Comma 8 3 7" xfId="21664" xr:uid="{00000000-0005-0000-0000-0000D42E0000}"/>
    <cellStyle name="Comma 8 3 8" xfId="46186" xr:uid="{00000000-0005-0000-0000-0000D52E0000}"/>
    <cellStyle name="Comma 8 3 9" xfId="49202" xr:uid="{00000000-0005-0000-0000-0000D62E0000}"/>
    <cellStyle name="Comma 8 4" xfId="6260" xr:uid="{00000000-0005-0000-0000-0000D72E0000}"/>
    <cellStyle name="Comma 8 4 10" xfId="15111" xr:uid="{00000000-0005-0000-0000-0000D82E0000}"/>
    <cellStyle name="Comma 8 4 2" xfId="6580" xr:uid="{00000000-0005-0000-0000-0000D92E0000}"/>
    <cellStyle name="Comma 8 4 2 2" xfId="11168" xr:uid="{00000000-0005-0000-0000-0000DA2E0000}"/>
    <cellStyle name="Comma 8 4 2 2 2" xfId="18718" xr:uid="{00000000-0005-0000-0000-0000DB2E0000}"/>
    <cellStyle name="Comma 8 4 2 2 3" xfId="43158" xr:uid="{00000000-0005-0000-0000-0000DC2E0000}"/>
    <cellStyle name="Comma 8 4 2 2 4" xfId="48034" xr:uid="{00000000-0005-0000-0000-0000DD2E0000}"/>
    <cellStyle name="Comma 8 4 2 2 5" xfId="51050" xr:uid="{00000000-0005-0000-0000-0000DE2E0000}"/>
    <cellStyle name="Comma 8 4 2 2 6" xfId="15454" xr:uid="{00000000-0005-0000-0000-0000DF2E0000}"/>
    <cellStyle name="Comma 8 4 2 3" xfId="11653" xr:uid="{00000000-0005-0000-0000-0000E02E0000}"/>
    <cellStyle name="Comma 8 4 2 3 2" xfId="19195" xr:uid="{00000000-0005-0000-0000-0000E12E0000}"/>
    <cellStyle name="Comma 8 4 2 3 3" xfId="44071" xr:uid="{00000000-0005-0000-0000-0000E22E0000}"/>
    <cellStyle name="Comma 8 4 2 3 4" xfId="48511" xr:uid="{00000000-0005-0000-0000-0000E32E0000}"/>
    <cellStyle name="Comma 8 4 2 3 5" xfId="51527" xr:uid="{00000000-0005-0000-0000-0000E42E0000}"/>
    <cellStyle name="Comma 8 4 2 3 6" xfId="15597" xr:uid="{00000000-0005-0000-0000-0000E52E0000}"/>
    <cellStyle name="Comma 8 4 2 4" xfId="12140" xr:uid="{00000000-0005-0000-0000-0000E62E0000}"/>
    <cellStyle name="Comma 8 4 2 4 2" xfId="19672" xr:uid="{00000000-0005-0000-0000-0000E72E0000}"/>
    <cellStyle name="Comma 8 4 2 4 3" xfId="44518" xr:uid="{00000000-0005-0000-0000-0000E82E0000}"/>
    <cellStyle name="Comma 8 4 2 4 4" xfId="48988" xr:uid="{00000000-0005-0000-0000-0000E92E0000}"/>
    <cellStyle name="Comma 8 4 2 4 5" xfId="52004" xr:uid="{00000000-0005-0000-0000-0000EA2E0000}"/>
    <cellStyle name="Comma 8 4 2 4 6" xfId="15742" xr:uid="{00000000-0005-0000-0000-0000EB2E0000}"/>
    <cellStyle name="Comma 8 4 2 5" xfId="9213" xr:uid="{00000000-0005-0000-0000-0000EC2E0000}"/>
    <cellStyle name="Comma 8 4 2 5 2" xfId="43613" xr:uid="{00000000-0005-0000-0000-0000ED2E0000}"/>
    <cellStyle name="Comma 8 4 2 5 3" xfId="47557" xr:uid="{00000000-0005-0000-0000-0000EE2E0000}"/>
    <cellStyle name="Comma 8 4 2 5 4" xfId="50573" xr:uid="{00000000-0005-0000-0000-0000EF2E0000}"/>
    <cellStyle name="Comma 8 4 2 5 5" xfId="18312" xr:uid="{00000000-0005-0000-0000-0000F02E0000}"/>
    <cellStyle name="Comma 8 4 2 6" xfId="42411" xr:uid="{00000000-0005-0000-0000-0000F12E0000}"/>
    <cellStyle name="Comma 8 4 2 7" xfId="46451" xr:uid="{00000000-0005-0000-0000-0000F22E0000}"/>
    <cellStyle name="Comma 8 4 2 8" xfId="49467" xr:uid="{00000000-0005-0000-0000-0000F32E0000}"/>
    <cellStyle name="Comma 8 4 2 9" xfId="15270" xr:uid="{00000000-0005-0000-0000-0000F42E0000}"/>
    <cellStyle name="Comma 8 4 3" xfId="10956" xr:uid="{00000000-0005-0000-0000-0000F52E0000}"/>
    <cellStyle name="Comma 8 4 3 2" xfId="18506" xr:uid="{00000000-0005-0000-0000-0000F62E0000}"/>
    <cellStyle name="Comma 8 4 3 3" xfId="44609" xr:uid="{00000000-0005-0000-0000-0000F72E0000}"/>
    <cellStyle name="Comma 8 4 3 4" xfId="47822" xr:uid="{00000000-0005-0000-0000-0000F82E0000}"/>
    <cellStyle name="Comma 8 4 3 5" xfId="50838" xr:uid="{00000000-0005-0000-0000-0000F92E0000}"/>
    <cellStyle name="Comma 8 4 3 6" xfId="15394" xr:uid="{00000000-0005-0000-0000-0000FA2E0000}"/>
    <cellStyle name="Comma 8 4 4" xfId="11441" xr:uid="{00000000-0005-0000-0000-0000FB2E0000}"/>
    <cellStyle name="Comma 8 4 4 2" xfId="18983" xr:uid="{00000000-0005-0000-0000-0000FC2E0000}"/>
    <cellStyle name="Comma 8 4 4 3" xfId="44279" xr:uid="{00000000-0005-0000-0000-0000FD2E0000}"/>
    <cellStyle name="Comma 8 4 4 4" xfId="48299" xr:uid="{00000000-0005-0000-0000-0000FE2E0000}"/>
    <cellStyle name="Comma 8 4 4 5" xfId="51315" xr:uid="{00000000-0005-0000-0000-0000FF2E0000}"/>
    <cellStyle name="Comma 8 4 4 6" xfId="15537" xr:uid="{00000000-0005-0000-0000-0000002F0000}"/>
    <cellStyle name="Comma 8 4 5" xfId="11928" xr:uid="{00000000-0005-0000-0000-0000012F0000}"/>
    <cellStyle name="Comma 8 4 5 2" xfId="19460" xr:uid="{00000000-0005-0000-0000-0000022F0000}"/>
    <cellStyle name="Comma 8 4 5 3" xfId="20446" xr:uid="{00000000-0005-0000-0000-0000032F0000}"/>
    <cellStyle name="Comma 8 4 5 4" xfId="48776" xr:uid="{00000000-0005-0000-0000-0000042F0000}"/>
    <cellStyle name="Comma 8 4 5 5" xfId="51792" xr:uid="{00000000-0005-0000-0000-0000052F0000}"/>
    <cellStyle name="Comma 8 4 5 6" xfId="15682" xr:uid="{00000000-0005-0000-0000-0000062F0000}"/>
    <cellStyle name="Comma 8 4 6" xfId="8902" xr:uid="{00000000-0005-0000-0000-0000072F0000}"/>
    <cellStyle name="Comma 8 4 6 2" xfId="28653" xr:uid="{00000000-0005-0000-0000-0000082F0000}"/>
    <cellStyle name="Comma 8 4 6 3" xfId="47345" xr:uid="{00000000-0005-0000-0000-0000092F0000}"/>
    <cellStyle name="Comma 8 4 6 4" xfId="50361" xr:uid="{00000000-0005-0000-0000-00000A2F0000}"/>
    <cellStyle name="Comma 8 4 6 5" xfId="18252" xr:uid="{00000000-0005-0000-0000-00000B2F0000}"/>
    <cellStyle name="Comma 8 4 7" xfId="43566" xr:uid="{00000000-0005-0000-0000-00000C2F0000}"/>
    <cellStyle name="Comma 8 4 8" xfId="46239" xr:uid="{00000000-0005-0000-0000-00000D2F0000}"/>
    <cellStyle name="Comma 8 4 9" xfId="49255" xr:uid="{00000000-0005-0000-0000-00000E2F0000}"/>
    <cellStyle name="Comma 8 5" xfId="6340" xr:uid="{00000000-0005-0000-0000-00000F2F0000}"/>
    <cellStyle name="Comma 8 5 2" xfId="11009" xr:uid="{00000000-0005-0000-0000-0000102F0000}"/>
    <cellStyle name="Comma 8 5 2 2" xfId="18559" xr:uid="{00000000-0005-0000-0000-0000112F0000}"/>
    <cellStyle name="Comma 8 5 2 3" xfId="42707" xr:uid="{00000000-0005-0000-0000-0000122F0000}"/>
    <cellStyle name="Comma 8 5 2 4" xfId="47875" xr:uid="{00000000-0005-0000-0000-0000132F0000}"/>
    <cellStyle name="Comma 8 5 2 5" xfId="50891" xr:uid="{00000000-0005-0000-0000-0000142F0000}"/>
    <cellStyle name="Comma 8 5 2 6" xfId="15409" xr:uid="{00000000-0005-0000-0000-0000152F0000}"/>
    <cellStyle name="Comma 8 5 3" xfId="11494" xr:uid="{00000000-0005-0000-0000-0000162F0000}"/>
    <cellStyle name="Comma 8 5 3 2" xfId="19036" xr:uid="{00000000-0005-0000-0000-0000172F0000}"/>
    <cellStyle name="Comma 8 5 3 3" xfId="44825" xr:uid="{00000000-0005-0000-0000-0000182F0000}"/>
    <cellStyle name="Comma 8 5 3 4" xfId="48352" xr:uid="{00000000-0005-0000-0000-0000192F0000}"/>
    <cellStyle name="Comma 8 5 3 5" xfId="51368" xr:uid="{00000000-0005-0000-0000-00001A2F0000}"/>
    <cellStyle name="Comma 8 5 3 6" xfId="15552" xr:uid="{00000000-0005-0000-0000-00001B2F0000}"/>
    <cellStyle name="Comma 8 5 4" xfId="11981" xr:uid="{00000000-0005-0000-0000-00001C2F0000}"/>
    <cellStyle name="Comma 8 5 4 2" xfId="19513" xr:uid="{00000000-0005-0000-0000-00001D2F0000}"/>
    <cellStyle name="Comma 8 5 4 3" xfId="42857" xr:uid="{00000000-0005-0000-0000-00001E2F0000}"/>
    <cellStyle name="Comma 8 5 4 4" xfId="48829" xr:uid="{00000000-0005-0000-0000-00001F2F0000}"/>
    <cellStyle name="Comma 8 5 4 5" xfId="51845" xr:uid="{00000000-0005-0000-0000-0000202F0000}"/>
    <cellStyle name="Comma 8 5 4 6" xfId="15697" xr:uid="{00000000-0005-0000-0000-0000212F0000}"/>
    <cellStyle name="Comma 8 5 5" xfId="8979" xr:uid="{00000000-0005-0000-0000-0000222F0000}"/>
    <cellStyle name="Comma 8 5 5 2" xfId="42627" xr:uid="{00000000-0005-0000-0000-0000232F0000}"/>
    <cellStyle name="Comma 8 5 5 3" xfId="47398" xr:uid="{00000000-0005-0000-0000-0000242F0000}"/>
    <cellStyle name="Comma 8 5 5 4" xfId="50414" xr:uid="{00000000-0005-0000-0000-0000252F0000}"/>
    <cellStyle name="Comma 8 5 5 5" xfId="18267" xr:uid="{00000000-0005-0000-0000-0000262F0000}"/>
    <cellStyle name="Comma 8 5 6" xfId="42354" xr:uid="{00000000-0005-0000-0000-0000272F0000}"/>
    <cellStyle name="Comma 8 5 7" xfId="46292" xr:uid="{00000000-0005-0000-0000-0000282F0000}"/>
    <cellStyle name="Comma 8 5 8" xfId="49308" xr:uid="{00000000-0005-0000-0000-0000292F0000}"/>
    <cellStyle name="Comma 8 5 9" xfId="15150" xr:uid="{00000000-0005-0000-0000-00002A2F0000}"/>
    <cellStyle name="Comma 8 6" xfId="6660" xr:uid="{00000000-0005-0000-0000-00002B2F0000}"/>
    <cellStyle name="Comma 8 6 2" xfId="11221" xr:uid="{00000000-0005-0000-0000-00002C2F0000}"/>
    <cellStyle name="Comma 8 6 2 2" xfId="18771" xr:uid="{00000000-0005-0000-0000-00002D2F0000}"/>
    <cellStyle name="Comma 8 6 2 3" xfId="42742" xr:uid="{00000000-0005-0000-0000-00002E2F0000}"/>
    <cellStyle name="Comma 8 6 2 4" xfId="48087" xr:uid="{00000000-0005-0000-0000-00002F2F0000}"/>
    <cellStyle name="Comma 8 6 2 5" xfId="51103" xr:uid="{00000000-0005-0000-0000-0000302F0000}"/>
    <cellStyle name="Comma 8 6 2 6" xfId="15469" xr:uid="{00000000-0005-0000-0000-0000312F0000}"/>
    <cellStyle name="Comma 8 6 3" xfId="11706" xr:uid="{00000000-0005-0000-0000-0000322F0000}"/>
    <cellStyle name="Comma 8 6 3 2" xfId="19248" xr:uid="{00000000-0005-0000-0000-0000332F0000}"/>
    <cellStyle name="Comma 8 6 3 3" xfId="44228" xr:uid="{00000000-0005-0000-0000-0000342F0000}"/>
    <cellStyle name="Comma 8 6 3 4" xfId="48564" xr:uid="{00000000-0005-0000-0000-0000352F0000}"/>
    <cellStyle name="Comma 8 6 3 5" xfId="51580" xr:uid="{00000000-0005-0000-0000-0000362F0000}"/>
    <cellStyle name="Comma 8 6 3 6" xfId="15612" xr:uid="{00000000-0005-0000-0000-0000372F0000}"/>
    <cellStyle name="Comma 8 6 4" xfId="12194" xr:uid="{00000000-0005-0000-0000-0000382F0000}"/>
    <cellStyle name="Comma 8 6 4 2" xfId="19725" xr:uid="{00000000-0005-0000-0000-0000392F0000}"/>
    <cellStyle name="Comma 8 6 4 3" xfId="43265" xr:uid="{00000000-0005-0000-0000-00003A2F0000}"/>
    <cellStyle name="Comma 8 6 4 4" xfId="49041" xr:uid="{00000000-0005-0000-0000-00003B2F0000}"/>
    <cellStyle name="Comma 8 6 4 5" xfId="52057" xr:uid="{00000000-0005-0000-0000-00003C2F0000}"/>
    <cellStyle name="Comma 8 6 4 6" xfId="15758" xr:uid="{00000000-0005-0000-0000-00003D2F0000}"/>
    <cellStyle name="Comma 8 6 5" xfId="9293" xr:uid="{00000000-0005-0000-0000-00003E2F0000}"/>
    <cellStyle name="Comma 8 6 5 2" xfId="44561" xr:uid="{00000000-0005-0000-0000-00003F2F0000}"/>
    <cellStyle name="Comma 8 6 5 3" xfId="47610" xr:uid="{00000000-0005-0000-0000-0000402F0000}"/>
    <cellStyle name="Comma 8 6 5 4" xfId="50626" xr:uid="{00000000-0005-0000-0000-0000412F0000}"/>
    <cellStyle name="Comma 8 6 5 5" xfId="18327" xr:uid="{00000000-0005-0000-0000-0000422F0000}"/>
    <cellStyle name="Comma 8 6 6" xfId="42432" xr:uid="{00000000-0005-0000-0000-0000432F0000}"/>
    <cellStyle name="Comma 8 6 7" xfId="46504" xr:uid="{00000000-0005-0000-0000-0000442F0000}"/>
    <cellStyle name="Comma 8 6 8" xfId="49520" xr:uid="{00000000-0005-0000-0000-0000452F0000}"/>
    <cellStyle name="Comma 8 6 9" xfId="15312" xr:uid="{00000000-0005-0000-0000-0000462F0000}"/>
    <cellStyle name="Comma 8 7" xfId="10797" xr:uid="{00000000-0005-0000-0000-0000472F0000}"/>
    <cellStyle name="Comma 8 7 2" xfId="18347" xr:uid="{00000000-0005-0000-0000-0000482F0000}"/>
    <cellStyle name="Comma 8 7 3" xfId="43284" xr:uid="{00000000-0005-0000-0000-0000492F0000}"/>
    <cellStyle name="Comma 8 7 4" xfId="47663" xr:uid="{00000000-0005-0000-0000-00004A2F0000}"/>
    <cellStyle name="Comma 8 7 5" xfId="50679" xr:uid="{00000000-0005-0000-0000-00004B2F0000}"/>
    <cellStyle name="Comma 8 7 6" xfId="15349" xr:uid="{00000000-0005-0000-0000-00004C2F0000}"/>
    <cellStyle name="Comma 8 8" xfId="11279" xr:uid="{00000000-0005-0000-0000-00004D2F0000}"/>
    <cellStyle name="Comma 8 8 2" xfId="18824" xr:uid="{00000000-0005-0000-0000-00004E2F0000}"/>
    <cellStyle name="Comma 8 8 3" xfId="43828" xr:uid="{00000000-0005-0000-0000-00004F2F0000}"/>
    <cellStyle name="Comma 8 8 4" xfId="48140" xr:uid="{00000000-0005-0000-0000-0000502F0000}"/>
    <cellStyle name="Comma 8 8 5" xfId="51156" xr:uid="{00000000-0005-0000-0000-0000512F0000}"/>
    <cellStyle name="Comma 8 8 6" xfId="15489" xr:uid="{00000000-0005-0000-0000-0000522F0000}"/>
    <cellStyle name="Comma 8 9" xfId="11766" xr:uid="{00000000-0005-0000-0000-0000532F0000}"/>
    <cellStyle name="Comma 8 9 2" xfId="19301" xr:uid="{00000000-0005-0000-0000-0000542F0000}"/>
    <cellStyle name="Comma 8 9 3" xfId="43742" xr:uid="{00000000-0005-0000-0000-0000552F0000}"/>
    <cellStyle name="Comma 8 9 4" xfId="48617" xr:uid="{00000000-0005-0000-0000-0000562F0000}"/>
    <cellStyle name="Comma 8 9 5" xfId="51633" xr:uid="{00000000-0005-0000-0000-0000572F0000}"/>
    <cellStyle name="Comma 8 9 6" xfId="15634" xr:uid="{00000000-0005-0000-0000-0000582F0000}"/>
    <cellStyle name="Comma 9" xfId="8537" xr:uid="{00000000-0005-0000-0000-0000592F0000}"/>
    <cellStyle name="Comma 9 10" xfId="44966" xr:uid="{00000000-0005-0000-0000-00005A2F0000}"/>
    <cellStyle name="Comma 9 11" xfId="45874" xr:uid="{00000000-0005-0000-0000-00005B2F0000}"/>
    <cellStyle name="Comma 9 12" xfId="12255" xr:uid="{00000000-0005-0000-0000-00005C2F0000}"/>
    <cellStyle name="Comma 9 2" xfId="14932" xr:uid="{00000000-0005-0000-0000-00005D2F0000}"/>
    <cellStyle name="Comma 9 2 2" xfId="20095" xr:uid="{00000000-0005-0000-0000-00005E2F0000}"/>
    <cellStyle name="Comma 9 2 2 2" xfId="20096" xr:uid="{00000000-0005-0000-0000-00005F2F0000}"/>
    <cellStyle name="Comma 9 2 2 2 2" xfId="44969" xr:uid="{00000000-0005-0000-0000-0000602F0000}"/>
    <cellStyle name="Comma 9 2 2 2 3" xfId="45877" xr:uid="{00000000-0005-0000-0000-0000612F0000}"/>
    <cellStyle name="Comma 9 2 2 3" xfId="44968" xr:uid="{00000000-0005-0000-0000-0000622F0000}"/>
    <cellStyle name="Comma 9 2 2 4" xfId="45876" xr:uid="{00000000-0005-0000-0000-0000632F0000}"/>
    <cellStyle name="Comma 9 2 3" xfId="20097" xr:uid="{00000000-0005-0000-0000-0000642F0000}"/>
    <cellStyle name="Comma 9 2 3 2" xfId="20098" xr:uid="{00000000-0005-0000-0000-0000652F0000}"/>
    <cellStyle name="Comma 9 2 3 2 2" xfId="44971" xr:uid="{00000000-0005-0000-0000-0000662F0000}"/>
    <cellStyle name="Comma 9 2 3 2 3" xfId="45879" xr:uid="{00000000-0005-0000-0000-0000672F0000}"/>
    <cellStyle name="Comma 9 2 3 3" xfId="44970" xr:uid="{00000000-0005-0000-0000-0000682F0000}"/>
    <cellStyle name="Comma 9 2 3 4" xfId="45878" xr:uid="{00000000-0005-0000-0000-0000692F0000}"/>
    <cellStyle name="Comma 9 2 4" xfId="20099" xr:uid="{00000000-0005-0000-0000-00006A2F0000}"/>
    <cellStyle name="Comma 9 2 4 2" xfId="44972" xr:uid="{00000000-0005-0000-0000-00006B2F0000}"/>
    <cellStyle name="Comma 9 2 4 3" xfId="45880" xr:uid="{00000000-0005-0000-0000-00006C2F0000}"/>
    <cellStyle name="Comma 9 2 5" xfId="20094" xr:uid="{00000000-0005-0000-0000-00006D2F0000}"/>
    <cellStyle name="Comma 9 2 6" xfId="44967" xr:uid="{00000000-0005-0000-0000-00006E2F0000}"/>
    <cellStyle name="Comma 9 2 7" xfId="45875" xr:uid="{00000000-0005-0000-0000-00006F2F0000}"/>
    <cellStyle name="Comma 9 3" xfId="15807" xr:uid="{00000000-0005-0000-0000-0000702F0000}"/>
    <cellStyle name="Comma 9 3 2" xfId="20101" xr:uid="{00000000-0005-0000-0000-0000712F0000}"/>
    <cellStyle name="Comma 9 3 2 2" xfId="44974" xr:uid="{00000000-0005-0000-0000-0000722F0000}"/>
    <cellStyle name="Comma 9 3 2 3" xfId="45882" xr:uid="{00000000-0005-0000-0000-0000732F0000}"/>
    <cellStyle name="Comma 9 3 3" xfId="20100" xr:uid="{00000000-0005-0000-0000-0000742F0000}"/>
    <cellStyle name="Comma 9 3 4" xfId="44973" xr:uid="{00000000-0005-0000-0000-0000752F0000}"/>
    <cellStyle name="Comma 9 3 5" xfId="45881" xr:uid="{00000000-0005-0000-0000-0000762F0000}"/>
    <cellStyle name="Comma 9 4" xfId="20102" xr:uid="{00000000-0005-0000-0000-0000772F0000}"/>
    <cellStyle name="Comma 9 4 2" xfId="20103" xr:uid="{00000000-0005-0000-0000-0000782F0000}"/>
    <cellStyle name="Comma 9 4 2 2" xfId="44976" xr:uid="{00000000-0005-0000-0000-0000792F0000}"/>
    <cellStyle name="Comma 9 4 2 3" xfId="45884" xr:uid="{00000000-0005-0000-0000-00007A2F0000}"/>
    <cellStyle name="Comma 9 4 3" xfId="44975" xr:uid="{00000000-0005-0000-0000-00007B2F0000}"/>
    <cellStyle name="Comma 9 4 4" xfId="45883" xr:uid="{00000000-0005-0000-0000-00007C2F0000}"/>
    <cellStyle name="Comma 9 5" xfId="20104" xr:uid="{00000000-0005-0000-0000-00007D2F0000}"/>
    <cellStyle name="Comma 9 5 2" xfId="20105" xr:uid="{00000000-0005-0000-0000-00007E2F0000}"/>
    <cellStyle name="Comma 9 5 2 2" xfId="44978" xr:uid="{00000000-0005-0000-0000-00007F2F0000}"/>
    <cellStyle name="Comma 9 5 2 3" xfId="45886" xr:uid="{00000000-0005-0000-0000-0000802F0000}"/>
    <cellStyle name="Comma 9 5 3" xfId="44977" xr:uid="{00000000-0005-0000-0000-0000812F0000}"/>
    <cellStyle name="Comma 9 5 4" xfId="45885" xr:uid="{00000000-0005-0000-0000-0000822F0000}"/>
    <cellStyle name="Comma 9 6" xfId="20106" xr:uid="{00000000-0005-0000-0000-0000832F0000}"/>
    <cellStyle name="Comma 9 6 2" xfId="44979" xr:uid="{00000000-0005-0000-0000-0000842F0000}"/>
    <cellStyle name="Comma 9 6 3" xfId="45887" xr:uid="{00000000-0005-0000-0000-0000852F0000}"/>
    <cellStyle name="Comma 9 7" xfId="20107" xr:uid="{00000000-0005-0000-0000-0000862F0000}"/>
    <cellStyle name="Comma 9 7 2" xfId="44980" xr:uid="{00000000-0005-0000-0000-0000872F0000}"/>
    <cellStyle name="Comma 9 7 3" xfId="45888" xr:uid="{00000000-0005-0000-0000-0000882F0000}"/>
    <cellStyle name="Comma 9 8" xfId="20108" xr:uid="{00000000-0005-0000-0000-0000892F0000}"/>
    <cellStyle name="Comma 9 8 2" xfId="28988" xr:uid="{00000000-0005-0000-0000-00008A2F0000}"/>
    <cellStyle name="Comma 9 8 3" xfId="44981" xr:uid="{00000000-0005-0000-0000-00008B2F0000}"/>
    <cellStyle name="Comma 9 8 4" xfId="45889" xr:uid="{00000000-0005-0000-0000-00008C2F0000}"/>
    <cellStyle name="Comma 9 9" xfId="20093" xr:uid="{00000000-0005-0000-0000-00008D2F0000}"/>
    <cellStyle name="Comma0" xfId="28550" xr:uid="{00000000-0005-0000-0000-00008E2F0000}"/>
    <cellStyle name="Comma0 - Type3" xfId="40" xr:uid="{00000000-0005-0000-0000-00008F2F0000}"/>
    <cellStyle name="Comma0 - Typografi1" xfId="28551" xr:uid="{00000000-0005-0000-0000-0000902F0000}"/>
    <cellStyle name="Comma0 - Typografi1 2" xfId="28552" xr:uid="{00000000-0005-0000-0000-0000912F0000}"/>
    <cellStyle name="Comma0 - Typografi1 2 2" xfId="28553" xr:uid="{00000000-0005-0000-0000-0000922F0000}"/>
    <cellStyle name="Comma0 - Typografi1 3" xfId="28554" xr:uid="{00000000-0005-0000-0000-0000932F0000}"/>
    <cellStyle name="Comma0 - Typografi1 4" xfId="28555" xr:uid="{00000000-0005-0000-0000-0000942F0000}"/>
    <cellStyle name="Comma1 - Typografi1" xfId="28556" xr:uid="{00000000-0005-0000-0000-0000952F0000}"/>
    <cellStyle name="Constants" xfId="26516" xr:uid="{00000000-0005-0000-0000-0000962F0000}"/>
    <cellStyle name="Currency0" xfId="28557" xr:uid="{00000000-0005-0000-0000-0000972F0000}"/>
    <cellStyle name="CustomizationCells" xfId="41" xr:uid="{00000000-0005-0000-0000-0000982F0000}"/>
    <cellStyle name="CustomizationCells 2" xfId="3459" xr:uid="{00000000-0005-0000-0000-0000992F0000}"/>
    <cellStyle name="CustomizationCells 2 2" xfId="13788" xr:uid="{00000000-0005-0000-0000-00009A2F0000}"/>
    <cellStyle name="CustomizationCells 2 2 2" xfId="17553" xr:uid="{00000000-0005-0000-0000-00009B2F0000}"/>
    <cellStyle name="CustomizationCells 2 3" xfId="14011" xr:uid="{00000000-0005-0000-0000-00009C2F0000}"/>
    <cellStyle name="CustomizationCells 2 3 2" xfId="31354" xr:uid="{00000000-0005-0000-0000-00009D2F0000}"/>
    <cellStyle name="CustomizationCells 2 4" xfId="28990" xr:uid="{00000000-0005-0000-0000-00009E2F0000}"/>
    <cellStyle name="CustomizationCells 3" xfId="4889" xr:uid="{00000000-0005-0000-0000-00009F2F0000}"/>
    <cellStyle name="CustomizationCells 3 2" xfId="14017" xr:uid="{00000000-0005-0000-0000-0000A02F0000}"/>
    <cellStyle name="CustomizationCells 3 2 2" xfId="31355" xr:uid="{00000000-0005-0000-0000-0000A12F0000}"/>
    <cellStyle name="CustomizationCells 3 3" xfId="28991" xr:uid="{00000000-0005-0000-0000-0000A22F0000}"/>
    <cellStyle name="CustomizationCells 4" xfId="4890" xr:uid="{00000000-0005-0000-0000-0000A32F0000}"/>
    <cellStyle name="CustomizationCells 4 2" xfId="28906" xr:uid="{00000000-0005-0000-0000-0000A42F0000}"/>
    <cellStyle name="CustomizationCells 4 2 2" xfId="31855" xr:uid="{00000000-0005-0000-0000-0000A52F0000}"/>
    <cellStyle name="CustomizationCells 4 3" xfId="28992" xr:uid="{00000000-0005-0000-0000-0000A62F0000}"/>
    <cellStyle name="CustomizationCells 5" xfId="4891" xr:uid="{00000000-0005-0000-0000-0000A72F0000}"/>
    <cellStyle name="CustomizationCells 5 2" xfId="28907" xr:uid="{00000000-0005-0000-0000-0000A82F0000}"/>
    <cellStyle name="CustomizationCells 5 2 2" xfId="31856" xr:uid="{00000000-0005-0000-0000-0000A92F0000}"/>
    <cellStyle name="CustomizationCells 5 3" xfId="28993" xr:uid="{00000000-0005-0000-0000-0000AA2F0000}"/>
    <cellStyle name="CustomizationCells 6" xfId="4892" xr:uid="{00000000-0005-0000-0000-0000AB2F0000}"/>
    <cellStyle name="CustomizationCells 6 2" xfId="28908" xr:uid="{00000000-0005-0000-0000-0000AC2F0000}"/>
    <cellStyle name="CustomizationCells 6 2 2" xfId="31857" xr:uid="{00000000-0005-0000-0000-0000AD2F0000}"/>
    <cellStyle name="CustomizationCells 6 3" xfId="28994" xr:uid="{00000000-0005-0000-0000-0000AE2F0000}"/>
    <cellStyle name="CustomizationCells 7" xfId="28909" xr:uid="{00000000-0005-0000-0000-0000AF2F0000}"/>
    <cellStyle name="CustomizationCells 7 2" xfId="31858" xr:uid="{00000000-0005-0000-0000-0000B02F0000}"/>
    <cellStyle name="CustomizationCells 8" xfId="28989" xr:uid="{00000000-0005-0000-0000-0000B12F0000}"/>
    <cellStyle name="Date" xfId="28558" xr:uid="{00000000-0005-0000-0000-0000B22F0000}"/>
    <cellStyle name="Date - Typografi3" xfId="28559" xr:uid="{00000000-0005-0000-0000-0000B32F0000}"/>
    <cellStyle name="DocBox_EmptyRow" xfId="26517" xr:uid="{00000000-0005-0000-0000-0000B42F0000}"/>
    <cellStyle name="Eingabe" xfId="1610" xr:uid="{00000000-0005-0000-0000-0000B52F0000}"/>
    <cellStyle name="Emphasis 1" xfId="1611" xr:uid="{00000000-0005-0000-0000-0000B62F0000}"/>
    <cellStyle name="Emphasis 2" xfId="1612" xr:uid="{00000000-0005-0000-0000-0000B72F0000}"/>
    <cellStyle name="Emphasis 3" xfId="1613" xr:uid="{00000000-0005-0000-0000-0000B82F0000}"/>
    <cellStyle name="Empty_B_border" xfId="26518" xr:uid="{00000000-0005-0000-0000-0000B92F0000}"/>
    <cellStyle name="Ergebnis" xfId="1614" xr:uid="{00000000-0005-0000-0000-0000BA2F0000}"/>
    <cellStyle name="Erklärender Text" xfId="1615" xr:uid="{00000000-0005-0000-0000-0000BB2F0000}"/>
    <cellStyle name="Euro" xfId="42" xr:uid="{00000000-0005-0000-0000-0000BC2F0000}"/>
    <cellStyle name="Euro 10" xfId="43" xr:uid="{00000000-0005-0000-0000-0000BD2F0000}"/>
    <cellStyle name="Euro 10 2" xfId="44" xr:uid="{00000000-0005-0000-0000-0000BE2F0000}"/>
    <cellStyle name="Euro 10 2 2" xfId="2096" xr:uid="{00000000-0005-0000-0000-0000BF2F0000}"/>
    <cellStyle name="Euro 10 2 2 2" xfId="9684" xr:uid="{00000000-0005-0000-0000-0000C02F0000}"/>
    <cellStyle name="Euro 10 2 3" xfId="9364" xr:uid="{00000000-0005-0000-0000-0000C12F0000}"/>
    <cellStyle name="Euro 10 3" xfId="45" xr:uid="{00000000-0005-0000-0000-0000C22F0000}"/>
    <cellStyle name="Euro 10 3 2" xfId="46" xr:uid="{00000000-0005-0000-0000-0000C32F0000}"/>
    <cellStyle name="Euro 10 3 2 2" xfId="4202" xr:uid="{00000000-0005-0000-0000-0000C42F0000}"/>
    <cellStyle name="Euro 10 3 2 3" xfId="3460" xr:uid="{00000000-0005-0000-0000-0000C52F0000}"/>
    <cellStyle name="Euro 10 3 2 3 2" xfId="10146" xr:uid="{00000000-0005-0000-0000-0000C62F0000}"/>
    <cellStyle name="Euro 10 3 3" xfId="2097" xr:uid="{00000000-0005-0000-0000-0000C72F0000}"/>
    <cellStyle name="Euro 10 3 3 2" xfId="4893" xr:uid="{00000000-0005-0000-0000-0000C82F0000}"/>
    <cellStyle name="Euro 10 3 4" xfId="2077" xr:uid="{00000000-0005-0000-0000-0000C92F0000}"/>
    <cellStyle name="Euro 10 3 4 2" xfId="9678" xr:uid="{00000000-0005-0000-0000-0000CA2F0000}"/>
    <cellStyle name="Euro 10 3 5" xfId="8462" xr:uid="{00000000-0005-0000-0000-0000CB2F0000}"/>
    <cellStyle name="Euro 10 3 6" xfId="1683" xr:uid="{00000000-0005-0000-0000-0000CC2F0000}"/>
    <cellStyle name="Euro 10 4" xfId="47" xr:uid="{00000000-0005-0000-0000-0000CD2F0000}"/>
    <cellStyle name="Euro 10 4 2" xfId="4894" xr:uid="{00000000-0005-0000-0000-0000CE2F0000}"/>
    <cellStyle name="Euro 10 4 2 2" xfId="4895" xr:uid="{00000000-0005-0000-0000-0000CF2F0000}"/>
    <cellStyle name="Euro 10 4 2 3" xfId="14054" xr:uid="{00000000-0005-0000-0000-0000D02F0000}"/>
    <cellStyle name="Euro 10 4 2 4" xfId="13784" xr:uid="{00000000-0005-0000-0000-0000D12F0000}"/>
    <cellStyle name="Euro 10 4 3" xfId="4896" xr:uid="{00000000-0005-0000-0000-0000D22F0000}"/>
    <cellStyle name="Euro 10 4 4" xfId="2098" xr:uid="{00000000-0005-0000-0000-0000D32F0000}"/>
    <cellStyle name="Euro 10 5" xfId="48" xr:uid="{00000000-0005-0000-0000-0000D42F0000}"/>
    <cellStyle name="Euro 10 6" xfId="2095" xr:uid="{00000000-0005-0000-0000-0000D52F0000}"/>
    <cellStyle name="Euro 10 6 2" xfId="5702" xr:uid="{00000000-0005-0000-0000-0000D62F0000}"/>
    <cellStyle name="Euro 11" xfId="49" xr:uid="{00000000-0005-0000-0000-0000D72F0000}"/>
    <cellStyle name="Euro 11 2" xfId="50" xr:uid="{00000000-0005-0000-0000-0000D82F0000}"/>
    <cellStyle name="Euro 11 2 2" xfId="2100" xr:uid="{00000000-0005-0000-0000-0000D92F0000}"/>
    <cellStyle name="Euro 11 2 2 2" xfId="9685" xr:uid="{00000000-0005-0000-0000-0000DA2F0000}"/>
    <cellStyle name="Euro 11 2 3" xfId="9365" xr:uid="{00000000-0005-0000-0000-0000DB2F0000}"/>
    <cellStyle name="Euro 11 3" xfId="51" xr:uid="{00000000-0005-0000-0000-0000DC2F0000}"/>
    <cellStyle name="Euro 11 3 2" xfId="52" xr:uid="{00000000-0005-0000-0000-0000DD2F0000}"/>
    <cellStyle name="Euro 11 3 2 2" xfId="4203" xr:uid="{00000000-0005-0000-0000-0000DE2F0000}"/>
    <cellStyle name="Euro 11 3 2 3" xfId="3461" xr:uid="{00000000-0005-0000-0000-0000DF2F0000}"/>
    <cellStyle name="Euro 11 3 2 3 2" xfId="10147" xr:uid="{00000000-0005-0000-0000-0000E02F0000}"/>
    <cellStyle name="Euro 11 3 3" xfId="2101" xr:uid="{00000000-0005-0000-0000-0000E12F0000}"/>
    <cellStyle name="Euro 11 3 3 2" xfId="4897" xr:uid="{00000000-0005-0000-0000-0000E22F0000}"/>
    <cellStyle name="Euro 11 3 4" xfId="2075" xr:uid="{00000000-0005-0000-0000-0000E32F0000}"/>
    <cellStyle name="Euro 11 3 4 2" xfId="9676" xr:uid="{00000000-0005-0000-0000-0000E42F0000}"/>
    <cellStyle name="Euro 11 3 5" xfId="7806" xr:uid="{00000000-0005-0000-0000-0000E52F0000}"/>
    <cellStyle name="Euro 11 3 6" xfId="1684" xr:uid="{00000000-0005-0000-0000-0000E62F0000}"/>
    <cellStyle name="Euro 11 4" xfId="53" xr:uid="{00000000-0005-0000-0000-0000E72F0000}"/>
    <cellStyle name="Euro 11 4 2" xfId="4898" xr:uid="{00000000-0005-0000-0000-0000E82F0000}"/>
    <cellStyle name="Euro 11 4 2 2" xfId="4899" xr:uid="{00000000-0005-0000-0000-0000E92F0000}"/>
    <cellStyle name="Euro 11 4 2 3" xfId="14055" xr:uid="{00000000-0005-0000-0000-0000EA2F0000}"/>
    <cellStyle name="Euro 11 4 2 4" xfId="13783" xr:uid="{00000000-0005-0000-0000-0000EB2F0000}"/>
    <cellStyle name="Euro 11 4 3" xfId="4900" xr:uid="{00000000-0005-0000-0000-0000EC2F0000}"/>
    <cellStyle name="Euro 11 4 4" xfId="2102" xr:uid="{00000000-0005-0000-0000-0000ED2F0000}"/>
    <cellStyle name="Euro 11 5" xfId="54" xr:uid="{00000000-0005-0000-0000-0000EE2F0000}"/>
    <cellStyle name="Euro 11 6" xfId="2099" xr:uid="{00000000-0005-0000-0000-0000EF2F0000}"/>
    <cellStyle name="Euro 11 6 2" xfId="5703" xr:uid="{00000000-0005-0000-0000-0000F02F0000}"/>
    <cellStyle name="Euro 12" xfId="55" xr:uid="{00000000-0005-0000-0000-0000F12F0000}"/>
    <cellStyle name="Euro 12 2" xfId="56" xr:uid="{00000000-0005-0000-0000-0000F22F0000}"/>
    <cellStyle name="Euro 12 2 2" xfId="2104" xr:uid="{00000000-0005-0000-0000-0000F32F0000}"/>
    <cellStyle name="Euro 12 2 2 2" xfId="9686" xr:uid="{00000000-0005-0000-0000-0000F42F0000}"/>
    <cellStyle name="Euro 12 2 3" xfId="9366" xr:uid="{00000000-0005-0000-0000-0000F52F0000}"/>
    <cellStyle name="Euro 12 3" xfId="57" xr:uid="{00000000-0005-0000-0000-0000F62F0000}"/>
    <cellStyle name="Euro 12 3 2" xfId="58" xr:uid="{00000000-0005-0000-0000-0000F72F0000}"/>
    <cellStyle name="Euro 12 3 2 2" xfId="4204" xr:uid="{00000000-0005-0000-0000-0000F82F0000}"/>
    <cellStyle name="Euro 12 3 2 3" xfId="3462" xr:uid="{00000000-0005-0000-0000-0000F92F0000}"/>
    <cellStyle name="Euro 12 3 2 3 2" xfId="10148" xr:uid="{00000000-0005-0000-0000-0000FA2F0000}"/>
    <cellStyle name="Euro 12 3 3" xfId="2105" xr:uid="{00000000-0005-0000-0000-0000FB2F0000}"/>
    <cellStyle name="Euro 12 3 3 2" xfId="4901" xr:uid="{00000000-0005-0000-0000-0000FC2F0000}"/>
    <cellStyle name="Euro 12 3 4" xfId="2074" xr:uid="{00000000-0005-0000-0000-0000FD2F0000}"/>
    <cellStyle name="Euro 12 3 4 2" xfId="9675" xr:uid="{00000000-0005-0000-0000-0000FE2F0000}"/>
    <cellStyle name="Euro 12 3 5" xfId="8474" xr:uid="{00000000-0005-0000-0000-0000FF2F0000}"/>
    <cellStyle name="Euro 12 3 6" xfId="1685" xr:uid="{00000000-0005-0000-0000-000000300000}"/>
    <cellStyle name="Euro 12 4" xfId="59" xr:uid="{00000000-0005-0000-0000-000001300000}"/>
    <cellStyle name="Euro 12 4 2" xfId="4902" xr:uid="{00000000-0005-0000-0000-000002300000}"/>
    <cellStyle name="Euro 12 4 2 2" xfId="4903" xr:uid="{00000000-0005-0000-0000-000003300000}"/>
    <cellStyle name="Euro 12 4 2 3" xfId="14056" xr:uid="{00000000-0005-0000-0000-000004300000}"/>
    <cellStyle name="Euro 12 4 2 4" xfId="13782" xr:uid="{00000000-0005-0000-0000-000005300000}"/>
    <cellStyle name="Euro 12 4 3" xfId="4904" xr:uid="{00000000-0005-0000-0000-000006300000}"/>
    <cellStyle name="Euro 12 4 4" xfId="2106" xr:uid="{00000000-0005-0000-0000-000007300000}"/>
    <cellStyle name="Euro 12 5" xfId="60" xr:uid="{00000000-0005-0000-0000-000008300000}"/>
    <cellStyle name="Euro 12 6" xfId="2103" xr:uid="{00000000-0005-0000-0000-000009300000}"/>
    <cellStyle name="Euro 12 6 2" xfId="5704" xr:uid="{00000000-0005-0000-0000-00000A300000}"/>
    <cellStyle name="Euro 13" xfId="61" xr:uid="{00000000-0005-0000-0000-00000B300000}"/>
    <cellStyle name="Euro 13 2" xfId="62" xr:uid="{00000000-0005-0000-0000-00000C300000}"/>
    <cellStyle name="Euro 13 2 2" xfId="2108" xr:uid="{00000000-0005-0000-0000-00000D300000}"/>
    <cellStyle name="Euro 13 2 2 2" xfId="9687" xr:uid="{00000000-0005-0000-0000-00000E300000}"/>
    <cellStyle name="Euro 13 2 3" xfId="9367" xr:uid="{00000000-0005-0000-0000-00000F300000}"/>
    <cellStyle name="Euro 13 3" xfId="63" xr:uid="{00000000-0005-0000-0000-000010300000}"/>
    <cellStyle name="Euro 13 3 2" xfId="64" xr:uid="{00000000-0005-0000-0000-000011300000}"/>
    <cellStyle name="Euro 13 3 2 2" xfId="4205" xr:uid="{00000000-0005-0000-0000-000012300000}"/>
    <cellStyle name="Euro 13 3 2 3" xfId="3463" xr:uid="{00000000-0005-0000-0000-000013300000}"/>
    <cellStyle name="Euro 13 3 2 3 2" xfId="10149" xr:uid="{00000000-0005-0000-0000-000014300000}"/>
    <cellStyle name="Euro 13 3 3" xfId="2109" xr:uid="{00000000-0005-0000-0000-000015300000}"/>
    <cellStyle name="Euro 13 3 3 2" xfId="4905" xr:uid="{00000000-0005-0000-0000-000016300000}"/>
    <cellStyle name="Euro 13 3 4" xfId="3223" xr:uid="{00000000-0005-0000-0000-000017300000}"/>
    <cellStyle name="Euro 13 3 4 2" xfId="9937" xr:uid="{00000000-0005-0000-0000-000018300000}"/>
    <cellStyle name="Euro 13 3 5" xfId="8731" xr:uid="{00000000-0005-0000-0000-000019300000}"/>
    <cellStyle name="Euro 13 3 6" xfId="1686" xr:uid="{00000000-0005-0000-0000-00001A300000}"/>
    <cellStyle name="Euro 13 4" xfId="65" xr:uid="{00000000-0005-0000-0000-00001B300000}"/>
    <cellStyle name="Euro 13 4 2" xfId="4906" xr:uid="{00000000-0005-0000-0000-00001C300000}"/>
    <cellStyle name="Euro 13 4 2 2" xfId="4907" xr:uid="{00000000-0005-0000-0000-00001D300000}"/>
    <cellStyle name="Euro 13 4 2 3" xfId="14057" xr:uid="{00000000-0005-0000-0000-00001E300000}"/>
    <cellStyle name="Euro 13 4 2 4" xfId="13781" xr:uid="{00000000-0005-0000-0000-00001F300000}"/>
    <cellStyle name="Euro 13 4 3" xfId="4908" xr:uid="{00000000-0005-0000-0000-000020300000}"/>
    <cellStyle name="Euro 13 4 4" xfId="2110" xr:uid="{00000000-0005-0000-0000-000021300000}"/>
    <cellStyle name="Euro 13 5" xfId="66" xr:uid="{00000000-0005-0000-0000-000022300000}"/>
    <cellStyle name="Euro 13 6" xfId="2107" xr:uid="{00000000-0005-0000-0000-000023300000}"/>
    <cellStyle name="Euro 13 6 2" xfId="5705" xr:uid="{00000000-0005-0000-0000-000024300000}"/>
    <cellStyle name="Euro 14" xfId="67" xr:uid="{00000000-0005-0000-0000-000025300000}"/>
    <cellStyle name="Euro 14 2" xfId="68" xr:uid="{00000000-0005-0000-0000-000026300000}"/>
    <cellStyle name="Euro 14 2 2" xfId="2112" xr:uid="{00000000-0005-0000-0000-000027300000}"/>
    <cellStyle name="Euro 14 2 2 2" xfId="9688" xr:uid="{00000000-0005-0000-0000-000028300000}"/>
    <cellStyle name="Euro 14 2 3" xfId="9368" xr:uid="{00000000-0005-0000-0000-000029300000}"/>
    <cellStyle name="Euro 14 3" xfId="69" xr:uid="{00000000-0005-0000-0000-00002A300000}"/>
    <cellStyle name="Euro 14 3 2" xfId="70" xr:uid="{00000000-0005-0000-0000-00002B300000}"/>
    <cellStyle name="Euro 14 3 2 2" xfId="4206" xr:uid="{00000000-0005-0000-0000-00002C300000}"/>
    <cellStyle name="Euro 14 3 2 3" xfId="3464" xr:uid="{00000000-0005-0000-0000-00002D300000}"/>
    <cellStyle name="Euro 14 3 2 3 2" xfId="10150" xr:uid="{00000000-0005-0000-0000-00002E300000}"/>
    <cellStyle name="Euro 14 3 3" xfId="2113" xr:uid="{00000000-0005-0000-0000-00002F300000}"/>
    <cellStyle name="Euro 14 3 3 2" xfId="4909" xr:uid="{00000000-0005-0000-0000-000030300000}"/>
    <cellStyle name="Euro 14 3 4" xfId="3224" xr:uid="{00000000-0005-0000-0000-000031300000}"/>
    <cellStyle name="Euro 14 3 4 2" xfId="9938" xr:uid="{00000000-0005-0000-0000-000032300000}"/>
    <cellStyle name="Euro 14 3 5" xfId="7805" xr:uid="{00000000-0005-0000-0000-000033300000}"/>
    <cellStyle name="Euro 14 3 6" xfId="1687" xr:uid="{00000000-0005-0000-0000-000034300000}"/>
    <cellStyle name="Euro 14 4" xfId="71" xr:uid="{00000000-0005-0000-0000-000035300000}"/>
    <cellStyle name="Euro 14 4 2" xfId="4910" xr:uid="{00000000-0005-0000-0000-000036300000}"/>
    <cellStyle name="Euro 14 4 2 2" xfId="4911" xr:uid="{00000000-0005-0000-0000-000037300000}"/>
    <cellStyle name="Euro 14 4 2 3" xfId="14058" xr:uid="{00000000-0005-0000-0000-000038300000}"/>
    <cellStyle name="Euro 14 4 2 4" xfId="13780" xr:uid="{00000000-0005-0000-0000-000039300000}"/>
    <cellStyle name="Euro 14 4 3" xfId="4912" xr:uid="{00000000-0005-0000-0000-00003A300000}"/>
    <cellStyle name="Euro 14 4 4" xfId="2114" xr:uid="{00000000-0005-0000-0000-00003B300000}"/>
    <cellStyle name="Euro 14 5" xfId="72" xr:uid="{00000000-0005-0000-0000-00003C300000}"/>
    <cellStyle name="Euro 14 6" xfId="2111" xr:uid="{00000000-0005-0000-0000-00003D300000}"/>
    <cellStyle name="Euro 14 6 2" xfId="5706" xr:uid="{00000000-0005-0000-0000-00003E300000}"/>
    <cellStyle name="Euro 15" xfId="73" xr:uid="{00000000-0005-0000-0000-00003F300000}"/>
    <cellStyle name="Euro 15 2" xfId="74" xr:uid="{00000000-0005-0000-0000-000040300000}"/>
    <cellStyle name="Euro 15 2 2" xfId="2116" xr:uid="{00000000-0005-0000-0000-000041300000}"/>
    <cellStyle name="Euro 15 2 2 2" xfId="9689" xr:uid="{00000000-0005-0000-0000-000042300000}"/>
    <cellStyle name="Euro 15 2 3" xfId="9369" xr:uid="{00000000-0005-0000-0000-000043300000}"/>
    <cellStyle name="Euro 15 3" xfId="75" xr:uid="{00000000-0005-0000-0000-000044300000}"/>
    <cellStyle name="Euro 15 3 2" xfId="76" xr:uid="{00000000-0005-0000-0000-000045300000}"/>
    <cellStyle name="Euro 15 3 2 2" xfId="4207" xr:uid="{00000000-0005-0000-0000-000046300000}"/>
    <cellStyle name="Euro 15 3 2 3" xfId="3465" xr:uid="{00000000-0005-0000-0000-000047300000}"/>
    <cellStyle name="Euro 15 3 2 3 2" xfId="10151" xr:uid="{00000000-0005-0000-0000-000048300000}"/>
    <cellStyle name="Euro 15 3 3" xfId="2117" xr:uid="{00000000-0005-0000-0000-000049300000}"/>
    <cellStyle name="Euro 15 3 3 2" xfId="4913" xr:uid="{00000000-0005-0000-0000-00004A300000}"/>
    <cellStyle name="Euro 15 3 4" xfId="3225" xr:uid="{00000000-0005-0000-0000-00004B300000}"/>
    <cellStyle name="Euro 15 3 4 2" xfId="9939" xr:uid="{00000000-0005-0000-0000-00004C300000}"/>
    <cellStyle name="Euro 15 3 5" xfId="7844" xr:uid="{00000000-0005-0000-0000-00004D300000}"/>
    <cellStyle name="Euro 15 3 6" xfId="1688" xr:uid="{00000000-0005-0000-0000-00004E300000}"/>
    <cellStyle name="Euro 15 4" xfId="77" xr:uid="{00000000-0005-0000-0000-00004F300000}"/>
    <cellStyle name="Euro 15 4 2" xfId="4914" xr:uid="{00000000-0005-0000-0000-000050300000}"/>
    <cellStyle name="Euro 15 4 2 2" xfId="4915" xr:uid="{00000000-0005-0000-0000-000051300000}"/>
    <cellStyle name="Euro 15 4 2 3" xfId="14059" xr:uid="{00000000-0005-0000-0000-000052300000}"/>
    <cellStyle name="Euro 15 4 2 4" xfId="13779" xr:uid="{00000000-0005-0000-0000-000053300000}"/>
    <cellStyle name="Euro 15 4 3" xfId="4916" xr:uid="{00000000-0005-0000-0000-000054300000}"/>
    <cellStyle name="Euro 15 4 4" xfId="2118" xr:uid="{00000000-0005-0000-0000-000055300000}"/>
    <cellStyle name="Euro 15 5" xfId="78" xr:uid="{00000000-0005-0000-0000-000056300000}"/>
    <cellStyle name="Euro 15 6" xfId="2115" xr:uid="{00000000-0005-0000-0000-000057300000}"/>
    <cellStyle name="Euro 15 6 2" xfId="5707" xr:uid="{00000000-0005-0000-0000-000058300000}"/>
    <cellStyle name="Euro 16" xfId="79" xr:uid="{00000000-0005-0000-0000-000059300000}"/>
    <cellStyle name="Euro 16 2" xfId="80" xr:uid="{00000000-0005-0000-0000-00005A300000}"/>
    <cellStyle name="Euro 16 2 2" xfId="2120" xr:uid="{00000000-0005-0000-0000-00005B300000}"/>
    <cellStyle name="Euro 16 2 2 2" xfId="9690" xr:uid="{00000000-0005-0000-0000-00005C300000}"/>
    <cellStyle name="Euro 16 2 3" xfId="9370" xr:uid="{00000000-0005-0000-0000-00005D300000}"/>
    <cellStyle name="Euro 16 3" xfId="81" xr:uid="{00000000-0005-0000-0000-00005E300000}"/>
    <cellStyle name="Euro 16 3 2" xfId="82" xr:uid="{00000000-0005-0000-0000-00005F300000}"/>
    <cellStyle name="Euro 16 3 2 2" xfId="4208" xr:uid="{00000000-0005-0000-0000-000060300000}"/>
    <cellStyle name="Euro 16 3 2 3" xfId="3466" xr:uid="{00000000-0005-0000-0000-000061300000}"/>
    <cellStyle name="Euro 16 3 2 3 2" xfId="10152" xr:uid="{00000000-0005-0000-0000-000062300000}"/>
    <cellStyle name="Euro 16 3 3" xfId="2121" xr:uid="{00000000-0005-0000-0000-000063300000}"/>
    <cellStyle name="Euro 16 3 3 2" xfId="4917" xr:uid="{00000000-0005-0000-0000-000064300000}"/>
    <cellStyle name="Euro 16 3 4" xfId="3226" xr:uid="{00000000-0005-0000-0000-000065300000}"/>
    <cellStyle name="Euro 16 3 4 2" xfId="9940" xr:uid="{00000000-0005-0000-0000-000066300000}"/>
    <cellStyle name="Euro 16 3 5" xfId="7429" xr:uid="{00000000-0005-0000-0000-000067300000}"/>
    <cellStyle name="Euro 16 3 6" xfId="1689" xr:uid="{00000000-0005-0000-0000-000068300000}"/>
    <cellStyle name="Euro 16 4" xfId="83" xr:uid="{00000000-0005-0000-0000-000069300000}"/>
    <cellStyle name="Euro 16 4 2" xfId="4918" xr:uid="{00000000-0005-0000-0000-00006A300000}"/>
    <cellStyle name="Euro 16 4 2 2" xfId="4919" xr:uid="{00000000-0005-0000-0000-00006B300000}"/>
    <cellStyle name="Euro 16 4 2 3" xfId="14060" xr:uid="{00000000-0005-0000-0000-00006C300000}"/>
    <cellStyle name="Euro 16 4 2 4" xfId="13778" xr:uid="{00000000-0005-0000-0000-00006D300000}"/>
    <cellStyle name="Euro 16 4 3" xfId="4920" xr:uid="{00000000-0005-0000-0000-00006E300000}"/>
    <cellStyle name="Euro 16 4 4" xfId="2122" xr:uid="{00000000-0005-0000-0000-00006F300000}"/>
    <cellStyle name="Euro 16 5" xfId="84" xr:uid="{00000000-0005-0000-0000-000070300000}"/>
    <cellStyle name="Euro 16 6" xfId="2119" xr:uid="{00000000-0005-0000-0000-000071300000}"/>
    <cellStyle name="Euro 16 6 2" xfId="5708" xr:uid="{00000000-0005-0000-0000-000072300000}"/>
    <cellStyle name="Euro 17" xfId="85" xr:uid="{00000000-0005-0000-0000-000073300000}"/>
    <cellStyle name="Euro 17 2" xfId="86" xr:uid="{00000000-0005-0000-0000-000074300000}"/>
    <cellStyle name="Euro 17 2 2" xfId="2124" xr:uid="{00000000-0005-0000-0000-000075300000}"/>
    <cellStyle name="Euro 17 2 2 2" xfId="9691" xr:uid="{00000000-0005-0000-0000-000076300000}"/>
    <cellStyle name="Euro 17 2 3" xfId="9371" xr:uid="{00000000-0005-0000-0000-000077300000}"/>
    <cellStyle name="Euro 17 3" xfId="87" xr:uid="{00000000-0005-0000-0000-000078300000}"/>
    <cellStyle name="Euro 17 3 2" xfId="88" xr:uid="{00000000-0005-0000-0000-000079300000}"/>
    <cellStyle name="Euro 17 3 2 2" xfId="4209" xr:uid="{00000000-0005-0000-0000-00007A300000}"/>
    <cellStyle name="Euro 17 3 2 3" xfId="3467" xr:uid="{00000000-0005-0000-0000-00007B300000}"/>
    <cellStyle name="Euro 17 3 2 3 2" xfId="10153" xr:uid="{00000000-0005-0000-0000-00007C300000}"/>
    <cellStyle name="Euro 17 3 3" xfId="2125" xr:uid="{00000000-0005-0000-0000-00007D300000}"/>
    <cellStyle name="Euro 17 3 3 2" xfId="4921" xr:uid="{00000000-0005-0000-0000-00007E300000}"/>
    <cellStyle name="Euro 17 3 4" xfId="3227" xr:uid="{00000000-0005-0000-0000-00007F300000}"/>
    <cellStyle name="Euro 17 3 4 2" xfId="9941" xr:uid="{00000000-0005-0000-0000-000080300000}"/>
    <cellStyle name="Euro 17 3 5" xfId="8538" xr:uid="{00000000-0005-0000-0000-000081300000}"/>
    <cellStyle name="Euro 17 3 6" xfId="1690" xr:uid="{00000000-0005-0000-0000-000082300000}"/>
    <cellStyle name="Euro 17 4" xfId="89" xr:uid="{00000000-0005-0000-0000-000083300000}"/>
    <cellStyle name="Euro 17 4 2" xfId="4922" xr:uid="{00000000-0005-0000-0000-000084300000}"/>
    <cellStyle name="Euro 17 4 2 2" xfId="4923" xr:uid="{00000000-0005-0000-0000-000085300000}"/>
    <cellStyle name="Euro 17 4 2 3" xfId="14061" xr:uid="{00000000-0005-0000-0000-000086300000}"/>
    <cellStyle name="Euro 17 4 2 4" xfId="13777" xr:uid="{00000000-0005-0000-0000-000087300000}"/>
    <cellStyle name="Euro 17 4 3" xfId="4924" xr:uid="{00000000-0005-0000-0000-000088300000}"/>
    <cellStyle name="Euro 17 4 4" xfId="2126" xr:uid="{00000000-0005-0000-0000-000089300000}"/>
    <cellStyle name="Euro 17 5" xfId="90" xr:uid="{00000000-0005-0000-0000-00008A300000}"/>
    <cellStyle name="Euro 17 6" xfId="2123" xr:uid="{00000000-0005-0000-0000-00008B300000}"/>
    <cellStyle name="Euro 17 6 2" xfId="5709" xr:uid="{00000000-0005-0000-0000-00008C300000}"/>
    <cellStyle name="Euro 18" xfId="91" xr:uid="{00000000-0005-0000-0000-00008D300000}"/>
    <cellStyle name="Euro 18 2" xfId="92" xr:uid="{00000000-0005-0000-0000-00008E300000}"/>
    <cellStyle name="Euro 18 2 2" xfId="2128" xr:uid="{00000000-0005-0000-0000-00008F300000}"/>
    <cellStyle name="Euro 18 2 2 2" xfId="9692" xr:uid="{00000000-0005-0000-0000-000090300000}"/>
    <cellStyle name="Euro 18 2 3" xfId="9372" xr:uid="{00000000-0005-0000-0000-000091300000}"/>
    <cellStyle name="Euro 18 3" xfId="93" xr:uid="{00000000-0005-0000-0000-000092300000}"/>
    <cellStyle name="Euro 18 3 2" xfId="94" xr:uid="{00000000-0005-0000-0000-000093300000}"/>
    <cellStyle name="Euro 18 3 2 2" xfId="4210" xr:uid="{00000000-0005-0000-0000-000094300000}"/>
    <cellStyle name="Euro 18 3 2 3" xfId="3468" xr:uid="{00000000-0005-0000-0000-000095300000}"/>
    <cellStyle name="Euro 18 3 2 3 2" xfId="10154" xr:uid="{00000000-0005-0000-0000-000096300000}"/>
    <cellStyle name="Euro 18 3 3" xfId="2129" xr:uid="{00000000-0005-0000-0000-000097300000}"/>
    <cellStyle name="Euro 18 3 3 2" xfId="4925" xr:uid="{00000000-0005-0000-0000-000098300000}"/>
    <cellStyle name="Euro 18 3 4" xfId="3228" xr:uid="{00000000-0005-0000-0000-000099300000}"/>
    <cellStyle name="Euro 18 3 4 2" xfId="9942" xr:uid="{00000000-0005-0000-0000-00009A300000}"/>
    <cellStyle name="Euro 18 3 5" xfId="8578" xr:uid="{00000000-0005-0000-0000-00009B300000}"/>
    <cellStyle name="Euro 18 3 6" xfId="1691" xr:uid="{00000000-0005-0000-0000-00009C300000}"/>
    <cellStyle name="Euro 18 4" xfId="95" xr:uid="{00000000-0005-0000-0000-00009D300000}"/>
    <cellStyle name="Euro 18 4 2" xfId="4926" xr:uid="{00000000-0005-0000-0000-00009E300000}"/>
    <cellStyle name="Euro 18 4 2 2" xfId="4927" xr:uid="{00000000-0005-0000-0000-00009F300000}"/>
    <cellStyle name="Euro 18 4 2 3" xfId="14062" xr:uid="{00000000-0005-0000-0000-0000A0300000}"/>
    <cellStyle name="Euro 18 4 2 4" xfId="13775" xr:uid="{00000000-0005-0000-0000-0000A1300000}"/>
    <cellStyle name="Euro 18 4 3" xfId="4928" xr:uid="{00000000-0005-0000-0000-0000A2300000}"/>
    <cellStyle name="Euro 18 4 4" xfId="2130" xr:uid="{00000000-0005-0000-0000-0000A3300000}"/>
    <cellStyle name="Euro 18 5" xfId="96" xr:uid="{00000000-0005-0000-0000-0000A4300000}"/>
    <cellStyle name="Euro 18 6" xfId="2127" xr:uid="{00000000-0005-0000-0000-0000A5300000}"/>
    <cellStyle name="Euro 18 6 2" xfId="5710" xr:uid="{00000000-0005-0000-0000-0000A6300000}"/>
    <cellStyle name="Euro 19" xfId="97" xr:uid="{00000000-0005-0000-0000-0000A7300000}"/>
    <cellStyle name="Euro 19 2" xfId="98" xr:uid="{00000000-0005-0000-0000-0000A8300000}"/>
    <cellStyle name="Euro 19 2 2" xfId="2132" xr:uid="{00000000-0005-0000-0000-0000A9300000}"/>
    <cellStyle name="Euro 19 2 2 2" xfId="9693" xr:uid="{00000000-0005-0000-0000-0000AA300000}"/>
    <cellStyle name="Euro 19 2 3" xfId="9373" xr:uid="{00000000-0005-0000-0000-0000AB300000}"/>
    <cellStyle name="Euro 19 3" xfId="99" xr:uid="{00000000-0005-0000-0000-0000AC300000}"/>
    <cellStyle name="Euro 19 3 2" xfId="100" xr:uid="{00000000-0005-0000-0000-0000AD300000}"/>
    <cellStyle name="Euro 19 3 2 2" xfId="4211" xr:uid="{00000000-0005-0000-0000-0000AE300000}"/>
    <cellStyle name="Euro 19 3 2 3" xfId="3469" xr:uid="{00000000-0005-0000-0000-0000AF300000}"/>
    <cellStyle name="Euro 19 3 2 3 2" xfId="10155" xr:uid="{00000000-0005-0000-0000-0000B0300000}"/>
    <cellStyle name="Euro 19 3 3" xfId="2133" xr:uid="{00000000-0005-0000-0000-0000B1300000}"/>
    <cellStyle name="Euro 19 3 3 2" xfId="4929" xr:uid="{00000000-0005-0000-0000-0000B2300000}"/>
    <cellStyle name="Euro 19 3 4" xfId="3229" xr:uid="{00000000-0005-0000-0000-0000B3300000}"/>
    <cellStyle name="Euro 19 3 4 2" xfId="9943" xr:uid="{00000000-0005-0000-0000-0000B4300000}"/>
    <cellStyle name="Euro 19 3 5" xfId="8539" xr:uid="{00000000-0005-0000-0000-0000B5300000}"/>
    <cellStyle name="Euro 19 3 6" xfId="1692" xr:uid="{00000000-0005-0000-0000-0000B6300000}"/>
    <cellStyle name="Euro 19 4" xfId="101" xr:uid="{00000000-0005-0000-0000-0000B7300000}"/>
    <cellStyle name="Euro 19 4 2" xfId="4930" xr:uid="{00000000-0005-0000-0000-0000B8300000}"/>
    <cellStyle name="Euro 19 4 2 2" xfId="4931" xr:uid="{00000000-0005-0000-0000-0000B9300000}"/>
    <cellStyle name="Euro 19 4 2 3" xfId="14063" xr:uid="{00000000-0005-0000-0000-0000BA300000}"/>
    <cellStyle name="Euro 19 4 2 4" xfId="13774" xr:uid="{00000000-0005-0000-0000-0000BB300000}"/>
    <cellStyle name="Euro 19 4 3" xfId="4932" xr:uid="{00000000-0005-0000-0000-0000BC300000}"/>
    <cellStyle name="Euro 19 4 4" xfId="2134" xr:uid="{00000000-0005-0000-0000-0000BD300000}"/>
    <cellStyle name="Euro 19 5" xfId="102" xr:uid="{00000000-0005-0000-0000-0000BE300000}"/>
    <cellStyle name="Euro 19 6" xfId="2131" xr:uid="{00000000-0005-0000-0000-0000BF300000}"/>
    <cellStyle name="Euro 19 6 2" xfId="5711" xr:uid="{00000000-0005-0000-0000-0000C0300000}"/>
    <cellStyle name="Euro 2" xfId="103" xr:uid="{00000000-0005-0000-0000-0000C1300000}"/>
    <cellStyle name="Euro 2 2" xfId="104" xr:uid="{00000000-0005-0000-0000-0000C2300000}"/>
    <cellStyle name="Euro 2 2 2" xfId="2136" xr:uid="{00000000-0005-0000-0000-0000C3300000}"/>
    <cellStyle name="Euro 2 2 2 2" xfId="9694" xr:uid="{00000000-0005-0000-0000-0000C4300000}"/>
    <cellStyle name="Euro 2 2 3" xfId="9374" xr:uid="{00000000-0005-0000-0000-0000C5300000}"/>
    <cellStyle name="Euro 2 3" xfId="105" xr:uid="{00000000-0005-0000-0000-0000C6300000}"/>
    <cellStyle name="Euro 2 3 2" xfId="106" xr:uid="{00000000-0005-0000-0000-0000C7300000}"/>
    <cellStyle name="Euro 2 3 2 2" xfId="4212" xr:uid="{00000000-0005-0000-0000-0000C8300000}"/>
    <cellStyle name="Euro 2 3 2 3" xfId="3470" xr:uid="{00000000-0005-0000-0000-0000C9300000}"/>
    <cellStyle name="Euro 2 3 2 3 2" xfId="10156" xr:uid="{00000000-0005-0000-0000-0000CA300000}"/>
    <cellStyle name="Euro 2 3 3" xfId="2137" xr:uid="{00000000-0005-0000-0000-0000CB300000}"/>
    <cellStyle name="Euro 2 3 3 2" xfId="4933" xr:uid="{00000000-0005-0000-0000-0000CC300000}"/>
    <cellStyle name="Euro 2 3 4" xfId="3230" xr:uid="{00000000-0005-0000-0000-0000CD300000}"/>
    <cellStyle name="Euro 2 3 4 2" xfId="9944" xr:uid="{00000000-0005-0000-0000-0000CE300000}"/>
    <cellStyle name="Euro 2 3 5" xfId="8577" xr:uid="{00000000-0005-0000-0000-0000CF300000}"/>
    <cellStyle name="Euro 2 3 6" xfId="1693" xr:uid="{00000000-0005-0000-0000-0000D0300000}"/>
    <cellStyle name="Euro 2 4" xfId="107" xr:uid="{00000000-0005-0000-0000-0000D1300000}"/>
    <cellStyle name="Euro 2 4 2" xfId="4934" xr:uid="{00000000-0005-0000-0000-0000D2300000}"/>
    <cellStyle name="Euro 2 4 2 2" xfId="4935" xr:uid="{00000000-0005-0000-0000-0000D3300000}"/>
    <cellStyle name="Euro 2 4 2 3" xfId="14064" xr:uid="{00000000-0005-0000-0000-0000D4300000}"/>
    <cellStyle name="Euro 2 4 2 4" xfId="13773" xr:uid="{00000000-0005-0000-0000-0000D5300000}"/>
    <cellStyle name="Euro 2 4 3" xfId="4936" xr:uid="{00000000-0005-0000-0000-0000D6300000}"/>
    <cellStyle name="Euro 2 4 4" xfId="2138" xr:uid="{00000000-0005-0000-0000-0000D7300000}"/>
    <cellStyle name="Euro 2 5" xfId="108" xr:uid="{00000000-0005-0000-0000-0000D8300000}"/>
    <cellStyle name="Euro 2 6" xfId="2135" xr:uid="{00000000-0005-0000-0000-0000D9300000}"/>
    <cellStyle name="Euro 2 6 2" xfId="5712" xr:uid="{00000000-0005-0000-0000-0000DA300000}"/>
    <cellStyle name="Euro 20" xfId="109" xr:uid="{00000000-0005-0000-0000-0000DB300000}"/>
    <cellStyle name="Euro 20 2" xfId="110" xr:uid="{00000000-0005-0000-0000-0000DC300000}"/>
    <cellStyle name="Euro 20 2 2" xfId="2140" xr:uid="{00000000-0005-0000-0000-0000DD300000}"/>
    <cellStyle name="Euro 20 2 2 2" xfId="9695" xr:uid="{00000000-0005-0000-0000-0000DE300000}"/>
    <cellStyle name="Euro 20 2 3" xfId="9375" xr:uid="{00000000-0005-0000-0000-0000DF300000}"/>
    <cellStyle name="Euro 20 3" xfId="111" xr:uid="{00000000-0005-0000-0000-0000E0300000}"/>
    <cellStyle name="Euro 20 3 2" xfId="112" xr:uid="{00000000-0005-0000-0000-0000E1300000}"/>
    <cellStyle name="Euro 20 3 2 2" xfId="4213" xr:uid="{00000000-0005-0000-0000-0000E2300000}"/>
    <cellStyle name="Euro 20 3 2 3" xfId="3471" xr:uid="{00000000-0005-0000-0000-0000E3300000}"/>
    <cellStyle name="Euro 20 3 2 3 2" xfId="10157" xr:uid="{00000000-0005-0000-0000-0000E4300000}"/>
    <cellStyle name="Euro 20 3 3" xfId="2141" xr:uid="{00000000-0005-0000-0000-0000E5300000}"/>
    <cellStyle name="Euro 20 3 3 2" xfId="4937" xr:uid="{00000000-0005-0000-0000-0000E6300000}"/>
    <cellStyle name="Euro 20 3 4" xfId="3231" xr:uid="{00000000-0005-0000-0000-0000E7300000}"/>
    <cellStyle name="Euro 20 3 4 2" xfId="9945" xr:uid="{00000000-0005-0000-0000-0000E8300000}"/>
    <cellStyle name="Euro 20 3 5" xfId="7457" xr:uid="{00000000-0005-0000-0000-0000E9300000}"/>
    <cellStyle name="Euro 20 3 6" xfId="1694" xr:uid="{00000000-0005-0000-0000-0000EA300000}"/>
    <cellStyle name="Euro 20 4" xfId="113" xr:uid="{00000000-0005-0000-0000-0000EB300000}"/>
    <cellStyle name="Euro 20 4 2" xfId="4938" xr:uid="{00000000-0005-0000-0000-0000EC300000}"/>
    <cellStyle name="Euro 20 4 2 2" xfId="4939" xr:uid="{00000000-0005-0000-0000-0000ED300000}"/>
    <cellStyle name="Euro 20 4 2 3" xfId="14065" xr:uid="{00000000-0005-0000-0000-0000EE300000}"/>
    <cellStyle name="Euro 20 4 2 4" xfId="13772" xr:uid="{00000000-0005-0000-0000-0000EF300000}"/>
    <cellStyle name="Euro 20 4 3" xfId="4940" xr:uid="{00000000-0005-0000-0000-0000F0300000}"/>
    <cellStyle name="Euro 20 4 4" xfId="2142" xr:uid="{00000000-0005-0000-0000-0000F1300000}"/>
    <cellStyle name="Euro 20 5" xfId="114" xr:uid="{00000000-0005-0000-0000-0000F2300000}"/>
    <cellStyle name="Euro 20 6" xfId="2139" xr:uid="{00000000-0005-0000-0000-0000F3300000}"/>
    <cellStyle name="Euro 20 6 2" xfId="5713" xr:uid="{00000000-0005-0000-0000-0000F4300000}"/>
    <cellStyle name="Euro 21" xfId="115" xr:uid="{00000000-0005-0000-0000-0000F5300000}"/>
    <cellStyle name="Euro 21 2" xfId="116" xr:uid="{00000000-0005-0000-0000-0000F6300000}"/>
    <cellStyle name="Euro 21 2 2" xfId="2144" xr:uid="{00000000-0005-0000-0000-0000F7300000}"/>
    <cellStyle name="Euro 21 2 2 2" xfId="9696" xr:uid="{00000000-0005-0000-0000-0000F8300000}"/>
    <cellStyle name="Euro 21 2 3" xfId="9376" xr:uid="{00000000-0005-0000-0000-0000F9300000}"/>
    <cellStyle name="Euro 21 3" xfId="117" xr:uid="{00000000-0005-0000-0000-0000FA300000}"/>
    <cellStyle name="Euro 21 3 2" xfId="118" xr:uid="{00000000-0005-0000-0000-0000FB300000}"/>
    <cellStyle name="Euro 21 3 2 2" xfId="4214" xr:uid="{00000000-0005-0000-0000-0000FC300000}"/>
    <cellStyle name="Euro 21 3 2 3" xfId="3472" xr:uid="{00000000-0005-0000-0000-0000FD300000}"/>
    <cellStyle name="Euro 21 3 2 3 2" xfId="10158" xr:uid="{00000000-0005-0000-0000-0000FE300000}"/>
    <cellStyle name="Euro 21 3 3" xfId="2145" xr:uid="{00000000-0005-0000-0000-0000FF300000}"/>
    <cellStyle name="Euro 21 3 3 2" xfId="4941" xr:uid="{00000000-0005-0000-0000-000000310000}"/>
    <cellStyle name="Euro 21 3 4" xfId="3232" xr:uid="{00000000-0005-0000-0000-000001310000}"/>
    <cellStyle name="Euro 21 3 4 2" xfId="9946" xr:uid="{00000000-0005-0000-0000-000002310000}"/>
    <cellStyle name="Euro 21 3 5" xfId="7398" xr:uid="{00000000-0005-0000-0000-000003310000}"/>
    <cellStyle name="Euro 21 3 6" xfId="1695" xr:uid="{00000000-0005-0000-0000-000004310000}"/>
    <cellStyle name="Euro 21 4" xfId="119" xr:uid="{00000000-0005-0000-0000-000005310000}"/>
    <cellStyle name="Euro 21 4 2" xfId="4942" xr:uid="{00000000-0005-0000-0000-000006310000}"/>
    <cellStyle name="Euro 21 4 2 2" xfId="4943" xr:uid="{00000000-0005-0000-0000-000007310000}"/>
    <cellStyle name="Euro 21 4 2 3" xfId="14066" xr:uid="{00000000-0005-0000-0000-000008310000}"/>
    <cellStyle name="Euro 21 4 2 4" xfId="13771" xr:uid="{00000000-0005-0000-0000-000009310000}"/>
    <cellStyle name="Euro 21 4 3" xfId="4944" xr:uid="{00000000-0005-0000-0000-00000A310000}"/>
    <cellStyle name="Euro 21 4 4" xfId="2146" xr:uid="{00000000-0005-0000-0000-00000B310000}"/>
    <cellStyle name="Euro 21 5" xfId="120" xr:uid="{00000000-0005-0000-0000-00000C310000}"/>
    <cellStyle name="Euro 21 6" xfId="2143" xr:uid="{00000000-0005-0000-0000-00000D310000}"/>
    <cellStyle name="Euro 21 6 2" xfId="5714" xr:uid="{00000000-0005-0000-0000-00000E310000}"/>
    <cellStyle name="Euro 22" xfId="121" xr:uid="{00000000-0005-0000-0000-00000F310000}"/>
    <cellStyle name="Euro 22 2" xfId="122" xr:uid="{00000000-0005-0000-0000-000010310000}"/>
    <cellStyle name="Euro 22 2 2" xfId="2148" xr:uid="{00000000-0005-0000-0000-000011310000}"/>
    <cellStyle name="Euro 22 2 2 2" xfId="9697" xr:uid="{00000000-0005-0000-0000-000012310000}"/>
    <cellStyle name="Euro 22 2 3" xfId="9377" xr:uid="{00000000-0005-0000-0000-000013310000}"/>
    <cellStyle name="Euro 22 3" xfId="123" xr:uid="{00000000-0005-0000-0000-000014310000}"/>
    <cellStyle name="Euro 22 3 2" xfId="124" xr:uid="{00000000-0005-0000-0000-000015310000}"/>
    <cellStyle name="Euro 22 3 2 2" xfId="4215" xr:uid="{00000000-0005-0000-0000-000016310000}"/>
    <cellStyle name="Euro 22 3 2 3" xfId="3473" xr:uid="{00000000-0005-0000-0000-000017310000}"/>
    <cellStyle name="Euro 22 3 2 3 2" xfId="10159" xr:uid="{00000000-0005-0000-0000-000018310000}"/>
    <cellStyle name="Euro 22 3 3" xfId="2149" xr:uid="{00000000-0005-0000-0000-000019310000}"/>
    <cellStyle name="Euro 22 3 3 2" xfId="4945" xr:uid="{00000000-0005-0000-0000-00001A310000}"/>
    <cellStyle name="Euro 22 3 4" xfId="3233" xr:uid="{00000000-0005-0000-0000-00001B310000}"/>
    <cellStyle name="Euro 22 3 4 2" xfId="9947" xr:uid="{00000000-0005-0000-0000-00001C310000}"/>
    <cellStyle name="Euro 22 3 5" xfId="8542" xr:uid="{00000000-0005-0000-0000-00001D310000}"/>
    <cellStyle name="Euro 22 3 6" xfId="1696" xr:uid="{00000000-0005-0000-0000-00001E310000}"/>
    <cellStyle name="Euro 22 4" xfId="125" xr:uid="{00000000-0005-0000-0000-00001F310000}"/>
    <cellStyle name="Euro 22 4 2" xfId="4946" xr:uid="{00000000-0005-0000-0000-000020310000}"/>
    <cellStyle name="Euro 22 4 2 2" xfId="4947" xr:uid="{00000000-0005-0000-0000-000021310000}"/>
    <cellStyle name="Euro 22 4 2 3" xfId="14067" xr:uid="{00000000-0005-0000-0000-000022310000}"/>
    <cellStyle name="Euro 22 4 2 4" xfId="13769" xr:uid="{00000000-0005-0000-0000-000023310000}"/>
    <cellStyle name="Euro 22 4 3" xfId="4948" xr:uid="{00000000-0005-0000-0000-000024310000}"/>
    <cellStyle name="Euro 22 4 4" xfId="2150" xr:uid="{00000000-0005-0000-0000-000025310000}"/>
    <cellStyle name="Euro 22 5" xfId="126" xr:uid="{00000000-0005-0000-0000-000026310000}"/>
    <cellStyle name="Euro 22 6" xfId="2147" xr:uid="{00000000-0005-0000-0000-000027310000}"/>
    <cellStyle name="Euro 22 6 2" xfId="5715" xr:uid="{00000000-0005-0000-0000-000028310000}"/>
    <cellStyle name="Euro 23" xfId="127" xr:uid="{00000000-0005-0000-0000-000029310000}"/>
    <cellStyle name="Euro 23 2" xfId="128" xr:uid="{00000000-0005-0000-0000-00002A310000}"/>
    <cellStyle name="Euro 23 2 2" xfId="2152" xr:uid="{00000000-0005-0000-0000-00002B310000}"/>
    <cellStyle name="Euro 23 2 2 2" xfId="9698" xr:uid="{00000000-0005-0000-0000-00002C310000}"/>
    <cellStyle name="Euro 23 2 3" xfId="9378" xr:uid="{00000000-0005-0000-0000-00002D310000}"/>
    <cellStyle name="Euro 23 3" xfId="129" xr:uid="{00000000-0005-0000-0000-00002E310000}"/>
    <cellStyle name="Euro 23 3 2" xfId="130" xr:uid="{00000000-0005-0000-0000-00002F310000}"/>
    <cellStyle name="Euro 23 3 2 2" xfId="4216" xr:uid="{00000000-0005-0000-0000-000030310000}"/>
    <cellStyle name="Euro 23 3 2 3" xfId="3474" xr:uid="{00000000-0005-0000-0000-000031310000}"/>
    <cellStyle name="Euro 23 3 2 3 2" xfId="10160" xr:uid="{00000000-0005-0000-0000-000032310000}"/>
    <cellStyle name="Euro 23 3 3" xfId="2153" xr:uid="{00000000-0005-0000-0000-000033310000}"/>
    <cellStyle name="Euro 23 3 3 2" xfId="4949" xr:uid="{00000000-0005-0000-0000-000034310000}"/>
    <cellStyle name="Euro 23 3 4" xfId="3234" xr:uid="{00000000-0005-0000-0000-000035310000}"/>
    <cellStyle name="Euro 23 3 4 2" xfId="9948" xr:uid="{00000000-0005-0000-0000-000036310000}"/>
    <cellStyle name="Euro 23 3 5" xfId="7804" xr:uid="{00000000-0005-0000-0000-000037310000}"/>
    <cellStyle name="Euro 23 3 6" xfId="1697" xr:uid="{00000000-0005-0000-0000-000038310000}"/>
    <cellStyle name="Euro 23 4" xfId="131" xr:uid="{00000000-0005-0000-0000-000039310000}"/>
    <cellStyle name="Euro 23 4 2" xfId="4950" xr:uid="{00000000-0005-0000-0000-00003A310000}"/>
    <cellStyle name="Euro 23 4 2 2" xfId="4951" xr:uid="{00000000-0005-0000-0000-00003B310000}"/>
    <cellStyle name="Euro 23 4 2 3" xfId="14068" xr:uid="{00000000-0005-0000-0000-00003C310000}"/>
    <cellStyle name="Euro 23 4 2 4" xfId="13768" xr:uid="{00000000-0005-0000-0000-00003D310000}"/>
    <cellStyle name="Euro 23 4 3" xfId="4952" xr:uid="{00000000-0005-0000-0000-00003E310000}"/>
    <cellStyle name="Euro 23 4 4" xfId="2154" xr:uid="{00000000-0005-0000-0000-00003F310000}"/>
    <cellStyle name="Euro 23 5" xfId="132" xr:uid="{00000000-0005-0000-0000-000040310000}"/>
    <cellStyle name="Euro 23 6" xfId="2151" xr:uid="{00000000-0005-0000-0000-000041310000}"/>
    <cellStyle name="Euro 23 6 2" xfId="5716" xr:uid="{00000000-0005-0000-0000-000042310000}"/>
    <cellStyle name="Euro 24" xfId="133" xr:uid="{00000000-0005-0000-0000-000043310000}"/>
    <cellStyle name="Euro 24 2" xfId="134" xr:uid="{00000000-0005-0000-0000-000044310000}"/>
    <cellStyle name="Euro 24 2 2" xfId="2156" xr:uid="{00000000-0005-0000-0000-000045310000}"/>
    <cellStyle name="Euro 24 2 2 2" xfId="9699" xr:uid="{00000000-0005-0000-0000-000046310000}"/>
    <cellStyle name="Euro 24 2 3" xfId="9379" xr:uid="{00000000-0005-0000-0000-000047310000}"/>
    <cellStyle name="Euro 24 3" xfId="135" xr:uid="{00000000-0005-0000-0000-000048310000}"/>
    <cellStyle name="Euro 24 3 2" xfId="136" xr:uid="{00000000-0005-0000-0000-000049310000}"/>
    <cellStyle name="Euro 24 3 2 2" xfId="4217" xr:uid="{00000000-0005-0000-0000-00004A310000}"/>
    <cellStyle name="Euro 24 3 2 3" xfId="3475" xr:uid="{00000000-0005-0000-0000-00004B310000}"/>
    <cellStyle name="Euro 24 3 2 3 2" xfId="10161" xr:uid="{00000000-0005-0000-0000-00004C310000}"/>
    <cellStyle name="Euro 24 3 3" xfId="2157" xr:uid="{00000000-0005-0000-0000-00004D310000}"/>
    <cellStyle name="Euro 24 3 3 2" xfId="4953" xr:uid="{00000000-0005-0000-0000-00004E310000}"/>
    <cellStyle name="Euro 24 3 4" xfId="3235" xr:uid="{00000000-0005-0000-0000-00004F310000}"/>
    <cellStyle name="Euro 24 3 4 2" xfId="9949" xr:uid="{00000000-0005-0000-0000-000050310000}"/>
    <cellStyle name="Euro 24 3 5" xfId="7474" xr:uid="{00000000-0005-0000-0000-000051310000}"/>
    <cellStyle name="Euro 24 3 6" xfId="1698" xr:uid="{00000000-0005-0000-0000-000052310000}"/>
    <cellStyle name="Euro 24 4" xfId="137" xr:uid="{00000000-0005-0000-0000-000053310000}"/>
    <cellStyle name="Euro 24 4 2" xfId="4954" xr:uid="{00000000-0005-0000-0000-000054310000}"/>
    <cellStyle name="Euro 24 4 2 2" xfId="4955" xr:uid="{00000000-0005-0000-0000-000055310000}"/>
    <cellStyle name="Euro 24 4 2 3" xfId="14069" xr:uid="{00000000-0005-0000-0000-000056310000}"/>
    <cellStyle name="Euro 24 4 2 4" xfId="13767" xr:uid="{00000000-0005-0000-0000-000057310000}"/>
    <cellStyle name="Euro 24 4 3" xfId="4956" xr:uid="{00000000-0005-0000-0000-000058310000}"/>
    <cellStyle name="Euro 24 4 4" xfId="2158" xr:uid="{00000000-0005-0000-0000-000059310000}"/>
    <cellStyle name="Euro 24 5" xfId="138" xr:uid="{00000000-0005-0000-0000-00005A310000}"/>
    <cellStyle name="Euro 24 6" xfId="2155" xr:uid="{00000000-0005-0000-0000-00005B310000}"/>
    <cellStyle name="Euro 24 6 2" xfId="5717" xr:uid="{00000000-0005-0000-0000-00005C310000}"/>
    <cellStyle name="Euro 25" xfId="139" xr:uid="{00000000-0005-0000-0000-00005D310000}"/>
    <cellStyle name="Euro 25 2" xfId="140" xr:uid="{00000000-0005-0000-0000-00005E310000}"/>
    <cellStyle name="Euro 25 2 2" xfId="2160" xr:uid="{00000000-0005-0000-0000-00005F310000}"/>
    <cellStyle name="Euro 25 2 2 2" xfId="9700" xr:uid="{00000000-0005-0000-0000-000060310000}"/>
    <cellStyle name="Euro 25 2 3" xfId="9380" xr:uid="{00000000-0005-0000-0000-000061310000}"/>
    <cellStyle name="Euro 25 3" xfId="141" xr:uid="{00000000-0005-0000-0000-000062310000}"/>
    <cellStyle name="Euro 25 3 2" xfId="142" xr:uid="{00000000-0005-0000-0000-000063310000}"/>
    <cellStyle name="Euro 25 3 2 2" xfId="4218" xr:uid="{00000000-0005-0000-0000-000064310000}"/>
    <cellStyle name="Euro 25 3 2 3" xfId="3476" xr:uid="{00000000-0005-0000-0000-000065310000}"/>
    <cellStyle name="Euro 25 3 2 3 2" xfId="10162" xr:uid="{00000000-0005-0000-0000-000066310000}"/>
    <cellStyle name="Euro 25 3 3" xfId="2161" xr:uid="{00000000-0005-0000-0000-000067310000}"/>
    <cellStyle name="Euro 25 3 3 2" xfId="4957" xr:uid="{00000000-0005-0000-0000-000068310000}"/>
    <cellStyle name="Euro 25 3 4" xfId="3236" xr:uid="{00000000-0005-0000-0000-000069310000}"/>
    <cellStyle name="Euro 25 3 4 2" xfId="9950" xr:uid="{00000000-0005-0000-0000-00006A310000}"/>
    <cellStyle name="Euro 25 3 5" xfId="8496" xr:uid="{00000000-0005-0000-0000-00006B310000}"/>
    <cellStyle name="Euro 25 3 6" xfId="1699" xr:uid="{00000000-0005-0000-0000-00006C310000}"/>
    <cellStyle name="Euro 25 4" xfId="143" xr:uid="{00000000-0005-0000-0000-00006D310000}"/>
    <cellStyle name="Euro 25 4 2" xfId="4958" xr:uid="{00000000-0005-0000-0000-00006E310000}"/>
    <cellStyle name="Euro 25 4 2 2" xfId="4959" xr:uid="{00000000-0005-0000-0000-00006F310000}"/>
    <cellStyle name="Euro 25 4 2 3" xfId="14070" xr:uid="{00000000-0005-0000-0000-000070310000}"/>
    <cellStyle name="Euro 25 4 2 4" xfId="13766" xr:uid="{00000000-0005-0000-0000-000071310000}"/>
    <cellStyle name="Euro 25 4 3" xfId="4960" xr:uid="{00000000-0005-0000-0000-000072310000}"/>
    <cellStyle name="Euro 25 4 4" xfId="2162" xr:uid="{00000000-0005-0000-0000-000073310000}"/>
    <cellStyle name="Euro 25 5" xfId="144" xr:uid="{00000000-0005-0000-0000-000074310000}"/>
    <cellStyle name="Euro 25 6" xfId="2159" xr:uid="{00000000-0005-0000-0000-000075310000}"/>
    <cellStyle name="Euro 25 6 2" xfId="5718" xr:uid="{00000000-0005-0000-0000-000076310000}"/>
    <cellStyle name="Euro 26" xfId="145" xr:uid="{00000000-0005-0000-0000-000077310000}"/>
    <cellStyle name="Euro 26 2" xfId="146" xr:uid="{00000000-0005-0000-0000-000078310000}"/>
    <cellStyle name="Euro 26 2 2" xfId="2164" xr:uid="{00000000-0005-0000-0000-000079310000}"/>
    <cellStyle name="Euro 26 2 2 2" xfId="9701" xr:uid="{00000000-0005-0000-0000-00007A310000}"/>
    <cellStyle name="Euro 26 2 3" xfId="9381" xr:uid="{00000000-0005-0000-0000-00007B310000}"/>
    <cellStyle name="Euro 26 3" xfId="147" xr:uid="{00000000-0005-0000-0000-00007C310000}"/>
    <cellStyle name="Euro 26 3 2" xfId="148" xr:uid="{00000000-0005-0000-0000-00007D310000}"/>
    <cellStyle name="Euro 26 3 2 2" xfId="4219" xr:uid="{00000000-0005-0000-0000-00007E310000}"/>
    <cellStyle name="Euro 26 3 2 3" xfId="3477" xr:uid="{00000000-0005-0000-0000-00007F310000}"/>
    <cellStyle name="Euro 26 3 2 3 2" xfId="10163" xr:uid="{00000000-0005-0000-0000-000080310000}"/>
    <cellStyle name="Euro 26 3 3" xfId="2165" xr:uid="{00000000-0005-0000-0000-000081310000}"/>
    <cellStyle name="Euro 26 3 3 2" xfId="4961" xr:uid="{00000000-0005-0000-0000-000082310000}"/>
    <cellStyle name="Euro 26 3 4" xfId="3237" xr:uid="{00000000-0005-0000-0000-000083310000}"/>
    <cellStyle name="Euro 26 3 4 2" xfId="9951" xr:uid="{00000000-0005-0000-0000-000084310000}"/>
    <cellStyle name="Euro 26 3 5" xfId="8619" xr:uid="{00000000-0005-0000-0000-000085310000}"/>
    <cellStyle name="Euro 26 3 6" xfId="1700" xr:uid="{00000000-0005-0000-0000-000086310000}"/>
    <cellStyle name="Euro 26 4" xfId="149" xr:uid="{00000000-0005-0000-0000-000087310000}"/>
    <cellStyle name="Euro 26 4 2" xfId="4962" xr:uid="{00000000-0005-0000-0000-000088310000}"/>
    <cellStyle name="Euro 26 4 2 2" xfId="4963" xr:uid="{00000000-0005-0000-0000-000089310000}"/>
    <cellStyle name="Euro 26 4 2 3" xfId="14071" xr:uid="{00000000-0005-0000-0000-00008A310000}"/>
    <cellStyle name="Euro 26 4 2 4" xfId="13765" xr:uid="{00000000-0005-0000-0000-00008B310000}"/>
    <cellStyle name="Euro 26 4 3" xfId="4964" xr:uid="{00000000-0005-0000-0000-00008C310000}"/>
    <cellStyle name="Euro 26 4 4" xfId="2166" xr:uid="{00000000-0005-0000-0000-00008D310000}"/>
    <cellStyle name="Euro 26 5" xfId="150" xr:uid="{00000000-0005-0000-0000-00008E310000}"/>
    <cellStyle name="Euro 26 6" xfId="2163" xr:uid="{00000000-0005-0000-0000-00008F310000}"/>
    <cellStyle name="Euro 26 6 2" xfId="5719" xr:uid="{00000000-0005-0000-0000-000090310000}"/>
    <cellStyle name="Euro 27" xfId="151" xr:uid="{00000000-0005-0000-0000-000091310000}"/>
    <cellStyle name="Euro 27 2" xfId="152" xr:uid="{00000000-0005-0000-0000-000092310000}"/>
    <cellStyle name="Euro 27 2 2" xfId="2168" xr:uid="{00000000-0005-0000-0000-000093310000}"/>
    <cellStyle name="Euro 27 2 2 2" xfId="9702" xr:uid="{00000000-0005-0000-0000-000094310000}"/>
    <cellStyle name="Euro 27 2 3" xfId="9382" xr:uid="{00000000-0005-0000-0000-000095310000}"/>
    <cellStyle name="Euro 27 3" xfId="153" xr:uid="{00000000-0005-0000-0000-000096310000}"/>
    <cellStyle name="Euro 27 3 2" xfId="154" xr:uid="{00000000-0005-0000-0000-000097310000}"/>
    <cellStyle name="Euro 27 3 2 2" xfId="4220" xr:uid="{00000000-0005-0000-0000-000098310000}"/>
    <cellStyle name="Euro 27 3 2 3" xfId="3478" xr:uid="{00000000-0005-0000-0000-000099310000}"/>
    <cellStyle name="Euro 27 3 2 3 2" xfId="10164" xr:uid="{00000000-0005-0000-0000-00009A310000}"/>
    <cellStyle name="Euro 27 3 3" xfId="2169" xr:uid="{00000000-0005-0000-0000-00009B310000}"/>
    <cellStyle name="Euro 27 3 3 2" xfId="4965" xr:uid="{00000000-0005-0000-0000-00009C310000}"/>
    <cellStyle name="Euro 27 3 4" xfId="3238" xr:uid="{00000000-0005-0000-0000-00009D310000}"/>
    <cellStyle name="Euro 27 3 4 2" xfId="9952" xr:uid="{00000000-0005-0000-0000-00009E310000}"/>
    <cellStyle name="Euro 27 3 5" xfId="7995" xr:uid="{00000000-0005-0000-0000-00009F310000}"/>
    <cellStyle name="Euro 27 3 6" xfId="1701" xr:uid="{00000000-0005-0000-0000-0000A0310000}"/>
    <cellStyle name="Euro 27 4" xfId="155" xr:uid="{00000000-0005-0000-0000-0000A1310000}"/>
    <cellStyle name="Euro 27 4 2" xfId="4966" xr:uid="{00000000-0005-0000-0000-0000A2310000}"/>
    <cellStyle name="Euro 27 4 2 2" xfId="4967" xr:uid="{00000000-0005-0000-0000-0000A3310000}"/>
    <cellStyle name="Euro 27 4 2 3" xfId="14072" xr:uid="{00000000-0005-0000-0000-0000A4310000}"/>
    <cellStyle name="Euro 27 4 2 4" xfId="13764" xr:uid="{00000000-0005-0000-0000-0000A5310000}"/>
    <cellStyle name="Euro 27 4 3" xfId="4968" xr:uid="{00000000-0005-0000-0000-0000A6310000}"/>
    <cellStyle name="Euro 27 4 4" xfId="2170" xr:uid="{00000000-0005-0000-0000-0000A7310000}"/>
    <cellStyle name="Euro 27 5" xfId="156" xr:uid="{00000000-0005-0000-0000-0000A8310000}"/>
    <cellStyle name="Euro 27 6" xfId="2167" xr:uid="{00000000-0005-0000-0000-0000A9310000}"/>
    <cellStyle name="Euro 27 6 2" xfId="5720" xr:uid="{00000000-0005-0000-0000-0000AA310000}"/>
    <cellStyle name="Euro 28" xfId="157" xr:uid="{00000000-0005-0000-0000-0000AB310000}"/>
    <cellStyle name="Euro 28 2" xfId="158" xr:uid="{00000000-0005-0000-0000-0000AC310000}"/>
    <cellStyle name="Euro 28 2 2" xfId="2172" xr:uid="{00000000-0005-0000-0000-0000AD310000}"/>
    <cellStyle name="Euro 28 2 2 2" xfId="9703" xr:uid="{00000000-0005-0000-0000-0000AE310000}"/>
    <cellStyle name="Euro 28 2 3" xfId="9383" xr:uid="{00000000-0005-0000-0000-0000AF310000}"/>
    <cellStyle name="Euro 28 3" xfId="159" xr:uid="{00000000-0005-0000-0000-0000B0310000}"/>
    <cellStyle name="Euro 28 3 2" xfId="160" xr:uid="{00000000-0005-0000-0000-0000B1310000}"/>
    <cellStyle name="Euro 28 3 2 2" xfId="4221" xr:uid="{00000000-0005-0000-0000-0000B2310000}"/>
    <cellStyle name="Euro 28 3 2 3" xfId="3479" xr:uid="{00000000-0005-0000-0000-0000B3310000}"/>
    <cellStyle name="Euro 28 3 2 3 2" xfId="10165" xr:uid="{00000000-0005-0000-0000-0000B4310000}"/>
    <cellStyle name="Euro 28 3 3" xfId="2173" xr:uid="{00000000-0005-0000-0000-0000B5310000}"/>
    <cellStyle name="Euro 28 3 3 2" xfId="4969" xr:uid="{00000000-0005-0000-0000-0000B6310000}"/>
    <cellStyle name="Euro 28 3 4" xfId="3239" xr:uid="{00000000-0005-0000-0000-0000B7310000}"/>
    <cellStyle name="Euro 28 3 4 2" xfId="9953" xr:uid="{00000000-0005-0000-0000-0000B8310000}"/>
    <cellStyle name="Euro 28 3 5" xfId="8540" xr:uid="{00000000-0005-0000-0000-0000B9310000}"/>
    <cellStyle name="Euro 28 3 6" xfId="1702" xr:uid="{00000000-0005-0000-0000-0000BA310000}"/>
    <cellStyle name="Euro 28 4" xfId="161" xr:uid="{00000000-0005-0000-0000-0000BB310000}"/>
    <cellStyle name="Euro 28 4 2" xfId="4970" xr:uid="{00000000-0005-0000-0000-0000BC310000}"/>
    <cellStyle name="Euro 28 4 2 2" xfId="4971" xr:uid="{00000000-0005-0000-0000-0000BD310000}"/>
    <cellStyle name="Euro 28 4 2 3" xfId="14073" xr:uid="{00000000-0005-0000-0000-0000BE310000}"/>
    <cellStyle name="Euro 28 4 2 4" xfId="13763" xr:uid="{00000000-0005-0000-0000-0000BF310000}"/>
    <cellStyle name="Euro 28 4 3" xfId="4972" xr:uid="{00000000-0005-0000-0000-0000C0310000}"/>
    <cellStyle name="Euro 28 4 4" xfId="2174" xr:uid="{00000000-0005-0000-0000-0000C1310000}"/>
    <cellStyle name="Euro 28 5" xfId="162" xr:uid="{00000000-0005-0000-0000-0000C2310000}"/>
    <cellStyle name="Euro 28 6" xfId="2171" xr:uid="{00000000-0005-0000-0000-0000C3310000}"/>
    <cellStyle name="Euro 28 6 2" xfId="5721" xr:uid="{00000000-0005-0000-0000-0000C4310000}"/>
    <cellStyle name="Euro 29" xfId="163" xr:uid="{00000000-0005-0000-0000-0000C5310000}"/>
    <cellStyle name="Euro 29 2" xfId="164" xr:uid="{00000000-0005-0000-0000-0000C6310000}"/>
    <cellStyle name="Euro 29 2 2" xfId="2176" xr:uid="{00000000-0005-0000-0000-0000C7310000}"/>
    <cellStyle name="Euro 29 2 2 2" xfId="9704" xr:uid="{00000000-0005-0000-0000-0000C8310000}"/>
    <cellStyle name="Euro 29 2 3" xfId="9384" xr:uid="{00000000-0005-0000-0000-0000C9310000}"/>
    <cellStyle name="Euro 29 3" xfId="165" xr:uid="{00000000-0005-0000-0000-0000CA310000}"/>
    <cellStyle name="Euro 29 3 2" xfId="166" xr:uid="{00000000-0005-0000-0000-0000CB310000}"/>
    <cellStyle name="Euro 29 3 2 2" xfId="4222" xr:uid="{00000000-0005-0000-0000-0000CC310000}"/>
    <cellStyle name="Euro 29 3 2 3" xfId="3480" xr:uid="{00000000-0005-0000-0000-0000CD310000}"/>
    <cellStyle name="Euro 29 3 2 3 2" xfId="10166" xr:uid="{00000000-0005-0000-0000-0000CE310000}"/>
    <cellStyle name="Euro 29 3 3" xfId="2177" xr:uid="{00000000-0005-0000-0000-0000CF310000}"/>
    <cellStyle name="Euro 29 3 3 2" xfId="4973" xr:uid="{00000000-0005-0000-0000-0000D0310000}"/>
    <cellStyle name="Euro 29 3 4" xfId="3240" xr:uid="{00000000-0005-0000-0000-0000D1310000}"/>
    <cellStyle name="Euro 29 3 4 2" xfId="9954" xr:uid="{00000000-0005-0000-0000-0000D2310000}"/>
    <cellStyle name="Euro 29 3 5" xfId="7846" xr:uid="{00000000-0005-0000-0000-0000D3310000}"/>
    <cellStyle name="Euro 29 3 6" xfId="1703" xr:uid="{00000000-0005-0000-0000-0000D4310000}"/>
    <cellStyle name="Euro 29 4" xfId="167" xr:uid="{00000000-0005-0000-0000-0000D5310000}"/>
    <cellStyle name="Euro 29 4 2" xfId="4974" xr:uid="{00000000-0005-0000-0000-0000D6310000}"/>
    <cellStyle name="Euro 29 4 2 2" xfId="4975" xr:uid="{00000000-0005-0000-0000-0000D7310000}"/>
    <cellStyle name="Euro 29 4 2 3" xfId="14074" xr:uid="{00000000-0005-0000-0000-0000D8310000}"/>
    <cellStyle name="Euro 29 4 2 4" xfId="13762" xr:uid="{00000000-0005-0000-0000-0000D9310000}"/>
    <cellStyle name="Euro 29 4 3" xfId="4976" xr:uid="{00000000-0005-0000-0000-0000DA310000}"/>
    <cellStyle name="Euro 29 4 4" xfId="2178" xr:uid="{00000000-0005-0000-0000-0000DB310000}"/>
    <cellStyle name="Euro 29 5" xfId="168" xr:uid="{00000000-0005-0000-0000-0000DC310000}"/>
    <cellStyle name="Euro 29 6" xfId="2175" xr:uid="{00000000-0005-0000-0000-0000DD310000}"/>
    <cellStyle name="Euro 29 6 2" xfId="5722" xr:uid="{00000000-0005-0000-0000-0000DE310000}"/>
    <cellStyle name="Euro 3" xfId="169" xr:uid="{00000000-0005-0000-0000-0000DF310000}"/>
    <cellStyle name="Euro 3 2" xfId="170" xr:uid="{00000000-0005-0000-0000-0000E0310000}"/>
    <cellStyle name="Euro 3 2 2" xfId="2180" xr:uid="{00000000-0005-0000-0000-0000E1310000}"/>
    <cellStyle name="Euro 3 2 2 2" xfId="9705" xr:uid="{00000000-0005-0000-0000-0000E2310000}"/>
    <cellStyle name="Euro 3 2 3" xfId="9385" xr:uid="{00000000-0005-0000-0000-0000E3310000}"/>
    <cellStyle name="Euro 3 3" xfId="171" xr:uid="{00000000-0005-0000-0000-0000E4310000}"/>
    <cellStyle name="Euro 3 3 2" xfId="172" xr:uid="{00000000-0005-0000-0000-0000E5310000}"/>
    <cellStyle name="Euro 3 3 2 2" xfId="4223" xr:uid="{00000000-0005-0000-0000-0000E6310000}"/>
    <cellStyle name="Euro 3 3 2 3" xfId="3481" xr:uid="{00000000-0005-0000-0000-0000E7310000}"/>
    <cellStyle name="Euro 3 3 2 3 2" xfId="10167" xr:uid="{00000000-0005-0000-0000-0000E8310000}"/>
    <cellStyle name="Euro 3 3 3" xfId="2181" xr:uid="{00000000-0005-0000-0000-0000E9310000}"/>
    <cellStyle name="Euro 3 3 3 2" xfId="4977" xr:uid="{00000000-0005-0000-0000-0000EA310000}"/>
    <cellStyle name="Euro 3 3 4" xfId="3241" xr:uid="{00000000-0005-0000-0000-0000EB310000}"/>
    <cellStyle name="Euro 3 3 4 2" xfId="9955" xr:uid="{00000000-0005-0000-0000-0000EC310000}"/>
    <cellStyle name="Euro 3 3 5" xfId="8620" xr:uid="{00000000-0005-0000-0000-0000ED310000}"/>
    <cellStyle name="Euro 3 3 6" xfId="1704" xr:uid="{00000000-0005-0000-0000-0000EE310000}"/>
    <cellStyle name="Euro 3 4" xfId="173" xr:uid="{00000000-0005-0000-0000-0000EF310000}"/>
    <cellStyle name="Euro 3 4 2" xfId="4978" xr:uid="{00000000-0005-0000-0000-0000F0310000}"/>
    <cellStyle name="Euro 3 4 2 2" xfId="4979" xr:uid="{00000000-0005-0000-0000-0000F1310000}"/>
    <cellStyle name="Euro 3 4 2 3" xfId="14075" xr:uid="{00000000-0005-0000-0000-0000F2310000}"/>
    <cellStyle name="Euro 3 4 2 4" xfId="13761" xr:uid="{00000000-0005-0000-0000-0000F3310000}"/>
    <cellStyle name="Euro 3 4 3" xfId="4980" xr:uid="{00000000-0005-0000-0000-0000F4310000}"/>
    <cellStyle name="Euro 3 4 4" xfId="2182" xr:uid="{00000000-0005-0000-0000-0000F5310000}"/>
    <cellStyle name="Euro 3 5" xfId="174" xr:uid="{00000000-0005-0000-0000-0000F6310000}"/>
    <cellStyle name="Euro 3 6" xfId="2179" xr:uid="{00000000-0005-0000-0000-0000F7310000}"/>
    <cellStyle name="Euro 3 6 2" xfId="5723" xr:uid="{00000000-0005-0000-0000-0000F8310000}"/>
    <cellStyle name="Euro 30" xfId="175" xr:uid="{00000000-0005-0000-0000-0000F9310000}"/>
    <cellStyle name="Euro 30 2" xfId="176" xr:uid="{00000000-0005-0000-0000-0000FA310000}"/>
    <cellStyle name="Euro 30 2 2" xfId="2184" xr:uid="{00000000-0005-0000-0000-0000FB310000}"/>
    <cellStyle name="Euro 30 2 2 2" xfId="9706" xr:uid="{00000000-0005-0000-0000-0000FC310000}"/>
    <cellStyle name="Euro 30 2 3" xfId="9386" xr:uid="{00000000-0005-0000-0000-0000FD310000}"/>
    <cellStyle name="Euro 30 3" xfId="177" xr:uid="{00000000-0005-0000-0000-0000FE310000}"/>
    <cellStyle name="Euro 30 3 2" xfId="178" xr:uid="{00000000-0005-0000-0000-0000FF310000}"/>
    <cellStyle name="Euro 30 3 2 2" xfId="4224" xr:uid="{00000000-0005-0000-0000-000000320000}"/>
    <cellStyle name="Euro 30 3 2 3" xfId="3482" xr:uid="{00000000-0005-0000-0000-000001320000}"/>
    <cellStyle name="Euro 30 3 2 3 2" xfId="10168" xr:uid="{00000000-0005-0000-0000-000002320000}"/>
    <cellStyle name="Euro 30 3 3" xfId="2185" xr:uid="{00000000-0005-0000-0000-000003320000}"/>
    <cellStyle name="Euro 30 3 3 2" xfId="4981" xr:uid="{00000000-0005-0000-0000-000004320000}"/>
    <cellStyle name="Euro 30 3 4" xfId="3242" xr:uid="{00000000-0005-0000-0000-000005320000}"/>
    <cellStyle name="Euro 30 3 4 2" xfId="9956" xr:uid="{00000000-0005-0000-0000-000006320000}"/>
    <cellStyle name="Euro 30 3 5" xfId="8541" xr:uid="{00000000-0005-0000-0000-000007320000}"/>
    <cellStyle name="Euro 30 3 6" xfId="1705" xr:uid="{00000000-0005-0000-0000-000008320000}"/>
    <cellStyle name="Euro 30 4" xfId="179" xr:uid="{00000000-0005-0000-0000-000009320000}"/>
    <cellStyle name="Euro 30 4 2" xfId="4982" xr:uid="{00000000-0005-0000-0000-00000A320000}"/>
    <cellStyle name="Euro 30 4 2 2" xfId="4983" xr:uid="{00000000-0005-0000-0000-00000B320000}"/>
    <cellStyle name="Euro 30 4 2 3" xfId="14076" xr:uid="{00000000-0005-0000-0000-00000C320000}"/>
    <cellStyle name="Euro 30 4 2 4" xfId="13760" xr:uid="{00000000-0005-0000-0000-00000D320000}"/>
    <cellStyle name="Euro 30 4 3" xfId="4984" xr:uid="{00000000-0005-0000-0000-00000E320000}"/>
    <cellStyle name="Euro 30 4 4" xfId="2186" xr:uid="{00000000-0005-0000-0000-00000F320000}"/>
    <cellStyle name="Euro 30 5" xfId="180" xr:uid="{00000000-0005-0000-0000-000010320000}"/>
    <cellStyle name="Euro 30 6" xfId="2183" xr:uid="{00000000-0005-0000-0000-000011320000}"/>
    <cellStyle name="Euro 30 6 2" xfId="5724" xr:uid="{00000000-0005-0000-0000-000012320000}"/>
    <cellStyle name="Euro 31" xfId="181" xr:uid="{00000000-0005-0000-0000-000013320000}"/>
    <cellStyle name="Euro 31 2" xfId="182" xr:uid="{00000000-0005-0000-0000-000014320000}"/>
    <cellStyle name="Euro 31 2 2" xfId="2188" xr:uid="{00000000-0005-0000-0000-000015320000}"/>
    <cellStyle name="Euro 31 2 2 2" xfId="9707" xr:uid="{00000000-0005-0000-0000-000016320000}"/>
    <cellStyle name="Euro 31 2 3" xfId="9387" xr:uid="{00000000-0005-0000-0000-000017320000}"/>
    <cellStyle name="Euro 31 3" xfId="183" xr:uid="{00000000-0005-0000-0000-000018320000}"/>
    <cellStyle name="Euro 31 3 2" xfId="184" xr:uid="{00000000-0005-0000-0000-000019320000}"/>
    <cellStyle name="Euro 31 3 2 2" xfId="4225" xr:uid="{00000000-0005-0000-0000-00001A320000}"/>
    <cellStyle name="Euro 31 3 2 3" xfId="3483" xr:uid="{00000000-0005-0000-0000-00001B320000}"/>
    <cellStyle name="Euro 31 3 2 3 2" xfId="10169" xr:uid="{00000000-0005-0000-0000-00001C320000}"/>
    <cellStyle name="Euro 31 3 3" xfId="2189" xr:uid="{00000000-0005-0000-0000-00001D320000}"/>
    <cellStyle name="Euro 31 3 3 2" xfId="4985" xr:uid="{00000000-0005-0000-0000-00001E320000}"/>
    <cellStyle name="Euro 31 3 4" xfId="3243" xr:uid="{00000000-0005-0000-0000-00001F320000}"/>
    <cellStyle name="Euro 31 3 4 2" xfId="9957" xr:uid="{00000000-0005-0000-0000-000020320000}"/>
    <cellStyle name="Euro 31 3 5" xfId="7413" xr:uid="{00000000-0005-0000-0000-000021320000}"/>
    <cellStyle name="Euro 31 3 6" xfId="1706" xr:uid="{00000000-0005-0000-0000-000022320000}"/>
    <cellStyle name="Euro 31 4" xfId="185" xr:uid="{00000000-0005-0000-0000-000023320000}"/>
    <cellStyle name="Euro 31 4 2" xfId="4986" xr:uid="{00000000-0005-0000-0000-000024320000}"/>
    <cellStyle name="Euro 31 4 2 2" xfId="4987" xr:uid="{00000000-0005-0000-0000-000025320000}"/>
    <cellStyle name="Euro 31 4 2 3" xfId="14077" xr:uid="{00000000-0005-0000-0000-000026320000}"/>
    <cellStyle name="Euro 31 4 2 4" xfId="13759" xr:uid="{00000000-0005-0000-0000-000027320000}"/>
    <cellStyle name="Euro 31 4 3" xfId="4988" xr:uid="{00000000-0005-0000-0000-000028320000}"/>
    <cellStyle name="Euro 31 4 4" xfId="2190" xr:uid="{00000000-0005-0000-0000-000029320000}"/>
    <cellStyle name="Euro 31 5" xfId="186" xr:uid="{00000000-0005-0000-0000-00002A320000}"/>
    <cellStyle name="Euro 31 6" xfId="2187" xr:uid="{00000000-0005-0000-0000-00002B320000}"/>
    <cellStyle name="Euro 31 6 2" xfId="5725" xr:uid="{00000000-0005-0000-0000-00002C320000}"/>
    <cellStyle name="Euro 32" xfId="187" xr:uid="{00000000-0005-0000-0000-00002D320000}"/>
    <cellStyle name="Euro 32 2" xfId="188" xr:uid="{00000000-0005-0000-0000-00002E320000}"/>
    <cellStyle name="Euro 32 2 2" xfId="2192" xr:uid="{00000000-0005-0000-0000-00002F320000}"/>
    <cellStyle name="Euro 32 2 2 2" xfId="9708" xr:uid="{00000000-0005-0000-0000-000030320000}"/>
    <cellStyle name="Euro 32 2 3" xfId="9388" xr:uid="{00000000-0005-0000-0000-000031320000}"/>
    <cellStyle name="Euro 32 3" xfId="189" xr:uid="{00000000-0005-0000-0000-000032320000}"/>
    <cellStyle name="Euro 32 3 2" xfId="190" xr:uid="{00000000-0005-0000-0000-000033320000}"/>
    <cellStyle name="Euro 32 3 2 2" xfId="4226" xr:uid="{00000000-0005-0000-0000-000034320000}"/>
    <cellStyle name="Euro 32 3 2 3" xfId="3484" xr:uid="{00000000-0005-0000-0000-000035320000}"/>
    <cellStyle name="Euro 32 3 2 3 2" xfId="10170" xr:uid="{00000000-0005-0000-0000-000036320000}"/>
    <cellStyle name="Euro 32 3 3" xfId="2193" xr:uid="{00000000-0005-0000-0000-000037320000}"/>
    <cellStyle name="Euro 32 3 3 2" xfId="4989" xr:uid="{00000000-0005-0000-0000-000038320000}"/>
    <cellStyle name="Euro 32 3 4" xfId="3244" xr:uid="{00000000-0005-0000-0000-000039320000}"/>
    <cellStyle name="Euro 32 3 4 2" xfId="9958" xr:uid="{00000000-0005-0000-0000-00003A320000}"/>
    <cellStyle name="Euro 32 3 5" xfId="8506" xr:uid="{00000000-0005-0000-0000-00003B320000}"/>
    <cellStyle name="Euro 32 3 6" xfId="1707" xr:uid="{00000000-0005-0000-0000-00003C320000}"/>
    <cellStyle name="Euro 32 4" xfId="191" xr:uid="{00000000-0005-0000-0000-00003D320000}"/>
    <cellStyle name="Euro 32 4 2" xfId="4990" xr:uid="{00000000-0005-0000-0000-00003E320000}"/>
    <cellStyle name="Euro 32 4 2 2" xfId="4991" xr:uid="{00000000-0005-0000-0000-00003F320000}"/>
    <cellStyle name="Euro 32 4 2 3" xfId="14078" xr:uid="{00000000-0005-0000-0000-000040320000}"/>
    <cellStyle name="Euro 32 4 2 4" xfId="13758" xr:uid="{00000000-0005-0000-0000-000041320000}"/>
    <cellStyle name="Euro 32 4 3" xfId="4992" xr:uid="{00000000-0005-0000-0000-000042320000}"/>
    <cellStyle name="Euro 32 4 4" xfId="2194" xr:uid="{00000000-0005-0000-0000-000043320000}"/>
    <cellStyle name="Euro 32 5" xfId="192" xr:uid="{00000000-0005-0000-0000-000044320000}"/>
    <cellStyle name="Euro 32 6" xfId="2191" xr:uid="{00000000-0005-0000-0000-000045320000}"/>
    <cellStyle name="Euro 32 6 2" xfId="5726" xr:uid="{00000000-0005-0000-0000-000046320000}"/>
    <cellStyle name="Euro 33" xfId="193" xr:uid="{00000000-0005-0000-0000-000047320000}"/>
    <cellStyle name="Euro 33 2" xfId="194" xr:uid="{00000000-0005-0000-0000-000048320000}"/>
    <cellStyle name="Euro 33 2 2" xfId="2196" xr:uid="{00000000-0005-0000-0000-000049320000}"/>
    <cellStyle name="Euro 33 2 2 2" xfId="9709" xr:uid="{00000000-0005-0000-0000-00004A320000}"/>
    <cellStyle name="Euro 33 2 3" xfId="9389" xr:uid="{00000000-0005-0000-0000-00004B320000}"/>
    <cellStyle name="Euro 33 3" xfId="195" xr:uid="{00000000-0005-0000-0000-00004C320000}"/>
    <cellStyle name="Euro 33 3 2" xfId="196" xr:uid="{00000000-0005-0000-0000-00004D320000}"/>
    <cellStyle name="Euro 33 3 2 2" xfId="4227" xr:uid="{00000000-0005-0000-0000-00004E320000}"/>
    <cellStyle name="Euro 33 3 2 3" xfId="3485" xr:uid="{00000000-0005-0000-0000-00004F320000}"/>
    <cellStyle name="Euro 33 3 2 3 2" xfId="10171" xr:uid="{00000000-0005-0000-0000-000050320000}"/>
    <cellStyle name="Euro 33 3 3" xfId="2197" xr:uid="{00000000-0005-0000-0000-000051320000}"/>
    <cellStyle name="Euro 33 3 3 2" xfId="4993" xr:uid="{00000000-0005-0000-0000-000052320000}"/>
    <cellStyle name="Euro 33 3 4" xfId="3245" xr:uid="{00000000-0005-0000-0000-000053320000}"/>
    <cellStyle name="Euro 33 3 4 2" xfId="9959" xr:uid="{00000000-0005-0000-0000-000054320000}"/>
    <cellStyle name="Euro 33 3 5" xfId="7433" xr:uid="{00000000-0005-0000-0000-000055320000}"/>
    <cellStyle name="Euro 33 3 6" xfId="1708" xr:uid="{00000000-0005-0000-0000-000056320000}"/>
    <cellStyle name="Euro 33 4" xfId="197" xr:uid="{00000000-0005-0000-0000-000057320000}"/>
    <cellStyle name="Euro 33 4 2" xfId="4994" xr:uid="{00000000-0005-0000-0000-000058320000}"/>
    <cellStyle name="Euro 33 4 2 2" xfId="4995" xr:uid="{00000000-0005-0000-0000-000059320000}"/>
    <cellStyle name="Euro 33 4 2 3" xfId="14079" xr:uid="{00000000-0005-0000-0000-00005A320000}"/>
    <cellStyle name="Euro 33 4 2 4" xfId="13757" xr:uid="{00000000-0005-0000-0000-00005B320000}"/>
    <cellStyle name="Euro 33 4 3" xfId="4996" xr:uid="{00000000-0005-0000-0000-00005C320000}"/>
    <cellStyle name="Euro 33 4 4" xfId="2198" xr:uid="{00000000-0005-0000-0000-00005D320000}"/>
    <cellStyle name="Euro 33 5" xfId="198" xr:uid="{00000000-0005-0000-0000-00005E320000}"/>
    <cellStyle name="Euro 33 6" xfId="2195" xr:uid="{00000000-0005-0000-0000-00005F320000}"/>
    <cellStyle name="Euro 33 6 2" xfId="5727" xr:uid="{00000000-0005-0000-0000-000060320000}"/>
    <cellStyle name="Euro 34" xfId="199" xr:uid="{00000000-0005-0000-0000-000061320000}"/>
    <cellStyle name="Euro 34 2" xfId="200" xr:uid="{00000000-0005-0000-0000-000062320000}"/>
    <cellStyle name="Euro 34 2 2" xfId="2200" xr:uid="{00000000-0005-0000-0000-000063320000}"/>
    <cellStyle name="Euro 34 2 2 2" xfId="9710" xr:uid="{00000000-0005-0000-0000-000064320000}"/>
    <cellStyle name="Euro 34 2 3" xfId="9390" xr:uid="{00000000-0005-0000-0000-000065320000}"/>
    <cellStyle name="Euro 34 3" xfId="201" xr:uid="{00000000-0005-0000-0000-000066320000}"/>
    <cellStyle name="Euro 34 3 2" xfId="202" xr:uid="{00000000-0005-0000-0000-000067320000}"/>
    <cellStyle name="Euro 34 3 2 2" xfId="4228" xr:uid="{00000000-0005-0000-0000-000068320000}"/>
    <cellStyle name="Euro 34 3 2 3" xfId="3486" xr:uid="{00000000-0005-0000-0000-000069320000}"/>
    <cellStyle name="Euro 34 3 2 3 2" xfId="10172" xr:uid="{00000000-0005-0000-0000-00006A320000}"/>
    <cellStyle name="Euro 34 3 3" xfId="2201" xr:uid="{00000000-0005-0000-0000-00006B320000}"/>
    <cellStyle name="Euro 34 3 3 2" xfId="4997" xr:uid="{00000000-0005-0000-0000-00006C320000}"/>
    <cellStyle name="Euro 34 3 4" xfId="3246" xr:uid="{00000000-0005-0000-0000-00006D320000}"/>
    <cellStyle name="Euro 34 3 4 2" xfId="9960" xr:uid="{00000000-0005-0000-0000-00006E320000}"/>
    <cellStyle name="Euro 34 3 5" xfId="8580" xr:uid="{00000000-0005-0000-0000-00006F320000}"/>
    <cellStyle name="Euro 34 3 6" xfId="1709" xr:uid="{00000000-0005-0000-0000-000070320000}"/>
    <cellStyle name="Euro 34 4" xfId="203" xr:uid="{00000000-0005-0000-0000-000071320000}"/>
    <cellStyle name="Euro 34 4 2" xfId="4998" xr:uid="{00000000-0005-0000-0000-000072320000}"/>
    <cellStyle name="Euro 34 4 2 2" xfId="4999" xr:uid="{00000000-0005-0000-0000-000073320000}"/>
    <cellStyle name="Euro 34 4 2 3" xfId="14080" xr:uid="{00000000-0005-0000-0000-000074320000}"/>
    <cellStyle name="Euro 34 4 2 4" xfId="13755" xr:uid="{00000000-0005-0000-0000-000075320000}"/>
    <cellStyle name="Euro 34 4 3" xfId="5000" xr:uid="{00000000-0005-0000-0000-000076320000}"/>
    <cellStyle name="Euro 34 4 4" xfId="2202" xr:uid="{00000000-0005-0000-0000-000077320000}"/>
    <cellStyle name="Euro 34 5" xfId="204" xr:uid="{00000000-0005-0000-0000-000078320000}"/>
    <cellStyle name="Euro 34 6" xfId="2199" xr:uid="{00000000-0005-0000-0000-000079320000}"/>
    <cellStyle name="Euro 34 6 2" xfId="5728" xr:uid="{00000000-0005-0000-0000-00007A320000}"/>
    <cellStyle name="Euro 35" xfId="205" xr:uid="{00000000-0005-0000-0000-00007B320000}"/>
    <cellStyle name="Euro 35 2" xfId="206" xr:uid="{00000000-0005-0000-0000-00007C320000}"/>
    <cellStyle name="Euro 35 2 2" xfId="2204" xr:uid="{00000000-0005-0000-0000-00007D320000}"/>
    <cellStyle name="Euro 35 2 2 2" xfId="9711" xr:uid="{00000000-0005-0000-0000-00007E320000}"/>
    <cellStyle name="Euro 35 2 3" xfId="9391" xr:uid="{00000000-0005-0000-0000-00007F320000}"/>
    <cellStyle name="Euro 35 3" xfId="207" xr:uid="{00000000-0005-0000-0000-000080320000}"/>
    <cellStyle name="Euro 35 3 2" xfId="208" xr:uid="{00000000-0005-0000-0000-000081320000}"/>
    <cellStyle name="Euro 35 3 2 2" xfId="4229" xr:uid="{00000000-0005-0000-0000-000082320000}"/>
    <cellStyle name="Euro 35 3 2 3" xfId="3487" xr:uid="{00000000-0005-0000-0000-000083320000}"/>
    <cellStyle name="Euro 35 3 2 3 2" xfId="10173" xr:uid="{00000000-0005-0000-0000-000084320000}"/>
    <cellStyle name="Euro 35 3 3" xfId="2205" xr:uid="{00000000-0005-0000-0000-000085320000}"/>
    <cellStyle name="Euro 35 3 3 2" xfId="5001" xr:uid="{00000000-0005-0000-0000-000086320000}"/>
    <cellStyle name="Euro 35 3 4" xfId="3247" xr:uid="{00000000-0005-0000-0000-000087320000}"/>
    <cellStyle name="Euro 35 3 4 2" xfId="9961" xr:uid="{00000000-0005-0000-0000-000088320000}"/>
    <cellStyle name="Euro 35 3 5" xfId="7843" xr:uid="{00000000-0005-0000-0000-000089320000}"/>
    <cellStyle name="Euro 35 3 6" xfId="1710" xr:uid="{00000000-0005-0000-0000-00008A320000}"/>
    <cellStyle name="Euro 35 4" xfId="209" xr:uid="{00000000-0005-0000-0000-00008B320000}"/>
    <cellStyle name="Euro 35 4 2" xfId="5002" xr:uid="{00000000-0005-0000-0000-00008C320000}"/>
    <cellStyle name="Euro 35 4 2 2" xfId="5003" xr:uid="{00000000-0005-0000-0000-00008D320000}"/>
    <cellStyle name="Euro 35 4 2 3" xfId="14081" xr:uid="{00000000-0005-0000-0000-00008E320000}"/>
    <cellStyle name="Euro 35 4 2 4" xfId="13752" xr:uid="{00000000-0005-0000-0000-00008F320000}"/>
    <cellStyle name="Euro 35 4 3" xfId="5004" xr:uid="{00000000-0005-0000-0000-000090320000}"/>
    <cellStyle name="Euro 35 4 4" xfId="2206" xr:uid="{00000000-0005-0000-0000-000091320000}"/>
    <cellStyle name="Euro 35 5" xfId="210" xr:uid="{00000000-0005-0000-0000-000092320000}"/>
    <cellStyle name="Euro 35 6" xfId="2203" xr:uid="{00000000-0005-0000-0000-000093320000}"/>
    <cellStyle name="Euro 35 6 2" xfId="5729" xr:uid="{00000000-0005-0000-0000-000094320000}"/>
    <cellStyle name="Euro 36" xfId="211" xr:uid="{00000000-0005-0000-0000-000095320000}"/>
    <cellStyle name="Euro 36 2" xfId="212" xr:uid="{00000000-0005-0000-0000-000096320000}"/>
    <cellStyle name="Euro 36 2 2" xfId="2208" xr:uid="{00000000-0005-0000-0000-000097320000}"/>
    <cellStyle name="Euro 36 2 2 2" xfId="9712" xr:uid="{00000000-0005-0000-0000-000098320000}"/>
    <cellStyle name="Euro 36 2 3" xfId="9392" xr:uid="{00000000-0005-0000-0000-000099320000}"/>
    <cellStyle name="Euro 36 3" xfId="213" xr:uid="{00000000-0005-0000-0000-00009A320000}"/>
    <cellStyle name="Euro 36 3 2" xfId="214" xr:uid="{00000000-0005-0000-0000-00009B320000}"/>
    <cellStyle name="Euro 36 3 2 2" xfId="4230" xr:uid="{00000000-0005-0000-0000-00009C320000}"/>
    <cellStyle name="Euro 36 3 2 3" xfId="3488" xr:uid="{00000000-0005-0000-0000-00009D320000}"/>
    <cellStyle name="Euro 36 3 2 3 2" xfId="10174" xr:uid="{00000000-0005-0000-0000-00009E320000}"/>
    <cellStyle name="Euro 36 3 3" xfId="2209" xr:uid="{00000000-0005-0000-0000-00009F320000}"/>
    <cellStyle name="Euro 36 3 3 2" xfId="5005" xr:uid="{00000000-0005-0000-0000-0000A0320000}"/>
    <cellStyle name="Euro 36 3 4" xfId="3248" xr:uid="{00000000-0005-0000-0000-0000A1320000}"/>
    <cellStyle name="Euro 36 3 4 2" xfId="9962" xr:uid="{00000000-0005-0000-0000-0000A2320000}"/>
    <cellStyle name="Euro 36 3 5" xfId="8579" xr:uid="{00000000-0005-0000-0000-0000A3320000}"/>
    <cellStyle name="Euro 36 3 6" xfId="1711" xr:uid="{00000000-0005-0000-0000-0000A4320000}"/>
    <cellStyle name="Euro 36 4" xfId="215" xr:uid="{00000000-0005-0000-0000-0000A5320000}"/>
    <cellStyle name="Euro 36 4 2" xfId="5006" xr:uid="{00000000-0005-0000-0000-0000A6320000}"/>
    <cellStyle name="Euro 36 4 2 2" xfId="5007" xr:uid="{00000000-0005-0000-0000-0000A7320000}"/>
    <cellStyle name="Euro 36 4 2 3" xfId="14082" xr:uid="{00000000-0005-0000-0000-0000A8320000}"/>
    <cellStyle name="Euro 36 4 2 4" xfId="13750" xr:uid="{00000000-0005-0000-0000-0000A9320000}"/>
    <cellStyle name="Euro 36 4 3" xfId="5008" xr:uid="{00000000-0005-0000-0000-0000AA320000}"/>
    <cellStyle name="Euro 36 4 4" xfId="2210" xr:uid="{00000000-0005-0000-0000-0000AB320000}"/>
    <cellStyle name="Euro 36 5" xfId="216" xr:uid="{00000000-0005-0000-0000-0000AC320000}"/>
    <cellStyle name="Euro 36 6" xfId="2207" xr:uid="{00000000-0005-0000-0000-0000AD320000}"/>
    <cellStyle name="Euro 36 6 2" xfId="5730" xr:uid="{00000000-0005-0000-0000-0000AE320000}"/>
    <cellStyle name="Euro 37" xfId="217" xr:uid="{00000000-0005-0000-0000-0000AF320000}"/>
    <cellStyle name="Euro 37 2" xfId="218" xr:uid="{00000000-0005-0000-0000-0000B0320000}"/>
    <cellStyle name="Euro 37 2 2" xfId="2212" xr:uid="{00000000-0005-0000-0000-0000B1320000}"/>
    <cellStyle name="Euro 37 2 2 2" xfId="9713" xr:uid="{00000000-0005-0000-0000-0000B2320000}"/>
    <cellStyle name="Euro 37 2 3" xfId="9393" xr:uid="{00000000-0005-0000-0000-0000B3320000}"/>
    <cellStyle name="Euro 37 3" xfId="219" xr:uid="{00000000-0005-0000-0000-0000B4320000}"/>
    <cellStyle name="Euro 37 3 2" xfId="220" xr:uid="{00000000-0005-0000-0000-0000B5320000}"/>
    <cellStyle name="Euro 37 3 2 2" xfId="4231" xr:uid="{00000000-0005-0000-0000-0000B6320000}"/>
    <cellStyle name="Euro 37 3 2 3" xfId="3489" xr:uid="{00000000-0005-0000-0000-0000B7320000}"/>
    <cellStyle name="Euro 37 3 2 3 2" xfId="10175" xr:uid="{00000000-0005-0000-0000-0000B8320000}"/>
    <cellStyle name="Euro 37 3 3" xfId="2213" xr:uid="{00000000-0005-0000-0000-0000B9320000}"/>
    <cellStyle name="Euro 37 3 3 2" xfId="5009" xr:uid="{00000000-0005-0000-0000-0000BA320000}"/>
    <cellStyle name="Euro 37 3 4" xfId="3249" xr:uid="{00000000-0005-0000-0000-0000BB320000}"/>
    <cellStyle name="Euro 37 3 4 2" xfId="9963" xr:uid="{00000000-0005-0000-0000-0000BC320000}"/>
    <cellStyle name="Euro 37 3 5" xfId="7529" xr:uid="{00000000-0005-0000-0000-0000BD320000}"/>
    <cellStyle name="Euro 37 3 6" xfId="1712" xr:uid="{00000000-0005-0000-0000-0000BE320000}"/>
    <cellStyle name="Euro 37 4" xfId="221" xr:uid="{00000000-0005-0000-0000-0000BF320000}"/>
    <cellStyle name="Euro 37 4 2" xfId="5010" xr:uid="{00000000-0005-0000-0000-0000C0320000}"/>
    <cellStyle name="Euro 37 4 2 2" xfId="5011" xr:uid="{00000000-0005-0000-0000-0000C1320000}"/>
    <cellStyle name="Euro 37 4 2 3" xfId="14083" xr:uid="{00000000-0005-0000-0000-0000C2320000}"/>
    <cellStyle name="Euro 37 4 2 4" xfId="13748" xr:uid="{00000000-0005-0000-0000-0000C3320000}"/>
    <cellStyle name="Euro 37 4 3" xfId="5012" xr:uid="{00000000-0005-0000-0000-0000C4320000}"/>
    <cellStyle name="Euro 37 4 4" xfId="2214" xr:uid="{00000000-0005-0000-0000-0000C5320000}"/>
    <cellStyle name="Euro 37 5" xfId="222" xr:uid="{00000000-0005-0000-0000-0000C6320000}"/>
    <cellStyle name="Euro 37 6" xfId="2211" xr:uid="{00000000-0005-0000-0000-0000C7320000}"/>
    <cellStyle name="Euro 37 6 2" xfId="5731" xr:uid="{00000000-0005-0000-0000-0000C8320000}"/>
    <cellStyle name="Euro 38" xfId="223" xr:uid="{00000000-0005-0000-0000-0000C9320000}"/>
    <cellStyle name="Euro 38 2" xfId="224" xr:uid="{00000000-0005-0000-0000-0000CA320000}"/>
    <cellStyle name="Euro 38 2 2" xfId="2216" xr:uid="{00000000-0005-0000-0000-0000CB320000}"/>
    <cellStyle name="Euro 38 2 2 2" xfId="9714" xr:uid="{00000000-0005-0000-0000-0000CC320000}"/>
    <cellStyle name="Euro 38 2 3" xfId="9394" xr:uid="{00000000-0005-0000-0000-0000CD320000}"/>
    <cellStyle name="Euro 38 3" xfId="225" xr:uid="{00000000-0005-0000-0000-0000CE320000}"/>
    <cellStyle name="Euro 38 3 2" xfId="226" xr:uid="{00000000-0005-0000-0000-0000CF320000}"/>
    <cellStyle name="Euro 38 3 2 2" xfId="4232" xr:uid="{00000000-0005-0000-0000-0000D0320000}"/>
    <cellStyle name="Euro 38 3 2 3" xfId="3490" xr:uid="{00000000-0005-0000-0000-0000D1320000}"/>
    <cellStyle name="Euro 38 3 2 3 2" xfId="10176" xr:uid="{00000000-0005-0000-0000-0000D2320000}"/>
    <cellStyle name="Euro 38 3 3" xfId="2217" xr:uid="{00000000-0005-0000-0000-0000D3320000}"/>
    <cellStyle name="Euro 38 3 3 2" xfId="5013" xr:uid="{00000000-0005-0000-0000-0000D4320000}"/>
    <cellStyle name="Euro 38 3 4" xfId="3250" xr:uid="{00000000-0005-0000-0000-0000D5320000}"/>
    <cellStyle name="Euro 38 3 4 2" xfId="9964" xr:uid="{00000000-0005-0000-0000-0000D6320000}"/>
    <cellStyle name="Euro 38 3 5" xfId="7823" xr:uid="{00000000-0005-0000-0000-0000D7320000}"/>
    <cellStyle name="Euro 38 3 6" xfId="1713" xr:uid="{00000000-0005-0000-0000-0000D8320000}"/>
    <cellStyle name="Euro 38 4" xfId="227" xr:uid="{00000000-0005-0000-0000-0000D9320000}"/>
    <cellStyle name="Euro 38 4 2" xfId="5014" xr:uid="{00000000-0005-0000-0000-0000DA320000}"/>
    <cellStyle name="Euro 38 4 2 2" xfId="5015" xr:uid="{00000000-0005-0000-0000-0000DB320000}"/>
    <cellStyle name="Euro 38 4 2 3" xfId="14084" xr:uid="{00000000-0005-0000-0000-0000DC320000}"/>
    <cellStyle name="Euro 38 4 2 4" xfId="13747" xr:uid="{00000000-0005-0000-0000-0000DD320000}"/>
    <cellStyle name="Euro 38 4 3" xfId="5016" xr:uid="{00000000-0005-0000-0000-0000DE320000}"/>
    <cellStyle name="Euro 38 4 4" xfId="2218" xr:uid="{00000000-0005-0000-0000-0000DF320000}"/>
    <cellStyle name="Euro 38 5" xfId="228" xr:uid="{00000000-0005-0000-0000-0000E0320000}"/>
    <cellStyle name="Euro 38 6" xfId="2215" xr:uid="{00000000-0005-0000-0000-0000E1320000}"/>
    <cellStyle name="Euro 38 6 2" xfId="5732" xr:uid="{00000000-0005-0000-0000-0000E2320000}"/>
    <cellStyle name="Euro 39" xfId="229" xr:uid="{00000000-0005-0000-0000-0000E3320000}"/>
    <cellStyle name="Euro 39 2" xfId="230" xr:uid="{00000000-0005-0000-0000-0000E4320000}"/>
    <cellStyle name="Euro 39 2 2" xfId="2220" xr:uid="{00000000-0005-0000-0000-0000E5320000}"/>
    <cellStyle name="Euro 39 2 2 2" xfId="9715" xr:uid="{00000000-0005-0000-0000-0000E6320000}"/>
    <cellStyle name="Euro 39 2 3" xfId="9395" xr:uid="{00000000-0005-0000-0000-0000E7320000}"/>
    <cellStyle name="Euro 39 3" xfId="231" xr:uid="{00000000-0005-0000-0000-0000E8320000}"/>
    <cellStyle name="Euro 39 3 2" xfId="232" xr:uid="{00000000-0005-0000-0000-0000E9320000}"/>
    <cellStyle name="Euro 39 3 2 2" xfId="4233" xr:uid="{00000000-0005-0000-0000-0000EA320000}"/>
    <cellStyle name="Euro 39 3 2 3" xfId="3491" xr:uid="{00000000-0005-0000-0000-0000EB320000}"/>
    <cellStyle name="Euro 39 3 2 3 2" xfId="10177" xr:uid="{00000000-0005-0000-0000-0000EC320000}"/>
    <cellStyle name="Euro 39 3 3" xfId="2221" xr:uid="{00000000-0005-0000-0000-0000ED320000}"/>
    <cellStyle name="Euro 39 3 3 2" xfId="5017" xr:uid="{00000000-0005-0000-0000-0000EE320000}"/>
    <cellStyle name="Euro 39 3 4" xfId="3251" xr:uid="{00000000-0005-0000-0000-0000EF320000}"/>
    <cellStyle name="Euro 39 3 4 2" xfId="9965" xr:uid="{00000000-0005-0000-0000-0000F0320000}"/>
    <cellStyle name="Euro 39 3 5" xfId="7811" xr:uid="{00000000-0005-0000-0000-0000F1320000}"/>
    <cellStyle name="Euro 39 3 6" xfId="1714" xr:uid="{00000000-0005-0000-0000-0000F2320000}"/>
    <cellStyle name="Euro 39 4" xfId="233" xr:uid="{00000000-0005-0000-0000-0000F3320000}"/>
    <cellStyle name="Euro 39 4 2" xfId="5018" xr:uid="{00000000-0005-0000-0000-0000F4320000}"/>
    <cellStyle name="Euro 39 4 2 2" xfId="5019" xr:uid="{00000000-0005-0000-0000-0000F5320000}"/>
    <cellStyle name="Euro 39 4 2 3" xfId="14085" xr:uid="{00000000-0005-0000-0000-0000F6320000}"/>
    <cellStyle name="Euro 39 4 2 4" xfId="13746" xr:uid="{00000000-0005-0000-0000-0000F7320000}"/>
    <cellStyle name="Euro 39 4 3" xfId="5020" xr:uid="{00000000-0005-0000-0000-0000F8320000}"/>
    <cellStyle name="Euro 39 4 4" xfId="2222" xr:uid="{00000000-0005-0000-0000-0000F9320000}"/>
    <cellStyle name="Euro 39 5" xfId="234" xr:uid="{00000000-0005-0000-0000-0000FA320000}"/>
    <cellStyle name="Euro 39 6" xfId="2219" xr:uid="{00000000-0005-0000-0000-0000FB320000}"/>
    <cellStyle name="Euro 39 6 2" xfId="5733" xr:uid="{00000000-0005-0000-0000-0000FC320000}"/>
    <cellStyle name="Euro 4" xfId="235" xr:uid="{00000000-0005-0000-0000-0000FD320000}"/>
    <cellStyle name="Euro 4 2" xfId="236" xr:uid="{00000000-0005-0000-0000-0000FE320000}"/>
    <cellStyle name="Euro 4 2 2" xfId="2224" xr:uid="{00000000-0005-0000-0000-0000FF320000}"/>
    <cellStyle name="Euro 4 2 2 2" xfId="9716" xr:uid="{00000000-0005-0000-0000-000000330000}"/>
    <cellStyle name="Euro 4 2 3" xfId="9396" xr:uid="{00000000-0005-0000-0000-000001330000}"/>
    <cellStyle name="Euro 4 3" xfId="237" xr:uid="{00000000-0005-0000-0000-000002330000}"/>
    <cellStyle name="Euro 4 3 2" xfId="238" xr:uid="{00000000-0005-0000-0000-000003330000}"/>
    <cellStyle name="Euro 4 3 2 2" xfId="4234" xr:uid="{00000000-0005-0000-0000-000004330000}"/>
    <cellStyle name="Euro 4 3 2 3" xfId="3492" xr:uid="{00000000-0005-0000-0000-000005330000}"/>
    <cellStyle name="Euro 4 3 2 3 2" xfId="10178" xr:uid="{00000000-0005-0000-0000-000006330000}"/>
    <cellStyle name="Euro 4 3 3" xfId="2225" xr:uid="{00000000-0005-0000-0000-000007330000}"/>
    <cellStyle name="Euro 4 3 3 2" xfId="5021" xr:uid="{00000000-0005-0000-0000-000008330000}"/>
    <cellStyle name="Euro 4 3 4" xfId="3252" xr:uid="{00000000-0005-0000-0000-000009330000}"/>
    <cellStyle name="Euro 4 3 4 2" xfId="9966" xr:uid="{00000000-0005-0000-0000-00000A330000}"/>
    <cellStyle name="Euro 4 3 5" xfId="7841" xr:uid="{00000000-0005-0000-0000-00000B330000}"/>
    <cellStyle name="Euro 4 3 6" xfId="1715" xr:uid="{00000000-0005-0000-0000-00000C330000}"/>
    <cellStyle name="Euro 4 4" xfId="239" xr:uid="{00000000-0005-0000-0000-00000D330000}"/>
    <cellStyle name="Euro 4 4 2" xfId="5022" xr:uid="{00000000-0005-0000-0000-00000E330000}"/>
    <cellStyle name="Euro 4 4 2 2" xfId="5023" xr:uid="{00000000-0005-0000-0000-00000F330000}"/>
    <cellStyle name="Euro 4 4 2 3" xfId="14086" xr:uid="{00000000-0005-0000-0000-000010330000}"/>
    <cellStyle name="Euro 4 4 2 4" xfId="13745" xr:uid="{00000000-0005-0000-0000-000011330000}"/>
    <cellStyle name="Euro 4 4 3" xfId="5024" xr:uid="{00000000-0005-0000-0000-000012330000}"/>
    <cellStyle name="Euro 4 4 4" xfId="2226" xr:uid="{00000000-0005-0000-0000-000013330000}"/>
    <cellStyle name="Euro 4 5" xfId="240" xr:uid="{00000000-0005-0000-0000-000014330000}"/>
    <cellStyle name="Euro 4 6" xfId="2223" xr:uid="{00000000-0005-0000-0000-000015330000}"/>
    <cellStyle name="Euro 4 6 2" xfId="5734" xr:uid="{00000000-0005-0000-0000-000016330000}"/>
    <cellStyle name="Euro 40" xfId="241" xr:uid="{00000000-0005-0000-0000-000017330000}"/>
    <cellStyle name="Euro 40 2" xfId="242" xr:uid="{00000000-0005-0000-0000-000018330000}"/>
    <cellStyle name="Euro 40 2 2" xfId="2228" xr:uid="{00000000-0005-0000-0000-000019330000}"/>
    <cellStyle name="Euro 40 2 2 2" xfId="9717" xr:uid="{00000000-0005-0000-0000-00001A330000}"/>
    <cellStyle name="Euro 40 2 3" xfId="9397" xr:uid="{00000000-0005-0000-0000-00001B330000}"/>
    <cellStyle name="Euro 40 3" xfId="243" xr:uid="{00000000-0005-0000-0000-00001C330000}"/>
    <cellStyle name="Euro 40 3 2" xfId="244" xr:uid="{00000000-0005-0000-0000-00001D330000}"/>
    <cellStyle name="Euro 40 3 2 2" xfId="4235" xr:uid="{00000000-0005-0000-0000-00001E330000}"/>
    <cellStyle name="Euro 40 3 2 3" xfId="3493" xr:uid="{00000000-0005-0000-0000-00001F330000}"/>
    <cellStyle name="Euro 40 3 2 3 2" xfId="10179" xr:uid="{00000000-0005-0000-0000-000020330000}"/>
    <cellStyle name="Euro 40 3 3" xfId="2229" xr:uid="{00000000-0005-0000-0000-000021330000}"/>
    <cellStyle name="Euro 40 3 3 2" xfId="5025" xr:uid="{00000000-0005-0000-0000-000022330000}"/>
    <cellStyle name="Euro 40 3 4" xfId="3253" xr:uid="{00000000-0005-0000-0000-000023330000}"/>
    <cellStyle name="Euro 40 3 4 2" xfId="9967" xr:uid="{00000000-0005-0000-0000-000024330000}"/>
    <cellStyle name="Euro 40 3 5" xfId="7842" xr:uid="{00000000-0005-0000-0000-000025330000}"/>
    <cellStyle name="Euro 40 3 6" xfId="1716" xr:uid="{00000000-0005-0000-0000-000026330000}"/>
    <cellStyle name="Euro 40 4" xfId="245" xr:uid="{00000000-0005-0000-0000-000027330000}"/>
    <cellStyle name="Euro 40 4 2" xfId="5026" xr:uid="{00000000-0005-0000-0000-000028330000}"/>
    <cellStyle name="Euro 40 4 2 2" xfId="5027" xr:uid="{00000000-0005-0000-0000-000029330000}"/>
    <cellStyle name="Euro 40 4 2 3" xfId="14087" xr:uid="{00000000-0005-0000-0000-00002A330000}"/>
    <cellStyle name="Euro 40 4 2 4" xfId="13744" xr:uid="{00000000-0005-0000-0000-00002B330000}"/>
    <cellStyle name="Euro 40 4 3" xfId="5028" xr:uid="{00000000-0005-0000-0000-00002C330000}"/>
    <cellStyle name="Euro 40 4 4" xfId="2230" xr:uid="{00000000-0005-0000-0000-00002D330000}"/>
    <cellStyle name="Euro 40 5" xfId="246" xr:uid="{00000000-0005-0000-0000-00002E330000}"/>
    <cellStyle name="Euro 40 6" xfId="2227" xr:uid="{00000000-0005-0000-0000-00002F330000}"/>
    <cellStyle name="Euro 40 6 2" xfId="5735" xr:uid="{00000000-0005-0000-0000-000030330000}"/>
    <cellStyle name="Euro 41" xfId="247" xr:uid="{00000000-0005-0000-0000-000031330000}"/>
    <cellStyle name="Euro 41 2" xfId="248" xr:uid="{00000000-0005-0000-0000-000032330000}"/>
    <cellStyle name="Euro 41 2 2" xfId="2232" xr:uid="{00000000-0005-0000-0000-000033330000}"/>
    <cellStyle name="Euro 41 2 2 2" xfId="9718" xr:uid="{00000000-0005-0000-0000-000034330000}"/>
    <cellStyle name="Euro 41 2 3" xfId="9398" xr:uid="{00000000-0005-0000-0000-000035330000}"/>
    <cellStyle name="Euro 41 3" xfId="249" xr:uid="{00000000-0005-0000-0000-000036330000}"/>
    <cellStyle name="Euro 41 3 2" xfId="250" xr:uid="{00000000-0005-0000-0000-000037330000}"/>
    <cellStyle name="Euro 41 3 2 2" xfId="4236" xr:uid="{00000000-0005-0000-0000-000038330000}"/>
    <cellStyle name="Euro 41 3 2 3" xfId="3494" xr:uid="{00000000-0005-0000-0000-000039330000}"/>
    <cellStyle name="Euro 41 3 2 3 2" xfId="10180" xr:uid="{00000000-0005-0000-0000-00003A330000}"/>
    <cellStyle name="Euro 41 3 3" xfId="2233" xr:uid="{00000000-0005-0000-0000-00003B330000}"/>
    <cellStyle name="Euro 41 3 3 2" xfId="5029" xr:uid="{00000000-0005-0000-0000-00003C330000}"/>
    <cellStyle name="Euro 41 3 4" xfId="3254" xr:uid="{00000000-0005-0000-0000-00003D330000}"/>
    <cellStyle name="Euro 41 3 4 2" xfId="9968" xr:uid="{00000000-0005-0000-0000-00003E330000}"/>
    <cellStyle name="Euro 41 3 5" xfId="8581" xr:uid="{00000000-0005-0000-0000-00003F330000}"/>
    <cellStyle name="Euro 41 3 6" xfId="1717" xr:uid="{00000000-0005-0000-0000-000040330000}"/>
    <cellStyle name="Euro 41 4" xfId="251" xr:uid="{00000000-0005-0000-0000-000041330000}"/>
    <cellStyle name="Euro 41 4 2" xfId="5030" xr:uid="{00000000-0005-0000-0000-000042330000}"/>
    <cellStyle name="Euro 41 4 2 2" xfId="5031" xr:uid="{00000000-0005-0000-0000-000043330000}"/>
    <cellStyle name="Euro 41 4 2 3" xfId="14088" xr:uid="{00000000-0005-0000-0000-000044330000}"/>
    <cellStyle name="Euro 41 4 2 4" xfId="13743" xr:uid="{00000000-0005-0000-0000-000045330000}"/>
    <cellStyle name="Euro 41 4 3" xfId="5032" xr:uid="{00000000-0005-0000-0000-000046330000}"/>
    <cellStyle name="Euro 41 4 4" xfId="2234" xr:uid="{00000000-0005-0000-0000-000047330000}"/>
    <cellStyle name="Euro 41 5" xfId="252" xr:uid="{00000000-0005-0000-0000-000048330000}"/>
    <cellStyle name="Euro 41 6" xfId="2231" xr:uid="{00000000-0005-0000-0000-000049330000}"/>
    <cellStyle name="Euro 41 6 2" xfId="5736" xr:uid="{00000000-0005-0000-0000-00004A330000}"/>
    <cellStyle name="Euro 42" xfId="253" xr:uid="{00000000-0005-0000-0000-00004B330000}"/>
    <cellStyle name="Euro 42 2" xfId="254" xr:uid="{00000000-0005-0000-0000-00004C330000}"/>
    <cellStyle name="Euro 42 2 2" xfId="2236" xr:uid="{00000000-0005-0000-0000-00004D330000}"/>
    <cellStyle name="Euro 42 2 2 2" xfId="9719" xr:uid="{00000000-0005-0000-0000-00004E330000}"/>
    <cellStyle name="Euro 42 2 3" xfId="9399" xr:uid="{00000000-0005-0000-0000-00004F330000}"/>
    <cellStyle name="Euro 42 3" xfId="255" xr:uid="{00000000-0005-0000-0000-000050330000}"/>
    <cellStyle name="Euro 42 3 2" xfId="256" xr:uid="{00000000-0005-0000-0000-000051330000}"/>
    <cellStyle name="Euro 42 3 2 2" xfId="4237" xr:uid="{00000000-0005-0000-0000-000052330000}"/>
    <cellStyle name="Euro 42 3 2 3" xfId="3495" xr:uid="{00000000-0005-0000-0000-000053330000}"/>
    <cellStyle name="Euro 42 3 2 3 2" xfId="10181" xr:uid="{00000000-0005-0000-0000-000054330000}"/>
    <cellStyle name="Euro 42 3 3" xfId="2237" xr:uid="{00000000-0005-0000-0000-000055330000}"/>
    <cellStyle name="Euro 42 3 3 2" xfId="5033" xr:uid="{00000000-0005-0000-0000-000056330000}"/>
    <cellStyle name="Euro 42 3 4" xfId="3255" xr:uid="{00000000-0005-0000-0000-000057330000}"/>
    <cellStyle name="Euro 42 3 4 2" xfId="9969" xr:uid="{00000000-0005-0000-0000-000058330000}"/>
    <cellStyle name="Euro 42 3 5" xfId="8543" xr:uid="{00000000-0005-0000-0000-000059330000}"/>
    <cellStyle name="Euro 42 3 6" xfId="1718" xr:uid="{00000000-0005-0000-0000-00005A330000}"/>
    <cellStyle name="Euro 42 4" xfId="257" xr:uid="{00000000-0005-0000-0000-00005B330000}"/>
    <cellStyle name="Euro 42 4 2" xfId="5034" xr:uid="{00000000-0005-0000-0000-00005C330000}"/>
    <cellStyle name="Euro 42 4 2 2" xfId="5035" xr:uid="{00000000-0005-0000-0000-00005D330000}"/>
    <cellStyle name="Euro 42 4 2 3" xfId="14089" xr:uid="{00000000-0005-0000-0000-00005E330000}"/>
    <cellStyle name="Euro 42 4 2 4" xfId="13742" xr:uid="{00000000-0005-0000-0000-00005F330000}"/>
    <cellStyle name="Euro 42 4 3" xfId="5036" xr:uid="{00000000-0005-0000-0000-000060330000}"/>
    <cellStyle name="Euro 42 4 4" xfId="2238" xr:uid="{00000000-0005-0000-0000-000061330000}"/>
    <cellStyle name="Euro 42 5" xfId="258" xr:uid="{00000000-0005-0000-0000-000062330000}"/>
    <cellStyle name="Euro 42 6" xfId="2235" xr:uid="{00000000-0005-0000-0000-000063330000}"/>
    <cellStyle name="Euro 42 6 2" xfId="5737" xr:uid="{00000000-0005-0000-0000-000064330000}"/>
    <cellStyle name="Euro 43" xfId="259" xr:uid="{00000000-0005-0000-0000-000065330000}"/>
    <cellStyle name="Euro 43 2" xfId="260" xr:uid="{00000000-0005-0000-0000-000066330000}"/>
    <cellStyle name="Euro 43 2 2" xfId="2240" xr:uid="{00000000-0005-0000-0000-000067330000}"/>
    <cellStyle name="Euro 43 2 2 2" xfId="9720" xr:uid="{00000000-0005-0000-0000-000068330000}"/>
    <cellStyle name="Euro 43 2 3" xfId="9400" xr:uid="{00000000-0005-0000-0000-000069330000}"/>
    <cellStyle name="Euro 43 3" xfId="261" xr:uid="{00000000-0005-0000-0000-00006A330000}"/>
    <cellStyle name="Euro 43 3 2" xfId="262" xr:uid="{00000000-0005-0000-0000-00006B330000}"/>
    <cellStyle name="Euro 43 3 2 2" xfId="4238" xr:uid="{00000000-0005-0000-0000-00006C330000}"/>
    <cellStyle name="Euro 43 3 2 3" xfId="3496" xr:uid="{00000000-0005-0000-0000-00006D330000}"/>
    <cellStyle name="Euro 43 3 2 3 2" xfId="10182" xr:uid="{00000000-0005-0000-0000-00006E330000}"/>
    <cellStyle name="Euro 43 3 3" xfId="2241" xr:uid="{00000000-0005-0000-0000-00006F330000}"/>
    <cellStyle name="Euro 43 3 3 2" xfId="5037" xr:uid="{00000000-0005-0000-0000-000070330000}"/>
    <cellStyle name="Euro 43 3 4" xfId="3256" xr:uid="{00000000-0005-0000-0000-000071330000}"/>
    <cellStyle name="Euro 43 3 4 2" xfId="9970" xr:uid="{00000000-0005-0000-0000-000072330000}"/>
    <cellStyle name="Euro 43 3 5" xfId="7528" xr:uid="{00000000-0005-0000-0000-000073330000}"/>
    <cellStyle name="Euro 43 3 6" xfId="1719" xr:uid="{00000000-0005-0000-0000-000074330000}"/>
    <cellStyle name="Euro 43 4" xfId="263" xr:uid="{00000000-0005-0000-0000-000075330000}"/>
    <cellStyle name="Euro 43 4 2" xfId="5038" xr:uid="{00000000-0005-0000-0000-000076330000}"/>
    <cellStyle name="Euro 43 4 2 2" xfId="5039" xr:uid="{00000000-0005-0000-0000-000077330000}"/>
    <cellStyle name="Euro 43 4 2 3" xfId="14090" xr:uid="{00000000-0005-0000-0000-000078330000}"/>
    <cellStyle name="Euro 43 4 2 4" xfId="13741" xr:uid="{00000000-0005-0000-0000-000079330000}"/>
    <cellStyle name="Euro 43 4 3" xfId="5040" xr:uid="{00000000-0005-0000-0000-00007A330000}"/>
    <cellStyle name="Euro 43 4 4" xfId="2242" xr:uid="{00000000-0005-0000-0000-00007B330000}"/>
    <cellStyle name="Euro 43 5" xfId="264" xr:uid="{00000000-0005-0000-0000-00007C330000}"/>
    <cellStyle name="Euro 43 6" xfId="2239" xr:uid="{00000000-0005-0000-0000-00007D330000}"/>
    <cellStyle name="Euro 43 6 2" xfId="5738" xr:uid="{00000000-0005-0000-0000-00007E330000}"/>
    <cellStyle name="Euro 44" xfId="265" xr:uid="{00000000-0005-0000-0000-00007F330000}"/>
    <cellStyle name="Euro 44 2" xfId="266" xr:uid="{00000000-0005-0000-0000-000080330000}"/>
    <cellStyle name="Euro 44 2 2" xfId="2244" xr:uid="{00000000-0005-0000-0000-000081330000}"/>
    <cellStyle name="Euro 44 2 2 2" xfId="9721" xr:uid="{00000000-0005-0000-0000-000082330000}"/>
    <cellStyle name="Euro 44 2 3" xfId="9401" xr:uid="{00000000-0005-0000-0000-000083330000}"/>
    <cellStyle name="Euro 44 3" xfId="267" xr:uid="{00000000-0005-0000-0000-000084330000}"/>
    <cellStyle name="Euro 44 3 2" xfId="268" xr:uid="{00000000-0005-0000-0000-000085330000}"/>
    <cellStyle name="Euro 44 3 2 2" xfId="4239" xr:uid="{00000000-0005-0000-0000-000086330000}"/>
    <cellStyle name="Euro 44 3 2 3" xfId="3497" xr:uid="{00000000-0005-0000-0000-000087330000}"/>
    <cellStyle name="Euro 44 3 2 3 2" xfId="10183" xr:uid="{00000000-0005-0000-0000-000088330000}"/>
    <cellStyle name="Euro 44 3 3" xfId="2245" xr:uid="{00000000-0005-0000-0000-000089330000}"/>
    <cellStyle name="Euro 44 3 3 2" xfId="5041" xr:uid="{00000000-0005-0000-0000-00008A330000}"/>
    <cellStyle name="Euro 44 3 4" xfId="3257" xr:uid="{00000000-0005-0000-0000-00008B330000}"/>
    <cellStyle name="Euro 44 3 4 2" xfId="9971" xr:uid="{00000000-0005-0000-0000-00008C330000}"/>
    <cellStyle name="Euro 44 3 5" xfId="7527" xr:uid="{00000000-0005-0000-0000-00008D330000}"/>
    <cellStyle name="Euro 44 3 6" xfId="1720" xr:uid="{00000000-0005-0000-0000-00008E330000}"/>
    <cellStyle name="Euro 44 4" xfId="269" xr:uid="{00000000-0005-0000-0000-00008F330000}"/>
    <cellStyle name="Euro 44 4 2" xfId="5042" xr:uid="{00000000-0005-0000-0000-000090330000}"/>
    <cellStyle name="Euro 44 4 2 2" xfId="5043" xr:uid="{00000000-0005-0000-0000-000091330000}"/>
    <cellStyle name="Euro 44 4 2 3" xfId="14091" xr:uid="{00000000-0005-0000-0000-000092330000}"/>
    <cellStyle name="Euro 44 4 2 4" xfId="13740" xr:uid="{00000000-0005-0000-0000-000093330000}"/>
    <cellStyle name="Euro 44 4 3" xfId="5044" xr:uid="{00000000-0005-0000-0000-000094330000}"/>
    <cellStyle name="Euro 44 4 4" xfId="2246" xr:uid="{00000000-0005-0000-0000-000095330000}"/>
    <cellStyle name="Euro 44 5" xfId="270" xr:uid="{00000000-0005-0000-0000-000096330000}"/>
    <cellStyle name="Euro 44 6" xfId="2243" xr:uid="{00000000-0005-0000-0000-000097330000}"/>
    <cellStyle name="Euro 44 6 2" xfId="5739" xr:uid="{00000000-0005-0000-0000-000098330000}"/>
    <cellStyle name="Euro 45" xfId="271" xr:uid="{00000000-0005-0000-0000-000099330000}"/>
    <cellStyle name="Euro 45 2" xfId="2247" xr:uid="{00000000-0005-0000-0000-00009A330000}"/>
    <cellStyle name="Euro 45 2 2" xfId="5045" xr:uid="{00000000-0005-0000-0000-00009B330000}"/>
    <cellStyle name="Euro 45 2 2 2" xfId="9722" xr:uid="{00000000-0005-0000-0000-00009C330000}"/>
    <cellStyle name="Euro 45 2 3" xfId="8013" xr:uid="{00000000-0005-0000-0000-00009D330000}"/>
    <cellStyle name="Euro 45 2 4" xfId="7532" xr:uid="{00000000-0005-0000-0000-00009E330000}"/>
    <cellStyle name="Euro 45 3" xfId="5046" xr:uid="{00000000-0005-0000-0000-00009F330000}"/>
    <cellStyle name="Euro 45 4" xfId="7531" xr:uid="{00000000-0005-0000-0000-0000A0330000}"/>
    <cellStyle name="Euro 45 4 2" xfId="14363" xr:uid="{00000000-0005-0000-0000-0000A1330000}"/>
    <cellStyle name="Euro 45 4 3" xfId="13872" xr:uid="{00000000-0005-0000-0000-0000A2330000}"/>
    <cellStyle name="Euro 45 5" xfId="8014" xr:uid="{00000000-0005-0000-0000-0000A3330000}"/>
    <cellStyle name="Euro 45 6" xfId="7450" xr:uid="{00000000-0005-0000-0000-0000A4330000}"/>
    <cellStyle name="Euro 45 7" xfId="20109" xr:uid="{00000000-0005-0000-0000-0000A5330000}"/>
    <cellStyle name="Euro 46" xfId="272" xr:uid="{00000000-0005-0000-0000-0000A6330000}"/>
    <cellStyle name="Euro 46 2" xfId="2248" xr:uid="{00000000-0005-0000-0000-0000A7330000}"/>
    <cellStyle name="Euro 46 2 2" xfId="9723" xr:uid="{00000000-0005-0000-0000-0000A8330000}"/>
    <cellStyle name="Euro 46 3" xfId="9402" xr:uid="{00000000-0005-0000-0000-0000A9330000}"/>
    <cellStyle name="Euro 47" xfId="273" xr:uid="{00000000-0005-0000-0000-0000AA330000}"/>
    <cellStyle name="Euro 47 2" xfId="274" xr:uid="{00000000-0005-0000-0000-0000AB330000}"/>
    <cellStyle name="Euro 47 2 2" xfId="4240" xr:uid="{00000000-0005-0000-0000-0000AC330000}"/>
    <cellStyle name="Euro 47 2 3" xfId="3498" xr:uid="{00000000-0005-0000-0000-0000AD330000}"/>
    <cellStyle name="Euro 47 2 3 2" xfId="10184" xr:uid="{00000000-0005-0000-0000-0000AE330000}"/>
    <cellStyle name="Euro 47 3" xfId="2249" xr:uid="{00000000-0005-0000-0000-0000AF330000}"/>
    <cellStyle name="Euro 47 3 2" xfId="5047" xr:uid="{00000000-0005-0000-0000-0000B0330000}"/>
    <cellStyle name="Euro 47 4" xfId="3258" xr:uid="{00000000-0005-0000-0000-0000B1330000}"/>
    <cellStyle name="Euro 47 4 2" xfId="9972" xr:uid="{00000000-0005-0000-0000-0000B2330000}"/>
    <cellStyle name="Euro 47 5" xfId="8744" xr:uid="{00000000-0005-0000-0000-0000B3330000}"/>
    <cellStyle name="Euro 47 6" xfId="1721" xr:uid="{00000000-0005-0000-0000-0000B4330000}"/>
    <cellStyle name="Euro 48" xfId="275" xr:uid="{00000000-0005-0000-0000-0000B5330000}"/>
    <cellStyle name="Euro 48 2" xfId="2250" xr:uid="{00000000-0005-0000-0000-0000B6330000}"/>
    <cellStyle name="Euro 48 2 2" xfId="9724" xr:uid="{00000000-0005-0000-0000-0000B7330000}"/>
    <cellStyle name="Euro 48 3" xfId="9403" xr:uid="{00000000-0005-0000-0000-0000B8330000}"/>
    <cellStyle name="Euro 49" xfId="276" xr:uid="{00000000-0005-0000-0000-0000B9330000}"/>
    <cellStyle name="Euro 49 2" xfId="5048" xr:uid="{00000000-0005-0000-0000-0000BA330000}"/>
    <cellStyle name="Euro 49 2 2" xfId="5049" xr:uid="{00000000-0005-0000-0000-0000BB330000}"/>
    <cellStyle name="Euro 49 2 3" xfId="14092" xr:uid="{00000000-0005-0000-0000-0000BC330000}"/>
    <cellStyle name="Euro 49 2 4" xfId="13739" xr:uid="{00000000-0005-0000-0000-0000BD330000}"/>
    <cellStyle name="Euro 49 3" xfId="5050" xr:uid="{00000000-0005-0000-0000-0000BE330000}"/>
    <cellStyle name="Euro 49 4" xfId="2251" xr:uid="{00000000-0005-0000-0000-0000BF330000}"/>
    <cellStyle name="Euro 5" xfId="277" xr:uid="{00000000-0005-0000-0000-0000C0330000}"/>
    <cellStyle name="Euro 5 2" xfId="278" xr:uid="{00000000-0005-0000-0000-0000C1330000}"/>
    <cellStyle name="Euro 5 2 2" xfId="2253" xr:uid="{00000000-0005-0000-0000-0000C2330000}"/>
    <cellStyle name="Euro 5 2 2 2" xfId="9725" xr:uid="{00000000-0005-0000-0000-0000C3330000}"/>
    <cellStyle name="Euro 5 2 3" xfId="9404" xr:uid="{00000000-0005-0000-0000-0000C4330000}"/>
    <cellStyle name="Euro 5 3" xfId="279" xr:uid="{00000000-0005-0000-0000-0000C5330000}"/>
    <cellStyle name="Euro 5 3 2" xfId="280" xr:uid="{00000000-0005-0000-0000-0000C6330000}"/>
    <cellStyle name="Euro 5 3 2 2" xfId="4241" xr:uid="{00000000-0005-0000-0000-0000C7330000}"/>
    <cellStyle name="Euro 5 3 2 3" xfId="3499" xr:uid="{00000000-0005-0000-0000-0000C8330000}"/>
    <cellStyle name="Euro 5 3 2 3 2" xfId="10185" xr:uid="{00000000-0005-0000-0000-0000C9330000}"/>
    <cellStyle name="Euro 5 3 3" xfId="2254" xr:uid="{00000000-0005-0000-0000-0000CA330000}"/>
    <cellStyle name="Euro 5 3 3 2" xfId="5051" xr:uid="{00000000-0005-0000-0000-0000CB330000}"/>
    <cellStyle name="Euro 5 3 4" xfId="3259" xr:uid="{00000000-0005-0000-0000-0000CC330000}"/>
    <cellStyle name="Euro 5 3 4 2" xfId="9973" xr:uid="{00000000-0005-0000-0000-0000CD330000}"/>
    <cellStyle name="Euro 5 3 5" xfId="8545" xr:uid="{00000000-0005-0000-0000-0000CE330000}"/>
    <cellStyle name="Euro 5 3 6" xfId="1722" xr:uid="{00000000-0005-0000-0000-0000CF330000}"/>
    <cellStyle name="Euro 5 4" xfId="281" xr:uid="{00000000-0005-0000-0000-0000D0330000}"/>
    <cellStyle name="Euro 5 4 2" xfId="5052" xr:uid="{00000000-0005-0000-0000-0000D1330000}"/>
    <cellStyle name="Euro 5 4 2 2" xfId="5053" xr:uid="{00000000-0005-0000-0000-0000D2330000}"/>
    <cellStyle name="Euro 5 4 2 3" xfId="14093" xr:uid="{00000000-0005-0000-0000-0000D3330000}"/>
    <cellStyle name="Euro 5 4 2 4" xfId="13738" xr:uid="{00000000-0005-0000-0000-0000D4330000}"/>
    <cellStyle name="Euro 5 4 3" xfId="5054" xr:uid="{00000000-0005-0000-0000-0000D5330000}"/>
    <cellStyle name="Euro 5 4 4" xfId="2255" xr:uid="{00000000-0005-0000-0000-0000D6330000}"/>
    <cellStyle name="Euro 5 5" xfId="282" xr:uid="{00000000-0005-0000-0000-0000D7330000}"/>
    <cellStyle name="Euro 5 6" xfId="2252" xr:uid="{00000000-0005-0000-0000-0000D8330000}"/>
    <cellStyle name="Euro 5 6 2" xfId="5740" xr:uid="{00000000-0005-0000-0000-0000D9330000}"/>
    <cellStyle name="Euro 50" xfId="283" xr:uid="{00000000-0005-0000-0000-0000DA330000}"/>
    <cellStyle name="Euro 51" xfId="2094" xr:uid="{00000000-0005-0000-0000-0000DB330000}"/>
    <cellStyle name="Euro 51 2" xfId="5055" xr:uid="{00000000-0005-0000-0000-0000DC330000}"/>
    <cellStyle name="Euro 51 2 2" xfId="9683" xr:uid="{00000000-0005-0000-0000-0000DD330000}"/>
    <cellStyle name="Euro 51 2 3" xfId="14471" xr:uid="{00000000-0005-0000-0000-0000DE330000}"/>
    <cellStyle name="Euro 51 3" xfId="5701" xr:uid="{00000000-0005-0000-0000-0000DF330000}"/>
    <cellStyle name="Euro 51 4" xfId="7535" xr:uid="{00000000-0005-0000-0000-0000E0330000}"/>
    <cellStyle name="Euro 51 5" xfId="14364" xr:uid="{00000000-0005-0000-0000-0000E1330000}"/>
    <cellStyle name="Euro 6" xfId="284" xr:uid="{00000000-0005-0000-0000-0000E2330000}"/>
    <cellStyle name="Euro 6 2" xfId="285" xr:uid="{00000000-0005-0000-0000-0000E3330000}"/>
    <cellStyle name="Euro 6 2 2" xfId="2257" xr:uid="{00000000-0005-0000-0000-0000E4330000}"/>
    <cellStyle name="Euro 6 2 2 2" xfId="9726" xr:uid="{00000000-0005-0000-0000-0000E5330000}"/>
    <cellStyle name="Euro 6 2 3" xfId="9405" xr:uid="{00000000-0005-0000-0000-0000E6330000}"/>
    <cellStyle name="Euro 6 3" xfId="286" xr:uid="{00000000-0005-0000-0000-0000E7330000}"/>
    <cellStyle name="Euro 6 3 2" xfId="287" xr:uid="{00000000-0005-0000-0000-0000E8330000}"/>
    <cellStyle name="Euro 6 3 2 2" xfId="4242" xr:uid="{00000000-0005-0000-0000-0000E9330000}"/>
    <cellStyle name="Euro 6 3 2 3" xfId="3500" xr:uid="{00000000-0005-0000-0000-0000EA330000}"/>
    <cellStyle name="Euro 6 3 2 3 2" xfId="10186" xr:uid="{00000000-0005-0000-0000-0000EB330000}"/>
    <cellStyle name="Euro 6 3 3" xfId="2258" xr:uid="{00000000-0005-0000-0000-0000EC330000}"/>
    <cellStyle name="Euro 6 3 3 2" xfId="5056" xr:uid="{00000000-0005-0000-0000-0000ED330000}"/>
    <cellStyle name="Euro 6 3 4" xfId="3260" xr:uid="{00000000-0005-0000-0000-0000EE330000}"/>
    <cellStyle name="Euro 6 3 4 2" xfId="9974" xr:uid="{00000000-0005-0000-0000-0000EF330000}"/>
    <cellStyle name="Euro 6 3 5" xfId="8544" xr:uid="{00000000-0005-0000-0000-0000F0330000}"/>
    <cellStyle name="Euro 6 3 6" xfId="1723" xr:uid="{00000000-0005-0000-0000-0000F1330000}"/>
    <cellStyle name="Euro 6 4" xfId="288" xr:uid="{00000000-0005-0000-0000-0000F2330000}"/>
    <cellStyle name="Euro 6 4 2" xfId="5057" xr:uid="{00000000-0005-0000-0000-0000F3330000}"/>
    <cellStyle name="Euro 6 4 2 2" xfId="5058" xr:uid="{00000000-0005-0000-0000-0000F4330000}"/>
    <cellStyle name="Euro 6 4 2 3" xfId="14094" xr:uid="{00000000-0005-0000-0000-0000F5330000}"/>
    <cellStyle name="Euro 6 4 2 4" xfId="13737" xr:uid="{00000000-0005-0000-0000-0000F6330000}"/>
    <cellStyle name="Euro 6 4 3" xfId="5059" xr:uid="{00000000-0005-0000-0000-0000F7330000}"/>
    <cellStyle name="Euro 6 4 4" xfId="2259" xr:uid="{00000000-0005-0000-0000-0000F8330000}"/>
    <cellStyle name="Euro 6 5" xfId="289" xr:uid="{00000000-0005-0000-0000-0000F9330000}"/>
    <cellStyle name="Euro 6 6" xfId="2256" xr:uid="{00000000-0005-0000-0000-0000FA330000}"/>
    <cellStyle name="Euro 6 6 2" xfId="5741" xr:uid="{00000000-0005-0000-0000-0000FB330000}"/>
    <cellStyle name="Euro 7" xfId="290" xr:uid="{00000000-0005-0000-0000-0000FC330000}"/>
    <cellStyle name="Euro 7 2" xfId="291" xr:uid="{00000000-0005-0000-0000-0000FD330000}"/>
    <cellStyle name="Euro 7 2 2" xfId="2261" xr:uid="{00000000-0005-0000-0000-0000FE330000}"/>
    <cellStyle name="Euro 7 2 2 2" xfId="9727" xr:uid="{00000000-0005-0000-0000-0000FF330000}"/>
    <cellStyle name="Euro 7 2 3" xfId="9406" xr:uid="{00000000-0005-0000-0000-000000340000}"/>
    <cellStyle name="Euro 7 3" xfId="292" xr:uid="{00000000-0005-0000-0000-000001340000}"/>
    <cellStyle name="Euro 7 3 2" xfId="293" xr:uid="{00000000-0005-0000-0000-000002340000}"/>
    <cellStyle name="Euro 7 3 2 2" xfId="4243" xr:uid="{00000000-0005-0000-0000-000003340000}"/>
    <cellStyle name="Euro 7 3 2 3" xfId="3501" xr:uid="{00000000-0005-0000-0000-000004340000}"/>
    <cellStyle name="Euro 7 3 2 3 2" xfId="10187" xr:uid="{00000000-0005-0000-0000-000005340000}"/>
    <cellStyle name="Euro 7 3 3" xfId="2262" xr:uid="{00000000-0005-0000-0000-000006340000}"/>
    <cellStyle name="Euro 7 3 3 2" xfId="5060" xr:uid="{00000000-0005-0000-0000-000007340000}"/>
    <cellStyle name="Euro 7 3 4" xfId="3261" xr:uid="{00000000-0005-0000-0000-000008340000}"/>
    <cellStyle name="Euro 7 3 4 2" xfId="9975" xr:uid="{00000000-0005-0000-0000-000009340000}"/>
    <cellStyle name="Euro 7 3 5" xfId="8012" xr:uid="{00000000-0005-0000-0000-00000A340000}"/>
    <cellStyle name="Euro 7 3 6" xfId="1724" xr:uid="{00000000-0005-0000-0000-00000B340000}"/>
    <cellStyle name="Euro 7 4" xfId="294" xr:uid="{00000000-0005-0000-0000-00000C340000}"/>
    <cellStyle name="Euro 7 4 2" xfId="5061" xr:uid="{00000000-0005-0000-0000-00000D340000}"/>
    <cellStyle name="Euro 7 4 2 2" xfId="5062" xr:uid="{00000000-0005-0000-0000-00000E340000}"/>
    <cellStyle name="Euro 7 4 2 3" xfId="14095" xr:uid="{00000000-0005-0000-0000-00000F340000}"/>
    <cellStyle name="Euro 7 4 2 4" xfId="13736" xr:uid="{00000000-0005-0000-0000-000010340000}"/>
    <cellStyle name="Euro 7 4 3" xfId="5063" xr:uid="{00000000-0005-0000-0000-000011340000}"/>
    <cellStyle name="Euro 7 4 4" xfId="2263" xr:uid="{00000000-0005-0000-0000-000012340000}"/>
    <cellStyle name="Euro 7 5" xfId="295" xr:uid="{00000000-0005-0000-0000-000013340000}"/>
    <cellStyle name="Euro 7 6" xfId="2260" xr:uid="{00000000-0005-0000-0000-000014340000}"/>
    <cellStyle name="Euro 7 6 2" xfId="5742" xr:uid="{00000000-0005-0000-0000-000015340000}"/>
    <cellStyle name="Euro 8" xfId="296" xr:uid="{00000000-0005-0000-0000-000016340000}"/>
    <cellStyle name="Euro 8 2" xfId="297" xr:uid="{00000000-0005-0000-0000-000017340000}"/>
    <cellStyle name="Euro 8 2 2" xfId="2265" xr:uid="{00000000-0005-0000-0000-000018340000}"/>
    <cellStyle name="Euro 8 2 2 2" xfId="9728" xr:uid="{00000000-0005-0000-0000-000019340000}"/>
    <cellStyle name="Euro 8 2 3" xfId="9407" xr:uid="{00000000-0005-0000-0000-00001A340000}"/>
    <cellStyle name="Euro 8 3" xfId="298" xr:uid="{00000000-0005-0000-0000-00001B340000}"/>
    <cellStyle name="Euro 8 3 2" xfId="299" xr:uid="{00000000-0005-0000-0000-00001C340000}"/>
    <cellStyle name="Euro 8 3 2 2" xfId="4244" xr:uid="{00000000-0005-0000-0000-00001D340000}"/>
    <cellStyle name="Euro 8 3 2 3" xfId="3502" xr:uid="{00000000-0005-0000-0000-00001E340000}"/>
    <cellStyle name="Euro 8 3 2 3 2" xfId="10188" xr:uid="{00000000-0005-0000-0000-00001F340000}"/>
    <cellStyle name="Euro 8 3 3" xfId="2266" xr:uid="{00000000-0005-0000-0000-000020340000}"/>
    <cellStyle name="Euro 8 3 3 2" xfId="5064" xr:uid="{00000000-0005-0000-0000-000021340000}"/>
    <cellStyle name="Euro 8 3 4" xfId="3262" xr:uid="{00000000-0005-0000-0000-000022340000}"/>
    <cellStyle name="Euro 8 3 4 2" xfId="9976" xr:uid="{00000000-0005-0000-0000-000023340000}"/>
    <cellStyle name="Euro 8 3 5" xfId="8473" xr:uid="{00000000-0005-0000-0000-000024340000}"/>
    <cellStyle name="Euro 8 3 6" xfId="1725" xr:uid="{00000000-0005-0000-0000-000025340000}"/>
    <cellStyle name="Euro 8 4" xfId="300" xr:uid="{00000000-0005-0000-0000-000026340000}"/>
    <cellStyle name="Euro 8 4 2" xfId="5065" xr:uid="{00000000-0005-0000-0000-000027340000}"/>
    <cellStyle name="Euro 8 4 2 2" xfId="5066" xr:uid="{00000000-0005-0000-0000-000028340000}"/>
    <cellStyle name="Euro 8 4 2 3" xfId="14096" xr:uid="{00000000-0005-0000-0000-000029340000}"/>
    <cellStyle name="Euro 8 4 2 4" xfId="13735" xr:uid="{00000000-0005-0000-0000-00002A340000}"/>
    <cellStyle name="Euro 8 4 3" xfId="5067" xr:uid="{00000000-0005-0000-0000-00002B340000}"/>
    <cellStyle name="Euro 8 4 4" xfId="2267" xr:uid="{00000000-0005-0000-0000-00002C340000}"/>
    <cellStyle name="Euro 8 5" xfId="301" xr:uid="{00000000-0005-0000-0000-00002D340000}"/>
    <cellStyle name="Euro 8 6" xfId="2264" xr:uid="{00000000-0005-0000-0000-00002E340000}"/>
    <cellStyle name="Euro 8 6 2" xfId="5743" xr:uid="{00000000-0005-0000-0000-00002F340000}"/>
    <cellStyle name="Euro 9" xfId="302" xr:uid="{00000000-0005-0000-0000-000030340000}"/>
    <cellStyle name="Euro 9 2" xfId="303" xr:uid="{00000000-0005-0000-0000-000031340000}"/>
    <cellStyle name="Euro 9 2 2" xfId="2269" xr:uid="{00000000-0005-0000-0000-000032340000}"/>
    <cellStyle name="Euro 9 2 2 2" xfId="9729" xr:uid="{00000000-0005-0000-0000-000033340000}"/>
    <cellStyle name="Euro 9 2 3" xfId="9408" xr:uid="{00000000-0005-0000-0000-000034340000}"/>
    <cellStyle name="Euro 9 3" xfId="304" xr:uid="{00000000-0005-0000-0000-000035340000}"/>
    <cellStyle name="Euro 9 3 2" xfId="305" xr:uid="{00000000-0005-0000-0000-000036340000}"/>
    <cellStyle name="Euro 9 3 2 2" xfId="4245" xr:uid="{00000000-0005-0000-0000-000037340000}"/>
    <cellStyle name="Euro 9 3 2 3" xfId="3503" xr:uid="{00000000-0005-0000-0000-000038340000}"/>
    <cellStyle name="Euro 9 3 2 3 2" xfId="10189" xr:uid="{00000000-0005-0000-0000-000039340000}"/>
    <cellStyle name="Euro 9 3 3" xfId="2270" xr:uid="{00000000-0005-0000-0000-00003A340000}"/>
    <cellStyle name="Euro 9 3 3 2" xfId="5068" xr:uid="{00000000-0005-0000-0000-00003B340000}"/>
    <cellStyle name="Euro 9 3 4" xfId="3263" xr:uid="{00000000-0005-0000-0000-00003C340000}"/>
    <cellStyle name="Euro 9 3 4 2" xfId="9977" xr:uid="{00000000-0005-0000-0000-00003D340000}"/>
    <cellStyle name="Euro 9 3 5" xfId="8583" xr:uid="{00000000-0005-0000-0000-00003E340000}"/>
    <cellStyle name="Euro 9 3 6" xfId="1726" xr:uid="{00000000-0005-0000-0000-00003F340000}"/>
    <cellStyle name="Euro 9 4" xfId="306" xr:uid="{00000000-0005-0000-0000-000040340000}"/>
    <cellStyle name="Euro 9 4 2" xfId="5069" xr:uid="{00000000-0005-0000-0000-000041340000}"/>
    <cellStyle name="Euro 9 4 2 2" xfId="5070" xr:uid="{00000000-0005-0000-0000-000042340000}"/>
    <cellStyle name="Euro 9 4 2 3" xfId="14097" xr:uid="{00000000-0005-0000-0000-000043340000}"/>
    <cellStyle name="Euro 9 4 2 4" xfId="13734" xr:uid="{00000000-0005-0000-0000-000044340000}"/>
    <cellStyle name="Euro 9 4 3" xfId="5071" xr:uid="{00000000-0005-0000-0000-000045340000}"/>
    <cellStyle name="Euro 9 4 4" xfId="2271" xr:uid="{00000000-0005-0000-0000-000046340000}"/>
    <cellStyle name="Euro 9 5" xfId="307" xr:uid="{00000000-0005-0000-0000-000047340000}"/>
    <cellStyle name="Euro 9 6" xfId="2268" xr:uid="{00000000-0005-0000-0000-000048340000}"/>
    <cellStyle name="Euro 9 6 2" xfId="5744" xr:uid="{00000000-0005-0000-0000-000049340000}"/>
    <cellStyle name="Explanatory Text 2" xfId="1616" xr:uid="{00000000-0005-0000-0000-00004A340000}"/>
    <cellStyle name="Explanatory Text 2 2" xfId="20110" xr:uid="{00000000-0005-0000-0000-00004B340000}"/>
    <cellStyle name="Explanatory Text 2 3" xfId="6741" xr:uid="{00000000-0005-0000-0000-00004C340000}"/>
    <cellStyle name="Fixed" xfId="28560" xr:uid="{00000000-0005-0000-0000-00004D340000}"/>
    <cellStyle name="Fixed2 - Type2" xfId="308" xr:uid="{00000000-0005-0000-0000-00004E340000}"/>
    <cellStyle name="Good 2" xfId="1617" xr:uid="{00000000-0005-0000-0000-00004F340000}"/>
    <cellStyle name="Good 2 2" xfId="20111" xr:uid="{00000000-0005-0000-0000-000050340000}"/>
    <cellStyle name="Good 2 3" xfId="6778" xr:uid="{00000000-0005-0000-0000-000051340000}"/>
    <cellStyle name="Gut" xfId="1618" xr:uid="{00000000-0005-0000-0000-000052340000}"/>
    <cellStyle name="Heading 1 2" xfId="1619" xr:uid="{00000000-0005-0000-0000-000053340000}"/>
    <cellStyle name="Heading 1 2 2" xfId="20112" xr:uid="{00000000-0005-0000-0000-000054340000}"/>
    <cellStyle name="Heading 1 2 3" xfId="6742" xr:uid="{00000000-0005-0000-0000-000055340000}"/>
    <cellStyle name="Heading 1 3" xfId="6743" xr:uid="{00000000-0005-0000-0000-000056340000}"/>
    <cellStyle name="Heading 2 2" xfId="1620" xr:uid="{00000000-0005-0000-0000-000057340000}"/>
    <cellStyle name="Heading 2 2 2" xfId="20113" xr:uid="{00000000-0005-0000-0000-000058340000}"/>
    <cellStyle name="Heading 2 2 3" xfId="6744" xr:uid="{00000000-0005-0000-0000-000059340000}"/>
    <cellStyle name="Heading 3 2" xfId="1621" xr:uid="{00000000-0005-0000-0000-00005A340000}"/>
    <cellStyle name="Heading 4 2" xfId="1622" xr:uid="{00000000-0005-0000-0000-00005B340000}"/>
    <cellStyle name="Headline" xfId="26519" xr:uid="{00000000-0005-0000-0000-00005C340000}"/>
    <cellStyle name="Hyperlänk 2" xfId="1624" xr:uid="{00000000-0005-0000-0000-00005D340000}"/>
    <cellStyle name="Hyperlink 2" xfId="1623" xr:uid="{00000000-0005-0000-0000-00005E340000}"/>
    <cellStyle name="Hyperlink 2 2" xfId="8015" xr:uid="{00000000-0005-0000-0000-00005F340000}"/>
    <cellStyle name="Hyperlink 2 2 2" xfId="20114" xr:uid="{00000000-0005-0000-0000-000060340000}"/>
    <cellStyle name="Hyperlink 2 3" xfId="7536" xr:uid="{00000000-0005-0000-0000-000061340000}"/>
    <cellStyle name="Hyperlink 2 4" xfId="8499" xr:uid="{00000000-0005-0000-0000-000062340000}"/>
    <cellStyle name="Hyperlink 2 5" xfId="6779" xr:uid="{00000000-0005-0000-0000-000063340000}"/>
    <cellStyle name="Hyperlink 3" xfId="20115" xr:uid="{00000000-0005-0000-0000-000064340000}"/>
    <cellStyle name="Input 2" xfId="309" xr:uid="{00000000-0005-0000-0000-000065340000}"/>
    <cellStyle name="Input 2 10" xfId="28995" xr:uid="{00000000-0005-0000-0000-000066340000}"/>
    <cellStyle name="Input 2 2" xfId="3504" xr:uid="{00000000-0005-0000-0000-000067340000}"/>
    <cellStyle name="Input 2 2 2" xfId="6780" xr:uid="{00000000-0005-0000-0000-000068340000}"/>
    <cellStyle name="Input 2 2 2 2" xfId="14098" xr:uid="{00000000-0005-0000-0000-000069340000}"/>
    <cellStyle name="Input 2 2 2 2 2" xfId="31859" xr:uid="{00000000-0005-0000-0000-00006A340000}"/>
    <cellStyle name="Input 2 2 2 3" xfId="28997" xr:uid="{00000000-0005-0000-0000-00006B340000}"/>
    <cellStyle name="Input 2 2 3" xfId="14016" xr:uid="{00000000-0005-0000-0000-00006C340000}"/>
    <cellStyle name="Input 2 2 3 2" xfId="31344" xr:uid="{00000000-0005-0000-0000-00006D340000}"/>
    <cellStyle name="Input 2 2 4" xfId="26527" xr:uid="{00000000-0005-0000-0000-00006E340000}"/>
    <cellStyle name="Input 2 2 4 2" xfId="31345" xr:uid="{00000000-0005-0000-0000-00006F340000}"/>
    <cellStyle name="Input 2 2 5" xfId="26528" xr:uid="{00000000-0005-0000-0000-000070340000}"/>
    <cellStyle name="Input 2 2 5 2" xfId="31346" xr:uid="{00000000-0005-0000-0000-000071340000}"/>
    <cellStyle name="Input 2 2 6" xfId="28996" xr:uid="{00000000-0005-0000-0000-000072340000}"/>
    <cellStyle name="Input 2 3" xfId="5072" xr:uid="{00000000-0005-0000-0000-000073340000}"/>
    <cellStyle name="Input 2 3 2" xfId="14010" xr:uid="{00000000-0005-0000-0000-000074340000}"/>
    <cellStyle name="Input 2 3 2 2" xfId="31356" xr:uid="{00000000-0005-0000-0000-000075340000}"/>
    <cellStyle name="Input 2 3 3" xfId="28998" xr:uid="{00000000-0005-0000-0000-000076340000}"/>
    <cellStyle name="Input 2 4" xfId="5073" xr:uid="{00000000-0005-0000-0000-000077340000}"/>
    <cellStyle name="Input 2 4 2" xfId="28910" xr:uid="{00000000-0005-0000-0000-000078340000}"/>
    <cellStyle name="Input 2 4 2 2" xfId="31860" xr:uid="{00000000-0005-0000-0000-000079340000}"/>
    <cellStyle name="Input 2 4 3" xfId="28999" xr:uid="{00000000-0005-0000-0000-00007A340000}"/>
    <cellStyle name="Input 2 5" xfId="5074" xr:uid="{00000000-0005-0000-0000-00007B340000}"/>
    <cellStyle name="Input 2 5 2" xfId="28911" xr:uid="{00000000-0005-0000-0000-00007C340000}"/>
    <cellStyle name="Input 2 5 2 2" xfId="31861" xr:uid="{00000000-0005-0000-0000-00007D340000}"/>
    <cellStyle name="Input 2 5 3" xfId="29000" xr:uid="{00000000-0005-0000-0000-00007E340000}"/>
    <cellStyle name="Input 2 6" xfId="5075" xr:uid="{00000000-0005-0000-0000-00007F340000}"/>
    <cellStyle name="Input 2 6 2" xfId="28912" xr:uid="{00000000-0005-0000-0000-000080340000}"/>
    <cellStyle name="Input 2 6 2 2" xfId="31862" xr:uid="{00000000-0005-0000-0000-000081340000}"/>
    <cellStyle name="Input 2 6 3" xfId="29001" xr:uid="{00000000-0005-0000-0000-000082340000}"/>
    <cellStyle name="Input 2 7" xfId="5076" xr:uid="{00000000-0005-0000-0000-000083340000}"/>
    <cellStyle name="Input 2 7 2" xfId="28913" xr:uid="{00000000-0005-0000-0000-000084340000}"/>
    <cellStyle name="Input 2 7 2 2" xfId="31863" xr:uid="{00000000-0005-0000-0000-000085340000}"/>
    <cellStyle name="Input 2 7 3" xfId="29002" xr:uid="{00000000-0005-0000-0000-000086340000}"/>
    <cellStyle name="Input 2 8" xfId="20116" xr:uid="{00000000-0005-0000-0000-000087340000}"/>
    <cellStyle name="Input 2 8 2" xfId="28914" xr:uid="{00000000-0005-0000-0000-000088340000}"/>
    <cellStyle name="Input 2 8 2 2" xfId="31864" xr:uid="{00000000-0005-0000-0000-000089340000}"/>
    <cellStyle name="Input 2 8 3" xfId="29003" xr:uid="{00000000-0005-0000-0000-00008A340000}"/>
    <cellStyle name="Input 2 9" xfId="28915" xr:uid="{00000000-0005-0000-0000-00008B340000}"/>
    <cellStyle name="Input 2 9 2" xfId="31865" xr:uid="{00000000-0005-0000-0000-00008C340000}"/>
    <cellStyle name="Input 3" xfId="3264" xr:uid="{00000000-0005-0000-0000-00008D340000}"/>
    <cellStyle name="Input 3 2" xfId="4776" xr:uid="{00000000-0005-0000-0000-00008E340000}"/>
    <cellStyle name="Input 3 2 2" xfId="7878" xr:uid="{00000000-0005-0000-0000-00008F340000}"/>
    <cellStyle name="Input 3 2 2 2" xfId="31866" xr:uid="{00000000-0005-0000-0000-000090340000}"/>
    <cellStyle name="Input 3 2 2 3" xfId="28916" xr:uid="{00000000-0005-0000-0000-000091340000}"/>
    <cellStyle name="Input 3 2 3" xfId="6781" xr:uid="{00000000-0005-0000-0000-000092340000}"/>
    <cellStyle name="Input 3 3" xfId="3505" xr:uid="{00000000-0005-0000-0000-000093340000}"/>
    <cellStyle name="Input 3 3 2" xfId="8467" xr:uid="{00000000-0005-0000-0000-000094340000}"/>
    <cellStyle name="Input 3 3 3" xfId="8016" xr:uid="{00000000-0005-0000-0000-000095340000}"/>
    <cellStyle name="Input 3 4" xfId="5077" xr:uid="{00000000-0005-0000-0000-000096340000}"/>
    <cellStyle name="Input 3 4 2" xfId="7802" xr:uid="{00000000-0005-0000-0000-000097340000}"/>
    <cellStyle name="Input 3 4 2 2" xfId="31867" xr:uid="{00000000-0005-0000-0000-000098340000}"/>
    <cellStyle name="Input 3 4 3" xfId="7537" xr:uid="{00000000-0005-0000-0000-000099340000}"/>
    <cellStyle name="Input 3 4 3 2" xfId="29005" xr:uid="{00000000-0005-0000-0000-00009A340000}"/>
    <cellStyle name="Input 3 5" xfId="5078" xr:uid="{00000000-0005-0000-0000-00009B340000}"/>
    <cellStyle name="Input 3 5 2" xfId="28917" xr:uid="{00000000-0005-0000-0000-00009C340000}"/>
    <cellStyle name="Input 3 5 2 2" xfId="31868" xr:uid="{00000000-0005-0000-0000-00009D340000}"/>
    <cellStyle name="Input 3 5 3" xfId="29006" xr:uid="{00000000-0005-0000-0000-00009E340000}"/>
    <cellStyle name="Input 3 6" xfId="5079" xr:uid="{00000000-0005-0000-0000-00009F340000}"/>
    <cellStyle name="Input 3 6 2" xfId="28918" xr:uid="{00000000-0005-0000-0000-0000A0340000}"/>
    <cellStyle name="Input 3 6 2 2" xfId="31869" xr:uid="{00000000-0005-0000-0000-0000A1340000}"/>
    <cellStyle name="Input 3 6 3" xfId="29007" xr:uid="{00000000-0005-0000-0000-0000A2340000}"/>
    <cellStyle name="Input 3 7" xfId="20119" xr:uid="{00000000-0005-0000-0000-0000A3340000}"/>
    <cellStyle name="Input 3 8" xfId="28919" xr:uid="{00000000-0005-0000-0000-0000A4340000}"/>
    <cellStyle name="Input 3 8 2" xfId="31870" xr:uid="{00000000-0005-0000-0000-0000A5340000}"/>
    <cellStyle name="Input 3 9" xfId="29004" xr:uid="{00000000-0005-0000-0000-0000A6340000}"/>
    <cellStyle name="Input 4" xfId="5080" xr:uid="{00000000-0005-0000-0000-0000A7340000}"/>
    <cellStyle name="Input 4 2" xfId="14345" xr:uid="{00000000-0005-0000-0000-0000A8340000}"/>
    <cellStyle name="Input 4 2 2" xfId="31871" xr:uid="{00000000-0005-0000-0000-0000A9340000}"/>
    <cellStyle name="Input 4 3" xfId="29008" xr:uid="{00000000-0005-0000-0000-0000AA340000}"/>
    <cellStyle name="InputCells" xfId="310" xr:uid="{00000000-0005-0000-0000-0000AB340000}"/>
    <cellStyle name="InputCells12_BBorder" xfId="26520" xr:uid="{00000000-0005-0000-0000-0000AC340000}"/>
    <cellStyle name="Komma 10" xfId="20122" xr:uid="{00000000-0005-0000-0000-0000AD340000}"/>
    <cellStyle name="Komma 10 2" xfId="20123" xr:uid="{00000000-0005-0000-0000-0000AE340000}"/>
    <cellStyle name="Komma 10 2 2" xfId="44983" xr:uid="{00000000-0005-0000-0000-0000AF340000}"/>
    <cellStyle name="Komma 10 2 3" xfId="45891" xr:uid="{00000000-0005-0000-0000-0000B0340000}"/>
    <cellStyle name="Komma 10 3" xfId="44982" xr:uid="{00000000-0005-0000-0000-0000B1340000}"/>
    <cellStyle name="Komma 10 4" xfId="45890" xr:uid="{00000000-0005-0000-0000-0000B2340000}"/>
    <cellStyle name="Komma 11" xfId="20124" xr:uid="{00000000-0005-0000-0000-0000B3340000}"/>
    <cellStyle name="Komma 11 2" xfId="44984" xr:uid="{00000000-0005-0000-0000-0000B4340000}"/>
    <cellStyle name="Komma 11 3" xfId="45892" xr:uid="{00000000-0005-0000-0000-0000B5340000}"/>
    <cellStyle name="Komma 2" xfId="3265" xr:uid="{00000000-0005-0000-0000-0000B6340000}"/>
    <cellStyle name="Komma 2 10" xfId="11278" xr:uid="{00000000-0005-0000-0000-0000B7340000}"/>
    <cellStyle name="Komma 2 10 2" xfId="18823" xr:uid="{00000000-0005-0000-0000-0000B8340000}"/>
    <cellStyle name="Komma 2 10 3" xfId="28690" xr:uid="{00000000-0005-0000-0000-0000B9340000}"/>
    <cellStyle name="Komma 2 10 4" xfId="48139" xr:uid="{00000000-0005-0000-0000-0000BA340000}"/>
    <cellStyle name="Komma 2 10 5" xfId="51155" xr:uid="{00000000-0005-0000-0000-0000BB340000}"/>
    <cellStyle name="Komma 2 11" xfId="11765" xr:uid="{00000000-0005-0000-0000-0000BC340000}"/>
    <cellStyle name="Komma 2 11 2" xfId="19300" xr:uid="{00000000-0005-0000-0000-0000BD340000}"/>
    <cellStyle name="Komma 2 11 3" xfId="42980" xr:uid="{00000000-0005-0000-0000-0000BE340000}"/>
    <cellStyle name="Komma 2 11 4" xfId="48616" xr:uid="{00000000-0005-0000-0000-0000BF340000}"/>
    <cellStyle name="Komma 2 11 5" xfId="51632" xr:uid="{00000000-0005-0000-0000-0000C0340000}"/>
    <cellStyle name="Komma 2 12" xfId="6782" xr:uid="{00000000-0005-0000-0000-0000C1340000}"/>
    <cellStyle name="Komma 2 12 2" xfId="17562" xr:uid="{00000000-0005-0000-0000-0000C2340000}"/>
    <cellStyle name="Komma 2 12 3" xfId="43847" xr:uid="{00000000-0005-0000-0000-0000C3340000}"/>
    <cellStyle name="Komma 2 12 4" xfId="46555" xr:uid="{00000000-0005-0000-0000-0000C4340000}"/>
    <cellStyle name="Komma 2 12 5" xfId="49571" xr:uid="{00000000-0005-0000-0000-0000C5340000}"/>
    <cellStyle name="Komma 2 13" xfId="15808" xr:uid="{00000000-0005-0000-0000-0000C6340000}"/>
    <cellStyle name="Komma 2 14" xfId="20125" xr:uid="{00000000-0005-0000-0000-0000C7340000}"/>
    <cellStyle name="Komma 2 15" xfId="44985" xr:uid="{00000000-0005-0000-0000-0000C8340000}"/>
    <cellStyle name="Komma 2 16" xfId="45893" xr:uid="{00000000-0005-0000-0000-0000C9340000}"/>
    <cellStyle name="Komma 2 17" xfId="46079" xr:uid="{00000000-0005-0000-0000-0000CA340000}"/>
    <cellStyle name="Komma 2 18" xfId="49094" xr:uid="{00000000-0005-0000-0000-0000CB340000}"/>
    <cellStyle name="Komma 2 2" xfId="5081" xr:uid="{00000000-0005-0000-0000-0000CC340000}"/>
    <cellStyle name="Komma 2 2 10" xfId="11805" xr:uid="{00000000-0005-0000-0000-0000CD340000}"/>
    <cellStyle name="Komma 2 2 10 2" xfId="19338" xr:uid="{00000000-0005-0000-0000-0000CE340000}"/>
    <cellStyle name="Komma 2 2 10 3" xfId="43634" xr:uid="{00000000-0005-0000-0000-0000CF340000}"/>
    <cellStyle name="Komma 2 2 10 4" xfId="48654" xr:uid="{00000000-0005-0000-0000-0000D0340000}"/>
    <cellStyle name="Komma 2 2 10 5" xfId="51670" xr:uid="{00000000-0005-0000-0000-0000D1340000}"/>
    <cellStyle name="Komma 2 2 11" xfId="7539" xr:uid="{00000000-0005-0000-0000-0000D2340000}"/>
    <cellStyle name="Komma 2 2 11 2" xfId="42566" xr:uid="{00000000-0005-0000-0000-0000D3340000}"/>
    <cellStyle name="Komma 2 2 11 3" xfId="47002" xr:uid="{00000000-0005-0000-0000-0000D4340000}"/>
    <cellStyle name="Komma 2 2 11 4" xfId="50018" xr:uid="{00000000-0005-0000-0000-0000D5340000}"/>
    <cellStyle name="Komma 2 2 12" xfId="20126" xr:uid="{00000000-0005-0000-0000-0000D6340000}"/>
    <cellStyle name="Komma 2 2 13" xfId="44986" xr:uid="{00000000-0005-0000-0000-0000D7340000}"/>
    <cellStyle name="Komma 2 2 14" xfId="45894" xr:uid="{00000000-0005-0000-0000-0000D8340000}"/>
    <cellStyle name="Komma 2 2 15" xfId="46117" xr:uid="{00000000-0005-0000-0000-0000D9340000}"/>
    <cellStyle name="Komma 2 2 16" xfId="49132" xr:uid="{00000000-0005-0000-0000-0000DA340000}"/>
    <cellStyle name="Komma 2 2 2" xfId="5082" xr:uid="{00000000-0005-0000-0000-0000DB340000}"/>
    <cellStyle name="Komma 2 2 2 10" xfId="8469" xr:uid="{00000000-0005-0000-0000-0000DC340000}"/>
    <cellStyle name="Komma 2 2 2 10 2" xfId="42592" xr:uid="{00000000-0005-0000-0000-0000DD340000}"/>
    <cellStyle name="Komma 2 2 2 10 3" xfId="47220" xr:uid="{00000000-0005-0000-0000-0000DE340000}"/>
    <cellStyle name="Komma 2 2 2 10 4" xfId="50236" xr:uid="{00000000-0005-0000-0000-0000DF340000}"/>
    <cellStyle name="Komma 2 2 2 11" xfId="20127" xr:uid="{00000000-0005-0000-0000-0000E0340000}"/>
    <cellStyle name="Komma 2 2 2 12" xfId="44987" xr:uid="{00000000-0005-0000-0000-0000E1340000}"/>
    <cellStyle name="Komma 2 2 2 13" xfId="45895" xr:uid="{00000000-0005-0000-0000-0000E2340000}"/>
    <cellStyle name="Komma 2 2 2 14" xfId="46118" xr:uid="{00000000-0005-0000-0000-0000E3340000}"/>
    <cellStyle name="Komma 2 2 2 15" xfId="49133" xr:uid="{00000000-0005-0000-0000-0000E4340000}"/>
    <cellStyle name="Komma 2 2 2 2" xfId="6154" xr:uid="{00000000-0005-0000-0000-0000E5340000}"/>
    <cellStyle name="Komma 2 2 2 2 2" xfId="6474" xr:uid="{00000000-0005-0000-0000-0000E6340000}"/>
    <cellStyle name="Komma 2 2 2 2 2 2" xfId="11100" xr:uid="{00000000-0005-0000-0000-0000E7340000}"/>
    <cellStyle name="Komma 2 2 2 2 2 2 2" xfId="18650" xr:uid="{00000000-0005-0000-0000-0000E8340000}"/>
    <cellStyle name="Komma 2 2 2 2 2 2 3" xfId="44497" xr:uid="{00000000-0005-0000-0000-0000E9340000}"/>
    <cellStyle name="Komma 2 2 2 2 2 2 4" xfId="47966" xr:uid="{00000000-0005-0000-0000-0000EA340000}"/>
    <cellStyle name="Komma 2 2 2 2 2 2 5" xfId="50982" xr:uid="{00000000-0005-0000-0000-0000EB340000}"/>
    <cellStyle name="Komma 2 2 2 2 2 3" xfId="11585" xr:uid="{00000000-0005-0000-0000-0000EC340000}"/>
    <cellStyle name="Komma 2 2 2 2 2 3 2" xfId="19127" xr:uid="{00000000-0005-0000-0000-0000ED340000}"/>
    <cellStyle name="Komma 2 2 2 2 2 3 3" xfId="20941" xr:uid="{00000000-0005-0000-0000-0000EE340000}"/>
    <cellStyle name="Komma 2 2 2 2 2 3 4" xfId="48443" xr:uid="{00000000-0005-0000-0000-0000EF340000}"/>
    <cellStyle name="Komma 2 2 2 2 2 3 5" xfId="51459" xr:uid="{00000000-0005-0000-0000-0000F0340000}"/>
    <cellStyle name="Komma 2 2 2 2 2 4" xfId="12072" xr:uid="{00000000-0005-0000-0000-0000F1340000}"/>
    <cellStyle name="Komma 2 2 2 2 2 4 2" xfId="19604" xr:uid="{00000000-0005-0000-0000-0000F2340000}"/>
    <cellStyle name="Komma 2 2 2 2 2 4 3" xfId="43487" xr:uid="{00000000-0005-0000-0000-0000F3340000}"/>
    <cellStyle name="Komma 2 2 2 2 2 4 4" xfId="48920" xr:uid="{00000000-0005-0000-0000-0000F4340000}"/>
    <cellStyle name="Komma 2 2 2 2 2 4 5" xfId="51936" xr:uid="{00000000-0005-0000-0000-0000F5340000}"/>
    <cellStyle name="Komma 2 2 2 2 2 5" xfId="9108" xr:uid="{00000000-0005-0000-0000-0000F6340000}"/>
    <cellStyle name="Komma 2 2 2 2 2 5 2" xfId="43907" xr:uid="{00000000-0005-0000-0000-0000F7340000}"/>
    <cellStyle name="Komma 2 2 2 2 2 5 3" xfId="47489" xr:uid="{00000000-0005-0000-0000-0000F8340000}"/>
    <cellStyle name="Komma 2 2 2 2 2 5 4" xfId="50505" xr:uid="{00000000-0005-0000-0000-0000F9340000}"/>
    <cellStyle name="Komma 2 2 2 2 2 6" xfId="42382" xr:uid="{00000000-0005-0000-0000-0000FA340000}"/>
    <cellStyle name="Komma 2 2 2 2 2 7" xfId="46383" xr:uid="{00000000-0005-0000-0000-0000FB340000}"/>
    <cellStyle name="Komma 2 2 2 2 2 8" xfId="49399" xr:uid="{00000000-0005-0000-0000-0000FC340000}"/>
    <cellStyle name="Komma 2 2 2 2 3" xfId="10888" xr:uid="{00000000-0005-0000-0000-0000FD340000}"/>
    <cellStyle name="Komma 2 2 2 2 3 2" xfId="18438" xr:uid="{00000000-0005-0000-0000-0000FE340000}"/>
    <cellStyle name="Komma 2 2 2 2 3 3" xfId="43125" xr:uid="{00000000-0005-0000-0000-0000FF340000}"/>
    <cellStyle name="Komma 2 2 2 2 3 4" xfId="47754" xr:uid="{00000000-0005-0000-0000-000000350000}"/>
    <cellStyle name="Komma 2 2 2 2 3 5" xfId="50770" xr:uid="{00000000-0005-0000-0000-000001350000}"/>
    <cellStyle name="Komma 2 2 2 2 4" xfId="11372" xr:uid="{00000000-0005-0000-0000-000002350000}"/>
    <cellStyle name="Komma 2 2 2 2 4 2" xfId="18915" xr:uid="{00000000-0005-0000-0000-000003350000}"/>
    <cellStyle name="Komma 2 2 2 2 4 3" xfId="43163" xr:uid="{00000000-0005-0000-0000-000004350000}"/>
    <cellStyle name="Komma 2 2 2 2 4 4" xfId="48231" xr:uid="{00000000-0005-0000-0000-000005350000}"/>
    <cellStyle name="Komma 2 2 2 2 4 5" xfId="51247" xr:uid="{00000000-0005-0000-0000-000006350000}"/>
    <cellStyle name="Komma 2 2 2 2 5" xfId="11859" xr:uid="{00000000-0005-0000-0000-000007350000}"/>
    <cellStyle name="Komma 2 2 2 2 5 2" xfId="19392" xr:uid="{00000000-0005-0000-0000-000008350000}"/>
    <cellStyle name="Komma 2 2 2 2 5 3" xfId="44365" xr:uid="{00000000-0005-0000-0000-000009350000}"/>
    <cellStyle name="Komma 2 2 2 2 5 4" xfId="48708" xr:uid="{00000000-0005-0000-0000-00000A350000}"/>
    <cellStyle name="Komma 2 2 2 2 5 5" xfId="51724" xr:uid="{00000000-0005-0000-0000-00000B350000}"/>
    <cellStyle name="Komma 2 2 2 2 6" xfId="8807" xr:uid="{00000000-0005-0000-0000-00000C350000}"/>
    <cellStyle name="Komma 2 2 2 2 6 2" xfId="43048" xr:uid="{00000000-0005-0000-0000-00000D350000}"/>
    <cellStyle name="Komma 2 2 2 2 6 3" xfId="47277" xr:uid="{00000000-0005-0000-0000-00000E350000}"/>
    <cellStyle name="Komma 2 2 2 2 6 4" xfId="50293" xr:uid="{00000000-0005-0000-0000-00000F350000}"/>
    <cellStyle name="Komma 2 2 2 2 7" xfId="43644" xr:uid="{00000000-0005-0000-0000-000010350000}"/>
    <cellStyle name="Komma 2 2 2 2 8" xfId="46171" xr:uid="{00000000-0005-0000-0000-000011350000}"/>
    <cellStyle name="Komma 2 2 2 2 9" xfId="49187" xr:uid="{00000000-0005-0000-0000-000012350000}"/>
    <cellStyle name="Komma 2 2 2 3" xfId="6234" xr:uid="{00000000-0005-0000-0000-000013350000}"/>
    <cellStyle name="Komma 2 2 2 3 2" xfId="6554" xr:uid="{00000000-0005-0000-0000-000014350000}"/>
    <cellStyle name="Komma 2 2 2 3 2 2" xfId="11153" xr:uid="{00000000-0005-0000-0000-000015350000}"/>
    <cellStyle name="Komma 2 2 2 3 2 2 2" xfId="18703" xr:uid="{00000000-0005-0000-0000-000016350000}"/>
    <cellStyle name="Komma 2 2 2 3 2 2 3" xfId="43394" xr:uid="{00000000-0005-0000-0000-000017350000}"/>
    <cellStyle name="Komma 2 2 2 3 2 2 4" xfId="48019" xr:uid="{00000000-0005-0000-0000-000018350000}"/>
    <cellStyle name="Komma 2 2 2 3 2 2 5" xfId="51035" xr:uid="{00000000-0005-0000-0000-000019350000}"/>
    <cellStyle name="Komma 2 2 2 3 2 3" xfId="11638" xr:uid="{00000000-0005-0000-0000-00001A350000}"/>
    <cellStyle name="Komma 2 2 2 3 2 3 2" xfId="19180" xr:uid="{00000000-0005-0000-0000-00001B350000}"/>
    <cellStyle name="Komma 2 2 2 3 2 3 3" xfId="42803" xr:uid="{00000000-0005-0000-0000-00001C350000}"/>
    <cellStyle name="Komma 2 2 2 3 2 3 4" xfId="48496" xr:uid="{00000000-0005-0000-0000-00001D350000}"/>
    <cellStyle name="Komma 2 2 2 3 2 3 5" xfId="51512" xr:uid="{00000000-0005-0000-0000-00001E350000}"/>
    <cellStyle name="Komma 2 2 2 3 2 4" xfId="12125" xr:uid="{00000000-0005-0000-0000-00001F350000}"/>
    <cellStyle name="Komma 2 2 2 3 2 4 2" xfId="19657" xr:uid="{00000000-0005-0000-0000-000020350000}"/>
    <cellStyle name="Komma 2 2 2 3 2 4 3" xfId="43841" xr:uid="{00000000-0005-0000-0000-000021350000}"/>
    <cellStyle name="Komma 2 2 2 3 2 4 4" xfId="48973" xr:uid="{00000000-0005-0000-0000-000022350000}"/>
    <cellStyle name="Komma 2 2 2 3 2 4 5" xfId="51989" xr:uid="{00000000-0005-0000-0000-000023350000}"/>
    <cellStyle name="Komma 2 2 2 3 2 5" xfId="9187" xr:uid="{00000000-0005-0000-0000-000024350000}"/>
    <cellStyle name="Komma 2 2 2 3 2 5 2" xfId="44630" xr:uid="{00000000-0005-0000-0000-000025350000}"/>
    <cellStyle name="Komma 2 2 2 3 2 5 3" xfId="47542" xr:uid="{00000000-0005-0000-0000-000026350000}"/>
    <cellStyle name="Komma 2 2 2 3 2 5 4" xfId="50558" xr:uid="{00000000-0005-0000-0000-000027350000}"/>
    <cellStyle name="Komma 2 2 2 3 2 6" xfId="44317" xr:uid="{00000000-0005-0000-0000-000028350000}"/>
    <cellStyle name="Komma 2 2 2 3 2 7" xfId="46436" xr:uid="{00000000-0005-0000-0000-000029350000}"/>
    <cellStyle name="Komma 2 2 2 3 2 8" xfId="49452" xr:uid="{00000000-0005-0000-0000-00002A350000}"/>
    <cellStyle name="Komma 2 2 2 3 3" xfId="10941" xr:uid="{00000000-0005-0000-0000-00002B350000}"/>
    <cellStyle name="Komma 2 2 2 3 3 2" xfId="18491" xr:uid="{00000000-0005-0000-0000-00002C350000}"/>
    <cellStyle name="Komma 2 2 2 3 3 3" xfId="21585" xr:uid="{00000000-0005-0000-0000-00002D350000}"/>
    <cellStyle name="Komma 2 2 2 3 3 4" xfId="47807" xr:uid="{00000000-0005-0000-0000-00002E350000}"/>
    <cellStyle name="Komma 2 2 2 3 3 5" xfId="50823" xr:uid="{00000000-0005-0000-0000-00002F350000}"/>
    <cellStyle name="Komma 2 2 2 3 4" xfId="11426" xr:uid="{00000000-0005-0000-0000-000030350000}"/>
    <cellStyle name="Komma 2 2 2 3 4 2" xfId="18968" xr:uid="{00000000-0005-0000-0000-000031350000}"/>
    <cellStyle name="Komma 2 2 2 3 4 3" xfId="42771" xr:uid="{00000000-0005-0000-0000-000032350000}"/>
    <cellStyle name="Komma 2 2 2 3 4 4" xfId="48284" xr:uid="{00000000-0005-0000-0000-000033350000}"/>
    <cellStyle name="Komma 2 2 2 3 4 5" xfId="51300" xr:uid="{00000000-0005-0000-0000-000034350000}"/>
    <cellStyle name="Komma 2 2 2 3 5" xfId="11913" xr:uid="{00000000-0005-0000-0000-000035350000}"/>
    <cellStyle name="Komma 2 2 2 3 5 2" xfId="19445" xr:uid="{00000000-0005-0000-0000-000036350000}"/>
    <cellStyle name="Komma 2 2 2 3 5 3" xfId="44307" xr:uid="{00000000-0005-0000-0000-000037350000}"/>
    <cellStyle name="Komma 2 2 2 3 5 4" xfId="48761" xr:uid="{00000000-0005-0000-0000-000038350000}"/>
    <cellStyle name="Komma 2 2 2 3 5 5" xfId="51777" xr:uid="{00000000-0005-0000-0000-000039350000}"/>
    <cellStyle name="Komma 2 2 2 3 6" xfId="8878" xr:uid="{00000000-0005-0000-0000-00003A350000}"/>
    <cellStyle name="Komma 2 2 2 3 6 2" xfId="44483" xr:uid="{00000000-0005-0000-0000-00003B350000}"/>
    <cellStyle name="Komma 2 2 2 3 6 3" xfId="47330" xr:uid="{00000000-0005-0000-0000-00003C350000}"/>
    <cellStyle name="Komma 2 2 2 3 6 4" xfId="50346" xr:uid="{00000000-0005-0000-0000-00003D350000}"/>
    <cellStyle name="Komma 2 2 2 3 7" xfId="30861" xr:uid="{00000000-0005-0000-0000-00003E350000}"/>
    <cellStyle name="Komma 2 2 2 3 8" xfId="46224" xr:uid="{00000000-0005-0000-0000-00003F350000}"/>
    <cellStyle name="Komma 2 2 2 3 9" xfId="49240" xr:uid="{00000000-0005-0000-0000-000040350000}"/>
    <cellStyle name="Komma 2 2 2 4" xfId="6314" xr:uid="{00000000-0005-0000-0000-000041350000}"/>
    <cellStyle name="Komma 2 2 2 4 2" xfId="6634" xr:uid="{00000000-0005-0000-0000-000042350000}"/>
    <cellStyle name="Komma 2 2 2 4 2 2" xfId="11206" xr:uid="{00000000-0005-0000-0000-000043350000}"/>
    <cellStyle name="Komma 2 2 2 4 2 2 2" xfId="18756" xr:uid="{00000000-0005-0000-0000-000044350000}"/>
    <cellStyle name="Komma 2 2 2 4 2 2 3" xfId="28811" xr:uid="{00000000-0005-0000-0000-000045350000}"/>
    <cellStyle name="Komma 2 2 2 4 2 2 4" xfId="48072" xr:uid="{00000000-0005-0000-0000-000046350000}"/>
    <cellStyle name="Komma 2 2 2 4 2 2 5" xfId="51088" xr:uid="{00000000-0005-0000-0000-000047350000}"/>
    <cellStyle name="Komma 2 2 2 4 2 3" xfId="11691" xr:uid="{00000000-0005-0000-0000-000048350000}"/>
    <cellStyle name="Komma 2 2 2 4 2 3 2" xfId="19233" xr:uid="{00000000-0005-0000-0000-000049350000}"/>
    <cellStyle name="Komma 2 2 2 4 2 3 3" xfId="28569" xr:uid="{00000000-0005-0000-0000-00004A350000}"/>
    <cellStyle name="Komma 2 2 2 4 2 3 4" xfId="48549" xr:uid="{00000000-0005-0000-0000-00004B350000}"/>
    <cellStyle name="Komma 2 2 2 4 2 3 5" xfId="51565" xr:uid="{00000000-0005-0000-0000-00004C350000}"/>
    <cellStyle name="Komma 2 2 2 4 2 4" xfId="12178" xr:uid="{00000000-0005-0000-0000-00004D350000}"/>
    <cellStyle name="Komma 2 2 2 4 2 4 2" xfId="19710" xr:uid="{00000000-0005-0000-0000-00004E350000}"/>
    <cellStyle name="Komma 2 2 2 4 2 4 3" xfId="43937" xr:uid="{00000000-0005-0000-0000-00004F350000}"/>
    <cellStyle name="Komma 2 2 2 4 2 4 4" xfId="49026" xr:uid="{00000000-0005-0000-0000-000050350000}"/>
    <cellStyle name="Komma 2 2 2 4 2 4 5" xfId="52042" xr:uid="{00000000-0005-0000-0000-000051350000}"/>
    <cellStyle name="Komma 2 2 2 4 2 5" xfId="9267" xr:uid="{00000000-0005-0000-0000-000052350000}"/>
    <cellStyle name="Komma 2 2 2 4 2 5 2" xfId="32666" xr:uid="{00000000-0005-0000-0000-000053350000}"/>
    <cellStyle name="Komma 2 2 2 4 2 5 3" xfId="47595" xr:uid="{00000000-0005-0000-0000-000054350000}"/>
    <cellStyle name="Komma 2 2 2 4 2 5 4" xfId="50611" xr:uid="{00000000-0005-0000-0000-000055350000}"/>
    <cellStyle name="Komma 2 2 2 4 2 6" xfId="42429" xr:uid="{00000000-0005-0000-0000-000056350000}"/>
    <cellStyle name="Komma 2 2 2 4 2 7" xfId="46489" xr:uid="{00000000-0005-0000-0000-000057350000}"/>
    <cellStyle name="Komma 2 2 2 4 2 8" xfId="49505" xr:uid="{00000000-0005-0000-0000-000058350000}"/>
    <cellStyle name="Komma 2 2 2 4 3" xfId="10994" xr:uid="{00000000-0005-0000-0000-000059350000}"/>
    <cellStyle name="Komma 2 2 2 4 3 2" xfId="18544" xr:uid="{00000000-0005-0000-0000-00005A350000}"/>
    <cellStyle name="Komma 2 2 2 4 3 3" xfId="43767" xr:uid="{00000000-0005-0000-0000-00005B350000}"/>
    <cellStyle name="Komma 2 2 2 4 3 4" xfId="47860" xr:uid="{00000000-0005-0000-0000-00005C350000}"/>
    <cellStyle name="Komma 2 2 2 4 3 5" xfId="50876" xr:uid="{00000000-0005-0000-0000-00005D350000}"/>
    <cellStyle name="Komma 2 2 2 4 4" xfId="11479" xr:uid="{00000000-0005-0000-0000-00005E350000}"/>
    <cellStyle name="Komma 2 2 2 4 4 2" xfId="19021" xr:uid="{00000000-0005-0000-0000-00005F350000}"/>
    <cellStyle name="Komma 2 2 2 4 4 3" xfId="43534" xr:uid="{00000000-0005-0000-0000-000060350000}"/>
    <cellStyle name="Komma 2 2 2 4 4 4" xfId="48337" xr:uid="{00000000-0005-0000-0000-000061350000}"/>
    <cellStyle name="Komma 2 2 2 4 4 5" xfId="51353" xr:uid="{00000000-0005-0000-0000-000062350000}"/>
    <cellStyle name="Komma 2 2 2 4 5" xfId="11966" xr:uid="{00000000-0005-0000-0000-000063350000}"/>
    <cellStyle name="Komma 2 2 2 4 5 2" xfId="19498" xr:uid="{00000000-0005-0000-0000-000064350000}"/>
    <cellStyle name="Komma 2 2 2 4 5 3" xfId="42853" xr:uid="{00000000-0005-0000-0000-000065350000}"/>
    <cellStyle name="Komma 2 2 2 4 5 4" xfId="48814" xr:uid="{00000000-0005-0000-0000-000066350000}"/>
    <cellStyle name="Komma 2 2 2 4 5 5" xfId="51830" xr:uid="{00000000-0005-0000-0000-000067350000}"/>
    <cellStyle name="Komma 2 2 2 4 6" xfId="8954" xr:uid="{00000000-0005-0000-0000-000068350000}"/>
    <cellStyle name="Komma 2 2 2 4 6 2" xfId="43980" xr:uid="{00000000-0005-0000-0000-000069350000}"/>
    <cellStyle name="Komma 2 2 2 4 6 3" xfId="47383" xr:uid="{00000000-0005-0000-0000-00006A350000}"/>
    <cellStyle name="Komma 2 2 2 4 6 4" xfId="50399" xr:uid="{00000000-0005-0000-0000-00006B350000}"/>
    <cellStyle name="Komma 2 2 2 4 7" xfId="21660" xr:uid="{00000000-0005-0000-0000-00006C350000}"/>
    <cellStyle name="Komma 2 2 2 4 8" xfId="46277" xr:uid="{00000000-0005-0000-0000-00006D350000}"/>
    <cellStyle name="Komma 2 2 2 4 9" xfId="49293" xr:uid="{00000000-0005-0000-0000-00006E350000}"/>
    <cellStyle name="Komma 2 2 2 5" xfId="6394" xr:uid="{00000000-0005-0000-0000-00006F350000}"/>
    <cellStyle name="Komma 2 2 2 5 2" xfId="11047" xr:uid="{00000000-0005-0000-0000-000070350000}"/>
    <cellStyle name="Komma 2 2 2 5 2 2" xfId="18597" xr:uid="{00000000-0005-0000-0000-000071350000}"/>
    <cellStyle name="Komma 2 2 2 5 2 3" xfId="42715" xr:uid="{00000000-0005-0000-0000-000072350000}"/>
    <cellStyle name="Komma 2 2 2 5 2 4" xfId="47913" xr:uid="{00000000-0005-0000-0000-000073350000}"/>
    <cellStyle name="Komma 2 2 2 5 2 5" xfId="50929" xr:uid="{00000000-0005-0000-0000-000074350000}"/>
    <cellStyle name="Komma 2 2 2 5 3" xfId="11532" xr:uid="{00000000-0005-0000-0000-000075350000}"/>
    <cellStyle name="Komma 2 2 2 5 3 2" xfId="19074" xr:uid="{00000000-0005-0000-0000-000076350000}"/>
    <cellStyle name="Komma 2 2 2 5 3 3" xfId="42785" xr:uid="{00000000-0005-0000-0000-000077350000}"/>
    <cellStyle name="Komma 2 2 2 5 3 4" xfId="48390" xr:uid="{00000000-0005-0000-0000-000078350000}"/>
    <cellStyle name="Komma 2 2 2 5 3 5" xfId="51406" xr:uid="{00000000-0005-0000-0000-000079350000}"/>
    <cellStyle name="Komma 2 2 2 5 4" xfId="12019" xr:uid="{00000000-0005-0000-0000-00007A350000}"/>
    <cellStyle name="Komma 2 2 2 5 4 2" xfId="19551" xr:uid="{00000000-0005-0000-0000-00007B350000}"/>
    <cellStyle name="Komma 2 2 2 5 4 3" xfId="42863" xr:uid="{00000000-0005-0000-0000-00007C350000}"/>
    <cellStyle name="Komma 2 2 2 5 4 4" xfId="48867" xr:uid="{00000000-0005-0000-0000-00007D350000}"/>
    <cellStyle name="Komma 2 2 2 5 4 5" xfId="51883" xr:uid="{00000000-0005-0000-0000-00007E350000}"/>
    <cellStyle name="Komma 2 2 2 5 5" xfId="9033" xr:uid="{00000000-0005-0000-0000-00007F350000}"/>
    <cellStyle name="Komma 2 2 2 5 5 2" xfId="44048" xr:uid="{00000000-0005-0000-0000-000080350000}"/>
    <cellStyle name="Komma 2 2 2 5 5 3" xfId="47436" xr:uid="{00000000-0005-0000-0000-000081350000}"/>
    <cellStyle name="Komma 2 2 2 5 5 4" xfId="50452" xr:uid="{00000000-0005-0000-0000-000082350000}"/>
    <cellStyle name="Komma 2 2 2 5 6" xfId="44859" xr:uid="{00000000-0005-0000-0000-000083350000}"/>
    <cellStyle name="Komma 2 2 2 5 7" xfId="46330" xr:uid="{00000000-0005-0000-0000-000084350000}"/>
    <cellStyle name="Komma 2 2 2 5 8" xfId="49346" xr:uid="{00000000-0005-0000-0000-000085350000}"/>
    <cellStyle name="Komma 2 2 2 6" xfId="6714" xr:uid="{00000000-0005-0000-0000-000086350000}"/>
    <cellStyle name="Komma 2 2 2 6 2" xfId="11259" xr:uid="{00000000-0005-0000-0000-000087350000}"/>
    <cellStyle name="Komma 2 2 2 6 2 2" xfId="18809" xr:uid="{00000000-0005-0000-0000-000088350000}"/>
    <cellStyle name="Komma 2 2 2 6 2 3" xfId="33258" xr:uid="{00000000-0005-0000-0000-000089350000}"/>
    <cellStyle name="Komma 2 2 2 6 2 4" xfId="48125" xr:uid="{00000000-0005-0000-0000-00008A350000}"/>
    <cellStyle name="Komma 2 2 2 6 2 5" xfId="51141" xr:uid="{00000000-0005-0000-0000-00008B350000}"/>
    <cellStyle name="Komma 2 2 2 6 3" xfId="11744" xr:uid="{00000000-0005-0000-0000-00008C350000}"/>
    <cellStyle name="Komma 2 2 2 6 3 2" xfId="19286" xr:uid="{00000000-0005-0000-0000-00008D350000}"/>
    <cellStyle name="Komma 2 2 2 6 3 3" xfId="42821" xr:uid="{00000000-0005-0000-0000-00008E350000}"/>
    <cellStyle name="Komma 2 2 2 6 3 4" xfId="48602" xr:uid="{00000000-0005-0000-0000-00008F350000}"/>
    <cellStyle name="Komma 2 2 2 6 3 5" xfId="51618" xr:uid="{00000000-0005-0000-0000-000090350000}"/>
    <cellStyle name="Komma 2 2 2 6 4" xfId="12232" xr:uid="{00000000-0005-0000-0000-000091350000}"/>
    <cellStyle name="Komma 2 2 2 6 4 2" xfId="19763" xr:uid="{00000000-0005-0000-0000-000092350000}"/>
    <cellStyle name="Komma 2 2 2 6 4 3" xfId="43327" xr:uid="{00000000-0005-0000-0000-000093350000}"/>
    <cellStyle name="Komma 2 2 2 6 4 4" xfId="49079" xr:uid="{00000000-0005-0000-0000-000094350000}"/>
    <cellStyle name="Komma 2 2 2 6 4 5" xfId="52095" xr:uid="{00000000-0005-0000-0000-000095350000}"/>
    <cellStyle name="Komma 2 2 2 6 5" xfId="9347" xr:uid="{00000000-0005-0000-0000-000096350000}"/>
    <cellStyle name="Komma 2 2 2 6 5 2" xfId="21310" xr:uid="{00000000-0005-0000-0000-000097350000}"/>
    <cellStyle name="Komma 2 2 2 6 5 3" xfId="47648" xr:uid="{00000000-0005-0000-0000-000098350000}"/>
    <cellStyle name="Komma 2 2 2 6 5 4" xfId="50664" xr:uid="{00000000-0005-0000-0000-000099350000}"/>
    <cellStyle name="Komma 2 2 2 6 6" xfId="42443" xr:uid="{00000000-0005-0000-0000-00009A350000}"/>
    <cellStyle name="Komma 2 2 2 6 7" xfId="46542" xr:uid="{00000000-0005-0000-0000-00009B350000}"/>
    <cellStyle name="Komma 2 2 2 6 8" xfId="49558" xr:uid="{00000000-0005-0000-0000-00009C350000}"/>
    <cellStyle name="Komma 2 2 2 7" xfId="10835" xr:uid="{00000000-0005-0000-0000-00009D350000}"/>
    <cellStyle name="Komma 2 2 2 7 2" xfId="18385" xr:uid="{00000000-0005-0000-0000-00009E350000}"/>
    <cellStyle name="Komma 2 2 2 7 3" xfId="44399" xr:uid="{00000000-0005-0000-0000-00009F350000}"/>
    <cellStyle name="Komma 2 2 2 7 4" xfId="47701" xr:uid="{00000000-0005-0000-0000-0000A0350000}"/>
    <cellStyle name="Komma 2 2 2 7 5" xfId="50717" xr:uid="{00000000-0005-0000-0000-0000A1350000}"/>
    <cellStyle name="Komma 2 2 2 8" xfId="11319" xr:uid="{00000000-0005-0000-0000-0000A2350000}"/>
    <cellStyle name="Komma 2 2 2 8 2" xfId="18862" xr:uid="{00000000-0005-0000-0000-0000A3350000}"/>
    <cellStyle name="Komma 2 2 2 8 3" xfId="42753" xr:uid="{00000000-0005-0000-0000-0000A4350000}"/>
    <cellStyle name="Komma 2 2 2 8 4" xfId="48178" xr:uid="{00000000-0005-0000-0000-0000A5350000}"/>
    <cellStyle name="Komma 2 2 2 8 5" xfId="51194" xr:uid="{00000000-0005-0000-0000-0000A6350000}"/>
    <cellStyle name="Komma 2 2 2 9" xfId="11806" xr:uid="{00000000-0005-0000-0000-0000A7350000}"/>
    <cellStyle name="Komma 2 2 2 9 2" xfId="19339" xr:uid="{00000000-0005-0000-0000-0000A8350000}"/>
    <cellStyle name="Komma 2 2 2 9 3" xfId="42828" xr:uid="{00000000-0005-0000-0000-0000A9350000}"/>
    <cellStyle name="Komma 2 2 2 9 4" xfId="48655" xr:uid="{00000000-0005-0000-0000-0000AA350000}"/>
    <cellStyle name="Komma 2 2 2 9 5" xfId="51671" xr:uid="{00000000-0005-0000-0000-0000AB350000}"/>
    <cellStyle name="Komma 2 2 3" xfId="6153" xr:uid="{00000000-0005-0000-0000-0000AC350000}"/>
    <cellStyle name="Komma 2 2 3 10" xfId="45896" xr:uid="{00000000-0005-0000-0000-0000AD350000}"/>
    <cellStyle name="Komma 2 2 3 11" xfId="46170" xr:uid="{00000000-0005-0000-0000-0000AE350000}"/>
    <cellStyle name="Komma 2 2 3 12" xfId="49186" xr:uid="{00000000-0005-0000-0000-0000AF350000}"/>
    <cellStyle name="Komma 2 2 3 2" xfId="6473" xr:uid="{00000000-0005-0000-0000-0000B0350000}"/>
    <cellStyle name="Komma 2 2 3 2 2" xfId="11099" xr:uid="{00000000-0005-0000-0000-0000B1350000}"/>
    <cellStyle name="Komma 2 2 3 2 2 2" xfId="18649" xr:uid="{00000000-0005-0000-0000-0000B2350000}"/>
    <cellStyle name="Komma 2 2 3 2 2 3" xfId="20946" xr:uid="{00000000-0005-0000-0000-0000B3350000}"/>
    <cellStyle name="Komma 2 2 3 2 2 4" xfId="47965" xr:uid="{00000000-0005-0000-0000-0000B4350000}"/>
    <cellStyle name="Komma 2 2 3 2 2 5" xfId="50981" xr:uid="{00000000-0005-0000-0000-0000B5350000}"/>
    <cellStyle name="Komma 2 2 3 2 3" xfId="11584" xr:uid="{00000000-0005-0000-0000-0000B6350000}"/>
    <cellStyle name="Komma 2 2 3 2 3 2" xfId="19126" xr:uid="{00000000-0005-0000-0000-0000B7350000}"/>
    <cellStyle name="Komma 2 2 3 2 3 3" xfId="43188" xr:uid="{00000000-0005-0000-0000-0000B8350000}"/>
    <cellStyle name="Komma 2 2 3 2 3 4" xfId="48442" xr:uid="{00000000-0005-0000-0000-0000B9350000}"/>
    <cellStyle name="Komma 2 2 3 2 3 5" xfId="51458" xr:uid="{00000000-0005-0000-0000-0000BA350000}"/>
    <cellStyle name="Komma 2 2 3 2 4" xfId="12071" xr:uid="{00000000-0005-0000-0000-0000BB350000}"/>
    <cellStyle name="Komma 2 2 3 2 4 2" xfId="19603" xr:uid="{00000000-0005-0000-0000-0000BC350000}"/>
    <cellStyle name="Komma 2 2 3 2 4 3" xfId="43248" xr:uid="{00000000-0005-0000-0000-0000BD350000}"/>
    <cellStyle name="Komma 2 2 3 2 4 4" xfId="48919" xr:uid="{00000000-0005-0000-0000-0000BE350000}"/>
    <cellStyle name="Komma 2 2 3 2 4 5" xfId="51935" xr:uid="{00000000-0005-0000-0000-0000BF350000}"/>
    <cellStyle name="Komma 2 2 3 2 5" xfId="9107" xr:uid="{00000000-0005-0000-0000-0000C0350000}"/>
    <cellStyle name="Komma 2 2 3 2 5 2" xfId="29975" xr:uid="{00000000-0005-0000-0000-0000C1350000}"/>
    <cellStyle name="Komma 2 2 3 2 5 3" xfId="47488" xr:uid="{00000000-0005-0000-0000-0000C2350000}"/>
    <cellStyle name="Komma 2 2 3 2 5 4" xfId="50504" xr:uid="{00000000-0005-0000-0000-0000C3350000}"/>
    <cellStyle name="Komma 2 2 3 2 6" xfId="43869" xr:uid="{00000000-0005-0000-0000-0000C4350000}"/>
    <cellStyle name="Komma 2 2 3 2 7" xfId="46382" xr:uid="{00000000-0005-0000-0000-0000C5350000}"/>
    <cellStyle name="Komma 2 2 3 2 8" xfId="49398" xr:uid="{00000000-0005-0000-0000-0000C6350000}"/>
    <cellStyle name="Komma 2 2 3 3" xfId="10887" xr:uid="{00000000-0005-0000-0000-0000C7350000}"/>
    <cellStyle name="Komma 2 2 3 3 2" xfId="18437" xr:uid="{00000000-0005-0000-0000-0000C8350000}"/>
    <cellStyle name="Komma 2 2 3 3 3" xfId="44115" xr:uid="{00000000-0005-0000-0000-0000C9350000}"/>
    <cellStyle name="Komma 2 2 3 3 4" xfId="47753" xr:uid="{00000000-0005-0000-0000-0000CA350000}"/>
    <cellStyle name="Komma 2 2 3 3 5" xfId="50769" xr:uid="{00000000-0005-0000-0000-0000CB350000}"/>
    <cellStyle name="Komma 2 2 3 4" xfId="11371" xr:uid="{00000000-0005-0000-0000-0000CC350000}"/>
    <cellStyle name="Komma 2 2 3 4 2" xfId="18914" xr:uid="{00000000-0005-0000-0000-0000CD350000}"/>
    <cellStyle name="Komma 2 2 3 4 3" xfId="44278" xr:uid="{00000000-0005-0000-0000-0000CE350000}"/>
    <cellStyle name="Komma 2 2 3 4 4" xfId="48230" xr:uid="{00000000-0005-0000-0000-0000CF350000}"/>
    <cellStyle name="Komma 2 2 3 4 5" xfId="51246" xr:uid="{00000000-0005-0000-0000-0000D0350000}"/>
    <cellStyle name="Komma 2 2 3 5" xfId="11858" xr:uid="{00000000-0005-0000-0000-0000D1350000}"/>
    <cellStyle name="Komma 2 2 3 5 2" xfId="19391" xr:uid="{00000000-0005-0000-0000-0000D2350000}"/>
    <cellStyle name="Komma 2 2 3 5 3" xfId="43221" xr:uid="{00000000-0005-0000-0000-0000D3350000}"/>
    <cellStyle name="Komma 2 2 3 5 4" xfId="48707" xr:uid="{00000000-0005-0000-0000-0000D4350000}"/>
    <cellStyle name="Komma 2 2 3 5 5" xfId="51723" xr:uid="{00000000-0005-0000-0000-0000D5350000}"/>
    <cellStyle name="Komma 2 2 3 6" xfId="8806" xr:uid="{00000000-0005-0000-0000-0000D6350000}"/>
    <cellStyle name="Komma 2 2 3 6 2" xfId="44106" xr:uid="{00000000-0005-0000-0000-0000D7350000}"/>
    <cellStyle name="Komma 2 2 3 6 3" xfId="47276" xr:uid="{00000000-0005-0000-0000-0000D8350000}"/>
    <cellStyle name="Komma 2 2 3 6 4" xfId="50292" xr:uid="{00000000-0005-0000-0000-0000D9350000}"/>
    <cellStyle name="Komma 2 2 3 7" xfId="20128" xr:uid="{00000000-0005-0000-0000-0000DA350000}"/>
    <cellStyle name="Komma 2 2 3 8" xfId="44139" xr:uid="{00000000-0005-0000-0000-0000DB350000}"/>
    <cellStyle name="Komma 2 2 3 9" xfId="44988" xr:uid="{00000000-0005-0000-0000-0000DC350000}"/>
    <cellStyle name="Komma 2 2 4" xfId="6233" xr:uid="{00000000-0005-0000-0000-0000DD350000}"/>
    <cellStyle name="Komma 2 2 4 2" xfId="6553" xr:uid="{00000000-0005-0000-0000-0000DE350000}"/>
    <cellStyle name="Komma 2 2 4 2 2" xfId="11152" xr:uid="{00000000-0005-0000-0000-0000DF350000}"/>
    <cellStyle name="Komma 2 2 4 2 2 2" xfId="18702" xr:uid="{00000000-0005-0000-0000-0000E0350000}"/>
    <cellStyle name="Komma 2 2 4 2 2 3" xfId="42732" xr:uid="{00000000-0005-0000-0000-0000E1350000}"/>
    <cellStyle name="Komma 2 2 4 2 2 4" xfId="48018" xr:uid="{00000000-0005-0000-0000-0000E2350000}"/>
    <cellStyle name="Komma 2 2 4 2 2 5" xfId="51034" xr:uid="{00000000-0005-0000-0000-0000E3350000}"/>
    <cellStyle name="Komma 2 2 4 2 3" xfId="11637" xr:uid="{00000000-0005-0000-0000-0000E4350000}"/>
    <cellStyle name="Komma 2 2 4 2 3 2" xfId="19179" xr:uid="{00000000-0005-0000-0000-0000E5350000}"/>
    <cellStyle name="Komma 2 2 4 2 3 3" xfId="44826" xr:uid="{00000000-0005-0000-0000-0000E6350000}"/>
    <cellStyle name="Komma 2 2 4 2 3 4" xfId="48495" xr:uid="{00000000-0005-0000-0000-0000E7350000}"/>
    <cellStyle name="Komma 2 2 4 2 3 5" xfId="51511" xr:uid="{00000000-0005-0000-0000-0000E8350000}"/>
    <cellStyle name="Komma 2 2 4 2 4" xfId="12124" xr:uid="{00000000-0005-0000-0000-0000E9350000}"/>
    <cellStyle name="Komma 2 2 4 2 4 2" xfId="19656" xr:uid="{00000000-0005-0000-0000-0000EA350000}"/>
    <cellStyle name="Komma 2 2 4 2 4 3" xfId="44017" xr:uid="{00000000-0005-0000-0000-0000EB350000}"/>
    <cellStyle name="Komma 2 2 4 2 4 4" xfId="48972" xr:uid="{00000000-0005-0000-0000-0000EC350000}"/>
    <cellStyle name="Komma 2 2 4 2 4 5" xfId="51988" xr:uid="{00000000-0005-0000-0000-0000ED350000}"/>
    <cellStyle name="Komma 2 2 4 2 5" xfId="9186" xr:uid="{00000000-0005-0000-0000-0000EE350000}"/>
    <cellStyle name="Komma 2 2 4 2 5 2" xfId="43091" xr:uid="{00000000-0005-0000-0000-0000EF350000}"/>
    <cellStyle name="Komma 2 2 4 2 5 3" xfId="47541" xr:uid="{00000000-0005-0000-0000-0000F0350000}"/>
    <cellStyle name="Komma 2 2 4 2 5 4" xfId="50557" xr:uid="{00000000-0005-0000-0000-0000F1350000}"/>
    <cellStyle name="Komma 2 2 4 2 6" xfId="42913" xr:uid="{00000000-0005-0000-0000-0000F2350000}"/>
    <cellStyle name="Komma 2 2 4 2 7" xfId="46435" xr:uid="{00000000-0005-0000-0000-0000F3350000}"/>
    <cellStyle name="Komma 2 2 4 2 8" xfId="49451" xr:uid="{00000000-0005-0000-0000-0000F4350000}"/>
    <cellStyle name="Komma 2 2 4 3" xfId="10940" xr:uid="{00000000-0005-0000-0000-0000F5350000}"/>
    <cellStyle name="Komma 2 2 4 3 2" xfId="18490" xr:uid="{00000000-0005-0000-0000-0000F6350000}"/>
    <cellStyle name="Komma 2 2 4 3 3" xfId="44788" xr:uid="{00000000-0005-0000-0000-0000F7350000}"/>
    <cellStyle name="Komma 2 2 4 3 4" xfId="47806" xr:uid="{00000000-0005-0000-0000-0000F8350000}"/>
    <cellStyle name="Komma 2 2 4 3 5" xfId="50822" xr:uid="{00000000-0005-0000-0000-0000F9350000}"/>
    <cellStyle name="Komma 2 2 4 4" xfId="11425" xr:uid="{00000000-0005-0000-0000-0000FA350000}"/>
    <cellStyle name="Komma 2 2 4 4 2" xfId="18967" xr:uid="{00000000-0005-0000-0000-0000FB350000}"/>
    <cellStyle name="Komma 2 2 4 4 3" xfId="42770" xr:uid="{00000000-0005-0000-0000-0000FC350000}"/>
    <cellStyle name="Komma 2 2 4 4 4" xfId="48283" xr:uid="{00000000-0005-0000-0000-0000FD350000}"/>
    <cellStyle name="Komma 2 2 4 4 5" xfId="51299" xr:uid="{00000000-0005-0000-0000-0000FE350000}"/>
    <cellStyle name="Komma 2 2 4 5" xfId="11912" xr:uid="{00000000-0005-0000-0000-0000FF350000}"/>
    <cellStyle name="Komma 2 2 4 5 2" xfId="19444" xr:uid="{00000000-0005-0000-0000-000000360000}"/>
    <cellStyle name="Komma 2 2 4 5 3" xfId="42844" xr:uid="{00000000-0005-0000-0000-000001360000}"/>
    <cellStyle name="Komma 2 2 4 5 4" xfId="48760" xr:uid="{00000000-0005-0000-0000-000002360000}"/>
    <cellStyle name="Komma 2 2 4 5 5" xfId="51776" xr:uid="{00000000-0005-0000-0000-000003360000}"/>
    <cellStyle name="Komma 2 2 4 6" xfId="8877" xr:uid="{00000000-0005-0000-0000-000004360000}"/>
    <cellStyle name="Komma 2 2 4 6 2" xfId="20978" xr:uid="{00000000-0005-0000-0000-000005360000}"/>
    <cellStyle name="Komma 2 2 4 6 3" xfId="47329" xr:uid="{00000000-0005-0000-0000-000006360000}"/>
    <cellStyle name="Komma 2 2 4 6 4" xfId="50345" xr:uid="{00000000-0005-0000-0000-000007360000}"/>
    <cellStyle name="Komma 2 2 4 7" xfId="43564" xr:uid="{00000000-0005-0000-0000-000008360000}"/>
    <cellStyle name="Komma 2 2 4 8" xfId="46223" xr:uid="{00000000-0005-0000-0000-000009360000}"/>
    <cellStyle name="Komma 2 2 4 9" xfId="49239" xr:uid="{00000000-0005-0000-0000-00000A360000}"/>
    <cellStyle name="Komma 2 2 5" xfId="6313" xr:uid="{00000000-0005-0000-0000-00000B360000}"/>
    <cellStyle name="Komma 2 2 5 2" xfId="6633" xr:uid="{00000000-0005-0000-0000-00000C360000}"/>
    <cellStyle name="Komma 2 2 5 2 2" xfId="11205" xr:uid="{00000000-0005-0000-0000-00000D360000}"/>
    <cellStyle name="Komma 2 2 5 2 2 2" xfId="18755" xr:uid="{00000000-0005-0000-0000-00000E360000}"/>
    <cellStyle name="Komma 2 2 5 2 2 3" xfId="43530" xr:uid="{00000000-0005-0000-0000-00000F360000}"/>
    <cellStyle name="Komma 2 2 5 2 2 4" xfId="48071" xr:uid="{00000000-0005-0000-0000-000010360000}"/>
    <cellStyle name="Komma 2 2 5 2 2 5" xfId="51087" xr:uid="{00000000-0005-0000-0000-000011360000}"/>
    <cellStyle name="Komma 2 2 5 2 3" xfId="11690" xr:uid="{00000000-0005-0000-0000-000012360000}"/>
    <cellStyle name="Komma 2 2 5 2 3 2" xfId="19232" xr:uid="{00000000-0005-0000-0000-000013360000}"/>
    <cellStyle name="Komma 2 2 5 2 3 3" xfId="43479" xr:uid="{00000000-0005-0000-0000-000014360000}"/>
    <cellStyle name="Komma 2 2 5 2 3 4" xfId="48548" xr:uid="{00000000-0005-0000-0000-000015360000}"/>
    <cellStyle name="Komma 2 2 5 2 3 5" xfId="51564" xr:uid="{00000000-0005-0000-0000-000016360000}"/>
    <cellStyle name="Komma 2 2 5 2 4" xfId="12177" xr:uid="{00000000-0005-0000-0000-000017360000}"/>
    <cellStyle name="Komma 2 2 5 2 4 2" xfId="19709" xr:uid="{00000000-0005-0000-0000-000018360000}"/>
    <cellStyle name="Komma 2 2 5 2 4 3" xfId="44372" xr:uid="{00000000-0005-0000-0000-000019360000}"/>
    <cellStyle name="Komma 2 2 5 2 4 4" xfId="49025" xr:uid="{00000000-0005-0000-0000-00001A360000}"/>
    <cellStyle name="Komma 2 2 5 2 4 5" xfId="52041" xr:uid="{00000000-0005-0000-0000-00001B360000}"/>
    <cellStyle name="Komma 2 2 5 2 5" xfId="9266" xr:uid="{00000000-0005-0000-0000-00001C360000}"/>
    <cellStyle name="Komma 2 2 5 2 5 2" xfId="21605" xr:uid="{00000000-0005-0000-0000-00001D360000}"/>
    <cellStyle name="Komma 2 2 5 2 5 3" xfId="47594" xr:uid="{00000000-0005-0000-0000-00001E360000}"/>
    <cellStyle name="Komma 2 2 5 2 5 4" xfId="50610" xr:uid="{00000000-0005-0000-0000-00001F360000}"/>
    <cellStyle name="Komma 2 2 5 2 6" xfId="44450" xr:uid="{00000000-0005-0000-0000-000020360000}"/>
    <cellStyle name="Komma 2 2 5 2 7" xfId="46488" xr:uid="{00000000-0005-0000-0000-000021360000}"/>
    <cellStyle name="Komma 2 2 5 2 8" xfId="49504" xr:uid="{00000000-0005-0000-0000-000022360000}"/>
    <cellStyle name="Komma 2 2 5 3" xfId="10993" xr:uid="{00000000-0005-0000-0000-000023360000}"/>
    <cellStyle name="Komma 2 2 5 3 2" xfId="18543" xr:uid="{00000000-0005-0000-0000-000024360000}"/>
    <cellStyle name="Komma 2 2 5 3 3" xfId="43135" xr:uid="{00000000-0005-0000-0000-000025360000}"/>
    <cellStyle name="Komma 2 2 5 3 4" xfId="47859" xr:uid="{00000000-0005-0000-0000-000026360000}"/>
    <cellStyle name="Komma 2 2 5 3 5" xfId="50875" xr:uid="{00000000-0005-0000-0000-000027360000}"/>
    <cellStyle name="Komma 2 2 5 4" xfId="11478" xr:uid="{00000000-0005-0000-0000-000028360000}"/>
    <cellStyle name="Komma 2 2 5 4 2" xfId="19020" xr:uid="{00000000-0005-0000-0000-000029360000}"/>
    <cellStyle name="Komma 2 2 5 4 3" xfId="44304" xr:uid="{00000000-0005-0000-0000-00002A360000}"/>
    <cellStyle name="Komma 2 2 5 4 4" xfId="48336" xr:uid="{00000000-0005-0000-0000-00002B360000}"/>
    <cellStyle name="Komma 2 2 5 4 5" xfId="51352" xr:uid="{00000000-0005-0000-0000-00002C360000}"/>
    <cellStyle name="Komma 2 2 5 5" xfId="11965" xr:uid="{00000000-0005-0000-0000-00002D360000}"/>
    <cellStyle name="Komma 2 2 5 5 2" xfId="19497" xr:uid="{00000000-0005-0000-0000-00002E360000}"/>
    <cellStyle name="Komma 2 2 5 5 3" xfId="20445" xr:uid="{00000000-0005-0000-0000-00002F360000}"/>
    <cellStyle name="Komma 2 2 5 5 4" xfId="48813" xr:uid="{00000000-0005-0000-0000-000030360000}"/>
    <cellStyle name="Komma 2 2 5 5 5" xfId="51829" xr:uid="{00000000-0005-0000-0000-000031360000}"/>
    <cellStyle name="Komma 2 2 5 6" xfId="8953" xr:uid="{00000000-0005-0000-0000-000032360000}"/>
    <cellStyle name="Komma 2 2 5 6 2" xfId="30456" xr:uid="{00000000-0005-0000-0000-000033360000}"/>
    <cellStyle name="Komma 2 2 5 6 3" xfId="47382" xr:uid="{00000000-0005-0000-0000-000034360000}"/>
    <cellStyle name="Komma 2 2 5 6 4" xfId="50398" xr:uid="{00000000-0005-0000-0000-000035360000}"/>
    <cellStyle name="Komma 2 2 5 7" xfId="43568" xr:uid="{00000000-0005-0000-0000-000036360000}"/>
    <cellStyle name="Komma 2 2 5 8" xfId="46276" xr:uid="{00000000-0005-0000-0000-000037360000}"/>
    <cellStyle name="Komma 2 2 5 9" xfId="49292" xr:uid="{00000000-0005-0000-0000-000038360000}"/>
    <cellStyle name="Komma 2 2 6" xfId="6393" xr:uid="{00000000-0005-0000-0000-000039360000}"/>
    <cellStyle name="Komma 2 2 6 2" xfId="11046" xr:uid="{00000000-0005-0000-0000-00003A360000}"/>
    <cellStyle name="Komma 2 2 6 2 2" xfId="18596" xr:uid="{00000000-0005-0000-0000-00003B360000}"/>
    <cellStyle name="Komma 2 2 6 2 3" xfId="42714" xr:uid="{00000000-0005-0000-0000-00003C360000}"/>
    <cellStyle name="Komma 2 2 6 2 4" xfId="47912" xr:uid="{00000000-0005-0000-0000-00003D360000}"/>
    <cellStyle name="Komma 2 2 6 2 5" xfId="50928" xr:uid="{00000000-0005-0000-0000-00003E360000}"/>
    <cellStyle name="Komma 2 2 6 3" xfId="11531" xr:uid="{00000000-0005-0000-0000-00003F360000}"/>
    <cellStyle name="Komma 2 2 6 3 2" xfId="19073" xr:uid="{00000000-0005-0000-0000-000040360000}"/>
    <cellStyle name="Komma 2 2 6 3 3" xfId="44224" xr:uid="{00000000-0005-0000-0000-000041360000}"/>
    <cellStyle name="Komma 2 2 6 3 4" xfId="48389" xr:uid="{00000000-0005-0000-0000-000042360000}"/>
    <cellStyle name="Komma 2 2 6 3 5" xfId="51405" xr:uid="{00000000-0005-0000-0000-000043360000}"/>
    <cellStyle name="Komma 2 2 6 4" xfId="12018" xr:uid="{00000000-0005-0000-0000-000044360000}"/>
    <cellStyle name="Komma 2 2 6 4 2" xfId="19550" xr:uid="{00000000-0005-0000-0000-000045360000}"/>
    <cellStyle name="Komma 2 2 6 4 3" xfId="42862" xr:uid="{00000000-0005-0000-0000-000046360000}"/>
    <cellStyle name="Komma 2 2 6 4 4" xfId="48866" xr:uid="{00000000-0005-0000-0000-000047360000}"/>
    <cellStyle name="Komma 2 2 6 4 5" xfId="51882" xr:uid="{00000000-0005-0000-0000-000048360000}"/>
    <cellStyle name="Komma 2 2 6 5" xfId="9032" xr:uid="{00000000-0005-0000-0000-000049360000}"/>
    <cellStyle name="Komma 2 2 6 5 2" xfId="43073" xr:uid="{00000000-0005-0000-0000-00004A360000}"/>
    <cellStyle name="Komma 2 2 6 5 3" xfId="47435" xr:uid="{00000000-0005-0000-0000-00004B360000}"/>
    <cellStyle name="Komma 2 2 6 5 4" xfId="50451" xr:uid="{00000000-0005-0000-0000-00004C360000}"/>
    <cellStyle name="Komma 2 2 6 6" xfId="42367" xr:uid="{00000000-0005-0000-0000-00004D360000}"/>
    <cellStyle name="Komma 2 2 6 7" xfId="46329" xr:uid="{00000000-0005-0000-0000-00004E360000}"/>
    <cellStyle name="Komma 2 2 6 8" xfId="49345" xr:uid="{00000000-0005-0000-0000-00004F360000}"/>
    <cellStyle name="Komma 2 2 7" xfId="6713" xr:uid="{00000000-0005-0000-0000-000050360000}"/>
    <cellStyle name="Komma 2 2 7 2" xfId="11258" xr:uid="{00000000-0005-0000-0000-000051360000}"/>
    <cellStyle name="Komma 2 2 7 2 2" xfId="18808" xr:uid="{00000000-0005-0000-0000-000052360000}"/>
    <cellStyle name="Komma 2 2 7 2 3" xfId="42746" xr:uid="{00000000-0005-0000-0000-000053360000}"/>
    <cellStyle name="Komma 2 2 7 2 4" xfId="48124" xr:uid="{00000000-0005-0000-0000-000054360000}"/>
    <cellStyle name="Komma 2 2 7 2 5" xfId="51140" xr:uid="{00000000-0005-0000-0000-000055360000}"/>
    <cellStyle name="Komma 2 2 7 3" xfId="11743" xr:uid="{00000000-0005-0000-0000-000056360000}"/>
    <cellStyle name="Komma 2 2 7 3 2" xfId="19285" xr:uid="{00000000-0005-0000-0000-000057360000}"/>
    <cellStyle name="Komma 2 2 7 3 3" xfId="42820" xr:uid="{00000000-0005-0000-0000-000058360000}"/>
    <cellStyle name="Komma 2 2 7 3 4" xfId="48601" xr:uid="{00000000-0005-0000-0000-000059360000}"/>
    <cellStyle name="Komma 2 2 7 3 5" xfId="51617" xr:uid="{00000000-0005-0000-0000-00005A360000}"/>
    <cellStyle name="Komma 2 2 7 4" xfId="12231" xr:uid="{00000000-0005-0000-0000-00005B360000}"/>
    <cellStyle name="Komma 2 2 7 4 2" xfId="19762" xr:uid="{00000000-0005-0000-0000-00005C360000}"/>
    <cellStyle name="Komma 2 2 7 4 3" xfId="28785" xr:uid="{00000000-0005-0000-0000-00005D360000}"/>
    <cellStyle name="Komma 2 2 7 4 4" xfId="49078" xr:uid="{00000000-0005-0000-0000-00005E360000}"/>
    <cellStyle name="Komma 2 2 7 4 5" xfId="52094" xr:uid="{00000000-0005-0000-0000-00005F360000}"/>
    <cellStyle name="Komma 2 2 7 5" xfId="9346" xr:uid="{00000000-0005-0000-0000-000060360000}"/>
    <cellStyle name="Komma 2 2 7 5 2" xfId="42672" xr:uid="{00000000-0005-0000-0000-000061360000}"/>
    <cellStyle name="Komma 2 2 7 5 3" xfId="47647" xr:uid="{00000000-0005-0000-0000-000062360000}"/>
    <cellStyle name="Komma 2 2 7 5 4" xfId="50663" xr:uid="{00000000-0005-0000-0000-000063360000}"/>
    <cellStyle name="Komma 2 2 7 6" xfId="43648" xr:uid="{00000000-0005-0000-0000-000064360000}"/>
    <cellStyle name="Komma 2 2 7 7" xfId="46541" xr:uid="{00000000-0005-0000-0000-000065360000}"/>
    <cellStyle name="Komma 2 2 7 8" xfId="49557" xr:uid="{00000000-0005-0000-0000-000066360000}"/>
    <cellStyle name="Komma 2 2 8" xfId="10834" xr:uid="{00000000-0005-0000-0000-000067360000}"/>
    <cellStyle name="Komma 2 2 8 2" xfId="18384" xr:uid="{00000000-0005-0000-0000-000068360000}"/>
    <cellStyle name="Komma 2 2 8 3" xfId="30355" xr:uid="{00000000-0005-0000-0000-000069360000}"/>
    <cellStyle name="Komma 2 2 8 4" xfId="47700" xr:uid="{00000000-0005-0000-0000-00006A360000}"/>
    <cellStyle name="Komma 2 2 8 5" xfId="50716" xr:uid="{00000000-0005-0000-0000-00006B360000}"/>
    <cellStyle name="Komma 2 2 9" xfId="11318" xr:uid="{00000000-0005-0000-0000-00006C360000}"/>
    <cellStyle name="Komma 2 2 9 2" xfId="18861" xr:uid="{00000000-0005-0000-0000-00006D360000}"/>
    <cellStyle name="Komma 2 2 9 3" xfId="20463" xr:uid="{00000000-0005-0000-0000-00006E360000}"/>
    <cellStyle name="Komma 2 2 9 4" xfId="48177" xr:uid="{00000000-0005-0000-0000-00006F360000}"/>
    <cellStyle name="Komma 2 2 9 5" xfId="51193" xr:uid="{00000000-0005-0000-0000-000070360000}"/>
    <cellStyle name="Komma 2 3" xfId="5083" xr:uid="{00000000-0005-0000-0000-000071360000}"/>
    <cellStyle name="Komma 2 3 10" xfId="7538" xr:uid="{00000000-0005-0000-0000-000072360000}"/>
    <cellStyle name="Komma 2 3 10 2" xfId="44472" xr:uid="{00000000-0005-0000-0000-000073360000}"/>
    <cellStyle name="Komma 2 3 10 3" xfId="47001" xr:uid="{00000000-0005-0000-0000-000074360000}"/>
    <cellStyle name="Komma 2 3 10 4" xfId="50017" xr:uid="{00000000-0005-0000-0000-000075360000}"/>
    <cellStyle name="Komma 2 3 11" xfId="20129" xr:uid="{00000000-0005-0000-0000-000076360000}"/>
    <cellStyle name="Komma 2 3 12" xfId="42300" xr:uid="{00000000-0005-0000-0000-000077360000}"/>
    <cellStyle name="Komma 2 3 13" xfId="46119" xr:uid="{00000000-0005-0000-0000-000078360000}"/>
    <cellStyle name="Komma 2 3 14" xfId="49134" xr:uid="{00000000-0005-0000-0000-000079360000}"/>
    <cellStyle name="Komma 2 3 2" xfId="6155" xr:uid="{00000000-0005-0000-0000-00007A360000}"/>
    <cellStyle name="Komma 2 3 2 10" xfId="45897" xr:uid="{00000000-0005-0000-0000-00007B360000}"/>
    <cellStyle name="Komma 2 3 2 11" xfId="46172" xr:uid="{00000000-0005-0000-0000-00007C360000}"/>
    <cellStyle name="Komma 2 3 2 12" xfId="49188" xr:uid="{00000000-0005-0000-0000-00007D360000}"/>
    <cellStyle name="Komma 2 3 2 2" xfId="6475" xr:uid="{00000000-0005-0000-0000-00007E360000}"/>
    <cellStyle name="Komma 2 3 2 2 2" xfId="11101" xr:uid="{00000000-0005-0000-0000-00007F360000}"/>
    <cellStyle name="Komma 2 3 2 2 2 2" xfId="18651" xr:uid="{00000000-0005-0000-0000-000080360000}"/>
    <cellStyle name="Komma 2 3 2 2 2 3" xfId="42721" xr:uid="{00000000-0005-0000-0000-000081360000}"/>
    <cellStyle name="Komma 2 3 2 2 2 4" xfId="47967" xr:uid="{00000000-0005-0000-0000-000082360000}"/>
    <cellStyle name="Komma 2 3 2 2 2 5" xfId="50983" xr:uid="{00000000-0005-0000-0000-000083360000}"/>
    <cellStyle name="Komma 2 3 2 2 3" xfId="11586" xr:uid="{00000000-0005-0000-0000-000084360000}"/>
    <cellStyle name="Komma 2 3 2 2 3 2" xfId="19128" xr:uid="{00000000-0005-0000-0000-000085360000}"/>
    <cellStyle name="Komma 2 3 2 2 3 3" xfId="44506" xr:uid="{00000000-0005-0000-0000-000086360000}"/>
    <cellStyle name="Komma 2 3 2 2 3 4" xfId="48444" xr:uid="{00000000-0005-0000-0000-000087360000}"/>
    <cellStyle name="Komma 2 3 2 2 3 5" xfId="51460" xr:uid="{00000000-0005-0000-0000-000088360000}"/>
    <cellStyle name="Komma 2 3 2 2 4" xfId="12073" xr:uid="{00000000-0005-0000-0000-000089360000}"/>
    <cellStyle name="Komma 2 3 2 2 4 2" xfId="19605" xr:uid="{00000000-0005-0000-0000-00008A360000}"/>
    <cellStyle name="Komma 2 3 2 2 4 3" xfId="20442" xr:uid="{00000000-0005-0000-0000-00008B360000}"/>
    <cellStyle name="Komma 2 3 2 2 4 4" xfId="48921" xr:uid="{00000000-0005-0000-0000-00008C360000}"/>
    <cellStyle name="Komma 2 3 2 2 4 5" xfId="51937" xr:uid="{00000000-0005-0000-0000-00008D360000}"/>
    <cellStyle name="Komma 2 3 2 2 5" xfId="9109" xr:uid="{00000000-0005-0000-0000-00008E360000}"/>
    <cellStyle name="Komma 2 3 2 2 5 2" xfId="42642" xr:uid="{00000000-0005-0000-0000-00008F360000}"/>
    <cellStyle name="Komma 2 3 2 2 5 3" xfId="47490" xr:uid="{00000000-0005-0000-0000-000090360000}"/>
    <cellStyle name="Komma 2 3 2 2 5 4" xfId="50506" xr:uid="{00000000-0005-0000-0000-000091360000}"/>
    <cellStyle name="Komma 2 3 2 2 6" xfId="42383" xr:uid="{00000000-0005-0000-0000-000092360000}"/>
    <cellStyle name="Komma 2 3 2 2 7" xfId="46384" xr:uid="{00000000-0005-0000-0000-000093360000}"/>
    <cellStyle name="Komma 2 3 2 2 8" xfId="49400" xr:uid="{00000000-0005-0000-0000-000094360000}"/>
    <cellStyle name="Komma 2 3 2 3" xfId="10889" xr:uid="{00000000-0005-0000-0000-000095360000}"/>
    <cellStyle name="Komma 2 3 2 3 2" xfId="18439" xr:uid="{00000000-0005-0000-0000-000096360000}"/>
    <cellStyle name="Komma 2 3 2 3 3" xfId="29948" xr:uid="{00000000-0005-0000-0000-000097360000}"/>
    <cellStyle name="Komma 2 3 2 3 4" xfId="47755" xr:uid="{00000000-0005-0000-0000-000098360000}"/>
    <cellStyle name="Komma 2 3 2 3 5" xfId="50771" xr:uid="{00000000-0005-0000-0000-000099360000}"/>
    <cellStyle name="Komma 2 3 2 4" xfId="11373" xr:uid="{00000000-0005-0000-0000-00009A360000}"/>
    <cellStyle name="Komma 2 3 2 4 2" xfId="18916" xr:uid="{00000000-0005-0000-0000-00009B360000}"/>
    <cellStyle name="Komma 2 3 2 4 3" xfId="43324" xr:uid="{00000000-0005-0000-0000-00009C360000}"/>
    <cellStyle name="Komma 2 3 2 4 4" xfId="48232" xr:uid="{00000000-0005-0000-0000-00009D360000}"/>
    <cellStyle name="Komma 2 3 2 4 5" xfId="51248" xr:uid="{00000000-0005-0000-0000-00009E360000}"/>
    <cellStyle name="Komma 2 3 2 5" xfId="11860" xr:uid="{00000000-0005-0000-0000-00009F360000}"/>
    <cellStyle name="Komma 2 3 2 5 2" xfId="19393" xr:uid="{00000000-0005-0000-0000-0000A0360000}"/>
    <cellStyle name="Komma 2 3 2 5 3" xfId="43930" xr:uid="{00000000-0005-0000-0000-0000A1360000}"/>
    <cellStyle name="Komma 2 3 2 5 4" xfId="48709" xr:uid="{00000000-0005-0000-0000-0000A2360000}"/>
    <cellStyle name="Komma 2 3 2 5 5" xfId="51725" xr:uid="{00000000-0005-0000-0000-0000A3360000}"/>
    <cellStyle name="Komma 2 3 2 6" xfId="8808" xr:uid="{00000000-0005-0000-0000-0000A4360000}"/>
    <cellStyle name="Komma 2 3 2 6 2" xfId="43752" xr:uid="{00000000-0005-0000-0000-0000A5360000}"/>
    <cellStyle name="Komma 2 3 2 6 3" xfId="47278" xr:uid="{00000000-0005-0000-0000-0000A6360000}"/>
    <cellStyle name="Komma 2 3 2 6 4" xfId="50294" xr:uid="{00000000-0005-0000-0000-0000A7360000}"/>
    <cellStyle name="Komma 2 3 2 7" xfId="20130" xr:uid="{00000000-0005-0000-0000-0000A8360000}"/>
    <cellStyle name="Komma 2 3 2 8" xfId="42321" xr:uid="{00000000-0005-0000-0000-0000A9360000}"/>
    <cellStyle name="Komma 2 3 2 9" xfId="44989" xr:uid="{00000000-0005-0000-0000-0000AA360000}"/>
    <cellStyle name="Komma 2 3 3" xfId="6235" xr:uid="{00000000-0005-0000-0000-0000AB360000}"/>
    <cellStyle name="Komma 2 3 3 10" xfId="49241" xr:uid="{00000000-0005-0000-0000-0000AC360000}"/>
    <cellStyle name="Komma 2 3 3 2" xfId="6555" xr:uid="{00000000-0005-0000-0000-0000AD360000}"/>
    <cellStyle name="Komma 2 3 3 2 2" xfId="11154" xr:uid="{00000000-0005-0000-0000-0000AE360000}"/>
    <cellStyle name="Komma 2 3 3 2 2 2" xfId="18704" xr:uid="{00000000-0005-0000-0000-0000AF360000}"/>
    <cellStyle name="Komma 2 3 3 2 2 3" xfId="33267" xr:uid="{00000000-0005-0000-0000-0000B0360000}"/>
    <cellStyle name="Komma 2 3 3 2 2 4" xfId="48020" xr:uid="{00000000-0005-0000-0000-0000B1360000}"/>
    <cellStyle name="Komma 2 3 3 2 2 5" xfId="51036" xr:uid="{00000000-0005-0000-0000-0000B2360000}"/>
    <cellStyle name="Komma 2 3 3 2 3" xfId="11639" xr:uid="{00000000-0005-0000-0000-0000B3360000}"/>
    <cellStyle name="Komma 2 3 3 2 3 2" xfId="19181" xr:uid="{00000000-0005-0000-0000-0000B4360000}"/>
    <cellStyle name="Komma 2 3 3 2 3 3" xfId="21188" xr:uid="{00000000-0005-0000-0000-0000B5360000}"/>
    <cellStyle name="Komma 2 3 3 2 3 4" xfId="48497" xr:uid="{00000000-0005-0000-0000-0000B6360000}"/>
    <cellStyle name="Komma 2 3 3 2 3 5" xfId="51513" xr:uid="{00000000-0005-0000-0000-0000B7360000}"/>
    <cellStyle name="Komma 2 3 3 2 4" xfId="12126" xr:uid="{00000000-0005-0000-0000-0000B8360000}"/>
    <cellStyle name="Komma 2 3 3 2 4 2" xfId="19658" xr:uid="{00000000-0005-0000-0000-0000B9360000}"/>
    <cellStyle name="Komma 2 3 3 2 4 3" xfId="43257" xr:uid="{00000000-0005-0000-0000-0000BA360000}"/>
    <cellStyle name="Komma 2 3 3 2 4 4" xfId="48974" xr:uid="{00000000-0005-0000-0000-0000BB360000}"/>
    <cellStyle name="Komma 2 3 3 2 4 5" xfId="51990" xr:uid="{00000000-0005-0000-0000-0000BC360000}"/>
    <cellStyle name="Komma 2 3 3 2 5" xfId="9188" xr:uid="{00000000-0005-0000-0000-0000BD360000}"/>
    <cellStyle name="Komma 2 3 3 2 5 2" xfId="44209" xr:uid="{00000000-0005-0000-0000-0000BE360000}"/>
    <cellStyle name="Komma 2 3 3 2 5 3" xfId="47543" xr:uid="{00000000-0005-0000-0000-0000BF360000}"/>
    <cellStyle name="Komma 2 3 3 2 5 4" xfId="50559" xr:uid="{00000000-0005-0000-0000-0000C0360000}"/>
    <cellStyle name="Komma 2 3 3 2 6" xfId="34362" xr:uid="{00000000-0005-0000-0000-0000C1360000}"/>
    <cellStyle name="Komma 2 3 3 2 7" xfId="44425" xr:uid="{00000000-0005-0000-0000-0000C2360000}"/>
    <cellStyle name="Komma 2 3 3 2 8" xfId="46437" xr:uid="{00000000-0005-0000-0000-0000C3360000}"/>
    <cellStyle name="Komma 2 3 3 2 9" xfId="49453" xr:uid="{00000000-0005-0000-0000-0000C4360000}"/>
    <cellStyle name="Komma 2 3 3 3" xfId="10942" xr:uid="{00000000-0005-0000-0000-0000C5360000}"/>
    <cellStyle name="Komma 2 3 3 3 2" xfId="18492" xr:uid="{00000000-0005-0000-0000-0000C6360000}"/>
    <cellStyle name="Komma 2 3 3 3 3" xfId="39664" xr:uid="{00000000-0005-0000-0000-0000C7360000}"/>
    <cellStyle name="Komma 2 3 3 3 4" xfId="20813" xr:uid="{00000000-0005-0000-0000-0000C8360000}"/>
    <cellStyle name="Komma 2 3 3 3 5" xfId="47808" xr:uid="{00000000-0005-0000-0000-0000C9360000}"/>
    <cellStyle name="Komma 2 3 3 3 6" xfId="50824" xr:uid="{00000000-0005-0000-0000-0000CA360000}"/>
    <cellStyle name="Komma 2 3 3 4" xfId="11427" xr:uid="{00000000-0005-0000-0000-0000CB360000}"/>
    <cellStyle name="Komma 2 3 3 4 2" xfId="18969" xr:uid="{00000000-0005-0000-0000-0000CC360000}"/>
    <cellStyle name="Komma 2 3 3 4 3" xfId="42772" xr:uid="{00000000-0005-0000-0000-0000CD360000}"/>
    <cellStyle name="Komma 2 3 3 4 4" xfId="48285" xr:uid="{00000000-0005-0000-0000-0000CE360000}"/>
    <cellStyle name="Komma 2 3 3 4 5" xfId="51301" xr:uid="{00000000-0005-0000-0000-0000CF360000}"/>
    <cellStyle name="Komma 2 3 3 5" xfId="11914" xr:uid="{00000000-0005-0000-0000-0000D0360000}"/>
    <cellStyle name="Komma 2 3 3 5 2" xfId="19446" xr:uid="{00000000-0005-0000-0000-0000D1360000}"/>
    <cellStyle name="Komma 2 3 3 5 3" xfId="32547" xr:uid="{00000000-0005-0000-0000-0000D2360000}"/>
    <cellStyle name="Komma 2 3 3 5 4" xfId="48762" xr:uid="{00000000-0005-0000-0000-0000D3360000}"/>
    <cellStyle name="Komma 2 3 3 5 5" xfId="51778" xr:uid="{00000000-0005-0000-0000-0000D4360000}"/>
    <cellStyle name="Komma 2 3 3 6" xfId="8879" xr:uid="{00000000-0005-0000-0000-0000D5360000}"/>
    <cellStyle name="Komma 2 3 3 6 2" xfId="21613" xr:uid="{00000000-0005-0000-0000-0000D6360000}"/>
    <cellStyle name="Komma 2 3 3 6 3" xfId="47331" xr:uid="{00000000-0005-0000-0000-0000D7360000}"/>
    <cellStyle name="Komma 2 3 3 6 4" xfId="50347" xr:uid="{00000000-0005-0000-0000-0000D8360000}"/>
    <cellStyle name="Komma 2 3 3 7" xfId="29009" xr:uid="{00000000-0005-0000-0000-0000D9360000}"/>
    <cellStyle name="Komma 2 3 3 8" xfId="44662" xr:uid="{00000000-0005-0000-0000-0000DA360000}"/>
    <cellStyle name="Komma 2 3 3 9" xfId="46225" xr:uid="{00000000-0005-0000-0000-0000DB360000}"/>
    <cellStyle name="Komma 2 3 4" xfId="6315" xr:uid="{00000000-0005-0000-0000-0000DC360000}"/>
    <cellStyle name="Komma 2 3 4 10" xfId="49294" xr:uid="{00000000-0005-0000-0000-0000DD360000}"/>
    <cellStyle name="Komma 2 3 4 2" xfId="6635" xr:uid="{00000000-0005-0000-0000-0000DE360000}"/>
    <cellStyle name="Komma 2 3 4 2 2" xfId="11207" xr:uid="{00000000-0005-0000-0000-0000DF360000}"/>
    <cellStyle name="Komma 2 3 4 2 2 2" xfId="18757" xr:uid="{00000000-0005-0000-0000-0000E0360000}"/>
    <cellStyle name="Komma 2 3 4 2 2 3" xfId="44642" xr:uid="{00000000-0005-0000-0000-0000E1360000}"/>
    <cellStyle name="Komma 2 3 4 2 2 4" xfId="48073" xr:uid="{00000000-0005-0000-0000-0000E2360000}"/>
    <cellStyle name="Komma 2 3 4 2 2 5" xfId="51089" xr:uid="{00000000-0005-0000-0000-0000E3360000}"/>
    <cellStyle name="Komma 2 3 4 2 3" xfId="11692" xr:uid="{00000000-0005-0000-0000-0000E4360000}"/>
    <cellStyle name="Komma 2 3 4 2 3 2" xfId="19234" xr:uid="{00000000-0005-0000-0000-0000E5360000}"/>
    <cellStyle name="Komma 2 3 4 2 3 3" xfId="42811" xr:uid="{00000000-0005-0000-0000-0000E6360000}"/>
    <cellStyle name="Komma 2 3 4 2 3 4" xfId="48550" xr:uid="{00000000-0005-0000-0000-0000E7360000}"/>
    <cellStyle name="Komma 2 3 4 2 3 5" xfId="51566" xr:uid="{00000000-0005-0000-0000-0000E8360000}"/>
    <cellStyle name="Komma 2 3 4 2 4" xfId="12179" xr:uid="{00000000-0005-0000-0000-0000E9360000}"/>
    <cellStyle name="Komma 2 3 4 2 4 2" xfId="19711" xr:uid="{00000000-0005-0000-0000-0000EA360000}"/>
    <cellStyle name="Komma 2 3 4 2 4 3" xfId="30753" xr:uid="{00000000-0005-0000-0000-0000EB360000}"/>
    <cellStyle name="Komma 2 3 4 2 4 4" xfId="49027" xr:uid="{00000000-0005-0000-0000-0000EC360000}"/>
    <cellStyle name="Komma 2 3 4 2 4 5" xfId="52043" xr:uid="{00000000-0005-0000-0000-0000ED360000}"/>
    <cellStyle name="Komma 2 3 4 2 5" xfId="9268" xr:uid="{00000000-0005-0000-0000-0000EE360000}"/>
    <cellStyle name="Komma 2 3 4 2 5 2" xfId="42960" xr:uid="{00000000-0005-0000-0000-0000EF360000}"/>
    <cellStyle name="Komma 2 3 4 2 5 3" xfId="47596" xr:uid="{00000000-0005-0000-0000-0000F0360000}"/>
    <cellStyle name="Komma 2 3 4 2 5 4" xfId="50612" xr:uid="{00000000-0005-0000-0000-0000F1360000}"/>
    <cellStyle name="Komma 2 3 4 2 6" xfId="20542" xr:uid="{00000000-0005-0000-0000-0000F2360000}"/>
    <cellStyle name="Komma 2 3 4 2 7" xfId="46490" xr:uid="{00000000-0005-0000-0000-0000F3360000}"/>
    <cellStyle name="Komma 2 3 4 2 8" xfId="49506" xr:uid="{00000000-0005-0000-0000-0000F4360000}"/>
    <cellStyle name="Komma 2 3 4 3" xfId="10995" xr:uid="{00000000-0005-0000-0000-0000F5360000}"/>
    <cellStyle name="Komma 2 3 4 3 2" xfId="18545" xr:uid="{00000000-0005-0000-0000-0000F6360000}"/>
    <cellStyle name="Komma 2 3 4 3 3" xfId="44789" xr:uid="{00000000-0005-0000-0000-0000F7360000}"/>
    <cellStyle name="Komma 2 3 4 3 4" xfId="47861" xr:uid="{00000000-0005-0000-0000-0000F8360000}"/>
    <cellStyle name="Komma 2 3 4 3 5" xfId="50877" xr:uid="{00000000-0005-0000-0000-0000F9360000}"/>
    <cellStyle name="Komma 2 3 4 4" xfId="11480" xr:uid="{00000000-0005-0000-0000-0000FA360000}"/>
    <cellStyle name="Komma 2 3 4 4 2" xfId="19022" xr:uid="{00000000-0005-0000-0000-0000FB360000}"/>
    <cellStyle name="Komma 2 3 4 4 3" xfId="43176" xr:uid="{00000000-0005-0000-0000-0000FC360000}"/>
    <cellStyle name="Komma 2 3 4 4 4" xfId="48338" xr:uid="{00000000-0005-0000-0000-0000FD360000}"/>
    <cellStyle name="Komma 2 3 4 4 5" xfId="51354" xr:uid="{00000000-0005-0000-0000-0000FE360000}"/>
    <cellStyle name="Komma 2 3 4 5" xfId="11967" xr:uid="{00000000-0005-0000-0000-0000FF360000}"/>
    <cellStyle name="Komma 2 3 4 5 2" xfId="19499" xr:uid="{00000000-0005-0000-0000-000000370000}"/>
    <cellStyle name="Komma 2 3 4 5 3" xfId="43423" xr:uid="{00000000-0005-0000-0000-000001370000}"/>
    <cellStyle name="Komma 2 3 4 5 4" xfId="48815" xr:uid="{00000000-0005-0000-0000-000002370000}"/>
    <cellStyle name="Komma 2 3 4 5 5" xfId="51831" xr:uid="{00000000-0005-0000-0000-000003370000}"/>
    <cellStyle name="Komma 2 3 4 6" xfId="8955" xr:uid="{00000000-0005-0000-0000-000004370000}"/>
    <cellStyle name="Komma 2 3 4 6 2" xfId="43067" xr:uid="{00000000-0005-0000-0000-000005370000}"/>
    <cellStyle name="Komma 2 3 4 6 3" xfId="47384" xr:uid="{00000000-0005-0000-0000-000006370000}"/>
    <cellStyle name="Komma 2 3 4 6 4" xfId="50400" xr:uid="{00000000-0005-0000-0000-000007370000}"/>
    <cellStyle name="Komma 2 3 4 7" xfId="31897" xr:uid="{00000000-0005-0000-0000-000008370000}"/>
    <cellStyle name="Komma 2 3 4 8" xfId="44084" xr:uid="{00000000-0005-0000-0000-000009370000}"/>
    <cellStyle name="Komma 2 3 4 9" xfId="46278" xr:uid="{00000000-0005-0000-0000-00000A370000}"/>
    <cellStyle name="Komma 2 3 5" xfId="6395" xr:uid="{00000000-0005-0000-0000-00000B370000}"/>
    <cellStyle name="Komma 2 3 5 2" xfId="11048" xr:uid="{00000000-0005-0000-0000-00000C370000}"/>
    <cellStyle name="Komma 2 3 5 2 2" xfId="18598" xr:uid="{00000000-0005-0000-0000-00000D370000}"/>
    <cellStyle name="Komma 2 3 5 2 3" xfId="21235" xr:uid="{00000000-0005-0000-0000-00000E370000}"/>
    <cellStyle name="Komma 2 3 5 2 4" xfId="47914" xr:uid="{00000000-0005-0000-0000-00000F370000}"/>
    <cellStyle name="Komma 2 3 5 2 5" xfId="50930" xr:uid="{00000000-0005-0000-0000-000010370000}"/>
    <cellStyle name="Komma 2 3 5 3" xfId="11533" xr:uid="{00000000-0005-0000-0000-000011370000}"/>
    <cellStyle name="Komma 2 3 5 3 2" xfId="19075" xr:uid="{00000000-0005-0000-0000-000012370000}"/>
    <cellStyle name="Komma 2 3 5 3 3" xfId="43960" xr:uid="{00000000-0005-0000-0000-000013370000}"/>
    <cellStyle name="Komma 2 3 5 3 4" xfId="48391" xr:uid="{00000000-0005-0000-0000-000014370000}"/>
    <cellStyle name="Komma 2 3 5 3 5" xfId="51407" xr:uid="{00000000-0005-0000-0000-000015370000}"/>
    <cellStyle name="Komma 2 3 5 4" xfId="12020" xr:uid="{00000000-0005-0000-0000-000016370000}"/>
    <cellStyle name="Komma 2 3 5 4 2" xfId="19552" xr:uid="{00000000-0005-0000-0000-000017370000}"/>
    <cellStyle name="Komma 2 3 5 4 3" xfId="21177" xr:uid="{00000000-0005-0000-0000-000018370000}"/>
    <cellStyle name="Komma 2 3 5 4 4" xfId="48868" xr:uid="{00000000-0005-0000-0000-000019370000}"/>
    <cellStyle name="Komma 2 3 5 4 5" xfId="51884" xr:uid="{00000000-0005-0000-0000-00001A370000}"/>
    <cellStyle name="Komma 2 3 5 5" xfId="9034" xr:uid="{00000000-0005-0000-0000-00001B370000}"/>
    <cellStyle name="Komma 2 3 5 5 2" xfId="43608" xr:uid="{00000000-0005-0000-0000-00001C370000}"/>
    <cellStyle name="Komma 2 3 5 5 3" xfId="47437" xr:uid="{00000000-0005-0000-0000-00001D370000}"/>
    <cellStyle name="Komma 2 3 5 5 4" xfId="50453" xr:uid="{00000000-0005-0000-0000-00001E370000}"/>
    <cellStyle name="Komma 2 3 5 6" xfId="37013" xr:uid="{00000000-0005-0000-0000-00001F370000}"/>
    <cellStyle name="Komma 2 3 5 7" xfId="43867" xr:uid="{00000000-0005-0000-0000-000020370000}"/>
    <cellStyle name="Komma 2 3 5 8" xfId="46331" xr:uid="{00000000-0005-0000-0000-000021370000}"/>
    <cellStyle name="Komma 2 3 5 9" xfId="49347" xr:uid="{00000000-0005-0000-0000-000022370000}"/>
    <cellStyle name="Komma 2 3 6" xfId="6715" xr:uid="{00000000-0005-0000-0000-000023370000}"/>
    <cellStyle name="Komma 2 3 6 2" xfId="11260" xr:uid="{00000000-0005-0000-0000-000024370000}"/>
    <cellStyle name="Komma 2 3 6 2 2" xfId="18810" xr:uid="{00000000-0005-0000-0000-000025370000}"/>
    <cellStyle name="Komma 2 3 6 2 3" xfId="43531" xr:uid="{00000000-0005-0000-0000-000026370000}"/>
    <cellStyle name="Komma 2 3 6 2 4" xfId="48126" xr:uid="{00000000-0005-0000-0000-000027370000}"/>
    <cellStyle name="Komma 2 3 6 2 5" xfId="51142" xr:uid="{00000000-0005-0000-0000-000028370000}"/>
    <cellStyle name="Komma 2 3 6 3" xfId="11745" xr:uid="{00000000-0005-0000-0000-000029370000}"/>
    <cellStyle name="Komma 2 3 6 3 2" xfId="19287" xr:uid="{00000000-0005-0000-0000-00002A370000}"/>
    <cellStyle name="Komma 2 3 6 3 3" xfId="42822" xr:uid="{00000000-0005-0000-0000-00002B370000}"/>
    <cellStyle name="Komma 2 3 6 3 4" xfId="48603" xr:uid="{00000000-0005-0000-0000-00002C370000}"/>
    <cellStyle name="Komma 2 3 6 3 5" xfId="51619" xr:uid="{00000000-0005-0000-0000-00002D370000}"/>
    <cellStyle name="Komma 2 3 6 4" xfId="12233" xr:uid="{00000000-0005-0000-0000-00002E370000}"/>
    <cellStyle name="Komma 2 3 6 4 2" xfId="19764" xr:uid="{00000000-0005-0000-0000-00002F370000}"/>
    <cellStyle name="Komma 2 3 6 4 3" xfId="44001" xr:uid="{00000000-0005-0000-0000-000030370000}"/>
    <cellStyle name="Komma 2 3 6 4 4" xfId="49080" xr:uid="{00000000-0005-0000-0000-000031370000}"/>
    <cellStyle name="Komma 2 3 6 4 5" xfId="52096" xr:uid="{00000000-0005-0000-0000-000032370000}"/>
    <cellStyle name="Komma 2 3 6 5" xfId="9348" xr:uid="{00000000-0005-0000-0000-000033370000}"/>
    <cellStyle name="Komma 2 3 6 5 2" xfId="44398" xr:uid="{00000000-0005-0000-0000-000034370000}"/>
    <cellStyle name="Komma 2 3 6 5 3" xfId="47649" xr:uid="{00000000-0005-0000-0000-000035370000}"/>
    <cellStyle name="Komma 2 3 6 5 4" xfId="50665" xr:uid="{00000000-0005-0000-0000-000036370000}"/>
    <cellStyle name="Komma 2 3 6 6" xfId="43355" xr:uid="{00000000-0005-0000-0000-000037370000}"/>
    <cellStyle name="Komma 2 3 6 7" xfId="46543" xr:uid="{00000000-0005-0000-0000-000038370000}"/>
    <cellStyle name="Komma 2 3 6 8" xfId="49559" xr:uid="{00000000-0005-0000-0000-000039370000}"/>
    <cellStyle name="Komma 2 3 7" xfId="10836" xr:uid="{00000000-0005-0000-0000-00003A370000}"/>
    <cellStyle name="Komma 2 3 7 2" xfId="18386" xr:uid="{00000000-0005-0000-0000-00003B370000}"/>
    <cellStyle name="Komma 2 3 7 3" xfId="28819" xr:uid="{00000000-0005-0000-0000-00003C370000}"/>
    <cellStyle name="Komma 2 3 7 4" xfId="47702" xr:uid="{00000000-0005-0000-0000-00003D370000}"/>
    <cellStyle name="Komma 2 3 7 5" xfId="50718" xr:uid="{00000000-0005-0000-0000-00003E370000}"/>
    <cellStyle name="Komma 2 3 8" xfId="11320" xr:uid="{00000000-0005-0000-0000-00003F370000}"/>
    <cellStyle name="Komma 2 3 8 2" xfId="18863" xr:uid="{00000000-0005-0000-0000-000040370000}"/>
    <cellStyle name="Komma 2 3 8 3" xfId="42754" xr:uid="{00000000-0005-0000-0000-000041370000}"/>
    <cellStyle name="Komma 2 3 8 4" xfId="48179" xr:uid="{00000000-0005-0000-0000-000042370000}"/>
    <cellStyle name="Komma 2 3 8 5" xfId="51195" xr:uid="{00000000-0005-0000-0000-000043370000}"/>
    <cellStyle name="Komma 2 3 9" xfId="11807" xr:uid="{00000000-0005-0000-0000-000044370000}"/>
    <cellStyle name="Komma 2 3 9 2" xfId="19340" xr:uid="{00000000-0005-0000-0000-000045370000}"/>
    <cellStyle name="Komma 2 3 9 3" xfId="44260" xr:uid="{00000000-0005-0000-0000-000046370000}"/>
    <cellStyle name="Komma 2 3 9 4" xfId="48656" xr:uid="{00000000-0005-0000-0000-000047370000}"/>
    <cellStyle name="Komma 2 3 9 5" xfId="51672" xr:uid="{00000000-0005-0000-0000-000048370000}"/>
    <cellStyle name="Komma 2 4" xfId="5976" xr:uid="{00000000-0005-0000-0000-000049370000}"/>
    <cellStyle name="Komma 2 4 10" xfId="46132" xr:uid="{00000000-0005-0000-0000-00004A370000}"/>
    <cellStyle name="Komma 2 4 11" xfId="49148" xr:uid="{00000000-0005-0000-0000-00004B370000}"/>
    <cellStyle name="Komma 2 4 12" xfId="14610" xr:uid="{00000000-0005-0000-0000-00004C370000}"/>
    <cellStyle name="Komma 2 4 2" xfId="6418" xr:uid="{00000000-0005-0000-0000-00004D370000}"/>
    <cellStyle name="Komma 2 4 2 10" xfId="49360" xr:uid="{00000000-0005-0000-0000-00004E370000}"/>
    <cellStyle name="Komma 2 4 2 2" xfId="11061" xr:uid="{00000000-0005-0000-0000-00004F370000}"/>
    <cellStyle name="Komma 2 4 2 2 2" xfId="18611" xr:uid="{00000000-0005-0000-0000-000050370000}"/>
    <cellStyle name="Komma 2 4 2 2 3" xfId="43527" xr:uid="{00000000-0005-0000-0000-000051370000}"/>
    <cellStyle name="Komma 2 4 2 2 4" xfId="47927" xr:uid="{00000000-0005-0000-0000-000052370000}"/>
    <cellStyle name="Komma 2 4 2 2 5" xfId="50943" xr:uid="{00000000-0005-0000-0000-000053370000}"/>
    <cellStyle name="Komma 2 4 2 3" xfId="11546" xr:uid="{00000000-0005-0000-0000-000054370000}"/>
    <cellStyle name="Komma 2 4 2 3 2" xfId="19088" xr:uid="{00000000-0005-0000-0000-000055370000}"/>
    <cellStyle name="Komma 2 4 2 3 3" xfId="44280" xr:uid="{00000000-0005-0000-0000-000056370000}"/>
    <cellStyle name="Komma 2 4 2 3 4" xfId="48404" xr:uid="{00000000-0005-0000-0000-000057370000}"/>
    <cellStyle name="Komma 2 4 2 3 5" xfId="51420" xr:uid="{00000000-0005-0000-0000-000058370000}"/>
    <cellStyle name="Komma 2 4 2 4" xfId="12033" xr:uid="{00000000-0005-0000-0000-000059370000}"/>
    <cellStyle name="Komma 2 4 2 4 2" xfId="19565" xr:uid="{00000000-0005-0000-0000-00005A370000}"/>
    <cellStyle name="Komma 2 4 2 4 3" xfId="43839" xr:uid="{00000000-0005-0000-0000-00005B370000}"/>
    <cellStyle name="Komma 2 4 2 4 4" xfId="48881" xr:uid="{00000000-0005-0000-0000-00005C370000}"/>
    <cellStyle name="Komma 2 4 2 4 5" xfId="51897" xr:uid="{00000000-0005-0000-0000-00005D370000}"/>
    <cellStyle name="Komma 2 4 2 5" xfId="9056" xr:uid="{00000000-0005-0000-0000-00005E370000}"/>
    <cellStyle name="Komma 2 4 2 5 2" xfId="44847" xr:uid="{00000000-0005-0000-0000-00005F370000}"/>
    <cellStyle name="Komma 2 4 2 5 3" xfId="47450" xr:uid="{00000000-0005-0000-0000-000060370000}"/>
    <cellStyle name="Komma 2 4 2 5 4" xfId="50466" xr:uid="{00000000-0005-0000-0000-000061370000}"/>
    <cellStyle name="Komma 2 4 2 6" xfId="20132" xr:uid="{00000000-0005-0000-0000-000062370000}"/>
    <cellStyle name="Komma 2 4 2 7" xfId="44991" xr:uid="{00000000-0005-0000-0000-000063370000}"/>
    <cellStyle name="Komma 2 4 2 8" xfId="45899" xr:uid="{00000000-0005-0000-0000-000064370000}"/>
    <cellStyle name="Komma 2 4 2 9" xfId="46344" xr:uid="{00000000-0005-0000-0000-000065370000}"/>
    <cellStyle name="Komma 2 4 3" xfId="8759" xr:uid="{00000000-0005-0000-0000-000066370000}"/>
    <cellStyle name="Komma 2 4 3 2" xfId="18219" xr:uid="{00000000-0005-0000-0000-000067370000}"/>
    <cellStyle name="Komma 2 4 3 3" xfId="20133" xr:uid="{00000000-0005-0000-0000-000068370000}"/>
    <cellStyle name="Komma 2 4 3 4" xfId="44992" xr:uid="{00000000-0005-0000-0000-000069370000}"/>
    <cellStyle name="Komma 2 4 3 5" xfId="45900" xr:uid="{00000000-0005-0000-0000-00006A370000}"/>
    <cellStyle name="Komma 2 4 3 6" xfId="47238" xr:uid="{00000000-0005-0000-0000-00006B370000}"/>
    <cellStyle name="Komma 2 4 3 7" xfId="50254" xr:uid="{00000000-0005-0000-0000-00006C370000}"/>
    <cellStyle name="Komma 2 4 4" xfId="10849" xr:uid="{00000000-0005-0000-0000-00006D370000}"/>
    <cellStyle name="Komma 2 4 4 2" xfId="18399" xr:uid="{00000000-0005-0000-0000-00006E370000}"/>
    <cellStyle name="Komma 2 4 4 3" xfId="43119" xr:uid="{00000000-0005-0000-0000-00006F370000}"/>
    <cellStyle name="Komma 2 4 4 4" xfId="47715" xr:uid="{00000000-0005-0000-0000-000070370000}"/>
    <cellStyle name="Komma 2 4 4 5" xfId="50731" xr:uid="{00000000-0005-0000-0000-000071370000}"/>
    <cellStyle name="Komma 2 4 5" xfId="11333" xr:uid="{00000000-0005-0000-0000-000072370000}"/>
    <cellStyle name="Komma 2 4 5 2" xfId="18876" xr:uid="{00000000-0005-0000-0000-000073370000}"/>
    <cellStyle name="Komma 2 4 5 3" xfId="42756" xr:uid="{00000000-0005-0000-0000-000074370000}"/>
    <cellStyle name="Komma 2 4 5 4" xfId="48192" xr:uid="{00000000-0005-0000-0000-000075370000}"/>
    <cellStyle name="Komma 2 4 5 5" xfId="51208" xr:uid="{00000000-0005-0000-0000-000076370000}"/>
    <cellStyle name="Komma 2 4 6" xfId="11820" xr:uid="{00000000-0005-0000-0000-000077370000}"/>
    <cellStyle name="Komma 2 4 6 2" xfId="19353" xr:uid="{00000000-0005-0000-0000-000078370000}"/>
    <cellStyle name="Komma 2 4 6 3" xfId="43538" xr:uid="{00000000-0005-0000-0000-000079370000}"/>
    <cellStyle name="Komma 2 4 6 4" xfId="48669" xr:uid="{00000000-0005-0000-0000-00007A370000}"/>
    <cellStyle name="Komma 2 4 6 5" xfId="51685" xr:uid="{00000000-0005-0000-0000-00007B370000}"/>
    <cellStyle name="Komma 2 4 7" xfId="8017" xr:uid="{00000000-0005-0000-0000-00007C370000}"/>
    <cellStyle name="Komma 2 4 7 2" xfId="43748" xr:uid="{00000000-0005-0000-0000-00007D370000}"/>
    <cellStyle name="Komma 2 4 7 3" xfId="20131" xr:uid="{00000000-0005-0000-0000-00007E370000}"/>
    <cellStyle name="Komma 2 4 8" xfId="44990" xr:uid="{00000000-0005-0000-0000-00007F370000}"/>
    <cellStyle name="Komma 2 4 9" xfId="45898" xr:uid="{00000000-0005-0000-0000-000080370000}"/>
    <cellStyle name="Komma 2 5" xfId="6178" xr:uid="{00000000-0005-0000-0000-000081370000}"/>
    <cellStyle name="Komma 2 5 10" xfId="45901" xr:uid="{00000000-0005-0000-0000-000082370000}"/>
    <cellStyle name="Komma 2 5 11" xfId="46185" xr:uid="{00000000-0005-0000-0000-000083370000}"/>
    <cellStyle name="Komma 2 5 12" xfId="49201" xr:uid="{00000000-0005-0000-0000-000084370000}"/>
    <cellStyle name="Komma 2 5 13" xfId="14352" xr:uid="{00000000-0005-0000-0000-000085370000}"/>
    <cellStyle name="Komma 2 5 2" xfId="6498" xr:uid="{00000000-0005-0000-0000-000086370000}"/>
    <cellStyle name="Komma 2 5 2 2" xfId="11114" xr:uid="{00000000-0005-0000-0000-000087370000}"/>
    <cellStyle name="Komma 2 5 2 2 2" xfId="18664" xr:uid="{00000000-0005-0000-0000-000088370000}"/>
    <cellStyle name="Komma 2 5 2 2 3" xfId="30324" xr:uid="{00000000-0005-0000-0000-000089370000}"/>
    <cellStyle name="Komma 2 5 2 2 4" xfId="47980" xr:uid="{00000000-0005-0000-0000-00008A370000}"/>
    <cellStyle name="Komma 2 5 2 2 5" xfId="50996" xr:uid="{00000000-0005-0000-0000-00008B370000}"/>
    <cellStyle name="Komma 2 5 2 3" xfId="11599" xr:uid="{00000000-0005-0000-0000-00008C370000}"/>
    <cellStyle name="Komma 2 5 2 3 2" xfId="19141" xr:uid="{00000000-0005-0000-0000-00008D370000}"/>
    <cellStyle name="Komma 2 5 2 3 3" xfId="44070" xr:uid="{00000000-0005-0000-0000-00008E370000}"/>
    <cellStyle name="Komma 2 5 2 3 4" xfId="48457" xr:uid="{00000000-0005-0000-0000-00008F370000}"/>
    <cellStyle name="Komma 2 5 2 3 5" xfId="51473" xr:uid="{00000000-0005-0000-0000-000090370000}"/>
    <cellStyle name="Komma 2 5 2 4" xfId="12086" xr:uid="{00000000-0005-0000-0000-000091370000}"/>
    <cellStyle name="Komma 2 5 2 4 2" xfId="19618" xr:uid="{00000000-0005-0000-0000-000092370000}"/>
    <cellStyle name="Komma 2 5 2 4 3" xfId="42871" xr:uid="{00000000-0005-0000-0000-000093370000}"/>
    <cellStyle name="Komma 2 5 2 4 4" xfId="48934" xr:uid="{00000000-0005-0000-0000-000094370000}"/>
    <cellStyle name="Komma 2 5 2 4 5" xfId="51950" xr:uid="{00000000-0005-0000-0000-000095370000}"/>
    <cellStyle name="Komma 2 5 2 5" xfId="9131" xr:uid="{00000000-0005-0000-0000-000096370000}"/>
    <cellStyle name="Komma 2 5 2 5 2" xfId="43814" xr:uid="{00000000-0005-0000-0000-000097370000}"/>
    <cellStyle name="Komma 2 5 2 5 3" xfId="47503" xr:uid="{00000000-0005-0000-0000-000098370000}"/>
    <cellStyle name="Komma 2 5 2 5 4" xfId="50519" xr:uid="{00000000-0005-0000-0000-000099370000}"/>
    <cellStyle name="Komma 2 5 2 6" xfId="28561" xr:uid="{00000000-0005-0000-0000-00009A370000}"/>
    <cellStyle name="Komma 2 5 2 7" xfId="42390" xr:uid="{00000000-0005-0000-0000-00009B370000}"/>
    <cellStyle name="Komma 2 5 2 8" xfId="46397" xr:uid="{00000000-0005-0000-0000-00009C370000}"/>
    <cellStyle name="Komma 2 5 2 9" xfId="49413" xr:uid="{00000000-0005-0000-0000-00009D370000}"/>
    <cellStyle name="Komma 2 5 3" xfId="8828" xr:uid="{00000000-0005-0000-0000-00009E370000}"/>
    <cellStyle name="Komma 2 5 3 2" xfId="18236" xr:uid="{00000000-0005-0000-0000-00009F370000}"/>
    <cellStyle name="Komma 2 5 3 3" xfId="28562" xr:uid="{00000000-0005-0000-0000-0000A0370000}"/>
    <cellStyle name="Komma 2 5 3 4" xfId="28579" xr:uid="{00000000-0005-0000-0000-0000A1370000}"/>
    <cellStyle name="Komma 2 5 3 5" xfId="47291" xr:uid="{00000000-0005-0000-0000-0000A2370000}"/>
    <cellStyle name="Komma 2 5 3 6" xfId="50307" xr:uid="{00000000-0005-0000-0000-0000A3370000}"/>
    <cellStyle name="Komma 2 5 4" xfId="10902" xr:uid="{00000000-0005-0000-0000-0000A4370000}"/>
    <cellStyle name="Komma 2 5 4 2" xfId="18452" xr:uid="{00000000-0005-0000-0000-0000A5370000}"/>
    <cellStyle name="Komma 2 5 4 3" xfId="44493" xr:uid="{00000000-0005-0000-0000-0000A6370000}"/>
    <cellStyle name="Komma 2 5 4 4" xfId="47768" xr:uid="{00000000-0005-0000-0000-0000A7370000}"/>
    <cellStyle name="Komma 2 5 4 5" xfId="50784" xr:uid="{00000000-0005-0000-0000-0000A8370000}"/>
    <cellStyle name="Komma 2 5 5" xfId="11387" xr:uid="{00000000-0005-0000-0000-0000A9370000}"/>
    <cellStyle name="Komma 2 5 5 2" xfId="18929" xr:uid="{00000000-0005-0000-0000-0000AA370000}"/>
    <cellStyle name="Komma 2 5 5 3" xfId="42762" xr:uid="{00000000-0005-0000-0000-0000AB370000}"/>
    <cellStyle name="Komma 2 5 5 4" xfId="48245" xr:uid="{00000000-0005-0000-0000-0000AC370000}"/>
    <cellStyle name="Komma 2 5 5 5" xfId="51261" xr:uid="{00000000-0005-0000-0000-0000AD370000}"/>
    <cellStyle name="Komma 2 5 6" xfId="11874" xr:uid="{00000000-0005-0000-0000-0000AE370000}"/>
    <cellStyle name="Komma 2 5 6 2" xfId="19406" xr:uid="{00000000-0005-0000-0000-0000AF370000}"/>
    <cellStyle name="Komma 2 5 6 3" xfId="20447" xr:uid="{00000000-0005-0000-0000-0000B0370000}"/>
    <cellStyle name="Komma 2 5 6 4" xfId="48722" xr:uid="{00000000-0005-0000-0000-0000B1370000}"/>
    <cellStyle name="Komma 2 5 6 5" xfId="51738" xr:uid="{00000000-0005-0000-0000-0000B2370000}"/>
    <cellStyle name="Komma 2 5 7" xfId="7447" xr:uid="{00000000-0005-0000-0000-0000B3370000}"/>
    <cellStyle name="Komma 2 5 7 2" xfId="42560" xr:uid="{00000000-0005-0000-0000-0000B4370000}"/>
    <cellStyle name="Komma 2 5 7 3" xfId="20134" xr:uid="{00000000-0005-0000-0000-0000B5370000}"/>
    <cellStyle name="Komma 2 5 8" xfId="42322" xr:uid="{00000000-0005-0000-0000-0000B6370000}"/>
    <cellStyle name="Komma 2 5 9" xfId="44993" xr:uid="{00000000-0005-0000-0000-0000B7370000}"/>
    <cellStyle name="Komma 2 6" xfId="6258" xr:uid="{00000000-0005-0000-0000-0000B8370000}"/>
    <cellStyle name="Komma 2 6 10" xfId="46238" xr:uid="{00000000-0005-0000-0000-0000B9370000}"/>
    <cellStyle name="Komma 2 6 11" xfId="49254" xr:uid="{00000000-0005-0000-0000-0000BA370000}"/>
    <cellStyle name="Komma 2 6 2" xfId="6578" xr:uid="{00000000-0005-0000-0000-0000BB370000}"/>
    <cellStyle name="Komma 2 6 2 2" xfId="11167" xr:uid="{00000000-0005-0000-0000-0000BC370000}"/>
    <cellStyle name="Komma 2 6 2 2 2" xfId="18717" xr:uid="{00000000-0005-0000-0000-0000BD370000}"/>
    <cellStyle name="Komma 2 6 2 2 3" xfId="44697" xr:uid="{00000000-0005-0000-0000-0000BE370000}"/>
    <cellStyle name="Komma 2 6 2 2 4" xfId="48033" xr:uid="{00000000-0005-0000-0000-0000BF370000}"/>
    <cellStyle name="Komma 2 6 2 2 5" xfId="51049" xr:uid="{00000000-0005-0000-0000-0000C0370000}"/>
    <cellStyle name="Komma 2 6 2 3" xfId="11652" xr:uid="{00000000-0005-0000-0000-0000C1370000}"/>
    <cellStyle name="Komma 2 6 2 3 2" xfId="19194" xr:uid="{00000000-0005-0000-0000-0000C2370000}"/>
    <cellStyle name="Komma 2 6 2 3 3" xfId="43196" xr:uid="{00000000-0005-0000-0000-0000C3370000}"/>
    <cellStyle name="Komma 2 6 2 3 4" xfId="48510" xr:uid="{00000000-0005-0000-0000-0000C4370000}"/>
    <cellStyle name="Komma 2 6 2 3 5" xfId="51526" xr:uid="{00000000-0005-0000-0000-0000C5370000}"/>
    <cellStyle name="Komma 2 6 2 4" xfId="12139" xr:uid="{00000000-0005-0000-0000-0000C6370000}"/>
    <cellStyle name="Komma 2 6 2 4 2" xfId="19671" xr:uid="{00000000-0005-0000-0000-0000C7370000}"/>
    <cellStyle name="Komma 2 6 2 4 3" xfId="20927" xr:uid="{00000000-0005-0000-0000-0000C8370000}"/>
    <cellStyle name="Komma 2 6 2 4 4" xfId="48987" xr:uid="{00000000-0005-0000-0000-0000C9370000}"/>
    <cellStyle name="Komma 2 6 2 4 5" xfId="52003" xr:uid="{00000000-0005-0000-0000-0000CA370000}"/>
    <cellStyle name="Komma 2 6 2 5" xfId="9211" xr:uid="{00000000-0005-0000-0000-0000CB370000}"/>
    <cellStyle name="Komma 2 6 2 5 2" xfId="43096" xr:uid="{00000000-0005-0000-0000-0000CC370000}"/>
    <cellStyle name="Komma 2 6 2 5 3" xfId="47556" xr:uid="{00000000-0005-0000-0000-0000CD370000}"/>
    <cellStyle name="Komma 2 6 2 5 4" xfId="50572" xr:uid="{00000000-0005-0000-0000-0000CE370000}"/>
    <cellStyle name="Komma 2 6 2 6" xfId="43549" xr:uid="{00000000-0005-0000-0000-0000CF370000}"/>
    <cellStyle name="Komma 2 6 2 7" xfId="46450" xr:uid="{00000000-0005-0000-0000-0000D0370000}"/>
    <cellStyle name="Komma 2 6 2 8" xfId="49466" xr:uid="{00000000-0005-0000-0000-0000D1370000}"/>
    <cellStyle name="Komma 2 6 3" xfId="10955" xr:uid="{00000000-0005-0000-0000-0000D2370000}"/>
    <cellStyle name="Komma 2 6 3 2" xfId="18505" xr:uid="{00000000-0005-0000-0000-0000D3370000}"/>
    <cellStyle name="Komma 2 6 3 3" xfId="42965" xr:uid="{00000000-0005-0000-0000-0000D4370000}"/>
    <cellStyle name="Komma 2 6 3 4" xfId="47821" xr:uid="{00000000-0005-0000-0000-0000D5370000}"/>
    <cellStyle name="Komma 2 6 3 5" xfId="50837" xr:uid="{00000000-0005-0000-0000-0000D6370000}"/>
    <cellStyle name="Komma 2 6 4" xfId="11440" xr:uid="{00000000-0005-0000-0000-0000D7370000}"/>
    <cellStyle name="Komma 2 6 4 2" xfId="18982" xr:uid="{00000000-0005-0000-0000-0000D8370000}"/>
    <cellStyle name="Komma 2 6 4 3" xfId="43414" xr:uid="{00000000-0005-0000-0000-0000D9370000}"/>
    <cellStyle name="Komma 2 6 4 4" xfId="48298" xr:uid="{00000000-0005-0000-0000-0000DA370000}"/>
    <cellStyle name="Komma 2 6 4 5" xfId="51314" xr:uid="{00000000-0005-0000-0000-0000DB370000}"/>
    <cellStyle name="Komma 2 6 5" xfId="11927" xr:uid="{00000000-0005-0000-0000-0000DC370000}"/>
    <cellStyle name="Komma 2 6 5 2" xfId="19459" xr:uid="{00000000-0005-0000-0000-0000DD370000}"/>
    <cellStyle name="Komma 2 6 5 3" xfId="43484" xr:uid="{00000000-0005-0000-0000-0000DE370000}"/>
    <cellStyle name="Komma 2 6 5 4" xfId="48775" xr:uid="{00000000-0005-0000-0000-0000DF370000}"/>
    <cellStyle name="Komma 2 6 5 5" xfId="51791" xr:uid="{00000000-0005-0000-0000-0000E0370000}"/>
    <cellStyle name="Komma 2 6 6" xfId="8900" xr:uid="{00000000-0005-0000-0000-0000E1370000}"/>
    <cellStyle name="Komma 2 6 6 2" xfId="29688" xr:uid="{00000000-0005-0000-0000-0000E2370000}"/>
    <cellStyle name="Komma 2 6 6 3" xfId="47344" xr:uid="{00000000-0005-0000-0000-0000E3370000}"/>
    <cellStyle name="Komma 2 6 6 4" xfId="50360" xr:uid="{00000000-0005-0000-0000-0000E4370000}"/>
    <cellStyle name="Komma 2 6 7" xfId="20135" xr:uid="{00000000-0005-0000-0000-0000E5370000}"/>
    <cellStyle name="Komma 2 6 8" xfId="44994" xr:uid="{00000000-0005-0000-0000-0000E6370000}"/>
    <cellStyle name="Komma 2 6 9" xfId="45902" xr:uid="{00000000-0005-0000-0000-0000E7370000}"/>
    <cellStyle name="Komma 2 7" xfId="6338" xr:uid="{00000000-0005-0000-0000-0000E8370000}"/>
    <cellStyle name="Komma 2 7 10" xfId="49307" xr:uid="{00000000-0005-0000-0000-0000E9370000}"/>
    <cellStyle name="Komma 2 7 2" xfId="11008" xr:uid="{00000000-0005-0000-0000-0000EA370000}"/>
    <cellStyle name="Komma 2 7 2 2" xfId="18558" xr:uid="{00000000-0005-0000-0000-0000EB370000}"/>
    <cellStyle name="Komma 2 7 2 3" xfId="44495" xr:uid="{00000000-0005-0000-0000-0000EC370000}"/>
    <cellStyle name="Komma 2 7 2 4" xfId="47874" xr:uid="{00000000-0005-0000-0000-0000ED370000}"/>
    <cellStyle name="Komma 2 7 2 5" xfId="50890" xr:uid="{00000000-0005-0000-0000-0000EE370000}"/>
    <cellStyle name="Komma 2 7 3" xfId="11493" xr:uid="{00000000-0005-0000-0000-0000EF370000}"/>
    <cellStyle name="Komma 2 7 3 2" xfId="19035" xr:uid="{00000000-0005-0000-0000-0000F0370000}"/>
    <cellStyle name="Komma 2 7 3 3" xfId="44729" xr:uid="{00000000-0005-0000-0000-0000F1370000}"/>
    <cellStyle name="Komma 2 7 3 4" xfId="48351" xr:uid="{00000000-0005-0000-0000-0000F2370000}"/>
    <cellStyle name="Komma 2 7 3 5" xfId="51367" xr:uid="{00000000-0005-0000-0000-0000F3370000}"/>
    <cellStyle name="Komma 2 7 4" xfId="11980" xr:uid="{00000000-0005-0000-0000-0000F4370000}"/>
    <cellStyle name="Komma 2 7 4 2" xfId="19512" xr:uid="{00000000-0005-0000-0000-0000F5370000}"/>
    <cellStyle name="Komma 2 7 4 3" xfId="44233" xr:uid="{00000000-0005-0000-0000-0000F6370000}"/>
    <cellStyle name="Komma 2 7 4 4" xfId="48828" xr:uid="{00000000-0005-0000-0000-0000F7370000}"/>
    <cellStyle name="Komma 2 7 4 5" xfId="51844" xr:uid="{00000000-0005-0000-0000-0000F8370000}"/>
    <cellStyle name="Komma 2 7 5" xfId="8977" xr:uid="{00000000-0005-0000-0000-0000F9370000}"/>
    <cellStyle name="Komma 2 7 5 2" xfId="44047" xr:uid="{00000000-0005-0000-0000-0000FA370000}"/>
    <cellStyle name="Komma 2 7 5 3" xfId="47397" xr:uid="{00000000-0005-0000-0000-0000FB370000}"/>
    <cellStyle name="Komma 2 7 5 4" xfId="50413" xr:uid="{00000000-0005-0000-0000-0000FC370000}"/>
    <cellStyle name="Komma 2 7 6" xfId="20136" xr:uid="{00000000-0005-0000-0000-0000FD370000}"/>
    <cellStyle name="Komma 2 7 7" xfId="44995" xr:uid="{00000000-0005-0000-0000-0000FE370000}"/>
    <cellStyle name="Komma 2 7 8" xfId="45903" xr:uid="{00000000-0005-0000-0000-0000FF370000}"/>
    <cellStyle name="Komma 2 7 9" xfId="46291" xr:uid="{00000000-0005-0000-0000-000000380000}"/>
    <cellStyle name="Komma 2 8" xfId="6658" xr:uid="{00000000-0005-0000-0000-000001380000}"/>
    <cellStyle name="Komma 2 8 10" xfId="49519" xr:uid="{00000000-0005-0000-0000-000002380000}"/>
    <cellStyle name="Komma 2 8 2" xfId="11220" xr:uid="{00000000-0005-0000-0000-000003380000}"/>
    <cellStyle name="Komma 2 8 2 2" xfId="18770" xr:uid="{00000000-0005-0000-0000-000004380000}"/>
    <cellStyle name="Komma 2 8 2 3" xfId="29010" xr:uid="{00000000-0005-0000-0000-000005380000}"/>
    <cellStyle name="Komma 2 8 2 4" xfId="48086" xr:uid="{00000000-0005-0000-0000-000006380000}"/>
    <cellStyle name="Komma 2 8 2 5" xfId="51102" xr:uid="{00000000-0005-0000-0000-000007380000}"/>
    <cellStyle name="Komma 2 8 3" xfId="11705" xr:uid="{00000000-0005-0000-0000-000008380000}"/>
    <cellStyle name="Komma 2 8 3 2" xfId="19247" xr:uid="{00000000-0005-0000-0000-000009380000}"/>
    <cellStyle name="Komma 2 8 3 3" xfId="44650" xr:uid="{00000000-0005-0000-0000-00000A380000}"/>
    <cellStyle name="Komma 2 8 3 4" xfId="48563" xr:uid="{00000000-0005-0000-0000-00000B380000}"/>
    <cellStyle name="Komma 2 8 3 5" xfId="51579" xr:uid="{00000000-0005-0000-0000-00000C380000}"/>
    <cellStyle name="Komma 2 8 4" xfId="12193" xr:uid="{00000000-0005-0000-0000-00000D380000}"/>
    <cellStyle name="Komma 2 8 4 2" xfId="19724" xr:uid="{00000000-0005-0000-0000-00000E380000}"/>
    <cellStyle name="Komma 2 8 4 3" xfId="32541" xr:uid="{00000000-0005-0000-0000-00000F380000}"/>
    <cellStyle name="Komma 2 8 4 4" xfId="49040" xr:uid="{00000000-0005-0000-0000-000010380000}"/>
    <cellStyle name="Komma 2 8 4 5" xfId="52056" xr:uid="{00000000-0005-0000-0000-000011380000}"/>
    <cellStyle name="Komma 2 8 5" xfId="9291" xr:uid="{00000000-0005-0000-0000-000012380000}"/>
    <cellStyle name="Komma 2 8 5 2" xfId="42667" xr:uid="{00000000-0005-0000-0000-000013380000}"/>
    <cellStyle name="Komma 2 8 5 3" xfId="47609" xr:uid="{00000000-0005-0000-0000-000014380000}"/>
    <cellStyle name="Komma 2 8 5 4" xfId="50625" xr:uid="{00000000-0005-0000-0000-000015380000}"/>
    <cellStyle name="Komma 2 8 6" xfId="20137" xr:uid="{00000000-0005-0000-0000-000016380000}"/>
    <cellStyle name="Komma 2 8 7" xfId="44996" xr:uid="{00000000-0005-0000-0000-000017380000}"/>
    <cellStyle name="Komma 2 8 8" xfId="45904" xr:uid="{00000000-0005-0000-0000-000018380000}"/>
    <cellStyle name="Komma 2 8 9" xfId="46503" xr:uid="{00000000-0005-0000-0000-000019380000}"/>
    <cellStyle name="Komma 2 9" xfId="10796" xr:uid="{00000000-0005-0000-0000-00001A380000}"/>
    <cellStyle name="Komma 2 9 2" xfId="18346" xr:uid="{00000000-0005-0000-0000-00001B380000}"/>
    <cellStyle name="Komma 2 9 3" xfId="20138" xr:uid="{00000000-0005-0000-0000-00001C380000}"/>
    <cellStyle name="Komma 2 9 4" xfId="47662" xr:uid="{00000000-0005-0000-0000-00001D380000}"/>
    <cellStyle name="Komma 2 9 5" xfId="50678" xr:uid="{00000000-0005-0000-0000-00001E380000}"/>
    <cellStyle name="Komma 3" xfId="3266" xr:uid="{00000000-0005-0000-0000-00001F380000}"/>
    <cellStyle name="Komma 3 10" xfId="20140" xr:uid="{00000000-0005-0000-0000-000020380000}"/>
    <cellStyle name="Komma 3 10 2" xfId="44998" xr:uid="{00000000-0005-0000-0000-000021380000}"/>
    <cellStyle name="Komma 3 10 3" xfId="45906" xr:uid="{00000000-0005-0000-0000-000022380000}"/>
    <cellStyle name="Komma 3 11" xfId="20141" xr:uid="{00000000-0005-0000-0000-000023380000}"/>
    <cellStyle name="Komma 3 11 2" xfId="29011" xr:uid="{00000000-0005-0000-0000-000024380000}"/>
    <cellStyle name="Komma 3 11 2 2" xfId="34363" xr:uid="{00000000-0005-0000-0000-000025380000}"/>
    <cellStyle name="Komma 3 11 2 3" xfId="39665" xr:uid="{00000000-0005-0000-0000-000026380000}"/>
    <cellStyle name="Komma 3 11 3" xfId="31898" xr:uid="{00000000-0005-0000-0000-000027380000}"/>
    <cellStyle name="Komma 3 11 4" xfId="37014" xr:uid="{00000000-0005-0000-0000-000028380000}"/>
    <cellStyle name="Komma 3 12" xfId="20142" xr:uid="{00000000-0005-0000-0000-000029380000}"/>
    <cellStyle name="Komma 3 12 2" xfId="44999" xr:uid="{00000000-0005-0000-0000-00002A380000}"/>
    <cellStyle name="Komma 3 12 3" xfId="45907" xr:uid="{00000000-0005-0000-0000-00002B380000}"/>
    <cellStyle name="Komma 3 13" xfId="20143" xr:uid="{00000000-0005-0000-0000-00002C380000}"/>
    <cellStyle name="Komma 3 13 2" xfId="29012" xr:uid="{00000000-0005-0000-0000-00002D380000}"/>
    <cellStyle name="Komma 3 13 3" xfId="45000" xr:uid="{00000000-0005-0000-0000-00002E380000}"/>
    <cellStyle name="Komma 3 13 4" xfId="45908" xr:uid="{00000000-0005-0000-0000-00002F380000}"/>
    <cellStyle name="Komma 3 14" xfId="20139" xr:uid="{00000000-0005-0000-0000-000030380000}"/>
    <cellStyle name="Komma 3 15" xfId="44997" xr:uid="{00000000-0005-0000-0000-000031380000}"/>
    <cellStyle name="Komma 3 16" xfId="45905" xr:uid="{00000000-0005-0000-0000-000032380000}"/>
    <cellStyle name="Komma 3 17" xfId="12256" xr:uid="{00000000-0005-0000-0000-000033380000}"/>
    <cellStyle name="Komma 3 2" xfId="4777" xr:uid="{00000000-0005-0000-0000-000034380000}"/>
    <cellStyle name="Komma 3 2 10" xfId="12257" xr:uid="{00000000-0005-0000-0000-000035380000}"/>
    <cellStyle name="Komma 3 2 2" xfId="14365" xr:uid="{00000000-0005-0000-0000-000036380000}"/>
    <cellStyle name="Komma 3 2 2 2" xfId="20146" xr:uid="{00000000-0005-0000-0000-000037380000}"/>
    <cellStyle name="Komma 3 2 2 2 2" xfId="20147" xr:uid="{00000000-0005-0000-0000-000038380000}"/>
    <cellStyle name="Komma 3 2 2 2 2 2" xfId="45003" xr:uid="{00000000-0005-0000-0000-000039380000}"/>
    <cellStyle name="Komma 3 2 2 2 2 3" xfId="45911" xr:uid="{00000000-0005-0000-0000-00003A380000}"/>
    <cellStyle name="Komma 3 2 2 2 3" xfId="45002" xr:uid="{00000000-0005-0000-0000-00003B380000}"/>
    <cellStyle name="Komma 3 2 2 2 4" xfId="45910" xr:uid="{00000000-0005-0000-0000-00003C380000}"/>
    <cellStyle name="Komma 3 2 2 3" xfId="20148" xr:uid="{00000000-0005-0000-0000-00003D380000}"/>
    <cellStyle name="Komma 3 2 2 3 2" xfId="45004" xr:uid="{00000000-0005-0000-0000-00003E380000}"/>
    <cellStyle name="Komma 3 2 2 3 3" xfId="45912" xr:uid="{00000000-0005-0000-0000-00003F380000}"/>
    <cellStyle name="Komma 3 2 2 4" xfId="20145" xr:uid="{00000000-0005-0000-0000-000040380000}"/>
    <cellStyle name="Komma 3 2 2 5" xfId="45001" xr:uid="{00000000-0005-0000-0000-000041380000}"/>
    <cellStyle name="Komma 3 2 2 6" xfId="45909" xr:uid="{00000000-0005-0000-0000-000042380000}"/>
    <cellStyle name="Komma 3 2 3" xfId="15810" xr:uid="{00000000-0005-0000-0000-000043380000}"/>
    <cellStyle name="Komma 3 2 3 2" xfId="20150" xr:uid="{00000000-0005-0000-0000-000044380000}"/>
    <cellStyle name="Komma 3 2 3 2 2" xfId="20151" xr:uid="{00000000-0005-0000-0000-000045380000}"/>
    <cellStyle name="Komma 3 2 3 2 2 2" xfId="45007" xr:uid="{00000000-0005-0000-0000-000046380000}"/>
    <cellStyle name="Komma 3 2 3 2 2 3" xfId="45915" xr:uid="{00000000-0005-0000-0000-000047380000}"/>
    <cellStyle name="Komma 3 2 3 2 3" xfId="45006" xr:uid="{00000000-0005-0000-0000-000048380000}"/>
    <cellStyle name="Komma 3 2 3 2 4" xfId="45914" xr:uid="{00000000-0005-0000-0000-000049380000}"/>
    <cellStyle name="Komma 3 2 3 3" xfId="20152" xr:uid="{00000000-0005-0000-0000-00004A380000}"/>
    <cellStyle name="Komma 3 2 3 3 2" xfId="45008" xr:uid="{00000000-0005-0000-0000-00004B380000}"/>
    <cellStyle name="Komma 3 2 3 3 3" xfId="45916" xr:uid="{00000000-0005-0000-0000-00004C380000}"/>
    <cellStyle name="Komma 3 2 3 4" xfId="20149" xr:uid="{00000000-0005-0000-0000-00004D380000}"/>
    <cellStyle name="Komma 3 2 3 5" xfId="45005" xr:uid="{00000000-0005-0000-0000-00004E380000}"/>
    <cellStyle name="Komma 3 2 3 6" xfId="45913" xr:uid="{00000000-0005-0000-0000-00004F380000}"/>
    <cellStyle name="Komma 3 2 4" xfId="20153" xr:uid="{00000000-0005-0000-0000-000050380000}"/>
    <cellStyle name="Komma 3 2 4 2" xfId="20154" xr:uid="{00000000-0005-0000-0000-000051380000}"/>
    <cellStyle name="Komma 3 2 4 2 2" xfId="45010" xr:uid="{00000000-0005-0000-0000-000052380000}"/>
    <cellStyle name="Komma 3 2 4 2 3" xfId="45918" xr:uid="{00000000-0005-0000-0000-000053380000}"/>
    <cellStyle name="Komma 3 2 4 3" xfId="45009" xr:uid="{00000000-0005-0000-0000-000054380000}"/>
    <cellStyle name="Komma 3 2 4 4" xfId="45917" xr:uid="{00000000-0005-0000-0000-000055380000}"/>
    <cellStyle name="Komma 3 2 5" xfId="20155" xr:uid="{00000000-0005-0000-0000-000056380000}"/>
    <cellStyle name="Komma 3 2 5 2" xfId="45011" xr:uid="{00000000-0005-0000-0000-000057380000}"/>
    <cellStyle name="Komma 3 2 5 3" xfId="45919" xr:uid="{00000000-0005-0000-0000-000058380000}"/>
    <cellStyle name="Komma 3 2 6" xfId="20156" xr:uid="{00000000-0005-0000-0000-000059380000}"/>
    <cellStyle name="Komma 3 2 6 2" xfId="45012" xr:uid="{00000000-0005-0000-0000-00005A380000}"/>
    <cellStyle name="Komma 3 2 6 3" xfId="45920" xr:uid="{00000000-0005-0000-0000-00005B380000}"/>
    <cellStyle name="Komma 3 2 7" xfId="29013" xr:uid="{00000000-0005-0000-0000-00005C380000}"/>
    <cellStyle name="Komma 3 2 7 2" xfId="34364" xr:uid="{00000000-0005-0000-0000-00005D380000}"/>
    <cellStyle name="Komma 3 2 7 3" xfId="39666" xr:uid="{00000000-0005-0000-0000-00005E380000}"/>
    <cellStyle name="Komma 3 2 8" xfId="31899" xr:uid="{00000000-0005-0000-0000-00005F380000}"/>
    <cellStyle name="Komma 3 2 9" xfId="37015" xr:uid="{00000000-0005-0000-0000-000060380000}"/>
    <cellStyle name="Komma 3 3" xfId="7540" xr:uid="{00000000-0005-0000-0000-000061380000}"/>
    <cellStyle name="Komma 3 3 2" xfId="20158" xr:uid="{00000000-0005-0000-0000-000062380000}"/>
    <cellStyle name="Komma 3 3 2 2" xfId="20159" xr:uid="{00000000-0005-0000-0000-000063380000}"/>
    <cellStyle name="Komma 3 3 2 2 2" xfId="45015" xr:uid="{00000000-0005-0000-0000-000064380000}"/>
    <cellStyle name="Komma 3 3 2 2 3" xfId="45923" xr:uid="{00000000-0005-0000-0000-000065380000}"/>
    <cellStyle name="Komma 3 3 2 3" xfId="45014" xr:uid="{00000000-0005-0000-0000-000066380000}"/>
    <cellStyle name="Komma 3 3 2 4" xfId="45922" xr:uid="{00000000-0005-0000-0000-000067380000}"/>
    <cellStyle name="Komma 3 3 3" xfId="20160" xr:uid="{00000000-0005-0000-0000-000068380000}"/>
    <cellStyle name="Komma 3 3 3 2" xfId="45016" xr:uid="{00000000-0005-0000-0000-000069380000}"/>
    <cellStyle name="Komma 3 3 3 3" xfId="45924" xr:uid="{00000000-0005-0000-0000-00006A380000}"/>
    <cellStyle name="Komma 3 3 4" xfId="20157" xr:uid="{00000000-0005-0000-0000-00006B380000}"/>
    <cellStyle name="Komma 3 3 5" xfId="45013" xr:uid="{00000000-0005-0000-0000-00006C380000}"/>
    <cellStyle name="Komma 3 3 6" xfId="45921" xr:uid="{00000000-0005-0000-0000-00006D380000}"/>
    <cellStyle name="Komma 3 4" xfId="7533" xr:uid="{00000000-0005-0000-0000-00006E380000}"/>
    <cellStyle name="Komma 3 4 2" xfId="18005" xr:uid="{00000000-0005-0000-0000-00006F380000}"/>
    <cellStyle name="Komma 3 4 2 2" xfId="20163" xr:uid="{00000000-0005-0000-0000-000070380000}"/>
    <cellStyle name="Komma 3 4 2 2 2" xfId="45019" xr:uid="{00000000-0005-0000-0000-000071380000}"/>
    <cellStyle name="Komma 3 4 2 2 3" xfId="45927" xr:uid="{00000000-0005-0000-0000-000072380000}"/>
    <cellStyle name="Komma 3 4 2 3" xfId="20162" xr:uid="{00000000-0005-0000-0000-000073380000}"/>
    <cellStyle name="Komma 3 4 2 4" xfId="45018" xr:uid="{00000000-0005-0000-0000-000074380000}"/>
    <cellStyle name="Komma 3 4 2 5" xfId="45926" xr:uid="{00000000-0005-0000-0000-000075380000}"/>
    <cellStyle name="Komma 3 4 3" xfId="20164" xr:uid="{00000000-0005-0000-0000-000076380000}"/>
    <cellStyle name="Komma 3 4 3 2" xfId="45020" xr:uid="{00000000-0005-0000-0000-000077380000}"/>
    <cellStyle name="Komma 3 4 3 3" xfId="45928" xr:uid="{00000000-0005-0000-0000-000078380000}"/>
    <cellStyle name="Komma 3 4 4" xfId="20161" xr:uid="{00000000-0005-0000-0000-000079380000}"/>
    <cellStyle name="Komma 3 4 5" xfId="44768" xr:uid="{00000000-0005-0000-0000-00007A380000}"/>
    <cellStyle name="Komma 3 4 6" xfId="45017" xr:uid="{00000000-0005-0000-0000-00007B380000}"/>
    <cellStyle name="Komma 3 4 7" xfId="45925" xr:uid="{00000000-0005-0000-0000-00007C380000}"/>
    <cellStyle name="Komma 3 4 8" xfId="47000" xr:uid="{00000000-0005-0000-0000-00007D380000}"/>
    <cellStyle name="Komma 3 4 9" xfId="50016" xr:uid="{00000000-0005-0000-0000-00007E380000}"/>
    <cellStyle name="Komma 3 5" xfId="7448" xr:uid="{00000000-0005-0000-0000-00007F380000}"/>
    <cellStyle name="Komma 3 5 2" xfId="17985" xr:uid="{00000000-0005-0000-0000-000080380000}"/>
    <cellStyle name="Komma 3 5 2 2" xfId="20166" xr:uid="{00000000-0005-0000-0000-000081380000}"/>
    <cellStyle name="Komma 3 5 2 3" xfId="45022" xr:uid="{00000000-0005-0000-0000-000082380000}"/>
    <cellStyle name="Komma 3 5 2 4" xfId="45930" xr:uid="{00000000-0005-0000-0000-000083380000}"/>
    <cellStyle name="Komma 3 5 3" xfId="20165" xr:uid="{00000000-0005-0000-0000-000084380000}"/>
    <cellStyle name="Komma 3 5 4" xfId="21446" xr:uid="{00000000-0005-0000-0000-000085380000}"/>
    <cellStyle name="Komma 3 5 5" xfId="45021" xr:uid="{00000000-0005-0000-0000-000086380000}"/>
    <cellStyle name="Komma 3 5 6" xfId="45929" xr:uid="{00000000-0005-0000-0000-000087380000}"/>
    <cellStyle name="Komma 3 5 7" xfId="46979" xr:uid="{00000000-0005-0000-0000-000088380000}"/>
    <cellStyle name="Komma 3 5 8" xfId="49995" xr:uid="{00000000-0005-0000-0000-000089380000}"/>
    <cellStyle name="Komma 3 6" xfId="15809" xr:uid="{00000000-0005-0000-0000-00008A380000}"/>
    <cellStyle name="Komma 3 6 2" xfId="20167" xr:uid="{00000000-0005-0000-0000-00008B380000}"/>
    <cellStyle name="Komma 3 6 3" xfId="45023" xr:uid="{00000000-0005-0000-0000-00008C380000}"/>
    <cellStyle name="Komma 3 6 4" xfId="45931" xr:uid="{00000000-0005-0000-0000-00008D380000}"/>
    <cellStyle name="Komma 3 7" xfId="20168" xr:uid="{00000000-0005-0000-0000-00008E380000}"/>
    <cellStyle name="Komma 3 7 2" xfId="20169" xr:uid="{00000000-0005-0000-0000-00008F380000}"/>
    <cellStyle name="Komma 3 7 2 2" xfId="45025" xr:uid="{00000000-0005-0000-0000-000090380000}"/>
    <cellStyle name="Komma 3 7 2 3" xfId="45933" xr:uid="{00000000-0005-0000-0000-000091380000}"/>
    <cellStyle name="Komma 3 7 3" xfId="45024" xr:uid="{00000000-0005-0000-0000-000092380000}"/>
    <cellStyle name="Komma 3 7 4" xfId="45932" xr:uid="{00000000-0005-0000-0000-000093380000}"/>
    <cellStyle name="Komma 3 8" xfId="20170" xr:uid="{00000000-0005-0000-0000-000094380000}"/>
    <cellStyle name="Komma 3 8 2" xfId="45026" xr:uid="{00000000-0005-0000-0000-000095380000}"/>
    <cellStyle name="Komma 3 8 3" xfId="45934" xr:uid="{00000000-0005-0000-0000-000096380000}"/>
    <cellStyle name="Komma 3 9" xfId="20171" xr:uid="{00000000-0005-0000-0000-000097380000}"/>
    <cellStyle name="Komma 3 9 2" xfId="45027" xr:uid="{00000000-0005-0000-0000-000098380000}"/>
    <cellStyle name="Komma 3 9 3" xfId="45935" xr:uid="{00000000-0005-0000-0000-000099380000}"/>
    <cellStyle name="Komma 4" xfId="5084" xr:uid="{00000000-0005-0000-0000-00009A380000}"/>
    <cellStyle name="Komma 4 10" xfId="10837" xr:uid="{00000000-0005-0000-0000-00009B380000}"/>
    <cellStyle name="Komma 4 10 2" xfId="18387" xr:uid="{00000000-0005-0000-0000-00009C380000}"/>
    <cellStyle name="Komma 4 10 2 2" xfId="34366" xr:uid="{00000000-0005-0000-0000-00009D380000}"/>
    <cellStyle name="Komma 4 10 2 3" xfId="39668" xr:uid="{00000000-0005-0000-0000-00009E380000}"/>
    <cellStyle name="Komma 4 10 2 4" xfId="29015" xr:uid="{00000000-0005-0000-0000-00009F380000}"/>
    <cellStyle name="Komma 4 10 3" xfId="31901" xr:uid="{00000000-0005-0000-0000-0000A0380000}"/>
    <cellStyle name="Komma 4 10 4" xfId="37017" xr:uid="{00000000-0005-0000-0000-0000A1380000}"/>
    <cellStyle name="Komma 4 10 5" xfId="20173" xr:uid="{00000000-0005-0000-0000-0000A2380000}"/>
    <cellStyle name="Komma 4 10 6" xfId="43764" xr:uid="{00000000-0005-0000-0000-0000A3380000}"/>
    <cellStyle name="Komma 4 10 7" xfId="47703" xr:uid="{00000000-0005-0000-0000-0000A4380000}"/>
    <cellStyle name="Komma 4 10 8" xfId="50719" xr:uid="{00000000-0005-0000-0000-0000A5380000}"/>
    <cellStyle name="Komma 4 10 9" xfId="15360" xr:uid="{00000000-0005-0000-0000-0000A6380000}"/>
    <cellStyle name="Komma 4 11" xfId="11321" xr:uid="{00000000-0005-0000-0000-0000A7380000}"/>
    <cellStyle name="Komma 4 11 10" xfId="15502" xr:uid="{00000000-0005-0000-0000-0000A8380000}"/>
    <cellStyle name="Komma 4 11 2" xfId="18864" xr:uid="{00000000-0005-0000-0000-0000A9380000}"/>
    <cellStyle name="Komma 4 11 2 2" xfId="34367" xr:uid="{00000000-0005-0000-0000-0000AA380000}"/>
    <cellStyle name="Komma 4 11 2 3" xfId="39669" xr:uid="{00000000-0005-0000-0000-0000AB380000}"/>
    <cellStyle name="Komma 4 11 2 4" xfId="29016" xr:uid="{00000000-0005-0000-0000-0000AC380000}"/>
    <cellStyle name="Komma 4 11 3" xfId="31902" xr:uid="{00000000-0005-0000-0000-0000AD380000}"/>
    <cellStyle name="Komma 4 11 4" xfId="37018" xr:uid="{00000000-0005-0000-0000-0000AE380000}"/>
    <cellStyle name="Komma 4 11 5" xfId="20174" xr:uid="{00000000-0005-0000-0000-0000AF380000}"/>
    <cellStyle name="Komma 4 11 6" xfId="43395" xr:uid="{00000000-0005-0000-0000-0000B0380000}"/>
    <cellStyle name="Komma 4 11 7" xfId="45028" xr:uid="{00000000-0005-0000-0000-0000B1380000}"/>
    <cellStyle name="Komma 4 11 8" xfId="48180" xr:uid="{00000000-0005-0000-0000-0000B2380000}"/>
    <cellStyle name="Komma 4 11 9" xfId="51196" xr:uid="{00000000-0005-0000-0000-0000B3380000}"/>
    <cellStyle name="Komma 4 12" xfId="11808" xr:uid="{00000000-0005-0000-0000-0000B4380000}"/>
    <cellStyle name="Komma 4 12 10" xfId="15647" xr:uid="{00000000-0005-0000-0000-0000B5380000}"/>
    <cellStyle name="Komma 4 12 2" xfId="19341" xr:uid="{00000000-0005-0000-0000-0000B6380000}"/>
    <cellStyle name="Komma 4 12 2 2" xfId="34368" xr:uid="{00000000-0005-0000-0000-0000B7380000}"/>
    <cellStyle name="Komma 4 12 2 3" xfId="39670" xr:uid="{00000000-0005-0000-0000-0000B8380000}"/>
    <cellStyle name="Komma 4 12 2 4" xfId="29017" xr:uid="{00000000-0005-0000-0000-0000B9380000}"/>
    <cellStyle name="Komma 4 12 3" xfId="31903" xr:uid="{00000000-0005-0000-0000-0000BA380000}"/>
    <cellStyle name="Komma 4 12 4" xfId="37019" xr:uid="{00000000-0005-0000-0000-0000BB380000}"/>
    <cellStyle name="Komma 4 12 5" xfId="20175" xr:uid="{00000000-0005-0000-0000-0000BC380000}"/>
    <cellStyle name="Komma 4 12 6" xfId="43986" xr:uid="{00000000-0005-0000-0000-0000BD380000}"/>
    <cellStyle name="Komma 4 12 7" xfId="45029" xr:uid="{00000000-0005-0000-0000-0000BE380000}"/>
    <cellStyle name="Komma 4 12 8" xfId="48657" xr:uid="{00000000-0005-0000-0000-0000BF380000}"/>
    <cellStyle name="Komma 4 12 9" xfId="51673" xr:uid="{00000000-0005-0000-0000-0000C0380000}"/>
    <cellStyle name="Komma 4 13" xfId="7541" xr:uid="{00000000-0005-0000-0000-0000C1380000}"/>
    <cellStyle name="Komma 4 13 2" xfId="34365" xr:uid="{00000000-0005-0000-0000-0000C2380000}"/>
    <cellStyle name="Komma 4 13 3" xfId="39667" xr:uid="{00000000-0005-0000-0000-0000C3380000}"/>
    <cellStyle name="Komma 4 13 4" xfId="29014" xr:uid="{00000000-0005-0000-0000-0000C4380000}"/>
    <cellStyle name="Komma 4 13 5" xfId="44676" xr:uid="{00000000-0005-0000-0000-0000C5380000}"/>
    <cellStyle name="Komma 4 13 6" xfId="47003" xr:uid="{00000000-0005-0000-0000-0000C6380000}"/>
    <cellStyle name="Komma 4 13 7" xfId="50019" xr:uid="{00000000-0005-0000-0000-0000C7380000}"/>
    <cellStyle name="Komma 4 13 8" xfId="18006" xr:uid="{00000000-0005-0000-0000-0000C8380000}"/>
    <cellStyle name="Komma 4 14" xfId="31900" xr:uid="{00000000-0005-0000-0000-0000C9380000}"/>
    <cellStyle name="Komma 4 15" xfId="37016" xr:uid="{00000000-0005-0000-0000-0000CA380000}"/>
    <cellStyle name="Komma 4 16" xfId="20172" xr:uid="{00000000-0005-0000-0000-0000CB380000}"/>
    <cellStyle name="Komma 4 17" xfId="43668" xr:uid="{00000000-0005-0000-0000-0000CC380000}"/>
    <cellStyle name="Komma 4 18" xfId="46120" xr:uid="{00000000-0005-0000-0000-0000CD380000}"/>
    <cellStyle name="Komma 4 19" xfId="49135" xr:uid="{00000000-0005-0000-0000-0000CE380000}"/>
    <cellStyle name="Komma 4 2" xfId="5085" xr:uid="{00000000-0005-0000-0000-0000CF380000}"/>
    <cellStyle name="Komma 4 2 10" xfId="11809" xr:uid="{00000000-0005-0000-0000-0000D0380000}"/>
    <cellStyle name="Komma 4 2 10 2" xfId="19342" xr:uid="{00000000-0005-0000-0000-0000D1380000}"/>
    <cellStyle name="Komma 4 2 10 3" xfId="37020" xr:uid="{00000000-0005-0000-0000-0000D2380000}"/>
    <cellStyle name="Komma 4 2 10 4" xfId="43215" xr:uid="{00000000-0005-0000-0000-0000D3380000}"/>
    <cellStyle name="Komma 4 2 10 5" xfId="48658" xr:uid="{00000000-0005-0000-0000-0000D4380000}"/>
    <cellStyle name="Komma 4 2 10 6" xfId="51674" xr:uid="{00000000-0005-0000-0000-0000D5380000}"/>
    <cellStyle name="Komma 4 2 10 7" xfId="15648" xr:uid="{00000000-0005-0000-0000-0000D6380000}"/>
    <cellStyle name="Komma 4 2 11" xfId="7894" xr:uid="{00000000-0005-0000-0000-0000D7380000}"/>
    <cellStyle name="Komma 4 2 11 2" xfId="43948" xr:uid="{00000000-0005-0000-0000-0000D8380000}"/>
    <cellStyle name="Komma 4 2 11 3" xfId="47024" xr:uid="{00000000-0005-0000-0000-0000D9380000}"/>
    <cellStyle name="Komma 4 2 11 4" xfId="50040" xr:uid="{00000000-0005-0000-0000-0000DA380000}"/>
    <cellStyle name="Komma 4 2 11 5" xfId="18022" xr:uid="{00000000-0005-0000-0000-0000DB380000}"/>
    <cellStyle name="Komma 4 2 12" xfId="20176" xr:uid="{00000000-0005-0000-0000-0000DC380000}"/>
    <cellStyle name="Komma 4 2 13" xfId="42301" xr:uid="{00000000-0005-0000-0000-0000DD380000}"/>
    <cellStyle name="Komma 4 2 14" xfId="46121" xr:uid="{00000000-0005-0000-0000-0000DE380000}"/>
    <cellStyle name="Komma 4 2 15" xfId="49136" xr:uid="{00000000-0005-0000-0000-0000DF380000}"/>
    <cellStyle name="Komma 4 2 16" xfId="14472" xr:uid="{00000000-0005-0000-0000-0000E0380000}"/>
    <cellStyle name="Komma 4 2 2" xfId="5086" xr:uid="{00000000-0005-0000-0000-0000E1380000}"/>
    <cellStyle name="Komma 4 2 2 10" xfId="8498" xr:uid="{00000000-0005-0000-0000-0000E2380000}"/>
    <cellStyle name="Komma 4 2 2 10 2" xfId="44480" xr:uid="{00000000-0005-0000-0000-0000E3380000}"/>
    <cellStyle name="Komma 4 2 2 10 3" xfId="47225" xr:uid="{00000000-0005-0000-0000-0000E4380000}"/>
    <cellStyle name="Komma 4 2 2 10 4" xfId="50241" xr:uid="{00000000-0005-0000-0000-0000E5380000}"/>
    <cellStyle name="Komma 4 2 2 10 5" xfId="18214" xr:uid="{00000000-0005-0000-0000-0000E6380000}"/>
    <cellStyle name="Komma 4 2 2 11" xfId="20177" xr:uid="{00000000-0005-0000-0000-0000E7380000}"/>
    <cellStyle name="Komma 4 2 2 12" xfId="43669" xr:uid="{00000000-0005-0000-0000-0000E8380000}"/>
    <cellStyle name="Komma 4 2 2 13" xfId="45030" xr:uid="{00000000-0005-0000-0000-0000E9380000}"/>
    <cellStyle name="Komma 4 2 2 14" xfId="45936" xr:uid="{00000000-0005-0000-0000-0000EA380000}"/>
    <cellStyle name="Komma 4 2 2 15" xfId="46122" xr:uid="{00000000-0005-0000-0000-0000EB380000}"/>
    <cellStyle name="Komma 4 2 2 16" xfId="49137" xr:uid="{00000000-0005-0000-0000-0000EC380000}"/>
    <cellStyle name="Komma 4 2 2 17" xfId="14878" xr:uid="{00000000-0005-0000-0000-0000ED380000}"/>
    <cellStyle name="Komma 4 2 2 2" xfId="6158" xr:uid="{00000000-0005-0000-0000-0000EE380000}"/>
    <cellStyle name="Komma 4 2 2 2 10" xfId="45937" xr:uid="{00000000-0005-0000-0000-0000EF380000}"/>
    <cellStyle name="Komma 4 2 2 2 11" xfId="46175" xr:uid="{00000000-0005-0000-0000-0000F0380000}"/>
    <cellStyle name="Komma 4 2 2 2 12" xfId="49191" xr:uid="{00000000-0005-0000-0000-0000F1380000}"/>
    <cellStyle name="Komma 4 2 2 2 13" xfId="15067" xr:uid="{00000000-0005-0000-0000-0000F2380000}"/>
    <cellStyle name="Komma 4 2 2 2 2" xfId="6478" xr:uid="{00000000-0005-0000-0000-0000F3380000}"/>
    <cellStyle name="Komma 4 2 2 2 2 2" xfId="11104" xr:uid="{00000000-0005-0000-0000-0000F4380000}"/>
    <cellStyle name="Komma 4 2 2 2 2 2 2" xfId="18654" xr:uid="{00000000-0005-0000-0000-0000F5380000}"/>
    <cellStyle name="Komma 4 2 2 2 2 2 3" xfId="43150" xr:uid="{00000000-0005-0000-0000-0000F6380000}"/>
    <cellStyle name="Komma 4 2 2 2 2 2 4" xfId="47970" xr:uid="{00000000-0005-0000-0000-0000F7380000}"/>
    <cellStyle name="Komma 4 2 2 2 2 2 5" xfId="50986" xr:uid="{00000000-0005-0000-0000-0000F8380000}"/>
    <cellStyle name="Komma 4 2 2 2 2 2 6" xfId="15437" xr:uid="{00000000-0005-0000-0000-0000F9380000}"/>
    <cellStyle name="Komma 4 2 2 2 2 3" xfId="11589" xr:uid="{00000000-0005-0000-0000-0000FA380000}"/>
    <cellStyle name="Komma 4 2 2 2 2 3 2" xfId="19131" xr:uid="{00000000-0005-0000-0000-0000FB380000}"/>
    <cellStyle name="Komma 4 2 2 2 2 3 3" xfId="43832" xr:uid="{00000000-0005-0000-0000-0000FC380000}"/>
    <cellStyle name="Komma 4 2 2 2 2 3 4" xfId="48447" xr:uid="{00000000-0005-0000-0000-0000FD380000}"/>
    <cellStyle name="Komma 4 2 2 2 2 3 5" xfId="51463" xr:uid="{00000000-0005-0000-0000-0000FE380000}"/>
    <cellStyle name="Komma 4 2 2 2 2 3 6" xfId="15580" xr:uid="{00000000-0005-0000-0000-0000FF380000}"/>
    <cellStyle name="Komma 4 2 2 2 2 4" xfId="12076" xr:uid="{00000000-0005-0000-0000-000000390000}"/>
    <cellStyle name="Komma 4 2 2 2 2 4 2" xfId="19608" xr:uid="{00000000-0005-0000-0000-000001390000}"/>
    <cellStyle name="Komma 4 2 2 2 2 4 3" xfId="44135" xr:uid="{00000000-0005-0000-0000-000002390000}"/>
    <cellStyle name="Komma 4 2 2 2 2 4 4" xfId="48924" xr:uid="{00000000-0005-0000-0000-000003390000}"/>
    <cellStyle name="Komma 4 2 2 2 2 4 5" xfId="51940" xr:uid="{00000000-0005-0000-0000-000004390000}"/>
    <cellStyle name="Komma 4 2 2 2 2 4 6" xfId="15725" xr:uid="{00000000-0005-0000-0000-000005390000}"/>
    <cellStyle name="Komma 4 2 2 2 2 5" xfId="9112" xr:uid="{00000000-0005-0000-0000-000006390000}"/>
    <cellStyle name="Komma 4 2 2 2 2 5 2" xfId="43084" xr:uid="{00000000-0005-0000-0000-000007390000}"/>
    <cellStyle name="Komma 4 2 2 2 2 5 3" xfId="47493" xr:uid="{00000000-0005-0000-0000-000008390000}"/>
    <cellStyle name="Komma 4 2 2 2 2 5 4" xfId="50509" xr:uid="{00000000-0005-0000-0000-000009390000}"/>
    <cellStyle name="Komma 4 2 2 2 2 5 5" xfId="18295" xr:uid="{00000000-0005-0000-0000-00000A390000}"/>
    <cellStyle name="Komma 4 2 2 2 2 6" xfId="42384" xr:uid="{00000000-0005-0000-0000-00000B390000}"/>
    <cellStyle name="Komma 4 2 2 2 2 7" xfId="46387" xr:uid="{00000000-0005-0000-0000-00000C390000}"/>
    <cellStyle name="Komma 4 2 2 2 2 8" xfId="49403" xr:uid="{00000000-0005-0000-0000-00000D390000}"/>
    <cellStyle name="Komma 4 2 2 2 2 9" xfId="15216" xr:uid="{00000000-0005-0000-0000-00000E390000}"/>
    <cellStyle name="Komma 4 2 2 2 3" xfId="10892" xr:uid="{00000000-0005-0000-0000-00000F390000}"/>
    <cellStyle name="Komma 4 2 2 2 3 2" xfId="18442" xr:uid="{00000000-0005-0000-0000-000010390000}"/>
    <cellStyle name="Komma 4 2 2 2 3 3" xfId="33295" xr:uid="{00000000-0005-0000-0000-000011390000}"/>
    <cellStyle name="Komma 4 2 2 2 3 4" xfId="47758" xr:uid="{00000000-0005-0000-0000-000012390000}"/>
    <cellStyle name="Komma 4 2 2 2 3 5" xfId="50774" xr:uid="{00000000-0005-0000-0000-000013390000}"/>
    <cellStyle name="Komma 4 2 2 2 3 6" xfId="15377" xr:uid="{00000000-0005-0000-0000-000014390000}"/>
    <cellStyle name="Komma 4 2 2 2 4" xfId="11376" xr:uid="{00000000-0005-0000-0000-000015390000}"/>
    <cellStyle name="Komma 4 2 2 2 4 2" xfId="18919" xr:uid="{00000000-0005-0000-0000-000016390000}"/>
    <cellStyle name="Komma 4 2 2 2 4 3" xfId="21200" xr:uid="{00000000-0005-0000-0000-000017390000}"/>
    <cellStyle name="Komma 4 2 2 2 4 4" xfId="48235" xr:uid="{00000000-0005-0000-0000-000018390000}"/>
    <cellStyle name="Komma 4 2 2 2 4 5" xfId="51251" xr:uid="{00000000-0005-0000-0000-000019390000}"/>
    <cellStyle name="Komma 4 2 2 2 4 6" xfId="15519" xr:uid="{00000000-0005-0000-0000-00001A390000}"/>
    <cellStyle name="Komma 4 2 2 2 5" xfId="11863" xr:uid="{00000000-0005-0000-0000-00001B390000}"/>
    <cellStyle name="Komma 4 2 2 2 5 2" xfId="19396" xr:uid="{00000000-0005-0000-0000-00001C390000}"/>
    <cellStyle name="Komma 4 2 2 2 5 3" xfId="44131" xr:uid="{00000000-0005-0000-0000-00001D390000}"/>
    <cellStyle name="Komma 4 2 2 2 5 4" xfId="48712" xr:uid="{00000000-0005-0000-0000-00001E390000}"/>
    <cellStyle name="Komma 4 2 2 2 5 5" xfId="51728" xr:uid="{00000000-0005-0000-0000-00001F390000}"/>
    <cellStyle name="Komma 4 2 2 2 5 6" xfId="15664" xr:uid="{00000000-0005-0000-0000-000020390000}"/>
    <cellStyle name="Komma 4 2 2 2 6" xfId="8811" xr:uid="{00000000-0005-0000-0000-000021390000}"/>
    <cellStyle name="Komma 4 2 2 2 6 2" xfId="42603" xr:uid="{00000000-0005-0000-0000-000022390000}"/>
    <cellStyle name="Komma 4 2 2 2 6 3" xfId="47281" xr:uid="{00000000-0005-0000-0000-000023390000}"/>
    <cellStyle name="Komma 4 2 2 2 6 4" xfId="50297" xr:uid="{00000000-0005-0000-0000-000024390000}"/>
    <cellStyle name="Komma 4 2 2 2 6 5" xfId="18234" xr:uid="{00000000-0005-0000-0000-000025390000}"/>
    <cellStyle name="Komma 4 2 2 2 7" xfId="20178" xr:uid="{00000000-0005-0000-0000-000026390000}"/>
    <cellStyle name="Komma 4 2 2 2 8" xfId="20826" xr:uid="{00000000-0005-0000-0000-000027390000}"/>
    <cellStyle name="Komma 4 2 2 2 9" xfId="45031" xr:uid="{00000000-0005-0000-0000-000028390000}"/>
    <cellStyle name="Komma 4 2 2 3" xfId="6238" xr:uid="{00000000-0005-0000-0000-000029390000}"/>
    <cellStyle name="Komma 4 2 2 3 10" xfId="45938" xr:uid="{00000000-0005-0000-0000-00002A390000}"/>
    <cellStyle name="Komma 4 2 2 3 11" xfId="46228" xr:uid="{00000000-0005-0000-0000-00002B390000}"/>
    <cellStyle name="Komma 4 2 2 3 12" xfId="49244" xr:uid="{00000000-0005-0000-0000-00002C390000}"/>
    <cellStyle name="Komma 4 2 2 3 13" xfId="15100" xr:uid="{00000000-0005-0000-0000-00002D390000}"/>
    <cellStyle name="Komma 4 2 2 3 2" xfId="6558" xr:uid="{00000000-0005-0000-0000-00002E390000}"/>
    <cellStyle name="Komma 4 2 2 3 2 2" xfId="11157" xr:uid="{00000000-0005-0000-0000-00002F390000}"/>
    <cellStyle name="Komma 4 2 2 3 2 2 2" xfId="18707" xr:uid="{00000000-0005-0000-0000-000030390000}"/>
    <cellStyle name="Komma 4 2 2 3 2 2 3" xfId="44641" xr:uid="{00000000-0005-0000-0000-000031390000}"/>
    <cellStyle name="Komma 4 2 2 3 2 2 4" xfId="48023" xr:uid="{00000000-0005-0000-0000-000032390000}"/>
    <cellStyle name="Komma 4 2 2 3 2 2 5" xfId="51039" xr:uid="{00000000-0005-0000-0000-000033390000}"/>
    <cellStyle name="Komma 4 2 2 3 2 2 6" xfId="15452" xr:uid="{00000000-0005-0000-0000-000034390000}"/>
    <cellStyle name="Komma 4 2 2 3 2 3" xfId="11642" xr:uid="{00000000-0005-0000-0000-000035390000}"/>
    <cellStyle name="Komma 4 2 2 3 2 3 2" xfId="19184" xr:uid="{00000000-0005-0000-0000-000036390000}"/>
    <cellStyle name="Komma 4 2 2 3 2 3 3" xfId="44361" xr:uid="{00000000-0005-0000-0000-000037390000}"/>
    <cellStyle name="Komma 4 2 2 3 2 3 4" xfId="48500" xr:uid="{00000000-0005-0000-0000-000038390000}"/>
    <cellStyle name="Komma 4 2 2 3 2 3 5" xfId="51516" xr:uid="{00000000-0005-0000-0000-000039390000}"/>
    <cellStyle name="Komma 4 2 2 3 2 3 6" xfId="15595" xr:uid="{00000000-0005-0000-0000-00003A390000}"/>
    <cellStyle name="Komma 4 2 2 3 2 4" xfId="12129" xr:uid="{00000000-0005-0000-0000-00003B390000}"/>
    <cellStyle name="Komma 4 2 2 3 2 4 2" xfId="19661" xr:uid="{00000000-0005-0000-0000-00003C390000}"/>
    <cellStyle name="Komma 4 2 2 3 2 4 3" xfId="42879" xr:uid="{00000000-0005-0000-0000-00003D390000}"/>
    <cellStyle name="Komma 4 2 2 3 2 4 4" xfId="48977" xr:uid="{00000000-0005-0000-0000-00003E390000}"/>
    <cellStyle name="Komma 4 2 2 3 2 4 5" xfId="51993" xr:uid="{00000000-0005-0000-0000-00003F390000}"/>
    <cellStyle name="Komma 4 2 2 3 2 4 6" xfId="15740" xr:uid="{00000000-0005-0000-0000-000040390000}"/>
    <cellStyle name="Komma 4 2 2 3 2 5" xfId="9191" xr:uid="{00000000-0005-0000-0000-000041390000}"/>
    <cellStyle name="Komma 4 2 2 3 2 5 2" xfId="43816" xr:uid="{00000000-0005-0000-0000-000042390000}"/>
    <cellStyle name="Komma 4 2 2 3 2 5 3" xfId="47546" xr:uid="{00000000-0005-0000-0000-000043390000}"/>
    <cellStyle name="Komma 4 2 2 3 2 5 4" xfId="50562" xr:uid="{00000000-0005-0000-0000-000044390000}"/>
    <cellStyle name="Komma 4 2 2 3 2 5 5" xfId="18310" xr:uid="{00000000-0005-0000-0000-000045390000}"/>
    <cellStyle name="Komma 4 2 2 3 2 6" xfId="20546" xr:uid="{00000000-0005-0000-0000-000046390000}"/>
    <cellStyle name="Komma 4 2 2 3 2 7" xfId="46440" xr:uid="{00000000-0005-0000-0000-000047390000}"/>
    <cellStyle name="Komma 4 2 2 3 2 8" xfId="49456" xr:uid="{00000000-0005-0000-0000-000048390000}"/>
    <cellStyle name="Komma 4 2 2 3 2 9" xfId="15257" xr:uid="{00000000-0005-0000-0000-000049390000}"/>
    <cellStyle name="Komma 4 2 2 3 3" xfId="10945" xr:uid="{00000000-0005-0000-0000-00004A390000}"/>
    <cellStyle name="Komma 4 2 2 3 3 2" xfId="18495" xr:uid="{00000000-0005-0000-0000-00004B390000}"/>
    <cellStyle name="Komma 4 2 2 3 3 3" xfId="43351" xr:uid="{00000000-0005-0000-0000-00004C390000}"/>
    <cellStyle name="Komma 4 2 2 3 3 4" xfId="47811" xr:uid="{00000000-0005-0000-0000-00004D390000}"/>
    <cellStyle name="Komma 4 2 2 3 3 5" xfId="50827" xr:uid="{00000000-0005-0000-0000-00004E390000}"/>
    <cellStyle name="Komma 4 2 2 3 3 6" xfId="15392" xr:uid="{00000000-0005-0000-0000-00004F390000}"/>
    <cellStyle name="Komma 4 2 2 3 4" xfId="11430" xr:uid="{00000000-0005-0000-0000-000050390000}"/>
    <cellStyle name="Komma 4 2 2 3 4 2" xfId="18972" xr:uid="{00000000-0005-0000-0000-000051390000}"/>
    <cellStyle name="Komma 4 2 2 3 4 3" xfId="43170" xr:uid="{00000000-0005-0000-0000-000052390000}"/>
    <cellStyle name="Komma 4 2 2 3 4 4" xfId="48288" xr:uid="{00000000-0005-0000-0000-000053390000}"/>
    <cellStyle name="Komma 4 2 2 3 4 5" xfId="51304" xr:uid="{00000000-0005-0000-0000-000054390000}"/>
    <cellStyle name="Komma 4 2 2 3 4 6" xfId="15535" xr:uid="{00000000-0005-0000-0000-000055390000}"/>
    <cellStyle name="Komma 4 2 2 3 5" xfId="11917" xr:uid="{00000000-0005-0000-0000-000056390000}"/>
    <cellStyle name="Komma 4 2 2 3 5 2" xfId="19449" xr:uid="{00000000-0005-0000-0000-000057390000}"/>
    <cellStyle name="Komma 4 2 2 3 5 3" xfId="44806" xr:uid="{00000000-0005-0000-0000-000058390000}"/>
    <cellStyle name="Komma 4 2 2 3 5 4" xfId="48765" xr:uid="{00000000-0005-0000-0000-000059390000}"/>
    <cellStyle name="Komma 4 2 2 3 5 5" xfId="51781" xr:uid="{00000000-0005-0000-0000-00005A390000}"/>
    <cellStyle name="Komma 4 2 2 3 5 6" xfId="15680" xr:uid="{00000000-0005-0000-0000-00005B390000}"/>
    <cellStyle name="Komma 4 2 2 3 6" xfId="8882" xr:uid="{00000000-0005-0000-0000-00005C390000}"/>
    <cellStyle name="Komma 4 2 2 3 6 2" xfId="44028" xr:uid="{00000000-0005-0000-0000-00005D390000}"/>
    <cellStyle name="Komma 4 2 2 3 6 3" xfId="47334" xr:uid="{00000000-0005-0000-0000-00005E390000}"/>
    <cellStyle name="Komma 4 2 2 3 6 4" xfId="50350" xr:uid="{00000000-0005-0000-0000-00005F390000}"/>
    <cellStyle name="Komma 4 2 2 3 6 5" xfId="18250" xr:uid="{00000000-0005-0000-0000-000060390000}"/>
    <cellStyle name="Komma 4 2 2 3 7" xfId="20179" xr:uid="{00000000-0005-0000-0000-000061390000}"/>
    <cellStyle name="Komma 4 2 2 3 8" xfId="43348" xr:uid="{00000000-0005-0000-0000-000062390000}"/>
    <cellStyle name="Komma 4 2 2 3 9" xfId="45032" xr:uid="{00000000-0005-0000-0000-000063390000}"/>
    <cellStyle name="Komma 4 2 2 4" xfId="6318" xr:uid="{00000000-0005-0000-0000-000064390000}"/>
    <cellStyle name="Komma 4 2 2 4 10" xfId="15138" xr:uid="{00000000-0005-0000-0000-000065390000}"/>
    <cellStyle name="Komma 4 2 2 4 2" xfId="6638" xr:uid="{00000000-0005-0000-0000-000066390000}"/>
    <cellStyle name="Komma 4 2 2 4 2 2" xfId="11210" xr:uid="{00000000-0005-0000-0000-000067390000}"/>
    <cellStyle name="Komma 4 2 2 4 2 2 2" xfId="18760" xr:uid="{00000000-0005-0000-0000-000068390000}"/>
    <cellStyle name="Komma 4 2 2 4 2 2 3" xfId="33262" xr:uid="{00000000-0005-0000-0000-000069390000}"/>
    <cellStyle name="Komma 4 2 2 4 2 2 4" xfId="48076" xr:uid="{00000000-0005-0000-0000-00006A390000}"/>
    <cellStyle name="Komma 4 2 2 4 2 2 5" xfId="51092" xr:uid="{00000000-0005-0000-0000-00006B390000}"/>
    <cellStyle name="Komma 4 2 2 4 2 2 6" xfId="15467" xr:uid="{00000000-0005-0000-0000-00006C390000}"/>
    <cellStyle name="Komma 4 2 2 4 2 3" xfId="11695" xr:uid="{00000000-0005-0000-0000-00006D390000}"/>
    <cellStyle name="Komma 4 2 2 4 2 3 2" xfId="19237" xr:uid="{00000000-0005-0000-0000-00006E390000}"/>
    <cellStyle name="Komma 4 2 2 4 2 3 3" xfId="43203" xr:uid="{00000000-0005-0000-0000-00006F390000}"/>
    <cellStyle name="Komma 4 2 2 4 2 3 4" xfId="48553" xr:uid="{00000000-0005-0000-0000-000070390000}"/>
    <cellStyle name="Komma 4 2 2 4 2 3 5" xfId="51569" xr:uid="{00000000-0005-0000-0000-000071390000}"/>
    <cellStyle name="Komma 4 2 2 4 2 3 6" xfId="15610" xr:uid="{00000000-0005-0000-0000-000072390000}"/>
    <cellStyle name="Komma 4 2 2 4 2 4" xfId="12182" xr:uid="{00000000-0005-0000-0000-000073390000}"/>
    <cellStyle name="Komma 4 2 2 4 2 4 2" xfId="19714" xr:uid="{00000000-0005-0000-0000-000074390000}"/>
    <cellStyle name="Komma 4 2 2 4 2 4 3" xfId="43739" xr:uid="{00000000-0005-0000-0000-000075390000}"/>
    <cellStyle name="Komma 4 2 2 4 2 4 4" xfId="49030" xr:uid="{00000000-0005-0000-0000-000076390000}"/>
    <cellStyle name="Komma 4 2 2 4 2 4 5" xfId="52046" xr:uid="{00000000-0005-0000-0000-000077390000}"/>
    <cellStyle name="Komma 4 2 2 4 2 4 6" xfId="15755" xr:uid="{00000000-0005-0000-0000-000078390000}"/>
    <cellStyle name="Komma 4 2 2 4 2 5" xfId="9271" xr:uid="{00000000-0005-0000-0000-000079390000}"/>
    <cellStyle name="Komma 4 2 2 4 2 5 2" xfId="43655" xr:uid="{00000000-0005-0000-0000-00007A390000}"/>
    <cellStyle name="Komma 4 2 2 4 2 5 3" xfId="47599" xr:uid="{00000000-0005-0000-0000-00007B390000}"/>
    <cellStyle name="Komma 4 2 2 4 2 5 4" xfId="50615" xr:uid="{00000000-0005-0000-0000-00007C390000}"/>
    <cellStyle name="Komma 4 2 2 4 2 5 5" xfId="18325" xr:uid="{00000000-0005-0000-0000-00007D390000}"/>
    <cellStyle name="Komma 4 2 2 4 2 6" xfId="42916" xr:uid="{00000000-0005-0000-0000-00007E390000}"/>
    <cellStyle name="Komma 4 2 2 4 2 7" xfId="46493" xr:uid="{00000000-0005-0000-0000-00007F390000}"/>
    <cellStyle name="Komma 4 2 2 4 2 8" xfId="49509" xr:uid="{00000000-0005-0000-0000-000080390000}"/>
    <cellStyle name="Komma 4 2 2 4 2 9" xfId="15299" xr:uid="{00000000-0005-0000-0000-000081390000}"/>
    <cellStyle name="Komma 4 2 2 4 3" xfId="10998" xr:uid="{00000000-0005-0000-0000-000082390000}"/>
    <cellStyle name="Komma 4 2 2 4 3 2" xfId="18548" xr:uid="{00000000-0005-0000-0000-000083390000}"/>
    <cellStyle name="Komma 4 2 2 4 3 3" xfId="44693" xr:uid="{00000000-0005-0000-0000-000084390000}"/>
    <cellStyle name="Komma 4 2 2 4 3 4" xfId="47864" xr:uid="{00000000-0005-0000-0000-000085390000}"/>
    <cellStyle name="Komma 4 2 2 4 3 5" xfId="50880" xr:uid="{00000000-0005-0000-0000-000086390000}"/>
    <cellStyle name="Komma 4 2 2 4 3 6" xfId="15407" xr:uid="{00000000-0005-0000-0000-000087390000}"/>
    <cellStyle name="Komma 4 2 2 4 4" xfId="11483" xr:uid="{00000000-0005-0000-0000-000088390000}"/>
    <cellStyle name="Komma 4 2 2 4 4 2" xfId="19025" xr:uid="{00000000-0005-0000-0000-000089390000}"/>
    <cellStyle name="Komma 4 2 2 4 4 3" xfId="43396" xr:uid="{00000000-0005-0000-0000-00008A390000}"/>
    <cellStyle name="Komma 4 2 2 4 4 4" xfId="48341" xr:uid="{00000000-0005-0000-0000-00008B390000}"/>
    <cellStyle name="Komma 4 2 2 4 4 5" xfId="51357" xr:uid="{00000000-0005-0000-0000-00008C390000}"/>
    <cellStyle name="Komma 4 2 2 4 4 6" xfId="15550" xr:uid="{00000000-0005-0000-0000-00008D390000}"/>
    <cellStyle name="Komma 4 2 2 4 5" xfId="11970" xr:uid="{00000000-0005-0000-0000-00008E390000}"/>
    <cellStyle name="Komma 4 2 2 4 5 2" xfId="19502" xr:uid="{00000000-0005-0000-0000-00008F390000}"/>
    <cellStyle name="Komma 4 2 2 4 5 3" xfId="44655" xr:uid="{00000000-0005-0000-0000-000090390000}"/>
    <cellStyle name="Komma 4 2 2 4 5 4" xfId="48818" xr:uid="{00000000-0005-0000-0000-000091390000}"/>
    <cellStyle name="Komma 4 2 2 4 5 5" xfId="51834" xr:uid="{00000000-0005-0000-0000-000092390000}"/>
    <cellStyle name="Komma 4 2 2 4 5 6" xfId="15695" xr:uid="{00000000-0005-0000-0000-000093390000}"/>
    <cellStyle name="Komma 4 2 2 4 6" xfId="8958" xr:uid="{00000000-0005-0000-0000-000094390000}"/>
    <cellStyle name="Komma 4 2 2 4 6 2" xfId="42623" xr:uid="{00000000-0005-0000-0000-000095390000}"/>
    <cellStyle name="Komma 4 2 2 4 6 3" xfId="47387" xr:uid="{00000000-0005-0000-0000-000096390000}"/>
    <cellStyle name="Komma 4 2 2 4 6 4" xfId="50403" xr:uid="{00000000-0005-0000-0000-000097390000}"/>
    <cellStyle name="Komma 4 2 2 4 6 5" xfId="18265" xr:uid="{00000000-0005-0000-0000-000098390000}"/>
    <cellStyle name="Komma 4 2 2 4 7" xfId="44567" xr:uid="{00000000-0005-0000-0000-000099390000}"/>
    <cellStyle name="Komma 4 2 2 4 8" xfId="46281" xr:uid="{00000000-0005-0000-0000-00009A390000}"/>
    <cellStyle name="Komma 4 2 2 4 9" xfId="49297" xr:uid="{00000000-0005-0000-0000-00009B390000}"/>
    <cellStyle name="Komma 4 2 2 5" xfId="6398" xr:uid="{00000000-0005-0000-0000-00009C390000}"/>
    <cellStyle name="Komma 4 2 2 5 2" xfId="11051" xr:uid="{00000000-0005-0000-0000-00009D390000}"/>
    <cellStyle name="Komma 4 2 2 5 2 2" xfId="18601" xr:uid="{00000000-0005-0000-0000-00009E390000}"/>
    <cellStyle name="Komma 4 2 2 5 2 3" xfId="43467" xr:uid="{00000000-0005-0000-0000-00009F390000}"/>
    <cellStyle name="Komma 4 2 2 5 2 4" xfId="47917" xr:uid="{00000000-0005-0000-0000-0000A0390000}"/>
    <cellStyle name="Komma 4 2 2 5 2 5" xfId="50933" xr:uid="{00000000-0005-0000-0000-0000A1390000}"/>
    <cellStyle name="Komma 4 2 2 5 2 6" xfId="15422" xr:uid="{00000000-0005-0000-0000-0000A2390000}"/>
    <cellStyle name="Komma 4 2 2 5 3" xfId="11536" xr:uid="{00000000-0005-0000-0000-0000A3390000}"/>
    <cellStyle name="Komma 4 2 2 5 3 2" xfId="19078" xr:uid="{00000000-0005-0000-0000-0000A4390000}"/>
    <cellStyle name="Komma 4 2 2 5 3 3" xfId="43777" xr:uid="{00000000-0005-0000-0000-0000A5390000}"/>
    <cellStyle name="Komma 4 2 2 5 3 4" xfId="48394" xr:uid="{00000000-0005-0000-0000-0000A6390000}"/>
    <cellStyle name="Komma 4 2 2 5 3 5" xfId="51410" xr:uid="{00000000-0005-0000-0000-0000A7390000}"/>
    <cellStyle name="Komma 4 2 2 5 3 6" xfId="15565" xr:uid="{00000000-0005-0000-0000-0000A8390000}"/>
    <cellStyle name="Komma 4 2 2 5 4" xfId="12023" xr:uid="{00000000-0005-0000-0000-0000A9390000}"/>
    <cellStyle name="Komma 4 2 2 5 4 2" xfId="19555" xr:uid="{00000000-0005-0000-0000-0000AA390000}"/>
    <cellStyle name="Komma 4 2 2 5 4 3" xfId="44079" xr:uid="{00000000-0005-0000-0000-0000AB390000}"/>
    <cellStyle name="Komma 4 2 2 5 4 4" xfId="48871" xr:uid="{00000000-0005-0000-0000-0000AC390000}"/>
    <cellStyle name="Komma 4 2 2 5 4 5" xfId="51887" xr:uid="{00000000-0005-0000-0000-0000AD390000}"/>
    <cellStyle name="Komma 4 2 2 5 4 6" xfId="15710" xr:uid="{00000000-0005-0000-0000-0000AE390000}"/>
    <cellStyle name="Komma 4 2 2 5 5" xfId="9037" xr:uid="{00000000-0005-0000-0000-0000AF390000}"/>
    <cellStyle name="Komma 4 2 2 5 5 2" xfId="42955" xr:uid="{00000000-0005-0000-0000-0000B0390000}"/>
    <cellStyle name="Komma 4 2 2 5 5 3" xfId="47440" xr:uid="{00000000-0005-0000-0000-0000B1390000}"/>
    <cellStyle name="Komma 4 2 2 5 5 4" xfId="50456" xr:uid="{00000000-0005-0000-0000-0000B2390000}"/>
    <cellStyle name="Komma 4 2 2 5 5 5" xfId="18280" xr:uid="{00000000-0005-0000-0000-0000B3390000}"/>
    <cellStyle name="Komma 4 2 2 5 6" xfId="42369" xr:uid="{00000000-0005-0000-0000-0000B4390000}"/>
    <cellStyle name="Komma 4 2 2 5 7" xfId="46334" xr:uid="{00000000-0005-0000-0000-0000B5390000}"/>
    <cellStyle name="Komma 4 2 2 5 8" xfId="49350" xr:uid="{00000000-0005-0000-0000-0000B6390000}"/>
    <cellStyle name="Komma 4 2 2 5 9" xfId="15179" xr:uid="{00000000-0005-0000-0000-0000B7390000}"/>
    <cellStyle name="Komma 4 2 2 6" xfId="6718" xr:uid="{00000000-0005-0000-0000-0000B8390000}"/>
    <cellStyle name="Komma 4 2 2 6 2" xfId="11263" xr:uid="{00000000-0005-0000-0000-0000B9390000}"/>
    <cellStyle name="Komma 4 2 2 6 2 2" xfId="18813" xr:uid="{00000000-0005-0000-0000-0000BA390000}"/>
    <cellStyle name="Komma 4 2 2 6 2 3" xfId="44221" xr:uid="{00000000-0005-0000-0000-0000BB390000}"/>
    <cellStyle name="Komma 4 2 2 6 2 4" xfId="48129" xr:uid="{00000000-0005-0000-0000-0000BC390000}"/>
    <cellStyle name="Komma 4 2 2 6 2 5" xfId="51145" xr:uid="{00000000-0005-0000-0000-0000BD390000}"/>
    <cellStyle name="Komma 4 2 2 6 2 6" xfId="15482" xr:uid="{00000000-0005-0000-0000-0000BE390000}"/>
    <cellStyle name="Komma 4 2 2 6 3" xfId="11748" xr:uid="{00000000-0005-0000-0000-0000BF390000}"/>
    <cellStyle name="Komma 4 2 2 6 3 2" xfId="19290" xr:uid="{00000000-0005-0000-0000-0000C0390000}"/>
    <cellStyle name="Komma 4 2 2 6 3 3" xfId="43209" xr:uid="{00000000-0005-0000-0000-0000C1390000}"/>
    <cellStyle name="Komma 4 2 2 6 3 4" xfId="48606" xr:uid="{00000000-0005-0000-0000-0000C2390000}"/>
    <cellStyle name="Komma 4 2 2 6 3 5" xfId="51622" xr:uid="{00000000-0005-0000-0000-0000C3390000}"/>
    <cellStyle name="Komma 4 2 2 6 3 6" xfId="15625" xr:uid="{00000000-0005-0000-0000-0000C4390000}"/>
    <cellStyle name="Komma 4 2 2 6 4" xfId="12236" xr:uid="{00000000-0005-0000-0000-0000C5390000}"/>
    <cellStyle name="Komma 4 2 2 6 4 2" xfId="19767" xr:uid="{00000000-0005-0000-0000-0000C6390000}"/>
    <cellStyle name="Komma 4 2 2 6 4 3" xfId="43547" xr:uid="{00000000-0005-0000-0000-0000C7390000}"/>
    <cellStyle name="Komma 4 2 2 6 4 4" xfId="49083" xr:uid="{00000000-0005-0000-0000-0000C8390000}"/>
    <cellStyle name="Komma 4 2 2 6 4 5" xfId="52099" xr:uid="{00000000-0005-0000-0000-0000C9390000}"/>
    <cellStyle name="Komma 4 2 2 6 4 6" xfId="15771" xr:uid="{00000000-0005-0000-0000-0000CA390000}"/>
    <cellStyle name="Komma 4 2 2 6 5" xfId="9351" xr:uid="{00000000-0005-0000-0000-0000CB390000}"/>
    <cellStyle name="Komma 4 2 2 6 5 2" xfId="44579" xr:uid="{00000000-0005-0000-0000-0000CC390000}"/>
    <cellStyle name="Komma 4 2 2 6 5 3" xfId="47652" xr:uid="{00000000-0005-0000-0000-0000CD390000}"/>
    <cellStyle name="Komma 4 2 2 6 5 4" xfId="50668" xr:uid="{00000000-0005-0000-0000-0000CE390000}"/>
    <cellStyle name="Komma 4 2 2 6 5 5" xfId="18340" xr:uid="{00000000-0005-0000-0000-0000CF390000}"/>
    <cellStyle name="Komma 4 2 2 6 6" xfId="42920" xr:uid="{00000000-0005-0000-0000-0000D0390000}"/>
    <cellStyle name="Komma 4 2 2 6 7" xfId="46546" xr:uid="{00000000-0005-0000-0000-0000D1390000}"/>
    <cellStyle name="Komma 4 2 2 6 8" xfId="49562" xr:uid="{00000000-0005-0000-0000-0000D2390000}"/>
    <cellStyle name="Komma 4 2 2 6 9" xfId="15341" xr:uid="{00000000-0005-0000-0000-0000D3390000}"/>
    <cellStyle name="Komma 4 2 2 7" xfId="10839" xr:uid="{00000000-0005-0000-0000-0000D4390000}"/>
    <cellStyle name="Komma 4 2 2 7 2" xfId="18389" xr:uid="{00000000-0005-0000-0000-0000D5390000}"/>
    <cellStyle name="Komma 4 2 2 7 3" xfId="42680" xr:uid="{00000000-0005-0000-0000-0000D6390000}"/>
    <cellStyle name="Komma 4 2 2 7 4" xfId="47705" xr:uid="{00000000-0005-0000-0000-0000D7390000}"/>
    <cellStyle name="Komma 4 2 2 7 5" xfId="50721" xr:uid="{00000000-0005-0000-0000-0000D8390000}"/>
    <cellStyle name="Komma 4 2 2 7 6" xfId="15362" xr:uid="{00000000-0005-0000-0000-0000D9390000}"/>
    <cellStyle name="Komma 4 2 2 8" xfId="11323" xr:uid="{00000000-0005-0000-0000-0000DA390000}"/>
    <cellStyle name="Komma 4 2 2 8 2" xfId="18866" xr:uid="{00000000-0005-0000-0000-0000DB390000}"/>
    <cellStyle name="Komma 4 2 2 8 3" xfId="44410" xr:uid="{00000000-0005-0000-0000-0000DC390000}"/>
    <cellStyle name="Komma 4 2 2 8 4" xfId="48182" xr:uid="{00000000-0005-0000-0000-0000DD390000}"/>
    <cellStyle name="Komma 4 2 2 8 5" xfId="51198" xr:uid="{00000000-0005-0000-0000-0000DE390000}"/>
    <cellStyle name="Komma 4 2 2 8 6" xfId="15504" xr:uid="{00000000-0005-0000-0000-0000DF390000}"/>
    <cellStyle name="Komma 4 2 2 9" xfId="11810" xr:uid="{00000000-0005-0000-0000-0000E0390000}"/>
    <cellStyle name="Komma 4 2 2 9 2" xfId="19343" xr:uid="{00000000-0005-0000-0000-0000E1390000}"/>
    <cellStyle name="Komma 4 2 2 9 3" xfId="44651" xr:uid="{00000000-0005-0000-0000-0000E2390000}"/>
    <cellStyle name="Komma 4 2 2 9 4" xfId="48659" xr:uid="{00000000-0005-0000-0000-0000E3390000}"/>
    <cellStyle name="Komma 4 2 2 9 5" xfId="51675" xr:uid="{00000000-0005-0000-0000-0000E4390000}"/>
    <cellStyle name="Komma 4 2 2 9 6" xfId="15649" xr:uid="{00000000-0005-0000-0000-0000E5390000}"/>
    <cellStyle name="Komma 4 2 3" xfId="6157" xr:uid="{00000000-0005-0000-0000-0000E6390000}"/>
    <cellStyle name="Komma 4 2 3 10" xfId="45939" xr:uid="{00000000-0005-0000-0000-0000E7390000}"/>
    <cellStyle name="Komma 4 2 3 11" xfId="46174" xr:uid="{00000000-0005-0000-0000-0000E8390000}"/>
    <cellStyle name="Komma 4 2 3 12" xfId="49190" xr:uid="{00000000-0005-0000-0000-0000E9390000}"/>
    <cellStyle name="Komma 4 2 3 13" xfId="15066" xr:uid="{00000000-0005-0000-0000-0000EA390000}"/>
    <cellStyle name="Komma 4 2 3 2" xfId="6477" xr:uid="{00000000-0005-0000-0000-0000EB390000}"/>
    <cellStyle name="Komma 4 2 3 2 10" xfId="46386" xr:uid="{00000000-0005-0000-0000-0000EC390000}"/>
    <cellStyle name="Komma 4 2 3 2 11" xfId="49402" xr:uid="{00000000-0005-0000-0000-0000ED390000}"/>
    <cellStyle name="Komma 4 2 3 2 12" xfId="15215" xr:uid="{00000000-0005-0000-0000-0000EE390000}"/>
    <cellStyle name="Komma 4 2 3 2 2" xfId="11103" xr:uid="{00000000-0005-0000-0000-0000EF390000}"/>
    <cellStyle name="Komma 4 2 3 2 2 2" xfId="18653" xr:uid="{00000000-0005-0000-0000-0000F0390000}"/>
    <cellStyle name="Komma 4 2 3 2 2 3" xfId="44405" xr:uid="{00000000-0005-0000-0000-0000F1390000}"/>
    <cellStyle name="Komma 4 2 3 2 2 4" xfId="47969" xr:uid="{00000000-0005-0000-0000-0000F2390000}"/>
    <cellStyle name="Komma 4 2 3 2 2 5" xfId="50985" xr:uid="{00000000-0005-0000-0000-0000F3390000}"/>
    <cellStyle name="Komma 4 2 3 2 2 6" xfId="15436" xr:uid="{00000000-0005-0000-0000-0000F4390000}"/>
    <cellStyle name="Komma 4 2 3 2 3" xfId="11588" xr:uid="{00000000-0005-0000-0000-0000F5390000}"/>
    <cellStyle name="Komma 4 2 3 2 3 2" xfId="19130" xr:uid="{00000000-0005-0000-0000-0000F6390000}"/>
    <cellStyle name="Komma 4 2 3 2 3 3" xfId="44008" xr:uid="{00000000-0005-0000-0000-0000F7390000}"/>
    <cellStyle name="Komma 4 2 3 2 3 4" xfId="48446" xr:uid="{00000000-0005-0000-0000-0000F8390000}"/>
    <cellStyle name="Komma 4 2 3 2 3 5" xfId="51462" xr:uid="{00000000-0005-0000-0000-0000F9390000}"/>
    <cellStyle name="Komma 4 2 3 2 3 6" xfId="15579" xr:uid="{00000000-0005-0000-0000-0000FA390000}"/>
    <cellStyle name="Komma 4 2 3 2 4" xfId="12075" xr:uid="{00000000-0005-0000-0000-0000FB390000}"/>
    <cellStyle name="Komma 4 2 3 2 4 2" xfId="19607" xr:uid="{00000000-0005-0000-0000-0000FC390000}"/>
    <cellStyle name="Komma 4 2 3 2 4 3" xfId="21176" xr:uid="{00000000-0005-0000-0000-0000FD390000}"/>
    <cellStyle name="Komma 4 2 3 2 4 4" xfId="48923" xr:uid="{00000000-0005-0000-0000-0000FE390000}"/>
    <cellStyle name="Komma 4 2 3 2 4 5" xfId="51939" xr:uid="{00000000-0005-0000-0000-0000FF390000}"/>
    <cellStyle name="Komma 4 2 3 2 4 6" xfId="15724" xr:uid="{00000000-0005-0000-0000-0000003A0000}"/>
    <cellStyle name="Komma 4 2 3 2 5" xfId="9111" xr:uid="{00000000-0005-0000-0000-0000013A0000}"/>
    <cellStyle name="Komma 4 2 3 2 5 2" xfId="43517" xr:uid="{00000000-0005-0000-0000-0000023A0000}"/>
    <cellStyle name="Komma 4 2 3 2 5 3" xfId="47492" xr:uid="{00000000-0005-0000-0000-0000033A0000}"/>
    <cellStyle name="Komma 4 2 3 2 5 4" xfId="50508" xr:uid="{00000000-0005-0000-0000-0000043A0000}"/>
    <cellStyle name="Komma 4 2 3 2 5 5" xfId="18294" xr:uid="{00000000-0005-0000-0000-0000053A0000}"/>
    <cellStyle name="Komma 4 2 3 2 6" xfId="20181" xr:uid="{00000000-0005-0000-0000-0000063A0000}"/>
    <cellStyle name="Komma 4 2 3 2 7" xfId="29394" xr:uid="{00000000-0005-0000-0000-0000073A0000}"/>
    <cellStyle name="Komma 4 2 3 2 8" xfId="45034" xr:uid="{00000000-0005-0000-0000-0000083A0000}"/>
    <cellStyle name="Komma 4 2 3 2 9" xfId="45940" xr:uid="{00000000-0005-0000-0000-0000093A0000}"/>
    <cellStyle name="Komma 4 2 3 3" xfId="10891" xr:uid="{00000000-0005-0000-0000-00000A3A0000}"/>
    <cellStyle name="Komma 4 2 3 3 2" xfId="18441" xr:uid="{00000000-0005-0000-0000-00000B3A0000}"/>
    <cellStyle name="Komma 4 2 3 3 3" xfId="42691" xr:uid="{00000000-0005-0000-0000-00000C3A0000}"/>
    <cellStyle name="Komma 4 2 3 3 4" xfId="47757" xr:uid="{00000000-0005-0000-0000-00000D3A0000}"/>
    <cellStyle name="Komma 4 2 3 3 5" xfId="50773" xr:uid="{00000000-0005-0000-0000-00000E3A0000}"/>
    <cellStyle name="Komma 4 2 3 3 6" xfId="15376" xr:uid="{00000000-0005-0000-0000-00000F3A0000}"/>
    <cellStyle name="Komma 4 2 3 4" xfId="11375" xr:uid="{00000000-0005-0000-0000-0000103A0000}"/>
    <cellStyle name="Komma 4 2 3 4 2" xfId="18918" xr:uid="{00000000-0005-0000-0000-0000113A0000}"/>
    <cellStyle name="Komma 4 2 3 4 3" xfId="42760" xr:uid="{00000000-0005-0000-0000-0000123A0000}"/>
    <cellStyle name="Komma 4 2 3 4 4" xfId="48234" xr:uid="{00000000-0005-0000-0000-0000133A0000}"/>
    <cellStyle name="Komma 4 2 3 4 5" xfId="51250" xr:uid="{00000000-0005-0000-0000-0000143A0000}"/>
    <cellStyle name="Komma 4 2 3 4 6" xfId="15518" xr:uid="{00000000-0005-0000-0000-0000153A0000}"/>
    <cellStyle name="Komma 4 2 3 5" xfId="11862" xr:uid="{00000000-0005-0000-0000-0000163A0000}"/>
    <cellStyle name="Komma 4 2 3 5 2" xfId="19395" xr:uid="{00000000-0005-0000-0000-0000173A0000}"/>
    <cellStyle name="Komma 4 2 3 5 3" xfId="21182" xr:uid="{00000000-0005-0000-0000-0000183A0000}"/>
    <cellStyle name="Komma 4 2 3 5 4" xfId="48711" xr:uid="{00000000-0005-0000-0000-0000193A0000}"/>
    <cellStyle name="Komma 4 2 3 5 5" xfId="51727" xr:uid="{00000000-0005-0000-0000-00001A3A0000}"/>
    <cellStyle name="Komma 4 2 3 5 6" xfId="15663" xr:uid="{00000000-0005-0000-0000-00001B3A0000}"/>
    <cellStyle name="Komma 4 2 3 6" xfId="8810" xr:uid="{00000000-0005-0000-0000-00001C3A0000}"/>
    <cellStyle name="Komma 4 2 3 6 2" xfId="42602" xr:uid="{00000000-0005-0000-0000-00001D3A0000}"/>
    <cellStyle name="Komma 4 2 3 6 3" xfId="47280" xr:uid="{00000000-0005-0000-0000-00001E3A0000}"/>
    <cellStyle name="Komma 4 2 3 6 4" xfId="50296" xr:uid="{00000000-0005-0000-0000-00001F3A0000}"/>
    <cellStyle name="Komma 4 2 3 6 5" xfId="18233" xr:uid="{00000000-0005-0000-0000-0000203A0000}"/>
    <cellStyle name="Komma 4 2 3 7" xfId="20180" xr:uid="{00000000-0005-0000-0000-0000213A0000}"/>
    <cellStyle name="Komma 4 2 3 8" xfId="42899" xr:uid="{00000000-0005-0000-0000-0000223A0000}"/>
    <cellStyle name="Komma 4 2 3 9" xfId="45033" xr:uid="{00000000-0005-0000-0000-0000233A0000}"/>
    <cellStyle name="Komma 4 2 4" xfId="6237" xr:uid="{00000000-0005-0000-0000-0000243A0000}"/>
    <cellStyle name="Komma 4 2 4 10" xfId="45941" xr:uid="{00000000-0005-0000-0000-0000253A0000}"/>
    <cellStyle name="Komma 4 2 4 11" xfId="46227" xr:uid="{00000000-0005-0000-0000-0000263A0000}"/>
    <cellStyle name="Komma 4 2 4 12" xfId="49243" xr:uid="{00000000-0005-0000-0000-0000273A0000}"/>
    <cellStyle name="Komma 4 2 4 13" xfId="15099" xr:uid="{00000000-0005-0000-0000-0000283A0000}"/>
    <cellStyle name="Komma 4 2 4 2" xfId="6557" xr:uid="{00000000-0005-0000-0000-0000293A0000}"/>
    <cellStyle name="Komma 4 2 4 2 10" xfId="46439" xr:uid="{00000000-0005-0000-0000-00002A3A0000}"/>
    <cellStyle name="Komma 4 2 4 2 11" xfId="49455" xr:uid="{00000000-0005-0000-0000-00002B3A0000}"/>
    <cellStyle name="Komma 4 2 4 2 12" xfId="15256" xr:uid="{00000000-0005-0000-0000-00002C3A0000}"/>
    <cellStyle name="Komma 4 2 4 2 2" xfId="11156" xr:uid="{00000000-0005-0000-0000-00002D3A0000}"/>
    <cellStyle name="Komma 4 2 4 2 2 2" xfId="18706" xr:uid="{00000000-0005-0000-0000-00002E3A0000}"/>
    <cellStyle name="Komma 4 2 4 2 2 3" xfId="43156" xr:uid="{00000000-0005-0000-0000-00002F3A0000}"/>
    <cellStyle name="Komma 4 2 4 2 2 4" xfId="48022" xr:uid="{00000000-0005-0000-0000-0000303A0000}"/>
    <cellStyle name="Komma 4 2 4 2 2 5" xfId="51038" xr:uid="{00000000-0005-0000-0000-0000313A0000}"/>
    <cellStyle name="Komma 4 2 4 2 2 6" xfId="15451" xr:uid="{00000000-0005-0000-0000-0000323A0000}"/>
    <cellStyle name="Komma 4 2 4 2 3" xfId="11641" xr:uid="{00000000-0005-0000-0000-0000333A0000}"/>
    <cellStyle name="Komma 4 2 4 2 3 2" xfId="19183" xr:uid="{00000000-0005-0000-0000-0000343A0000}"/>
    <cellStyle name="Komma 4 2 4 2 3 3" xfId="43199" xr:uid="{00000000-0005-0000-0000-0000353A0000}"/>
    <cellStyle name="Komma 4 2 4 2 3 4" xfId="48499" xr:uid="{00000000-0005-0000-0000-0000363A0000}"/>
    <cellStyle name="Komma 4 2 4 2 3 5" xfId="51515" xr:uid="{00000000-0005-0000-0000-0000373A0000}"/>
    <cellStyle name="Komma 4 2 4 2 3 6" xfId="15594" xr:uid="{00000000-0005-0000-0000-0000383A0000}"/>
    <cellStyle name="Komma 4 2 4 2 4" xfId="12128" xr:uid="{00000000-0005-0000-0000-0000393A0000}"/>
    <cellStyle name="Komma 4 2 4 2 4 2" xfId="19660" xr:uid="{00000000-0005-0000-0000-00003A3A0000}"/>
    <cellStyle name="Komma 4 2 4 2 4 3" xfId="44810" xr:uid="{00000000-0005-0000-0000-00003B3A0000}"/>
    <cellStyle name="Komma 4 2 4 2 4 4" xfId="48976" xr:uid="{00000000-0005-0000-0000-00003C3A0000}"/>
    <cellStyle name="Komma 4 2 4 2 4 5" xfId="51992" xr:uid="{00000000-0005-0000-0000-00003D3A0000}"/>
    <cellStyle name="Komma 4 2 4 2 4 6" xfId="15739" xr:uid="{00000000-0005-0000-0000-00003E3A0000}"/>
    <cellStyle name="Komma 4 2 4 2 5" xfId="9190" xr:uid="{00000000-0005-0000-0000-00003F3A0000}"/>
    <cellStyle name="Komma 4 2 4 2 5 2" xfId="30440" xr:uid="{00000000-0005-0000-0000-0000403A0000}"/>
    <cellStyle name="Komma 4 2 4 2 5 3" xfId="47545" xr:uid="{00000000-0005-0000-0000-0000413A0000}"/>
    <cellStyle name="Komma 4 2 4 2 5 4" xfId="50561" xr:uid="{00000000-0005-0000-0000-0000423A0000}"/>
    <cellStyle name="Komma 4 2 4 2 5 5" xfId="18309" xr:uid="{00000000-0005-0000-0000-0000433A0000}"/>
    <cellStyle name="Komma 4 2 4 2 6" xfId="20183" xr:uid="{00000000-0005-0000-0000-0000443A0000}"/>
    <cellStyle name="Komma 4 2 4 2 7" xfId="42408" xr:uid="{00000000-0005-0000-0000-0000453A0000}"/>
    <cellStyle name="Komma 4 2 4 2 8" xfId="45036" xr:uid="{00000000-0005-0000-0000-0000463A0000}"/>
    <cellStyle name="Komma 4 2 4 2 9" xfId="45942" xr:uid="{00000000-0005-0000-0000-0000473A0000}"/>
    <cellStyle name="Komma 4 2 4 3" xfId="10944" xr:uid="{00000000-0005-0000-0000-0000483A0000}"/>
    <cellStyle name="Komma 4 2 4 3 2" xfId="18494" xr:uid="{00000000-0005-0000-0000-0000493A0000}"/>
    <cellStyle name="Komma 4 2 4 3 3" xfId="44030" xr:uid="{00000000-0005-0000-0000-00004A3A0000}"/>
    <cellStyle name="Komma 4 2 4 3 4" xfId="47810" xr:uid="{00000000-0005-0000-0000-00004B3A0000}"/>
    <cellStyle name="Komma 4 2 4 3 5" xfId="50826" xr:uid="{00000000-0005-0000-0000-00004C3A0000}"/>
    <cellStyle name="Komma 4 2 4 3 6" xfId="15391" xr:uid="{00000000-0005-0000-0000-00004D3A0000}"/>
    <cellStyle name="Komma 4 2 4 4" xfId="11429" xr:uid="{00000000-0005-0000-0000-00004E3A0000}"/>
    <cellStyle name="Komma 4 2 4 4 2" xfId="18971" xr:uid="{00000000-0005-0000-0000-00004F3A0000}"/>
    <cellStyle name="Komma 4 2 4 4 3" xfId="43343" xr:uid="{00000000-0005-0000-0000-0000503A0000}"/>
    <cellStyle name="Komma 4 2 4 4 4" xfId="48287" xr:uid="{00000000-0005-0000-0000-0000513A0000}"/>
    <cellStyle name="Komma 4 2 4 4 5" xfId="51303" xr:uid="{00000000-0005-0000-0000-0000523A0000}"/>
    <cellStyle name="Komma 4 2 4 4 6" xfId="15534" xr:uid="{00000000-0005-0000-0000-0000533A0000}"/>
    <cellStyle name="Komma 4 2 4 5" xfId="11916" xr:uid="{00000000-0005-0000-0000-0000543A0000}"/>
    <cellStyle name="Komma 4 2 4 5 2" xfId="19448" xr:uid="{00000000-0005-0000-0000-0000553A0000}"/>
    <cellStyle name="Komma 4 2 4 5 3" xfId="43786" xr:uid="{00000000-0005-0000-0000-0000563A0000}"/>
    <cellStyle name="Komma 4 2 4 5 4" xfId="48764" xr:uid="{00000000-0005-0000-0000-0000573A0000}"/>
    <cellStyle name="Komma 4 2 4 5 5" xfId="51780" xr:uid="{00000000-0005-0000-0000-0000583A0000}"/>
    <cellStyle name="Komma 4 2 4 5 6" xfId="15679" xr:uid="{00000000-0005-0000-0000-0000593A0000}"/>
    <cellStyle name="Komma 4 2 4 6" xfId="8881" xr:uid="{00000000-0005-0000-0000-00005A3A0000}"/>
    <cellStyle name="Komma 4 2 4 6 2" xfId="42951" xr:uid="{00000000-0005-0000-0000-00005B3A0000}"/>
    <cellStyle name="Komma 4 2 4 6 3" xfId="47333" xr:uid="{00000000-0005-0000-0000-00005C3A0000}"/>
    <cellStyle name="Komma 4 2 4 6 4" xfId="50349" xr:uid="{00000000-0005-0000-0000-00005D3A0000}"/>
    <cellStyle name="Komma 4 2 4 6 5" xfId="18249" xr:uid="{00000000-0005-0000-0000-00005E3A0000}"/>
    <cellStyle name="Komma 4 2 4 7" xfId="20182" xr:uid="{00000000-0005-0000-0000-00005F3A0000}"/>
    <cellStyle name="Komma 4 2 4 8" xfId="43318" xr:uid="{00000000-0005-0000-0000-0000603A0000}"/>
    <cellStyle name="Komma 4 2 4 9" xfId="45035" xr:uid="{00000000-0005-0000-0000-0000613A0000}"/>
    <cellStyle name="Komma 4 2 5" xfId="6317" xr:uid="{00000000-0005-0000-0000-0000623A0000}"/>
    <cellStyle name="Komma 4 2 5 10" xfId="45943" xr:uid="{00000000-0005-0000-0000-0000633A0000}"/>
    <cellStyle name="Komma 4 2 5 11" xfId="46280" xr:uid="{00000000-0005-0000-0000-0000643A0000}"/>
    <cellStyle name="Komma 4 2 5 12" xfId="49296" xr:uid="{00000000-0005-0000-0000-0000653A0000}"/>
    <cellStyle name="Komma 4 2 5 13" xfId="15137" xr:uid="{00000000-0005-0000-0000-0000663A0000}"/>
    <cellStyle name="Komma 4 2 5 2" xfId="6637" xr:uid="{00000000-0005-0000-0000-0000673A0000}"/>
    <cellStyle name="Komma 4 2 5 2 2" xfId="11209" xr:uid="{00000000-0005-0000-0000-0000683A0000}"/>
    <cellStyle name="Komma 4 2 5 2 2 2" xfId="18759" xr:uid="{00000000-0005-0000-0000-0000693A0000}"/>
    <cellStyle name="Komma 4 2 5 2 2 3" xfId="42741" xr:uid="{00000000-0005-0000-0000-00006A3A0000}"/>
    <cellStyle name="Komma 4 2 5 2 2 4" xfId="48075" xr:uid="{00000000-0005-0000-0000-00006B3A0000}"/>
    <cellStyle name="Komma 4 2 5 2 2 5" xfId="51091" xr:uid="{00000000-0005-0000-0000-00006C3A0000}"/>
    <cellStyle name="Komma 4 2 5 2 2 6" xfId="15466" xr:uid="{00000000-0005-0000-0000-00006D3A0000}"/>
    <cellStyle name="Komma 4 2 5 2 3" xfId="11694" xr:uid="{00000000-0005-0000-0000-00006E3A0000}"/>
    <cellStyle name="Komma 4 2 5 2 3 2" xfId="19236" xr:uid="{00000000-0005-0000-0000-00006F3A0000}"/>
    <cellStyle name="Komma 4 2 5 2 3 3" xfId="43834" xr:uid="{00000000-0005-0000-0000-0000703A0000}"/>
    <cellStyle name="Komma 4 2 5 2 3 4" xfId="48552" xr:uid="{00000000-0005-0000-0000-0000713A0000}"/>
    <cellStyle name="Komma 4 2 5 2 3 5" xfId="51568" xr:uid="{00000000-0005-0000-0000-0000723A0000}"/>
    <cellStyle name="Komma 4 2 5 2 3 6" xfId="15609" xr:uid="{00000000-0005-0000-0000-0000733A0000}"/>
    <cellStyle name="Komma 4 2 5 2 4" xfId="12181" xr:uid="{00000000-0005-0000-0000-0000743A0000}"/>
    <cellStyle name="Komma 4 2 5 2 4 2" xfId="19713" xr:uid="{00000000-0005-0000-0000-0000753A0000}"/>
    <cellStyle name="Komma 4 2 5 2 4 3" xfId="42991" xr:uid="{00000000-0005-0000-0000-0000763A0000}"/>
    <cellStyle name="Komma 4 2 5 2 4 4" xfId="49029" xr:uid="{00000000-0005-0000-0000-0000773A0000}"/>
    <cellStyle name="Komma 4 2 5 2 4 5" xfId="52045" xr:uid="{00000000-0005-0000-0000-0000783A0000}"/>
    <cellStyle name="Komma 4 2 5 2 4 6" xfId="15754" xr:uid="{00000000-0005-0000-0000-0000793A0000}"/>
    <cellStyle name="Komma 4 2 5 2 5" xfId="9270" xr:uid="{00000000-0005-0000-0000-00007A3A0000}"/>
    <cellStyle name="Komma 4 2 5 2 5 2" xfId="20605" xr:uid="{00000000-0005-0000-0000-00007B3A0000}"/>
    <cellStyle name="Komma 4 2 5 2 5 3" xfId="47598" xr:uid="{00000000-0005-0000-0000-00007C3A0000}"/>
    <cellStyle name="Komma 4 2 5 2 5 4" xfId="50614" xr:uid="{00000000-0005-0000-0000-00007D3A0000}"/>
    <cellStyle name="Komma 4 2 5 2 5 5" xfId="18324" xr:uid="{00000000-0005-0000-0000-00007E3A0000}"/>
    <cellStyle name="Komma 4 2 5 2 6" xfId="43491" xr:uid="{00000000-0005-0000-0000-00007F3A0000}"/>
    <cellStyle name="Komma 4 2 5 2 7" xfId="46492" xr:uid="{00000000-0005-0000-0000-0000803A0000}"/>
    <cellStyle name="Komma 4 2 5 2 8" xfId="49508" xr:uid="{00000000-0005-0000-0000-0000813A0000}"/>
    <cellStyle name="Komma 4 2 5 2 9" xfId="15298" xr:uid="{00000000-0005-0000-0000-0000823A0000}"/>
    <cellStyle name="Komma 4 2 5 3" xfId="10997" xr:uid="{00000000-0005-0000-0000-0000833A0000}"/>
    <cellStyle name="Komma 4 2 5 3 2" xfId="18547" xr:uid="{00000000-0005-0000-0000-0000843A0000}"/>
    <cellStyle name="Komma 4 2 5 3 3" xfId="21246" xr:uid="{00000000-0005-0000-0000-0000853A0000}"/>
    <cellStyle name="Komma 4 2 5 3 4" xfId="47863" xr:uid="{00000000-0005-0000-0000-0000863A0000}"/>
    <cellStyle name="Komma 4 2 5 3 5" xfId="50879" xr:uid="{00000000-0005-0000-0000-0000873A0000}"/>
    <cellStyle name="Komma 4 2 5 3 6" xfId="15406" xr:uid="{00000000-0005-0000-0000-0000883A0000}"/>
    <cellStyle name="Komma 4 2 5 4" xfId="11482" xr:uid="{00000000-0005-0000-0000-0000893A0000}"/>
    <cellStyle name="Komma 4 2 5 4 2" xfId="19024" xr:uid="{00000000-0005-0000-0000-00008A3A0000}"/>
    <cellStyle name="Komma 4 2 5 4 3" xfId="44797" xr:uid="{00000000-0005-0000-0000-00008B3A0000}"/>
    <cellStyle name="Komma 4 2 5 4 4" xfId="48340" xr:uid="{00000000-0005-0000-0000-00008C3A0000}"/>
    <cellStyle name="Komma 4 2 5 4 5" xfId="51356" xr:uid="{00000000-0005-0000-0000-00008D3A0000}"/>
    <cellStyle name="Komma 4 2 5 4 6" xfId="15549" xr:uid="{00000000-0005-0000-0000-00008E3A0000}"/>
    <cellStyle name="Komma 4 2 5 5" xfId="11969" xr:uid="{00000000-0005-0000-0000-00008F3A0000}"/>
    <cellStyle name="Komma 4 2 5 5 2" xfId="19501" xr:uid="{00000000-0005-0000-0000-0000903A0000}"/>
    <cellStyle name="Komma 4 2 5 5 3" xfId="43237" xr:uid="{00000000-0005-0000-0000-0000913A0000}"/>
    <cellStyle name="Komma 4 2 5 5 4" xfId="48817" xr:uid="{00000000-0005-0000-0000-0000923A0000}"/>
    <cellStyle name="Komma 4 2 5 5 5" xfId="51833" xr:uid="{00000000-0005-0000-0000-0000933A0000}"/>
    <cellStyle name="Komma 4 2 5 5 6" xfId="15694" xr:uid="{00000000-0005-0000-0000-0000943A0000}"/>
    <cellStyle name="Komma 4 2 5 6" xfId="8957" xr:uid="{00000000-0005-0000-0000-0000953A0000}"/>
    <cellStyle name="Komma 4 2 5 6 2" xfId="43903" xr:uid="{00000000-0005-0000-0000-0000963A0000}"/>
    <cellStyle name="Komma 4 2 5 6 3" xfId="47386" xr:uid="{00000000-0005-0000-0000-0000973A0000}"/>
    <cellStyle name="Komma 4 2 5 6 4" xfId="50402" xr:uid="{00000000-0005-0000-0000-0000983A0000}"/>
    <cellStyle name="Komma 4 2 5 6 5" xfId="18264" xr:uid="{00000000-0005-0000-0000-0000993A0000}"/>
    <cellStyle name="Komma 4 2 5 7" xfId="20184" xr:uid="{00000000-0005-0000-0000-00009A3A0000}"/>
    <cellStyle name="Komma 4 2 5 8" xfId="44543" xr:uid="{00000000-0005-0000-0000-00009B3A0000}"/>
    <cellStyle name="Komma 4 2 5 9" xfId="45037" xr:uid="{00000000-0005-0000-0000-00009C3A0000}"/>
    <cellStyle name="Komma 4 2 6" xfId="6397" xr:uid="{00000000-0005-0000-0000-00009D3A0000}"/>
    <cellStyle name="Komma 4 2 6 10" xfId="46333" xr:uid="{00000000-0005-0000-0000-00009E3A0000}"/>
    <cellStyle name="Komma 4 2 6 11" xfId="49349" xr:uid="{00000000-0005-0000-0000-00009F3A0000}"/>
    <cellStyle name="Komma 4 2 6 12" xfId="15178" xr:uid="{00000000-0005-0000-0000-0000A03A0000}"/>
    <cellStyle name="Komma 4 2 6 2" xfId="11050" xr:uid="{00000000-0005-0000-0000-0000A13A0000}"/>
    <cellStyle name="Komma 4 2 6 2 2" xfId="18600" xr:uid="{00000000-0005-0000-0000-0000A23A0000}"/>
    <cellStyle name="Komma 4 2 6 2 3" xfId="43144" xr:uid="{00000000-0005-0000-0000-0000A33A0000}"/>
    <cellStyle name="Komma 4 2 6 2 4" xfId="47916" xr:uid="{00000000-0005-0000-0000-0000A43A0000}"/>
    <cellStyle name="Komma 4 2 6 2 5" xfId="50932" xr:uid="{00000000-0005-0000-0000-0000A53A0000}"/>
    <cellStyle name="Komma 4 2 6 2 6" xfId="15421" xr:uid="{00000000-0005-0000-0000-0000A63A0000}"/>
    <cellStyle name="Komma 4 2 6 3" xfId="11535" xr:uid="{00000000-0005-0000-0000-0000A73A0000}"/>
    <cellStyle name="Komma 4 2 6 3 2" xfId="19077" xr:uid="{00000000-0005-0000-0000-0000A83A0000}"/>
    <cellStyle name="Komma 4 2 6 3 3" xfId="43182" xr:uid="{00000000-0005-0000-0000-0000A93A0000}"/>
    <cellStyle name="Komma 4 2 6 3 4" xfId="48393" xr:uid="{00000000-0005-0000-0000-0000AA3A0000}"/>
    <cellStyle name="Komma 4 2 6 3 5" xfId="51409" xr:uid="{00000000-0005-0000-0000-0000AB3A0000}"/>
    <cellStyle name="Komma 4 2 6 3 6" xfId="15564" xr:uid="{00000000-0005-0000-0000-0000AC3A0000}"/>
    <cellStyle name="Komma 4 2 6 4" xfId="12022" xr:uid="{00000000-0005-0000-0000-0000AD3A0000}"/>
    <cellStyle name="Komma 4 2 6 4 2" xfId="19554" xr:uid="{00000000-0005-0000-0000-0000AE3A0000}"/>
    <cellStyle name="Komma 4 2 6 4 3" xfId="43243" xr:uid="{00000000-0005-0000-0000-0000AF3A0000}"/>
    <cellStyle name="Komma 4 2 6 4 4" xfId="48870" xr:uid="{00000000-0005-0000-0000-0000B03A0000}"/>
    <cellStyle name="Komma 4 2 6 4 5" xfId="51886" xr:uid="{00000000-0005-0000-0000-0000B13A0000}"/>
    <cellStyle name="Komma 4 2 6 4 6" xfId="15709" xr:uid="{00000000-0005-0000-0000-0000B23A0000}"/>
    <cellStyle name="Komma 4 2 6 5" xfId="9036" xr:uid="{00000000-0005-0000-0000-0000B33A0000}"/>
    <cellStyle name="Komma 4 2 6 5 2" xfId="43501" xr:uid="{00000000-0005-0000-0000-0000B43A0000}"/>
    <cellStyle name="Komma 4 2 6 5 3" xfId="47439" xr:uid="{00000000-0005-0000-0000-0000B53A0000}"/>
    <cellStyle name="Komma 4 2 6 5 4" xfId="50455" xr:uid="{00000000-0005-0000-0000-0000B63A0000}"/>
    <cellStyle name="Komma 4 2 6 5 5" xfId="18279" xr:uid="{00000000-0005-0000-0000-0000B73A0000}"/>
    <cellStyle name="Komma 4 2 6 6" xfId="20185" xr:uid="{00000000-0005-0000-0000-0000B83A0000}"/>
    <cellStyle name="Komma 4 2 6 7" xfId="44442" xr:uid="{00000000-0005-0000-0000-0000B93A0000}"/>
    <cellStyle name="Komma 4 2 6 8" xfId="45038" xr:uid="{00000000-0005-0000-0000-0000BA3A0000}"/>
    <cellStyle name="Komma 4 2 6 9" xfId="45944" xr:uid="{00000000-0005-0000-0000-0000BB3A0000}"/>
    <cellStyle name="Komma 4 2 7" xfId="6717" xr:uid="{00000000-0005-0000-0000-0000BC3A0000}"/>
    <cellStyle name="Komma 4 2 7 10" xfId="46545" xr:uid="{00000000-0005-0000-0000-0000BD3A0000}"/>
    <cellStyle name="Komma 4 2 7 11" xfId="49561" xr:uid="{00000000-0005-0000-0000-0000BE3A0000}"/>
    <cellStyle name="Komma 4 2 7 12" xfId="15340" xr:uid="{00000000-0005-0000-0000-0000BF3A0000}"/>
    <cellStyle name="Komma 4 2 7 2" xfId="11262" xr:uid="{00000000-0005-0000-0000-0000C03A0000}"/>
    <cellStyle name="Komma 4 2 7 2 2" xfId="18812" xr:uid="{00000000-0005-0000-0000-0000C13A0000}"/>
    <cellStyle name="Komma 4 2 7 2 3" xfId="44643" xr:uid="{00000000-0005-0000-0000-0000C23A0000}"/>
    <cellStyle name="Komma 4 2 7 2 4" xfId="48128" xr:uid="{00000000-0005-0000-0000-0000C33A0000}"/>
    <cellStyle name="Komma 4 2 7 2 5" xfId="51144" xr:uid="{00000000-0005-0000-0000-0000C43A0000}"/>
    <cellStyle name="Komma 4 2 7 2 6" xfId="15481" xr:uid="{00000000-0005-0000-0000-0000C53A0000}"/>
    <cellStyle name="Komma 4 2 7 3" xfId="11747" xr:uid="{00000000-0005-0000-0000-0000C63A0000}"/>
    <cellStyle name="Komma 4 2 7 3 2" xfId="19289" xr:uid="{00000000-0005-0000-0000-0000C73A0000}"/>
    <cellStyle name="Komma 4 2 7 3 3" xfId="43985" xr:uid="{00000000-0005-0000-0000-0000C83A0000}"/>
    <cellStyle name="Komma 4 2 7 3 4" xfId="48605" xr:uid="{00000000-0005-0000-0000-0000C93A0000}"/>
    <cellStyle name="Komma 4 2 7 3 5" xfId="51621" xr:uid="{00000000-0005-0000-0000-0000CA3A0000}"/>
    <cellStyle name="Komma 4 2 7 3 6" xfId="15624" xr:uid="{00000000-0005-0000-0000-0000CB3A0000}"/>
    <cellStyle name="Komma 4 2 7 4" xfId="12235" xr:uid="{00000000-0005-0000-0000-0000CC3A0000}"/>
    <cellStyle name="Komma 4 2 7 4 2" xfId="19766" xr:uid="{00000000-0005-0000-0000-0000CD3A0000}"/>
    <cellStyle name="Komma 4 2 7 4 3" xfId="21173" xr:uid="{00000000-0005-0000-0000-0000CE3A0000}"/>
    <cellStyle name="Komma 4 2 7 4 4" xfId="49082" xr:uid="{00000000-0005-0000-0000-0000CF3A0000}"/>
    <cellStyle name="Komma 4 2 7 4 5" xfId="52098" xr:uid="{00000000-0005-0000-0000-0000D03A0000}"/>
    <cellStyle name="Komma 4 2 7 4 6" xfId="15770" xr:uid="{00000000-0005-0000-0000-0000D13A0000}"/>
    <cellStyle name="Komma 4 2 7 5" xfId="9350" xr:uid="{00000000-0005-0000-0000-0000D23A0000}"/>
    <cellStyle name="Komma 4 2 7 5 2" xfId="43323" xr:uid="{00000000-0005-0000-0000-0000D33A0000}"/>
    <cellStyle name="Komma 4 2 7 5 3" xfId="47651" xr:uid="{00000000-0005-0000-0000-0000D43A0000}"/>
    <cellStyle name="Komma 4 2 7 5 4" xfId="50667" xr:uid="{00000000-0005-0000-0000-0000D53A0000}"/>
    <cellStyle name="Komma 4 2 7 5 5" xfId="18339" xr:uid="{00000000-0005-0000-0000-0000D63A0000}"/>
    <cellStyle name="Komma 4 2 7 6" xfId="20186" xr:uid="{00000000-0005-0000-0000-0000D73A0000}"/>
    <cellStyle name="Komma 4 2 7 7" xfId="20822" xr:uid="{00000000-0005-0000-0000-0000D83A0000}"/>
    <cellStyle name="Komma 4 2 7 8" xfId="45039" xr:uid="{00000000-0005-0000-0000-0000D93A0000}"/>
    <cellStyle name="Komma 4 2 7 9" xfId="45945" xr:uid="{00000000-0005-0000-0000-0000DA3A0000}"/>
    <cellStyle name="Komma 4 2 8" xfId="10838" xr:uid="{00000000-0005-0000-0000-0000DB3A0000}"/>
    <cellStyle name="Komma 4 2 8 2" xfId="18388" xr:uid="{00000000-0005-0000-0000-0000DC3A0000}"/>
    <cellStyle name="Komma 4 2 8 2 2" xfId="34369" xr:uid="{00000000-0005-0000-0000-0000DD3A0000}"/>
    <cellStyle name="Komma 4 2 8 3" xfId="39671" xr:uid="{00000000-0005-0000-0000-0000DE3A0000}"/>
    <cellStyle name="Komma 4 2 8 4" xfId="29018" xr:uid="{00000000-0005-0000-0000-0000DF3A0000}"/>
    <cellStyle name="Komma 4 2 8 5" xfId="44786" xr:uid="{00000000-0005-0000-0000-0000E03A0000}"/>
    <cellStyle name="Komma 4 2 8 6" xfId="47704" xr:uid="{00000000-0005-0000-0000-0000E13A0000}"/>
    <cellStyle name="Komma 4 2 8 7" xfId="50720" xr:uid="{00000000-0005-0000-0000-0000E23A0000}"/>
    <cellStyle name="Komma 4 2 8 8" xfId="15361" xr:uid="{00000000-0005-0000-0000-0000E33A0000}"/>
    <cellStyle name="Komma 4 2 9" xfId="11322" xr:uid="{00000000-0005-0000-0000-0000E43A0000}"/>
    <cellStyle name="Komma 4 2 9 2" xfId="18865" xr:uid="{00000000-0005-0000-0000-0000E53A0000}"/>
    <cellStyle name="Komma 4 2 9 3" xfId="31904" xr:uid="{00000000-0005-0000-0000-0000E63A0000}"/>
    <cellStyle name="Komma 4 2 9 4" xfId="21203" xr:uid="{00000000-0005-0000-0000-0000E73A0000}"/>
    <cellStyle name="Komma 4 2 9 5" xfId="48181" xr:uid="{00000000-0005-0000-0000-0000E83A0000}"/>
    <cellStyle name="Komma 4 2 9 6" xfId="51197" xr:uid="{00000000-0005-0000-0000-0000E93A0000}"/>
    <cellStyle name="Komma 4 2 9 7" xfId="15503" xr:uid="{00000000-0005-0000-0000-0000EA3A0000}"/>
    <cellStyle name="Komma 4 20" xfId="14366" xr:uid="{00000000-0005-0000-0000-0000EB3A0000}"/>
    <cellStyle name="Komma 4 3" xfId="5087" xr:uid="{00000000-0005-0000-0000-0000EC3A0000}"/>
    <cellStyle name="Komma 4 3 10" xfId="7803" xr:uid="{00000000-0005-0000-0000-0000ED3A0000}"/>
    <cellStyle name="Komma 4 3 10 2" xfId="43296" xr:uid="{00000000-0005-0000-0000-0000EE3A0000}"/>
    <cellStyle name="Komma 4 3 10 3" xfId="47010" xr:uid="{00000000-0005-0000-0000-0000EF3A0000}"/>
    <cellStyle name="Komma 4 3 10 4" xfId="50026" xr:uid="{00000000-0005-0000-0000-0000F03A0000}"/>
    <cellStyle name="Komma 4 3 10 5" xfId="18009" xr:uid="{00000000-0005-0000-0000-0000F13A0000}"/>
    <cellStyle name="Komma 4 3 11" xfId="20187" xr:uid="{00000000-0005-0000-0000-0000F23A0000}"/>
    <cellStyle name="Komma 4 3 12" xfId="43667" xr:uid="{00000000-0005-0000-0000-0000F33A0000}"/>
    <cellStyle name="Komma 4 3 13" xfId="45040" xr:uid="{00000000-0005-0000-0000-0000F43A0000}"/>
    <cellStyle name="Komma 4 3 14" xfId="45946" xr:uid="{00000000-0005-0000-0000-0000F53A0000}"/>
    <cellStyle name="Komma 4 3 15" xfId="46123" xr:uid="{00000000-0005-0000-0000-0000F63A0000}"/>
    <cellStyle name="Komma 4 3 16" xfId="49138" xr:uid="{00000000-0005-0000-0000-0000F73A0000}"/>
    <cellStyle name="Komma 4 3 17" xfId="14449" xr:uid="{00000000-0005-0000-0000-0000F83A0000}"/>
    <cellStyle name="Komma 4 3 2" xfId="6159" xr:uid="{00000000-0005-0000-0000-0000F93A0000}"/>
    <cellStyle name="Komma 4 3 2 10" xfId="45947" xr:uid="{00000000-0005-0000-0000-0000FA3A0000}"/>
    <cellStyle name="Komma 4 3 2 11" xfId="46176" xr:uid="{00000000-0005-0000-0000-0000FB3A0000}"/>
    <cellStyle name="Komma 4 3 2 12" xfId="49192" xr:uid="{00000000-0005-0000-0000-0000FC3A0000}"/>
    <cellStyle name="Komma 4 3 2 13" xfId="15068" xr:uid="{00000000-0005-0000-0000-0000FD3A0000}"/>
    <cellStyle name="Komma 4 3 2 2" xfId="6479" xr:uid="{00000000-0005-0000-0000-0000FE3A0000}"/>
    <cellStyle name="Komma 4 3 2 2 10" xfId="46388" xr:uid="{00000000-0005-0000-0000-0000FF3A0000}"/>
    <cellStyle name="Komma 4 3 2 2 11" xfId="49404" xr:uid="{00000000-0005-0000-0000-0000003B0000}"/>
    <cellStyle name="Komma 4 3 2 2 12" xfId="15217" xr:uid="{00000000-0005-0000-0000-0000013B0000}"/>
    <cellStyle name="Komma 4 3 2 2 2" xfId="11105" xr:uid="{00000000-0005-0000-0000-0000023B0000}"/>
    <cellStyle name="Komma 4 3 2 2 2 2" xfId="18655" xr:uid="{00000000-0005-0000-0000-0000033B0000}"/>
    <cellStyle name="Komma 4 3 2 2 2 3" xfId="43468" xr:uid="{00000000-0005-0000-0000-0000043B0000}"/>
    <cellStyle name="Komma 4 3 2 2 2 4" xfId="47971" xr:uid="{00000000-0005-0000-0000-0000053B0000}"/>
    <cellStyle name="Komma 4 3 2 2 2 5" xfId="50987" xr:uid="{00000000-0005-0000-0000-0000063B0000}"/>
    <cellStyle name="Komma 4 3 2 2 2 6" xfId="15438" xr:uid="{00000000-0005-0000-0000-0000073B0000}"/>
    <cellStyle name="Komma 4 3 2 2 3" xfId="11590" xr:uid="{00000000-0005-0000-0000-0000083B0000}"/>
    <cellStyle name="Komma 4 3 2 2 3 2" xfId="19132" xr:uid="{00000000-0005-0000-0000-0000093B0000}"/>
    <cellStyle name="Komma 4 3 2 2 3 3" xfId="43189" xr:uid="{00000000-0005-0000-0000-00000A3B0000}"/>
    <cellStyle name="Komma 4 3 2 2 3 4" xfId="48448" xr:uid="{00000000-0005-0000-0000-00000B3B0000}"/>
    <cellStyle name="Komma 4 3 2 2 3 5" xfId="51464" xr:uid="{00000000-0005-0000-0000-00000C3B0000}"/>
    <cellStyle name="Komma 4 3 2 2 3 6" xfId="15581" xr:uid="{00000000-0005-0000-0000-00000D3B0000}"/>
    <cellStyle name="Komma 4 3 2 2 4" xfId="12077" xr:uid="{00000000-0005-0000-0000-00000E3B0000}"/>
    <cellStyle name="Komma 4 3 2 2 4 2" xfId="19609" xr:uid="{00000000-0005-0000-0000-00000F3B0000}"/>
    <cellStyle name="Komma 4 3 2 2 4 3" xfId="43249" xr:uid="{00000000-0005-0000-0000-0000103B0000}"/>
    <cellStyle name="Komma 4 3 2 2 4 4" xfId="48925" xr:uid="{00000000-0005-0000-0000-0000113B0000}"/>
    <cellStyle name="Komma 4 3 2 2 4 5" xfId="51941" xr:uid="{00000000-0005-0000-0000-0000123B0000}"/>
    <cellStyle name="Komma 4 3 2 2 4 6" xfId="15726" xr:uid="{00000000-0005-0000-0000-0000133B0000}"/>
    <cellStyle name="Komma 4 3 2 2 5" xfId="9113" xr:uid="{00000000-0005-0000-0000-0000143B0000}"/>
    <cellStyle name="Komma 4 3 2 2 5 2" xfId="20973" xr:uid="{00000000-0005-0000-0000-0000153B0000}"/>
    <cellStyle name="Komma 4 3 2 2 5 3" xfId="47494" xr:uid="{00000000-0005-0000-0000-0000163B0000}"/>
    <cellStyle name="Komma 4 3 2 2 5 4" xfId="50510" xr:uid="{00000000-0005-0000-0000-0000173B0000}"/>
    <cellStyle name="Komma 4 3 2 2 5 5" xfId="18296" xr:uid="{00000000-0005-0000-0000-0000183B0000}"/>
    <cellStyle name="Komma 4 3 2 2 6" xfId="20189" xr:uid="{00000000-0005-0000-0000-0000193B0000}"/>
    <cellStyle name="Komma 4 3 2 2 7" xfId="43572" xr:uid="{00000000-0005-0000-0000-00001A3B0000}"/>
    <cellStyle name="Komma 4 3 2 2 8" xfId="45042" xr:uid="{00000000-0005-0000-0000-00001B3B0000}"/>
    <cellStyle name="Komma 4 3 2 2 9" xfId="45948" xr:uid="{00000000-0005-0000-0000-00001C3B0000}"/>
    <cellStyle name="Komma 4 3 2 3" xfId="10893" xr:uid="{00000000-0005-0000-0000-00001D3B0000}"/>
    <cellStyle name="Komma 4 3 2 3 2" xfId="18443" xr:uid="{00000000-0005-0000-0000-00001E3B0000}"/>
    <cellStyle name="Komma 4 3 2 3 3" xfId="44691" xr:uid="{00000000-0005-0000-0000-00001F3B0000}"/>
    <cellStyle name="Komma 4 3 2 3 4" xfId="47759" xr:uid="{00000000-0005-0000-0000-0000203B0000}"/>
    <cellStyle name="Komma 4 3 2 3 5" xfId="50775" xr:uid="{00000000-0005-0000-0000-0000213B0000}"/>
    <cellStyle name="Komma 4 3 2 3 6" xfId="15378" xr:uid="{00000000-0005-0000-0000-0000223B0000}"/>
    <cellStyle name="Komma 4 3 2 4" xfId="11377" xr:uid="{00000000-0005-0000-0000-0000233B0000}"/>
    <cellStyle name="Komma 4 3 2 4 2" xfId="18920" xr:uid="{00000000-0005-0000-0000-0000243B0000}"/>
    <cellStyle name="Komma 4 3 2 4 3" xfId="44849" xr:uid="{00000000-0005-0000-0000-0000253B0000}"/>
    <cellStyle name="Komma 4 3 2 4 4" xfId="48236" xr:uid="{00000000-0005-0000-0000-0000263B0000}"/>
    <cellStyle name="Komma 4 3 2 4 5" xfId="51252" xr:uid="{00000000-0005-0000-0000-0000273B0000}"/>
    <cellStyle name="Komma 4 3 2 4 6" xfId="15520" xr:uid="{00000000-0005-0000-0000-0000283B0000}"/>
    <cellStyle name="Komma 4 3 2 5" xfId="11864" xr:uid="{00000000-0005-0000-0000-0000293B0000}"/>
    <cellStyle name="Komma 4 3 2 5 2" xfId="19397" xr:uid="{00000000-0005-0000-0000-00002A3B0000}"/>
    <cellStyle name="Komma 4 3 2 5 3" xfId="43222" xr:uid="{00000000-0005-0000-0000-00002B3B0000}"/>
    <cellStyle name="Komma 4 3 2 5 4" xfId="48713" xr:uid="{00000000-0005-0000-0000-00002C3B0000}"/>
    <cellStyle name="Komma 4 3 2 5 5" xfId="51729" xr:uid="{00000000-0005-0000-0000-00002D3B0000}"/>
    <cellStyle name="Komma 4 3 2 5 6" xfId="15665" xr:uid="{00000000-0005-0000-0000-00002E3B0000}"/>
    <cellStyle name="Komma 4 3 2 6" xfId="8812" xr:uid="{00000000-0005-0000-0000-00002F3B0000}"/>
    <cellStyle name="Komma 4 3 2 6 2" xfId="28717" xr:uid="{00000000-0005-0000-0000-0000303B0000}"/>
    <cellStyle name="Komma 4 3 2 6 3" xfId="47282" xr:uid="{00000000-0005-0000-0000-0000313B0000}"/>
    <cellStyle name="Komma 4 3 2 6 4" xfId="50298" xr:uid="{00000000-0005-0000-0000-0000323B0000}"/>
    <cellStyle name="Komma 4 3 2 6 5" xfId="18235" xr:uid="{00000000-0005-0000-0000-0000333B0000}"/>
    <cellStyle name="Komma 4 3 2 7" xfId="20188" xr:uid="{00000000-0005-0000-0000-0000343B0000}"/>
    <cellStyle name="Komma 4 3 2 8" xfId="42902" xr:uid="{00000000-0005-0000-0000-0000353B0000}"/>
    <cellStyle name="Komma 4 3 2 9" xfId="45041" xr:uid="{00000000-0005-0000-0000-0000363B0000}"/>
    <cellStyle name="Komma 4 3 3" xfId="6239" xr:uid="{00000000-0005-0000-0000-0000373B0000}"/>
    <cellStyle name="Komma 4 3 3 10" xfId="45949" xr:uid="{00000000-0005-0000-0000-0000383B0000}"/>
    <cellStyle name="Komma 4 3 3 11" xfId="46229" xr:uid="{00000000-0005-0000-0000-0000393B0000}"/>
    <cellStyle name="Komma 4 3 3 12" xfId="49245" xr:uid="{00000000-0005-0000-0000-00003A3B0000}"/>
    <cellStyle name="Komma 4 3 3 13" xfId="15101" xr:uid="{00000000-0005-0000-0000-00003B3B0000}"/>
    <cellStyle name="Komma 4 3 3 2" xfId="6559" xr:uid="{00000000-0005-0000-0000-00003C3B0000}"/>
    <cellStyle name="Komma 4 3 3 2 10" xfId="46441" xr:uid="{00000000-0005-0000-0000-00003D3B0000}"/>
    <cellStyle name="Komma 4 3 3 2 11" xfId="49457" xr:uid="{00000000-0005-0000-0000-00003E3B0000}"/>
    <cellStyle name="Komma 4 3 3 2 12" xfId="15258" xr:uid="{00000000-0005-0000-0000-00003F3B0000}"/>
    <cellStyle name="Komma 4 3 3 2 2" xfId="11158" xr:uid="{00000000-0005-0000-0000-0000403B0000}"/>
    <cellStyle name="Komma 4 3 3 2 2 2" xfId="18708" xr:uid="{00000000-0005-0000-0000-0000413B0000}"/>
    <cellStyle name="Komma 4 3 3 2 2 3" xfId="44219" xr:uid="{00000000-0005-0000-0000-0000423B0000}"/>
    <cellStyle name="Komma 4 3 3 2 2 4" xfId="48024" xr:uid="{00000000-0005-0000-0000-0000433B0000}"/>
    <cellStyle name="Komma 4 3 3 2 2 5" xfId="51040" xr:uid="{00000000-0005-0000-0000-0000443B0000}"/>
    <cellStyle name="Komma 4 3 3 2 2 6" xfId="15453" xr:uid="{00000000-0005-0000-0000-0000453B0000}"/>
    <cellStyle name="Komma 4 3 3 2 3" xfId="11643" xr:uid="{00000000-0005-0000-0000-0000463B0000}"/>
    <cellStyle name="Komma 4 3 3 2 3 2" xfId="19185" xr:uid="{00000000-0005-0000-0000-0000473B0000}"/>
    <cellStyle name="Komma 4 3 3 2 3 3" xfId="44227" xr:uid="{00000000-0005-0000-0000-0000483B0000}"/>
    <cellStyle name="Komma 4 3 3 2 3 4" xfId="48501" xr:uid="{00000000-0005-0000-0000-0000493B0000}"/>
    <cellStyle name="Komma 4 3 3 2 3 5" xfId="51517" xr:uid="{00000000-0005-0000-0000-00004A3B0000}"/>
    <cellStyle name="Komma 4 3 3 2 3 6" xfId="15596" xr:uid="{00000000-0005-0000-0000-00004B3B0000}"/>
    <cellStyle name="Komma 4 3 3 2 4" xfId="12130" xr:uid="{00000000-0005-0000-0000-00004C3B0000}"/>
    <cellStyle name="Komma 4 3 3 2 4 2" xfId="19662" xr:uid="{00000000-0005-0000-0000-00004D3B0000}"/>
    <cellStyle name="Komma 4 3 3 2 4 3" xfId="44598" xr:uid="{00000000-0005-0000-0000-00004E3B0000}"/>
    <cellStyle name="Komma 4 3 3 2 4 4" xfId="48978" xr:uid="{00000000-0005-0000-0000-00004F3B0000}"/>
    <cellStyle name="Komma 4 3 3 2 4 5" xfId="51994" xr:uid="{00000000-0005-0000-0000-0000503B0000}"/>
    <cellStyle name="Komma 4 3 3 2 4 6" xfId="15741" xr:uid="{00000000-0005-0000-0000-0000513B0000}"/>
    <cellStyle name="Komma 4 3 3 2 5" xfId="9192" xr:uid="{00000000-0005-0000-0000-0000523B0000}"/>
    <cellStyle name="Komma 4 3 3 2 5 2" xfId="43092" xr:uid="{00000000-0005-0000-0000-0000533B0000}"/>
    <cellStyle name="Komma 4 3 3 2 5 3" xfId="47547" xr:uid="{00000000-0005-0000-0000-0000543B0000}"/>
    <cellStyle name="Komma 4 3 3 2 5 4" xfId="50563" xr:uid="{00000000-0005-0000-0000-0000553B0000}"/>
    <cellStyle name="Komma 4 3 3 2 5 5" xfId="18311" xr:uid="{00000000-0005-0000-0000-0000563B0000}"/>
    <cellStyle name="Komma 4 3 3 2 6" xfId="20191" xr:uid="{00000000-0005-0000-0000-0000573B0000}"/>
    <cellStyle name="Komma 4 3 3 2 7" xfId="21653" xr:uid="{00000000-0005-0000-0000-0000583B0000}"/>
    <cellStyle name="Komma 4 3 3 2 8" xfId="45044" xr:uid="{00000000-0005-0000-0000-0000593B0000}"/>
    <cellStyle name="Komma 4 3 3 2 9" xfId="45950" xr:uid="{00000000-0005-0000-0000-00005A3B0000}"/>
    <cellStyle name="Komma 4 3 3 3" xfId="10946" xr:uid="{00000000-0005-0000-0000-00005B3B0000}"/>
    <cellStyle name="Komma 4 3 3 3 2" xfId="18496" xr:uid="{00000000-0005-0000-0000-00005C3B0000}"/>
    <cellStyle name="Komma 4 3 3 3 3" xfId="44822" xr:uid="{00000000-0005-0000-0000-00005D3B0000}"/>
    <cellStyle name="Komma 4 3 3 3 4" xfId="47812" xr:uid="{00000000-0005-0000-0000-00005E3B0000}"/>
    <cellStyle name="Komma 4 3 3 3 5" xfId="50828" xr:uid="{00000000-0005-0000-0000-00005F3B0000}"/>
    <cellStyle name="Komma 4 3 3 3 6" xfId="15393" xr:uid="{00000000-0005-0000-0000-0000603B0000}"/>
    <cellStyle name="Komma 4 3 3 4" xfId="11431" xr:uid="{00000000-0005-0000-0000-0000613B0000}"/>
    <cellStyle name="Komma 4 3 3 4 2" xfId="18973" xr:uid="{00000000-0005-0000-0000-0000623B0000}"/>
    <cellStyle name="Komma 4 3 3 4 3" xfId="43776" xr:uid="{00000000-0005-0000-0000-0000633B0000}"/>
    <cellStyle name="Komma 4 3 3 4 4" xfId="48289" xr:uid="{00000000-0005-0000-0000-0000643B0000}"/>
    <cellStyle name="Komma 4 3 3 4 5" xfId="51305" xr:uid="{00000000-0005-0000-0000-0000653B0000}"/>
    <cellStyle name="Komma 4 3 3 4 6" xfId="15536" xr:uid="{00000000-0005-0000-0000-0000663B0000}"/>
    <cellStyle name="Komma 4 3 3 5" xfId="11918" xr:uid="{00000000-0005-0000-0000-0000673B0000}"/>
    <cellStyle name="Komma 4 3 3 5 2" xfId="19450" xr:uid="{00000000-0005-0000-0000-0000683B0000}"/>
    <cellStyle name="Komma 4 3 3 5 3" xfId="43417" xr:uid="{00000000-0005-0000-0000-0000693B0000}"/>
    <cellStyle name="Komma 4 3 3 5 4" xfId="48766" xr:uid="{00000000-0005-0000-0000-00006A3B0000}"/>
    <cellStyle name="Komma 4 3 3 5 5" xfId="51782" xr:uid="{00000000-0005-0000-0000-00006B3B0000}"/>
    <cellStyle name="Komma 4 3 3 5 6" xfId="15681" xr:uid="{00000000-0005-0000-0000-00006C3B0000}"/>
    <cellStyle name="Komma 4 3 3 6" xfId="8883" xr:uid="{00000000-0005-0000-0000-00006D3B0000}"/>
    <cellStyle name="Komma 4 3 3 6 2" xfId="44724" xr:uid="{00000000-0005-0000-0000-00006E3B0000}"/>
    <cellStyle name="Komma 4 3 3 6 3" xfId="47335" xr:uid="{00000000-0005-0000-0000-00006F3B0000}"/>
    <cellStyle name="Komma 4 3 3 6 4" xfId="50351" xr:uid="{00000000-0005-0000-0000-0000703B0000}"/>
    <cellStyle name="Komma 4 3 3 6 5" xfId="18251" xr:uid="{00000000-0005-0000-0000-0000713B0000}"/>
    <cellStyle name="Komma 4 3 3 7" xfId="20190" xr:uid="{00000000-0005-0000-0000-0000723B0000}"/>
    <cellStyle name="Komma 4 3 3 8" xfId="43645" xr:uid="{00000000-0005-0000-0000-0000733B0000}"/>
    <cellStyle name="Komma 4 3 3 9" xfId="45043" xr:uid="{00000000-0005-0000-0000-0000743B0000}"/>
    <cellStyle name="Komma 4 3 4" xfId="6319" xr:uid="{00000000-0005-0000-0000-0000753B0000}"/>
    <cellStyle name="Komma 4 3 4 10" xfId="45951" xr:uid="{00000000-0005-0000-0000-0000763B0000}"/>
    <cellStyle name="Komma 4 3 4 11" xfId="46282" xr:uid="{00000000-0005-0000-0000-0000773B0000}"/>
    <cellStyle name="Komma 4 3 4 12" xfId="49298" xr:uid="{00000000-0005-0000-0000-0000783B0000}"/>
    <cellStyle name="Komma 4 3 4 13" xfId="15139" xr:uid="{00000000-0005-0000-0000-0000793B0000}"/>
    <cellStyle name="Komma 4 3 4 2" xfId="6639" xr:uid="{00000000-0005-0000-0000-00007A3B0000}"/>
    <cellStyle name="Komma 4 3 4 2 2" xfId="11211" xr:uid="{00000000-0005-0000-0000-00007B3B0000}"/>
    <cellStyle name="Komma 4 3 4 2 2 2" xfId="18761" xr:uid="{00000000-0005-0000-0000-00007C3B0000}"/>
    <cellStyle name="Komma 4 3 4 2 2 3" xfId="44122" xr:uid="{00000000-0005-0000-0000-00007D3B0000}"/>
    <cellStyle name="Komma 4 3 4 2 2 4" xfId="48077" xr:uid="{00000000-0005-0000-0000-00007E3B0000}"/>
    <cellStyle name="Komma 4 3 4 2 2 5" xfId="51093" xr:uid="{00000000-0005-0000-0000-00007F3B0000}"/>
    <cellStyle name="Komma 4 3 4 2 2 6" xfId="15468" xr:uid="{00000000-0005-0000-0000-0000803B0000}"/>
    <cellStyle name="Komma 4 3 4 2 3" xfId="11696" xr:uid="{00000000-0005-0000-0000-0000813B0000}"/>
    <cellStyle name="Komma 4 3 4 2 3 2" xfId="19238" xr:uid="{00000000-0005-0000-0000-0000823B0000}"/>
    <cellStyle name="Komma 4 3 4 2 3 3" xfId="44072" xr:uid="{00000000-0005-0000-0000-0000833B0000}"/>
    <cellStyle name="Komma 4 3 4 2 3 4" xfId="48554" xr:uid="{00000000-0005-0000-0000-0000843B0000}"/>
    <cellStyle name="Komma 4 3 4 2 3 5" xfId="51570" xr:uid="{00000000-0005-0000-0000-0000853B0000}"/>
    <cellStyle name="Komma 4 3 4 2 3 6" xfId="15611" xr:uid="{00000000-0005-0000-0000-0000863B0000}"/>
    <cellStyle name="Komma 4 3 4 2 4" xfId="12183" xr:uid="{00000000-0005-0000-0000-0000873B0000}"/>
    <cellStyle name="Komma 4 3 4 2 4 2" xfId="19715" xr:uid="{00000000-0005-0000-0000-0000883B0000}"/>
    <cellStyle name="Komma 4 3 4 2 4 3" xfId="43559" xr:uid="{00000000-0005-0000-0000-0000893B0000}"/>
    <cellStyle name="Komma 4 3 4 2 4 4" xfId="49031" xr:uid="{00000000-0005-0000-0000-00008A3B0000}"/>
    <cellStyle name="Komma 4 3 4 2 4 5" xfId="52047" xr:uid="{00000000-0005-0000-0000-00008B3B0000}"/>
    <cellStyle name="Komma 4 3 4 2 4 6" xfId="15756" xr:uid="{00000000-0005-0000-0000-00008C3B0000}"/>
    <cellStyle name="Komma 4 3 4 2 5" xfId="9272" xr:uid="{00000000-0005-0000-0000-00008D3B0000}"/>
    <cellStyle name="Komma 4 3 4 2 5 2" xfId="43311" xr:uid="{00000000-0005-0000-0000-00008E3B0000}"/>
    <cellStyle name="Komma 4 3 4 2 5 3" xfId="47600" xr:uid="{00000000-0005-0000-0000-00008F3B0000}"/>
    <cellStyle name="Komma 4 3 4 2 5 4" xfId="50616" xr:uid="{00000000-0005-0000-0000-0000903B0000}"/>
    <cellStyle name="Komma 4 3 4 2 5 5" xfId="18326" xr:uid="{00000000-0005-0000-0000-0000913B0000}"/>
    <cellStyle name="Komma 4 3 4 2 6" xfId="44316" xr:uid="{00000000-0005-0000-0000-0000923B0000}"/>
    <cellStyle name="Komma 4 3 4 2 7" xfId="46494" xr:uid="{00000000-0005-0000-0000-0000933B0000}"/>
    <cellStyle name="Komma 4 3 4 2 8" xfId="49510" xr:uid="{00000000-0005-0000-0000-0000943B0000}"/>
    <cellStyle name="Komma 4 3 4 2 9" xfId="15300" xr:uid="{00000000-0005-0000-0000-0000953B0000}"/>
    <cellStyle name="Komma 4 3 4 3" xfId="10999" xr:uid="{00000000-0005-0000-0000-0000963B0000}"/>
    <cellStyle name="Komma 4 3 4 3 2" xfId="18549" xr:uid="{00000000-0005-0000-0000-0000973B0000}"/>
    <cellStyle name="Komma 4 3 4 3 3" xfId="43136" xr:uid="{00000000-0005-0000-0000-0000983B0000}"/>
    <cellStyle name="Komma 4 3 4 3 4" xfId="47865" xr:uid="{00000000-0005-0000-0000-0000993B0000}"/>
    <cellStyle name="Komma 4 3 4 3 5" xfId="50881" xr:uid="{00000000-0005-0000-0000-00009A3B0000}"/>
    <cellStyle name="Komma 4 3 4 3 6" xfId="15408" xr:uid="{00000000-0005-0000-0000-00009B3B0000}"/>
    <cellStyle name="Komma 4 3 4 4" xfId="11484" xr:uid="{00000000-0005-0000-0000-00009C3B0000}"/>
    <cellStyle name="Komma 4 3 4 4 2" xfId="19026" xr:uid="{00000000-0005-0000-0000-00009D3B0000}"/>
    <cellStyle name="Komma 4 3 4 4 3" xfId="30292" xr:uid="{00000000-0005-0000-0000-00009E3B0000}"/>
    <cellStyle name="Komma 4 3 4 4 4" xfId="48342" xr:uid="{00000000-0005-0000-0000-00009F3B0000}"/>
    <cellStyle name="Komma 4 3 4 4 5" xfId="51358" xr:uid="{00000000-0005-0000-0000-0000A03B0000}"/>
    <cellStyle name="Komma 4 3 4 4 6" xfId="15551" xr:uid="{00000000-0005-0000-0000-0000A13B0000}"/>
    <cellStyle name="Komma 4 3 4 5" xfId="11971" xr:uid="{00000000-0005-0000-0000-0000A23B0000}"/>
    <cellStyle name="Komma 4 3 4 5 2" xfId="19503" xr:uid="{00000000-0005-0000-0000-0000A33B0000}"/>
    <cellStyle name="Komma 4 3 4 5 3" xfId="43638" xr:uid="{00000000-0005-0000-0000-0000A43B0000}"/>
    <cellStyle name="Komma 4 3 4 5 4" xfId="48819" xr:uid="{00000000-0005-0000-0000-0000A53B0000}"/>
    <cellStyle name="Komma 4 3 4 5 5" xfId="51835" xr:uid="{00000000-0005-0000-0000-0000A63B0000}"/>
    <cellStyle name="Komma 4 3 4 5 6" xfId="15696" xr:uid="{00000000-0005-0000-0000-0000A73B0000}"/>
    <cellStyle name="Komma 4 3 4 6" xfId="8959" xr:uid="{00000000-0005-0000-0000-0000A83B0000}"/>
    <cellStyle name="Komma 4 3 4 6 2" xfId="42624" xr:uid="{00000000-0005-0000-0000-0000A93B0000}"/>
    <cellStyle name="Komma 4 3 4 6 3" xfId="47388" xr:uid="{00000000-0005-0000-0000-0000AA3B0000}"/>
    <cellStyle name="Komma 4 3 4 6 4" xfId="50404" xr:uid="{00000000-0005-0000-0000-0000AB3B0000}"/>
    <cellStyle name="Komma 4 3 4 6 5" xfId="18266" xr:uid="{00000000-0005-0000-0000-0000AC3B0000}"/>
    <cellStyle name="Komma 4 3 4 7" xfId="20192" xr:uid="{00000000-0005-0000-0000-0000AD3B0000}"/>
    <cellStyle name="Komma 4 3 4 8" xfId="43646" xr:uid="{00000000-0005-0000-0000-0000AE3B0000}"/>
    <cellStyle name="Komma 4 3 4 9" xfId="45045" xr:uid="{00000000-0005-0000-0000-0000AF3B0000}"/>
    <cellStyle name="Komma 4 3 5" xfId="6399" xr:uid="{00000000-0005-0000-0000-0000B03B0000}"/>
    <cellStyle name="Komma 4 3 5 10" xfId="46335" xr:uid="{00000000-0005-0000-0000-0000B13B0000}"/>
    <cellStyle name="Komma 4 3 5 11" xfId="49351" xr:uid="{00000000-0005-0000-0000-0000B23B0000}"/>
    <cellStyle name="Komma 4 3 5 12" xfId="15180" xr:uid="{00000000-0005-0000-0000-0000B33B0000}"/>
    <cellStyle name="Komma 4 3 5 2" xfId="11052" xr:uid="{00000000-0005-0000-0000-0000B43B0000}"/>
    <cellStyle name="Komma 4 3 5 2 2" xfId="18602" xr:uid="{00000000-0005-0000-0000-0000B53B0000}"/>
    <cellStyle name="Komma 4 3 5 2 3" xfId="20471" xr:uid="{00000000-0005-0000-0000-0000B63B0000}"/>
    <cellStyle name="Komma 4 3 5 2 4" xfId="47918" xr:uid="{00000000-0005-0000-0000-0000B73B0000}"/>
    <cellStyle name="Komma 4 3 5 2 5" xfId="50934" xr:uid="{00000000-0005-0000-0000-0000B83B0000}"/>
    <cellStyle name="Komma 4 3 5 2 6" xfId="15423" xr:uid="{00000000-0005-0000-0000-0000B93B0000}"/>
    <cellStyle name="Komma 4 3 5 3" xfId="11537" xr:uid="{00000000-0005-0000-0000-0000BA3B0000}"/>
    <cellStyle name="Komma 4 3 5 3 2" xfId="19079" xr:uid="{00000000-0005-0000-0000-0000BB3B0000}"/>
    <cellStyle name="Komma 4 3 5 3 3" xfId="44798" xr:uid="{00000000-0005-0000-0000-0000BC3B0000}"/>
    <cellStyle name="Komma 4 3 5 3 4" xfId="48395" xr:uid="{00000000-0005-0000-0000-0000BD3B0000}"/>
    <cellStyle name="Komma 4 3 5 3 5" xfId="51411" xr:uid="{00000000-0005-0000-0000-0000BE3B0000}"/>
    <cellStyle name="Komma 4 3 5 3 6" xfId="15566" xr:uid="{00000000-0005-0000-0000-0000BF3B0000}"/>
    <cellStyle name="Komma 4 3 5 4" xfId="12024" xr:uid="{00000000-0005-0000-0000-0000C03B0000}"/>
    <cellStyle name="Komma 4 3 5 4 2" xfId="19556" xr:uid="{00000000-0005-0000-0000-0000C13B0000}"/>
    <cellStyle name="Komma 4 3 5 4 3" xfId="43639" xr:uid="{00000000-0005-0000-0000-0000C23B0000}"/>
    <cellStyle name="Komma 4 3 5 4 4" xfId="48872" xr:uid="{00000000-0005-0000-0000-0000C33B0000}"/>
    <cellStyle name="Komma 4 3 5 4 5" xfId="51888" xr:uid="{00000000-0005-0000-0000-0000C43B0000}"/>
    <cellStyle name="Komma 4 3 5 4 6" xfId="15711" xr:uid="{00000000-0005-0000-0000-0000C53B0000}"/>
    <cellStyle name="Komma 4 3 5 5" xfId="9038" xr:uid="{00000000-0005-0000-0000-0000C63B0000}"/>
    <cellStyle name="Komma 4 3 5 5 2" xfId="44026" xr:uid="{00000000-0005-0000-0000-0000C73B0000}"/>
    <cellStyle name="Komma 4 3 5 5 3" xfId="47441" xr:uid="{00000000-0005-0000-0000-0000C83B0000}"/>
    <cellStyle name="Komma 4 3 5 5 4" xfId="50457" xr:uid="{00000000-0005-0000-0000-0000C93B0000}"/>
    <cellStyle name="Komma 4 3 5 5 5" xfId="18281" xr:uid="{00000000-0005-0000-0000-0000CA3B0000}"/>
    <cellStyle name="Komma 4 3 5 6" xfId="20193" xr:uid="{00000000-0005-0000-0000-0000CB3B0000}"/>
    <cellStyle name="Komma 4 3 5 7" xfId="20557" xr:uid="{00000000-0005-0000-0000-0000CC3B0000}"/>
    <cellStyle name="Komma 4 3 5 8" xfId="45046" xr:uid="{00000000-0005-0000-0000-0000CD3B0000}"/>
    <cellStyle name="Komma 4 3 5 9" xfId="45952" xr:uid="{00000000-0005-0000-0000-0000CE3B0000}"/>
    <cellStyle name="Komma 4 3 6" xfId="6719" xr:uid="{00000000-0005-0000-0000-0000CF3B0000}"/>
    <cellStyle name="Komma 4 3 6 2" xfId="11264" xr:uid="{00000000-0005-0000-0000-0000D03B0000}"/>
    <cellStyle name="Komma 4 3 6 2 2" xfId="18814" xr:uid="{00000000-0005-0000-0000-0000D13B0000}"/>
    <cellStyle name="Komma 4 3 6 2 3" xfId="42747" xr:uid="{00000000-0005-0000-0000-0000D23B0000}"/>
    <cellStyle name="Komma 4 3 6 2 4" xfId="48130" xr:uid="{00000000-0005-0000-0000-0000D33B0000}"/>
    <cellStyle name="Komma 4 3 6 2 5" xfId="51146" xr:uid="{00000000-0005-0000-0000-0000D43B0000}"/>
    <cellStyle name="Komma 4 3 6 2 6" xfId="15483" xr:uid="{00000000-0005-0000-0000-0000D53B0000}"/>
    <cellStyle name="Komma 4 3 6 3" xfId="11749" xr:uid="{00000000-0005-0000-0000-0000D63B0000}"/>
    <cellStyle name="Komma 4 3 6 3 2" xfId="19291" xr:uid="{00000000-0005-0000-0000-0000D73B0000}"/>
    <cellStyle name="Komma 4 3 6 3 3" xfId="44073" xr:uid="{00000000-0005-0000-0000-0000D83B0000}"/>
    <cellStyle name="Komma 4 3 6 3 4" xfId="48607" xr:uid="{00000000-0005-0000-0000-0000D93B0000}"/>
    <cellStyle name="Komma 4 3 6 3 5" xfId="51623" xr:uid="{00000000-0005-0000-0000-0000DA3B0000}"/>
    <cellStyle name="Komma 4 3 6 3 6" xfId="15626" xr:uid="{00000000-0005-0000-0000-0000DB3B0000}"/>
    <cellStyle name="Komma 4 3 6 4" xfId="12237" xr:uid="{00000000-0005-0000-0000-0000DC3B0000}"/>
    <cellStyle name="Komma 4 3 6 4 2" xfId="19768" xr:uid="{00000000-0005-0000-0000-0000DD3B0000}"/>
    <cellStyle name="Komma 4 3 6 4 3" xfId="43271" xr:uid="{00000000-0005-0000-0000-0000DE3B0000}"/>
    <cellStyle name="Komma 4 3 6 4 4" xfId="49084" xr:uid="{00000000-0005-0000-0000-0000DF3B0000}"/>
    <cellStyle name="Komma 4 3 6 4 5" xfId="52100" xr:uid="{00000000-0005-0000-0000-0000E03B0000}"/>
    <cellStyle name="Komma 4 3 6 4 6" xfId="15772" xr:uid="{00000000-0005-0000-0000-0000E13B0000}"/>
    <cellStyle name="Komma 4 3 6 5" xfId="9352" xr:uid="{00000000-0005-0000-0000-0000E23B0000}"/>
    <cellStyle name="Komma 4 3 6 5 2" xfId="42673" xr:uid="{00000000-0005-0000-0000-0000E33B0000}"/>
    <cellStyle name="Komma 4 3 6 5 3" xfId="47653" xr:uid="{00000000-0005-0000-0000-0000E43B0000}"/>
    <cellStyle name="Komma 4 3 6 5 4" xfId="50669" xr:uid="{00000000-0005-0000-0000-0000E53B0000}"/>
    <cellStyle name="Komma 4 3 6 5 5" xfId="18341" xr:uid="{00000000-0005-0000-0000-0000E63B0000}"/>
    <cellStyle name="Komma 4 3 6 6" xfId="43429" xr:uid="{00000000-0005-0000-0000-0000E73B0000}"/>
    <cellStyle name="Komma 4 3 6 7" xfId="46547" xr:uid="{00000000-0005-0000-0000-0000E83B0000}"/>
    <cellStyle name="Komma 4 3 6 8" xfId="49563" xr:uid="{00000000-0005-0000-0000-0000E93B0000}"/>
    <cellStyle name="Komma 4 3 6 9" xfId="15342" xr:uid="{00000000-0005-0000-0000-0000EA3B0000}"/>
    <cellStyle name="Komma 4 3 7" xfId="10840" xr:uid="{00000000-0005-0000-0000-0000EB3B0000}"/>
    <cellStyle name="Komma 4 3 7 2" xfId="18390" xr:uid="{00000000-0005-0000-0000-0000EC3B0000}"/>
    <cellStyle name="Komma 4 3 7 3" xfId="21265" xr:uid="{00000000-0005-0000-0000-0000ED3B0000}"/>
    <cellStyle name="Komma 4 3 7 4" xfId="47706" xr:uid="{00000000-0005-0000-0000-0000EE3B0000}"/>
    <cellStyle name="Komma 4 3 7 5" xfId="50722" xr:uid="{00000000-0005-0000-0000-0000EF3B0000}"/>
    <cellStyle name="Komma 4 3 7 6" xfId="15363" xr:uid="{00000000-0005-0000-0000-0000F03B0000}"/>
    <cellStyle name="Komma 4 3 8" xfId="11324" xr:uid="{00000000-0005-0000-0000-0000F13B0000}"/>
    <cellStyle name="Komma 4 3 8 2" xfId="18867" xr:uid="{00000000-0005-0000-0000-0000F23B0000}"/>
    <cellStyle name="Komma 4 3 8 3" xfId="42897" xr:uid="{00000000-0005-0000-0000-0000F33B0000}"/>
    <cellStyle name="Komma 4 3 8 4" xfId="48183" xr:uid="{00000000-0005-0000-0000-0000F43B0000}"/>
    <cellStyle name="Komma 4 3 8 5" xfId="51199" xr:uid="{00000000-0005-0000-0000-0000F53B0000}"/>
    <cellStyle name="Komma 4 3 8 6" xfId="15505" xr:uid="{00000000-0005-0000-0000-0000F63B0000}"/>
    <cellStyle name="Komma 4 3 9" xfId="11811" xr:uid="{00000000-0005-0000-0000-0000F73B0000}"/>
    <cellStyle name="Komma 4 3 9 2" xfId="19344" xr:uid="{00000000-0005-0000-0000-0000F83B0000}"/>
    <cellStyle name="Komma 4 3 9 3" xfId="44229" xr:uid="{00000000-0005-0000-0000-0000F93B0000}"/>
    <cellStyle name="Komma 4 3 9 4" xfId="48660" xr:uid="{00000000-0005-0000-0000-0000FA3B0000}"/>
    <cellStyle name="Komma 4 3 9 5" xfId="51676" xr:uid="{00000000-0005-0000-0000-0000FB3B0000}"/>
    <cellStyle name="Komma 4 3 9 6" xfId="15650" xr:uid="{00000000-0005-0000-0000-0000FC3B0000}"/>
    <cellStyle name="Komma 4 4" xfId="6156" xr:uid="{00000000-0005-0000-0000-0000FD3B0000}"/>
    <cellStyle name="Komma 4 4 10" xfId="45953" xr:uid="{00000000-0005-0000-0000-0000FE3B0000}"/>
    <cellStyle name="Komma 4 4 11" xfId="46173" xr:uid="{00000000-0005-0000-0000-0000FF3B0000}"/>
    <cellStyle name="Komma 4 4 12" xfId="49189" xr:uid="{00000000-0005-0000-0000-0000003C0000}"/>
    <cellStyle name="Komma 4 4 13" xfId="15065" xr:uid="{00000000-0005-0000-0000-0000013C0000}"/>
    <cellStyle name="Komma 4 4 2" xfId="6476" xr:uid="{00000000-0005-0000-0000-0000023C0000}"/>
    <cellStyle name="Komma 4 4 2 10" xfId="46385" xr:uid="{00000000-0005-0000-0000-0000033C0000}"/>
    <cellStyle name="Komma 4 4 2 11" xfId="49401" xr:uid="{00000000-0005-0000-0000-0000043C0000}"/>
    <cellStyle name="Komma 4 4 2 12" xfId="15214" xr:uid="{00000000-0005-0000-0000-0000053C0000}"/>
    <cellStyle name="Komma 4 4 2 2" xfId="11102" xr:uid="{00000000-0005-0000-0000-0000063C0000}"/>
    <cellStyle name="Komma 4 4 2 2 2" xfId="18652" xr:uid="{00000000-0005-0000-0000-0000073C0000}"/>
    <cellStyle name="Komma 4 4 2 2 3" xfId="21227" xr:uid="{00000000-0005-0000-0000-0000083C0000}"/>
    <cellStyle name="Komma 4 4 2 2 4" xfId="47968" xr:uid="{00000000-0005-0000-0000-0000093C0000}"/>
    <cellStyle name="Komma 4 4 2 2 5" xfId="50984" xr:uid="{00000000-0005-0000-0000-00000A3C0000}"/>
    <cellStyle name="Komma 4 4 2 2 6" xfId="15435" xr:uid="{00000000-0005-0000-0000-00000B3C0000}"/>
    <cellStyle name="Komma 4 4 2 3" xfId="11587" xr:uid="{00000000-0005-0000-0000-00000C3C0000}"/>
    <cellStyle name="Komma 4 4 2 3 2" xfId="19129" xr:uid="{00000000-0005-0000-0000-00000D3C0000}"/>
    <cellStyle name="Komma 4 4 2 3 3" xfId="42795" xr:uid="{00000000-0005-0000-0000-00000E3C0000}"/>
    <cellStyle name="Komma 4 4 2 3 4" xfId="48445" xr:uid="{00000000-0005-0000-0000-00000F3C0000}"/>
    <cellStyle name="Komma 4 4 2 3 5" xfId="51461" xr:uid="{00000000-0005-0000-0000-0000103C0000}"/>
    <cellStyle name="Komma 4 4 2 3 6" xfId="15578" xr:uid="{00000000-0005-0000-0000-0000113C0000}"/>
    <cellStyle name="Komma 4 4 2 4" xfId="12074" xr:uid="{00000000-0005-0000-0000-0000123C0000}"/>
    <cellStyle name="Komma 4 4 2 4 2" xfId="19606" xr:uid="{00000000-0005-0000-0000-0000133C0000}"/>
    <cellStyle name="Komma 4 4 2 4 3" xfId="42869" xr:uid="{00000000-0005-0000-0000-0000143C0000}"/>
    <cellStyle name="Komma 4 4 2 4 4" xfId="48922" xr:uid="{00000000-0005-0000-0000-0000153C0000}"/>
    <cellStyle name="Komma 4 4 2 4 5" xfId="51938" xr:uid="{00000000-0005-0000-0000-0000163C0000}"/>
    <cellStyle name="Komma 4 4 2 4 6" xfId="15723" xr:uid="{00000000-0005-0000-0000-0000173C0000}"/>
    <cellStyle name="Komma 4 4 2 5" xfId="9110" xr:uid="{00000000-0005-0000-0000-0000183C0000}"/>
    <cellStyle name="Komma 4 4 2 5 2" xfId="21331" xr:uid="{00000000-0005-0000-0000-0000193C0000}"/>
    <cellStyle name="Komma 4 4 2 5 3" xfId="47491" xr:uid="{00000000-0005-0000-0000-00001A3C0000}"/>
    <cellStyle name="Komma 4 4 2 5 4" xfId="50507" xr:uid="{00000000-0005-0000-0000-00001B3C0000}"/>
    <cellStyle name="Komma 4 4 2 5 5" xfId="18293" xr:uid="{00000000-0005-0000-0000-00001C3C0000}"/>
    <cellStyle name="Komma 4 4 2 6" xfId="20195" xr:uid="{00000000-0005-0000-0000-00001D3C0000}"/>
    <cellStyle name="Komma 4 4 2 7" xfId="20551" xr:uid="{00000000-0005-0000-0000-00001E3C0000}"/>
    <cellStyle name="Komma 4 4 2 8" xfId="45048" xr:uid="{00000000-0005-0000-0000-00001F3C0000}"/>
    <cellStyle name="Komma 4 4 2 9" xfId="45954" xr:uid="{00000000-0005-0000-0000-0000203C0000}"/>
    <cellStyle name="Komma 4 4 3" xfId="10890" xr:uid="{00000000-0005-0000-0000-0000213C0000}"/>
    <cellStyle name="Komma 4 4 3 2" xfId="18440" xr:uid="{00000000-0005-0000-0000-0000223C0000}"/>
    <cellStyle name="Komma 4 4 3 3" xfId="44787" xr:uid="{00000000-0005-0000-0000-0000233C0000}"/>
    <cellStyle name="Komma 4 4 3 4" xfId="47756" xr:uid="{00000000-0005-0000-0000-0000243C0000}"/>
    <cellStyle name="Komma 4 4 3 5" xfId="50772" xr:uid="{00000000-0005-0000-0000-0000253C0000}"/>
    <cellStyle name="Komma 4 4 3 6" xfId="15375" xr:uid="{00000000-0005-0000-0000-0000263C0000}"/>
    <cellStyle name="Komma 4 4 4" xfId="11374" xr:uid="{00000000-0005-0000-0000-0000273C0000}"/>
    <cellStyle name="Komma 4 4 4 2" xfId="18917" xr:uid="{00000000-0005-0000-0000-0000283C0000}"/>
    <cellStyle name="Komma 4 4 4 3" xfId="43999" xr:uid="{00000000-0005-0000-0000-0000293C0000}"/>
    <cellStyle name="Komma 4 4 4 4" xfId="48233" xr:uid="{00000000-0005-0000-0000-00002A3C0000}"/>
    <cellStyle name="Komma 4 4 4 5" xfId="51249" xr:uid="{00000000-0005-0000-0000-00002B3C0000}"/>
    <cellStyle name="Komma 4 4 4 6" xfId="15517" xr:uid="{00000000-0005-0000-0000-00002C3C0000}"/>
    <cellStyle name="Komma 4 4 5" xfId="11861" xr:uid="{00000000-0005-0000-0000-00002D3C0000}"/>
    <cellStyle name="Komma 4 4 5 2" xfId="19394" xr:uid="{00000000-0005-0000-0000-00002E3C0000}"/>
    <cellStyle name="Komma 4 4 5 3" xfId="42837" xr:uid="{00000000-0005-0000-0000-00002F3C0000}"/>
    <cellStyle name="Komma 4 4 5 4" xfId="48710" xr:uid="{00000000-0005-0000-0000-0000303C0000}"/>
    <cellStyle name="Komma 4 4 5 5" xfId="51726" xr:uid="{00000000-0005-0000-0000-0000313C0000}"/>
    <cellStyle name="Komma 4 4 5 6" xfId="15662" xr:uid="{00000000-0005-0000-0000-0000323C0000}"/>
    <cellStyle name="Komma 4 4 6" xfId="8809" xr:uid="{00000000-0005-0000-0000-0000333C0000}"/>
    <cellStyle name="Komma 4 4 6 2" xfId="44775" xr:uid="{00000000-0005-0000-0000-0000343C0000}"/>
    <cellStyle name="Komma 4 4 6 3" xfId="47279" xr:uid="{00000000-0005-0000-0000-0000353C0000}"/>
    <cellStyle name="Komma 4 4 6 4" xfId="50295" xr:uid="{00000000-0005-0000-0000-0000363C0000}"/>
    <cellStyle name="Komma 4 4 6 5" xfId="18232" xr:uid="{00000000-0005-0000-0000-0000373C0000}"/>
    <cellStyle name="Komma 4 4 7" xfId="20194" xr:uid="{00000000-0005-0000-0000-0000383C0000}"/>
    <cellStyle name="Komma 4 4 8" xfId="44733" xr:uid="{00000000-0005-0000-0000-0000393C0000}"/>
    <cellStyle name="Komma 4 4 9" xfId="45047" xr:uid="{00000000-0005-0000-0000-00003A3C0000}"/>
    <cellStyle name="Komma 4 5" xfId="6236" xr:uid="{00000000-0005-0000-0000-00003B3C0000}"/>
    <cellStyle name="Komma 4 5 10" xfId="45955" xr:uid="{00000000-0005-0000-0000-00003C3C0000}"/>
    <cellStyle name="Komma 4 5 11" xfId="46226" xr:uid="{00000000-0005-0000-0000-00003D3C0000}"/>
    <cellStyle name="Komma 4 5 12" xfId="49242" xr:uid="{00000000-0005-0000-0000-00003E3C0000}"/>
    <cellStyle name="Komma 4 5 13" xfId="15098" xr:uid="{00000000-0005-0000-0000-00003F3C0000}"/>
    <cellStyle name="Komma 4 5 2" xfId="6556" xr:uid="{00000000-0005-0000-0000-0000403C0000}"/>
    <cellStyle name="Komma 4 5 2 10" xfId="46438" xr:uid="{00000000-0005-0000-0000-0000413C0000}"/>
    <cellStyle name="Komma 4 5 2 11" xfId="49454" xr:uid="{00000000-0005-0000-0000-0000423C0000}"/>
    <cellStyle name="Komma 4 5 2 12" xfId="15255" xr:uid="{00000000-0005-0000-0000-0000433C0000}"/>
    <cellStyle name="Komma 4 5 2 2" xfId="11155" xr:uid="{00000000-0005-0000-0000-0000443C0000}"/>
    <cellStyle name="Komma 4 5 2 2 2" xfId="18705" xr:uid="{00000000-0005-0000-0000-0000453C0000}"/>
    <cellStyle name="Komma 4 5 2 2 3" xfId="43529" xr:uid="{00000000-0005-0000-0000-0000463C0000}"/>
    <cellStyle name="Komma 4 5 2 2 4" xfId="48021" xr:uid="{00000000-0005-0000-0000-0000473C0000}"/>
    <cellStyle name="Komma 4 5 2 2 5" xfId="51037" xr:uid="{00000000-0005-0000-0000-0000483C0000}"/>
    <cellStyle name="Komma 4 5 2 2 6" xfId="15450" xr:uid="{00000000-0005-0000-0000-0000493C0000}"/>
    <cellStyle name="Komma 4 5 2 3" xfId="11640" xr:uid="{00000000-0005-0000-0000-00004A3C0000}"/>
    <cellStyle name="Komma 4 5 2 3 2" xfId="19182" xr:uid="{00000000-0005-0000-0000-00004B3C0000}"/>
    <cellStyle name="Komma 4 5 2 3 3" xfId="29643" xr:uid="{00000000-0005-0000-0000-00004C3C0000}"/>
    <cellStyle name="Komma 4 5 2 3 4" xfId="48498" xr:uid="{00000000-0005-0000-0000-00004D3C0000}"/>
    <cellStyle name="Komma 4 5 2 3 5" xfId="51514" xr:uid="{00000000-0005-0000-0000-00004E3C0000}"/>
    <cellStyle name="Komma 4 5 2 3 6" xfId="15593" xr:uid="{00000000-0005-0000-0000-00004F3C0000}"/>
    <cellStyle name="Komma 4 5 2 4" xfId="12127" xr:uid="{00000000-0005-0000-0000-0000503C0000}"/>
    <cellStyle name="Komma 4 5 2 4 2" xfId="19659" xr:uid="{00000000-0005-0000-0000-0000513C0000}"/>
    <cellStyle name="Komma 4 5 2 4 3" xfId="43790" xr:uid="{00000000-0005-0000-0000-0000523C0000}"/>
    <cellStyle name="Komma 4 5 2 4 4" xfId="48975" xr:uid="{00000000-0005-0000-0000-0000533C0000}"/>
    <cellStyle name="Komma 4 5 2 4 5" xfId="51991" xr:uid="{00000000-0005-0000-0000-0000543C0000}"/>
    <cellStyle name="Komma 4 5 2 4 6" xfId="15738" xr:uid="{00000000-0005-0000-0000-0000553C0000}"/>
    <cellStyle name="Komma 4 5 2 5" xfId="9189" xr:uid="{00000000-0005-0000-0000-0000563C0000}"/>
    <cellStyle name="Komma 4 5 2 5 2" xfId="43386" xr:uid="{00000000-0005-0000-0000-0000573C0000}"/>
    <cellStyle name="Komma 4 5 2 5 3" xfId="47544" xr:uid="{00000000-0005-0000-0000-0000583C0000}"/>
    <cellStyle name="Komma 4 5 2 5 4" xfId="50560" xr:uid="{00000000-0005-0000-0000-0000593C0000}"/>
    <cellStyle name="Komma 4 5 2 5 5" xfId="18308" xr:uid="{00000000-0005-0000-0000-00005A3C0000}"/>
    <cellStyle name="Komma 4 5 2 6" xfId="20197" xr:uid="{00000000-0005-0000-0000-00005B3C0000}"/>
    <cellStyle name="Komma 4 5 2 7" xfId="44240" xr:uid="{00000000-0005-0000-0000-00005C3C0000}"/>
    <cellStyle name="Komma 4 5 2 8" xfId="45050" xr:uid="{00000000-0005-0000-0000-00005D3C0000}"/>
    <cellStyle name="Komma 4 5 2 9" xfId="45956" xr:uid="{00000000-0005-0000-0000-00005E3C0000}"/>
    <cellStyle name="Komma 4 5 3" xfId="10943" xr:uid="{00000000-0005-0000-0000-00005F3C0000}"/>
    <cellStyle name="Komma 4 5 3 2" xfId="18493" xr:uid="{00000000-0005-0000-0000-0000603C0000}"/>
    <cellStyle name="Komma 4 5 3 3" xfId="42964" xr:uid="{00000000-0005-0000-0000-0000613C0000}"/>
    <cellStyle name="Komma 4 5 3 4" xfId="47809" xr:uid="{00000000-0005-0000-0000-0000623C0000}"/>
    <cellStyle name="Komma 4 5 3 5" xfId="50825" xr:uid="{00000000-0005-0000-0000-0000633C0000}"/>
    <cellStyle name="Komma 4 5 3 6" xfId="15390" xr:uid="{00000000-0005-0000-0000-0000643C0000}"/>
    <cellStyle name="Komma 4 5 4" xfId="11428" xr:uid="{00000000-0005-0000-0000-0000653C0000}"/>
    <cellStyle name="Komma 4 5 4 2" xfId="18970" xr:uid="{00000000-0005-0000-0000-0000663C0000}"/>
    <cellStyle name="Komma 4 5 4 3" xfId="21192" xr:uid="{00000000-0005-0000-0000-0000673C0000}"/>
    <cellStyle name="Komma 4 5 4 4" xfId="48286" xr:uid="{00000000-0005-0000-0000-0000683C0000}"/>
    <cellStyle name="Komma 4 5 4 5" xfId="51302" xr:uid="{00000000-0005-0000-0000-0000693C0000}"/>
    <cellStyle name="Komma 4 5 4 6" xfId="15533" xr:uid="{00000000-0005-0000-0000-00006A3C0000}"/>
    <cellStyle name="Komma 4 5 5" xfId="11915" xr:uid="{00000000-0005-0000-0000-00006B3C0000}"/>
    <cellStyle name="Komma 4 5 5 2" xfId="19447" xr:uid="{00000000-0005-0000-0000-00006C3C0000}"/>
    <cellStyle name="Komma 4 5 5 3" xfId="43232" xr:uid="{00000000-0005-0000-0000-00006D3C0000}"/>
    <cellStyle name="Komma 4 5 5 4" xfId="48763" xr:uid="{00000000-0005-0000-0000-00006E3C0000}"/>
    <cellStyle name="Komma 4 5 5 5" xfId="51779" xr:uid="{00000000-0005-0000-0000-00006F3C0000}"/>
    <cellStyle name="Komma 4 5 5 6" xfId="15678" xr:uid="{00000000-0005-0000-0000-0000703C0000}"/>
    <cellStyle name="Komma 4 5 6" xfId="8880" xr:uid="{00000000-0005-0000-0000-0000713C0000}"/>
    <cellStyle name="Komma 4 5 6 2" xfId="44092" xr:uid="{00000000-0005-0000-0000-0000723C0000}"/>
    <cellStyle name="Komma 4 5 6 3" xfId="47332" xr:uid="{00000000-0005-0000-0000-0000733C0000}"/>
    <cellStyle name="Komma 4 5 6 4" xfId="50348" xr:uid="{00000000-0005-0000-0000-0000743C0000}"/>
    <cellStyle name="Komma 4 5 6 5" xfId="18248" xr:uid="{00000000-0005-0000-0000-0000753C0000}"/>
    <cellStyle name="Komma 4 5 7" xfId="20196" xr:uid="{00000000-0005-0000-0000-0000763C0000}"/>
    <cellStyle name="Komma 4 5 8" xfId="42903" xr:uid="{00000000-0005-0000-0000-0000773C0000}"/>
    <cellStyle name="Komma 4 5 9" xfId="45049" xr:uid="{00000000-0005-0000-0000-0000783C0000}"/>
    <cellStyle name="Komma 4 6" xfId="6316" xr:uid="{00000000-0005-0000-0000-0000793C0000}"/>
    <cellStyle name="Komma 4 6 10" xfId="45957" xr:uid="{00000000-0005-0000-0000-00007A3C0000}"/>
    <cellStyle name="Komma 4 6 11" xfId="46279" xr:uid="{00000000-0005-0000-0000-00007B3C0000}"/>
    <cellStyle name="Komma 4 6 12" xfId="49295" xr:uid="{00000000-0005-0000-0000-00007C3C0000}"/>
    <cellStyle name="Komma 4 6 13" xfId="15136" xr:uid="{00000000-0005-0000-0000-00007D3C0000}"/>
    <cellStyle name="Komma 4 6 2" xfId="6636" xr:uid="{00000000-0005-0000-0000-00007E3C0000}"/>
    <cellStyle name="Komma 4 6 2 10" xfId="46491" xr:uid="{00000000-0005-0000-0000-00007F3C0000}"/>
    <cellStyle name="Komma 4 6 2 11" xfId="49507" xr:uid="{00000000-0005-0000-0000-0000803C0000}"/>
    <cellStyle name="Komma 4 6 2 12" xfId="15297" xr:uid="{00000000-0005-0000-0000-0000813C0000}"/>
    <cellStyle name="Komma 4 6 2 2" xfId="11208" xr:uid="{00000000-0005-0000-0000-0000823C0000}"/>
    <cellStyle name="Komma 4 6 2 2 2" xfId="18758" xr:uid="{00000000-0005-0000-0000-0000833C0000}"/>
    <cellStyle name="Komma 4 6 2 2 3" xfId="44220" xr:uid="{00000000-0005-0000-0000-0000843C0000}"/>
    <cellStyle name="Komma 4 6 2 2 4" xfId="48074" xr:uid="{00000000-0005-0000-0000-0000853C0000}"/>
    <cellStyle name="Komma 4 6 2 2 5" xfId="51090" xr:uid="{00000000-0005-0000-0000-0000863C0000}"/>
    <cellStyle name="Komma 4 6 2 2 6" xfId="15465" xr:uid="{00000000-0005-0000-0000-0000873C0000}"/>
    <cellStyle name="Komma 4 6 2 3" xfId="11693" xr:uid="{00000000-0005-0000-0000-0000883C0000}"/>
    <cellStyle name="Komma 4 6 2 3 2" xfId="19235" xr:uid="{00000000-0005-0000-0000-0000893C0000}"/>
    <cellStyle name="Komma 4 6 2 3 3" xfId="44591" xr:uid="{00000000-0005-0000-0000-00008A3C0000}"/>
    <cellStyle name="Komma 4 6 2 3 4" xfId="48551" xr:uid="{00000000-0005-0000-0000-00008B3C0000}"/>
    <cellStyle name="Komma 4 6 2 3 5" xfId="51567" xr:uid="{00000000-0005-0000-0000-00008C3C0000}"/>
    <cellStyle name="Komma 4 6 2 3 6" xfId="15608" xr:uid="{00000000-0005-0000-0000-00008D3C0000}"/>
    <cellStyle name="Komma 4 6 2 4" xfId="12180" xr:uid="{00000000-0005-0000-0000-00008E3C0000}"/>
    <cellStyle name="Komma 4 6 2 4 2" xfId="19712" xr:uid="{00000000-0005-0000-0000-00008F3C0000}"/>
    <cellStyle name="Komma 4 6 2 4 3" xfId="43505" xr:uid="{00000000-0005-0000-0000-0000903C0000}"/>
    <cellStyle name="Komma 4 6 2 4 4" xfId="49028" xr:uid="{00000000-0005-0000-0000-0000913C0000}"/>
    <cellStyle name="Komma 4 6 2 4 5" xfId="52044" xr:uid="{00000000-0005-0000-0000-0000923C0000}"/>
    <cellStyle name="Komma 4 6 2 4 6" xfId="15753" xr:uid="{00000000-0005-0000-0000-0000933C0000}"/>
    <cellStyle name="Komma 4 6 2 5" xfId="9269" xr:uid="{00000000-0005-0000-0000-0000943C0000}"/>
    <cellStyle name="Komma 4 6 2 5 2" xfId="30061" xr:uid="{00000000-0005-0000-0000-0000953C0000}"/>
    <cellStyle name="Komma 4 6 2 5 3" xfId="47597" xr:uid="{00000000-0005-0000-0000-0000963C0000}"/>
    <cellStyle name="Komma 4 6 2 5 4" xfId="50613" xr:uid="{00000000-0005-0000-0000-0000973C0000}"/>
    <cellStyle name="Komma 4 6 2 5 5" xfId="18323" xr:uid="{00000000-0005-0000-0000-0000983C0000}"/>
    <cellStyle name="Komma 4 6 2 6" xfId="20199" xr:uid="{00000000-0005-0000-0000-0000993C0000}"/>
    <cellStyle name="Komma 4 6 2 7" xfId="43274" xr:uid="{00000000-0005-0000-0000-00009A3C0000}"/>
    <cellStyle name="Komma 4 6 2 8" xfId="45052" xr:uid="{00000000-0005-0000-0000-00009B3C0000}"/>
    <cellStyle name="Komma 4 6 2 9" xfId="45958" xr:uid="{00000000-0005-0000-0000-00009C3C0000}"/>
    <cellStyle name="Komma 4 6 3" xfId="10996" xr:uid="{00000000-0005-0000-0000-00009D3C0000}"/>
    <cellStyle name="Komma 4 6 3 2" xfId="18546" xr:uid="{00000000-0005-0000-0000-00009E3C0000}"/>
    <cellStyle name="Komma 4 6 3 3" xfId="42705" xr:uid="{00000000-0005-0000-0000-00009F3C0000}"/>
    <cellStyle name="Komma 4 6 3 4" xfId="47862" xr:uid="{00000000-0005-0000-0000-0000A03C0000}"/>
    <cellStyle name="Komma 4 6 3 5" xfId="50878" xr:uid="{00000000-0005-0000-0000-0000A13C0000}"/>
    <cellStyle name="Komma 4 6 3 6" xfId="15405" xr:uid="{00000000-0005-0000-0000-0000A23C0000}"/>
    <cellStyle name="Komma 4 6 4" xfId="11481" xr:uid="{00000000-0005-0000-0000-0000A33C0000}"/>
    <cellStyle name="Komma 4 6 4 2" xfId="19023" xr:uid="{00000000-0005-0000-0000-0000A43C0000}"/>
    <cellStyle name="Komma 4 6 4 3" xfId="44837" xr:uid="{00000000-0005-0000-0000-0000A53C0000}"/>
    <cellStyle name="Komma 4 6 4 4" xfId="48339" xr:uid="{00000000-0005-0000-0000-0000A63C0000}"/>
    <cellStyle name="Komma 4 6 4 5" xfId="51355" xr:uid="{00000000-0005-0000-0000-0000A73C0000}"/>
    <cellStyle name="Komma 4 6 4 6" xfId="15548" xr:uid="{00000000-0005-0000-0000-0000A83C0000}"/>
    <cellStyle name="Komma 4 6 5" xfId="11968" xr:uid="{00000000-0005-0000-0000-0000A93C0000}"/>
    <cellStyle name="Komma 4 6 5 2" xfId="19500" xr:uid="{00000000-0005-0000-0000-0000AA3C0000}"/>
    <cellStyle name="Komma 4 6 5 3" xfId="44419" xr:uid="{00000000-0005-0000-0000-0000AB3C0000}"/>
    <cellStyle name="Komma 4 6 5 4" xfId="48816" xr:uid="{00000000-0005-0000-0000-0000AC3C0000}"/>
    <cellStyle name="Komma 4 6 5 5" xfId="51832" xr:uid="{00000000-0005-0000-0000-0000AD3C0000}"/>
    <cellStyle name="Komma 4 6 5 6" xfId="15693" xr:uid="{00000000-0005-0000-0000-0000AE3C0000}"/>
    <cellStyle name="Komma 4 6 6" xfId="8956" xr:uid="{00000000-0005-0000-0000-0000AF3C0000}"/>
    <cellStyle name="Komma 4 6 6 2" xfId="44336" xr:uid="{00000000-0005-0000-0000-0000B03C0000}"/>
    <cellStyle name="Komma 4 6 6 3" xfId="47385" xr:uid="{00000000-0005-0000-0000-0000B13C0000}"/>
    <cellStyle name="Komma 4 6 6 4" xfId="50401" xr:uid="{00000000-0005-0000-0000-0000B23C0000}"/>
    <cellStyle name="Komma 4 6 6 5" xfId="18263" xr:uid="{00000000-0005-0000-0000-0000B33C0000}"/>
    <cellStyle name="Komma 4 6 7" xfId="20198" xr:uid="{00000000-0005-0000-0000-0000B43C0000}"/>
    <cellStyle name="Komma 4 6 8" xfId="42907" xr:uid="{00000000-0005-0000-0000-0000B53C0000}"/>
    <cellStyle name="Komma 4 6 9" xfId="45051" xr:uid="{00000000-0005-0000-0000-0000B63C0000}"/>
    <cellStyle name="Komma 4 7" xfId="6396" xr:uid="{00000000-0005-0000-0000-0000B73C0000}"/>
    <cellStyle name="Komma 4 7 10" xfId="46332" xr:uid="{00000000-0005-0000-0000-0000B83C0000}"/>
    <cellStyle name="Komma 4 7 11" xfId="49348" xr:uid="{00000000-0005-0000-0000-0000B93C0000}"/>
    <cellStyle name="Komma 4 7 12" xfId="15177" xr:uid="{00000000-0005-0000-0000-0000BA3C0000}"/>
    <cellStyle name="Komma 4 7 2" xfId="11049" xr:uid="{00000000-0005-0000-0000-0000BB3C0000}"/>
    <cellStyle name="Komma 4 7 2 2" xfId="18599" xr:uid="{00000000-0005-0000-0000-0000BC3C0000}"/>
    <cellStyle name="Komma 4 7 2 3" xfId="44404" xr:uid="{00000000-0005-0000-0000-0000BD3C0000}"/>
    <cellStyle name="Komma 4 7 2 4" xfId="47915" xr:uid="{00000000-0005-0000-0000-0000BE3C0000}"/>
    <cellStyle name="Komma 4 7 2 5" xfId="50931" xr:uid="{00000000-0005-0000-0000-0000BF3C0000}"/>
    <cellStyle name="Komma 4 7 2 6" xfId="15420" xr:uid="{00000000-0005-0000-0000-0000C03C0000}"/>
    <cellStyle name="Komma 4 7 3" xfId="11534" xr:uid="{00000000-0005-0000-0000-0000C13C0000}"/>
    <cellStyle name="Komma 4 7 3 2" xfId="19076" xr:uid="{00000000-0005-0000-0000-0000C23C0000}"/>
    <cellStyle name="Komma 4 7 3 3" xfId="43344" xr:uid="{00000000-0005-0000-0000-0000C33C0000}"/>
    <cellStyle name="Komma 4 7 3 4" xfId="48392" xr:uid="{00000000-0005-0000-0000-0000C43C0000}"/>
    <cellStyle name="Komma 4 7 3 5" xfId="51408" xr:uid="{00000000-0005-0000-0000-0000C53C0000}"/>
    <cellStyle name="Komma 4 7 3 6" xfId="15563" xr:uid="{00000000-0005-0000-0000-0000C63C0000}"/>
    <cellStyle name="Komma 4 7 4" xfId="12021" xr:uid="{00000000-0005-0000-0000-0000C73C0000}"/>
    <cellStyle name="Komma 4 7 4 2" xfId="19553" xr:uid="{00000000-0005-0000-0000-0000C83C0000}"/>
    <cellStyle name="Komma 4 7 4 3" xfId="44134" xr:uid="{00000000-0005-0000-0000-0000C93C0000}"/>
    <cellStyle name="Komma 4 7 4 4" xfId="48869" xr:uid="{00000000-0005-0000-0000-0000CA3C0000}"/>
    <cellStyle name="Komma 4 7 4 5" xfId="51885" xr:uid="{00000000-0005-0000-0000-0000CB3C0000}"/>
    <cellStyle name="Komma 4 7 4 6" xfId="15708" xr:uid="{00000000-0005-0000-0000-0000CC3C0000}"/>
    <cellStyle name="Komma 4 7 5" xfId="9035" xr:uid="{00000000-0005-0000-0000-0000CD3C0000}"/>
    <cellStyle name="Komma 4 7 5 2" xfId="30801" xr:uid="{00000000-0005-0000-0000-0000CE3C0000}"/>
    <cellStyle name="Komma 4 7 5 3" xfId="47438" xr:uid="{00000000-0005-0000-0000-0000CF3C0000}"/>
    <cellStyle name="Komma 4 7 5 4" xfId="50454" xr:uid="{00000000-0005-0000-0000-0000D03C0000}"/>
    <cellStyle name="Komma 4 7 5 5" xfId="18278" xr:uid="{00000000-0005-0000-0000-0000D13C0000}"/>
    <cellStyle name="Komma 4 7 6" xfId="20200" xr:uid="{00000000-0005-0000-0000-0000D23C0000}"/>
    <cellStyle name="Komma 4 7 7" xfId="42368" xr:uid="{00000000-0005-0000-0000-0000D33C0000}"/>
    <cellStyle name="Komma 4 7 8" xfId="45053" xr:uid="{00000000-0005-0000-0000-0000D43C0000}"/>
    <cellStyle name="Komma 4 7 9" xfId="45959" xr:uid="{00000000-0005-0000-0000-0000D53C0000}"/>
    <cellStyle name="Komma 4 8" xfId="6716" xr:uid="{00000000-0005-0000-0000-0000D63C0000}"/>
    <cellStyle name="Komma 4 8 10" xfId="46544" xr:uid="{00000000-0005-0000-0000-0000D73C0000}"/>
    <cellStyle name="Komma 4 8 11" xfId="49560" xr:uid="{00000000-0005-0000-0000-0000D83C0000}"/>
    <cellStyle name="Komma 4 8 12" xfId="15339" xr:uid="{00000000-0005-0000-0000-0000D93C0000}"/>
    <cellStyle name="Komma 4 8 2" xfId="11261" xr:uid="{00000000-0005-0000-0000-0000DA3C0000}"/>
    <cellStyle name="Komma 4 8 2 2" xfId="18811" xr:uid="{00000000-0005-0000-0000-0000DB3C0000}"/>
    <cellStyle name="Komma 4 8 2 3" xfId="28805" xr:uid="{00000000-0005-0000-0000-0000DC3C0000}"/>
    <cellStyle name="Komma 4 8 2 4" xfId="48127" xr:uid="{00000000-0005-0000-0000-0000DD3C0000}"/>
    <cellStyle name="Komma 4 8 2 5" xfId="51143" xr:uid="{00000000-0005-0000-0000-0000DE3C0000}"/>
    <cellStyle name="Komma 4 8 2 6" xfId="15480" xr:uid="{00000000-0005-0000-0000-0000DF3C0000}"/>
    <cellStyle name="Komma 4 8 3" xfId="11746" xr:uid="{00000000-0005-0000-0000-0000E03C0000}"/>
    <cellStyle name="Komma 4 8 3 2" xfId="19288" xr:uid="{00000000-0005-0000-0000-0000E13C0000}"/>
    <cellStyle name="Komma 4 8 3 3" xfId="44011" xr:uid="{00000000-0005-0000-0000-0000E23C0000}"/>
    <cellStyle name="Komma 4 8 3 4" xfId="48604" xr:uid="{00000000-0005-0000-0000-0000E33C0000}"/>
    <cellStyle name="Komma 4 8 3 5" xfId="51620" xr:uid="{00000000-0005-0000-0000-0000E43C0000}"/>
    <cellStyle name="Komma 4 8 3 6" xfId="15623" xr:uid="{00000000-0005-0000-0000-0000E53C0000}"/>
    <cellStyle name="Komma 4 8 4" xfId="12234" xr:uid="{00000000-0005-0000-0000-0000E63C0000}"/>
    <cellStyle name="Komma 4 8 4 2" xfId="19765" xr:uid="{00000000-0005-0000-0000-0000E73C0000}"/>
    <cellStyle name="Komma 4 8 4 3" xfId="42895" xr:uid="{00000000-0005-0000-0000-0000E83C0000}"/>
    <cellStyle name="Komma 4 8 4 4" xfId="49081" xr:uid="{00000000-0005-0000-0000-0000E93C0000}"/>
    <cellStyle name="Komma 4 8 4 5" xfId="52097" xr:uid="{00000000-0005-0000-0000-0000EA3C0000}"/>
    <cellStyle name="Komma 4 8 4 6" xfId="15769" xr:uid="{00000000-0005-0000-0000-0000EB3C0000}"/>
    <cellStyle name="Komma 4 8 5" xfId="9349" xr:uid="{00000000-0005-0000-0000-0000EC3C0000}"/>
    <cellStyle name="Komma 4 8 5 2" xfId="43112" xr:uid="{00000000-0005-0000-0000-0000ED3C0000}"/>
    <cellStyle name="Komma 4 8 5 3" xfId="47650" xr:uid="{00000000-0005-0000-0000-0000EE3C0000}"/>
    <cellStyle name="Komma 4 8 5 4" xfId="50666" xr:uid="{00000000-0005-0000-0000-0000EF3C0000}"/>
    <cellStyle name="Komma 4 8 5 5" xfId="18338" xr:uid="{00000000-0005-0000-0000-0000F03C0000}"/>
    <cellStyle name="Komma 4 8 6" xfId="20201" xr:uid="{00000000-0005-0000-0000-0000F13C0000}"/>
    <cellStyle name="Komma 4 8 7" xfId="21649" xr:uid="{00000000-0005-0000-0000-0000F23C0000}"/>
    <cellStyle name="Komma 4 8 8" xfId="45054" xr:uid="{00000000-0005-0000-0000-0000F33C0000}"/>
    <cellStyle name="Komma 4 8 9" xfId="45960" xr:uid="{00000000-0005-0000-0000-0000F43C0000}"/>
    <cellStyle name="Komma 4 9" xfId="9361" xr:uid="{00000000-0005-0000-0000-0000F53C0000}"/>
    <cellStyle name="Komma 4 9 2" xfId="20202" xr:uid="{00000000-0005-0000-0000-0000F63C0000}"/>
    <cellStyle name="Komma 4 9 3" xfId="45055" xr:uid="{00000000-0005-0000-0000-0000F73C0000}"/>
    <cellStyle name="Komma 4 9 4" xfId="45961" xr:uid="{00000000-0005-0000-0000-0000F83C0000}"/>
    <cellStyle name="Komma 5" xfId="5088" xr:uid="{00000000-0005-0000-0000-0000F93C0000}"/>
    <cellStyle name="Komma 5 10" xfId="11325" xr:uid="{00000000-0005-0000-0000-0000FA3C0000}"/>
    <cellStyle name="Komma 5 10 2" xfId="18868" xr:uid="{00000000-0005-0000-0000-0000FB3C0000}"/>
    <cellStyle name="Komma 5 10 3" xfId="44062" xr:uid="{00000000-0005-0000-0000-0000FC3C0000}"/>
    <cellStyle name="Komma 5 10 4" xfId="48184" xr:uid="{00000000-0005-0000-0000-0000FD3C0000}"/>
    <cellStyle name="Komma 5 10 5" xfId="51200" xr:uid="{00000000-0005-0000-0000-0000FE3C0000}"/>
    <cellStyle name="Komma 5 11" xfId="11812" xr:uid="{00000000-0005-0000-0000-0000FF3C0000}"/>
    <cellStyle name="Komma 5 11 2" xfId="19345" xr:uid="{00000000-0005-0000-0000-0000003D0000}"/>
    <cellStyle name="Komma 5 11 3" xfId="42829" xr:uid="{00000000-0005-0000-0000-0000013D0000}"/>
    <cellStyle name="Komma 5 11 4" xfId="48661" xr:uid="{00000000-0005-0000-0000-0000023D0000}"/>
    <cellStyle name="Komma 5 11 5" xfId="51677" xr:uid="{00000000-0005-0000-0000-0000033D0000}"/>
    <cellStyle name="Komma 5 12" xfId="7542" xr:uid="{00000000-0005-0000-0000-0000043D0000}"/>
    <cellStyle name="Komma 5 12 2" xfId="43016" xr:uid="{00000000-0005-0000-0000-0000053D0000}"/>
    <cellStyle name="Komma 5 12 3" xfId="47004" xr:uid="{00000000-0005-0000-0000-0000063D0000}"/>
    <cellStyle name="Komma 5 12 4" xfId="50020" xr:uid="{00000000-0005-0000-0000-0000073D0000}"/>
    <cellStyle name="Komma 5 13" xfId="20203" xr:uid="{00000000-0005-0000-0000-0000083D0000}"/>
    <cellStyle name="Komma 5 14" xfId="45056" xr:uid="{00000000-0005-0000-0000-0000093D0000}"/>
    <cellStyle name="Komma 5 15" xfId="45962" xr:uid="{00000000-0005-0000-0000-00000A3D0000}"/>
    <cellStyle name="Komma 5 16" xfId="46124" xr:uid="{00000000-0005-0000-0000-00000B3D0000}"/>
    <cellStyle name="Komma 5 17" xfId="49139" xr:uid="{00000000-0005-0000-0000-00000C3D0000}"/>
    <cellStyle name="Komma 5 2" xfId="5089" xr:uid="{00000000-0005-0000-0000-00000D3D0000}"/>
    <cellStyle name="Komma 5 2 10" xfId="11813" xr:uid="{00000000-0005-0000-0000-00000E3D0000}"/>
    <cellStyle name="Komma 5 2 10 2" xfId="19346" xr:uid="{00000000-0005-0000-0000-00000F3D0000}"/>
    <cellStyle name="Komma 5 2 10 3" xfId="44830" xr:uid="{00000000-0005-0000-0000-0000103D0000}"/>
    <cellStyle name="Komma 5 2 10 4" xfId="48662" xr:uid="{00000000-0005-0000-0000-0000113D0000}"/>
    <cellStyle name="Komma 5 2 10 5" xfId="51678" xr:uid="{00000000-0005-0000-0000-0000123D0000}"/>
    <cellStyle name="Komma 5 2 11" xfId="7895" xr:uid="{00000000-0005-0000-0000-0000133D0000}"/>
    <cellStyle name="Komma 5 2 11 2" xfId="42568" xr:uid="{00000000-0005-0000-0000-0000143D0000}"/>
    <cellStyle name="Komma 5 2 11 3" xfId="47025" xr:uid="{00000000-0005-0000-0000-0000153D0000}"/>
    <cellStyle name="Komma 5 2 11 4" xfId="50041" xr:uid="{00000000-0005-0000-0000-0000163D0000}"/>
    <cellStyle name="Komma 5 2 12" xfId="20204" xr:uid="{00000000-0005-0000-0000-0000173D0000}"/>
    <cellStyle name="Komma 5 2 13" xfId="45057" xr:uid="{00000000-0005-0000-0000-0000183D0000}"/>
    <cellStyle name="Komma 5 2 14" xfId="45963" xr:uid="{00000000-0005-0000-0000-0000193D0000}"/>
    <cellStyle name="Komma 5 2 15" xfId="46125" xr:uid="{00000000-0005-0000-0000-00001A3D0000}"/>
    <cellStyle name="Komma 5 2 16" xfId="49140" xr:uid="{00000000-0005-0000-0000-00001B3D0000}"/>
    <cellStyle name="Komma 5 2 2" xfId="5090" xr:uid="{00000000-0005-0000-0000-00001C3D0000}"/>
    <cellStyle name="Komma 5 2 2 10" xfId="8497" xr:uid="{00000000-0005-0000-0000-00001D3D0000}"/>
    <cellStyle name="Komma 5 2 2 10 2" xfId="20984" xr:uid="{00000000-0005-0000-0000-00001E3D0000}"/>
    <cellStyle name="Komma 5 2 2 10 3" xfId="47224" xr:uid="{00000000-0005-0000-0000-00001F3D0000}"/>
    <cellStyle name="Komma 5 2 2 10 4" xfId="50240" xr:uid="{00000000-0005-0000-0000-0000203D0000}"/>
    <cellStyle name="Komma 5 2 2 11" xfId="20205" xr:uid="{00000000-0005-0000-0000-0000213D0000}"/>
    <cellStyle name="Komma 5 2 2 12" xfId="45058" xr:uid="{00000000-0005-0000-0000-0000223D0000}"/>
    <cellStyle name="Komma 5 2 2 13" xfId="45964" xr:uid="{00000000-0005-0000-0000-0000233D0000}"/>
    <cellStyle name="Komma 5 2 2 14" xfId="46126" xr:uid="{00000000-0005-0000-0000-0000243D0000}"/>
    <cellStyle name="Komma 5 2 2 15" xfId="49141" xr:uid="{00000000-0005-0000-0000-0000253D0000}"/>
    <cellStyle name="Komma 5 2 2 2" xfId="6162" xr:uid="{00000000-0005-0000-0000-0000263D0000}"/>
    <cellStyle name="Komma 5 2 2 2 10" xfId="45965" xr:uid="{00000000-0005-0000-0000-0000273D0000}"/>
    <cellStyle name="Komma 5 2 2 2 11" xfId="46179" xr:uid="{00000000-0005-0000-0000-0000283D0000}"/>
    <cellStyle name="Komma 5 2 2 2 12" xfId="49195" xr:uid="{00000000-0005-0000-0000-0000293D0000}"/>
    <cellStyle name="Komma 5 2 2 2 2" xfId="6482" xr:uid="{00000000-0005-0000-0000-00002A3D0000}"/>
    <cellStyle name="Komma 5 2 2 2 2 2" xfId="11108" xr:uid="{00000000-0005-0000-0000-00002B3D0000}"/>
    <cellStyle name="Komma 5 2 2 2 2 2 2" xfId="18658" xr:uid="{00000000-0005-0000-0000-00002C3D0000}"/>
    <cellStyle name="Komma 5 2 2 2 2 2 3" xfId="33273" xr:uid="{00000000-0005-0000-0000-00002D3D0000}"/>
    <cellStyle name="Komma 5 2 2 2 2 2 4" xfId="47974" xr:uid="{00000000-0005-0000-0000-00002E3D0000}"/>
    <cellStyle name="Komma 5 2 2 2 2 2 5" xfId="50990" xr:uid="{00000000-0005-0000-0000-00002F3D0000}"/>
    <cellStyle name="Komma 5 2 2 2 2 3" xfId="11593" xr:uid="{00000000-0005-0000-0000-0000303D0000}"/>
    <cellStyle name="Komma 5 2 2 2 2 3 2" xfId="19135" xr:uid="{00000000-0005-0000-0000-0000313D0000}"/>
    <cellStyle name="Komma 5 2 2 2 2 3 3" xfId="42796" xr:uid="{00000000-0005-0000-0000-0000323D0000}"/>
    <cellStyle name="Komma 5 2 2 2 2 3 4" xfId="48451" xr:uid="{00000000-0005-0000-0000-0000333D0000}"/>
    <cellStyle name="Komma 5 2 2 2 2 3 5" xfId="51467" xr:uid="{00000000-0005-0000-0000-0000343D0000}"/>
    <cellStyle name="Komma 5 2 2 2 2 4" xfId="12080" xr:uid="{00000000-0005-0000-0000-0000353D0000}"/>
    <cellStyle name="Komma 5 2 2 2 2 4 2" xfId="19612" xr:uid="{00000000-0005-0000-0000-0000363D0000}"/>
    <cellStyle name="Komma 5 2 2 2 2 4 3" xfId="42870" xr:uid="{00000000-0005-0000-0000-0000373D0000}"/>
    <cellStyle name="Komma 5 2 2 2 2 4 4" xfId="48928" xr:uid="{00000000-0005-0000-0000-0000383D0000}"/>
    <cellStyle name="Komma 5 2 2 2 2 4 5" xfId="51944" xr:uid="{00000000-0005-0000-0000-0000393D0000}"/>
    <cellStyle name="Komma 5 2 2 2 2 5" xfId="9116" xr:uid="{00000000-0005-0000-0000-00003A3D0000}"/>
    <cellStyle name="Komma 5 2 2 2 2 5 2" xfId="33395" xr:uid="{00000000-0005-0000-0000-00003B3D0000}"/>
    <cellStyle name="Komma 5 2 2 2 2 5 3" xfId="47497" xr:uid="{00000000-0005-0000-0000-00003C3D0000}"/>
    <cellStyle name="Komma 5 2 2 2 2 5 4" xfId="50513" xr:uid="{00000000-0005-0000-0000-00003D3D0000}"/>
    <cellStyle name="Komma 5 2 2 2 2 6" xfId="42386" xr:uid="{00000000-0005-0000-0000-00003E3D0000}"/>
    <cellStyle name="Komma 5 2 2 2 2 7" xfId="46391" xr:uid="{00000000-0005-0000-0000-00003F3D0000}"/>
    <cellStyle name="Komma 5 2 2 2 2 8" xfId="49407" xr:uid="{00000000-0005-0000-0000-0000403D0000}"/>
    <cellStyle name="Komma 5 2 2 2 3" xfId="10896" xr:uid="{00000000-0005-0000-0000-0000413D0000}"/>
    <cellStyle name="Komma 5 2 2 2 3 2" xfId="18446" xr:uid="{00000000-0005-0000-0000-0000423D0000}"/>
    <cellStyle name="Komma 5 2 2 2 3 3" xfId="43911" xr:uid="{00000000-0005-0000-0000-0000433D0000}"/>
    <cellStyle name="Komma 5 2 2 2 3 4" xfId="47762" xr:uid="{00000000-0005-0000-0000-0000443D0000}"/>
    <cellStyle name="Komma 5 2 2 2 3 5" xfId="50778" xr:uid="{00000000-0005-0000-0000-0000453D0000}"/>
    <cellStyle name="Komma 5 2 2 2 4" xfId="11380" xr:uid="{00000000-0005-0000-0000-0000463D0000}"/>
    <cellStyle name="Komma 5 2 2 2 4 2" xfId="18923" xr:uid="{00000000-0005-0000-0000-0000473D0000}"/>
    <cellStyle name="Komma 5 2 2 2 4 3" xfId="44580" xr:uid="{00000000-0005-0000-0000-0000483D0000}"/>
    <cellStyle name="Komma 5 2 2 2 4 4" xfId="48239" xr:uid="{00000000-0005-0000-0000-0000493D0000}"/>
    <cellStyle name="Komma 5 2 2 2 4 5" xfId="51255" xr:uid="{00000000-0005-0000-0000-00004A3D0000}"/>
    <cellStyle name="Komma 5 2 2 2 5" xfId="11867" xr:uid="{00000000-0005-0000-0000-00004B3D0000}"/>
    <cellStyle name="Komma 5 2 2 2 5 2" xfId="19400" xr:uid="{00000000-0005-0000-0000-00004C3D0000}"/>
    <cellStyle name="Komma 5 2 2 2 5 3" xfId="42838" xr:uid="{00000000-0005-0000-0000-00004D3D0000}"/>
    <cellStyle name="Komma 5 2 2 2 5 4" xfId="48716" xr:uid="{00000000-0005-0000-0000-00004E3D0000}"/>
    <cellStyle name="Komma 5 2 2 2 5 5" xfId="51732" xr:uid="{00000000-0005-0000-0000-00004F3D0000}"/>
    <cellStyle name="Komma 5 2 2 2 6" xfId="8815" xr:uid="{00000000-0005-0000-0000-0000503D0000}"/>
    <cellStyle name="Komma 5 2 2 2 6 2" xfId="44333" xr:uid="{00000000-0005-0000-0000-0000513D0000}"/>
    <cellStyle name="Komma 5 2 2 2 6 3" xfId="47285" xr:uid="{00000000-0005-0000-0000-0000523D0000}"/>
    <cellStyle name="Komma 5 2 2 2 6 4" xfId="50301" xr:uid="{00000000-0005-0000-0000-0000533D0000}"/>
    <cellStyle name="Komma 5 2 2 2 7" xfId="20206" xr:uid="{00000000-0005-0000-0000-0000543D0000}"/>
    <cellStyle name="Komma 5 2 2 2 8" xfId="44238" xr:uid="{00000000-0005-0000-0000-0000553D0000}"/>
    <cellStyle name="Komma 5 2 2 2 9" xfId="45059" xr:uid="{00000000-0005-0000-0000-0000563D0000}"/>
    <cellStyle name="Komma 5 2 2 3" xfId="6242" xr:uid="{00000000-0005-0000-0000-0000573D0000}"/>
    <cellStyle name="Komma 5 2 2 3 10" xfId="45966" xr:uid="{00000000-0005-0000-0000-0000583D0000}"/>
    <cellStyle name="Komma 5 2 2 3 11" xfId="46232" xr:uid="{00000000-0005-0000-0000-0000593D0000}"/>
    <cellStyle name="Komma 5 2 2 3 12" xfId="49248" xr:uid="{00000000-0005-0000-0000-00005A3D0000}"/>
    <cellStyle name="Komma 5 2 2 3 2" xfId="6562" xr:uid="{00000000-0005-0000-0000-00005B3D0000}"/>
    <cellStyle name="Komma 5 2 2 3 2 2" xfId="11161" xr:uid="{00000000-0005-0000-0000-00005C3D0000}"/>
    <cellStyle name="Komma 5 2 2 3 2 2 2" xfId="18711" xr:uid="{00000000-0005-0000-0000-00005D3D0000}"/>
    <cellStyle name="Komma 5 2 2 3 2 2 3" xfId="44121" xr:uid="{00000000-0005-0000-0000-00005E3D0000}"/>
    <cellStyle name="Komma 5 2 2 3 2 2 4" xfId="48027" xr:uid="{00000000-0005-0000-0000-00005F3D0000}"/>
    <cellStyle name="Komma 5 2 2 3 2 2 5" xfId="51043" xr:uid="{00000000-0005-0000-0000-0000603D0000}"/>
    <cellStyle name="Komma 5 2 2 3 2 3" xfId="11646" xr:uid="{00000000-0005-0000-0000-0000613D0000}"/>
    <cellStyle name="Komma 5 2 2 3 2 3 2" xfId="19188" xr:uid="{00000000-0005-0000-0000-0000623D0000}"/>
    <cellStyle name="Komma 5 2 2 3 2 3 3" xfId="43195" xr:uid="{00000000-0005-0000-0000-0000633D0000}"/>
    <cellStyle name="Komma 5 2 2 3 2 3 4" xfId="48504" xr:uid="{00000000-0005-0000-0000-0000643D0000}"/>
    <cellStyle name="Komma 5 2 2 3 2 3 5" xfId="51520" xr:uid="{00000000-0005-0000-0000-0000653D0000}"/>
    <cellStyle name="Komma 5 2 2 3 2 4" xfId="12133" xr:uid="{00000000-0005-0000-0000-0000663D0000}"/>
    <cellStyle name="Komma 5 2 2 3 2 4 2" xfId="19665" xr:uid="{00000000-0005-0000-0000-0000673D0000}"/>
    <cellStyle name="Komma 5 2 2 3 2 4 3" xfId="44371" xr:uid="{00000000-0005-0000-0000-0000683D0000}"/>
    <cellStyle name="Komma 5 2 2 3 2 4 4" xfId="48981" xr:uid="{00000000-0005-0000-0000-0000693D0000}"/>
    <cellStyle name="Komma 5 2 2 3 2 4 5" xfId="51997" xr:uid="{00000000-0005-0000-0000-00006A3D0000}"/>
    <cellStyle name="Komma 5 2 2 3 2 5" xfId="9195" xr:uid="{00000000-0005-0000-0000-00006B3D0000}"/>
    <cellStyle name="Komma 5 2 2 3 2 5 2" xfId="43387" xr:uid="{00000000-0005-0000-0000-00006C3D0000}"/>
    <cellStyle name="Komma 5 2 2 3 2 5 3" xfId="47550" xr:uid="{00000000-0005-0000-0000-00006D3D0000}"/>
    <cellStyle name="Komma 5 2 2 3 2 5 4" xfId="50566" xr:uid="{00000000-0005-0000-0000-00006E3D0000}"/>
    <cellStyle name="Komma 5 2 2 3 2 6" xfId="43427" xr:uid="{00000000-0005-0000-0000-00006F3D0000}"/>
    <cellStyle name="Komma 5 2 2 3 2 7" xfId="46444" xr:uid="{00000000-0005-0000-0000-0000703D0000}"/>
    <cellStyle name="Komma 5 2 2 3 2 8" xfId="49460" xr:uid="{00000000-0005-0000-0000-0000713D0000}"/>
    <cellStyle name="Komma 5 2 2 3 3" xfId="10949" xr:uid="{00000000-0005-0000-0000-0000723D0000}"/>
    <cellStyle name="Komma 5 2 2 3 3 2" xfId="18499" xr:uid="{00000000-0005-0000-0000-0000733D0000}"/>
    <cellStyle name="Komma 5 2 2 3 3 3" xfId="44692" xr:uid="{00000000-0005-0000-0000-0000743D0000}"/>
    <cellStyle name="Komma 5 2 2 3 3 4" xfId="47815" xr:uid="{00000000-0005-0000-0000-0000753D0000}"/>
    <cellStyle name="Komma 5 2 2 3 3 5" xfId="50831" xr:uid="{00000000-0005-0000-0000-0000763D0000}"/>
    <cellStyle name="Komma 5 2 2 3 4" xfId="11434" xr:uid="{00000000-0005-0000-0000-0000773D0000}"/>
    <cellStyle name="Komma 5 2 2 3 4 2" xfId="18976" xr:uid="{00000000-0005-0000-0000-0000783D0000}"/>
    <cellStyle name="Komma 5 2 2 3 4 3" xfId="21191" xr:uid="{00000000-0005-0000-0000-0000793D0000}"/>
    <cellStyle name="Komma 5 2 2 3 4 4" xfId="48292" xr:uid="{00000000-0005-0000-0000-00007A3D0000}"/>
    <cellStyle name="Komma 5 2 2 3 4 5" xfId="51308" xr:uid="{00000000-0005-0000-0000-00007B3D0000}"/>
    <cellStyle name="Komma 5 2 2 3 5" xfId="11921" xr:uid="{00000000-0005-0000-0000-00007C3D0000}"/>
    <cellStyle name="Komma 5 2 2 3 5 2" xfId="19453" xr:uid="{00000000-0005-0000-0000-00007D3D0000}"/>
    <cellStyle name="Komma 5 2 2 3 5 3" xfId="32860" xr:uid="{00000000-0005-0000-0000-00007E3D0000}"/>
    <cellStyle name="Komma 5 2 2 3 5 4" xfId="48769" xr:uid="{00000000-0005-0000-0000-00007F3D0000}"/>
    <cellStyle name="Komma 5 2 2 3 5 5" xfId="51785" xr:uid="{00000000-0005-0000-0000-0000803D0000}"/>
    <cellStyle name="Komma 5 2 2 3 6" xfId="8886" xr:uid="{00000000-0005-0000-0000-0000813D0000}"/>
    <cellStyle name="Komma 5 2 2 3 6 2" xfId="21356" xr:uid="{00000000-0005-0000-0000-0000823D0000}"/>
    <cellStyle name="Komma 5 2 2 3 6 3" xfId="47338" xr:uid="{00000000-0005-0000-0000-0000833D0000}"/>
    <cellStyle name="Komma 5 2 2 3 6 4" xfId="50354" xr:uid="{00000000-0005-0000-0000-0000843D0000}"/>
    <cellStyle name="Komma 5 2 2 3 7" xfId="20207" xr:uid="{00000000-0005-0000-0000-0000853D0000}"/>
    <cellStyle name="Komma 5 2 2 3 8" xfId="21662" xr:uid="{00000000-0005-0000-0000-0000863D0000}"/>
    <cellStyle name="Komma 5 2 2 3 9" xfId="45060" xr:uid="{00000000-0005-0000-0000-0000873D0000}"/>
    <cellStyle name="Komma 5 2 2 4" xfId="6322" xr:uid="{00000000-0005-0000-0000-0000883D0000}"/>
    <cellStyle name="Komma 5 2 2 4 2" xfId="6642" xr:uid="{00000000-0005-0000-0000-0000893D0000}"/>
    <cellStyle name="Komma 5 2 2 4 2 2" xfId="11214" xr:uid="{00000000-0005-0000-0000-00008A3D0000}"/>
    <cellStyle name="Komma 5 2 2 4 2 2 2" xfId="18764" xr:uid="{00000000-0005-0000-0000-00008B3D0000}"/>
    <cellStyle name="Komma 5 2 2 4 2 2 3" xfId="44795" xr:uid="{00000000-0005-0000-0000-00008C3D0000}"/>
    <cellStyle name="Komma 5 2 2 4 2 2 4" xfId="48080" xr:uid="{00000000-0005-0000-0000-00008D3D0000}"/>
    <cellStyle name="Komma 5 2 2 4 2 2 5" xfId="51096" xr:uid="{00000000-0005-0000-0000-00008E3D0000}"/>
    <cellStyle name="Komma 5 2 2 4 2 3" xfId="11699" xr:uid="{00000000-0005-0000-0000-00008F3D0000}"/>
    <cellStyle name="Komma 5 2 2 4 2 3 2" xfId="19241" xr:uid="{00000000-0005-0000-0000-0000903D0000}"/>
    <cellStyle name="Komma 5 2 2 4 2 3 3" xfId="42813" xr:uid="{00000000-0005-0000-0000-0000913D0000}"/>
    <cellStyle name="Komma 5 2 2 4 2 3 4" xfId="48557" xr:uid="{00000000-0005-0000-0000-0000923D0000}"/>
    <cellStyle name="Komma 5 2 2 4 2 3 5" xfId="51573" xr:uid="{00000000-0005-0000-0000-0000933D0000}"/>
    <cellStyle name="Komma 5 2 2 4 2 4" xfId="12186" xr:uid="{00000000-0005-0000-0000-0000943D0000}"/>
    <cellStyle name="Komma 5 2 2 4 2 4 2" xfId="19718" xr:uid="{00000000-0005-0000-0000-0000953D0000}"/>
    <cellStyle name="Komma 5 2 2 4 2 4 3" xfId="42887" xr:uid="{00000000-0005-0000-0000-0000963D0000}"/>
    <cellStyle name="Komma 5 2 2 4 2 4 4" xfId="49034" xr:uid="{00000000-0005-0000-0000-0000973D0000}"/>
    <cellStyle name="Komma 5 2 2 4 2 4 5" xfId="52050" xr:uid="{00000000-0005-0000-0000-0000983D0000}"/>
    <cellStyle name="Komma 5 2 2 4 2 5" xfId="9275" xr:uid="{00000000-0005-0000-0000-0000993D0000}"/>
    <cellStyle name="Komma 5 2 2 4 2 5 2" xfId="43763" xr:uid="{00000000-0005-0000-0000-00009A3D0000}"/>
    <cellStyle name="Komma 5 2 2 4 2 5 3" xfId="47603" xr:uid="{00000000-0005-0000-0000-00009B3D0000}"/>
    <cellStyle name="Komma 5 2 2 4 2 5 4" xfId="50619" xr:uid="{00000000-0005-0000-0000-00009C3D0000}"/>
    <cellStyle name="Komma 5 2 2 4 2 6" xfId="42430" xr:uid="{00000000-0005-0000-0000-00009D3D0000}"/>
    <cellStyle name="Komma 5 2 2 4 2 7" xfId="46497" xr:uid="{00000000-0005-0000-0000-00009E3D0000}"/>
    <cellStyle name="Komma 5 2 2 4 2 8" xfId="49513" xr:uid="{00000000-0005-0000-0000-00009F3D0000}"/>
    <cellStyle name="Komma 5 2 2 4 3" xfId="11002" xr:uid="{00000000-0005-0000-0000-0000A03D0000}"/>
    <cellStyle name="Komma 5 2 2 4 3 2" xfId="18552" xr:uid="{00000000-0005-0000-0000-0000A13D0000}"/>
    <cellStyle name="Komma 5 2 2 4 3 3" xfId="42706" xr:uid="{00000000-0005-0000-0000-0000A23D0000}"/>
    <cellStyle name="Komma 5 2 2 4 3 4" xfId="47868" xr:uid="{00000000-0005-0000-0000-0000A33D0000}"/>
    <cellStyle name="Komma 5 2 2 4 3 5" xfId="50884" xr:uid="{00000000-0005-0000-0000-0000A43D0000}"/>
    <cellStyle name="Komma 5 2 2 4 4" xfId="11487" xr:uid="{00000000-0005-0000-0000-0000A53D0000}"/>
    <cellStyle name="Komma 5 2 2 4 4 2" xfId="19029" xr:uid="{00000000-0005-0000-0000-0000A63D0000}"/>
    <cellStyle name="Komma 5 2 2 4 4 3" xfId="43969" xr:uid="{00000000-0005-0000-0000-0000A73D0000}"/>
    <cellStyle name="Komma 5 2 2 4 4 4" xfId="48345" xr:uid="{00000000-0005-0000-0000-0000A83D0000}"/>
    <cellStyle name="Komma 5 2 2 4 4 5" xfId="51361" xr:uid="{00000000-0005-0000-0000-0000A93D0000}"/>
    <cellStyle name="Komma 5 2 2 4 5" xfId="11974" xr:uid="{00000000-0005-0000-0000-0000AA3D0000}"/>
    <cellStyle name="Komma 5 2 2 4 5 2" xfId="19506" xr:uid="{00000000-0005-0000-0000-0000AB3D0000}"/>
    <cellStyle name="Komma 5 2 2 4 5 3" xfId="42856" xr:uid="{00000000-0005-0000-0000-0000AC3D0000}"/>
    <cellStyle name="Komma 5 2 2 4 5 4" xfId="48822" xr:uid="{00000000-0005-0000-0000-0000AD3D0000}"/>
    <cellStyle name="Komma 5 2 2 4 5 5" xfId="51838" xr:uid="{00000000-0005-0000-0000-0000AE3D0000}"/>
    <cellStyle name="Komma 5 2 2 4 6" xfId="8962" xr:uid="{00000000-0005-0000-0000-0000AF3D0000}"/>
    <cellStyle name="Komma 5 2 2 4 6 2" xfId="21348" xr:uid="{00000000-0005-0000-0000-0000B03D0000}"/>
    <cellStyle name="Komma 5 2 2 4 6 3" xfId="47391" xr:uid="{00000000-0005-0000-0000-0000B13D0000}"/>
    <cellStyle name="Komma 5 2 2 4 6 4" xfId="50407" xr:uid="{00000000-0005-0000-0000-0000B23D0000}"/>
    <cellStyle name="Komma 5 2 2 4 7" xfId="21655" xr:uid="{00000000-0005-0000-0000-0000B33D0000}"/>
    <cellStyle name="Komma 5 2 2 4 8" xfId="46285" xr:uid="{00000000-0005-0000-0000-0000B43D0000}"/>
    <cellStyle name="Komma 5 2 2 4 9" xfId="49301" xr:uid="{00000000-0005-0000-0000-0000B53D0000}"/>
    <cellStyle name="Komma 5 2 2 5" xfId="6402" xr:uid="{00000000-0005-0000-0000-0000B63D0000}"/>
    <cellStyle name="Komma 5 2 2 5 2" xfId="11055" xr:uid="{00000000-0005-0000-0000-0000B73D0000}"/>
    <cellStyle name="Komma 5 2 2 5 2 2" xfId="18605" xr:uid="{00000000-0005-0000-0000-0000B83D0000}"/>
    <cellStyle name="Komma 5 2 2 5 2 3" xfId="20741" xr:uid="{00000000-0005-0000-0000-0000B93D0000}"/>
    <cellStyle name="Komma 5 2 2 5 2 4" xfId="47921" xr:uid="{00000000-0005-0000-0000-0000BA3D0000}"/>
    <cellStyle name="Komma 5 2 2 5 2 5" xfId="50937" xr:uid="{00000000-0005-0000-0000-0000BB3D0000}"/>
    <cellStyle name="Komma 5 2 2 5 3" xfId="11540" xr:uid="{00000000-0005-0000-0000-0000BC3D0000}"/>
    <cellStyle name="Komma 5 2 2 5 3 2" xfId="19082" xr:uid="{00000000-0005-0000-0000-0000BD3D0000}"/>
    <cellStyle name="Komma 5 2 2 5 3 3" xfId="43690" xr:uid="{00000000-0005-0000-0000-0000BE3D0000}"/>
    <cellStyle name="Komma 5 2 2 5 3 4" xfId="48398" xr:uid="{00000000-0005-0000-0000-0000BF3D0000}"/>
    <cellStyle name="Komma 5 2 2 5 3 5" xfId="51414" xr:uid="{00000000-0005-0000-0000-0000C03D0000}"/>
    <cellStyle name="Komma 5 2 2 5 4" xfId="12027" xr:uid="{00000000-0005-0000-0000-0000C13D0000}"/>
    <cellStyle name="Komma 5 2 2 5 4 2" xfId="19559" xr:uid="{00000000-0005-0000-0000-0000C23D0000}"/>
    <cellStyle name="Komma 5 2 2 5 4 3" xfId="44710" xr:uid="{00000000-0005-0000-0000-0000C33D0000}"/>
    <cellStyle name="Komma 5 2 2 5 4 4" xfId="48875" xr:uid="{00000000-0005-0000-0000-0000C43D0000}"/>
    <cellStyle name="Komma 5 2 2 5 4 5" xfId="51891" xr:uid="{00000000-0005-0000-0000-0000C53D0000}"/>
    <cellStyle name="Komma 5 2 2 5 5" xfId="9041" xr:uid="{00000000-0005-0000-0000-0000C63D0000}"/>
    <cellStyle name="Komma 5 2 2 5 5 2" xfId="42634" xr:uid="{00000000-0005-0000-0000-0000C73D0000}"/>
    <cellStyle name="Komma 5 2 2 5 5 3" xfId="47444" xr:uid="{00000000-0005-0000-0000-0000C83D0000}"/>
    <cellStyle name="Komma 5 2 2 5 5 4" xfId="50460" xr:uid="{00000000-0005-0000-0000-0000C93D0000}"/>
    <cellStyle name="Komma 5 2 2 5 6" xfId="42371" xr:uid="{00000000-0005-0000-0000-0000CA3D0000}"/>
    <cellStyle name="Komma 5 2 2 5 7" xfId="46338" xr:uid="{00000000-0005-0000-0000-0000CB3D0000}"/>
    <cellStyle name="Komma 5 2 2 5 8" xfId="49354" xr:uid="{00000000-0005-0000-0000-0000CC3D0000}"/>
    <cellStyle name="Komma 5 2 2 6" xfId="6722" xr:uid="{00000000-0005-0000-0000-0000CD3D0000}"/>
    <cellStyle name="Komma 5 2 2 6 2" xfId="11267" xr:uid="{00000000-0005-0000-0000-0000CE3D0000}"/>
    <cellStyle name="Komma 5 2 2 6 2 2" xfId="18817" xr:uid="{00000000-0005-0000-0000-0000CF3D0000}"/>
    <cellStyle name="Komma 5 2 2 6 2 3" xfId="28804" xr:uid="{00000000-0005-0000-0000-0000D03D0000}"/>
    <cellStyle name="Komma 5 2 2 6 2 4" xfId="48133" xr:uid="{00000000-0005-0000-0000-0000D13D0000}"/>
    <cellStyle name="Komma 5 2 2 6 2 5" xfId="51149" xr:uid="{00000000-0005-0000-0000-0000D23D0000}"/>
    <cellStyle name="Komma 5 2 2 6 3" xfId="11752" xr:uid="{00000000-0005-0000-0000-0000D33D0000}"/>
    <cellStyle name="Komma 5 2 2 6 3 2" xfId="19294" xr:uid="{00000000-0005-0000-0000-0000D43D0000}"/>
    <cellStyle name="Komma 5 2 2 6 3 3" xfId="44592" xr:uid="{00000000-0005-0000-0000-0000D53D0000}"/>
    <cellStyle name="Komma 5 2 2 6 3 4" xfId="48610" xr:uid="{00000000-0005-0000-0000-0000D63D0000}"/>
    <cellStyle name="Komma 5 2 2 6 3 5" xfId="51626" xr:uid="{00000000-0005-0000-0000-0000D73D0000}"/>
    <cellStyle name="Komma 5 2 2 6 4" xfId="12240" xr:uid="{00000000-0005-0000-0000-0000D83D0000}"/>
    <cellStyle name="Komma 5 2 2 6 4 2" xfId="19771" xr:uid="{00000000-0005-0000-0000-0000D93D0000}"/>
    <cellStyle name="Komma 5 2 2 6 4 3" xfId="42896" xr:uid="{00000000-0005-0000-0000-0000DA3D0000}"/>
    <cellStyle name="Komma 5 2 2 6 4 4" xfId="49087" xr:uid="{00000000-0005-0000-0000-0000DB3D0000}"/>
    <cellStyle name="Komma 5 2 2 6 4 5" xfId="52103" xr:uid="{00000000-0005-0000-0000-0000DC3D0000}"/>
    <cellStyle name="Komma 5 2 2 6 5" xfId="9355" xr:uid="{00000000-0005-0000-0000-0000DD3D0000}"/>
    <cellStyle name="Komma 5 2 2 6 5 2" xfId="43113" xr:uid="{00000000-0005-0000-0000-0000DE3D0000}"/>
    <cellStyle name="Komma 5 2 2 6 5 3" xfId="47656" xr:uid="{00000000-0005-0000-0000-0000DF3D0000}"/>
    <cellStyle name="Komma 5 2 2 6 5 4" xfId="50672" xr:uid="{00000000-0005-0000-0000-0000E03D0000}"/>
    <cellStyle name="Komma 5 2 2 6 6" xfId="42444" xr:uid="{00000000-0005-0000-0000-0000E13D0000}"/>
    <cellStyle name="Komma 5 2 2 6 7" xfId="46550" xr:uid="{00000000-0005-0000-0000-0000E23D0000}"/>
    <cellStyle name="Komma 5 2 2 6 8" xfId="49566" xr:uid="{00000000-0005-0000-0000-0000E33D0000}"/>
    <cellStyle name="Komma 5 2 2 7" xfId="10843" xr:uid="{00000000-0005-0000-0000-0000E43D0000}"/>
    <cellStyle name="Komma 5 2 2 7 2" xfId="18393" xr:uid="{00000000-0005-0000-0000-0000E53D0000}"/>
    <cellStyle name="Komma 5 2 2 7 3" xfId="44345" xr:uid="{00000000-0005-0000-0000-0000E63D0000}"/>
    <cellStyle name="Komma 5 2 2 7 4" xfId="47709" xr:uid="{00000000-0005-0000-0000-0000E73D0000}"/>
    <cellStyle name="Komma 5 2 2 7 5" xfId="50725" xr:uid="{00000000-0005-0000-0000-0000E83D0000}"/>
    <cellStyle name="Komma 5 2 2 8" xfId="11327" xr:uid="{00000000-0005-0000-0000-0000E93D0000}"/>
    <cellStyle name="Komma 5 2 2 8 2" xfId="18870" xr:uid="{00000000-0005-0000-0000-0000EA3D0000}"/>
    <cellStyle name="Komma 5 2 2 8 3" xfId="42755" xr:uid="{00000000-0005-0000-0000-0000EB3D0000}"/>
    <cellStyle name="Komma 5 2 2 8 4" xfId="48186" xr:uid="{00000000-0005-0000-0000-0000EC3D0000}"/>
    <cellStyle name="Komma 5 2 2 8 5" xfId="51202" xr:uid="{00000000-0005-0000-0000-0000ED3D0000}"/>
    <cellStyle name="Komma 5 2 2 9" xfId="11814" xr:uid="{00000000-0005-0000-0000-0000EE3D0000}"/>
    <cellStyle name="Komma 5 2 2 9 2" xfId="19347" xr:uid="{00000000-0005-0000-0000-0000EF3D0000}"/>
    <cellStyle name="Komma 5 2 2 9 3" xfId="44566" xr:uid="{00000000-0005-0000-0000-0000F03D0000}"/>
    <cellStyle name="Komma 5 2 2 9 4" xfId="48663" xr:uid="{00000000-0005-0000-0000-0000F13D0000}"/>
    <cellStyle name="Komma 5 2 2 9 5" xfId="51679" xr:uid="{00000000-0005-0000-0000-0000F23D0000}"/>
    <cellStyle name="Komma 5 2 3" xfId="6161" xr:uid="{00000000-0005-0000-0000-0000F33D0000}"/>
    <cellStyle name="Komma 5 2 3 10" xfId="45967" xr:uid="{00000000-0005-0000-0000-0000F43D0000}"/>
    <cellStyle name="Komma 5 2 3 11" xfId="46178" xr:uid="{00000000-0005-0000-0000-0000F53D0000}"/>
    <cellStyle name="Komma 5 2 3 12" xfId="49194" xr:uid="{00000000-0005-0000-0000-0000F63D0000}"/>
    <cellStyle name="Komma 5 2 3 2" xfId="6481" xr:uid="{00000000-0005-0000-0000-0000F73D0000}"/>
    <cellStyle name="Komma 5 2 3 2 10" xfId="46390" xr:uid="{00000000-0005-0000-0000-0000F83D0000}"/>
    <cellStyle name="Komma 5 2 3 2 11" xfId="49406" xr:uid="{00000000-0005-0000-0000-0000F93D0000}"/>
    <cellStyle name="Komma 5 2 3 2 2" xfId="11107" xr:uid="{00000000-0005-0000-0000-0000FA3D0000}"/>
    <cellStyle name="Komma 5 2 3 2 2 2" xfId="18657" xr:uid="{00000000-0005-0000-0000-0000FB3D0000}"/>
    <cellStyle name="Komma 5 2 3 2 2 3" xfId="42722" xr:uid="{00000000-0005-0000-0000-0000FC3D0000}"/>
    <cellStyle name="Komma 5 2 3 2 2 4" xfId="47973" xr:uid="{00000000-0005-0000-0000-0000FD3D0000}"/>
    <cellStyle name="Komma 5 2 3 2 2 5" xfId="50989" xr:uid="{00000000-0005-0000-0000-0000FE3D0000}"/>
    <cellStyle name="Komma 5 2 3 2 3" xfId="11592" xr:uid="{00000000-0005-0000-0000-0000FF3D0000}"/>
    <cellStyle name="Komma 5 2 3 2 3 2" xfId="19134" xr:uid="{00000000-0005-0000-0000-0000003E0000}"/>
    <cellStyle name="Komma 5 2 3 2 3 3" xfId="20460" xr:uid="{00000000-0005-0000-0000-0000013E0000}"/>
    <cellStyle name="Komma 5 2 3 2 3 4" xfId="48450" xr:uid="{00000000-0005-0000-0000-0000023E0000}"/>
    <cellStyle name="Komma 5 2 3 2 3 5" xfId="51466" xr:uid="{00000000-0005-0000-0000-0000033E0000}"/>
    <cellStyle name="Komma 5 2 3 2 4" xfId="12079" xr:uid="{00000000-0005-0000-0000-0000043E0000}"/>
    <cellStyle name="Komma 5 2 3 2 4 2" xfId="19611" xr:uid="{00000000-0005-0000-0000-0000053E0000}"/>
    <cellStyle name="Komma 5 2 3 2 4 3" xfId="43640" xr:uid="{00000000-0005-0000-0000-0000063E0000}"/>
    <cellStyle name="Komma 5 2 3 2 4 4" xfId="48927" xr:uid="{00000000-0005-0000-0000-0000073E0000}"/>
    <cellStyle name="Komma 5 2 3 2 4 5" xfId="51943" xr:uid="{00000000-0005-0000-0000-0000083E0000}"/>
    <cellStyle name="Komma 5 2 3 2 5" xfId="9115" xr:uid="{00000000-0005-0000-0000-0000093E0000}"/>
    <cellStyle name="Komma 5 2 3 2 5 2" xfId="42643" xr:uid="{00000000-0005-0000-0000-00000A3E0000}"/>
    <cellStyle name="Komma 5 2 3 2 5 3" xfId="47496" xr:uid="{00000000-0005-0000-0000-00000B3E0000}"/>
    <cellStyle name="Komma 5 2 3 2 5 4" xfId="50512" xr:uid="{00000000-0005-0000-0000-00000C3E0000}"/>
    <cellStyle name="Komma 5 2 3 2 6" xfId="20209" xr:uid="{00000000-0005-0000-0000-00000D3E0000}"/>
    <cellStyle name="Komma 5 2 3 2 7" xfId="44166" xr:uid="{00000000-0005-0000-0000-00000E3E0000}"/>
    <cellStyle name="Komma 5 2 3 2 8" xfId="45062" xr:uid="{00000000-0005-0000-0000-00000F3E0000}"/>
    <cellStyle name="Komma 5 2 3 2 9" xfId="45968" xr:uid="{00000000-0005-0000-0000-0000103E0000}"/>
    <cellStyle name="Komma 5 2 3 3" xfId="10895" xr:uid="{00000000-0005-0000-0000-0000113E0000}"/>
    <cellStyle name="Komma 5 2 3 3 2" xfId="18445" xr:uid="{00000000-0005-0000-0000-0000123E0000}"/>
    <cellStyle name="Komma 5 2 3 3 3" xfId="20951" xr:uid="{00000000-0005-0000-0000-0000133E0000}"/>
    <cellStyle name="Komma 5 2 3 3 4" xfId="47761" xr:uid="{00000000-0005-0000-0000-0000143E0000}"/>
    <cellStyle name="Komma 5 2 3 3 5" xfId="50777" xr:uid="{00000000-0005-0000-0000-0000153E0000}"/>
    <cellStyle name="Komma 5 2 3 4" xfId="11379" xr:uid="{00000000-0005-0000-0000-0000163E0000}"/>
    <cellStyle name="Komma 5 2 3 4 2" xfId="18922" xr:uid="{00000000-0005-0000-0000-0000173E0000}"/>
    <cellStyle name="Komma 5 2 3 4 3" xfId="43325" xr:uid="{00000000-0005-0000-0000-0000183E0000}"/>
    <cellStyle name="Komma 5 2 3 4 4" xfId="48238" xr:uid="{00000000-0005-0000-0000-0000193E0000}"/>
    <cellStyle name="Komma 5 2 3 4 5" xfId="51254" xr:uid="{00000000-0005-0000-0000-00001A3E0000}"/>
    <cellStyle name="Komma 5 2 3 5" xfId="11866" xr:uid="{00000000-0005-0000-0000-00001B3E0000}"/>
    <cellStyle name="Komma 5 2 3 5 2" xfId="19399" xr:uid="{00000000-0005-0000-0000-00001C3E0000}"/>
    <cellStyle name="Komma 5 2 3 5 3" xfId="44512" xr:uid="{00000000-0005-0000-0000-00001D3E0000}"/>
    <cellStyle name="Komma 5 2 3 5 4" xfId="48715" xr:uid="{00000000-0005-0000-0000-00001E3E0000}"/>
    <cellStyle name="Komma 5 2 3 5 5" xfId="51731" xr:uid="{00000000-0005-0000-0000-00001F3E0000}"/>
    <cellStyle name="Komma 5 2 3 6" xfId="8814" xr:uid="{00000000-0005-0000-0000-0000203E0000}"/>
    <cellStyle name="Komma 5 2 3 6 2" xfId="43049" xr:uid="{00000000-0005-0000-0000-0000213E0000}"/>
    <cellStyle name="Komma 5 2 3 6 3" xfId="47284" xr:uid="{00000000-0005-0000-0000-0000223E0000}"/>
    <cellStyle name="Komma 5 2 3 6 4" xfId="50300" xr:uid="{00000000-0005-0000-0000-0000233E0000}"/>
    <cellStyle name="Komma 5 2 3 7" xfId="20208" xr:uid="{00000000-0005-0000-0000-0000243E0000}"/>
    <cellStyle name="Komma 5 2 3 8" xfId="44717" xr:uid="{00000000-0005-0000-0000-0000253E0000}"/>
    <cellStyle name="Komma 5 2 3 9" xfId="45061" xr:uid="{00000000-0005-0000-0000-0000263E0000}"/>
    <cellStyle name="Komma 5 2 4" xfId="6241" xr:uid="{00000000-0005-0000-0000-0000273E0000}"/>
    <cellStyle name="Komma 5 2 4 10" xfId="45969" xr:uid="{00000000-0005-0000-0000-0000283E0000}"/>
    <cellStyle name="Komma 5 2 4 11" xfId="46231" xr:uid="{00000000-0005-0000-0000-0000293E0000}"/>
    <cellStyle name="Komma 5 2 4 12" xfId="49247" xr:uid="{00000000-0005-0000-0000-00002A3E0000}"/>
    <cellStyle name="Komma 5 2 4 2" xfId="6561" xr:uid="{00000000-0005-0000-0000-00002B3E0000}"/>
    <cellStyle name="Komma 5 2 4 2 2" xfId="11160" xr:uid="{00000000-0005-0000-0000-00002C3E0000}"/>
    <cellStyle name="Komma 5 2 4 2 2 2" xfId="18710" xr:uid="{00000000-0005-0000-0000-00002D3E0000}"/>
    <cellStyle name="Komma 5 2 4 2 2 3" xfId="30318" xr:uid="{00000000-0005-0000-0000-00002E3E0000}"/>
    <cellStyle name="Komma 5 2 4 2 2 4" xfId="48026" xr:uid="{00000000-0005-0000-0000-00002F3E0000}"/>
    <cellStyle name="Komma 5 2 4 2 2 5" xfId="51042" xr:uid="{00000000-0005-0000-0000-0000303E0000}"/>
    <cellStyle name="Komma 5 2 4 2 3" xfId="11645" xr:uid="{00000000-0005-0000-0000-0000313E0000}"/>
    <cellStyle name="Komma 5 2 4 2 3 2" xfId="19187" xr:uid="{00000000-0005-0000-0000-0000323E0000}"/>
    <cellStyle name="Komma 5 2 4 2 3 3" xfId="44704" xr:uid="{00000000-0005-0000-0000-0000333E0000}"/>
    <cellStyle name="Komma 5 2 4 2 3 4" xfId="48503" xr:uid="{00000000-0005-0000-0000-0000343E0000}"/>
    <cellStyle name="Komma 5 2 4 2 3 5" xfId="51519" xr:uid="{00000000-0005-0000-0000-0000353E0000}"/>
    <cellStyle name="Komma 5 2 4 2 4" xfId="12132" xr:uid="{00000000-0005-0000-0000-0000363E0000}"/>
    <cellStyle name="Komma 5 2 4 2 4 2" xfId="19664" xr:uid="{00000000-0005-0000-0000-0000373E0000}"/>
    <cellStyle name="Komma 5 2 4 2 4 3" xfId="43258" xr:uid="{00000000-0005-0000-0000-0000383E0000}"/>
    <cellStyle name="Komma 5 2 4 2 4 4" xfId="48980" xr:uid="{00000000-0005-0000-0000-0000393E0000}"/>
    <cellStyle name="Komma 5 2 4 2 4 5" xfId="51996" xr:uid="{00000000-0005-0000-0000-00003A3E0000}"/>
    <cellStyle name="Komma 5 2 4 2 5" xfId="9194" xr:uid="{00000000-0005-0000-0000-00003B3E0000}"/>
    <cellStyle name="Komma 5 2 4 2 5 2" xfId="44784" xr:uid="{00000000-0005-0000-0000-00003C3E0000}"/>
    <cellStyle name="Komma 5 2 4 2 5 3" xfId="47549" xr:uid="{00000000-0005-0000-0000-00003D3E0000}"/>
    <cellStyle name="Komma 5 2 4 2 5 4" xfId="50565" xr:uid="{00000000-0005-0000-0000-00003E3E0000}"/>
    <cellStyle name="Komma 5 2 4 2 6" xfId="42914" xr:uid="{00000000-0005-0000-0000-00003F3E0000}"/>
    <cellStyle name="Komma 5 2 4 2 7" xfId="46443" xr:uid="{00000000-0005-0000-0000-0000403E0000}"/>
    <cellStyle name="Komma 5 2 4 2 8" xfId="49459" xr:uid="{00000000-0005-0000-0000-0000413E0000}"/>
    <cellStyle name="Komma 5 2 4 3" xfId="10948" xr:uid="{00000000-0005-0000-0000-0000423E0000}"/>
    <cellStyle name="Komma 5 2 4 3 2" xfId="18498" xr:uid="{00000000-0005-0000-0000-0000433E0000}"/>
    <cellStyle name="Komma 5 2 4 3 3" xfId="33293" xr:uid="{00000000-0005-0000-0000-0000443E0000}"/>
    <cellStyle name="Komma 5 2 4 3 4" xfId="47814" xr:uid="{00000000-0005-0000-0000-0000453E0000}"/>
    <cellStyle name="Komma 5 2 4 3 5" xfId="50830" xr:uid="{00000000-0005-0000-0000-0000463E0000}"/>
    <cellStyle name="Komma 5 2 4 4" xfId="11433" xr:uid="{00000000-0005-0000-0000-0000473E0000}"/>
    <cellStyle name="Komma 5 2 4 4 2" xfId="18975" xr:uid="{00000000-0005-0000-0000-0000483E0000}"/>
    <cellStyle name="Komma 5 2 4 4 3" xfId="42773" xr:uid="{00000000-0005-0000-0000-0000493E0000}"/>
    <cellStyle name="Komma 5 2 4 4 4" xfId="48291" xr:uid="{00000000-0005-0000-0000-00004A3E0000}"/>
    <cellStyle name="Komma 5 2 4 4 5" xfId="51307" xr:uid="{00000000-0005-0000-0000-00004B3E0000}"/>
    <cellStyle name="Komma 5 2 4 5" xfId="11920" xr:uid="{00000000-0005-0000-0000-00004C3E0000}"/>
    <cellStyle name="Komma 5 2 4 5 2" xfId="19452" xr:uid="{00000000-0005-0000-0000-00004D3E0000}"/>
    <cellStyle name="Komma 5 2 4 5 3" xfId="43228" xr:uid="{00000000-0005-0000-0000-00004E3E0000}"/>
    <cellStyle name="Komma 5 2 4 5 4" xfId="48768" xr:uid="{00000000-0005-0000-0000-00004F3E0000}"/>
    <cellStyle name="Komma 5 2 4 5 5" xfId="51784" xr:uid="{00000000-0005-0000-0000-0000503E0000}"/>
    <cellStyle name="Komma 5 2 4 6" xfId="8885" xr:uid="{00000000-0005-0000-0000-0000513E0000}"/>
    <cellStyle name="Komma 5 2 4 6 2" xfId="42613" xr:uid="{00000000-0005-0000-0000-0000523E0000}"/>
    <cellStyle name="Komma 5 2 4 6 3" xfId="47337" xr:uid="{00000000-0005-0000-0000-0000533E0000}"/>
    <cellStyle name="Komma 5 2 4 6 4" xfId="50353" xr:uid="{00000000-0005-0000-0000-0000543E0000}"/>
    <cellStyle name="Komma 5 2 4 7" xfId="20210" xr:uid="{00000000-0005-0000-0000-0000553E0000}"/>
    <cellStyle name="Komma 5 2 4 8" xfId="44158" xr:uid="{00000000-0005-0000-0000-0000563E0000}"/>
    <cellStyle name="Komma 5 2 4 9" xfId="45063" xr:uid="{00000000-0005-0000-0000-0000573E0000}"/>
    <cellStyle name="Komma 5 2 5" xfId="6321" xr:uid="{00000000-0005-0000-0000-0000583E0000}"/>
    <cellStyle name="Komma 5 2 5 10" xfId="45970" xr:uid="{00000000-0005-0000-0000-0000593E0000}"/>
    <cellStyle name="Komma 5 2 5 11" xfId="46284" xr:uid="{00000000-0005-0000-0000-00005A3E0000}"/>
    <cellStyle name="Komma 5 2 5 12" xfId="49300" xr:uid="{00000000-0005-0000-0000-00005B3E0000}"/>
    <cellStyle name="Komma 5 2 5 2" xfId="6641" xr:uid="{00000000-0005-0000-0000-00005C3E0000}"/>
    <cellStyle name="Komma 5 2 5 2 2" xfId="11213" xr:uid="{00000000-0005-0000-0000-00005D3E0000}"/>
    <cellStyle name="Komma 5 2 5 2 2 2" xfId="18763" xr:uid="{00000000-0005-0000-0000-00005E3E0000}"/>
    <cellStyle name="Komma 5 2 5 2 2 3" xfId="43773" xr:uid="{00000000-0005-0000-0000-00005F3E0000}"/>
    <cellStyle name="Komma 5 2 5 2 2 4" xfId="48079" xr:uid="{00000000-0005-0000-0000-0000603E0000}"/>
    <cellStyle name="Komma 5 2 5 2 2 5" xfId="51095" xr:uid="{00000000-0005-0000-0000-0000613E0000}"/>
    <cellStyle name="Komma 5 2 5 2 3" xfId="11698" xr:uid="{00000000-0005-0000-0000-0000623E0000}"/>
    <cellStyle name="Komma 5 2 5 2 3 2" xfId="19240" xr:uid="{00000000-0005-0000-0000-0000633E0000}"/>
    <cellStyle name="Komma 5 2 5 2 3 3" xfId="42812" xr:uid="{00000000-0005-0000-0000-0000643E0000}"/>
    <cellStyle name="Komma 5 2 5 2 3 4" xfId="48556" xr:uid="{00000000-0005-0000-0000-0000653E0000}"/>
    <cellStyle name="Komma 5 2 5 2 3 5" xfId="51572" xr:uid="{00000000-0005-0000-0000-0000663E0000}"/>
    <cellStyle name="Komma 5 2 5 2 4" xfId="12185" xr:uid="{00000000-0005-0000-0000-0000673E0000}"/>
    <cellStyle name="Komma 5 2 5 2 4 2" xfId="19717" xr:uid="{00000000-0005-0000-0000-0000683E0000}"/>
    <cellStyle name="Komma 5 2 5 2 4 3" xfId="44258" xr:uid="{00000000-0005-0000-0000-0000693E0000}"/>
    <cellStyle name="Komma 5 2 5 2 4 4" xfId="49033" xr:uid="{00000000-0005-0000-0000-00006A3E0000}"/>
    <cellStyle name="Komma 5 2 5 2 4 5" xfId="52049" xr:uid="{00000000-0005-0000-0000-00006B3E0000}"/>
    <cellStyle name="Komma 5 2 5 2 5" xfId="9274" xr:uid="{00000000-0005-0000-0000-00006C3E0000}"/>
    <cellStyle name="Komma 5 2 5 2 5 2" xfId="43104" xr:uid="{00000000-0005-0000-0000-00006D3E0000}"/>
    <cellStyle name="Komma 5 2 5 2 5 3" xfId="47602" xr:uid="{00000000-0005-0000-0000-00006E3E0000}"/>
    <cellStyle name="Komma 5 2 5 2 5 4" xfId="50618" xr:uid="{00000000-0005-0000-0000-00006F3E0000}"/>
    <cellStyle name="Komma 5 2 5 2 6" xfId="44241" xr:uid="{00000000-0005-0000-0000-0000703E0000}"/>
    <cellStyle name="Komma 5 2 5 2 7" xfId="46496" xr:uid="{00000000-0005-0000-0000-0000713E0000}"/>
    <cellStyle name="Komma 5 2 5 2 8" xfId="49512" xr:uid="{00000000-0005-0000-0000-0000723E0000}"/>
    <cellStyle name="Komma 5 2 5 3" xfId="11001" xr:uid="{00000000-0005-0000-0000-0000733E0000}"/>
    <cellStyle name="Komma 5 2 5 3 2" xfId="18551" xr:uid="{00000000-0005-0000-0000-0000743E0000}"/>
    <cellStyle name="Komma 5 2 5 3 3" xfId="43913" xr:uid="{00000000-0005-0000-0000-0000753E0000}"/>
    <cellStyle name="Komma 5 2 5 3 4" xfId="47867" xr:uid="{00000000-0005-0000-0000-0000763E0000}"/>
    <cellStyle name="Komma 5 2 5 3 5" xfId="50883" xr:uid="{00000000-0005-0000-0000-0000773E0000}"/>
    <cellStyle name="Komma 5 2 5 4" xfId="11486" xr:uid="{00000000-0005-0000-0000-0000783E0000}"/>
    <cellStyle name="Komma 5 2 5 4 2" xfId="19028" xr:uid="{00000000-0005-0000-0000-0000793E0000}"/>
    <cellStyle name="Komma 5 2 5 4 3" xfId="43177" xr:uid="{00000000-0005-0000-0000-00007A3E0000}"/>
    <cellStyle name="Komma 5 2 5 4 4" xfId="48344" xr:uid="{00000000-0005-0000-0000-00007B3E0000}"/>
    <cellStyle name="Komma 5 2 5 4 5" xfId="51360" xr:uid="{00000000-0005-0000-0000-00007C3E0000}"/>
    <cellStyle name="Komma 5 2 5 5" xfId="11973" xr:uid="{00000000-0005-0000-0000-00007D3E0000}"/>
    <cellStyle name="Komma 5 2 5 5 2" xfId="19505" xr:uid="{00000000-0005-0000-0000-00007E3E0000}"/>
    <cellStyle name="Komma 5 2 5 5 3" xfId="42855" xr:uid="{00000000-0005-0000-0000-00007F3E0000}"/>
    <cellStyle name="Komma 5 2 5 5 4" xfId="48821" xr:uid="{00000000-0005-0000-0000-0000803E0000}"/>
    <cellStyle name="Komma 5 2 5 5 5" xfId="51837" xr:uid="{00000000-0005-0000-0000-0000813E0000}"/>
    <cellStyle name="Komma 5 2 5 6" xfId="8961" xr:uid="{00000000-0005-0000-0000-0000823E0000}"/>
    <cellStyle name="Komma 5 2 5 6 2" xfId="43380" xr:uid="{00000000-0005-0000-0000-0000833E0000}"/>
    <cellStyle name="Komma 5 2 5 6 3" xfId="47390" xr:uid="{00000000-0005-0000-0000-0000843E0000}"/>
    <cellStyle name="Komma 5 2 5 6 4" xfId="50406" xr:uid="{00000000-0005-0000-0000-0000853E0000}"/>
    <cellStyle name="Komma 5 2 5 7" xfId="20211" xr:uid="{00000000-0005-0000-0000-0000863E0000}"/>
    <cellStyle name="Komma 5 2 5 8" xfId="44162" xr:uid="{00000000-0005-0000-0000-0000873E0000}"/>
    <cellStyle name="Komma 5 2 5 9" xfId="45064" xr:uid="{00000000-0005-0000-0000-0000883E0000}"/>
    <cellStyle name="Komma 5 2 6" xfId="6401" xr:uid="{00000000-0005-0000-0000-0000893E0000}"/>
    <cellStyle name="Komma 5 2 6 2" xfId="11054" xr:uid="{00000000-0005-0000-0000-00008A3E0000}"/>
    <cellStyle name="Komma 5 2 6 2 2" xfId="18604" xr:uid="{00000000-0005-0000-0000-00008B3E0000}"/>
    <cellStyle name="Komma 5 2 6 2 3" xfId="21234" xr:uid="{00000000-0005-0000-0000-00008C3E0000}"/>
    <cellStyle name="Komma 5 2 6 2 4" xfId="47920" xr:uid="{00000000-0005-0000-0000-00008D3E0000}"/>
    <cellStyle name="Komma 5 2 6 2 5" xfId="50936" xr:uid="{00000000-0005-0000-0000-00008E3E0000}"/>
    <cellStyle name="Komma 5 2 6 3" xfId="11539" xr:uid="{00000000-0005-0000-0000-00008F3E0000}"/>
    <cellStyle name="Komma 5 2 6 3 2" xfId="19081" xr:uid="{00000000-0005-0000-0000-0000903E0000}"/>
    <cellStyle name="Komma 5 2 6 3 3" xfId="44540" xr:uid="{00000000-0005-0000-0000-0000913E0000}"/>
    <cellStyle name="Komma 5 2 6 3 4" xfId="48397" xr:uid="{00000000-0005-0000-0000-0000923E0000}"/>
    <cellStyle name="Komma 5 2 6 3 5" xfId="51413" xr:uid="{00000000-0005-0000-0000-0000933E0000}"/>
    <cellStyle name="Komma 5 2 6 4" xfId="12026" xr:uid="{00000000-0005-0000-0000-0000943E0000}"/>
    <cellStyle name="Komma 5 2 6 4 2" xfId="19558" xr:uid="{00000000-0005-0000-0000-0000953E0000}"/>
    <cellStyle name="Komma 5 2 6 4 3" xfId="43424" xr:uid="{00000000-0005-0000-0000-0000963E0000}"/>
    <cellStyle name="Komma 5 2 6 4 4" xfId="48874" xr:uid="{00000000-0005-0000-0000-0000973E0000}"/>
    <cellStyle name="Komma 5 2 6 4 5" xfId="51890" xr:uid="{00000000-0005-0000-0000-0000983E0000}"/>
    <cellStyle name="Komma 5 2 6 5" xfId="9040" xr:uid="{00000000-0005-0000-0000-0000993E0000}"/>
    <cellStyle name="Komma 5 2 6 5 2" xfId="28564" xr:uid="{00000000-0005-0000-0000-00009A3E0000}"/>
    <cellStyle name="Komma 5 2 6 5 3" xfId="47443" xr:uid="{00000000-0005-0000-0000-00009B3E0000}"/>
    <cellStyle name="Komma 5 2 6 5 4" xfId="50459" xr:uid="{00000000-0005-0000-0000-00009C3E0000}"/>
    <cellStyle name="Komma 5 2 6 6" xfId="43354" xr:uid="{00000000-0005-0000-0000-00009D3E0000}"/>
    <cellStyle name="Komma 5 2 6 7" xfId="46337" xr:uid="{00000000-0005-0000-0000-00009E3E0000}"/>
    <cellStyle name="Komma 5 2 6 8" xfId="49353" xr:uid="{00000000-0005-0000-0000-00009F3E0000}"/>
    <cellStyle name="Komma 5 2 7" xfId="6721" xr:uid="{00000000-0005-0000-0000-0000A03E0000}"/>
    <cellStyle name="Komma 5 2 7 2" xfId="11266" xr:uid="{00000000-0005-0000-0000-0000A13E0000}"/>
    <cellStyle name="Komma 5 2 7 2 2" xfId="18816" xr:uid="{00000000-0005-0000-0000-0000A23E0000}"/>
    <cellStyle name="Komma 5 2 7 2 3" xfId="44123" xr:uid="{00000000-0005-0000-0000-0000A33E0000}"/>
    <cellStyle name="Komma 5 2 7 2 4" xfId="48132" xr:uid="{00000000-0005-0000-0000-0000A43E0000}"/>
    <cellStyle name="Komma 5 2 7 2 5" xfId="51148" xr:uid="{00000000-0005-0000-0000-0000A53E0000}"/>
    <cellStyle name="Komma 5 2 7 3" xfId="11751" xr:uid="{00000000-0005-0000-0000-0000A63E0000}"/>
    <cellStyle name="Komma 5 2 7 3 2" xfId="19293" xr:uid="{00000000-0005-0000-0000-0000A73E0000}"/>
    <cellStyle name="Komma 5 2 7 3 3" xfId="42823" xr:uid="{00000000-0005-0000-0000-0000A83E0000}"/>
    <cellStyle name="Komma 5 2 7 3 4" xfId="48609" xr:uid="{00000000-0005-0000-0000-0000A93E0000}"/>
    <cellStyle name="Komma 5 2 7 3 5" xfId="51625" xr:uid="{00000000-0005-0000-0000-0000AA3E0000}"/>
    <cellStyle name="Komma 5 2 7 4" xfId="12239" xr:uid="{00000000-0005-0000-0000-0000AB3E0000}"/>
    <cellStyle name="Komma 5 2 7 4 2" xfId="19770" xr:uid="{00000000-0005-0000-0000-0000AC3E0000}"/>
    <cellStyle name="Komma 5 2 7 4 3" xfId="44582" xr:uid="{00000000-0005-0000-0000-0000AD3E0000}"/>
    <cellStyle name="Komma 5 2 7 4 4" xfId="49086" xr:uid="{00000000-0005-0000-0000-0000AE3E0000}"/>
    <cellStyle name="Komma 5 2 7 4 5" xfId="52102" xr:uid="{00000000-0005-0000-0000-0000AF3E0000}"/>
    <cellStyle name="Komma 5 2 7 5" xfId="9354" xr:uid="{00000000-0005-0000-0000-0000B03E0000}"/>
    <cellStyle name="Komma 5 2 7 5 2" xfId="43340" xr:uid="{00000000-0005-0000-0000-0000B13E0000}"/>
    <cellStyle name="Komma 5 2 7 5 3" xfId="47655" xr:uid="{00000000-0005-0000-0000-0000B23E0000}"/>
    <cellStyle name="Komma 5 2 7 5 4" xfId="50671" xr:uid="{00000000-0005-0000-0000-0000B33E0000}"/>
    <cellStyle name="Komma 5 2 7 6" xfId="44242" xr:uid="{00000000-0005-0000-0000-0000B43E0000}"/>
    <cellStyle name="Komma 5 2 7 7" xfId="46549" xr:uid="{00000000-0005-0000-0000-0000B53E0000}"/>
    <cellStyle name="Komma 5 2 7 8" xfId="49565" xr:uid="{00000000-0005-0000-0000-0000B63E0000}"/>
    <cellStyle name="Komma 5 2 8" xfId="10842" xr:uid="{00000000-0005-0000-0000-0000B73E0000}"/>
    <cellStyle name="Komma 5 2 8 2" xfId="18392" xr:uid="{00000000-0005-0000-0000-0000B83E0000}"/>
    <cellStyle name="Komma 5 2 8 3" xfId="43117" xr:uid="{00000000-0005-0000-0000-0000B93E0000}"/>
    <cellStyle name="Komma 5 2 8 4" xfId="47708" xr:uid="{00000000-0005-0000-0000-0000BA3E0000}"/>
    <cellStyle name="Komma 5 2 8 5" xfId="50724" xr:uid="{00000000-0005-0000-0000-0000BB3E0000}"/>
    <cellStyle name="Komma 5 2 9" xfId="11326" xr:uid="{00000000-0005-0000-0000-0000BC3E0000}"/>
    <cellStyle name="Komma 5 2 9 2" xfId="18869" xr:uid="{00000000-0005-0000-0000-0000BD3E0000}"/>
    <cellStyle name="Komma 5 2 9 3" xfId="43367" xr:uid="{00000000-0005-0000-0000-0000BE3E0000}"/>
    <cellStyle name="Komma 5 2 9 4" xfId="48185" xr:uid="{00000000-0005-0000-0000-0000BF3E0000}"/>
    <cellStyle name="Komma 5 2 9 5" xfId="51201" xr:uid="{00000000-0005-0000-0000-0000C03E0000}"/>
    <cellStyle name="Komma 5 3" xfId="5091" xr:uid="{00000000-0005-0000-0000-0000C13E0000}"/>
    <cellStyle name="Komma 5 3 10" xfId="8461" xr:uid="{00000000-0005-0000-0000-0000C23E0000}"/>
    <cellStyle name="Komma 5 3 10 2" xfId="44041" xr:uid="{00000000-0005-0000-0000-0000C33E0000}"/>
    <cellStyle name="Komma 5 3 10 3" xfId="47218" xr:uid="{00000000-0005-0000-0000-0000C43E0000}"/>
    <cellStyle name="Komma 5 3 10 4" xfId="50234" xr:uid="{00000000-0005-0000-0000-0000C53E0000}"/>
    <cellStyle name="Komma 5 3 11" xfId="20212" xr:uid="{00000000-0005-0000-0000-0000C63E0000}"/>
    <cellStyle name="Komma 5 3 12" xfId="45065" xr:uid="{00000000-0005-0000-0000-0000C73E0000}"/>
    <cellStyle name="Komma 5 3 13" xfId="45971" xr:uid="{00000000-0005-0000-0000-0000C83E0000}"/>
    <cellStyle name="Komma 5 3 14" xfId="46127" xr:uid="{00000000-0005-0000-0000-0000C93E0000}"/>
    <cellStyle name="Komma 5 3 15" xfId="49142" xr:uid="{00000000-0005-0000-0000-0000CA3E0000}"/>
    <cellStyle name="Komma 5 3 2" xfId="6163" xr:uid="{00000000-0005-0000-0000-0000CB3E0000}"/>
    <cellStyle name="Komma 5 3 2 10" xfId="45972" xr:uid="{00000000-0005-0000-0000-0000CC3E0000}"/>
    <cellStyle name="Komma 5 3 2 11" xfId="46180" xr:uid="{00000000-0005-0000-0000-0000CD3E0000}"/>
    <cellStyle name="Komma 5 3 2 12" xfId="49196" xr:uid="{00000000-0005-0000-0000-0000CE3E0000}"/>
    <cellStyle name="Komma 5 3 2 2" xfId="6483" xr:uid="{00000000-0005-0000-0000-0000CF3E0000}"/>
    <cellStyle name="Komma 5 3 2 2 2" xfId="11109" xr:uid="{00000000-0005-0000-0000-0000D03E0000}"/>
    <cellStyle name="Komma 5 3 2 2 2 2" xfId="18659" xr:uid="{00000000-0005-0000-0000-0000D13E0000}"/>
    <cellStyle name="Komma 5 3 2 2 2 3" xfId="20738" xr:uid="{00000000-0005-0000-0000-0000D23E0000}"/>
    <cellStyle name="Komma 5 3 2 2 2 4" xfId="47975" xr:uid="{00000000-0005-0000-0000-0000D33E0000}"/>
    <cellStyle name="Komma 5 3 2 2 2 5" xfId="50991" xr:uid="{00000000-0005-0000-0000-0000D43E0000}"/>
    <cellStyle name="Komma 5 3 2 2 3" xfId="11594" xr:uid="{00000000-0005-0000-0000-0000D53E0000}"/>
    <cellStyle name="Komma 5 3 2 2 3 2" xfId="19136" xr:uid="{00000000-0005-0000-0000-0000D63E0000}"/>
    <cellStyle name="Komma 5 3 2 2 3 3" xfId="42797" xr:uid="{00000000-0005-0000-0000-0000D73E0000}"/>
    <cellStyle name="Komma 5 3 2 2 3 4" xfId="48452" xr:uid="{00000000-0005-0000-0000-0000D83E0000}"/>
    <cellStyle name="Komma 5 3 2 2 3 5" xfId="51468" xr:uid="{00000000-0005-0000-0000-0000D93E0000}"/>
    <cellStyle name="Komma 5 3 2 2 4" xfId="12081" xr:uid="{00000000-0005-0000-0000-0000DA3E0000}"/>
    <cellStyle name="Komma 5 3 2 2 4 2" xfId="19613" xr:uid="{00000000-0005-0000-0000-0000DB3E0000}"/>
    <cellStyle name="Komma 5 3 2 2 4 3" xfId="43317" xr:uid="{00000000-0005-0000-0000-0000DC3E0000}"/>
    <cellStyle name="Komma 5 3 2 2 4 4" xfId="48929" xr:uid="{00000000-0005-0000-0000-0000DD3E0000}"/>
    <cellStyle name="Komma 5 3 2 2 4 5" xfId="51945" xr:uid="{00000000-0005-0000-0000-0000DE3E0000}"/>
    <cellStyle name="Komma 5 3 2 2 5" xfId="9117" xr:uid="{00000000-0005-0000-0000-0000DF3E0000}"/>
    <cellStyle name="Komma 5 3 2 2 5 2" xfId="44109" xr:uid="{00000000-0005-0000-0000-0000E03E0000}"/>
    <cellStyle name="Komma 5 3 2 2 5 3" xfId="47498" xr:uid="{00000000-0005-0000-0000-0000E13E0000}"/>
    <cellStyle name="Komma 5 3 2 2 5 4" xfId="50514" xr:uid="{00000000-0005-0000-0000-0000E23E0000}"/>
    <cellStyle name="Komma 5 3 2 2 6" xfId="44742" xr:uid="{00000000-0005-0000-0000-0000E33E0000}"/>
    <cellStyle name="Komma 5 3 2 2 7" xfId="46392" xr:uid="{00000000-0005-0000-0000-0000E43E0000}"/>
    <cellStyle name="Komma 5 3 2 2 8" xfId="49408" xr:uid="{00000000-0005-0000-0000-0000E53E0000}"/>
    <cellStyle name="Komma 5 3 2 3" xfId="10897" xr:uid="{00000000-0005-0000-0000-0000E63E0000}"/>
    <cellStyle name="Komma 5 3 2 3 2" xfId="18447" xr:uid="{00000000-0005-0000-0000-0000E73E0000}"/>
    <cellStyle name="Komma 5 3 2 3 3" xfId="42692" xr:uid="{00000000-0005-0000-0000-0000E83E0000}"/>
    <cellStyle name="Komma 5 3 2 3 4" xfId="47763" xr:uid="{00000000-0005-0000-0000-0000E93E0000}"/>
    <cellStyle name="Komma 5 3 2 3 5" xfId="50779" xr:uid="{00000000-0005-0000-0000-0000EA3E0000}"/>
    <cellStyle name="Komma 5 3 2 4" xfId="11381" xr:uid="{00000000-0005-0000-0000-0000EB3E0000}"/>
    <cellStyle name="Komma 5 3 2 4 2" xfId="18924" xr:uid="{00000000-0005-0000-0000-0000EC3E0000}"/>
    <cellStyle name="Komma 5 3 2 4 3" xfId="42761" xr:uid="{00000000-0005-0000-0000-0000ED3E0000}"/>
    <cellStyle name="Komma 5 3 2 4 4" xfId="48240" xr:uid="{00000000-0005-0000-0000-0000EE3E0000}"/>
    <cellStyle name="Komma 5 3 2 4 5" xfId="51256" xr:uid="{00000000-0005-0000-0000-0000EF3E0000}"/>
    <cellStyle name="Komma 5 3 2 5" xfId="11868" xr:uid="{00000000-0005-0000-0000-0000F03E0000}"/>
    <cellStyle name="Komma 5 3 2 5 2" xfId="19401" xr:uid="{00000000-0005-0000-0000-0000F13E0000}"/>
    <cellStyle name="Komma 5 3 2 5 3" xfId="42839" xr:uid="{00000000-0005-0000-0000-0000F23E0000}"/>
    <cellStyle name="Komma 5 3 2 5 4" xfId="48717" xr:uid="{00000000-0005-0000-0000-0000F33E0000}"/>
    <cellStyle name="Komma 5 3 2 5 5" xfId="51733" xr:uid="{00000000-0005-0000-0000-0000F43E0000}"/>
    <cellStyle name="Komma 5 3 2 6" xfId="8816" xr:uid="{00000000-0005-0000-0000-0000F53E0000}"/>
    <cellStyle name="Komma 5 3 2 6 2" xfId="43900" xr:uid="{00000000-0005-0000-0000-0000F63E0000}"/>
    <cellStyle name="Komma 5 3 2 6 3" xfId="47286" xr:uid="{00000000-0005-0000-0000-0000F73E0000}"/>
    <cellStyle name="Komma 5 3 2 6 4" xfId="50302" xr:uid="{00000000-0005-0000-0000-0000F83E0000}"/>
    <cellStyle name="Komma 5 3 2 7" xfId="20213" xr:uid="{00000000-0005-0000-0000-0000F93E0000}"/>
    <cellStyle name="Komma 5 3 2 8" xfId="44154" xr:uid="{00000000-0005-0000-0000-0000FA3E0000}"/>
    <cellStyle name="Komma 5 3 2 9" xfId="45066" xr:uid="{00000000-0005-0000-0000-0000FB3E0000}"/>
    <cellStyle name="Komma 5 3 3" xfId="6243" xr:uid="{00000000-0005-0000-0000-0000FC3E0000}"/>
    <cellStyle name="Komma 5 3 3 10" xfId="45973" xr:uid="{00000000-0005-0000-0000-0000FD3E0000}"/>
    <cellStyle name="Komma 5 3 3 11" xfId="46233" xr:uid="{00000000-0005-0000-0000-0000FE3E0000}"/>
    <cellStyle name="Komma 5 3 3 12" xfId="49249" xr:uid="{00000000-0005-0000-0000-0000FF3E0000}"/>
    <cellStyle name="Komma 5 3 3 2" xfId="6563" xr:uid="{00000000-0005-0000-0000-0000003F0000}"/>
    <cellStyle name="Komma 5 3 3 2 2" xfId="11162" xr:uid="{00000000-0005-0000-0000-0000013F0000}"/>
    <cellStyle name="Komma 5 3 3 2 2 2" xfId="18712" xr:uid="{00000000-0005-0000-0000-0000023F0000}"/>
    <cellStyle name="Komma 5 3 3 2 2 3" xfId="43157" xr:uid="{00000000-0005-0000-0000-0000033F0000}"/>
    <cellStyle name="Komma 5 3 3 2 2 4" xfId="48028" xr:uid="{00000000-0005-0000-0000-0000043F0000}"/>
    <cellStyle name="Komma 5 3 3 2 2 5" xfId="51044" xr:uid="{00000000-0005-0000-0000-0000053F0000}"/>
    <cellStyle name="Komma 5 3 3 2 3" xfId="11647" xr:uid="{00000000-0005-0000-0000-0000063F0000}"/>
    <cellStyle name="Komma 5 3 3 2 3 2" xfId="19189" xr:uid="{00000000-0005-0000-0000-0000073F0000}"/>
    <cellStyle name="Komma 5 3 3 2 3 3" xfId="43478" xr:uid="{00000000-0005-0000-0000-0000083F0000}"/>
    <cellStyle name="Komma 5 3 3 2 3 4" xfId="48505" xr:uid="{00000000-0005-0000-0000-0000093F0000}"/>
    <cellStyle name="Komma 5 3 3 2 3 5" xfId="51521" xr:uid="{00000000-0005-0000-0000-00000A3F0000}"/>
    <cellStyle name="Komma 5 3 3 2 4" xfId="12134" xr:uid="{00000000-0005-0000-0000-00000B3F0000}"/>
    <cellStyle name="Komma 5 3 3 2 4 2" xfId="19666" xr:uid="{00000000-0005-0000-0000-00000C3F0000}"/>
    <cellStyle name="Komma 5 3 3 2 4 3" xfId="43936" xr:uid="{00000000-0005-0000-0000-00000D3F0000}"/>
    <cellStyle name="Komma 5 3 3 2 4 4" xfId="48982" xr:uid="{00000000-0005-0000-0000-00000E3F0000}"/>
    <cellStyle name="Komma 5 3 3 2 4 5" xfId="51998" xr:uid="{00000000-0005-0000-0000-00000F3F0000}"/>
    <cellStyle name="Komma 5 3 3 2 5" xfId="9196" xr:uid="{00000000-0005-0000-0000-0000103F0000}"/>
    <cellStyle name="Komma 5 3 3 2 5 2" xfId="21328" xr:uid="{00000000-0005-0000-0000-0000113F0000}"/>
    <cellStyle name="Komma 5 3 3 2 5 3" xfId="47551" xr:uid="{00000000-0005-0000-0000-0000123F0000}"/>
    <cellStyle name="Komma 5 3 3 2 5 4" xfId="50567" xr:uid="{00000000-0005-0000-0000-0000133F0000}"/>
    <cellStyle name="Komma 5 3 3 2 6" xfId="20610" xr:uid="{00000000-0005-0000-0000-0000143F0000}"/>
    <cellStyle name="Komma 5 3 3 2 7" xfId="46445" xr:uid="{00000000-0005-0000-0000-0000153F0000}"/>
    <cellStyle name="Komma 5 3 3 2 8" xfId="49461" xr:uid="{00000000-0005-0000-0000-0000163F0000}"/>
    <cellStyle name="Komma 5 3 3 3" xfId="10950" xr:uid="{00000000-0005-0000-0000-0000173F0000}"/>
    <cellStyle name="Komma 5 3 3 3 2" xfId="18500" xr:uid="{00000000-0005-0000-0000-0000183F0000}"/>
    <cellStyle name="Komma 5 3 3 3 3" xfId="43132" xr:uid="{00000000-0005-0000-0000-0000193F0000}"/>
    <cellStyle name="Komma 5 3 3 3 4" xfId="47816" xr:uid="{00000000-0005-0000-0000-00001A3F0000}"/>
    <cellStyle name="Komma 5 3 3 3 5" xfId="50832" xr:uid="{00000000-0005-0000-0000-00001B3F0000}"/>
    <cellStyle name="Komma 5 3 3 4" xfId="11435" xr:uid="{00000000-0005-0000-0000-00001C3F0000}"/>
    <cellStyle name="Komma 5 3 3 4 2" xfId="18977" xr:uid="{00000000-0005-0000-0000-00001D3F0000}"/>
    <cellStyle name="Komma 5 3 3 4 3" xfId="43689" xr:uid="{00000000-0005-0000-0000-00001E3F0000}"/>
    <cellStyle name="Komma 5 3 3 4 4" xfId="48293" xr:uid="{00000000-0005-0000-0000-00001F3F0000}"/>
    <cellStyle name="Komma 5 3 3 4 5" xfId="51309" xr:uid="{00000000-0005-0000-0000-0000203F0000}"/>
    <cellStyle name="Komma 5 3 3 5" xfId="11922" xr:uid="{00000000-0005-0000-0000-0000213F0000}"/>
    <cellStyle name="Komma 5 3 3 5 2" xfId="19454" xr:uid="{00000000-0005-0000-0000-0000223F0000}"/>
    <cellStyle name="Komma 5 3 3 5 3" xfId="44513" xr:uid="{00000000-0005-0000-0000-0000233F0000}"/>
    <cellStyle name="Komma 5 3 3 5 4" xfId="48770" xr:uid="{00000000-0005-0000-0000-0000243F0000}"/>
    <cellStyle name="Komma 5 3 3 5 5" xfId="51786" xr:uid="{00000000-0005-0000-0000-0000253F0000}"/>
    <cellStyle name="Komma 5 3 3 6" xfId="8887" xr:uid="{00000000-0005-0000-0000-0000263F0000}"/>
    <cellStyle name="Komma 5 3 3 6 2" xfId="43514" xr:uid="{00000000-0005-0000-0000-0000273F0000}"/>
    <cellStyle name="Komma 5 3 3 6 3" xfId="47339" xr:uid="{00000000-0005-0000-0000-0000283F0000}"/>
    <cellStyle name="Komma 5 3 3 6 4" xfId="50355" xr:uid="{00000000-0005-0000-0000-0000293F0000}"/>
    <cellStyle name="Komma 5 3 3 7" xfId="20214" xr:uid="{00000000-0005-0000-0000-00002A3F0000}"/>
    <cellStyle name="Komma 5 3 3 8" xfId="43794" xr:uid="{00000000-0005-0000-0000-00002B3F0000}"/>
    <cellStyle name="Komma 5 3 3 9" xfId="45067" xr:uid="{00000000-0005-0000-0000-00002C3F0000}"/>
    <cellStyle name="Komma 5 3 4" xfId="6323" xr:uid="{00000000-0005-0000-0000-00002D3F0000}"/>
    <cellStyle name="Komma 5 3 4 2" xfId="6643" xr:uid="{00000000-0005-0000-0000-00002E3F0000}"/>
    <cellStyle name="Komma 5 3 4 2 2" xfId="11215" xr:uid="{00000000-0005-0000-0000-00002F3F0000}"/>
    <cellStyle name="Komma 5 3 4 2 2 2" xfId="18765" xr:uid="{00000000-0005-0000-0000-0000303F0000}"/>
    <cellStyle name="Komma 5 3 4 2 2 3" xfId="21578" xr:uid="{00000000-0005-0000-0000-0000313F0000}"/>
    <cellStyle name="Komma 5 3 4 2 2 4" xfId="48081" xr:uid="{00000000-0005-0000-0000-0000323F0000}"/>
    <cellStyle name="Komma 5 3 4 2 2 5" xfId="51097" xr:uid="{00000000-0005-0000-0000-0000333F0000}"/>
    <cellStyle name="Komma 5 3 4 2 3" xfId="11700" xr:uid="{00000000-0005-0000-0000-0000343F0000}"/>
    <cellStyle name="Komma 5 3 4 2 3 2" xfId="19242" xr:uid="{00000000-0005-0000-0000-0000353F0000}"/>
    <cellStyle name="Komma 5 3 4 2 3 3" xfId="42814" xr:uid="{00000000-0005-0000-0000-0000363F0000}"/>
    <cellStyle name="Komma 5 3 4 2 3 4" xfId="48558" xr:uid="{00000000-0005-0000-0000-0000373F0000}"/>
    <cellStyle name="Komma 5 3 4 2 3 5" xfId="51574" xr:uid="{00000000-0005-0000-0000-0000383F0000}"/>
    <cellStyle name="Komma 5 3 4 2 4" xfId="12187" xr:uid="{00000000-0005-0000-0000-0000393F0000}"/>
    <cellStyle name="Komma 5 3 4 2 4 2" xfId="19719" xr:uid="{00000000-0005-0000-0000-00003A3F0000}"/>
    <cellStyle name="Komma 5 3 4 2 4 3" xfId="44595" xr:uid="{00000000-0005-0000-0000-00003B3F0000}"/>
    <cellStyle name="Komma 5 3 4 2 4 4" xfId="49035" xr:uid="{00000000-0005-0000-0000-00003C3F0000}"/>
    <cellStyle name="Komma 5 3 4 2 4 5" xfId="52051" xr:uid="{00000000-0005-0000-0000-00003D3F0000}"/>
    <cellStyle name="Komma 5 3 4 2 5" xfId="9276" xr:uid="{00000000-0005-0000-0000-00003E3F0000}"/>
    <cellStyle name="Komma 5 3 4 2 5 2" xfId="43906" xr:uid="{00000000-0005-0000-0000-00003F3F0000}"/>
    <cellStyle name="Komma 5 3 4 2 5 3" xfId="47604" xr:uid="{00000000-0005-0000-0000-0000403F0000}"/>
    <cellStyle name="Komma 5 3 4 2 5 4" xfId="50620" xr:uid="{00000000-0005-0000-0000-0000413F0000}"/>
    <cellStyle name="Komma 5 3 4 2 6" xfId="43580" xr:uid="{00000000-0005-0000-0000-0000423F0000}"/>
    <cellStyle name="Komma 5 3 4 2 7" xfId="46498" xr:uid="{00000000-0005-0000-0000-0000433F0000}"/>
    <cellStyle name="Komma 5 3 4 2 8" xfId="49514" xr:uid="{00000000-0005-0000-0000-0000443F0000}"/>
    <cellStyle name="Komma 5 3 4 3" xfId="11003" xr:uid="{00000000-0005-0000-0000-0000453F0000}"/>
    <cellStyle name="Komma 5 3 4 3 2" xfId="18553" xr:uid="{00000000-0005-0000-0000-0000463F0000}"/>
    <cellStyle name="Komma 5 3 4 3 3" xfId="43393" xr:uid="{00000000-0005-0000-0000-0000473F0000}"/>
    <cellStyle name="Komma 5 3 4 3 4" xfId="47869" xr:uid="{00000000-0005-0000-0000-0000483F0000}"/>
    <cellStyle name="Komma 5 3 4 3 5" xfId="50885" xr:uid="{00000000-0005-0000-0000-0000493F0000}"/>
    <cellStyle name="Komma 5 3 4 4" xfId="11488" xr:uid="{00000000-0005-0000-0000-00004A3F0000}"/>
    <cellStyle name="Komma 5 3 4 4 2" xfId="19030" xr:uid="{00000000-0005-0000-0000-00004B3F0000}"/>
    <cellStyle name="Komma 5 3 4 4 3" xfId="43922" xr:uid="{00000000-0005-0000-0000-00004C3F0000}"/>
    <cellStyle name="Komma 5 3 4 4 4" xfId="48346" xr:uid="{00000000-0005-0000-0000-00004D3F0000}"/>
    <cellStyle name="Komma 5 3 4 4 5" xfId="51362" xr:uid="{00000000-0005-0000-0000-00004E3F0000}"/>
    <cellStyle name="Komma 5 3 4 5" xfId="11975" xr:uid="{00000000-0005-0000-0000-00004F3F0000}"/>
    <cellStyle name="Komma 5 3 4 5 2" xfId="19507" xr:uid="{00000000-0005-0000-0000-0000503F0000}"/>
    <cellStyle name="Komma 5 3 4 5 3" xfId="43399" xr:uid="{00000000-0005-0000-0000-0000513F0000}"/>
    <cellStyle name="Komma 5 3 4 5 4" xfId="48823" xr:uid="{00000000-0005-0000-0000-0000523F0000}"/>
    <cellStyle name="Komma 5 3 4 5 5" xfId="51839" xr:uid="{00000000-0005-0000-0000-0000533F0000}"/>
    <cellStyle name="Komma 5 3 4 6" xfId="8963" xr:uid="{00000000-0005-0000-0000-0000543F0000}"/>
    <cellStyle name="Komma 5 3 4 6 2" xfId="44559" xr:uid="{00000000-0005-0000-0000-0000553F0000}"/>
    <cellStyle name="Komma 5 3 4 6 3" xfId="47392" xr:uid="{00000000-0005-0000-0000-0000563F0000}"/>
    <cellStyle name="Komma 5 3 4 6 4" xfId="50408" xr:uid="{00000000-0005-0000-0000-0000573F0000}"/>
    <cellStyle name="Komma 5 3 4 7" xfId="44663" xr:uid="{00000000-0005-0000-0000-0000583F0000}"/>
    <cellStyle name="Komma 5 3 4 8" xfId="46286" xr:uid="{00000000-0005-0000-0000-0000593F0000}"/>
    <cellStyle name="Komma 5 3 4 9" xfId="49302" xr:uid="{00000000-0005-0000-0000-00005A3F0000}"/>
    <cellStyle name="Komma 5 3 5" xfId="6403" xr:uid="{00000000-0005-0000-0000-00005B3F0000}"/>
    <cellStyle name="Komma 5 3 5 2" xfId="11056" xr:uid="{00000000-0005-0000-0000-00005C3F0000}"/>
    <cellStyle name="Komma 5 3 5 2 2" xfId="18606" xr:uid="{00000000-0005-0000-0000-00005D3F0000}"/>
    <cellStyle name="Komma 5 3 5 2 3" xfId="43145" xr:uid="{00000000-0005-0000-0000-00005E3F0000}"/>
    <cellStyle name="Komma 5 3 5 2 4" xfId="47922" xr:uid="{00000000-0005-0000-0000-00005F3F0000}"/>
    <cellStyle name="Komma 5 3 5 2 5" xfId="50938" xr:uid="{00000000-0005-0000-0000-0000603F0000}"/>
    <cellStyle name="Komma 5 3 5 3" xfId="11541" xr:uid="{00000000-0005-0000-0000-0000613F0000}"/>
    <cellStyle name="Komma 5 3 5 3 2" xfId="19083" xr:uid="{00000000-0005-0000-0000-0000623F0000}"/>
    <cellStyle name="Komma 5 3 5 3 3" xfId="43183" xr:uid="{00000000-0005-0000-0000-0000633F0000}"/>
    <cellStyle name="Komma 5 3 5 3 4" xfId="48399" xr:uid="{00000000-0005-0000-0000-0000643F0000}"/>
    <cellStyle name="Komma 5 3 5 3 5" xfId="51415" xr:uid="{00000000-0005-0000-0000-0000653F0000}"/>
    <cellStyle name="Komma 5 3 5 4" xfId="12028" xr:uid="{00000000-0005-0000-0000-0000663F0000}"/>
    <cellStyle name="Komma 5 3 5 4 2" xfId="19560" xr:uid="{00000000-0005-0000-0000-0000673F0000}"/>
    <cellStyle name="Komma 5 3 5 4 3" xfId="43244" xr:uid="{00000000-0005-0000-0000-0000683F0000}"/>
    <cellStyle name="Komma 5 3 5 4 4" xfId="48876" xr:uid="{00000000-0005-0000-0000-0000693F0000}"/>
    <cellStyle name="Komma 5 3 5 4 5" xfId="51892" xr:uid="{00000000-0005-0000-0000-00006A3F0000}"/>
    <cellStyle name="Komma 5 3 5 5" xfId="9042" xr:uid="{00000000-0005-0000-0000-00006B3F0000}"/>
    <cellStyle name="Komma 5 3 5 5 2" xfId="30450" xr:uid="{00000000-0005-0000-0000-00006C3F0000}"/>
    <cellStyle name="Komma 5 3 5 5 3" xfId="47445" xr:uid="{00000000-0005-0000-0000-00006D3F0000}"/>
    <cellStyle name="Komma 5 3 5 5 4" xfId="50461" xr:uid="{00000000-0005-0000-0000-00006E3F0000}"/>
    <cellStyle name="Komma 5 3 5 6" xfId="44288" xr:uid="{00000000-0005-0000-0000-00006F3F0000}"/>
    <cellStyle name="Komma 5 3 5 7" xfId="46339" xr:uid="{00000000-0005-0000-0000-0000703F0000}"/>
    <cellStyle name="Komma 5 3 5 8" xfId="49355" xr:uid="{00000000-0005-0000-0000-0000713F0000}"/>
    <cellStyle name="Komma 5 3 6" xfId="6723" xr:uid="{00000000-0005-0000-0000-0000723F0000}"/>
    <cellStyle name="Komma 5 3 6 2" xfId="11268" xr:uid="{00000000-0005-0000-0000-0000733F0000}"/>
    <cellStyle name="Komma 5 3 6 2 2" xfId="18818" xr:uid="{00000000-0005-0000-0000-0000743F0000}"/>
    <cellStyle name="Komma 5 3 6 2 3" xfId="43774" xr:uid="{00000000-0005-0000-0000-0000753F0000}"/>
    <cellStyle name="Komma 5 3 6 2 4" xfId="48134" xr:uid="{00000000-0005-0000-0000-0000763F0000}"/>
    <cellStyle name="Komma 5 3 6 2 5" xfId="51150" xr:uid="{00000000-0005-0000-0000-0000773F0000}"/>
    <cellStyle name="Komma 5 3 6 3" xfId="11753" xr:uid="{00000000-0005-0000-0000-0000783F0000}"/>
    <cellStyle name="Komma 5 3 6 3 2" xfId="19295" xr:uid="{00000000-0005-0000-0000-0000793F0000}"/>
    <cellStyle name="Komma 5 3 6 3 3" xfId="44565" xr:uid="{00000000-0005-0000-0000-00007A3F0000}"/>
    <cellStyle name="Komma 5 3 6 3 4" xfId="48611" xr:uid="{00000000-0005-0000-0000-00007B3F0000}"/>
    <cellStyle name="Komma 5 3 6 3 5" xfId="51627" xr:uid="{00000000-0005-0000-0000-00007C3F0000}"/>
    <cellStyle name="Komma 5 3 6 4" xfId="12241" xr:uid="{00000000-0005-0000-0000-00007D3F0000}"/>
    <cellStyle name="Komma 5 3 6 4 2" xfId="19772" xr:uid="{00000000-0005-0000-0000-00007E3F0000}"/>
    <cellStyle name="Komma 5 3 6 4 3" xfId="33225" xr:uid="{00000000-0005-0000-0000-00007F3F0000}"/>
    <cellStyle name="Komma 5 3 6 4 4" xfId="49088" xr:uid="{00000000-0005-0000-0000-0000803F0000}"/>
    <cellStyle name="Komma 5 3 6 4 5" xfId="52104" xr:uid="{00000000-0005-0000-0000-0000813F0000}"/>
    <cellStyle name="Komma 5 3 6 5" xfId="9356" xr:uid="{00000000-0005-0000-0000-0000823F0000}"/>
    <cellStyle name="Komma 5 3 6 5 2" xfId="43676" xr:uid="{00000000-0005-0000-0000-0000833F0000}"/>
    <cellStyle name="Komma 5 3 6 5 3" xfId="47657" xr:uid="{00000000-0005-0000-0000-0000843F0000}"/>
    <cellStyle name="Komma 5 3 6 5 4" xfId="50673" xr:uid="{00000000-0005-0000-0000-0000853F0000}"/>
    <cellStyle name="Komma 5 3 6 6" xfId="43356" xr:uid="{00000000-0005-0000-0000-0000863F0000}"/>
    <cellStyle name="Komma 5 3 6 7" xfId="46551" xr:uid="{00000000-0005-0000-0000-0000873F0000}"/>
    <cellStyle name="Komma 5 3 6 8" xfId="49567" xr:uid="{00000000-0005-0000-0000-0000883F0000}"/>
    <cellStyle name="Komma 5 3 7" xfId="10844" xr:uid="{00000000-0005-0000-0000-0000893F0000}"/>
    <cellStyle name="Komma 5 3 7 2" xfId="18394" xr:uid="{00000000-0005-0000-0000-00008A3F0000}"/>
    <cellStyle name="Komma 5 3 7 3" xfId="43910" xr:uid="{00000000-0005-0000-0000-00008B3F0000}"/>
    <cellStyle name="Komma 5 3 7 4" xfId="47710" xr:uid="{00000000-0005-0000-0000-00008C3F0000}"/>
    <cellStyle name="Komma 5 3 7 5" xfId="50726" xr:uid="{00000000-0005-0000-0000-00008D3F0000}"/>
    <cellStyle name="Komma 5 3 8" xfId="11328" xr:uid="{00000000-0005-0000-0000-00008E3F0000}"/>
    <cellStyle name="Komma 5 3 8 2" xfId="18871" xr:uid="{00000000-0005-0000-0000-00008F3F0000}"/>
    <cellStyle name="Komma 5 3 8 3" xfId="28688" xr:uid="{00000000-0005-0000-0000-0000903F0000}"/>
    <cellStyle name="Komma 5 3 8 4" xfId="48187" xr:uid="{00000000-0005-0000-0000-0000913F0000}"/>
    <cellStyle name="Komma 5 3 8 5" xfId="51203" xr:uid="{00000000-0005-0000-0000-0000923F0000}"/>
    <cellStyle name="Komma 5 3 9" xfId="11815" xr:uid="{00000000-0005-0000-0000-0000933F0000}"/>
    <cellStyle name="Komma 5 3 9 2" xfId="19348" xr:uid="{00000000-0005-0000-0000-0000943F0000}"/>
    <cellStyle name="Komma 5 3 9 3" xfId="28788" xr:uid="{00000000-0005-0000-0000-0000953F0000}"/>
    <cellStyle name="Komma 5 3 9 4" xfId="48664" xr:uid="{00000000-0005-0000-0000-0000963F0000}"/>
    <cellStyle name="Komma 5 3 9 5" xfId="51680" xr:uid="{00000000-0005-0000-0000-0000973F0000}"/>
    <cellStyle name="Komma 5 4" xfId="6160" xr:uid="{00000000-0005-0000-0000-0000983F0000}"/>
    <cellStyle name="Komma 5 4 10" xfId="45974" xr:uid="{00000000-0005-0000-0000-0000993F0000}"/>
    <cellStyle name="Komma 5 4 11" xfId="46177" xr:uid="{00000000-0005-0000-0000-00009A3F0000}"/>
    <cellStyle name="Komma 5 4 12" xfId="49193" xr:uid="{00000000-0005-0000-0000-00009B3F0000}"/>
    <cellStyle name="Komma 5 4 2" xfId="6480" xr:uid="{00000000-0005-0000-0000-00009C3F0000}"/>
    <cellStyle name="Komma 5 4 2 10" xfId="46389" xr:uid="{00000000-0005-0000-0000-00009D3F0000}"/>
    <cellStyle name="Komma 5 4 2 11" xfId="49405" xr:uid="{00000000-0005-0000-0000-00009E3F0000}"/>
    <cellStyle name="Komma 5 4 2 2" xfId="11106" xr:uid="{00000000-0005-0000-0000-00009F3F0000}"/>
    <cellStyle name="Komma 5 4 2 2 2" xfId="18656" xr:uid="{00000000-0005-0000-0000-0000A03F0000}"/>
    <cellStyle name="Komma 5 4 2 2 3" xfId="20470" xr:uid="{00000000-0005-0000-0000-0000A13F0000}"/>
    <cellStyle name="Komma 5 4 2 2 4" xfId="47972" xr:uid="{00000000-0005-0000-0000-0000A23F0000}"/>
    <cellStyle name="Komma 5 4 2 2 5" xfId="50988" xr:uid="{00000000-0005-0000-0000-0000A33F0000}"/>
    <cellStyle name="Komma 5 4 2 3" xfId="11591" xr:uid="{00000000-0005-0000-0000-0000A43F0000}"/>
    <cellStyle name="Komma 5 4 2 3 2" xfId="19133" xr:uid="{00000000-0005-0000-0000-0000A53F0000}"/>
    <cellStyle name="Komma 5 4 2 3 3" xfId="43477" xr:uid="{00000000-0005-0000-0000-0000A63F0000}"/>
    <cellStyle name="Komma 5 4 2 3 4" xfId="48449" xr:uid="{00000000-0005-0000-0000-0000A73F0000}"/>
    <cellStyle name="Komma 5 4 2 3 5" xfId="51465" xr:uid="{00000000-0005-0000-0000-0000A83F0000}"/>
    <cellStyle name="Komma 5 4 2 4" xfId="12078" xr:uid="{00000000-0005-0000-0000-0000A93F0000}"/>
    <cellStyle name="Komma 5 4 2 4 2" xfId="19610" xr:uid="{00000000-0005-0000-0000-0000AA3F0000}"/>
    <cellStyle name="Komma 5 4 2 4 3" xfId="44080" xr:uid="{00000000-0005-0000-0000-0000AB3F0000}"/>
    <cellStyle name="Komma 5 4 2 4 4" xfId="48926" xr:uid="{00000000-0005-0000-0000-0000AC3F0000}"/>
    <cellStyle name="Komma 5 4 2 4 5" xfId="51942" xr:uid="{00000000-0005-0000-0000-0000AD3F0000}"/>
    <cellStyle name="Komma 5 4 2 5" xfId="9114" xr:uid="{00000000-0005-0000-0000-0000AE3F0000}"/>
    <cellStyle name="Komma 5 4 2 5 2" xfId="44488" xr:uid="{00000000-0005-0000-0000-0000AF3F0000}"/>
    <cellStyle name="Komma 5 4 2 5 3" xfId="47495" xr:uid="{00000000-0005-0000-0000-0000B03F0000}"/>
    <cellStyle name="Komma 5 4 2 5 4" xfId="50511" xr:uid="{00000000-0005-0000-0000-0000B13F0000}"/>
    <cellStyle name="Komma 5 4 2 6" xfId="20216" xr:uid="{00000000-0005-0000-0000-0000B23F0000}"/>
    <cellStyle name="Komma 5 4 2 7" xfId="42385" xr:uid="{00000000-0005-0000-0000-0000B33F0000}"/>
    <cellStyle name="Komma 5 4 2 8" xfId="45069" xr:uid="{00000000-0005-0000-0000-0000B43F0000}"/>
    <cellStyle name="Komma 5 4 2 9" xfId="45975" xr:uid="{00000000-0005-0000-0000-0000B53F0000}"/>
    <cellStyle name="Komma 5 4 3" xfId="10894" xr:uid="{00000000-0005-0000-0000-0000B63F0000}"/>
    <cellStyle name="Komma 5 4 3 2" xfId="18444" xr:uid="{00000000-0005-0000-0000-0000B73F0000}"/>
    <cellStyle name="Komma 5 4 3 3" xfId="43126" xr:uid="{00000000-0005-0000-0000-0000B83F0000}"/>
    <cellStyle name="Komma 5 4 3 4" xfId="47760" xr:uid="{00000000-0005-0000-0000-0000B93F0000}"/>
    <cellStyle name="Komma 5 4 3 5" xfId="50776" xr:uid="{00000000-0005-0000-0000-0000BA3F0000}"/>
    <cellStyle name="Komma 5 4 4" xfId="11378" xr:uid="{00000000-0005-0000-0000-0000BB3F0000}"/>
    <cellStyle name="Komma 5 4 4 2" xfId="18921" xr:uid="{00000000-0005-0000-0000-0000BC3F0000}"/>
    <cellStyle name="Komma 5 4 4 3" xfId="43164" xr:uid="{00000000-0005-0000-0000-0000BD3F0000}"/>
    <cellStyle name="Komma 5 4 4 4" xfId="48237" xr:uid="{00000000-0005-0000-0000-0000BE3F0000}"/>
    <cellStyle name="Komma 5 4 4 5" xfId="51253" xr:uid="{00000000-0005-0000-0000-0000BF3F0000}"/>
    <cellStyle name="Komma 5 4 5" xfId="11865" xr:uid="{00000000-0005-0000-0000-0000C03F0000}"/>
    <cellStyle name="Komma 5 4 5 2" xfId="19398" xr:uid="{00000000-0005-0000-0000-0000C13F0000}"/>
    <cellStyle name="Komma 5 4 5 3" xfId="28646" xr:uid="{00000000-0005-0000-0000-0000C23F0000}"/>
    <cellStyle name="Komma 5 4 5 4" xfId="48714" xr:uid="{00000000-0005-0000-0000-0000C33F0000}"/>
    <cellStyle name="Komma 5 4 5 5" xfId="51730" xr:uid="{00000000-0005-0000-0000-0000C43F0000}"/>
    <cellStyle name="Komma 5 4 6" xfId="8813" xr:uid="{00000000-0005-0000-0000-0000C53F0000}"/>
    <cellStyle name="Komma 5 4 6 2" xfId="44681" xr:uid="{00000000-0005-0000-0000-0000C63F0000}"/>
    <cellStyle name="Komma 5 4 6 3" xfId="47283" xr:uid="{00000000-0005-0000-0000-0000C73F0000}"/>
    <cellStyle name="Komma 5 4 6 4" xfId="50299" xr:uid="{00000000-0005-0000-0000-0000C83F0000}"/>
    <cellStyle name="Komma 5 4 7" xfId="20215" xr:uid="{00000000-0005-0000-0000-0000C93F0000}"/>
    <cellStyle name="Komma 5 4 8" xfId="44600" xr:uid="{00000000-0005-0000-0000-0000CA3F0000}"/>
    <cellStyle name="Komma 5 4 9" xfId="45068" xr:uid="{00000000-0005-0000-0000-0000CB3F0000}"/>
    <cellStyle name="Komma 5 5" xfId="6240" xr:uid="{00000000-0005-0000-0000-0000CC3F0000}"/>
    <cellStyle name="Komma 5 5 10" xfId="45976" xr:uid="{00000000-0005-0000-0000-0000CD3F0000}"/>
    <cellStyle name="Komma 5 5 11" xfId="46230" xr:uid="{00000000-0005-0000-0000-0000CE3F0000}"/>
    <cellStyle name="Komma 5 5 12" xfId="49246" xr:uid="{00000000-0005-0000-0000-0000CF3F0000}"/>
    <cellStyle name="Komma 5 5 2" xfId="6560" xr:uid="{00000000-0005-0000-0000-0000D03F0000}"/>
    <cellStyle name="Komma 5 5 2 10" xfId="46442" xr:uid="{00000000-0005-0000-0000-0000D13F0000}"/>
    <cellStyle name="Komma 5 5 2 11" xfId="49458" xr:uid="{00000000-0005-0000-0000-0000D23F0000}"/>
    <cellStyle name="Komma 5 5 2 2" xfId="11159" xr:uid="{00000000-0005-0000-0000-0000D33F0000}"/>
    <cellStyle name="Komma 5 5 2 2 2" xfId="18709" xr:uid="{00000000-0005-0000-0000-0000D43F0000}"/>
    <cellStyle name="Komma 5 5 2 2 3" xfId="42733" xr:uid="{00000000-0005-0000-0000-0000D53F0000}"/>
    <cellStyle name="Komma 5 5 2 2 4" xfId="48025" xr:uid="{00000000-0005-0000-0000-0000D63F0000}"/>
    <cellStyle name="Komma 5 5 2 2 5" xfId="51041" xr:uid="{00000000-0005-0000-0000-0000D73F0000}"/>
    <cellStyle name="Komma 5 5 2 3" xfId="11644" xr:uid="{00000000-0005-0000-0000-0000D83F0000}"/>
    <cellStyle name="Komma 5 5 2 3 2" xfId="19186" xr:uid="{00000000-0005-0000-0000-0000D93F0000}"/>
    <cellStyle name="Komma 5 5 2 3 3" xfId="44585" xr:uid="{00000000-0005-0000-0000-0000DA3F0000}"/>
    <cellStyle name="Komma 5 5 2 3 4" xfId="48502" xr:uid="{00000000-0005-0000-0000-0000DB3F0000}"/>
    <cellStyle name="Komma 5 5 2 3 5" xfId="51518" xr:uid="{00000000-0005-0000-0000-0000DC3F0000}"/>
    <cellStyle name="Komma 5 5 2 4" xfId="12131" xr:uid="{00000000-0005-0000-0000-0000DD3F0000}"/>
    <cellStyle name="Komma 5 5 2 4 2" xfId="19663" xr:uid="{00000000-0005-0000-0000-0000DE3F0000}"/>
    <cellStyle name="Komma 5 5 2 4 3" xfId="44422" xr:uid="{00000000-0005-0000-0000-0000DF3F0000}"/>
    <cellStyle name="Komma 5 5 2 4 4" xfId="48979" xr:uid="{00000000-0005-0000-0000-0000E03F0000}"/>
    <cellStyle name="Komma 5 5 2 4 5" xfId="51995" xr:uid="{00000000-0005-0000-0000-0000E13F0000}"/>
    <cellStyle name="Komma 5 5 2 5" xfId="9193" xr:uid="{00000000-0005-0000-0000-0000E23F0000}"/>
    <cellStyle name="Komma 5 5 2 5 2" xfId="43761" xr:uid="{00000000-0005-0000-0000-0000E33F0000}"/>
    <cellStyle name="Komma 5 5 2 5 3" xfId="47548" xr:uid="{00000000-0005-0000-0000-0000E43F0000}"/>
    <cellStyle name="Komma 5 5 2 5 4" xfId="50564" xr:uid="{00000000-0005-0000-0000-0000E53F0000}"/>
    <cellStyle name="Komma 5 5 2 6" xfId="20218" xr:uid="{00000000-0005-0000-0000-0000E63F0000}"/>
    <cellStyle name="Komma 5 5 2 7" xfId="44086" xr:uid="{00000000-0005-0000-0000-0000E73F0000}"/>
    <cellStyle name="Komma 5 5 2 8" xfId="45071" xr:uid="{00000000-0005-0000-0000-0000E83F0000}"/>
    <cellStyle name="Komma 5 5 2 9" xfId="45977" xr:uid="{00000000-0005-0000-0000-0000E93F0000}"/>
    <cellStyle name="Komma 5 5 3" xfId="10947" xr:uid="{00000000-0005-0000-0000-0000EA3F0000}"/>
    <cellStyle name="Komma 5 5 3 2" xfId="18497" xr:uid="{00000000-0005-0000-0000-0000EB3F0000}"/>
    <cellStyle name="Komma 5 5 3 3" xfId="42699" xr:uid="{00000000-0005-0000-0000-0000EC3F0000}"/>
    <cellStyle name="Komma 5 5 3 4" xfId="47813" xr:uid="{00000000-0005-0000-0000-0000ED3F0000}"/>
    <cellStyle name="Komma 5 5 3 5" xfId="50829" xr:uid="{00000000-0005-0000-0000-0000EE3F0000}"/>
    <cellStyle name="Komma 5 5 4" xfId="11432" xr:uid="{00000000-0005-0000-0000-0000EF3F0000}"/>
    <cellStyle name="Komma 5 5 4 2" xfId="18974" xr:uid="{00000000-0005-0000-0000-0000F03F0000}"/>
    <cellStyle name="Komma 5 5 4 3" xfId="44296" xr:uid="{00000000-0005-0000-0000-0000F13F0000}"/>
    <cellStyle name="Komma 5 5 4 4" xfId="48290" xr:uid="{00000000-0005-0000-0000-0000F23F0000}"/>
    <cellStyle name="Komma 5 5 4 5" xfId="51306" xr:uid="{00000000-0005-0000-0000-0000F33F0000}"/>
    <cellStyle name="Komma 5 5 5" xfId="11919" xr:uid="{00000000-0005-0000-0000-0000F43F0000}"/>
    <cellStyle name="Komma 5 5 5 2" xfId="19451" xr:uid="{00000000-0005-0000-0000-0000F53F0000}"/>
    <cellStyle name="Komma 5 5 5 3" xfId="44132" xr:uid="{00000000-0005-0000-0000-0000F63F0000}"/>
    <cellStyle name="Komma 5 5 5 4" xfId="48767" xr:uid="{00000000-0005-0000-0000-0000F73F0000}"/>
    <cellStyle name="Komma 5 5 5 5" xfId="51783" xr:uid="{00000000-0005-0000-0000-0000F83F0000}"/>
    <cellStyle name="Komma 5 5 6" xfId="8884" xr:uid="{00000000-0005-0000-0000-0000F93F0000}"/>
    <cellStyle name="Komma 5 5 6 2" xfId="44584" xr:uid="{00000000-0005-0000-0000-0000FA3F0000}"/>
    <cellStyle name="Komma 5 5 6 3" xfId="47336" xr:uid="{00000000-0005-0000-0000-0000FB3F0000}"/>
    <cellStyle name="Komma 5 5 6 4" xfId="50352" xr:uid="{00000000-0005-0000-0000-0000FC3F0000}"/>
    <cellStyle name="Komma 5 5 7" xfId="20217" xr:uid="{00000000-0005-0000-0000-0000FD3F0000}"/>
    <cellStyle name="Komma 5 5 8" xfId="42340" xr:uid="{00000000-0005-0000-0000-0000FE3F0000}"/>
    <cellStyle name="Komma 5 5 9" xfId="45070" xr:uid="{00000000-0005-0000-0000-0000FF3F0000}"/>
    <cellStyle name="Komma 5 6" xfId="6320" xr:uid="{00000000-0005-0000-0000-000000400000}"/>
    <cellStyle name="Komma 5 6 10" xfId="45978" xr:uid="{00000000-0005-0000-0000-000001400000}"/>
    <cellStyle name="Komma 5 6 11" xfId="46283" xr:uid="{00000000-0005-0000-0000-000002400000}"/>
    <cellStyle name="Komma 5 6 12" xfId="49299" xr:uid="{00000000-0005-0000-0000-000003400000}"/>
    <cellStyle name="Komma 5 6 2" xfId="6640" xr:uid="{00000000-0005-0000-0000-000004400000}"/>
    <cellStyle name="Komma 5 6 2 2" xfId="11212" xr:uid="{00000000-0005-0000-0000-000005400000}"/>
    <cellStyle name="Komma 5 6 2 2 2" xfId="18762" xr:uid="{00000000-0005-0000-0000-000006400000}"/>
    <cellStyle name="Komma 5 6 2 2 3" xfId="28810" xr:uid="{00000000-0005-0000-0000-000007400000}"/>
    <cellStyle name="Komma 5 6 2 2 4" xfId="48078" xr:uid="{00000000-0005-0000-0000-000008400000}"/>
    <cellStyle name="Komma 5 6 2 2 5" xfId="51094" xr:uid="{00000000-0005-0000-0000-000009400000}"/>
    <cellStyle name="Komma 5 6 2 3" xfId="11697" xr:uid="{00000000-0005-0000-0000-00000A400000}"/>
    <cellStyle name="Komma 5 6 2 3 2" xfId="19239" xr:uid="{00000000-0005-0000-0000-00000B400000}"/>
    <cellStyle name="Komma 5 6 2 3 3" xfId="43632" xr:uid="{00000000-0005-0000-0000-00000C400000}"/>
    <cellStyle name="Komma 5 6 2 3 4" xfId="48555" xr:uid="{00000000-0005-0000-0000-00000D400000}"/>
    <cellStyle name="Komma 5 6 2 3 5" xfId="51571" xr:uid="{00000000-0005-0000-0000-00000E400000}"/>
    <cellStyle name="Komma 5 6 2 4" xfId="12184" xr:uid="{00000000-0005-0000-0000-00000F400000}"/>
    <cellStyle name="Komma 5 6 2 4 2" xfId="19716" xr:uid="{00000000-0005-0000-0000-000010400000}"/>
    <cellStyle name="Komma 5 6 2 4 3" xfId="43663" xr:uid="{00000000-0005-0000-0000-000011400000}"/>
    <cellStyle name="Komma 5 6 2 4 4" xfId="49032" xr:uid="{00000000-0005-0000-0000-000012400000}"/>
    <cellStyle name="Komma 5 6 2 4 5" xfId="52048" xr:uid="{00000000-0005-0000-0000-000013400000}"/>
    <cellStyle name="Komma 5 6 2 5" xfId="9273" xr:uid="{00000000-0005-0000-0000-000014400000}"/>
    <cellStyle name="Komma 5 6 2 5 2" xfId="44277" xr:uid="{00000000-0005-0000-0000-000015400000}"/>
    <cellStyle name="Komma 5 6 2 5 3" xfId="47601" xr:uid="{00000000-0005-0000-0000-000016400000}"/>
    <cellStyle name="Komma 5 6 2 5 4" xfId="50617" xr:uid="{00000000-0005-0000-0000-000017400000}"/>
    <cellStyle name="Komma 5 6 2 6" xfId="43846" xr:uid="{00000000-0005-0000-0000-000018400000}"/>
    <cellStyle name="Komma 5 6 2 7" xfId="46495" xr:uid="{00000000-0005-0000-0000-000019400000}"/>
    <cellStyle name="Komma 5 6 2 8" xfId="49511" xr:uid="{00000000-0005-0000-0000-00001A400000}"/>
    <cellStyle name="Komma 5 6 3" xfId="11000" xr:uid="{00000000-0005-0000-0000-00001B400000}"/>
    <cellStyle name="Komma 5 6 3 2" xfId="18550" xr:uid="{00000000-0005-0000-0000-00001C400000}"/>
    <cellStyle name="Komma 5 6 3 3" xfId="44348" xr:uid="{00000000-0005-0000-0000-00001D400000}"/>
    <cellStyle name="Komma 5 6 3 4" xfId="47866" xr:uid="{00000000-0005-0000-0000-00001E400000}"/>
    <cellStyle name="Komma 5 6 3 5" xfId="50882" xr:uid="{00000000-0005-0000-0000-00001F400000}"/>
    <cellStyle name="Komma 5 6 4" xfId="11485" xr:uid="{00000000-0005-0000-0000-000020400000}"/>
    <cellStyle name="Komma 5 6 4 2" xfId="19027" xr:uid="{00000000-0005-0000-0000-000021400000}"/>
    <cellStyle name="Komma 5 6 4 3" xfId="44126" xr:uid="{00000000-0005-0000-0000-000022400000}"/>
    <cellStyle name="Komma 5 6 4 4" xfId="48343" xr:uid="{00000000-0005-0000-0000-000023400000}"/>
    <cellStyle name="Komma 5 6 4 5" xfId="51359" xr:uid="{00000000-0005-0000-0000-000024400000}"/>
    <cellStyle name="Komma 5 6 5" xfId="11972" xr:uid="{00000000-0005-0000-0000-000025400000}"/>
    <cellStyle name="Komma 5 6 5 2" xfId="19504" xr:uid="{00000000-0005-0000-0000-000026400000}"/>
    <cellStyle name="Komma 5 6 5 3" xfId="42854" xr:uid="{00000000-0005-0000-0000-000027400000}"/>
    <cellStyle name="Komma 5 6 5 4" xfId="48820" xr:uid="{00000000-0005-0000-0000-000028400000}"/>
    <cellStyle name="Komma 5 6 5 5" xfId="51836" xr:uid="{00000000-0005-0000-0000-000029400000}"/>
    <cellStyle name="Komma 5 6 6" xfId="8960" xr:uid="{00000000-0005-0000-0000-00002A400000}"/>
    <cellStyle name="Komma 5 6 6 2" xfId="42625" xr:uid="{00000000-0005-0000-0000-00002B400000}"/>
    <cellStyle name="Komma 5 6 6 3" xfId="47389" xr:uid="{00000000-0005-0000-0000-00002C400000}"/>
    <cellStyle name="Komma 5 6 6 4" xfId="50405" xr:uid="{00000000-0005-0000-0000-00002D400000}"/>
    <cellStyle name="Komma 5 6 7" xfId="20219" xr:uid="{00000000-0005-0000-0000-00002E400000}"/>
    <cellStyle name="Komma 5 6 8" xfId="42352" xr:uid="{00000000-0005-0000-0000-00002F400000}"/>
    <cellStyle name="Komma 5 6 9" xfId="45072" xr:uid="{00000000-0005-0000-0000-000030400000}"/>
    <cellStyle name="Komma 5 7" xfId="6400" xr:uid="{00000000-0005-0000-0000-000031400000}"/>
    <cellStyle name="Komma 5 7 10" xfId="46336" xr:uid="{00000000-0005-0000-0000-000032400000}"/>
    <cellStyle name="Komma 5 7 11" xfId="49352" xr:uid="{00000000-0005-0000-0000-000033400000}"/>
    <cellStyle name="Komma 5 7 2" xfId="11053" xr:uid="{00000000-0005-0000-0000-000034400000}"/>
    <cellStyle name="Komma 5 7 2 2" xfId="18603" xr:uid="{00000000-0005-0000-0000-000035400000}"/>
    <cellStyle name="Komma 5 7 2 3" xfId="42716" xr:uid="{00000000-0005-0000-0000-000036400000}"/>
    <cellStyle name="Komma 5 7 2 4" xfId="47919" xr:uid="{00000000-0005-0000-0000-000037400000}"/>
    <cellStyle name="Komma 5 7 2 5" xfId="50935" xr:uid="{00000000-0005-0000-0000-000038400000}"/>
    <cellStyle name="Komma 5 7 3" xfId="11538" xr:uid="{00000000-0005-0000-0000-000039400000}"/>
    <cellStyle name="Komma 5 7 3 2" xfId="19080" xr:uid="{00000000-0005-0000-0000-00003A400000}"/>
    <cellStyle name="Komma 5 7 3 3" xfId="42786" xr:uid="{00000000-0005-0000-0000-00003B400000}"/>
    <cellStyle name="Komma 5 7 3 4" xfId="48396" xr:uid="{00000000-0005-0000-0000-00003C400000}"/>
    <cellStyle name="Komma 5 7 3 5" xfId="51412" xr:uid="{00000000-0005-0000-0000-00003D400000}"/>
    <cellStyle name="Komma 5 7 4" xfId="12025" xr:uid="{00000000-0005-0000-0000-00003E400000}"/>
    <cellStyle name="Komma 5 7 4 2" xfId="19557" xr:uid="{00000000-0005-0000-0000-00003F400000}"/>
    <cellStyle name="Komma 5 7 4 3" xfId="42864" xr:uid="{00000000-0005-0000-0000-000040400000}"/>
    <cellStyle name="Komma 5 7 4 4" xfId="48873" xr:uid="{00000000-0005-0000-0000-000041400000}"/>
    <cellStyle name="Komma 5 7 4 5" xfId="51889" xr:uid="{00000000-0005-0000-0000-000042400000}"/>
    <cellStyle name="Komma 5 7 5" xfId="9039" xr:uid="{00000000-0005-0000-0000-000043400000}"/>
    <cellStyle name="Komma 5 7 5 2" xfId="44146" xr:uid="{00000000-0005-0000-0000-000044400000}"/>
    <cellStyle name="Komma 5 7 5 3" xfId="47442" xr:uid="{00000000-0005-0000-0000-000045400000}"/>
    <cellStyle name="Komma 5 7 5 4" xfId="50458" xr:uid="{00000000-0005-0000-0000-000046400000}"/>
    <cellStyle name="Komma 5 7 6" xfId="20220" xr:uid="{00000000-0005-0000-0000-000047400000}"/>
    <cellStyle name="Komma 5 7 7" xfId="42370" xr:uid="{00000000-0005-0000-0000-000048400000}"/>
    <cellStyle name="Komma 5 7 8" xfId="45073" xr:uid="{00000000-0005-0000-0000-000049400000}"/>
    <cellStyle name="Komma 5 7 9" xfId="45979" xr:uid="{00000000-0005-0000-0000-00004A400000}"/>
    <cellStyle name="Komma 5 8" xfId="6720" xr:uid="{00000000-0005-0000-0000-00004B400000}"/>
    <cellStyle name="Komma 5 8 2" xfId="11265" xr:uid="{00000000-0005-0000-0000-00004C400000}"/>
    <cellStyle name="Komma 5 8 2 2" xfId="18815" xr:uid="{00000000-0005-0000-0000-00004D400000}"/>
    <cellStyle name="Komma 5 8 2 3" xfId="30309" xr:uid="{00000000-0005-0000-0000-00004E400000}"/>
    <cellStyle name="Komma 5 8 2 4" xfId="48131" xr:uid="{00000000-0005-0000-0000-00004F400000}"/>
    <cellStyle name="Komma 5 8 2 5" xfId="51147" xr:uid="{00000000-0005-0000-0000-000050400000}"/>
    <cellStyle name="Komma 5 8 3" xfId="11750" xr:uid="{00000000-0005-0000-0000-000051400000}"/>
    <cellStyle name="Komma 5 8 3 2" xfId="19292" xr:uid="{00000000-0005-0000-0000-000052400000}"/>
    <cellStyle name="Komma 5 8 3 3" xfId="43633" xr:uid="{00000000-0005-0000-0000-000053400000}"/>
    <cellStyle name="Komma 5 8 3 4" xfId="48608" xr:uid="{00000000-0005-0000-0000-000054400000}"/>
    <cellStyle name="Komma 5 8 3 5" xfId="51624" xr:uid="{00000000-0005-0000-0000-000055400000}"/>
    <cellStyle name="Komma 5 8 4" xfId="12238" xr:uid="{00000000-0005-0000-0000-000056400000}"/>
    <cellStyle name="Komma 5 8 4 2" xfId="19769" xr:uid="{00000000-0005-0000-0000-000057400000}"/>
    <cellStyle name="Komma 5 8 4 3" xfId="43328" xr:uid="{00000000-0005-0000-0000-000058400000}"/>
    <cellStyle name="Komma 5 8 4 4" xfId="49085" xr:uid="{00000000-0005-0000-0000-000059400000}"/>
    <cellStyle name="Komma 5 8 4 5" xfId="52101" xr:uid="{00000000-0005-0000-0000-00005A400000}"/>
    <cellStyle name="Komma 5 8 5" xfId="9353" xr:uid="{00000000-0005-0000-0000-00005B400000}"/>
    <cellStyle name="Komma 5 8 5 2" xfId="21309" xr:uid="{00000000-0005-0000-0000-00005C400000}"/>
    <cellStyle name="Komma 5 8 5 3" xfId="47654" xr:uid="{00000000-0005-0000-0000-00005D400000}"/>
    <cellStyle name="Komma 5 8 5 4" xfId="50670" xr:uid="{00000000-0005-0000-0000-00005E400000}"/>
    <cellStyle name="Komma 5 8 6" xfId="43550" xr:uid="{00000000-0005-0000-0000-00005F400000}"/>
    <cellStyle name="Komma 5 8 7" xfId="46548" xr:uid="{00000000-0005-0000-0000-000060400000}"/>
    <cellStyle name="Komma 5 8 8" xfId="49564" xr:uid="{00000000-0005-0000-0000-000061400000}"/>
    <cellStyle name="Komma 5 9" xfId="10841" xr:uid="{00000000-0005-0000-0000-000062400000}"/>
    <cellStyle name="Komma 5 9 2" xfId="18391" xr:uid="{00000000-0005-0000-0000-000063400000}"/>
    <cellStyle name="Komma 5 9 3" xfId="28617" xr:uid="{00000000-0005-0000-0000-000064400000}"/>
    <cellStyle name="Komma 5 9 4" xfId="47707" xr:uid="{00000000-0005-0000-0000-000065400000}"/>
    <cellStyle name="Komma 5 9 5" xfId="50723" xr:uid="{00000000-0005-0000-0000-000066400000}"/>
    <cellStyle name="Komma 6" xfId="20221" xr:uid="{00000000-0005-0000-0000-000067400000}"/>
    <cellStyle name="Komma 6 2" xfId="20222" xr:uid="{00000000-0005-0000-0000-000068400000}"/>
    <cellStyle name="Komma 6 2 2" xfId="20223" xr:uid="{00000000-0005-0000-0000-000069400000}"/>
    <cellStyle name="Komma 6 2 2 2" xfId="20224" xr:uid="{00000000-0005-0000-0000-00006A400000}"/>
    <cellStyle name="Komma 6 2 2 2 2" xfId="45077" xr:uid="{00000000-0005-0000-0000-00006B400000}"/>
    <cellStyle name="Komma 6 2 2 2 3" xfId="45983" xr:uid="{00000000-0005-0000-0000-00006C400000}"/>
    <cellStyle name="Komma 6 2 2 3" xfId="45076" xr:uid="{00000000-0005-0000-0000-00006D400000}"/>
    <cellStyle name="Komma 6 2 2 4" xfId="45982" xr:uid="{00000000-0005-0000-0000-00006E400000}"/>
    <cellStyle name="Komma 6 2 3" xfId="20225" xr:uid="{00000000-0005-0000-0000-00006F400000}"/>
    <cellStyle name="Komma 6 2 3 2" xfId="20226" xr:uid="{00000000-0005-0000-0000-000070400000}"/>
    <cellStyle name="Komma 6 2 3 2 2" xfId="45079" xr:uid="{00000000-0005-0000-0000-000071400000}"/>
    <cellStyle name="Komma 6 2 3 2 3" xfId="45985" xr:uid="{00000000-0005-0000-0000-000072400000}"/>
    <cellStyle name="Komma 6 2 3 3" xfId="45078" xr:uid="{00000000-0005-0000-0000-000073400000}"/>
    <cellStyle name="Komma 6 2 3 4" xfId="45984" xr:uid="{00000000-0005-0000-0000-000074400000}"/>
    <cellStyle name="Komma 6 2 4" xfId="20227" xr:uid="{00000000-0005-0000-0000-000075400000}"/>
    <cellStyle name="Komma 6 2 4 2" xfId="45080" xr:uid="{00000000-0005-0000-0000-000076400000}"/>
    <cellStyle name="Komma 6 2 4 3" xfId="45986" xr:uid="{00000000-0005-0000-0000-000077400000}"/>
    <cellStyle name="Komma 6 2 5" xfId="45075" xr:uid="{00000000-0005-0000-0000-000078400000}"/>
    <cellStyle name="Komma 6 2 6" xfId="45981" xr:uid="{00000000-0005-0000-0000-000079400000}"/>
    <cellStyle name="Komma 6 3" xfId="20228" xr:uid="{00000000-0005-0000-0000-00007A400000}"/>
    <cellStyle name="Komma 6 3 2" xfId="20229" xr:uid="{00000000-0005-0000-0000-00007B400000}"/>
    <cellStyle name="Komma 6 3 2 2" xfId="45082" xr:uid="{00000000-0005-0000-0000-00007C400000}"/>
    <cellStyle name="Komma 6 3 2 3" xfId="45988" xr:uid="{00000000-0005-0000-0000-00007D400000}"/>
    <cellStyle name="Komma 6 3 3" xfId="45081" xr:uid="{00000000-0005-0000-0000-00007E400000}"/>
    <cellStyle name="Komma 6 3 4" xfId="45987" xr:uid="{00000000-0005-0000-0000-00007F400000}"/>
    <cellStyle name="Komma 6 4" xfId="20230" xr:uid="{00000000-0005-0000-0000-000080400000}"/>
    <cellStyle name="Komma 6 4 2" xfId="20231" xr:uid="{00000000-0005-0000-0000-000081400000}"/>
    <cellStyle name="Komma 6 4 2 2" xfId="45084" xr:uid="{00000000-0005-0000-0000-000082400000}"/>
    <cellStyle name="Komma 6 4 2 3" xfId="45990" xr:uid="{00000000-0005-0000-0000-000083400000}"/>
    <cellStyle name="Komma 6 4 3" xfId="45083" xr:uid="{00000000-0005-0000-0000-000084400000}"/>
    <cellStyle name="Komma 6 4 4" xfId="45989" xr:uid="{00000000-0005-0000-0000-000085400000}"/>
    <cellStyle name="Komma 6 5" xfId="20232" xr:uid="{00000000-0005-0000-0000-000086400000}"/>
    <cellStyle name="Komma 6 5 2" xfId="20233" xr:uid="{00000000-0005-0000-0000-000087400000}"/>
    <cellStyle name="Komma 6 5 2 2" xfId="45086" xr:uid="{00000000-0005-0000-0000-000088400000}"/>
    <cellStyle name="Komma 6 5 2 3" xfId="45992" xr:uid="{00000000-0005-0000-0000-000089400000}"/>
    <cellStyle name="Komma 6 5 3" xfId="45085" xr:uid="{00000000-0005-0000-0000-00008A400000}"/>
    <cellStyle name="Komma 6 5 4" xfId="45991" xr:uid="{00000000-0005-0000-0000-00008B400000}"/>
    <cellStyle name="Komma 6 6" xfId="20234" xr:uid="{00000000-0005-0000-0000-00008C400000}"/>
    <cellStyle name="Komma 6 6 2" xfId="45087" xr:uid="{00000000-0005-0000-0000-00008D400000}"/>
    <cellStyle name="Komma 6 6 3" xfId="45993" xr:uid="{00000000-0005-0000-0000-00008E400000}"/>
    <cellStyle name="Komma 6 7" xfId="45074" xr:uid="{00000000-0005-0000-0000-00008F400000}"/>
    <cellStyle name="Komma 6 8" xfId="45980" xr:uid="{00000000-0005-0000-0000-000090400000}"/>
    <cellStyle name="Komma 7" xfId="20235" xr:uid="{00000000-0005-0000-0000-000091400000}"/>
    <cellStyle name="Komma 7 2" xfId="20236" xr:uid="{00000000-0005-0000-0000-000092400000}"/>
    <cellStyle name="Komma 7 2 2" xfId="20237" xr:uid="{00000000-0005-0000-0000-000093400000}"/>
    <cellStyle name="Komma 7 2 2 2" xfId="20238" xr:uid="{00000000-0005-0000-0000-000094400000}"/>
    <cellStyle name="Komma 7 2 2 2 2" xfId="45091" xr:uid="{00000000-0005-0000-0000-000095400000}"/>
    <cellStyle name="Komma 7 2 2 2 3" xfId="45997" xr:uid="{00000000-0005-0000-0000-000096400000}"/>
    <cellStyle name="Komma 7 2 2 3" xfId="45090" xr:uid="{00000000-0005-0000-0000-000097400000}"/>
    <cellStyle name="Komma 7 2 2 4" xfId="45996" xr:uid="{00000000-0005-0000-0000-000098400000}"/>
    <cellStyle name="Komma 7 2 3" xfId="20239" xr:uid="{00000000-0005-0000-0000-000099400000}"/>
    <cellStyle name="Komma 7 2 3 2" xfId="20240" xr:uid="{00000000-0005-0000-0000-00009A400000}"/>
    <cellStyle name="Komma 7 2 3 2 2" xfId="45093" xr:uid="{00000000-0005-0000-0000-00009B400000}"/>
    <cellStyle name="Komma 7 2 3 2 3" xfId="45999" xr:uid="{00000000-0005-0000-0000-00009C400000}"/>
    <cellStyle name="Komma 7 2 3 3" xfId="45092" xr:uid="{00000000-0005-0000-0000-00009D400000}"/>
    <cellStyle name="Komma 7 2 3 4" xfId="45998" xr:uid="{00000000-0005-0000-0000-00009E400000}"/>
    <cellStyle name="Komma 7 2 4" xfId="20241" xr:uid="{00000000-0005-0000-0000-00009F400000}"/>
    <cellStyle name="Komma 7 2 4 2" xfId="45094" xr:uid="{00000000-0005-0000-0000-0000A0400000}"/>
    <cellStyle name="Komma 7 2 4 3" xfId="46000" xr:uid="{00000000-0005-0000-0000-0000A1400000}"/>
    <cellStyle name="Komma 7 2 5" xfId="45089" xr:uid="{00000000-0005-0000-0000-0000A2400000}"/>
    <cellStyle name="Komma 7 2 6" xfId="45995" xr:uid="{00000000-0005-0000-0000-0000A3400000}"/>
    <cellStyle name="Komma 7 3" xfId="20242" xr:uid="{00000000-0005-0000-0000-0000A4400000}"/>
    <cellStyle name="Komma 7 3 2" xfId="20243" xr:uid="{00000000-0005-0000-0000-0000A5400000}"/>
    <cellStyle name="Komma 7 3 2 2" xfId="45096" xr:uid="{00000000-0005-0000-0000-0000A6400000}"/>
    <cellStyle name="Komma 7 3 2 3" xfId="46002" xr:uid="{00000000-0005-0000-0000-0000A7400000}"/>
    <cellStyle name="Komma 7 3 3" xfId="45095" xr:uid="{00000000-0005-0000-0000-0000A8400000}"/>
    <cellStyle name="Komma 7 3 4" xfId="46001" xr:uid="{00000000-0005-0000-0000-0000A9400000}"/>
    <cellStyle name="Komma 7 4" xfId="20244" xr:uid="{00000000-0005-0000-0000-0000AA400000}"/>
    <cellStyle name="Komma 7 4 2" xfId="20245" xr:uid="{00000000-0005-0000-0000-0000AB400000}"/>
    <cellStyle name="Komma 7 4 2 2" xfId="45098" xr:uid="{00000000-0005-0000-0000-0000AC400000}"/>
    <cellStyle name="Komma 7 4 2 3" xfId="46004" xr:uid="{00000000-0005-0000-0000-0000AD400000}"/>
    <cellStyle name="Komma 7 4 3" xfId="45097" xr:uid="{00000000-0005-0000-0000-0000AE400000}"/>
    <cellStyle name="Komma 7 4 4" xfId="46003" xr:uid="{00000000-0005-0000-0000-0000AF400000}"/>
    <cellStyle name="Komma 7 5" xfId="20246" xr:uid="{00000000-0005-0000-0000-0000B0400000}"/>
    <cellStyle name="Komma 7 5 2" xfId="45099" xr:uid="{00000000-0005-0000-0000-0000B1400000}"/>
    <cellStyle name="Komma 7 5 3" xfId="46005" xr:uid="{00000000-0005-0000-0000-0000B2400000}"/>
    <cellStyle name="Komma 7 6" xfId="45088" xr:uid="{00000000-0005-0000-0000-0000B3400000}"/>
    <cellStyle name="Komma 7 7" xfId="45994" xr:uid="{00000000-0005-0000-0000-0000B4400000}"/>
    <cellStyle name="Komma 8" xfId="20247" xr:uid="{00000000-0005-0000-0000-0000B5400000}"/>
    <cellStyle name="Komma 8 2" xfId="20248" xr:uid="{00000000-0005-0000-0000-0000B6400000}"/>
    <cellStyle name="Komma 8 2 2" xfId="20249" xr:uid="{00000000-0005-0000-0000-0000B7400000}"/>
    <cellStyle name="Komma 8 2 2 2" xfId="45102" xr:uid="{00000000-0005-0000-0000-0000B8400000}"/>
    <cellStyle name="Komma 8 2 2 3" xfId="46008" xr:uid="{00000000-0005-0000-0000-0000B9400000}"/>
    <cellStyle name="Komma 8 2 3" xfId="45101" xr:uid="{00000000-0005-0000-0000-0000BA400000}"/>
    <cellStyle name="Komma 8 2 4" xfId="46007" xr:uid="{00000000-0005-0000-0000-0000BB400000}"/>
    <cellStyle name="Komma 8 3" xfId="20250" xr:uid="{00000000-0005-0000-0000-0000BC400000}"/>
    <cellStyle name="Komma 8 3 2" xfId="20251" xr:uid="{00000000-0005-0000-0000-0000BD400000}"/>
    <cellStyle name="Komma 8 3 2 2" xfId="45104" xr:uid="{00000000-0005-0000-0000-0000BE400000}"/>
    <cellStyle name="Komma 8 3 2 3" xfId="46010" xr:uid="{00000000-0005-0000-0000-0000BF400000}"/>
    <cellStyle name="Komma 8 3 3" xfId="45103" xr:uid="{00000000-0005-0000-0000-0000C0400000}"/>
    <cellStyle name="Komma 8 3 4" xfId="46009" xr:uid="{00000000-0005-0000-0000-0000C1400000}"/>
    <cellStyle name="Komma 8 4" xfId="20252" xr:uid="{00000000-0005-0000-0000-0000C2400000}"/>
    <cellStyle name="Komma 8 4 2" xfId="45105" xr:uid="{00000000-0005-0000-0000-0000C3400000}"/>
    <cellStyle name="Komma 8 4 3" xfId="46011" xr:uid="{00000000-0005-0000-0000-0000C4400000}"/>
    <cellStyle name="Komma 8 5" xfId="45100" xr:uid="{00000000-0005-0000-0000-0000C5400000}"/>
    <cellStyle name="Komma 8 6" xfId="46006" xr:uid="{00000000-0005-0000-0000-0000C6400000}"/>
    <cellStyle name="Komma 9" xfId="20253" xr:uid="{00000000-0005-0000-0000-0000C7400000}"/>
    <cellStyle name="Komma 9 2" xfId="20254" xr:uid="{00000000-0005-0000-0000-0000C8400000}"/>
    <cellStyle name="Komma 9 2 2" xfId="45107" xr:uid="{00000000-0005-0000-0000-0000C9400000}"/>
    <cellStyle name="Komma 9 2 3" xfId="46013" xr:uid="{00000000-0005-0000-0000-0000CA400000}"/>
    <cellStyle name="Komma 9 3" xfId="45106" xr:uid="{00000000-0005-0000-0000-0000CB400000}"/>
    <cellStyle name="Komma 9 4" xfId="46012" xr:uid="{00000000-0005-0000-0000-0000CC400000}"/>
    <cellStyle name="Kontroller celle" xfId="6783" xr:uid="{00000000-0005-0000-0000-0000CD400000}"/>
    <cellStyle name="Link" xfId="13786" xr:uid="{00000000-0005-0000-0000-0000CE400000}"/>
    <cellStyle name="Link 2" xfId="3267" xr:uid="{00000000-0005-0000-0000-0000CF400000}"/>
    <cellStyle name="Link 2 2" xfId="20256" xr:uid="{00000000-0005-0000-0000-0000D0400000}"/>
    <cellStyle name="Link 2 3" xfId="20257" xr:uid="{00000000-0005-0000-0000-0000D1400000}"/>
    <cellStyle name="Link 2 4" xfId="20258" xr:uid="{00000000-0005-0000-0000-0000D2400000}"/>
    <cellStyle name="Link 2 5" xfId="20259" xr:uid="{00000000-0005-0000-0000-0000D3400000}"/>
    <cellStyle name="Link 3" xfId="5092" xr:uid="{00000000-0005-0000-0000-0000D4400000}"/>
    <cellStyle name="Link 3 2" xfId="20261" xr:uid="{00000000-0005-0000-0000-0000D5400000}"/>
    <cellStyle name="Link 4" xfId="20262" xr:uid="{00000000-0005-0000-0000-0000D6400000}"/>
    <cellStyle name="Link 5" xfId="20263" xr:uid="{00000000-0005-0000-0000-0000D7400000}"/>
    <cellStyle name="Link 6" xfId="20264" xr:uid="{00000000-0005-0000-0000-0000D8400000}"/>
    <cellStyle name="Linked Cell 2" xfId="1625" xr:uid="{00000000-0005-0000-0000-0000D9400000}"/>
    <cellStyle name="Markeringsfarve1" xfId="6784" xr:uid="{00000000-0005-0000-0000-0000DA400000}"/>
    <cellStyle name="Markeringsfarve2" xfId="6785" xr:uid="{00000000-0005-0000-0000-0000DB400000}"/>
    <cellStyle name="Markeringsfarve3" xfId="6786" xr:uid="{00000000-0005-0000-0000-0000DC400000}"/>
    <cellStyle name="Markeringsfarve4" xfId="6787" xr:uid="{00000000-0005-0000-0000-0000DD400000}"/>
    <cellStyle name="Markeringsfarve5" xfId="6788" xr:uid="{00000000-0005-0000-0000-0000DE400000}"/>
    <cellStyle name="Markeringsfarve6" xfId="6789" xr:uid="{00000000-0005-0000-0000-0000DF400000}"/>
    <cellStyle name="Migliaia [0] 10" xfId="311" xr:uid="{00000000-0005-0000-0000-0000E0400000}"/>
    <cellStyle name="Migliaia [0] 10 2" xfId="2272" xr:uid="{00000000-0005-0000-0000-0000E1400000}"/>
    <cellStyle name="Migliaia [0] 10 2 2" xfId="4246" xr:uid="{00000000-0005-0000-0000-0000E2400000}"/>
    <cellStyle name="Migliaia [0] 10 2 2 2" xfId="8018" xr:uid="{00000000-0005-0000-0000-0000E3400000}"/>
    <cellStyle name="Migliaia [0] 10 2 2 2 2" xfId="18031" xr:uid="{00000000-0005-0000-0000-0000E4400000}"/>
    <cellStyle name="Migliaia [0] 10 2 2 2 3" xfId="44195" xr:uid="{00000000-0005-0000-0000-0000E5400000}"/>
    <cellStyle name="Migliaia [0] 10 2 2 2 4" xfId="47037" xr:uid="{00000000-0005-0000-0000-0000E6400000}"/>
    <cellStyle name="Migliaia [0] 10 2 2 2 5" xfId="50053" xr:uid="{00000000-0005-0000-0000-0000E7400000}"/>
    <cellStyle name="Migliaia [0] 10 2 2 3" xfId="8665" xr:uid="{00000000-0005-0000-0000-0000E8400000}"/>
    <cellStyle name="Migliaia [0] 10 2 2 4" xfId="6790" xr:uid="{00000000-0005-0000-0000-0000E9400000}"/>
    <cellStyle name="Migliaia [0] 10 2 2 4 2" xfId="17563" xr:uid="{00000000-0005-0000-0000-0000EA400000}"/>
    <cellStyle name="Migliaia [0] 10 2 2 4 3" xfId="42448" xr:uid="{00000000-0005-0000-0000-0000EB400000}"/>
    <cellStyle name="Migliaia [0] 10 2 2 4 4" xfId="46556" xr:uid="{00000000-0005-0000-0000-0000EC400000}"/>
    <cellStyle name="Migliaia [0] 10 2 2 4 5" xfId="49572" xr:uid="{00000000-0005-0000-0000-0000ED400000}"/>
    <cellStyle name="Migliaia [0] 10 2 2 5" xfId="15813" xr:uid="{00000000-0005-0000-0000-0000EE400000}"/>
    <cellStyle name="Migliaia [0] 10 2 2 6" xfId="20267" xr:uid="{00000000-0005-0000-0000-0000EF400000}"/>
    <cellStyle name="Migliaia [0] 10 2 2 7" xfId="45108" xr:uid="{00000000-0005-0000-0000-0000F0400000}"/>
    <cellStyle name="Migliaia [0] 10 2 2 8" xfId="46014" xr:uid="{00000000-0005-0000-0000-0000F1400000}"/>
    <cellStyle name="Migliaia [0] 10 2 3" xfId="8019" xr:uid="{00000000-0005-0000-0000-0000F2400000}"/>
    <cellStyle name="Migliaia [0] 10 2 3 2" xfId="29020" xr:uid="{00000000-0005-0000-0000-0000F3400000}"/>
    <cellStyle name="Migliaia [0] 10 2 3 2 2" xfId="34371" xr:uid="{00000000-0005-0000-0000-0000F4400000}"/>
    <cellStyle name="Migliaia [0] 10 2 3 2 3" xfId="39673" xr:uid="{00000000-0005-0000-0000-0000F5400000}"/>
    <cellStyle name="Migliaia [0] 10 2 3 3" xfId="31906" xr:uid="{00000000-0005-0000-0000-0000F6400000}"/>
    <cellStyle name="Migliaia [0] 10 2 3 4" xfId="37022" xr:uid="{00000000-0005-0000-0000-0000F7400000}"/>
    <cellStyle name="Migliaia [0] 10 2 4" xfId="15812" xr:uid="{00000000-0005-0000-0000-0000F8400000}"/>
    <cellStyle name="Migliaia [0] 10 2 5" xfId="20266" xr:uid="{00000000-0005-0000-0000-0000F9400000}"/>
    <cellStyle name="Migliaia [0] 10 3" xfId="3959" xr:uid="{00000000-0005-0000-0000-0000FA400000}"/>
    <cellStyle name="Migliaia [0] 10 3 2" xfId="8020" xr:uid="{00000000-0005-0000-0000-0000FB400000}"/>
    <cellStyle name="Migliaia [0] 10 3 2 2" xfId="14611" xr:uid="{00000000-0005-0000-0000-0000FC400000}"/>
    <cellStyle name="Migliaia [0] 10 3 2 2 2" xfId="18032" xr:uid="{00000000-0005-0000-0000-0000FD400000}"/>
    <cellStyle name="Migliaia [0] 10 3 2 2 2 2" xfId="34372" xr:uid="{00000000-0005-0000-0000-0000FE400000}"/>
    <cellStyle name="Migliaia [0] 10 3 2 2 3" xfId="39674" xr:uid="{00000000-0005-0000-0000-0000FF400000}"/>
    <cellStyle name="Migliaia [0] 10 3 2 2 4" xfId="29021" xr:uid="{00000000-0005-0000-0000-000000410000}"/>
    <cellStyle name="Migliaia [0] 10 3 2 3" xfId="31907" xr:uid="{00000000-0005-0000-0000-000001410000}"/>
    <cellStyle name="Migliaia [0] 10 3 2 4" xfId="37023" xr:uid="{00000000-0005-0000-0000-000002410000}"/>
    <cellStyle name="Migliaia [0] 10 3 2 5" xfId="21420" xr:uid="{00000000-0005-0000-0000-000003410000}"/>
    <cellStyle name="Migliaia [0] 10 3 2 6" xfId="47038" xr:uid="{00000000-0005-0000-0000-000004410000}"/>
    <cellStyle name="Migliaia [0] 10 3 2 7" xfId="50054" xr:uid="{00000000-0005-0000-0000-000005410000}"/>
    <cellStyle name="Migliaia [0] 10 3 2 8" xfId="13887" xr:uid="{00000000-0005-0000-0000-000006410000}"/>
    <cellStyle name="Migliaia [0] 10 3 3" xfId="8694" xr:uid="{00000000-0005-0000-0000-000007410000}"/>
    <cellStyle name="Migliaia [0] 10 3 4" xfId="6791" xr:uid="{00000000-0005-0000-0000-000008410000}"/>
    <cellStyle name="Migliaia [0] 10 3 4 2" xfId="17564" xr:uid="{00000000-0005-0000-0000-000009410000}"/>
    <cellStyle name="Migliaia [0] 10 3 4 3" xfId="29381" xr:uid="{00000000-0005-0000-0000-00000A410000}"/>
    <cellStyle name="Migliaia [0] 10 3 4 4" xfId="46557" xr:uid="{00000000-0005-0000-0000-00000B410000}"/>
    <cellStyle name="Migliaia [0] 10 3 4 5" xfId="49573" xr:uid="{00000000-0005-0000-0000-00000C410000}"/>
    <cellStyle name="Migliaia [0] 10 3 5" xfId="15814" xr:uid="{00000000-0005-0000-0000-00000D410000}"/>
    <cellStyle name="Migliaia [0] 10 3 6" xfId="20268" xr:uid="{00000000-0005-0000-0000-00000E410000}"/>
    <cellStyle name="Migliaia [0] 10 4" xfId="3506" xr:uid="{00000000-0005-0000-0000-00000F410000}"/>
    <cellStyle name="Migliaia [0] 10 4 2" xfId="13316" xr:uid="{00000000-0005-0000-0000-000010410000}"/>
    <cellStyle name="Migliaia [0] 10 4 2 2" xfId="31357" xr:uid="{00000000-0005-0000-0000-000011410000}"/>
    <cellStyle name="Migliaia [0] 10 4 2 2 2" xfId="36515" xr:uid="{00000000-0005-0000-0000-000012410000}"/>
    <cellStyle name="Migliaia [0] 10 4 2 2 3" xfId="41817" xr:uid="{00000000-0005-0000-0000-000013410000}"/>
    <cellStyle name="Migliaia [0] 10 4 2 3" xfId="33864" xr:uid="{00000000-0005-0000-0000-000014410000}"/>
    <cellStyle name="Migliaia [0] 10 4 2 4" xfId="39166" xr:uid="{00000000-0005-0000-0000-000015410000}"/>
    <cellStyle name="Migliaia [0] 10 4 3" xfId="15815" xr:uid="{00000000-0005-0000-0000-000016410000}"/>
    <cellStyle name="Migliaia [0] 10 4 3 2" xfId="34373" xr:uid="{00000000-0005-0000-0000-000017410000}"/>
    <cellStyle name="Migliaia [0] 10 4 3 3" xfId="39675" xr:uid="{00000000-0005-0000-0000-000018410000}"/>
    <cellStyle name="Migliaia [0] 10 4 3 4" xfId="29022" xr:uid="{00000000-0005-0000-0000-000019410000}"/>
    <cellStyle name="Migliaia [0] 10 4 4" xfId="31908" xr:uid="{00000000-0005-0000-0000-00001A410000}"/>
    <cellStyle name="Migliaia [0] 10 4 5" xfId="37024" xr:uid="{00000000-0005-0000-0000-00001B410000}"/>
    <cellStyle name="Migliaia [0] 10 4 6" xfId="12258" xr:uid="{00000000-0005-0000-0000-00001C410000}"/>
    <cellStyle name="Migliaia [0] 10 5" xfId="13385" xr:uid="{00000000-0005-0000-0000-00001D410000}"/>
    <cellStyle name="Migliaia [0] 10 5 2" xfId="29023" xr:uid="{00000000-0005-0000-0000-00001E410000}"/>
    <cellStyle name="Migliaia [0] 10 5 2 2" xfId="34374" xr:uid="{00000000-0005-0000-0000-00001F410000}"/>
    <cellStyle name="Migliaia [0] 10 5 2 3" xfId="39676" xr:uid="{00000000-0005-0000-0000-000020410000}"/>
    <cellStyle name="Migliaia [0] 10 5 3" xfId="31909" xr:uid="{00000000-0005-0000-0000-000021410000}"/>
    <cellStyle name="Migliaia [0] 10 5 4" xfId="37025" xr:uid="{00000000-0005-0000-0000-000022410000}"/>
    <cellStyle name="Migliaia [0] 10 6" xfId="15811" xr:uid="{00000000-0005-0000-0000-000023410000}"/>
    <cellStyle name="Migliaia [0] 10 6 2" xfId="34370" xr:uid="{00000000-0005-0000-0000-000024410000}"/>
    <cellStyle name="Migliaia [0] 10 6 3" xfId="39672" xr:uid="{00000000-0005-0000-0000-000025410000}"/>
    <cellStyle name="Migliaia [0] 10 6 4" xfId="29019" xr:uid="{00000000-0005-0000-0000-000026410000}"/>
    <cellStyle name="Migliaia [0] 10 7" xfId="31905" xr:uid="{00000000-0005-0000-0000-000027410000}"/>
    <cellStyle name="Migliaia [0] 10 8" xfId="37021" xr:uid="{00000000-0005-0000-0000-000028410000}"/>
    <cellStyle name="Migliaia [0] 10 9" xfId="1727" xr:uid="{00000000-0005-0000-0000-000029410000}"/>
    <cellStyle name="Migliaia [0] 11" xfId="312" xr:uid="{00000000-0005-0000-0000-00002A410000}"/>
    <cellStyle name="Migliaia [0] 11 2" xfId="2273" xr:uid="{00000000-0005-0000-0000-00002B410000}"/>
    <cellStyle name="Migliaia [0] 11 2 2" xfId="4247" xr:uid="{00000000-0005-0000-0000-00002C410000}"/>
    <cellStyle name="Migliaia [0] 11 2 2 2" xfId="8021" xr:uid="{00000000-0005-0000-0000-00002D410000}"/>
    <cellStyle name="Migliaia [0] 11 2 2 2 2" xfId="18033" xr:uid="{00000000-0005-0000-0000-00002E410000}"/>
    <cellStyle name="Migliaia [0] 11 2 2 2 3" xfId="44099" xr:uid="{00000000-0005-0000-0000-00002F410000}"/>
    <cellStyle name="Migliaia [0] 11 2 2 2 4" xfId="47039" xr:uid="{00000000-0005-0000-0000-000030410000}"/>
    <cellStyle name="Migliaia [0] 11 2 2 2 5" xfId="50055" xr:uid="{00000000-0005-0000-0000-000031410000}"/>
    <cellStyle name="Migliaia [0] 11 2 2 3" xfId="8493" xr:uid="{00000000-0005-0000-0000-000032410000}"/>
    <cellStyle name="Migliaia [0] 11 2 2 4" xfId="6792" xr:uid="{00000000-0005-0000-0000-000033410000}"/>
    <cellStyle name="Migliaia [0] 11 2 2 4 2" xfId="17565" xr:uid="{00000000-0005-0000-0000-000034410000}"/>
    <cellStyle name="Migliaia [0] 11 2 2 4 3" xfId="42449" xr:uid="{00000000-0005-0000-0000-000035410000}"/>
    <cellStyle name="Migliaia [0] 11 2 2 4 4" xfId="46558" xr:uid="{00000000-0005-0000-0000-000036410000}"/>
    <cellStyle name="Migliaia [0] 11 2 2 4 5" xfId="49574" xr:uid="{00000000-0005-0000-0000-000037410000}"/>
    <cellStyle name="Migliaia [0] 11 2 2 5" xfId="15818" xr:uid="{00000000-0005-0000-0000-000038410000}"/>
    <cellStyle name="Migliaia [0] 11 2 2 6" xfId="20272" xr:uid="{00000000-0005-0000-0000-000039410000}"/>
    <cellStyle name="Migliaia [0] 11 2 2 7" xfId="45109" xr:uid="{00000000-0005-0000-0000-00003A410000}"/>
    <cellStyle name="Migliaia [0] 11 2 2 8" xfId="46015" xr:uid="{00000000-0005-0000-0000-00003B410000}"/>
    <cellStyle name="Migliaia [0] 11 2 3" xfId="8022" xr:uid="{00000000-0005-0000-0000-00003C410000}"/>
    <cellStyle name="Migliaia [0] 11 2 3 2" xfId="29025" xr:uid="{00000000-0005-0000-0000-00003D410000}"/>
    <cellStyle name="Migliaia [0] 11 2 3 2 2" xfId="34376" xr:uid="{00000000-0005-0000-0000-00003E410000}"/>
    <cellStyle name="Migliaia [0] 11 2 3 2 3" xfId="39678" xr:uid="{00000000-0005-0000-0000-00003F410000}"/>
    <cellStyle name="Migliaia [0] 11 2 3 3" xfId="31911" xr:uid="{00000000-0005-0000-0000-000040410000}"/>
    <cellStyle name="Migliaia [0] 11 2 3 4" xfId="37027" xr:uid="{00000000-0005-0000-0000-000041410000}"/>
    <cellStyle name="Migliaia [0] 11 2 4" xfId="15817" xr:uid="{00000000-0005-0000-0000-000042410000}"/>
    <cellStyle name="Migliaia [0] 11 2 5" xfId="20271" xr:uid="{00000000-0005-0000-0000-000043410000}"/>
    <cellStyle name="Migliaia [0] 11 3" xfId="3960" xr:uid="{00000000-0005-0000-0000-000044410000}"/>
    <cellStyle name="Migliaia [0] 11 3 2" xfId="8023" xr:uid="{00000000-0005-0000-0000-000045410000}"/>
    <cellStyle name="Migliaia [0] 11 3 2 2" xfId="14612" xr:uid="{00000000-0005-0000-0000-000046410000}"/>
    <cellStyle name="Migliaia [0] 11 3 2 2 2" xfId="18034" xr:uid="{00000000-0005-0000-0000-000047410000}"/>
    <cellStyle name="Migliaia [0] 11 3 2 2 2 2" xfId="34377" xr:uid="{00000000-0005-0000-0000-000048410000}"/>
    <cellStyle name="Migliaia [0] 11 3 2 2 3" xfId="39679" xr:uid="{00000000-0005-0000-0000-000049410000}"/>
    <cellStyle name="Migliaia [0] 11 3 2 2 4" xfId="29026" xr:uid="{00000000-0005-0000-0000-00004A410000}"/>
    <cellStyle name="Migliaia [0] 11 3 2 3" xfId="31912" xr:uid="{00000000-0005-0000-0000-00004B410000}"/>
    <cellStyle name="Migliaia [0] 11 3 2 4" xfId="37028" xr:uid="{00000000-0005-0000-0000-00004C410000}"/>
    <cellStyle name="Migliaia [0] 11 3 2 5" xfId="44328" xr:uid="{00000000-0005-0000-0000-00004D410000}"/>
    <cellStyle name="Migliaia [0] 11 3 2 6" xfId="47040" xr:uid="{00000000-0005-0000-0000-00004E410000}"/>
    <cellStyle name="Migliaia [0] 11 3 2 7" xfId="50056" xr:uid="{00000000-0005-0000-0000-00004F410000}"/>
    <cellStyle name="Migliaia [0] 11 3 2 8" xfId="13888" xr:uid="{00000000-0005-0000-0000-000050410000}"/>
    <cellStyle name="Migliaia [0] 11 3 3" xfId="8693" xr:uid="{00000000-0005-0000-0000-000051410000}"/>
    <cellStyle name="Migliaia [0] 11 3 4" xfId="6793" xr:uid="{00000000-0005-0000-0000-000052410000}"/>
    <cellStyle name="Migliaia [0] 11 3 4 2" xfId="17566" xr:uid="{00000000-0005-0000-0000-000053410000}"/>
    <cellStyle name="Migliaia [0] 11 3 4 3" xfId="43357" xr:uid="{00000000-0005-0000-0000-000054410000}"/>
    <cellStyle name="Migliaia [0] 11 3 4 4" xfId="46559" xr:uid="{00000000-0005-0000-0000-000055410000}"/>
    <cellStyle name="Migliaia [0] 11 3 4 5" xfId="49575" xr:uid="{00000000-0005-0000-0000-000056410000}"/>
    <cellStyle name="Migliaia [0] 11 3 5" xfId="15819" xr:uid="{00000000-0005-0000-0000-000057410000}"/>
    <cellStyle name="Migliaia [0] 11 3 6" xfId="20273" xr:uid="{00000000-0005-0000-0000-000058410000}"/>
    <cellStyle name="Migliaia [0] 11 4" xfId="3507" xr:uid="{00000000-0005-0000-0000-000059410000}"/>
    <cellStyle name="Migliaia [0] 11 4 2" xfId="13317" xr:uid="{00000000-0005-0000-0000-00005A410000}"/>
    <cellStyle name="Migliaia [0] 11 4 2 2" xfId="31358" xr:uid="{00000000-0005-0000-0000-00005B410000}"/>
    <cellStyle name="Migliaia [0] 11 4 2 2 2" xfId="36516" xr:uid="{00000000-0005-0000-0000-00005C410000}"/>
    <cellStyle name="Migliaia [0] 11 4 2 2 3" xfId="41818" xr:uid="{00000000-0005-0000-0000-00005D410000}"/>
    <cellStyle name="Migliaia [0] 11 4 2 3" xfId="33865" xr:uid="{00000000-0005-0000-0000-00005E410000}"/>
    <cellStyle name="Migliaia [0] 11 4 2 4" xfId="39167" xr:uid="{00000000-0005-0000-0000-00005F410000}"/>
    <cellStyle name="Migliaia [0] 11 4 3" xfId="15820" xr:uid="{00000000-0005-0000-0000-000060410000}"/>
    <cellStyle name="Migliaia [0] 11 4 3 2" xfId="34378" xr:uid="{00000000-0005-0000-0000-000061410000}"/>
    <cellStyle name="Migliaia [0] 11 4 3 3" xfId="39680" xr:uid="{00000000-0005-0000-0000-000062410000}"/>
    <cellStyle name="Migliaia [0] 11 4 3 4" xfId="29027" xr:uid="{00000000-0005-0000-0000-000063410000}"/>
    <cellStyle name="Migliaia [0] 11 4 4" xfId="31913" xr:uid="{00000000-0005-0000-0000-000064410000}"/>
    <cellStyle name="Migliaia [0] 11 4 5" xfId="37029" xr:uid="{00000000-0005-0000-0000-000065410000}"/>
    <cellStyle name="Migliaia [0] 11 4 6" xfId="12259" xr:uid="{00000000-0005-0000-0000-000066410000}"/>
    <cellStyle name="Migliaia [0] 11 5" xfId="13386" xr:uid="{00000000-0005-0000-0000-000067410000}"/>
    <cellStyle name="Migliaia [0] 11 5 2" xfId="29028" xr:uid="{00000000-0005-0000-0000-000068410000}"/>
    <cellStyle name="Migliaia [0] 11 5 2 2" xfId="34379" xr:uid="{00000000-0005-0000-0000-000069410000}"/>
    <cellStyle name="Migliaia [0] 11 5 2 3" xfId="39681" xr:uid="{00000000-0005-0000-0000-00006A410000}"/>
    <cellStyle name="Migliaia [0] 11 5 3" xfId="31914" xr:uid="{00000000-0005-0000-0000-00006B410000}"/>
    <cellStyle name="Migliaia [0] 11 5 4" xfId="37030" xr:uid="{00000000-0005-0000-0000-00006C410000}"/>
    <cellStyle name="Migliaia [0] 11 6" xfId="15816" xr:uid="{00000000-0005-0000-0000-00006D410000}"/>
    <cellStyle name="Migliaia [0] 11 6 2" xfId="34375" xr:uid="{00000000-0005-0000-0000-00006E410000}"/>
    <cellStyle name="Migliaia [0] 11 6 3" xfId="39677" xr:uid="{00000000-0005-0000-0000-00006F410000}"/>
    <cellStyle name="Migliaia [0] 11 6 4" xfId="29024" xr:uid="{00000000-0005-0000-0000-000070410000}"/>
    <cellStyle name="Migliaia [0] 11 7" xfId="31910" xr:uid="{00000000-0005-0000-0000-000071410000}"/>
    <cellStyle name="Migliaia [0] 11 8" xfId="37026" xr:uid="{00000000-0005-0000-0000-000072410000}"/>
    <cellStyle name="Migliaia [0] 11 9" xfId="1728" xr:uid="{00000000-0005-0000-0000-000073410000}"/>
    <cellStyle name="Migliaia [0] 12" xfId="313" xr:uid="{00000000-0005-0000-0000-000074410000}"/>
    <cellStyle name="Migliaia [0] 12 2" xfId="2274" xr:uid="{00000000-0005-0000-0000-000075410000}"/>
    <cellStyle name="Migliaia [0] 12 2 2" xfId="4248" xr:uid="{00000000-0005-0000-0000-000076410000}"/>
    <cellStyle name="Migliaia [0] 12 2 2 2" xfId="8024" xr:uid="{00000000-0005-0000-0000-000077410000}"/>
    <cellStyle name="Migliaia [0] 12 2 2 2 2" xfId="18035" xr:uid="{00000000-0005-0000-0000-000078410000}"/>
    <cellStyle name="Migliaia [0] 12 2 2 2 3" xfId="44769" xr:uid="{00000000-0005-0000-0000-000079410000}"/>
    <cellStyle name="Migliaia [0] 12 2 2 2 4" xfId="47041" xr:uid="{00000000-0005-0000-0000-00007A410000}"/>
    <cellStyle name="Migliaia [0] 12 2 2 2 5" xfId="50057" xr:uid="{00000000-0005-0000-0000-00007B410000}"/>
    <cellStyle name="Migliaia [0] 12 2 2 3" xfId="7853" xr:uid="{00000000-0005-0000-0000-00007C410000}"/>
    <cellStyle name="Migliaia [0] 12 2 2 4" xfId="6794" xr:uid="{00000000-0005-0000-0000-00007D410000}"/>
    <cellStyle name="Migliaia [0] 12 2 2 4 2" xfId="17567" xr:uid="{00000000-0005-0000-0000-00007E410000}"/>
    <cellStyle name="Migliaia [0] 12 2 2 4 3" xfId="42450" xr:uid="{00000000-0005-0000-0000-00007F410000}"/>
    <cellStyle name="Migliaia [0] 12 2 2 4 4" xfId="46560" xr:uid="{00000000-0005-0000-0000-000080410000}"/>
    <cellStyle name="Migliaia [0] 12 2 2 4 5" xfId="49576" xr:uid="{00000000-0005-0000-0000-000081410000}"/>
    <cellStyle name="Migliaia [0] 12 2 2 5" xfId="15823" xr:uid="{00000000-0005-0000-0000-000082410000}"/>
    <cellStyle name="Migliaia [0] 12 2 2 6" xfId="20277" xr:uid="{00000000-0005-0000-0000-000083410000}"/>
    <cellStyle name="Migliaia [0] 12 2 2 7" xfId="45110" xr:uid="{00000000-0005-0000-0000-000084410000}"/>
    <cellStyle name="Migliaia [0] 12 2 2 8" xfId="46016" xr:uid="{00000000-0005-0000-0000-000085410000}"/>
    <cellStyle name="Migliaia [0] 12 2 3" xfId="8025" xr:uid="{00000000-0005-0000-0000-000086410000}"/>
    <cellStyle name="Migliaia [0] 12 2 3 2" xfId="29030" xr:uid="{00000000-0005-0000-0000-000087410000}"/>
    <cellStyle name="Migliaia [0] 12 2 3 2 2" xfId="34381" xr:uid="{00000000-0005-0000-0000-000088410000}"/>
    <cellStyle name="Migliaia [0] 12 2 3 2 3" xfId="39683" xr:uid="{00000000-0005-0000-0000-000089410000}"/>
    <cellStyle name="Migliaia [0] 12 2 3 3" xfId="31916" xr:uid="{00000000-0005-0000-0000-00008A410000}"/>
    <cellStyle name="Migliaia [0] 12 2 3 4" xfId="37032" xr:uid="{00000000-0005-0000-0000-00008B410000}"/>
    <cellStyle name="Migliaia [0] 12 2 4" xfId="15822" xr:uid="{00000000-0005-0000-0000-00008C410000}"/>
    <cellStyle name="Migliaia [0] 12 2 5" xfId="20276" xr:uid="{00000000-0005-0000-0000-00008D410000}"/>
    <cellStyle name="Migliaia [0] 12 3" xfId="3961" xr:uid="{00000000-0005-0000-0000-00008E410000}"/>
    <cellStyle name="Migliaia [0] 12 3 2" xfId="8026" xr:uid="{00000000-0005-0000-0000-00008F410000}"/>
    <cellStyle name="Migliaia [0] 12 3 2 2" xfId="14613" xr:uid="{00000000-0005-0000-0000-000090410000}"/>
    <cellStyle name="Migliaia [0] 12 3 2 2 2" xfId="18036" xr:uid="{00000000-0005-0000-0000-000091410000}"/>
    <cellStyle name="Migliaia [0] 12 3 2 2 2 2" xfId="34382" xr:uid="{00000000-0005-0000-0000-000092410000}"/>
    <cellStyle name="Migliaia [0] 12 3 2 2 3" xfId="39684" xr:uid="{00000000-0005-0000-0000-000093410000}"/>
    <cellStyle name="Migliaia [0] 12 3 2 2 4" xfId="29031" xr:uid="{00000000-0005-0000-0000-000094410000}"/>
    <cellStyle name="Migliaia [0] 12 3 2 3" xfId="31917" xr:uid="{00000000-0005-0000-0000-000095410000}"/>
    <cellStyle name="Migliaia [0] 12 3 2 4" xfId="37033" xr:uid="{00000000-0005-0000-0000-000096410000}"/>
    <cellStyle name="Migliaia [0] 12 3 2 5" xfId="28726" xr:uid="{00000000-0005-0000-0000-000097410000}"/>
    <cellStyle name="Migliaia [0] 12 3 2 6" xfId="47042" xr:uid="{00000000-0005-0000-0000-000098410000}"/>
    <cellStyle name="Migliaia [0] 12 3 2 7" xfId="50058" xr:uid="{00000000-0005-0000-0000-000099410000}"/>
    <cellStyle name="Migliaia [0] 12 3 2 8" xfId="13889" xr:uid="{00000000-0005-0000-0000-00009A410000}"/>
    <cellStyle name="Migliaia [0] 12 3 3" xfId="7968" xr:uid="{00000000-0005-0000-0000-00009B410000}"/>
    <cellStyle name="Migliaia [0] 12 3 4" xfId="6795" xr:uid="{00000000-0005-0000-0000-00009C410000}"/>
    <cellStyle name="Migliaia [0] 12 3 4 2" xfId="17568" xr:uid="{00000000-0005-0000-0000-00009D410000}"/>
    <cellStyle name="Migliaia [0] 12 3 4 3" xfId="42451" xr:uid="{00000000-0005-0000-0000-00009E410000}"/>
    <cellStyle name="Migliaia [0] 12 3 4 4" xfId="46561" xr:uid="{00000000-0005-0000-0000-00009F410000}"/>
    <cellStyle name="Migliaia [0] 12 3 4 5" xfId="49577" xr:uid="{00000000-0005-0000-0000-0000A0410000}"/>
    <cellStyle name="Migliaia [0] 12 3 5" xfId="15824" xr:uid="{00000000-0005-0000-0000-0000A1410000}"/>
    <cellStyle name="Migliaia [0] 12 3 6" xfId="20279" xr:uid="{00000000-0005-0000-0000-0000A2410000}"/>
    <cellStyle name="Migliaia [0] 12 4" xfId="3508" xr:uid="{00000000-0005-0000-0000-0000A3410000}"/>
    <cellStyle name="Migliaia [0] 12 4 2" xfId="13318" xr:uid="{00000000-0005-0000-0000-0000A4410000}"/>
    <cellStyle name="Migliaia [0] 12 4 2 2" xfId="31359" xr:uid="{00000000-0005-0000-0000-0000A5410000}"/>
    <cellStyle name="Migliaia [0] 12 4 2 2 2" xfId="36517" xr:uid="{00000000-0005-0000-0000-0000A6410000}"/>
    <cellStyle name="Migliaia [0] 12 4 2 2 3" xfId="41819" xr:uid="{00000000-0005-0000-0000-0000A7410000}"/>
    <cellStyle name="Migliaia [0] 12 4 2 3" xfId="33866" xr:uid="{00000000-0005-0000-0000-0000A8410000}"/>
    <cellStyle name="Migliaia [0] 12 4 2 4" xfId="39168" xr:uid="{00000000-0005-0000-0000-0000A9410000}"/>
    <cellStyle name="Migliaia [0] 12 4 3" xfId="15825" xr:uid="{00000000-0005-0000-0000-0000AA410000}"/>
    <cellStyle name="Migliaia [0] 12 4 3 2" xfId="34383" xr:uid="{00000000-0005-0000-0000-0000AB410000}"/>
    <cellStyle name="Migliaia [0] 12 4 3 3" xfId="39685" xr:uid="{00000000-0005-0000-0000-0000AC410000}"/>
    <cellStyle name="Migliaia [0] 12 4 3 4" xfId="29032" xr:uid="{00000000-0005-0000-0000-0000AD410000}"/>
    <cellStyle name="Migliaia [0] 12 4 4" xfId="31918" xr:uid="{00000000-0005-0000-0000-0000AE410000}"/>
    <cellStyle name="Migliaia [0] 12 4 5" xfId="37034" xr:uid="{00000000-0005-0000-0000-0000AF410000}"/>
    <cellStyle name="Migliaia [0] 12 4 6" xfId="12260" xr:uid="{00000000-0005-0000-0000-0000B0410000}"/>
    <cellStyle name="Migliaia [0] 12 5" xfId="13387" xr:uid="{00000000-0005-0000-0000-0000B1410000}"/>
    <cellStyle name="Migliaia [0] 12 5 2" xfId="29033" xr:uid="{00000000-0005-0000-0000-0000B2410000}"/>
    <cellStyle name="Migliaia [0] 12 5 2 2" xfId="34384" xr:uid="{00000000-0005-0000-0000-0000B3410000}"/>
    <cellStyle name="Migliaia [0] 12 5 2 3" xfId="39686" xr:uid="{00000000-0005-0000-0000-0000B4410000}"/>
    <cellStyle name="Migliaia [0] 12 5 3" xfId="31919" xr:uid="{00000000-0005-0000-0000-0000B5410000}"/>
    <cellStyle name="Migliaia [0] 12 5 4" xfId="37035" xr:uid="{00000000-0005-0000-0000-0000B6410000}"/>
    <cellStyle name="Migliaia [0] 12 6" xfId="15821" xr:uid="{00000000-0005-0000-0000-0000B7410000}"/>
    <cellStyle name="Migliaia [0] 12 6 2" xfId="34380" xr:uid="{00000000-0005-0000-0000-0000B8410000}"/>
    <cellStyle name="Migliaia [0] 12 6 3" xfId="39682" xr:uid="{00000000-0005-0000-0000-0000B9410000}"/>
    <cellStyle name="Migliaia [0] 12 6 4" xfId="29029" xr:uid="{00000000-0005-0000-0000-0000BA410000}"/>
    <cellStyle name="Migliaia [0] 12 7" xfId="31915" xr:uid="{00000000-0005-0000-0000-0000BB410000}"/>
    <cellStyle name="Migliaia [0] 12 8" xfId="37031" xr:uid="{00000000-0005-0000-0000-0000BC410000}"/>
    <cellStyle name="Migliaia [0] 12 9" xfId="1729" xr:uid="{00000000-0005-0000-0000-0000BD410000}"/>
    <cellStyle name="Migliaia [0] 13" xfId="314" xr:uid="{00000000-0005-0000-0000-0000BE410000}"/>
    <cellStyle name="Migliaia [0] 13 2" xfId="2275" xr:uid="{00000000-0005-0000-0000-0000BF410000}"/>
    <cellStyle name="Migliaia [0] 13 2 2" xfId="4249" xr:uid="{00000000-0005-0000-0000-0000C0410000}"/>
    <cellStyle name="Migliaia [0] 13 2 2 2" xfId="8027" xr:uid="{00000000-0005-0000-0000-0000C1410000}"/>
    <cellStyle name="Migliaia [0] 13 2 2 2 2" xfId="18037" xr:uid="{00000000-0005-0000-0000-0000C2410000}"/>
    <cellStyle name="Migliaia [0] 13 2 2 2 3" xfId="44678" xr:uid="{00000000-0005-0000-0000-0000C3410000}"/>
    <cellStyle name="Migliaia [0] 13 2 2 2 4" xfId="47043" xr:uid="{00000000-0005-0000-0000-0000C4410000}"/>
    <cellStyle name="Migliaia [0] 13 2 2 2 5" xfId="50059" xr:uid="{00000000-0005-0000-0000-0000C5410000}"/>
    <cellStyle name="Migliaia [0] 13 2 2 3" xfId="8664" xr:uid="{00000000-0005-0000-0000-0000C6410000}"/>
    <cellStyle name="Migliaia [0] 13 2 2 4" xfId="6796" xr:uid="{00000000-0005-0000-0000-0000C7410000}"/>
    <cellStyle name="Migliaia [0] 13 2 2 4 2" xfId="17569" xr:uid="{00000000-0005-0000-0000-0000C8410000}"/>
    <cellStyle name="Migliaia [0] 13 2 2 4 3" xfId="44751" xr:uid="{00000000-0005-0000-0000-0000C9410000}"/>
    <cellStyle name="Migliaia [0] 13 2 2 4 4" xfId="46562" xr:uid="{00000000-0005-0000-0000-0000CA410000}"/>
    <cellStyle name="Migliaia [0] 13 2 2 4 5" xfId="49578" xr:uid="{00000000-0005-0000-0000-0000CB410000}"/>
    <cellStyle name="Migliaia [0] 13 2 2 5" xfId="15828" xr:uid="{00000000-0005-0000-0000-0000CC410000}"/>
    <cellStyle name="Migliaia [0] 13 2 2 6" xfId="20284" xr:uid="{00000000-0005-0000-0000-0000CD410000}"/>
    <cellStyle name="Migliaia [0] 13 2 2 7" xfId="45111" xr:uid="{00000000-0005-0000-0000-0000CE410000}"/>
    <cellStyle name="Migliaia [0] 13 2 2 8" xfId="46017" xr:uid="{00000000-0005-0000-0000-0000CF410000}"/>
    <cellStyle name="Migliaia [0] 13 2 3" xfId="8028" xr:uid="{00000000-0005-0000-0000-0000D0410000}"/>
    <cellStyle name="Migliaia [0] 13 2 3 2" xfId="29035" xr:uid="{00000000-0005-0000-0000-0000D1410000}"/>
    <cellStyle name="Migliaia [0] 13 2 3 2 2" xfId="34386" xr:uid="{00000000-0005-0000-0000-0000D2410000}"/>
    <cellStyle name="Migliaia [0] 13 2 3 2 3" xfId="39688" xr:uid="{00000000-0005-0000-0000-0000D3410000}"/>
    <cellStyle name="Migliaia [0] 13 2 3 3" xfId="31921" xr:uid="{00000000-0005-0000-0000-0000D4410000}"/>
    <cellStyle name="Migliaia [0] 13 2 3 4" xfId="37037" xr:uid="{00000000-0005-0000-0000-0000D5410000}"/>
    <cellStyle name="Migliaia [0] 13 2 4" xfId="15827" xr:uid="{00000000-0005-0000-0000-0000D6410000}"/>
    <cellStyle name="Migliaia [0] 13 2 5" xfId="20283" xr:uid="{00000000-0005-0000-0000-0000D7410000}"/>
    <cellStyle name="Migliaia [0] 13 3" xfId="3962" xr:uid="{00000000-0005-0000-0000-0000D8410000}"/>
    <cellStyle name="Migliaia [0] 13 3 2" xfId="8029" xr:uid="{00000000-0005-0000-0000-0000D9410000}"/>
    <cellStyle name="Migliaia [0] 13 3 2 2" xfId="14614" xr:uid="{00000000-0005-0000-0000-0000DA410000}"/>
    <cellStyle name="Migliaia [0] 13 3 2 2 2" xfId="18038" xr:uid="{00000000-0005-0000-0000-0000DB410000}"/>
    <cellStyle name="Migliaia [0] 13 3 2 2 2 2" xfId="34387" xr:uid="{00000000-0005-0000-0000-0000DC410000}"/>
    <cellStyle name="Migliaia [0] 13 3 2 2 3" xfId="39689" xr:uid="{00000000-0005-0000-0000-0000DD410000}"/>
    <cellStyle name="Migliaia [0] 13 3 2 2 4" xfId="29036" xr:uid="{00000000-0005-0000-0000-0000DE410000}"/>
    <cellStyle name="Migliaia [0] 13 3 2 3" xfId="31922" xr:uid="{00000000-0005-0000-0000-0000DF410000}"/>
    <cellStyle name="Migliaia [0] 13 3 2 4" xfId="37038" xr:uid="{00000000-0005-0000-0000-0000E0410000}"/>
    <cellStyle name="Migliaia [0] 13 3 2 5" xfId="20991" xr:uid="{00000000-0005-0000-0000-0000E1410000}"/>
    <cellStyle name="Migliaia [0] 13 3 2 6" xfId="47044" xr:uid="{00000000-0005-0000-0000-0000E2410000}"/>
    <cellStyle name="Migliaia [0] 13 3 2 7" xfId="50060" xr:uid="{00000000-0005-0000-0000-0000E3410000}"/>
    <cellStyle name="Migliaia [0] 13 3 2 8" xfId="13890" xr:uid="{00000000-0005-0000-0000-0000E4410000}"/>
    <cellStyle name="Migliaia [0] 13 3 3" xfId="7415" xr:uid="{00000000-0005-0000-0000-0000E5410000}"/>
    <cellStyle name="Migliaia [0] 13 3 4" xfId="6797" xr:uid="{00000000-0005-0000-0000-0000E6410000}"/>
    <cellStyle name="Migliaia [0] 13 3 4 2" xfId="17570" xr:uid="{00000000-0005-0000-0000-0000E7410000}"/>
    <cellStyle name="Migliaia [0] 13 3 4 3" xfId="44289" xr:uid="{00000000-0005-0000-0000-0000E8410000}"/>
    <cellStyle name="Migliaia [0] 13 3 4 4" xfId="46563" xr:uid="{00000000-0005-0000-0000-0000E9410000}"/>
    <cellStyle name="Migliaia [0] 13 3 4 5" xfId="49579" xr:uid="{00000000-0005-0000-0000-0000EA410000}"/>
    <cellStyle name="Migliaia [0] 13 3 5" xfId="15829" xr:uid="{00000000-0005-0000-0000-0000EB410000}"/>
    <cellStyle name="Migliaia [0] 13 3 6" xfId="20285" xr:uid="{00000000-0005-0000-0000-0000EC410000}"/>
    <cellStyle name="Migliaia [0] 13 4" xfId="3509" xr:uid="{00000000-0005-0000-0000-0000ED410000}"/>
    <cellStyle name="Migliaia [0] 13 4 2" xfId="13319" xr:uid="{00000000-0005-0000-0000-0000EE410000}"/>
    <cellStyle name="Migliaia [0] 13 4 2 2" xfId="31360" xr:uid="{00000000-0005-0000-0000-0000EF410000}"/>
    <cellStyle name="Migliaia [0] 13 4 2 2 2" xfId="36518" xr:uid="{00000000-0005-0000-0000-0000F0410000}"/>
    <cellStyle name="Migliaia [0] 13 4 2 2 3" xfId="41820" xr:uid="{00000000-0005-0000-0000-0000F1410000}"/>
    <cellStyle name="Migliaia [0] 13 4 2 3" xfId="33867" xr:uid="{00000000-0005-0000-0000-0000F2410000}"/>
    <cellStyle name="Migliaia [0] 13 4 2 4" xfId="39169" xr:uid="{00000000-0005-0000-0000-0000F3410000}"/>
    <cellStyle name="Migliaia [0] 13 4 3" xfId="15830" xr:uid="{00000000-0005-0000-0000-0000F4410000}"/>
    <cellStyle name="Migliaia [0] 13 4 3 2" xfId="34388" xr:uid="{00000000-0005-0000-0000-0000F5410000}"/>
    <cellStyle name="Migliaia [0] 13 4 3 3" xfId="39690" xr:uid="{00000000-0005-0000-0000-0000F6410000}"/>
    <cellStyle name="Migliaia [0] 13 4 3 4" xfId="29037" xr:uid="{00000000-0005-0000-0000-0000F7410000}"/>
    <cellStyle name="Migliaia [0] 13 4 4" xfId="31923" xr:uid="{00000000-0005-0000-0000-0000F8410000}"/>
    <cellStyle name="Migliaia [0] 13 4 5" xfId="37039" xr:uid="{00000000-0005-0000-0000-0000F9410000}"/>
    <cellStyle name="Migliaia [0] 13 4 6" xfId="12261" xr:uid="{00000000-0005-0000-0000-0000FA410000}"/>
    <cellStyle name="Migliaia [0] 13 5" xfId="13388" xr:uid="{00000000-0005-0000-0000-0000FB410000}"/>
    <cellStyle name="Migliaia [0] 13 5 2" xfId="29038" xr:uid="{00000000-0005-0000-0000-0000FC410000}"/>
    <cellStyle name="Migliaia [0] 13 5 2 2" xfId="34389" xr:uid="{00000000-0005-0000-0000-0000FD410000}"/>
    <cellStyle name="Migliaia [0] 13 5 2 3" xfId="39691" xr:uid="{00000000-0005-0000-0000-0000FE410000}"/>
    <cellStyle name="Migliaia [0] 13 5 3" xfId="31924" xr:uid="{00000000-0005-0000-0000-0000FF410000}"/>
    <cellStyle name="Migliaia [0] 13 5 4" xfId="37040" xr:uid="{00000000-0005-0000-0000-000000420000}"/>
    <cellStyle name="Migliaia [0] 13 6" xfId="15826" xr:uid="{00000000-0005-0000-0000-000001420000}"/>
    <cellStyle name="Migliaia [0] 13 6 2" xfId="34385" xr:uid="{00000000-0005-0000-0000-000002420000}"/>
    <cellStyle name="Migliaia [0] 13 6 3" xfId="39687" xr:uid="{00000000-0005-0000-0000-000003420000}"/>
    <cellStyle name="Migliaia [0] 13 6 4" xfId="29034" xr:uid="{00000000-0005-0000-0000-000004420000}"/>
    <cellStyle name="Migliaia [0] 13 7" xfId="31920" xr:uid="{00000000-0005-0000-0000-000005420000}"/>
    <cellStyle name="Migliaia [0] 13 8" xfId="37036" xr:uid="{00000000-0005-0000-0000-000006420000}"/>
    <cellStyle name="Migliaia [0] 13 9" xfId="1730" xr:uid="{00000000-0005-0000-0000-000007420000}"/>
    <cellStyle name="Migliaia [0] 14" xfId="315" xr:uid="{00000000-0005-0000-0000-000008420000}"/>
    <cellStyle name="Migliaia [0] 14 2" xfId="2276" xr:uid="{00000000-0005-0000-0000-000009420000}"/>
    <cellStyle name="Migliaia [0] 14 2 2" xfId="4250" xr:uid="{00000000-0005-0000-0000-00000A420000}"/>
    <cellStyle name="Migliaia [0] 14 2 2 2" xfId="8030" xr:uid="{00000000-0005-0000-0000-00000B420000}"/>
    <cellStyle name="Migliaia [0] 14 2 2 2 2" xfId="18039" xr:uid="{00000000-0005-0000-0000-00000C420000}"/>
    <cellStyle name="Migliaia [0] 14 2 2 2 3" xfId="43894" xr:uid="{00000000-0005-0000-0000-00000D420000}"/>
    <cellStyle name="Migliaia [0] 14 2 2 2 4" xfId="47045" xr:uid="{00000000-0005-0000-0000-00000E420000}"/>
    <cellStyle name="Migliaia [0] 14 2 2 2 5" xfId="50061" xr:uid="{00000000-0005-0000-0000-00000F420000}"/>
    <cellStyle name="Migliaia [0] 14 2 2 3" xfId="8663" xr:uid="{00000000-0005-0000-0000-000010420000}"/>
    <cellStyle name="Migliaia [0] 14 2 2 4" xfId="6798" xr:uid="{00000000-0005-0000-0000-000011420000}"/>
    <cellStyle name="Migliaia [0] 14 2 2 4 2" xfId="17571" xr:uid="{00000000-0005-0000-0000-000012420000}"/>
    <cellStyle name="Migliaia [0] 14 2 2 4 3" xfId="42452" xr:uid="{00000000-0005-0000-0000-000013420000}"/>
    <cellStyle name="Migliaia [0] 14 2 2 4 4" xfId="46564" xr:uid="{00000000-0005-0000-0000-000014420000}"/>
    <cellStyle name="Migliaia [0] 14 2 2 4 5" xfId="49580" xr:uid="{00000000-0005-0000-0000-000015420000}"/>
    <cellStyle name="Migliaia [0] 14 2 2 5" xfId="15833" xr:uid="{00000000-0005-0000-0000-000016420000}"/>
    <cellStyle name="Migliaia [0] 14 2 2 6" xfId="20288" xr:uid="{00000000-0005-0000-0000-000017420000}"/>
    <cellStyle name="Migliaia [0] 14 2 2 7" xfId="45112" xr:uid="{00000000-0005-0000-0000-000018420000}"/>
    <cellStyle name="Migliaia [0] 14 2 2 8" xfId="46018" xr:uid="{00000000-0005-0000-0000-000019420000}"/>
    <cellStyle name="Migliaia [0] 14 2 3" xfId="8031" xr:uid="{00000000-0005-0000-0000-00001A420000}"/>
    <cellStyle name="Migliaia [0] 14 2 3 2" xfId="29040" xr:uid="{00000000-0005-0000-0000-00001B420000}"/>
    <cellStyle name="Migliaia [0] 14 2 3 2 2" xfId="34391" xr:uid="{00000000-0005-0000-0000-00001C420000}"/>
    <cellStyle name="Migliaia [0] 14 2 3 2 3" xfId="39693" xr:uid="{00000000-0005-0000-0000-00001D420000}"/>
    <cellStyle name="Migliaia [0] 14 2 3 3" xfId="31926" xr:uid="{00000000-0005-0000-0000-00001E420000}"/>
    <cellStyle name="Migliaia [0] 14 2 3 4" xfId="37042" xr:uid="{00000000-0005-0000-0000-00001F420000}"/>
    <cellStyle name="Migliaia [0] 14 2 4" xfId="15832" xr:uid="{00000000-0005-0000-0000-000020420000}"/>
    <cellStyle name="Migliaia [0] 14 2 5" xfId="20287" xr:uid="{00000000-0005-0000-0000-000021420000}"/>
    <cellStyle name="Migliaia [0] 14 3" xfId="3963" xr:uid="{00000000-0005-0000-0000-000022420000}"/>
    <cellStyle name="Migliaia [0] 14 3 2" xfId="8032" xr:uid="{00000000-0005-0000-0000-000023420000}"/>
    <cellStyle name="Migliaia [0] 14 3 2 2" xfId="14615" xr:uid="{00000000-0005-0000-0000-000024420000}"/>
    <cellStyle name="Migliaia [0] 14 3 2 2 2" xfId="18040" xr:uid="{00000000-0005-0000-0000-000025420000}"/>
    <cellStyle name="Migliaia [0] 14 3 2 2 2 2" xfId="34392" xr:uid="{00000000-0005-0000-0000-000026420000}"/>
    <cellStyle name="Migliaia [0] 14 3 2 2 3" xfId="39694" xr:uid="{00000000-0005-0000-0000-000027420000}"/>
    <cellStyle name="Migliaia [0] 14 3 2 2 4" xfId="29041" xr:uid="{00000000-0005-0000-0000-000028420000}"/>
    <cellStyle name="Migliaia [0] 14 3 2 3" xfId="31927" xr:uid="{00000000-0005-0000-0000-000029420000}"/>
    <cellStyle name="Migliaia [0] 14 3 2 4" xfId="37043" xr:uid="{00000000-0005-0000-0000-00002A420000}"/>
    <cellStyle name="Migliaia [0] 14 3 2 5" xfId="42571" xr:uid="{00000000-0005-0000-0000-00002B420000}"/>
    <cellStyle name="Migliaia [0] 14 3 2 6" xfId="47046" xr:uid="{00000000-0005-0000-0000-00002C420000}"/>
    <cellStyle name="Migliaia [0] 14 3 2 7" xfId="50062" xr:uid="{00000000-0005-0000-0000-00002D420000}"/>
    <cellStyle name="Migliaia [0] 14 3 2 8" xfId="13891" xr:uid="{00000000-0005-0000-0000-00002E420000}"/>
    <cellStyle name="Migliaia [0] 14 3 3" xfId="8692" xr:uid="{00000000-0005-0000-0000-00002F420000}"/>
    <cellStyle name="Migliaia [0] 14 3 4" xfId="6799" xr:uid="{00000000-0005-0000-0000-000030420000}"/>
    <cellStyle name="Migliaia [0] 14 3 4 2" xfId="17572" xr:uid="{00000000-0005-0000-0000-000031420000}"/>
    <cellStyle name="Migliaia [0] 14 3 4 3" xfId="44860" xr:uid="{00000000-0005-0000-0000-000032420000}"/>
    <cellStyle name="Migliaia [0] 14 3 4 4" xfId="46565" xr:uid="{00000000-0005-0000-0000-000033420000}"/>
    <cellStyle name="Migliaia [0] 14 3 4 5" xfId="49581" xr:uid="{00000000-0005-0000-0000-000034420000}"/>
    <cellStyle name="Migliaia [0] 14 3 5" xfId="15834" xr:uid="{00000000-0005-0000-0000-000035420000}"/>
    <cellStyle name="Migliaia [0] 14 3 6" xfId="20289" xr:uid="{00000000-0005-0000-0000-000036420000}"/>
    <cellStyle name="Migliaia [0] 14 4" xfId="3510" xr:uid="{00000000-0005-0000-0000-000037420000}"/>
    <cellStyle name="Migliaia [0] 14 4 2" xfId="13320" xr:uid="{00000000-0005-0000-0000-000038420000}"/>
    <cellStyle name="Migliaia [0] 14 4 2 2" xfId="31361" xr:uid="{00000000-0005-0000-0000-000039420000}"/>
    <cellStyle name="Migliaia [0] 14 4 2 2 2" xfId="36519" xr:uid="{00000000-0005-0000-0000-00003A420000}"/>
    <cellStyle name="Migliaia [0] 14 4 2 2 3" xfId="41821" xr:uid="{00000000-0005-0000-0000-00003B420000}"/>
    <cellStyle name="Migliaia [0] 14 4 2 3" xfId="33868" xr:uid="{00000000-0005-0000-0000-00003C420000}"/>
    <cellStyle name="Migliaia [0] 14 4 2 4" xfId="39170" xr:uid="{00000000-0005-0000-0000-00003D420000}"/>
    <cellStyle name="Migliaia [0] 14 4 3" xfId="15835" xr:uid="{00000000-0005-0000-0000-00003E420000}"/>
    <cellStyle name="Migliaia [0] 14 4 3 2" xfId="34393" xr:uid="{00000000-0005-0000-0000-00003F420000}"/>
    <cellStyle name="Migliaia [0] 14 4 3 3" xfId="39695" xr:uid="{00000000-0005-0000-0000-000040420000}"/>
    <cellStyle name="Migliaia [0] 14 4 3 4" xfId="29042" xr:uid="{00000000-0005-0000-0000-000041420000}"/>
    <cellStyle name="Migliaia [0] 14 4 4" xfId="31928" xr:uid="{00000000-0005-0000-0000-000042420000}"/>
    <cellStyle name="Migliaia [0] 14 4 5" xfId="37044" xr:uid="{00000000-0005-0000-0000-000043420000}"/>
    <cellStyle name="Migliaia [0] 14 4 6" xfId="12262" xr:uid="{00000000-0005-0000-0000-000044420000}"/>
    <cellStyle name="Migliaia [0] 14 5" xfId="13389" xr:uid="{00000000-0005-0000-0000-000045420000}"/>
    <cellStyle name="Migliaia [0] 14 5 2" xfId="29043" xr:uid="{00000000-0005-0000-0000-000046420000}"/>
    <cellStyle name="Migliaia [0] 14 5 2 2" xfId="34394" xr:uid="{00000000-0005-0000-0000-000047420000}"/>
    <cellStyle name="Migliaia [0] 14 5 2 3" xfId="39696" xr:uid="{00000000-0005-0000-0000-000048420000}"/>
    <cellStyle name="Migliaia [0] 14 5 3" xfId="31929" xr:uid="{00000000-0005-0000-0000-000049420000}"/>
    <cellStyle name="Migliaia [0] 14 5 4" xfId="37045" xr:uid="{00000000-0005-0000-0000-00004A420000}"/>
    <cellStyle name="Migliaia [0] 14 6" xfId="15831" xr:uid="{00000000-0005-0000-0000-00004B420000}"/>
    <cellStyle name="Migliaia [0] 14 6 2" xfId="34390" xr:uid="{00000000-0005-0000-0000-00004C420000}"/>
    <cellStyle name="Migliaia [0] 14 6 3" xfId="39692" xr:uid="{00000000-0005-0000-0000-00004D420000}"/>
    <cellStyle name="Migliaia [0] 14 6 4" xfId="29039" xr:uid="{00000000-0005-0000-0000-00004E420000}"/>
    <cellStyle name="Migliaia [0] 14 7" xfId="31925" xr:uid="{00000000-0005-0000-0000-00004F420000}"/>
    <cellStyle name="Migliaia [0] 14 8" xfId="37041" xr:uid="{00000000-0005-0000-0000-000050420000}"/>
    <cellStyle name="Migliaia [0] 14 9" xfId="1731" xr:uid="{00000000-0005-0000-0000-000051420000}"/>
    <cellStyle name="Migliaia [0] 15" xfId="316" xr:uid="{00000000-0005-0000-0000-000052420000}"/>
    <cellStyle name="Migliaia [0] 15 2" xfId="2277" xr:uid="{00000000-0005-0000-0000-000053420000}"/>
    <cellStyle name="Migliaia [0] 15 2 2" xfId="4251" xr:uid="{00000000-0005-0000-0000-000054420000}"/>
    <cellStyle name="Migliaia [0] 15 2 2 2" xfId="8033" xr:uid="{00000000-0005-0000-0000-000055420000}"/>
    <cellStyle name="Migliaia [0] 15 2 2 2 2" xfId="18041" xr:uid="{00000000-0005-0000-0000-000056420000}"/>
    <cellStyle name="Migliaia [0] 15 2 2 2 3" xfId="42572" xr:uid="{00000000-0005-0000-0000-000057420000}"/>
    <cellStyle name="Migliaia [0] 15 2 2 2 4" xfId="47047" xr:uid="{00000000-0005-0000-0000-000058420000}"/>
    <cellStyle name="Migliaia [0] 15 2 2 2 5" xfId="50063" xr:uid="{00000000-0005-0000-0000-000059420000}"/>
    <cellStyle name="Migliaia [0] 15 2 2 3" xfId="8662" xr:uid="{00000000-0005-0000-0000-00005A420000}"/>
    <cellStyle name="Migliaia [0] 15 2 2 4" xfId="6800" xr:uid="{00000000-0005-0000-0000-00005B420000}"/>
    <cellStyle name="Migliaia [0] 15 2 2 4 2" xfId="17573" xr:uid="{00000000-0005-0000-0000-00005C420000}"/>
    <cellStyle name="Migliaia [0] 15 2 2 4 3" xfId="42453" xr:uid="{00000000-0005-0000-0000-00005D420000}"/>
    <cellStyle name="Migliaia [0] 15 2 2 4 4" xfId="46566" xr:uid="{00000000-0005-0000-0000-00005E420000}"/>
    <cellStyle name="Migliaia [0] 15 2 2 4 5" xfId="49582" xr:uid="{00000000-0005-0000-0000-00005F420000}"/>
    <cellStyle name="Migliaia [0] 15 2 2 5" xfId="15838" xr:uid="{00000000-0005-0000-0000-000060420000}"/>
    <cellStyle name="Migliaia [0] 15 2 2 6" xfId="20292" xr:uid="{00000000-0005-0000-0000-000061420000}"/>
    <cellStyle name="Migliaia [0] 15 2 2 7" xfId="45113" xr:uid="{00000000-0005-0000-0000-000062420000}"/>
    <cellStyle name="Migliaia [0] 15 2 2 8" xfId="46019" xr:uid="{00000000-0005-0000-0000-000063420000}"/>
    <cellStyle name="Migliaia [0] 15 2 3" xfId="8034" xr:uid="{00000000-0005-0000-0000-000064420000}"/>
    <cellStyle name="Migliaia [0] 15 2 3 2" xfId="29045" xr:uid="{00000000-0005-0000-0000-000065420000}"/>
    <cellStyle name="Migliaia [0] 15 2 3 2 2" xfId="34396" xr:uid="{00000000-0005-0000-0000-000066420000}"/>
    <cellStyle name="Migliaia [0] 15 2 3 2 3" xfId="39698" xr:uid="{00000000-0005-0000-0000-000067420000}"/>
    <cellStyle name="Migliaia [0] 15 2 3 3" xfId="31931" xr:uid="{00000000-0005-0000-0000-000068420000}"/>
    <cellStyle name="Migliaia [0] 15 2 3 4" xfId="37047" xr:uid="{00000000-0005-0000-0000-000069420000}"/>
    <cellStyle name="Migliaia [0] 15 2 4" xfId="15837" xr:uid="{00000000-0005-0000-0000-00006A420000}"/>
    <cellStyle name="Migliaia [0] 15 2 5" xfId="20291" xr:uid="{00000000-0005-0000-0000-00006B420000}"/>
    <cellStyle name="Migliaia [0] 15 3" xfId="3964" xr:uid="{00000000-0005-0000-0000-00006C420000}"/>
    <cellStyle name="Migliaia [0] 15 3 2" xfId="8035" xr:uid="{00000000-0005-0000-0000-00006D420000}"/>
    <cellStyle name="Migliaia [0] 15 3 2 2" xfId="14616" xr:uid="{00000000-0005-0000-0000-00006E420000}"/>
    <cellStyle name="Migliaia [0] 15 3 2 2 2" xfId="18042" xr:uid="{00000000-0005-0000-0000-00006F420000}"/>
    <cellStyle name="Migliaia [0] 15 3 2 2 2 2" xfId="34397" xr:uid="{00000000-0005-0000-0000-000070420000}"/>
    <cellStyle name="Migliaia [0] 15 3 2 2 3" xfId="39699" xr:uid="{00000000-0005-0000-0000-000071420000}"/>
    <cellStyle name="Migliaia [0] 15 3 2 2 4" xfId="29046" xr:uid="{00000000-0005-0000-0000-000072420000}"/>
    <cellStyle name="Migliaia [0] 15 3 2 3" xfId="31932" xr:uid="{00000000-0005-0000-0000-000073420000}"/>
    <cellStyle name="Migliaia [0] 15 3 2 4" xfId="37048" xr:uid="{00000000-0005-0000-0000-000074420000}"/>
    <cellStyle name="Migliaia [0] 15 3 2 5" xfId="43805" xr:uid="{00000000-0005-0000-0000-000075420000}"/>
    <cellStyle name="Migliaia [0] 15 3 2 6" xfId="47048" xr:uid="{00000000-0005-0000-0000-000076420000}"/>
    <cellStyle name="Migliaia [0] 15 3 2 7" xfId="50064" xr:uid="{00000000-0005-0000-0000-000077420000}"/>
    <cellStyle name="Migliaia [0] 15 3 2 8" xfId="13892" xr:uid="{00000000-0005-0000-0000-000078420000}"/>
    <cellStyle name="Migliaia [0] 15 3 3" xfId="8691" xr:uid="{00000000-0005-0000-0000-000079420000}"/>
    <cellStyle name="Migliaia [0] 15 3 4" xfId="6801" xr:uid="{00000000-0005-0000-0000-00007A420000}"/>
    <cellStyle name="Migliaia [0] 15 3 4 2" xfId="17574" xr:uid="{00000000-0005-0000-0000-00007B420000}"/>
    <cellStyle name="Migliaia [0] 15 3 4 3" xfId="43994" xr:uid="{00000000-0005-0000-0000-00007C420000}"/>
    <cellStyle name="Migliaia [0] 15 3 4 4" xfId="46567" xr:uid="{00000000-0005-0000-0000-00007D420000}"/>
    <cellStyle name="Migliaia [0] 15 3 4 5" xfId="49583" xr:uid="{00000000-0005-0000-0000-00007E420000}"/>
    <cellStyle name="Migliaia [0] 15 3 5" xfId="15839" xr:uid="{00000000-0005-0000-0000-00007F420000}"/>
    <cellStyle name="Migliaia [0] 15 3 6" xfId="20293" xr:uid="{00000000-0005-0000-0000-000080420000}"/>
    <cellStyle name="Migliaia [0] 15 4" xfId="3511" xr:uid="{00000000-0005-0000-0000-000081420000}"/>
    <cellStyle name="Migliaia [0] 15 4 2" xfId="13321" xr:uid="{00000000-0005-0000-0000-000082420000}"/>
    <cellStyle name="Migliaia [0] 15 4 2 2" xfId="31362" xr:uid="{00000000-0005-0000-0000-000083420000}"/>
    <cellStyle name="Migliaia [0] 15 4 2 2 2" xfId="36520" xr:uid="{00000000-0005-0000-0000-000084420000}"/>
    <cellStyle name="Migliaia [0] 15 4 2 2 3" xfId="41822" xr:uid="{00000000-0005-0000-0000-000085420000}"/>
    <cellStyle name="Migliaia [0] 15 4 2 3" xfId="33869" xr:uid="{00000000-0005-0000-0000-000086420000}"/>
    <cellStyle name="Migliaia [0] 15 4 2 4" xfId="39171" xr:uid="{00000000-0005-0000-0000-000087420000}"/>
    <cellStyle name="Migliaia [0] 15 4 3" xfId="15840" xr:uid="{00000000-0005-0000-0000-000088420000}"/>
    <cellStyle name="Migliaia [0] 15 4 3 2" xfId="34398" xr:uid="{00000000-0005-0000-0000-000089420000}"/>
    <cellStyle name="Migliaia [0] 15 4 3 3" xfId="39700" xr:uid="{00000000-0005-0000-0000-00008A420000}"/>
    <cellStyle name="Migliaia [0] 15 4 3 4" xfId="29047" xr:uid="{00000000-0005-0000-0000-00008B420000}"/>
    <cellStyle name="Migliaia [0] 15 4 4" xfId="31933" xr:uid="{00000000-0005-0000-0000-00008C420000}"/>
    <cellStyle name="Migliaia [0] 15 4 5" xfId="37049" xr:uid="{00000000-0005-0000-0000-00008D420000}"/>
    <cellStyle name="Migliaia [0] 15 4 6" xfId="12263" xr:uid="{00000000-0005-0000-0000-00008E420000}"/>
    <cellStyle name="Migliaia [0] 15 5" xfId="13390" xr:uid="{00000000-0005-0000-0000-00008F420000}"/>
    <cellStyle name="Migliaia [0] 15 5 2" xfId="29048" xr:uid="{00000000-0005-0000-0000-000090420000}"/>
    <cellStyle name="Migliaia [0] 15 5 2 2" xfId="34399" xr:uid="{00000000-0005-0000-0000-000091420000}"/>
    <cellStyle name="Migliaia [0] 15 5 2 3" xfId="39701" xr:uid="{00000000-0005-0000-0000-000092420000}"/>
    <cellStyle name="Migliaia [0] 15 5 3" xfId="31934" xr:uid="{00000000-0005-0000-0000-000093420000}"/>
    <cellStyle name="Migliaia [0] 15 5 4" xfId="37050" xr:uid="{00000000-0005-0000-0000-000094420000}"/>
    <cellStyle name="Migliaia [0] 15 6" xfId="15836" xr:uid="{00000000-0005-0000-0000-000095420000}"/>
    <cellStyle name="Migliaia [0] 15 6 2" xfId="34395" xr:uid="{00000000-0005-0000-0000-000096420000}"/>
    <cellStyle name="Migliaia [0] 15 6 3" xfId="39697" xr:uid="{00000000-0005-0000-0000-000097420000}"/>
    <cellStyle name="Migliaia [0] 15 6 4" xfId="29044" xr:uid="{00000000-0005-0000-0000-000098420000}"/>
    <cellStyle name="Migliaia [0] 15 7" xfId="31930" xr:uid="{00000000-0005-0000-0000-000099420000}"/>
    <cellStyle name="Migliaia [0] 15 8" xfId="37046" xr:uid="{00000000-0005-0000-0000-00009A420000}"/>
    <cellStyle name="Migliaia [0] 15 9" xfId="1732" xr:uid="{00000000-0005-0000-0000-00009B420000}"/>
    <cellStyle name="Migliaia [0] 16" xfId="317" xr:uid="{00000000-0005-0000-0000-00009C420000}"/>
    <cellStyle name="Migliaia [0] 16 2" xfId="2278" xr:uid="{00000000-0005-0000-0000-00009D420000}"/>
    <cellStyle name="Migliaia [0] 16 2 2" xfId="4252" xr:uid="{00000000-0005-0000-0000-00009E420000}"/>
    <cellStyle name="Migliaia [0] 16 2 2 2" xfId="8036" xr:uid="{00000000-0005-0000-0000-00009F420000}"/>
    <cellStyle name="Migliaia [0] 16 2 2 2 2" xfId="18043" xr:uid="{00000000-0005-0000-0000-0000A0420000}"/>
    <cellStyle name="Migliaia [0] 16 2 2 2 3" xfId="43021" xr:uid="{00000000-0005-0000-0000-0000A1420000}"/>
    <cellStyle name="Migliaia [0] 16 2 2 2 4" xfId="47049" xr:uid="{00000000-0005-0000-0000-0000A2420000}"/>
    <cellStyle name="Migliaia [0] 16 2 2 2 5" xfId="50065" xr:uid="{00000000-0005-0000-0000-0000A3420000}"/>
    <cellStyle name="Migliaia [0] 16 2 2 3" xfId="8661" xr:uid="{00000000-0005-0000-0000-0000A4420000}"/>
    <cellStyle name="Migliaia [0] 16 2 2 4" xfId="6802" xr:uid="{00000000-0005-0000-0000-0000A5420000}"/>
    <cellStyle name="Migliaia [0] 16 2 2 4 2" xfId="17575" xr:uid="{00000000-0005-0000-0000-0000A6420000}"/>
    <cellStyle name="Migliaia [0] 16 2 2 4 3" xfId="42454" xr:uid="{00000000-0005-0000-0000-0000A7420000}"/>
    <cellStyle name="Migliaia [0] 16 2 2 4 4" xfId="46568" xr:uid="{00000000-0005-0000-0000-0000A8420000}"/>
    <cellStyle name="Migliaia [0] 16 2 2 4 5" xfId="49584" xr:uid="{00000000-0005-0000-0000-0000A9420000}"/>
    <cellStyle name="Migliaia [0] 16 2 2 5" xfId="15843" xr:uid="{00000000-0005-0000-0000-0000AA420000}"/>
    <cellStyle name="Migliaia [0] 16 2 2 6" xfId="20295" xr:uid="{00000000-0005-0000-0000-0000AB420000}"/>
    <cellStyle name="Migliaia [0] 16 2 2 7" xfId="45114" xr:uid="{00000000-0005-0000-0000-0000AC420000}"/>
    <cellStyle name="Migliaia [0] 16 2 2 8" xfId="46020" xr:uid="{00000000-0005-0000-0000-0000AD420000}"/>
    <cellStyle name="Migliaia [0] 16 2 3" xfId="8037" xr:uid="{00000000-0005-0000-0000-0000AE420000}"/>
    <cellStyle name="Migliaia [0] 16 2 3 2" xfId="29050" xr:uid="{00000000-0005-0000-0000-0000AF420000}"/>
    <cellStyle name="Migliaia [0] 16 2 3 2 2" xfId="34401" xr:uid="{00000000-0005-0000-0000-0000B0420000}"/>
    <cellStyle name="Migliaia [0] 16 2 3 2 3" xfId="39703" xr:uid="{00000000-0005-0000-0000-0000B1420000}"/>
    <cellStyle name="Migliaia [0] 16 2 3 3" xfId="31936" xr:uid="{00000000-0005-0000-0000-0000B2420000}"/>
    <cellStyle name="Migliaia [0] 16 2 3 4" xfId="37052" xr:uid="{00000000-0005-0000-0000-0000B3420000}"/>
    <cellStyle name="Migliaia [0] 16 2 4" xfId="15842" xr:uid="{00000000-0005-0000-0000-0000B4420000}"/>
    <cellStyle name="Migliaia [0] 16 2 5" xfId="20294" xr:uid="{00000000-0005-0000-0000-0000B5420000}"/>
    <cellStyle name="Migliaia [0] 16 3" xfId="3965" xr:uid="{00000000-0005-0000-0000-0000B6420000}"/>
    <cellStyle name="Migliaia [0] 16 3 2" xfId="8038" xr:uid="{00000000-0005-0000-0000-0000B7420000}"/>
    <cellStyle name="Migliaia [0] 16 3 2 2" xfId="14617" xr:uid="{00000000-0005-0000-0000-0000B8420000}"/>
    <cellStyle name="Migliaia [0] 16 3 2 2 2" xfId="18044" xr:uid="{00000000-0005-0000-0000-0000B9420000}"/>
    <cellStyle name="Migliaia [0] 16 3 2 2 2 2" xfId="34402" xr:uid="{00000000-0005-0000-0000-0000BA420000}"/>
    <cellStyle name="Migliaia [0] 16 3 2 2 3" xfId="39704" xr:uid="{00000000-0005-0000-0000-0000BB420000}"/>
    <cellStyle name="Migliaia [0] 16 3 2 2 4" xfId="29051" xr:uid="{00000000-0005-0000-0000-0000BC420000}"/>
    <cellStyle name="Migliaia [0] 16 3 2 3" xfId="31937" xr:uid="{00000000-0005-0000-0000-0000BD420000}"/>
    <cellStyle name="Migliaia [0] 16 3 2 4" xfId="37053" xr:uid="{00000000-0005-0000-0000-0000BE420000}"/>
    <cellStyle name="Migliaia [0] 16 3 2 5" xfId="44476" xr:uid="{00000000-0005-0000-0000-0000BF420000}"/>
    <cellStyle name="Migliaia [0] 16 3 2 6" xfId="47050" xr:uid="{00000000-0005-0000-0000-0000C0420000}"/>
    <cellStyle name="Migliaia [0] 16 3 2 7" xfId="50066" xr:uid="{00000000-0005-0000-0000-0000C1420000}"/>
    <cellStyle name="Migliaia [0] 16 3 2 8" xfId="13893" xr:uid="{00000000-0005-0000-0000-0000C2420000}"/>
    <cellStyle name="Migliaia [0] 16 3 3" xfId="8521" xr:uid="{00000000-0005-0000-0000-0000C3420000}"/>
    <cellStyle name="Migliaia [0] 16 3 4" xfId="6803" xr:uid="{00000000-0005-0000-0000-0000C4420000}"/>
    <cellStyle name="Migliaia [0] 16 3 4 2" xfId="17576" xr:uid="{00000000-0005-0000-0000-0000C5420000}"/>
    <cellStyle name="Migliaia [0] 16 3 4 3" xfId="44573" xr:uid="{00000000-0005-0000-0000-0000C6420000}"/>
    <cellStyle name="Migliaia [0] 16 3 4 4" xfId="46569" xr:uid="{00000000-0005-0000-0000-0000C7420000}"/>
    <cellStyle name="Migliaia [0] 16 3 4 5" xfId="49585" xr:uid="{00000000-0005-0000-0000-0000C8420000}"/>
    <cellStyle name="Migliaia [0] 16 3 5" xfId="15844" xr:uid="{00000000-0005-0000-0000-0000C9420000}"/>
    <cellStyle name="Migliaia [0] 16 3 6" xfId="20296" xr:uid="{00000000-0005-0000-0000-0000CA420000}"/>
    <cellStyle name="Migliaia [0] 16 4" xfId="3512" xr:uid="{00000000-0005-0000-0000-0000CB420000}"/>
    <cellStyle name="Migliaia [0] 16 4 2" xfId="13322" xr:uid="{00000000-0005-0000-0000-0000CC420000}"/>
    <cellStyle name="Migliaia [0] 16 4 2 2" xfId="31363" xr:uid="{00000000-0005-0000-0000-0000CD420000}"/>
    <cellStyle name="Migliaia [0] 16 4 2 2 2" xfId="36521" xr:uid="{00000000-0005-0000-0000-0000CE420000}"/>
    <cellStyle name="Migliaia [0] 16 4 2 2 3" xfId="41823" xr:uid="{00000000-0005-0000-0000-0000CF420000}"/>
    <cellStyle name="Migliaia [0] 16 4 2 3" xfId="33870" xr:uid="{00000000-0005-0000-0000-0000D0420000}"/>
    <cellStyle name="Migliaia [0] 16 4 2 4" xfId="39172" xr:uid="{00000000-0005-0000-0000-0000D1420000}"/>
    <cellStyle name="Migliaia [0] 16 4 3" xfId="15845" xr:uid="{00000000-0005-0000-0000-0000D2420000}"/>
    <cellStyle name="Migliaia [0] 16 4 3 2" xfId="34403" xr:uid="{00000000-0005-0000-0000-0000D3420000}"/>
    <cellStyle name="Migliaia [0] 16 4 3 3" xfId="39705" xr:uid="{00000000-0005-0000-0000-0000D4420000}"/>
    <cellStyle name="Migliaia [0] 16 4 3 4" xfId="29052" xr:uid="{00000000-0005-0000-0000-0000D5420000}"/>
    <cellStyle name="Migliaia [0] 16 4 4" xfId="31938" xr:uid="{00000000-0005-0000-0000-0000D6420000}"/>
    <cellStyle name="Migliaia [0] 16 4 5" xfId="37054" xr:uid="{00000000-0005-0000-0000-0000D7420000}"/>
    <cellStyle name="Migliaia [0] 16 4 6" xfId="12264" xr:uid="{00000000-0005-0000-0000-0000D8420000}"/>
    <cellStyle name="Migliaia [0] 16 5" xfId="13391" xr:uid="{00000000-0005-0000-0000-0000D9420000}"/>
    <cellStyle name="Migliaia [0] 16 5 2" xfId="29053" xr:uid="{00000000-0005-0000-0000-0000DA420000}"/>
    <cellStyle name="Migliaia [0] 16 5 2 2" xfId="34404" xr:uid="{00000000-0005-0000-0000-0000DB420000}"/>
    <cellStyle name="Migliaia [0] 16 5 2 3" xfId="39706" xr:uid="{00000000-0005-0000-0000-0000DC420000}"/>
    <cellStyle name="Migliaia [0] 16 5 3" xfId="31939" xr:uid="{00000000-0005-0000-0000-0000DD420000}"/>
    <cellStyle name="Migliaia [0] 16 5 4" xfId="37055" xr:uid="{00000000-0005-0000-0000-0000DE420000}"/>
    <cellStyle name="Migliaia [0] 16 6" xfId="15841" xr:uid="{00000000-0005-0000-0000-0000DF420000}"/>
    <cellStyle name="Migliaia [0] 16 6 2" xfId="34400" xr:uid="{00000000-0005-0000-0000-0000E0420000}"/>
    <cellStyle name="Migliaia [0] 16 6 3" xfId="39702" xr:uid="{00000000-0005-0000-0000-0000E1420000}"/>
    <cellStyle name="Migliaia [0] 16 6 4" xfId="29049" xr:uid="{00000000-0005-0000-0000-0000E2420000}"/>
    <cellStyle name="Migliaia [0] 16 7" xfId="31935" xr:uid="{00000000-0005-0000-0000-0000E3420000}"/>
    <cellStyle name="Migliaia [0] 16 8" xfId="37051" xr:uid="{00000000-0005-0000-0000-0000E4420000}"/>
    <cellStyle name="Migliaia [0] 16 9" xfId="1733" xr:uid="{00000000-0005-0000-0000-0000E5420000}"/>
    <cellStyle name="Migliaia [0] 17" xfId="318" xr:uid="{00000000-0005-0000-0000-0000E6420000}"/>
    <cellStyle name="Migliaia [0] 17 2" xfId="2279" xr:uid="{00000000-0005-0000-0000-0000E7420000}"/>
    <cellStyle name="Migliaia [0] 17 2 2" xfId="4253" xr:uid="{00000000-0005-0000-0000-0000E8420000}"/>
    <cellStyle name="Migliaia [0] 17 2 2 2" xfId="8039" xr:uid="{00000000-0005-0000-0000-0000E9420000}"/>
    <cellStyle name="Migliaia [0] 17 2 2 2 2" xfId="18045" xr:uid="{00000000-0005-0000-0000-0000EA420000}"/>
    <cellStyle name="Migliaia [0] 17 2 2 2 3" xfId="42573" xr:uid="{00000000-0005-0000-0000-0000EB420000}"/>
    <cellStyle name="Migliaia [0] 17 2 2 2 4" xfId="47051" xr:uid="{00000000-0005-0000-0000-0000EC420000}"/>
    <cellStyle name="Migliaia [0] 17 2 2 2 5" xfId="50067" xr:uid="{00000000-0005-0000-0000-0000ED420000}"/>
    <cellStyle name="Migliaia [0] 17 2 2 3" xfId="8492" xr:uid="{00000000-0005-0000-0000-0000EE420000}"/>
    <cellStyle name="Migliaia [0] 17 2 2 4" xfId="6804" xr:uid="{00000000-0005-0000-0000-0000EF420000}"/>
    <cellStyle name="Migliaia [0] 17 2 2 4 2" xfId="17577" xr:uid="{00000000-0005-0000-0000-0000F0420000}"/>
    <cellStyle name="Migliaia [0] 17 2 2 4 3" xfId="42455" xr:uid="{00000000-0005-0000-0000-0000F1420000}"/>
    <cellStyle name="Migliaia [0] 17 2 2 4 4" xfId="46570" xr:uid="{00000000-0005-0000-0000-0000F2420000}"/>
    <cellStyle name="Migliaia [0] 17 2 2 4 5" xfId="49586" xr:uid="{00000000-0005-0000-0000-0000F3420000}"/>
    <cellStyle name="Migliaia [0] 17 2 2 5" xfId="15848" xr:uid="{00000000-0005-0000-0000-0000F4420000}"/>
    <cellStyle name="Migliaia [0] 17 2 2 6" xfId="20298" xr:uid="{00000000-0005-0000-0000-0000F5420000}"/>
    <cellStyle name="Migliaia [0] 17 2 2 7" xfId="45115" xr:uid="{00000000-0005-0000-0000-0000F6420000}"/>
    <cellStyle name="Migliaia [0] 17 2 2 8" xfId="46021" xr:uid="{00000000-0005-0000-0000-0000F7420000}"/>
    <cellStyle name="Migliaia [0] 17 2 3" xfId="8040" xr:uid="{00000000-0005-0000-0000-0000F8420000}"/>
    <cellStyle name="Migliaia [0] 17 2 3 2" xfId="29055" xr:uid="{00000000-0005-0000-0000-0000F9420000}"/>
    <cellStyle name="Migliaia [0] 17 2 3 2 2" xfId="34406" xr:uid="{00000000-0005-0000-0000-0000FA420000}"/>
    <cellStyle name="Migliaia [0] 17 2 3 2 3" xfId="39708" xr:uid="{00000000-0005-0000-0000-0000FB420000}"/>
    <cellStyle name="Migliaia [0] 17 2 3 3" xfId="31941" xr:uid="{00000000-0005-0000-0000-0000FC420000}"/>
    <cellStyle name="Migliaia [0] 17 2 3 4" xfId="37057" xr:uid="{00000000-0005-0000-0000-0000FD420000}"/>
    <cellStyle name="Migliaia [0] 17 2 4" xfId="15847" xr:uid="{00000000-0005-0000-0000-0000FE420000}"/>
    <cellStyle name="Migliaia [0] 17 2 5" xfId="20297" xr:uid="{00000000-0005-0000-0000-0000FF420000}"/>
    <cellStyle name="Migliaia [0] 17 3" xfId="3966" xr:uid="{00000000-0005-0000-0000-000000430000}"/>
    <cellStyle name="Migliaia [0] 17 3 2" xfId="8041" xr:uid="{00000000-0005-0000-0000-000001430000}"/>
    <cellStyle name="Migliaia [0] 17 3 2 2" xfId="14618" xr:uid="{00000000-0005-0000-0000-000002430000}"/>
    <cellStyle name="Migliaia [0] 17 3 2 2 2" xfId="18046" xr:uid="{00000000-0005-0000-0000-000003430000}"/>
    <cellStyle name="Migliaia [0] 17 3 2 2 2 2" xfId="34407" xr:uid="{00000000-0005-0000-0000-000004430000}"/>
    <cellStyle name="Migliaia [0] 17 3 2 2 3" xfId="39709" xr:uid="{00000000-0005-0000-0000-000005430000}"/>
    <cellStyle name="Migliaia [0] 17 3 2 2 4" xfId="29056" xr:uid="{00000000-0005-0000-0000-000006430000}"/>
    <cellStyle name="Migliaia [0] 17 3 2 3" xfId="31942" xr:uid="{00000000-0005-0000-0000-000007430000}"/>
    <cellStyle name="Migliaia [0] 17 3 2 4" xfId="37058" xr:uid="{00000000-0005-0000-0000-000008430000}"/>
    <cellStyle name="Migliaia [0] 17 3 2 5" xfId="44386" xr:uid="{00000000-0005-0000-0000-000009430000}"/>
    <cellStyle name="Migliaia [0] 17 3 2 6" xfId="47052" xr:uid="{00000000-0005-0000-0000-00000A430000}"/>
    <cellStyle name="Migliaia [0] 17 3 2 7" xfId="50068" xr:uid="{00000000-0005-0000-0000-00000B430000}"/>
    <cellStyle name="Migliaia [0] 17 3 2 8" xfId="13894" xr:uid="{00000000-0005-0000-0000-00000C430000}"/>
    <cellStyle name="Migliaia [0] 17 3 3" xfId="7468" xr:uid="{00000000-0005-0000-0000-00000D430000}"/>
    <cellStyle name="Migliaia [0] 17 3 4" xfId="6805" xr:uid="{00000000-0005-0000-0000-00000E430000}"/>
    <cellStyle name="Migliaia [0] 17 3 4 2" xfId="17578" xr:uid="{00000000-0005-0000-0000-00000F430000}"/>
    <cellStyle name="Migliaia [0] 17 3 4 3" xfId="44176" xr:uid="{00000000-0005-0000-0000-000010430000}"/>
    <cellStyle name="Migliaia [0] 17 3 4 4" xfId="46571" xr:uid="{00000000-0005-0000-0000-000011430000}"/>
    <cellStyle name="Migliaia [0] 17 3 4 5" xfId="49587" xr:uid="{00000000-0005-0000-0000-000012430000}"/>
    <cellStyle name="Migliaia [0] 17 3 5" xfId="15849" xr:uid="{00000000-0005-0000-0000-000013430000}"/>
    <cellStyle name="Migliaia [0] 17 3 6" xfId="20299" xr:uid="{00000000-0005-0000-0000-000014430000}"/>
    <cellStyle name="Migliaia [0] 17 4" xfId="3513" xr:uid="{00000000-0005-0000-0000-000015430000}"/>
    <cellStyle name="Migliaia [0] 17 4 2" xfId="13323" xr:uid="{00000000-0005-0000-0000-000016430000}"/>
    <cellStyle name="Migliaia [0] 17 4 2 2" xfId="31364" xr:uid="{00000000-0005-0000-0000-000017430000}"/>
    <cellStyle name="Migliaia [0] 17 4 2 2 2" xfId="36522" xr:uid="{00000000-0005-0000-0000-000018430000}"/>
    <cellStyle name="Migliaia [0] 17 4 2 2 3" xfId="41824" xr:uid="{00000000-0005-0000-0000-000019430000}"/>
    <cellStyle name="Migliaia [0] 17 4 2 3" xfId="33871" xr:uid="{00000000-0005-0000-0000-00001A430000}"/>
    <cellStyle name="Migliaia [0] 17 4 2 4" xfId="39173" xr:uid="{00000000-0005-0000-0000-00001B430000}"/>
    <cellStyle name="Migliaia [0] 17 4 3" xfId="15850" xr:uid="{00000000-0005-0000-0000-00001C430000}"/>
    <cellStyle name="Migliaia [0] 17 4 3 2" xfId="34408" xr:uid="{00000000-0005-0000-0000-00001D430000}"/>
    <cellStyle name="Migliaia [0] 17 4 3 3" xfId="39710" xr:uid="{00000000-0005-0000-0000-00001E430000}"/>
    <cellStyle name="Migliaia [0] 17 4 3 4" xfId="29057" xr:uid="{00000000-0005-0000-0000-00001F430000}"/>
    <cellStyle name="Migliaia [0] 17 4 4" xfId="31943" xr:uid="{00000000-0005-0000-0000-000020430000}"/>
    <cellStyle name="Migliaia [0] 17 4 5" xfId="37059" xr:uid="{00000000-0005-0000-0000-000021430000}"/>
    <cellStyle name="Migliaia [0] 17 4 6" xfId="12265" xr:uid="{00000000-0005-0000-0000-000022430000}"/>
    <cellStyle name="Migliaia [0] 17 5" xfId="13392" xr:uid="{00000000-0005-0000-0000-000023430000}"/>
    <cellStyle name="Migliaia [0] 17 5 2" xfId="29058" xr:uid="{00000000-0005-0000-0000-000024430000}"/>
    <cellStyle name="Migliaia [0] 17 5 2 2" xfId="34409" xr:uid="{00000000-0005-0000-0000-000025430000}"/>
    <cellStyle name="Migliaia [0] 17 5 2 3" xfId="39711" xr:uid="{00000000-0005-0000-0000-000026430000}"/>
    <cellStyle name="Migliaia [0] 17 5 3" xfId="31944" xr:uid="{00000000-0005-0000-0000-000027430000}"/>
    <cellStyle name="Migliaia [0] 17 5 4" xfId="37060" xr:uid="{00000000-0005-0000-0000-000028430000}"/>
    <cellStyle name="Migliaia [0] 17 6" xfId="15846" xr:uid="{00000000-0005-0000-0000-000029430000}"/>
    <cellStyle name="Migliaia [0] 17 6 2" xfId="34405" xr:uid="{00000000-0005-0000-0000-00002A430000}"/>
    <cellStyle name="Migliaia [0] 17 6 3" xfId="39707" xr:uid="{00000000-0005-0000-0000-00002B430000}"/>
    <cellStyle name="Migliaia [0] 17 6 4" xfId="29054" xr:uid="{00000000-0005-0000-0000-00002C430000}"/>
    <cellStyle name="Migliaia [0] 17 7" xfId="31940" xr:uid="{00000000-0005-0000-0000-00002D430000}"/>
    <cellStyle name="Migliaia [0] 17 8" xfId="37056" xr:uid="{00000000-0005-0000-0000-00002E430000}"/>
    <cellStyle name="Migliaia [0] 17 9" xfId="1734" xr:uid="{00000000-0005-0000-0000-00002F430000}"/>
    <cellStyle name="Migliaia [0] 18" xfId="319" xr:uid="{00000000-0005-0000-0000-000030430000}"/>
    <cellStyle name="Migliaia [0] 18 2" xfId="2280" xr:uid="{00000000-0005-0000-0000-000031430000}"/>
    <cellStyle name="Migliaia [0] 18 2 2" xfId="4254" xr:uid="{00000000-0005-0000-0000-000032430000}"/>
    <cellStyle name="Migliaia [0] 18 2 2 2" xfId="8042" xr:uid="{00000000-0005-0000-0000-000033430000}"/>
    <cellStyle name="Migliaia [0] 18 2 2 2 2" xfId="18047" xr:uid="{00000000-0005-0000-0000-000034430000}"/>
    <cellStyle name="Migliaia [0] 18 2 2 2 3" xfId="43022" xr:uid="{00000000-0005-0000-0000-000035430000}"/>
    <cellStyle name="Migliaia [0] 18 2 2 2 4" xfId="47053" xr:uid="{00000000-0005-0000-0000-000036430000}"/>
    <cellStyle name="Migliaia [0] 18 2 2 2 5" xfId="50069" xr:uid="{00000000-0005-0000-0000-000037430000}"/>
    <cellStyle name="Migliaia [0] 18 2 2 3" xfId="7854" xr:uid="{00000000-0005-0000-0000-000038430000}"/>
    <cellStyle name="Migliaia [0] 18 2 2 4" xfId="6806" xr:uid="{00000000-0005-0000-0000-000039430000}"/>
    <cellStyle name="Migliaia [0] 18 2 2 4 2" xfId="17579" xr:uid="{00000000-0005-0000-0000-00003A430000}"/>
    <cellStyle name="Migliaia [0] 18 2 2 4 3" xfId="43583" xr:uid="{00000000-0005-0000-0000-00003B430000}"/>
    <cellStyle name="Migliaia [0] 18 2 2 4 4" xfId="46572" xr:uid="{00000000-0005-0000-0000-00003C430000}"/>
    <cellStyle name="Migliaia [0] 18 2 2 4 5" xfId="49588" xr:uid="{00000000-0005-0000-0000-00003D430000}"/>
    <cellStyle name="Migliaia [0] 18 2 2 5" xfId="15853" xr:uid="{00000000-0005-0000-0000-00003E430000}"/>
    <cellStyle name="Migliaia [0] 18 2 2 6" xfId="20301" xr:uid="{00000000-0005-0000-0000-00003F430000}"/>
    <cellStyle name="Migliaia [0] 18 2 2 7" xfId="45116" xr:uid="{00000000-0005-0000-0000-000040430000}"/>
    <cellStyle name="Migliaia [0] 18 2 2 8" xfId="46022" xr:uid="{00000000-0005-0000-0000-000041430000}"/>
    <cellStyle name="Migliaia [0] 18 2 3" xfId="8043" xr:uid="{00000000-0005-0000-0000-000042430000}"/>
    <cellStyle name="Migliaia [0] 18 2 3 2" xfId="29060" xr:uid="{00000000-0005-0000-0000-000043430000}"/>
    <cellStyle name="Migliaia [0] 18 2 3 2 2" xfId="34411" xr:uid="{00000000-0005-0000-0000-000044430000}"/>
    <cellStyle name="Migliaia [0] 18 2 3 2 3" xfId="39713" xr:uid="{00000000-0005-0000-0000-000045430000}"/>
    <cellStyle name="Migliaia [0] 18 2 3 3" xfId="31946" xr:uid="{00000000-0005-0000-0000-000046430000}"/>
    <cellStyle name="Migliaia [0] 18 2 3 4" xfId="37062" xr:uid="{00000000-0005-0000-0000-000047430000}"/>
    <cellStyle name="Migliaia [0] 18 2 4" xfId="15852" xr:uid="{00000000-0005-0000-0000-000048430000}"/>
    <cellStyle name="Migliaia [0] 18 2 5" xfId="20300" xr:uid="{00000000-0005-0000-0000-000049430000}"/>
    <cellStyle name="Migliaia [0] 18 3" xfId="3967" xr:uid="{00000000-0005-0000-0000-00004A430000}"/>
    <cellStyle name="Migliaia [0] 18 3 2" xfId="8044" xr:uid="{00000000-0005-0000-0000-00004B430000}"/>
    <cellStyle name="Migliaia [0] 18 3 2 2" xfId="14619" xr:uid="{00000000-0005-0000-0000-00004C430000}"/>
    <cellStyle name="Migliaia [0] 18 3 2 2 2" xfId="18048" xr:uid="{00000000-0005-0000-0000-00004D430000}"/>
    <cellStyle name="Migliaia [0] 18 3 2 2 2 2" xfId="34412" xr:uid="{00000000-0005-0000-0000-00004E430000}"/>
    <cellStyle name="Migliaia [0] 18 3 2 2 3" xfId="39714" xr:uid="{00000000-0005-0000-0000-00004F430000}"/>
    <cellStyle name="Migliaia [0] 18 3 2 2 4" xfId="29061" xr:uid="{00000000-0005-0000-0000-000050430000}"/>
    <cellStyle name="Migliaia [0] 18 3 2 3" xfId="31947" xr:uid="{00000000-0005-0000-0000-000051430000}"/>
    <cellStyle name="Migliaia [0] 18 3 2 4" xfId="37063" xr:uid="{00000000-0005-0000-0000-000052430000}"/>
    <cellStyle name="Migliaia [0] 18 3 2 5" xfId="32238" xr:uid="{00000000-0005-0000-0000-000053430000}"/>
    <cellStyle name="Migliaia [0] 18 3 2 6" xfId="47054" xr:uid="{00000000-0005-0000-0000-000054430000}"/>
    <cellStyle name="Migliaia [0] 18 3 2 7" xfId="50070" xr:uid="{00000000-0005-0000-0000-000055430000}"/>
    <cellStyle name="Migliaia [0] 18 3 2 8" xfId="13895" xr:uid="{00000000-0005-0000-0000-000056430000}"/>
    <cellStyle name="Migliaia [0] 18 3 3" xfId="7850" xr:uid="{00000000-0005-0000-0000-000057430000}"/>
    <cellStyle name="Migliaia [0] 18 3 4" xfId="6807" xr:uid="{00000000-0005-0000-0000-000058430000}"/>
    <cellStyle name="Migliaia [0] 18 3 4 2" xfId="17580" xr:uid="{00000000-0005-0000-0000-000059430000}"/>
    <cellStyle name="Migliaia [0] 18 3 4 3" xfId="42456" xr:uid="{00000000-0005-0000-0000-00005A430000}"/>
    <cellStyle name="Migliaia [0] 18 3 4 4" xfId="46573" xr:uid="{00000000-0005-0000-0000-00005B430000}"/>
    <cellStyle name="Migliaia [0] 18 3 4 5" xfId="49589" xr:uid="{00000000-0005-0000-0000-00005C430000}"/>
    <cellStyle name="Migliaia [0] 18 3 5" xfId="15854" xr:uid="{00000000-0005-0000-0000-00005D430000}"/>
    <cellStyle name="Migliaia [0] 18 3 6" xfId="20302" xr:uid="{00000000-0005-0000-0000-00005E430000}"/>
    <cellStyle name="Migliaia [0] 18 4" xfId="3514" xr:uid="{00000000-0005-0000-0000-00005F430000}"/>
    <cellStyle name="Migliaia [0] 18 4 2" xfId="13324" xr:uid="{00000000-0005-0000-0000-000060430000}"/>
    <cellStyle name="Migliaia [0] 18 4 2 2" xfId="31365" xr:uid="{00000000-0005-0000-0000-000061430000}"/>
    <cellStyle name="Migliaia [0] 18 4 2 2 2" xfId="36523" xr:uid="{00000000-0005-0000-0000-000062430000}"/>
    <cellStyle name="Migliaia [0] 18 4 2 2 3" xfId="41825" xr:uid="{00000000-0005-0000-0000-000063430000}"/>
    <cellStyle name="Migliaia [0] 18 4 2 3" xfId="33872" xr:uid="{00000000-0005-0000-0000-000064430000}"/>
    <cellStyle name="Migliaia [0] 18 4 2 4" xfId="39174" xr:uid="{00000000-0005-0000-0000-000065430000}"/>
    <cellStyle name="Migliaia [0] 18 4 3" xfId="15855" xr:uid="{00000000-0005-0000-0000-000066430000}"/>
    <cellStyle name="Migliaia [0] 18 4 3 2" xfId="34413" xr:uid="{00000000-0005-0000-0000-000067430000}"/>
    <cellStyle name="Migliaia [0] 18 4 3 3" xfId="39715" xr:uid="{00000000-0005-0000-0000-000068430000}"/>
    <cellStyle name="Migliaia [0] 18 4 3 4" xfId="29062" xr:uid="{00000000-0005-0000-0000-000069430000}"/>
    <cellStyle name="Migliaia [0] 18 4 4" xfId="31948" xr:uid="{00000000-0005-0000-0000-00006A430000}"/>
    <cellStyle name="Migliaia [0] 18 4 5" xfId="37064" xr:uid="{00000000-0005-0000-0000-00006B430000}"/>
    <cellStyle name="Migliaia [0] 18 4 6" xfId="12266" xr:uid="{00000000-0005-0000-0000-00006C430000}"/>
    <cellStyle name="Migliaia [0] 18 5" xfId="13393" xr:uid="{00000000-0005-0000-0000-00006D430000}"/>
    <cellStyle name="Migliaia [0] 18 5 2" xfId="29063" xr:uid="{00000000-0005-0000-0000-00006E430000}"/>
    <cellStyle name="Migliaia [0] 18 5 2 2" xfId="34414" xr:uid="{00000000-0005-0000-0000-00006F430000}"/>
    <cellStyle name="Migliaia [0] 18 5 2 3" xfId="39716" xr:uid="{00000000-0005-0000-0000-000070430000}"/>
    <cellStyle name="Migliaia [0] 18 5 3" xfId="31949" xr:uid="{00000000-0005-0000-0000-000071430000}"/>
    <cellStyle name="Migliaia [0] 18 5 4" xfId="37065" xr:uid="{00000000-0005-0000-0000-000072430000}"/>
    <cellStyle name="Migliaia [0] 18 6" xfId="15851" xr:uid="{00000000-0005-0000-0000-000073430000}"/>
    <cellStyle name="Migliaia [0] 18 6 2" xfId="34410" xr:uid="{00000000-0005-0000-0000-000074430000}"/>
    <cellStyle name="Migliaia [0] 18 6 3" xfId="39712" xr:uid="{00000000-0005-0000-0000-000075430000}"/>
    <cellStyle name="Migliaia [0] 18 6 4" xfId="29059" xr:uid="{00000000-0005-0000-0000-000076430000}"/>
    <cellStyle name="Migliaia [0] 18 7" xfId="31945" xr:uid="{00000000-0005-0000-0000-000077430000}"/>
    <cellStyle name="Migliaia [0] 18 8" xfId="37061" xr:uid="{00000000-0005-0000-0000-000078430000}"/>
    <cellStyle name="Migliaia [0] 18 9" xfId="1735" xr:uid="{00000000-0005-0000-0000-000079430000}"/>
    <cellStyle name="Migliaia [0] 19" xfId="320" xr:uid="{00000000-0005-0000-0000-00007A430000}"/>
    <cellStyle name="Migliaia [0] 19 2" xfId="2281" xr:uid="{00000000-0005-0000-0000-00007B430000}"/>
    <cellStyle name="Migliaia [0] 19 2 2" xfId="4255" xr:uid="{00000000-0005-0000-0000-00007C430000}"/>
    <cellStyle name="Migliaia [0] 19 2 2 2" xfId="8045" xr:uid="{00000000-0005-0000-0000-00007D430000}"/>
    <cellStyle name="Migliaia [0] 19 2 2 2 2" xfId="18049" xr:uid="{00000000-0005-0000-0000-00007E430000}"/>
    <cellStyle name="Migliaia [0] 19 2 2 2 3" xfId="42574" xr:uid="{00000000-0005-0000-0000-00007F430000}"/>
    <cellStyle name="Migliaia [0] 19 2 2 2 4" xfId="47055" xr:uid="{00000000-0005-0000-0000-000080430000}"/>
    <cellStyle name="Migliaia [0] 19 2 2 2 5" xfId="50071" xr:uid="{00000000-0005-0000-0000-000081430000}"/>
    <cellStyle name="Migliaia [0] 19 2 2 3" xfId="8660" xr:uid="{00000000-0005-0000-0000-000082430000}"/>
    <cellStyle name="Migliaia [0] 19 2 2 4" xfId="6808" xr:uid="{00000000-0005-0000-0000-000083430000}"/>
    <cellStyle name="Migliaia [0] 19 2 2 4 2" xfId="17581" xr:uid="{00000000-0005-0000-0000-000084430000}"/>
    <cellStyle name="Migliaia [0] 19 2 2 4 3" xfId="42457" xr:uid="{00000000-0005-0000-0000-000085430000}"/>
    <cellStyle name="Migliaia [0] 19 2 2 4 4" xfId="46574" xr:uid="{00000000-0005-0000-0000-000086430000}"/>
    <cellStyle name="Migliaia [0] 19 2 2 4 5" xfId="49590" xr:uid="{00000000-0005-0000-0000-000087430000}"/>
    <cellStyle name="Migliaia [0] 19 2 2 5" xfId="15858" xr:uid="{00000000-0005-0000-0000-000088430000}"/>
    <cellStyle name="Migliaia [0] 19 2 2 6" xfId="20304" xr:uid="{00000000-0005-0000-0000-000089430000}"/>
    <cellStyle name="Migliaia [0] 19 2 2 7" xfId="45117" xr:uid="{00000000-0005-0000-0000-00008A430000}"/>
    <cellStyle name="Migliaia [0] 19 2 2 8" xfId="46023" xr:uid="{00000000-0005-0000-0000-00008B430000}"/>
    <cellStyle name="Migliaia [0] 19 2 3" xfId="8046" xr:uid="{00000000-0005-0000-0000-00008C430000}"/>
    <cellStyle name="Migliaia [0] 19 2 3 2" xfId="29065" xr:uid="{00000000-0005-0000-0000-00008D430000}"/>
    <cellStyle name="Migliaia [0] 19 2 3 2 2" xfId="34416" xr:uid="{00000000-0005-0000-0000-00008E430000}"/>
    <cellStyle name="Migliaia [0] 19 2 3 2 3" xfId="39718" xr:uid="{00000000-0005-0000-0000-00008F430000}"/>
    <cellStyle name="Migliaia [0] 19 2 3 3" xfId="31951" xr:uid="{00000000-0005-0000-0000-000090430000}"/>
    <cellStyle name="Migliaia [0] 19 2 3 4" xfId="37067" xr:uid="{00000000-0005-0000-0000-000091430000}"/>
    <cellStyle name="Migliaia [0] 19 2 4" xfId="15857" xr:uid="{00000000-0005-0000-0000-000092430000}"/>
    <cellStyle name="Migliaia [0] 19 2 5" xfId="20303" xr:uid="{00000000-0005-0000-0000-000093430000}"/>
    <cellStyle name="Migliaia [0] 19 3" xfId="3968" xr:uid="{00000000-0005-0000-0000-000094430000}"/>
    <cellStyle name="Migliaia [0] 19 3 2" xfId="8047" xr:uid="{00000000-0005-0000-0000-000095430000}"/>
    <cellStyle name="Migliaia [0] 19 3 2 2" xfId="14620" xr:uid="{00000000-0005-0000-0000-000096430000}"/>
    <cellStyle name="Migliaia [0] 19 3 2 2 2" xfId="18050" xr:uid="{00000000-0005-0000-0000-000097430000}"/>
    <cellStyle name="Migliaia [0] 19 3 2 2 2 2" xfId="34417" xr:uid="{00000000-0005-0000-0000-000098430000}"/>
    <cellStyle name="Migliaia [0] 19 3 2 2 3" xfId="39719" xr:uid="{00000000-0005-0000-0000-000099430000}"/>
    <cellStyle name="Migliaia [0] 19 3 2 2 4" xfId="29066" xr:uid="{00000000-0005-0000-0000-00009A430000}"/>
    <cellStyle name="Migliaia [0] 19 3 2 3" xfId="31952" xr:uid="{00000000-0005-0000-0000-00009B430000}"/>
    <cellStyle name="Migliaia [0] 19 3 2 4" xfId="37068" xr:uid="{00000000-0005-0000-0000-00009C430000}"/>
    <cellStyle name="Migliaia [0] 19 3 2 5" xfId="20776" xr:uid="{00000000-0005-0000-0000-00009D430000}"/>
    <cellStyle name="Migliaia [0] 19 3 2 6" xfId="47056" xr:uid="{00000000-0005-0000-0000-00009E430000}"/>
    <cellStyle name="Migliaia [0] 19 3 2 7" xfId="50072" xr:uid="{00000000-0005-0000-0000-00009F430000}"/>
    <cellStyle name="Migliaia [0] 19 3 2 8" xfId="13896" xr:uid="{00000000-0005-0000-0000-0000A0430000}"/>
    <cellStyle name="Migliaia [0] 19 3 3" xfId="7436" xr:uid="{00000000-0005-0000-0000-0000A1430000}"/>
    <cellStyle name="Migliaia [0] 19 3 4" xfId="6809" xr:uid="{00000000-0005-0000-0000-0000A2430000}"/>
    <cellStyle name="Migliaia [0] 19 3 4 2" xfId="17582" xr:uid="{00000000-0005-0000-0000-0000A3430000}"/>
    <cellStyle name="Migliaia [0] 19 3 4 3" xfId="42458" xr:uid="{00000000-0005-0000-0000-0000A4430000}"/>
    <cellStyle name="Migliaia [0] 19 3 4 4" xfId="46575" xr:uid="{00000000-0005-0000-0000-0000A5430000}"/>
    <cellStyle name="Migliaia [0] 19 3 4 5" xfId="49591" xr:uid="{00000000-0005-0000-0000-0000A6430000}"/>
    <cellStyle name="Migliaia [0] 19 3 5" xfId="15859" xr:uid="{00000000-0005-0000-0000-0000A7430000}"/>
    <cellStyle name="Migliaia [0] 19 3 6" xfId="20305" xr:uid="{00000000-0005-0000-0000-0000A8430000}"/>
    <cellStyle name="Migliaia [0] 19 4" xfId="3515" xr:uid="{00000000-0005-0000-0000-0000A9430000}"/>
    <cellStyle name="Migliaia [0] 19 4 2" xfId="13325" xr:uid="{00000000-0005-0000-0000-0000AA430000}"/>
    <cellStyle name="Migliaia [0] 19 4 2 2" xfId="31366" xr:uid="{00000000-0005-0000-0000-0000AB430000}"/>
    <cellStyle name="Migliaia [0] 19 4 2 2 2" xfId="36524" xr:uid="{00000000-0005-0000-0000-0000AC430000}"/>
    <cellStyle name="Migliaia [0] 19 4 2 2 3" xfId="41826" xr:uid="{00000000-0005-0000-0000-0000AD430000}"/>
    <cellStyle name="Migliaia [0] 19 4 2 3" xfId="33873" xr:uid="{00000000-0005-0000-0000-0000AE430000}"/>
    <cellStyle name="Migliaia [0] 19 4 2 4" xfId="39175" xr:uid="{00000000-0005-0000-0000-0000AF430000}"/>
    <cellStyle name="Migliaia [0] 19 4 3" xfId="15860" xr:uid="{00000000-0005-0000-0000-0000B0430000}"/>
    <cellStyle name="Migliaia [0] 19 4 3 2" xfId="34418" xr:uid="{00000000-0005-0000-0000-0000B1430000}"/>
    <cellStyle name="Migliaia [0] 19 4 3 3" xfId="39720" xr:uid="{00000000-0005-0000-0000-0000B2430000}"/>
    <cellStyle name="Migliaia [0] 19 4 3 4" xfId="29067" xr:uid="{00000000-0005-0000-0000-0000B3430000}"/>
    <cellStyle name="Migliaia [0] 19 4 4" xfId="31953" xr:uid="{00000000-0005-0000-0000-0000B4430000}"/>
    <cellStyle name="Migliaia [0] 19 4 5" xfId="37069" xr:uid="{00000000-0005-0000-0000-0000B5430000}"/>
    <cellStyle name="Migliaia [0] 19 4 6" xfId="12267" xr:uid="{00000000-0005-0000-0000-0000B6430000}"/>
    <cellStyle name="Migliaia [0] 19 5" xfId="13394" xr:uid="{00000000-0005-0000-0000-0000B7430000}"/>
    <cellStyle name="Migliaia [0] 19 5 2" xfId="29068" xr:uid="{00000000-0005-0000-0000-0000B8430000}"/>
    <cellStyle name="Migliaia [0] 19 5 2 2" xfId="34419" xr:uid="{00000000-0005-0000-0000-0000B9430000}"/>
    <cellStyle name="Migliaia [0] 19 5 2 3" xfId="39721" xr:uid="{00000000-0005-0000-0000-0000BA430000}"/>
    <cellStyle name="Migliaia [0] 19 5 3" xfId="31954" xr:uid="{00000000-0005-0000-0000-0000BB430000}"/>
    <cellStyle name="Migliaia [0] 19 5 4" xfId="37070" xr:uid="{00000000-0005-0000-0000-0000BC430000}"/>
    <cellStyle name="Migliaia [0] 19 6" xfId="15856" xr:uid="{00000000-0005-0000-0000-0000BD430000}"/>
    <cellStyle name="Migliaia [0] 19 6 2" xfId="34415" xr:uid="{00000000-0005-0000-0000-0000BE430000}"/>
    <cellStyle name="Migliaia [0] 19 6 3" xfId="39717" xr:uid="{00000000-0005-0000-0000-0000BF430000}"/>
    <cellStyle name="Migliaia [0] 19 6 4" xfId="29064" xr:uid="{00000000-0005-0000-0000-0000C0430000}"/>
    <cellStyle name="Migliaia [0] 19 7" xfId="31950" xr:uid="{00000000-0005-0000-0000-0000C1430000}"/>
    <cellStyle name="Migliaia [0] 19 8" xfId="37066" xr:uid="{00000000-0005-0000-0000-0000C2430000}"/>
    <cellStyle name="Migliaia [0] 19 9" xfId="1736" xr:uid="{00000000-0005-0000-0000-0000C3430000}"/>
    <cellStyle name="Migliaia [0] 2" xfId="321" xr:uid="{00000000-0005-0000-0000-0000C4430000}"/>
    <cellStyle name="Migliaia [0] 2 2" xfId="2282" xr:uid="{00000000-0005-0000-0000-0000C5430000}"/>
    <cellStyle name="Migliaia [0] 2 2 2" xfId="4256" xr:uid="{00000000-0005-0000-0000-0000C6430000}"/>
    <cellStyle name="Migliaia [0] 2 2 2 2" xfId="8048" xr:uid="{00000000-0005-0000-0000-0000C7430000}"/>
    <cellStyle name="Migliaia [0] 2 2 2 2 2" xfId="18051" xr:uid="{00000000-0005-0000-0000-0000C8430000}"/>
    <cellStyle name="Migliaia [0] 2 2 2 2 3" xfId="43023" xr:uid="{00000000-0005-0000-0000-0000C9430000}"/>
    <cellStyle name="Migliaia [0] 2 2 2 2 4" xfId="47057" xr:uid="{00000000-0005-0000-0000-0000CA430000}"/>
    <cellStyle name="Migliaia [0] 2 2 2 2 5" xfId="50073" xr:uid="{00000000-0005-0000-0000-0000CB430000}"/>
    <cellStyle name="Migliaia [0] 2 2 2 3" xfId="8659" xr:uid="{00000000-0005-0000-0000-0000CC430000}"/>
    <cellStyle name="Migliaia [0] 2 2 2 4" xfId="6810" xr:uid="{00000000-0005-0000-0000-0000CD430000}"/>
    <cellStyle name="Migliaia [0] 2 2 2 4 2" xfId="17583" xr:uid="{00000000-0005-0000-0000-0000CE430000}"/>
    <cellStyle name="Migliaia [0] 2 2 2 4 3" xfId="42459" xr:uid="{00000000-0005-0000-0000-0000CF430000}"/>
    <cellStyle name="Migliaia [0] 2 2 2 4 4" xfId="46576" xr:uid="{00000000-0005-0000-0000-0000D0430000}"/>
    <cellStyle name="Migliaia [0] 2 2 2 4 5" xfId="49592" xr:uid="{00000000-0005-0000-0000-0000D1430000}"/>
    <cellStyle name="Migliaia [0] 2 2 2 5" xfId="15863" xr:uid="{00000000-0005-0000-0000-0000D2430000}"/>
    <cellStyle name="Migliaia [0] 2 2 2 6" xfId="20307" xr:uid="{00000000-0005-0000-0000-0000D3430000}"/>
    <cellStyle name="Migliaia [0] 2 2 2 7" xfId="45118" xr:uid="{00000000-0005-0000-0000-0000D4430000}"/>
    <cellStyle name="Migliaia [0] 2 2 2 8" xfId="46024" xr:uid="{00000000-0005-0000-0000-0000D5430000}"/>
    <cellStyle name="Migliaia [0] 2 2 3" xfId="8049" xr:uid="{00000000-0005-0000-0000-0000D6430000}"/>
    <cellStyle name="Migliaia [0] 2 2 3 2" xfId="29070" xr:uid="{00000000-0005-0000-0000-0000D7430000}"/>
    <cellStyle name="Migliaia [0] 2 2 3 2 2" xfId="34421" xr:uid="{00000000-0005-0000-0000-0000D8430000}"/>
    <cellStyle name="Migliaia [0] 2 2 3 2 3" xfId="39723" xr:uid="{00000000-0005-0000-0000-0000D9430000}"/>
    <cellStyle name="Migliaia [0] 2 2 3 3" xfId="31956" xr:uid="{00000000-0005-0000-0000-0000DA430000}"/>
    <cellStyle name="Migliaia [0] 2 2 3 4" xfId="37072" xr:uid="{00000000-0005-0000-0000-0000DB430000}"/>
    <cellStyle name="Migliaia [0] 2 2 4" xfId="15862" xr:uid="{00000000-0005-0000-0000-0000DC430000}"/>
    <cellStyle name="Migliaia [0] 2 2 5" xfId="20306" xr:uid="{00000000-0005-0000-0000-0000DD430000}"/>
    <cellStyle name="Migliaia [0] 2 3" xfId="3969" xr:uid="{00000000-0005-0000-0000-0000DE430000}"/>
    <cellStyle name="Migliaia [0] 2 3 2" xfId="8050" xr:uid="{00000000-0005-0000-0000-0000DF430000}"/>
    <cellStyle name="Migliaia [0] 2 3 2 2" xfId="14621" xr:uid="{00000000-0005-0000-0000-0000E0430000}"/>
    <cellStyle name="Migliaia [0] 2 3 2 2 2" xfId="18052" xr:uid="{00000000-0005-0000-0000-0000E1430000}"/>
    <cellStyle name="Migliaia [0] 2 3 2 2 2 2" xfId="34422" xr:uid="{00000000-0005-0000-0000-0000E2430000}"/>
    <cellStyle name="Migliaia [0] 2 3 2 2 3" xfId="39724" xr:uid="{00000000-0005-0000-0000-0000E3430000}"/>
    <cellStyle name="Migliaia [0] 2 3 2 2 4" xfId="29071" xr:uid="{00000000-0005-0000-0000-0000E4430000}"/>
    <cellStyle name="Migliaia [0] 2 3 2 3" xfId="31957" xr:uid="{00000000-0005-0000-0000-0000E5430000}"/>
    <cellStyle name="Migliaia [0] 2 3 2 4" xfId="37073" xr:uid="{00000000-0005-0000-0000-0000E6430000}"/>
    <cellStyle name="Migliaia [0] 2 3 2 5" xfId="43601" xr:uid="{00000000-0005-0000-0000-0000E7430000}"/>
    <cellStyle name="Migliaia [0] 2 3 2 6" xfId="47058" xr:uid="{00000000-0005-0000-0000-0000E8430000}"/>
    <cellStyle name="Migliaia [0] 2 3 2 7" xfId="50074" xr:uid="{00000000-0005-0000-0000-0000E9430000}"/>
    <cellStyle name="Migliaia [0] 2 3 2 8" xfId="13897" xr:uid="{00000000-0005-0000-0000-0000EA430000}"/>
    <cellStyle name="Migliaia [0] 2 3 3" xfId="8690" xr:uid="{00000000-0005-0000-0000-0000EB430000}"/>
    <cellStyle name="Migliaia [0] 2 3 4" xfId="6811" xr:uid="{00000000-0005-0000-0000-0000EC430000}"/>
    <cellStyle name="Migliaia [0] 2 3 4 2" xfId="17584" xr:uid="{00000000-0005-0000-0000-0000ED430000}"/>
    <cellStyle name="Migliaia [0] 2 3 4 3" xfId="44455" xr:uid="{00000000-0005-0000-0000-0000EE430000}"/>
    <cellStyle name="Migliaia [0] 2 3 4 4" xfId="46577" xr:uid="{00000000-0005-0000-0000-0000EF430000}"/>
    <cellStyle name="Migliaia [0] 2 3 4 5" xfId="49593" xr:uid="{00000000-0005-0000-0000-0000F0430000}"/>
    <cellStyle name="Migliaia [0] 2 3 5" xfId="15864" xr:uid="{00000000-0005-0000-0000-0000F1430000}"/>
    <cellStyle name="Migliaia [0] 2 3 6" xfId="20308" xr:uid="{00000000-0005-0000-0000-0000F2430000}"/>
    <cellStyle name="Migliaia [0] 2 4" xfId="3516" xr:uid="{00000000-0005-0000-0000-0000F3430000}"/>
    <cellStyle name="Migliaia [0] 2 4 2" xfId="13326" xr:uid="{00000000-0005-0000-0000-0000F4430000}"/>
    <cellStyle name="Migliaia [0] 2 4 2 2" xfId="31367" xr:uid="{00000000-0005-0000-0000-0000F5430000}"/>
    <cellStyle name="Migliaia [0] 2 4 2 2 2" xfId="36525" xr:uid="{00000000-0005-0000-0000-0000F6430000}"/>
    <cellStyle name="Migliaia [0] 2 4 2 2 3" xfId="41827" xr:uid="{00000000-0005-0000-0000-0000F7430000}"/>
    <cellStyle name="Migliaia [0] 2 4 2 3" xfId="33874" xr:uid="{00000000-0005-0000-0000-0000F8430000}"/>
    <cellStyle name="Migliaia [0] 2 4 2 4" xfId="39176" xr:uid="{00000000-0005-0000-0000-0000F9430000}"/>
    <cellStyle name="Migliaia [0] 2 4 3" xfId="15865" xr:uid="{00000000-0005-0000-0000-0000FA430000}"/>
    <cellStyle name="Migliaia [0] 2 4 3 2" xfId="34423" xr:uid="{00000000-0005-0000-0000-0000FB430000}"/>
    <cellStyle name="Migliaia [0] 2 4 3 3" xfId="39725" xr:uid="{00000000-0005-0000-0000-0000FC430000}"/>
    <cellStyle name="Migliaia [0] 2 4 3 4" xfId="29072" xr:uid="{00000000-0005-0000-0000-0000FD430000}"/>
    <cellStyle name="Migliaia [0] 2 4 4" xfId="31958" xr:uid="{00000000-0005-0000-0000-0000FE430000}"/>
    <cellStyle name="Migliaia [0] 2 4 5" xfId="37074" xr:uid="{00000000-0005-0000-0000-0000FF430000}"/>
    <cellStyle name="Migliaia [0] 2 4 6" xfId="12268" xr:uid="{00000000-0005-0000-0000-000000440000}"/>
    <cellStyle name="Migliaia [0] 2 5" xfId="13395" xr:uid="{00000000-0005-0000-0000-000001440000}"/>
    <cellStyle name="Migliaia [0] 2 5 2" xfId="29073" xr:uid="{00000000-0005-0000-0000-000002440000}"/>
    <cellStyle name="Migliaia [0] 2 5 2 2" xfId="34424" xr:uid="{00000000-0005-0000-0000-000003440000}"/>
    <cellStyle name="Migliaia [0] 2 5 2 3" xfId="39726" xr:uid="{00000000-0005-0000-0000-000004440000}"/>
    <cellStyle name="Migliaia [0] 2 5 3" xfId="31959" xr:uid="{00000000-0005-0000-0000-000005440000}"/>
    <cellStyle name="Migliaia [0] 2 5 4" xfId="37075" xr:uid="{00000000-0005-0000-0000-000006440000}"/>
    <cellStyle name="Migliaia [0] 2 6" xfId="15861" xr:uid="{00000000-0005-0000-0000-000007440000}"/>
    <cellStyle name="Migliaia [0] 2 6 2" xfId="34420" xr:uid="{00000000-0005-0000-0000-000008440000}"/>
    <cellStyle name="Migliaia [0] 2 6 3" xfId="39722" xr:uid="{00000000-0005-0000-0000-000009440000}"/>
    <cellStyle name="Migliaia [0] 2 6 4" xfId="29069" xr:uid="{00000000-0005-0000-0000-00000A440000}"/>
    <cellStyle name="Migliaia [0] 2 7" xfId="31955" xr:uid="{00000000-0005-0000-0000-00000B440000}"/>
    <cellStyle name="Migliaia [0] 2 8" xfId="37071" xr:uid="{00000000-0005-0000-0000-00000C440000}"/>
    <cellStyle name="Migliaia [0] 2 9" xfId="1737" xr:uid="{00000000-0005-0000-0000-00000D440000}"/>
    <cellStyle name="Migliaia [0] 20" xfId="322" xr:uid="{00000000-0005-0000-0000-00000E440000}"/>
    <cellStyle name="Migliaia [0] 20 2" xfId="2283" xr:uid="{00000000-0005-0000-0000-00000F440000}"/>
    <cellStyle name="Migliaia [0] 20 2 2" xfId="4257" xr:uid="{00000000-0005-0000-0000-000010440000}"/>
    <cellStyle name="Migliaia [0] 20 2 2 2" xfId="8051" xr:uid="{00000000-0005-0000-0000-000011440000}"/>
    <cellStyle name="Migliaia [0] 20 2 2 2 2" xfId="18053" xr:uid="{00000000-0005-0000-0000-000012440000}"/>
    <cellStyle name="Migliaia [0] 20 2 2 2 3" xfId="42575" xr:uid="{00000000-0005-0000-0000-000013440000}"/>
    <cellStyle name="Migliaia [0] 20 2 2 2 4" xfId="47059" xr:uid="{00000000-0005-0000-0000-000014440000}"/>
    <cellStyle name="Migliaia [0] 20 2 2 2 5" xfId="50075" xr:uid="{00000000-0005-0000-0000-000015440000}"/>
    <cellStyle name="Migliaia [0] 20 2 2 3" xfId="8658" xr:uid="{00000000-0005-0000-0000-000016440000}"/>
    <cellStyle name="Migliaia [0] 20 2 2 4" xfId="6812" xr:uid="{00000000-0005-0000-0000-000017440000}"/>
    <cellStyle name="Migliaia [0] 20 2 2 4 2" xfId="17585" xr:uid="{00000000-0005-0000-0000-000018440000}"/>
    <cellStyle name="Migliaia [0] 20 2 2 4 3" xfId="44454" xr:uid="{00000000-0005-0000-0000-000019440000}"/>
    <cellStyle name="Migliaia [0] 20 2 2 4 4" xfId="46578" xr:uid="{00000000-0005-0000-0000-00001A440000}"/>
    <cellStyle name="Migliaia [0] 20 2 2 4 5" xfId="49594" xr:uid="{00000000-0005-0000-0000-00001B440000}"/>
    <cellStyle name="Migliaia [0] 20 2 2 5" xfId="15868" xr:uid="{00000000-0005-0000-0000-00001C440000}"/>
    <cellStyle name="Migliaia [0] 20 2 2 6" xfId="20310" xr:uid="{00000000-0005-0000-0000-00001D440000}"/>
    <cellStyle name="Migliaia [0] 20 2 2 7" xfId="45119" xr:uid="{00000000-0005-0000-0000-00001E440000}"/>
    <cellStyle name="Migliaia [0] 20 2 2 8" xfId="46025" xr:uid="{00000000-0005-0000-0000-00001F440000}"/>
    <cellStyle name="Migliaia [0] 20 2 3" xfId="8052" xr:uid="{00000000-0005-0000-0000-000020440000}"/>
    <cellStyle name="Migliaia [0] 20 2 3 2" xfId="29075" xr:uid="{00000000-0005-0000-0000-000021440000}"/>
    <cellStyle name="Migliaia [0] 20 2 3 2 2" xfId="34426" xr:uid="{00000000-0005-0000-0000-000022440000}"/>
    <cellStyle name="Migliaia [0] 20 2 3 2 3" xfId="39728" xr:uid="{00000000-0005-0000-0000-000023440000}"/>
    <cellStyle name="Migliaia [0] 20 2 3 3" xfId="31961" xr:uid="{00000000-0005-0000-0000-000024440000}"/>
    <cellStyle name="Migliaia [0] 20 2 3 4" xfId="37077" xr:uid="{00000000-0005-0000-0000-000025440000}"/>
    <cellStyle name="Migliaia [0] 20 2 4" xfId="15867" xr:uid="{00000000-0005-0000-0000-000026440000}"/>
    <cellStyle name="Migliaia [0] 20 2 5" xfId="20309" xr:uid="{00000000-0005-0000-0000-000027440000}"/>
    <cellStyle name="Migliaia [0] 20 3" xfId="3970" xr:uid="{00000000-0005-0000-0000-000028440000}"/>
    <cellStyle name="Migliaia [0] 20 3 2" xfId="8053" xr:uid="{00000000-0005-0000-0000-000029440000}"/>
    <cellStyle name="Migliaia [0] 20 3 2 2" xfId="14622" xr:uid="{00000000-0005-0000-0000-00002A440000}"/>
    <cellStyle name="Migliaia [0] 20 3 2 2 2" xfId="18054" xr:uid="{00000000-0005-0000-0000-00002B440000}"/>
    <cellStyle name="Migliaia [0] 20 3 2 2 2 2" xfId="34427" xr:uid="{00000000-0005-0000-0000-00002C440000}"/>
    <cellStyle name="Migliaia [0] 20 3 2 2 3" xfId="39729" xr:uid="{00000000-0005-0000-0000-00002D440000}"/>
    <cellStyle name="Migliaia [0] 20 3 2 2 4" xfId="29076" xr:uid="{00000000-0005-0000-0000-00002E440000}"/>
    <cellStyle name="Migliaia [0] 20 3 2 3" xfId="31962" xr:uid="{00000000-0005-0000-0000-00002F440000}"/>
    <cellStyle name="Migliaia [0] 20 3 2 4" xfId="37078" xr:uid="{00000000-0005-0000-0000-000030440000}"/>
    <cellStyle name="Migliaia [0] 20 3 2 5" xfId="43334" xr:uid="{00000000-0005-0000-0000-000031440000}"/>
    <cellStyle name="Migliaia [0] 20 3 2 6" xfId="47060" xr:uid="{00000000-0005-0000-0000-000032440000}"/>
    <cellStyle name="Migliaia [0] 20 3 2 7" xfId="50076" xr:uid="{00000000-0005-0000-0000-000033440000}"/>
    <cellStyle name="Migliaia [0] 20 3 2 8" xfId="13898" xr:uid="{00000000-0005-0000-0000-000034440000}"/>
    <cellStyle name="Migliaia [0] 20 3 3" xfId="8689" xr:uid="{00000000-0005-0000-0000-000035440000}"/>
    <cellStyle name="Migliaia [0] 20 3 4" xfId="6813" xr:uid="{00000000-0005-0000-0000-000036440000}"/>
    <cellStyle name="Migliaia [0] 20 3 4 2" xfId="17586" xr:uid="{00000000-0005-0000-0000-000037440000}"/>
    <cellStyle name="Migliaia [0] 20 3 4 3" xfId="42460" xr:uid="{00000000-0005-0000-0000-000038440000}"/>
    <cellStyle name="Migliaia [0] 20 3 4 4" xfId="46579" xr:uid="{00000000-0005-0000-0000-000039440000}"/>
    <cellStyle name="Migliaia [0] 20 3 4 5" xfId="49595" xr:uid="{00000000-0005-0000-0000-00003A440000}"/>
    <cellStyle name="Migliaia [0] 20 3 5" xfId="15869" xr:uid="{00000000-0005-0000-0000-00003B440000}"/>
    <cellStyle name="Migliaia [0] 20 3 6" xfId="20311" xr:uid="{00000000-0005-0000-0000-00003C440000}"/>
    <cellStyle name="Migliaia [0] 20 4" xfId="3517" xr:uid="{00000000-0005-0000-0000-00003D440000}"/>
    <cellStyle name="Migliaia [0] 20 4 2" xfId="13327" xr:uid="{00000000-0005-0000-0000-00003E440000}"/>
    <cellStyle name="Migliaia [0] 20 4 2 2" xfId="31368" xr:uid="{00000000-0005-0000-0000-00003F440000}"/>
    <cellStyle name="Migliaia [0] 20 4 2 2 2" xfId="36526" xr:uid="{00000000-0005-0000-0000-000040440000}"/>
    <cellStyle name="Migliaia [0] 20 4 2 2 3" xfId="41828" xr:uid="{00000000-0005-0000-0000-000041440000}"/>
    <cellStyle name="Migliaia [0] 20 4 2 3" xfId="33875" xr:uid="{00000000-0005-0000-0000-000042440000}"/>
    <cellStyle name="Migliaia [0] 20 4 2 4" xfId="39177" xr:uid="{00000000-0005-0000-0000-000043440000}"/>
    <cellStyle name="Migliaia [0] 20 4 3" xfId="15870" xr:uid="{00000000-0005-0000-0000-000044440000}"/>
    <cellStyle name="Migliaia [0] 20 4 3 2" xfId="34428" xr:uid="{00000000-0005-0000-0000-000045440000}"/>
    <cellStyle name="Migliaia [0] 20 4 3 3" xfId="39730" xr:uid="{00000000-0005-0000-0000-000046440000}"/>
    <cellStyle name="Migliaia [0] 20 4 3 4" xfId="29077" xr:uid="{00000000-0005-0000-0000-000047440000}"/>
    <cellStyle name="Migliaia [0] 20 4 4" xfId="31963" xr:uid="{00000000-0005-0000-0000-000048440000}"/>
    <cellStyle name="Migliaia [0] 20 4 5" xfId="37079" xr:uid="{00000000-0005-0000-0000-000049440000}"/>
    <cellStyle name="Migliaia [0] 20 4 6" xfId="12269" xr:uid="{00000000-0005-0000-0000-00004A440000}"/>
    <cellStyle name="Migliaia [0] 20 5" xfId="13396" xr:uid="{00000000-0005-0000-0000-00004B440000}"/>
    <cellStyle name="Migliaia [0] 20 5 2" xfId="29078" xr:uid="{00000000-0005-0000-0000-00004C440000}"/>
    <cellStyle name="Migliaia [0] 20 5 2 2" xfId="34429" xr:uid="{00000000-0005-0000-0000-00004D440000}"/>
    <cellStyle name="Migliaia [0] 20 5 2 3" xfId="39731" xr:uid="{00000000-0005-0000-0000-00004E440000}"/>
    <cellStyle name="Migliaia [0] 20 5 3" xfId="31964" xr:uid="{00000000-0005-0000-0000-00004F440000}"/>
    <cellStyle name="Migliaia [0] 20 5 4" xfId="37080" xr:uid="{00000000-0005-0000-0000-000050440000}"/>
    <cellStyle name="Migliaia [0] 20 6" xfId="15866" xr:uid="{00000000-0005-0000-0000-000051440000}"/>
    <cellStyle name="Migliaia [0] 20 6 2" xfId="34425" xr:uid="{00000000-0005-0000-0000-000052440000}"/>
    <cellStyle name="Migliaia [0] 20 6 3" xfId="39727" xr:uid="{00000000-0005-0000-0000-000053440000}"/>
    <cellStyle name="Migliaia [0] 20 6 4" xfId="29074" xr:uid="{00000000-0005-0000-0000-000054440000}"/>
    <cellStyle name="Migliaia [0] 20 7" xfId="31960" xr:uid="{00000000-0005-0000-0000-000055440000}"/>
    <cellStyle name="Migliaia [0] 20 8" xfId="37076" xr:uid="{00000000-0005-0000-0000-000056440000}"/>
    <cellStyle name="Migliaia [0] 20 9" xfId="1738" xr:uid="{00000000-0005-0000-0000-000057440000}"/>
    <cellStyle name="Migliaia [0] 21" xfId="323" xr:uid="{00000000-0005-0000-0000-000058440000}"/>
    <cellStyle name="Migliaia [0] 21 2" xfId="2284" xr:uid="{00000000-0005-0000-0000-000059440000}"/>
    <cellStyle name="Migliaia [0] 21 2 2" xfId="4258" xr:uid="{00000000-0005-0000-0000-00005A440000}"/>
    <cellStyle name="Migliaia [0] 21 2 2 2" xfId="8054" xr:uid="{00000000-0005-0000-0000-00005B440000}"/>
    <cellStyle name="Migliaia [0] 21 2 2 2 2" xfId="18055" xr:uid="{00000000-0005-0000-0000-00005C440000}"/>
    <cellStyle name="Migliaia [0] 21 2 2 2 3" xfId="43024" xr:uid="{00000000-0005-0000-0000-00005D440000}"/>
    <cellStyle name="Migliaia [0] 21 2 2 2 4" xfId="47061" xr:uid="{00000000-0005-0000-0000-00005E440000}"/>
    <cellStyle name="Migliaia [0] 21 2 2 2 5" xfId="50077" xr:uid="{00000000-0005-0000-0000-00005F440000}"/>
    <cellStyle name="Migliaia [0] 21 2 2 3" xfId="8657" xr:uid="{00000000-0005-0000-0000-000060440000}"/>
    <cellStyle name="Migliaia [0] 21 2 2 4" xfId="6814" xr:uid="{00000000-0005-0000-0000-000061440000}"/>
    <cellStyle name="Migliaia [0] 21 2 2 4 2" xfId="17587" xr:uid="{00000000-0005-0000-0000-000062440000}"/>
    <cellStyle name="Migliaia [0] 21 2 2 4 3" xfId="20538" xr:uid="{00000000-0005-0000-0000-000063440000}"/>
    <cellStyle name="Migliaia [0] 21 2 2 4 4" xfId="46580" xr:uid="{00000000-0005-0000-0000-000064440000}"/>
    <cellStyle name="Migliaia [0] 21 2 2 4 5" xfId="49596" xr:uid="{00000000-0005-0000-0000-000065440000}"/>
    <cellStyle name="Migliaia [0] 21 2 2 5" xfId="15873" xr:uid="{00000000-0005-0000-0000-000066440000}"/>
    <cellStyle name="Migliaia [0] 21 2 2 6" xfId="20313" xr:uid="{00000000-0005-0000-0000-000067440000}"/>
    <cellStyle name="Migliaia [0] 21 2 2 7" xfId="45120" xr:uid="{00000000-0005-0000-0000-000068440000}"/>
    <cellStyle name="Migliaia [0] 21 2 2 8" xfId="46026" xr:uid="{00000000-0005-0000-0000-000069440000}"/>
    <cellStyle name="Migliaia [0] 21 2 3" xfId="8055" xr:uid="{00000000-0005-0000-0000-00006A440000}"/>
    <cellStyle name="Migliaia [0] 21 2 3 2" xfId="29080" xr:uid="{00000000-0005-0000-0000-00006B440000}"/>
    <cellStyle name="Migliaia [0] 21 2 3 2 2" xfId="34431" xr:uid="{00000000-0005-0000-0000-00006C440000}"/>
    <cellStyle name="Migliaia [0] 21 2 3 2 3" xfId="39733" xr:uid="{00000000-0005-0000-0000-00006D440000}"/>
    <cellStyle name="Migliaia [0] 21 2 3 3" xfId="31966" xr:uid="{00000000-0005-0000-0000-00006E440000}"/>
    <cellStyle name="Migliaia [0] 21 2 3 4" xfId="37082" xr:uid="{00000000-0005-0000-0000-00006F440000}"/>
    <cellStyle name="Migliaia [0] 21 2 4" xfId="15872" xr:uid="{00000000-0005-0000-0000-000070440000}"/>
    <cellStyle name="Migliaia [0] 21 2 5" xfId="20312" xr:uid="{00000000-0005-0000-0000-000071440000}"/>
    <cellStyle name="Migliaia [0] 21 3" xfId="3971" xr:uid="{00000000-0005-0000-0000-000072440000}"/>
    <cellStyle name="Migliaia [0] 21 3 2" xfId="8056" xr:uid="{00000000-0005-0000-0000-000073440000}"/>
    <cellStyle name="Migliaia [0] 21 3 2 2" xfId="14623" xr:uid="{00000000-0005-0000-0000-000074440000}"/>
    <cellStyle name="Migliaia [0] 21 3 2 2 2" xfId="18056" xr:uid="{00000000-0005-0000-0000-000075440000}"/>
    <cellStyle name="Migliaia [0] 21 3 2 2 2 2" xfId="34432" xr:uid="{00000000-0005-0000-0000-000076440000}"/>
    <cellStyle name="Migliaia [0] 21 3 2 2 3" xfId="39734" xr:uid="{00000000-0005-0000-0000-000077440000}"/>
    <cellStyle name="Migliaia [0] 21 3 2 2 4" xfId="29081" xr:uid="{00000000-0005-0000-0000-000078440000}"/>
    <cellStyle name="Migliaia [0] 21 3 2 3" xfId="31967" xr:uid="{00000000-0005-0000-0000-000079440000}"/>
    <cellStyle name="Migliaia [0] 21 3 2 4" xfId="37083" xr:uid="{00000000-0005-0000-0000-00007A440000}"/>
    <cellStyle name="Migliaia [0] 21 3 2 5" xfId="44196" xr:uid="{00000000-0005-0000-0000-00007B440000}"/>
    <cellStyle name="Migliaia [0] 21 3 2 6" xfId="47062" xr:uid="{00000000-0005-0000-0000-00007C440000}"/>
    <cellStyle name="Migliaia [0] 21 3 2 7" xfId="50078" xr:uid="{00000000-0005-0000-0000-00007D440000}"/>
    <cellStyle name="Migliaia [0] 21 3 2 8" xfId="13899" xr:uid="{00000000-0005-0000-0000-00007E440000}"/>
    <cellStyle name="Migliaia [0] 21 3 3" xfId="7969" xr:uid="{00000000-0005-0000-0000-00007F440000}"/>
    <cellStyle name="Migliaia [0] 21 3 4" xfId="6815" xr:uid="{00000000-0005-0000-0000-000080440000}"/>
    <cellStyle name="Migliaia [0] 21 3 4 2" xfId="17588" xr:uid="{00000000-0005-0000-0000-000081440000}"/>
    <cellStyle name="Migliaia [0] 21 3 4 3" xfId="42461" xr:uid="{00000000-0005-0000-0000-000082440000}"/>
    <cellStyle name="Migliaia [0] 21 3 4 4" xfId="46581" xr:uid="{00000000-0005-0000-0000-000083440000}"/>
    <cellStyle name="Migliaia [0] 21 3 4 5" xfId="49597" xr:uid="{00000000-0005-0000-0000-000084440000}"/>
    <cellStyle name="Migliaia [0] 21 3 5" xfId="15874" xr:uid="{00000000-0005-0000-0000-000085440000}"/>
    <cellStyle name="Migliaia [0] 21 3 6" xfId="20314" xr:uid="{00000000-0005-0000-0000-000086440000}"/>
    <cellStyle name="Migliaia [0] 21 4" xfId="3518" xr:uid="{00000000-0005-0000-0000-000087440000}"/>
    <cellStyle name="Migliaia [0] 21 4 2" xfId="13328" xr:uid="{00000000-0005-0000-0000-000088440000}"/>
    <cellStyle name="Migliaia [0] 21 4 2 2" xfId="31369" xr:uid="{00000000-0005-0000-0000-000089440000}"/>
    <cellStyle name="Migliaia [0] 21 4 2 2 2" xfId="36527" xr:uid="{00000000-0005-0000-0000-00008A440000}"/>
    <cellStyle name="Migliaia [0] 21 4 2 2 3" xfId="41829" xr:uid="{00000000-0005-0000-0000-00008B440000}"/>
    <cellStyle name="Migliaia [0] 21 4 2 3" xfId="33876" xr:uid="{00000000-0005-0000-0000-00008C440000}"/>
    <cellStyle name="Migliaia [0] 21 4 2 4" xfId="39178" xr:uid="{00000000-0005-0000-0000-00008D440000}"/>
    <cellStyle name="Migliaia [0] 21 4 3" xfId="15875" xr:uid="{00000000-0005-0000-0000-00008E440000}"/>
    <cellStyle name="Migliaia [0] 21 4 3 2" xfId="34433" xr:uid="{00000000-0005-0000-0000-00008F440000}"/>
    <cellStyle name="Migliaia [0] 21 4 3 3" xfId="39735" xr:uid="{00000000-0005-0000-0000-000090440000}"/>
    <cellStyle name="Migliaia [0] 21 4 3 4" xfId="29082" xr:uid="{00000000-0005-0000-0000-000091440000}"/>
    <cellStyle name="Migliaia [0] 21 4 4" xfId="31968" xr:uid="{00000000-0005-0000-0000-000092440000}"/>
    <cellStyle name="Migliaia [0] 21 4 5" xfId="37084" xr:uid="{00000000-0005-0000-0000-000093440000}"/>
    <cellStyle name="Migliaia [0] 21 4 6" xfId="12270" xr:uid="{00000000-0005-0000-0000-000094440000}"/>
    <cellStyle name="Migliaia [0] 21 5" xfId="13397" xr:uid="{00000000-0005-0000-0000-000095440000}"/>
    <cellStyle name="Migliaia [0] 21 5 2" xfId="29083" xr:uid="{00000000-0005-0000-0000-000096440000}"/>
    <cellStyle name="Migliaia [0] 21 5 2 2" xfId="34434" xr:uid="{00000000-0005-0000-0000-000097440000}"/>
    <cellStyle name="Migliaia [0] 21 5 2 3" xfId="39736" xr:uid="{00000000-0005-0000-0000-000098440000}"/>
    <cellStyle name="Migliaia [0] 21 5 3" xfId="31969" xr:uid="{00000000-0005-0000-0000-000099440000}"/>
    <cellStyle name="Migliaia [0] 21 5 4" xfId="37085" xr:uid="{00000000-0005-0000-0000-00009A440000}"/>
    <cellStyle name="Migliaia [0] 21 6" xfId="15871" xr:uid="{00000000-0005-0000-0000-00009B440000}"/>
    <cellStyle name="Migliaia [0] 21 6 2" xfId="34430" xr:uid="{00000000-0005-0000-0000-00009C440000}"/>
    <cellStyle name="Migliaia [0] 21 6 3" xfId="39732" xr:uid="{00000000-0005-0000-0000-00009D440000}"/>
    <cellStyle name="Migliaia [0] 21 6 4" xfId="29079" xr:uid="{00000000-0005-0000-0000-00009E440000}"/>
    <cellStyle name="Migliaia [0] 21 7" xfId="31965" xr:uid="{00000000-0005-0000-0000-00009F440000}"/>
    <cellStyle name="Migliaia [0] 21 8" xfId="37081" xr:uid="{00000000-0005-0000-0000-0000A0440000}"/>
    <cellStyle name="Migliaia [0] 21 9" xfId="1739" xr:uid="{00000000-0005-0000-0000-0000A1440000}"/>
    <cellStyle name="Migliaia [0] 22" xfId="324" xr:uid="{00000000-0005-0000-0000-0000A2440000}"/>
    <cellStyle name="Migliaia [0] 22 2" xfId="2285" xr:uid="{00000000-0005-0000-0000-0000A3440000}"/>
    <cellStyle name="Migliaia [0] 22 2 2" xfId="4259" xr:uid="{00000000-0005-0000-0000-0000A4440000}"/>
    <cellStyle name="Migliaia [0] 22 2 2 2" xfId="8057" xr:uid="{00000000-0005-0000-0000-0000A5440000}"/>
    <cellStyle name="Migliaia [0] 22 2 2 2 2" xfId="18057" xr:uid="{00000000-0005-0000-0000-0000A6440000}"/>
    <cellStyle name="Migliaia [0] 22 2 2 2 3" xfId="33796" xr:uid="{00000000-0005-0000-0000-0000A7440000}"/>
    <cellStyle name="Migliaia [0] 22 2 2 2 4" xfId="47063" xr:uid="{00000000-0005-0000-0000-0000A8440000}"/>
    <cellStyle name="Migliaia [0] 22 2 2 2 5" xfId="50079" xr:uid="{00000000-0005-0000-0000-0000A9440000}"/>
    <cellStyle name="Migliaia [0] 22 2 2 3" xfId="8491" xr:uid="{00000000-0005-0000-0000-0000AA440000}"/>
    <cellStyle name="Migliaia [0] 22 2 2 4" xfId="6816" xr:uid="{00000000-0005-0000-0000-0000AB440000}"/>
    <cellStyle name="Migliaia [0] 22 2 2 4 2" xfId="17589" xr:uid="{00000000-0005-0000-0000-0000AC440000}"/>
    <cellStyle name="Migliaia [0] 22 2 2 4 3" xfId="43584" xr:uid="{00000000-0005-0000-0000-0000AD440000}"/>
    <cellStyle name="Migliaia [0] 22 2 2 4 4" xfId="46582" xr:uid="{00000000-0005-0000-0000-0000AE440000}"/>
    <cellStyle name="Migliaia [0] 22 2 2 4 5" xfId="49598" xr:uid="{00000000-0005-0000-0000-0000AF440000}"/>
    <cellStyle name="Migliaia [0] 22 2 2 5" xfId="15878" xr:uid="{00000000-0005-0000-0000-0000B0440000}"/>
    <cellStyle name="Migliaia [0] 22 2 2 6" xfId="20316" xr:uid="{00000000-0005-0000-0000-0000B1440000}"/>
    <cellStyle name="Migliaia [0] 22 2 2 7" xfId="45121" xr:uid="{00000000-0005-0000-0000-0000B2440000}"/>
    <cellStyle name="Migliaia [0] 22 2 2 8" xfId="46027" xr:uid="{00000000-0005-0000-0000-0000B3440000}"/>
    <cellStyle name="Migliaia [0] 22 2 3" xfId="8058" xr:uid="{00000000-0005-0000-0000-0000B4440000}"/>
    <cellStyle name="Migliaia [0] 22 2 3 2" xfId="29085" xr:uid="{00000000-0005-0000-0000-0000B5440000}"/>
    <cellStyle name="Migliaia [0] 22 2 3 2 2" xfId="34436" xr:uid="{00000000-0005-0000-0000-0000B6440000}"/>
    <cellStyle name="Migliaia [0] 22 2 3 2 3" xfId="39738" xr:uid="{00000000-0005-0000-0000-0000B7440000}"/>
    <cellStyle name="Migliaia [0] 22 2 3 3" xfId="31971" xr:uid="{00000000-0005-0000-0000-0000B8440000}"/>
    <cellStyle name="Migliaia [0] 22 2 3 4" xfId="37087" xr:uid="{00000000-0005-0000-0000-0000B9440000}"/>
    <cellStyle name="Migliaia [0] 22 2 4" xfId="15877" xr:uid="{00000000-0005-0000-0000-0000BA440000}"/>
    <cellStyle name="Migliaia [0] 22 2 5" xfId="20315" xr:uid="{00000000-0005-0000-0000-0000BB440000}"/>
    <cellStyle name="Migliaia [0] 22 3" xfId="3972" xr:uid="{00000000-0005-0000-0000-0000BC440000}"/>
    <cellStyle name="Migliaia [0] 22 3 2" xfId="8059" xr:uid="{00000000-0005-0000-0000-0000BD440000}"/>
    <cellStyle name="Migliaia [0] 22 3 2 2" xfId="14624" xr:uid="{00000000-0005-0000-0000-0000BE440000}"/>
    <cellStyle name="Migliaia [0] 22 3 2 2 2" xfId="18058" xr:uid="{00000000-0005-0000-0000-0000BF440000}"/>
    <cellStyle name="Migliaia [0] 22 3 2 2 2 2" xfId="34437" xr:uid="{00000000-0005-0000-0000-0000C0440000}"/>
    <cellStyle name="Migliaia [0] 22 3 2 2 3" xfId="39739" xr:uid="{00000000-0005-0000-0000-0000C1440000}"/>
    <cellStyle name="Migliaia [0] 22 3 2 2 4" xfId="29086" xr:uid="{00000000-0005-0000-0000-0000C2440000}"/>
    <cellStyle name="Migliaia [0] 22 3 2 3" xfId="31972" xr:uid="{00000000-0005-0000-0000-0000C3440000}"/>
    <cellStyle name="Migliaia [0] 22 3 2 4" xfId="37088" xr:uid="{00000000-0005-0000-0000-0000C4440000}"/>
    <cellStyle name="Migliaia [0] 22 3 2 5" xfId="42943" xr:uid="{00000000-0005-0000-0000-0000C5440000}"/>
    <cellStyle name="Migliaia [0] 22 3 2 6" xfId="47064" xr:uid="{00000000-0005-0000-0000-0000C6440000}"/>
    <cellStyle name="Migliaia [0] 22 3 2 7" xfId="50080" xr:uid="{00000000-0005-0000-0000-0000C7440000}"/>
    <cellStyle name="Migliaia [0] 22 3 2 8" xfId="13900" xr:uid="{00000000-0005-0000-0000-0000C8440000}"/>
    <cellStyle name="Migliaia [0] 22 3 3" xfId="8688" xr:uid="{00000000-0005-0000-0000-0000C9440000}"/>
    <cellStyle name="Migliaia [0] 22 3 4" xfId="6817" xr:uid="{00000000-0005-0000-0000-0000CA440000}"/>
    <cellStyle name="Migliaia [0] 22 3 4 2" xfId="17590" xr:uid="{00000000-0005-0000-0000-0000CB440000}"/>
    <cellStyle name="Migliaia [0] 22 3 4 3" xfId="42462" xr:uid="{00000000-0005-0000-0000-0000CC440000}"/>
    <cellStyle name="Migliaia [0] 22 3 4 4" xfId="46583" xr:uid="{00000000-0005-0000-0000-0000CD440000}"/>
    <cellStyle name="Migliaia [0] 22 3 4 5" xfId="49599" xr:uid="{00000000-0005-0000-0000-0000CE440000}"/>
    <cellStyle name="Migliaia [0] 22 3 5" xfId="15879" xr:uid="{00000000-0005-0000-0000-0000CF440000}"/>
    <cellStyle name="Migliaia [0] 22 3 6" xfId="20317" xr:uid="{00000000-0005-0000-0000-0000D0440000}"/>
    <cellStyle name="Migliaia [0] 22 4" xfId="3519" xr:uid="{00000000-0005-0000-0000-0000D1440000}"/>
    <cellStyle name="Migliaia [0] 22 4 2" xfId="13329" xr:uid="{00000000-0005-0000-0000-0000D2440000}"/>
    <cellStyle name="Migliaia [0] 22 4 2 2" xfId="31370" xr:uid="{00000000-0005-0000-0000-0000D3440000}"/>
    <cellStyle name="Migliaia [0] 22 4 2 2 2" xfId="36528" xr:uid="{00000000-0005-0000-0000-0000D4440000}"/>
    <cellStyle name="Migliaia [0] 22 4 2 2 3" xfId="41830" xr:uid="{00000000-0005-0000-0000-0000D5440000}"/>
    <cellStyle name="Migliaia [0] 22 4 2 3" xfId="33877" xr:uid="{00000000-0005-0000-0000-0000D6440000}"/>
    <cellStyle name="Migliaia [0] 22 4 2 4" xfId="39179" xr:uid="{00000000-0005-0000-0000-0000D7440000}"/>
    <cellStyle name="Migliaia [0] 22 4 3" xfId="15880" xr:uid="{00000000-0005-0000-0000-0000D8440000}"/>
    <cellStyle name="Migliaia [0] 22 4 3 2" xfId="34438" xr:uid="{00000000-0005-0000-0000-0000D9440000}"/>
    <cellStyle name="Migliaia [0] 22 4 3 3" xfId="39740" xr:uid="{00000000-0005-0000-0000-0000DA440000}"/>
    <cellStyle name="Migliaia [0] 22 4 3 4" xfId="29087" xr:uid="{00000000-0005-0000-0000-0000DB440000}"/>
    <cellStyle name="Migliaia [0] 22 4 4" xfId="31973" xr:uid="{00000000-0005-0000-0000-0000DC440000}"/>
    <cellStyle name="Migliaia [0] 22 4 5" xfId="37089" xr:uid="{00000000-0005-0000-0000-0000DD440000}"/>
    <cellStyle name="Migliaia [0] 22 4 6" xfId="12271" xr:uid="{00000000-0005-0000-0000-0000DE440000}"/>
    <cellStyle name="Migliaia [0] 22 5" xfId="13398" xr:uid="{00000000-0005-0000-0000-0000DF440000}"/>
    <cellStyle name="Migliaia [0] 22 5 2" xfId="29088" xr:uid="{00000000-0005-0000-0000-0000E0440000}"/>
    <cellStyle name="Migliaia [0] 22 5 2 2" xfId="34439" xr:uid="{00000000-0005-0000-0000-0000E1440000}"/>
    <cellStyle name="Migliaia [0] 22 5 2 3" xfId="39741" xr:uid="{00000000-0005-0000-0000-0000E2440000}"/>
    <cellStyle name="Migliaia [0] 22 5 3" xfId="31974" xr:uid="{00000000-0005-0000-0000-0000E3440000}"/>
    <cellStyle name="Migliaia [0] 22 5 4" xfId="37090" xr:uid="{00000000-0005-0000-0000-0000E4440000}"/>
    <cellStyle name="Migliaia [0] 22 6" xfId="15876" xr:uid="{00000000-0005-0000-0000-0000E5440000}"/>
    <cellStyle name="Migliaia [0] 22 6 2" xfId="34435" xr:uid="{00000000-0005-0000-0000-0000E6440000}"/>
    <cellStyle name="Migliaia [0] 22 6 3" xfId="39737" xr:uid="{00000000-0005-0000-0000-0000E7440000}"/>
    <cellStyle name="Migliaia [0] 22 6 4" xfId="29084" xr:uid="{00000000-0005-0000-0000-0000E8440000}"/>
    <cellStyle name="Migliaia [0] 22 7" xfId="31970" xr:uid="{00000000-0005-0000-0000-0000E9440000}"/>
    <cellStyle name="Migliaia [0] 22 8" xfId="37086" xr:uid="{00000000-0005-0000-0000-0000EA440000}"/>
    <cellStyle name="Migliaia [0] 22 9" xfId="1740" xr:uid="{00000000-0005-0000-0000-0000EB440000}"/>
    <cellStyle name="Migliaia [0] 23" xfId="325" xr:uid="{00000000-0005-0000-0000-0000EC440000}"/>
    <cellStyle name="Migliaia [0] 23 2" xfId="2286" xr:uid="{00000000-0005-0000-0000-0000ED440000}"/>
    <cellStyle name="Migliaia [0] 23 2 2" xfId="4260" xr:uid="{00000000-0005-0000-0000-0000EE440000}"/>
    <cellStyle name="Migliaia [0] 23 2 2 2" xfId="8060" xr:uid="{00000000-0005-0000-0000-0000EF440000}"/>
    <cellStyle name="Migliaia [0] 23 2 2 2 2" xfId="18059" xr:uid="{00000000-0005-0000-0000-0000F0440000}"/>
    <cellStyle name="Migliaia [0] 23 2 2 2 3" xfId="32999" xr:uid="{00000000-0005-0000-0000-0000F1440000}"/>
    <cellStyle name="Migliaia [0] 23 2 2 2 4" xfId="47065" xr:uid="{00000000-0005-0000-0000-0000F2440000}"/>
    <cellStyle name="Migliaia [0] 23 2 2 2 5" xfId="50081" xr:uid="{00000000-0005-0000-0000-0000F3440000}"/>
    <cellStyle name="Migliaia [0] 23 2 2 3" xfId="8476" xr:uid="{00000000-0005-0000-0000-0000F4440000}"/>
    <cellStyle name="Migliaia [0] 23 2 2 4" xfId="6818" xr:uid="{00000000-0005-0000-0000-0000F5440000}"/>
    <cellStyle name="Migliaia [0] 23 2 2 4 2" xfId="17591" xr:uid="{00000000-0005-0000-0000-0000F6440000}"/>
    <cellStyle name="Migliaia [0] 23 2 2 4 3" xfId="44177" xr:uid="{00000000-0005-0000-0000-0000F7440000}"/>
    <cellStyle name="Migliaia [0] 23 2 2 4 4" xfId="46584" xr:uid="{00000000-0005-0000-0000-0000F8440000}"/>
    <cellStyle name="Migliaia [0] 23 2 2 4 5" xfId="49600" xr:uid="{00000000-0005-0000-0000-0000F9440000}"/>
    <cellStyle name="Migliaia [0] 23 2 2 5" xfId="15883" xr:uid="{00000000-0005-0000-0000-0000FA440000}"/>
    <cellStyle name="Migliaia [0] 23 2 2 6" xfId="20319" xr:uid="{00000000-0005-0000-0000-0000FB440000}"/>
    <cellStyle name="Migliaia [0] 23 2 2 7" xfId="45122" xr:uid="{00000000-0005-0000-0000-0000FC440000}"/>
    <cellStyle name="Migliaia [0] 23 2 2 8" xfId="46028" xr:uid="{00000000-0005-0000-0000-0000FD440000}"/>
    <cellStyle name="Migliaia [0] 23 2 3" xfId="8061" xr:uid="{00000000-0005-0000-0000-0000FE440000}"/>
    <cellStyle name="Migliaia [0] 23 2 3 2" xfId="29090" xr:uid="{00000000-0005-0000-0000-0000FF440000}"/>
    <cellStyle name="Migliaia [0] 23 2 3 2 2" xfId="34441" xr:uid="{00000000-0005-0000-0000-000000450000}"/>
    <cellStyle name="Migliaia [0] 23 2 3 2 3" xfId="39743" xr:uid="{00000000-0005-0000-0000-000001450000}"/>
    <cellStyle name="Migliaia [0] 23 2 3 3" xfId="31976" xr:uid="{00000000-0005-0000-0000-000002450000}"/>
    <cellStyle name="Migliaia [0] 23 2 3 4" xfId="37092" xr:uid="{00000000-0005-0000-0000-000003450000}"/>
    <cellStyle name="Migliaia [0] 23 2 4" xfId="15882" xr:uid="{00000000-0005-0000-0000-000004450000}"/>
    <cellStyle name="Migliaia [0] 23 2 5" xfId="20318" xr:uid="{00000000-0005-0000-0000-000005450000}"/>
    <cellStyle name="Migliaia [0] 23 3" xfId="3973" xr:uid="{00000000-0005-0000-0000-000006450000}"/>
    <cellStyle name="Migliaia [0] 23 3 2" xfId="8062" xr:uid="{00000000-0005-0000-0000-000007450000}"/>
    <cellStyle name="Migliaia [0] 23 3 2 2" xfId="14625" xr:uid="{00000000-0005-0000-0000-000008450000}"/>
    <cellStyle name="Migliaia [0] 23 3 2 2 2" xfId="18060" xr:uid="{00000000-0005-0000-0000-000009450000}"/>
    <cellStyle name="Migliaia [0] 23 3 2 2 2 2" xfId="34442" xr:uid="{00000000-0005-0000-0000-00000A450000}"/>
    <cellStyle name="Migliaia [0] 23 3 2 2 3" xfId="39744" xr:uid="{00000000-0005-0000-0000-00000B450000}"/>
    <cellStyle name="Migliaia [0] 23 3 2 2 4" xfId="29091" xr:uid="{00000000-0005-0000-0000-00000C450000}"/>
    <cellStyle name="Migliaia [0] 23 3 2 3" xfId="31977" xr:uid="{00000000-0005-0000-0000-00000D450000}"/>
    <cellStyle name="Migliaia [0] 23 3 2 4" xfId="37093" xr:uid="{00000000-0005-0000-0000-00000E450000}"/>
    <cellStyle name="Migliaia [0] 23 3 2 5" xfId="44298" xr:uid="{00000000-0005-0000-0000-00000F450000}"/>
    <cellStyle name="Migliaia [0] 23 3 2 6" xfId="47066" xr:uid="{00000000-0005-0000-0000-000010450000}"/>
    <cellStyle name="Migliaia [0] 23 3 2 7" xfId="50082" xr:uid="{00000000-0005-0000-0000-000011450000}"/>
    <cellStyle name="Migliaia [0] 23 3 2 8" xfId="13901" xr:uid="{00000000-0005-0000-0000-000012450000}"/>
    <cellStyle name="Migliaia [0] 23 3 3" xfId="8519" xr:uid="{00000000-0005-0000-0000-000013450000}"/>
    <cellStyle name="Migliaia [0] 23 3 4" xfId="6819" xr:uid="{00000000-0005-0000-0000-000014450000}"/>
    <cellStyle name="Migliaia [0] 23 3 4 2" xfId="17592" xr:uid="{00000000-0005-0000-0000-000015450000}"/>
    <cellStyle name="Migliaia [0] 23 3 4 3" xfId="43275" xr:uid="{00000000-0005-0000-0000-000016450000}"/>
    <cellStyle name="Migliaia [0] 23 3 4 4" xfId="46585" xr:uid="{00000000-0005-0000-0000-000017450000}"/>
    <cellStyle name="Migliaia [0] 23 3 4 5" xfId="49601" xr:uid="{00000000-0005-0000-0000-000018450000}"/>
    <cellStyle name="Migliaia [0] 23 3 5" xfId="15884" xr:uid="{00000000-0005-0000-0000-000019450000}"/>
    <cellStyle name="Migliaia [0] 23 3 6" xfId="20320" xr:uid="{00000000-0005-0000-0000-00001A450000}"/>
    <cellStyle name="Migliaia [0] 23 4" xfId="3520" xr:uid="{00000000-0005-0000-0000-00001B450000}"/>
    <cellStyle name="Migliaia [0] 23 4 2" xfId="13330" xr:uid="{00000000-0005-0000-0000-00001C450000}"/>
    <cellStyle name="Migliaia [0] 23 4 2 2" xfId="31371" xr:uid="{00000000-0005-0000-0000-00001D450000}"/>
    <cellStyle name="Migliaia [0] 23 4 2 2 2" xfId="36529" xr:uid="{00000000-0005-0000-0000-00001E450000}"/>
    <cellStyle name="Migliaia [0] 23 4 2 2 3" xfId="41831" xr:uid="{00000000-0005-0000-0000-00001F450000}"/>
    <cellStyle name="Migliaia [0] 23 4 2 3" xfId="33878" xr:uid="{00000000-0005-0000-0000-000020450000}"/>
    <cellStyle name="Migliaia [0] 23 4 2 4" xfId="39180" xr:uid="{00000000-0005-0000-0000-000021450000}"/>
    <cellStyle name="Migliaia [0] 23 4 3" xfId="15885" xr:uid="{00000000-0005-0000-0000-000022450000}"/>
    <cellStyle name="Migliaia [0] 23 4 3 2" xfId="34443" xr:uid="{00000000-0005-0000-0000-000023450000}"/>
    <cellStyle name="Migliaia [0] 23 4 3 3" xfId="39745" xr:uid="{00000000-0005-0000-0000-000024450000}"/>
    <cellStyle name="Migliaia [0] 23 4 3 4" xfId="29092" xr:uid="{00000000-0005-0000-0000-000025450000}"/>
    <cellStyle name="Migliaia [0] 23 4 4" xfId="31978" xr:uid="{00000000-0005-0000-0000-000026450000}"/>
    <cellStyle name="Migliaia [0] 23 4 5" xfId="37094" xr:uid="{00000000-0005-0000-0000-000027450000}"/>
    <cellStyle name="Migliaia [0] 23 4 6" xfId="12272" xr:uid="{00000000-0005-0000-0000-000028450000}"/>
    <cellStyle name="Migliaia [0] 23 5" xfId="13399" xr:uid="{00000000-0005-0000-0000-000029450000}"/>
    <cellStyle name="Migliaia [0] 23 5 2" xfId="29093" xr:uid="{00000000-0005-0000-0000-00002A450000}"/>
    <cellStyle name="Migliaia [0] 23 5 2 2" xfId="34444" xr:uid="{00000000-0005-0000-0000-00002B450000}"/>
    <cellStyle name="Migliaia [0] 23 5 2 3" xfId="39746" xr:uid="{00000000-0005-0000-0000-00002C450000}"/>
    <cellStyle name="Migliaia [0] 23 5 3" xfId="31979" xr:uid="{00000000-0005-0000-0000-00002D450000}"/>
    <cellStyle name="Migliaia [0] 23 5 4" xfId="37095" xr:uid="{00000000-0005-0000-0000-00002E450000}"/>
    <cellStyle name="Migliaia [0] 23 6" xfId="15881" xr:uid="{00000000-0005-0000-0000-00002F450000}"/>
    <cellStyle name="Migliaia [0] 23 6 2" xfId="34440" xr:uid="{00000000-0005-0000-0000-000030450000}"/>
    <cellStyle name="Migliaia [0] 23 6 3" xfId="39742" xr:uid="{00000000-0005-0000-0000-000031450000}"/>
    <cellStyle name="Migliaia [0] 23 6 4" xfId="29089" xr:uid="{00000000-0005-0000-0000-000032450000}"/>
    <cellStyle name="Migliaia [0] 23 7" xfId="31975" xr:uid="{00000000-0005-0000-0000-000033450000}"/>
    <cellStyle name="Migliaia [0] 23 8" xfId="37091" xr:uid="{00000000-0005-0000-0000-000034450000}"/>
    <cellStyle name="Migliaia [0] 23 9" xfId="1741" xr:uid="{00000000-0005-0000-0000-000035450000}"/>
    <cellStyle name="Migliaia [0] 24" xfId="326" xr:uid="{00000000-0005-0000-0000-000036450000}"/>
    <cellStyle name="Migliaia [0] 24 2" xfId="2287" xr:uid="{00000000-0005-0000-0000-000037450000}"/>
    <cellStyle name="Migliaia [0] 24 2 2" xfId="4261" xr:uid="{00000000-0005-0000-0000-000038450000}"/>
    <cellStyle name="Migliaia [0] 24 2 2 2" xfId="8063" xr:uid="{00000000-0005-0000-0000-000039450000}"/>
    <cellStyle name="Migliaia [0] 24 2 2 2 2" xfId="18061" xr:uid="{00000000-0005-0000-0000-00003A450000}"/>
    <cellStyle name="Migliaia [0] 24 2 2 2 3" xfId="42576" xr:uid="{00000000-0005-0000-0000-00003B450000}"/>
    <cellStyle name="Migliaia [0] 24 2 2 2 4" xfId="47067" xr:uid="{00000000-0005-0000-0000-00003C450000}"/>
    <cellStyle name="Migliaia [0] 24 2 2 2 5" xfId="50083" xr:uid="{00000000-0005-0000-0000-00003D450000}"/>
    <cellStyle name="Migliaia [0] 24 2 2 3" xfId="8656" xr:uid="{00000000-0005-0000-0000-00003E450000}"/>
    <cellStyle name="Migliaia [0] 24 2 2 4" xfId="6820" xr:uid="{00000000-0005-0000-0000-00003F450000}"/>
    <cellStyle name="Migliaia [0] 24 2 2 4 2" xfId="17593" xr:uid="{00000000-0005-0000-0000-000040450000}"/>
    <cellStyle name="Migliaia [0] 24 2 2 4 3" xfId="44268" xr:uid="{00000000-0005-0000-0000-000041450000}"/>
    <cellStyle name="Migliaia [0] 24 2 2 4 4" xfId="46586" xr:uid="{00000000-0005-0000-0000-000042450000}"/>
    <cellStyle name="Migliaia [0] 24 2 2 4 5" xfId="49602" xr:uid="{00000000-0005-0000-0000-000043450000}"/>
    <cellStyle name="Migliaia [0] 24 2 2 5" xfId="15888" xr:uid="{00000000-0005-0000-0000-000044450000}"/>
    <cellStyle name="Migliaia [0] 24 2 2 6" xfId="20322" xr:uid="{00000000-0005-0000-0000-000045450000}"/>
    <cellStyle name="Migliaia [0] 24 2 2 7" xfId="45123" xr:uid="{00000000-0005-0000-0000-000046450000}"/>
    <cellStyle name="Migliaia [0] 24 2 2 8" xfId="46029" xr:uid="{00000000-0005-0000-0000-000047450000}"/>
    <cellStyle name="Migliaia [0] 24 2 3" xfId="8064" xr:uid="{00000000-0005-0000-0000-000048450000}"/>
    <cellStyle name="Migliaia [0] 24 2 3 2" xfId="29095" xr:uid="{00000000-0005-0000-0000-000049450000}"/>
    <cellStyle name="Migliaia [0] 24 2 3 2 2" xfId="34446" xr:uid="{00000000-0005-0000-0000-00004A450000}"/>
    <cellStyle name="Migliaia [0] 24 2 3 2 3" xfId="39748" xr:uid="{00000000-0005-0000-0000-00004B450000}"/>
    <cellStyle name="Migliaia [0] 24 2 3 3" xfId="31981" xr:uid="{00000000-0005-0000-0000-00004C450000}"/>
    <cellStyle name="Migliaia [0] 24 2 3 4" xfId="37097" xr:uid="{00000000-0005-0000-0000-00004D450000}"/>
    <cellStyle name="Migliaia [0] 24 2 4" xfId="15887" xr:uid="{00000000-0005-0000-0000-00004E450000}"/>
    <cellStyle name="Migliaia [0] 24 2 5" xfId="20321" xr:uid="{00000000-0005-0000-0000-00004F450000}"/>
    <cellStyle name="Migliaia [0] 24 3" xfId="3974" xr:uid="{00000000-0005-0000-0000-000050450000}"/>
    <cellStyle name="Migliaia [0] 24 3 2" xfId="8065" xr:uid="{00000000-0005-0000-0000-000051450000}"/>
    <cellStyle name="Migliaia [0] 24 3 2 2" xfId="14626" xr:uid="{00000000-0005-0000-0000-000052450000}"/>
    <cellStyle name="Migliaia [0] 24 3 2 2 2" xfId="18062" xr:uid="{00000000-0005-0000-0000-000053450000}"/>
    <cellStyle name="Migliaia [0] 24 3 2 2 2 2" xfId="34447" xr:uid="{00000000-0005-0000-0000-000054450000}"/>
    <cellStyle name="Migliaia [0] 24 3 2 2 3" xfId="39749" xr:uid="{00000000-0005-0000-0000-000055450000}"/>
    <cellStyle name="Migliaia [0] 24 3 2 2 4" xfId="29096" xr:uid="{00000000-0005-0000-0000-000056450000}"/>
    <cellStyle name="Migliaia [0] 24 3 2 3" xfId="31982" xr:uid="{00000000-0005-0000-0000-000057450000}"/>
    <cellStyle name="Migliaia [0] 24 3 2 4" xfId="37098" xr:uid="{00000000-0005-0000-0000-000058450000}"/>
    <cellStyle name="Migliaia [0] 24 3 2 5" xfId="43683" xr:uid="{00000000-0005-0000-0000-000059450000}"/>
    <cellStyle name="Migliaia [0] 24 3 2 6" xfId="47068" xr:uid="{00000000-0005-0000-0000-00005A450000}"/>
    <cellStyle name="Migliaia [0] 24 3 2 7" xfId="50084" xr:uid="{00000000-0005-0000-0000-00005B450000}"/>
    <cellStyle name="Migliaia [0] 24 3 2 8" xfId="13902" xr:uid="{00000000-0005-0000-0000-00005C450000}"/>
    <cellStyle name="Migliaia [0] 24 3 3" xfId="8687" xr:uid="{00000000-0005-0000-0000-00005D450000}"/>
    <cellStyle name="Migliaia [0] 24 3 4" xfId="6821" xr:uid="{00000000-0005-0000-0000-00005E450000}"/>
    <cellStyle name="Migliaia [0] 24 3 4 2" xfId="17594" xr:uid="{00000000-0005-0000-0000-00005F450000}"/>
    <cellStyle name="Migliaia [0] 24 3 4 3" xfId="42921" xr:uid="{00000000-0005-0000-0000-000060450000}"/>
    <cellStyle name="Migliaia [0] 24 3 4 4" xfId="46587" xr:uid="{00000000-0005-0000-0000-000061450000}"/>
    <cellStyle name="Migliaia [0] 24 3 4 5" xfId="49603" xr:uid="{00000000-0005-0000-0000-000062450000}"/>
    <cellStyle name="Migliaia [0] 24 3 5" xfId="15889" xr:uid="{00000000-0005-0000-0000-000063450000}"/>
    <cellStyle name="Migliaia [0] 24 3 6" xfId="20323" xr:uid="{00000000-0005-0000-0000-000064450000}"/>
    <cellStyle name="Migliaia [0] 24 4" xfId="3521" xr:uid="{00000000-0005-0000-0000-000065450000}"/>
    <cellStyle name="Migliaia [0] 24 4 2" xfId="13331" xr:uid="{00000000-0005-0000-0000-000066450000}"/>
    <cellStyle name="Migliaia [0] 24 4 2 2" xfId="31372" xr:uid="{00000000-0005-0000-0000-000067450000}"/>
    <cellStyle name="Migliaia [0] 24 4 2 2 2" xfId="36530" xr:uid="{00000000-0005-0000-0000-000068450000}"/>
    <cellStyle name="Migliaia [0] 24 4 2 2 3" xfId="41832" xr:uid="{00000000-0005-0000-0000-000069450000}"/>
    <cellStyle name="Migliaia [0] 24 4 2 3" xfId="33879" xr:uid="{00000000-0005-0000-0000-00006A450000}"/>
    <cellStyle name="Migliaia [0] 24 4 2 4" xfId="39181" xr:uid="{00000000-0005-0000-0000-00006B450000}"/>
    <cellStyle name="Migliaia [0] 24 4 3" xfId="15890" xr:uid="{00000000-0005-0000-0000-00006C450000}"/>
    <cellStyle name="Migliaia [0] 24 4 3 2" xfId="34448" xr:uid="{00000000-0005-0000-0000-00006D450000}"/>
    <cellStyle name="Migliaia [0] 24 4 3 3" xfId="39750" xr:uid="{00000000-0005-0000-0000-00006E450000}"/>
    <cellStyle name="Migliaia [0] 24 4 3 4" xfId="29097" xr:uid="{00000000-0005-0000-0000-00006F450000}"/>
    <cellStyle name="Migliaia [0] 24 4 4" xfId="31983" xr:uid="{00000000-0005-0000-0000-000070450000}"/>
    <cellStyle name="Migliaia [0] 24 4 5" xfId="37099" xr:uid="{00000000-0005-0000-0000-000071450000}"/>
    <cellStyle name="Migliaia [0] 24 4 6" xfId="12273" xr:uid="{00000000-0005-0000-0000-000072450000}"/>
    <cellStyle name="Migliaia [0] 24 5" xfId="13400" xr:uid="{00000000-0005-0000-0000-000073450000}"/>
    <cellStyle name="Migliaia [0] 24 5 2" xfId="29098" xr:uid="{00000000-0005-0000-0000-000074450000}"/>
    <cellStyle name="Migliaia [0] 24 5 2 2" xfId="34449" xr:uid="{00000000-0005-0000-0000-000075450000}"/>
    <cellStyle name="Migliaia [0] 24 5 2 3" xfId="39751" xr:uid="{00000000-0005-0000-0000-000076450000}"/>
    <cellStyle name="Migliaia [0] 24 5 3" xfId="31984" xr:uid="{00000000-0005-0000-0000-000077450000}"/>
    <cellStyle name="Migliaia [0] 24 5 4" xfId="37100" xr:uid="{00000000-0005-0000-0000-000078450000}"/>
    <cellStyle name="Migliaia [0] 24 6" xfId="15886" xr:uid="{00000000-0005-0000-0000-000079450000}"/>
    <cellStyle name="Migliaia [0] 24 6 2" xfId="34445" xr:uid="{00000000-0005-0000-0000-00007A450000}"/>
    <cellStyle name="Migliaia [0] 24 6 3" xfId="39747" xr:uid="{00000000-0005-0000-0000-00007B450000}"/>
    <cellStyle name="Migliaia [0] 24 6 4" xfId="29094" xr:uid="{00000000-0005-0000-0000-00007C450000}"/>
    <cellStyle name="Migliaia [0] 24 7" xfId="31980" xr:uid="{00000000-0005-0000-0000-00007D450000}"/>
    <cellStyle name="Migliaia [0] 24 8" xfId="37096" xr:uid="{00000000-0005-0000-0000-00007E450000}"/>
    <cellStyle name="Migliaia [0] 24 9" xfId="1742" xr:uid="{00000000-0005-0000-0000-00007F450000}"/>
    <cellStyle name="Migliaia [0] 25" xfId="327" xr:uid="{00000000-0005-0000-0000-000080450000}"/>
    <cellStyle name="Migliaia [0] 25 2" xfId="2288" xr:uid="{00000000-0005-0000-0000-000081450000}"/>
    <cellStyle name="Migliaia [0] 25 2 2" xfId="4262" xr:uid="{00000000-0005-0000-0000-000082450000}"/>
    <cellStyle name="Migliaia [0] 25 2 2 2" xfId="8066" xr:uid="{00000000-0005-0000-0000-000083450000}"/>
    <cellStyle name="Migliaia [0] 25 2 2 2 2" xfId="18063" xr:uid="{00000000-0005-0000-0000-000084450000}"/>
    <cellStyle name="Migliaia [0] 25 2 2 2 3" xfId="43025" xr:uid="{00000000-0005-0000-0000-000085450000}"/>
    <cellStyle name="Migliaia [0] 25 2 2 2 4" xfId="47069" xr:uid="{00000000-0005-0000-0000-000086450000}"/>
    <cellStyle name="Migliaia [0] 25 2 2 2 5" xfId="50085" xr:uid="{00000000-0005-0000-0000-000087450000}"/>
    <cellStyle name="Migliaia [0] 25 2 2 3" xfId="8655" xr:uid="{00000000-0005-0000-0000-000088450000}"/>
    <cellStyle name="Migliaia [0] 25 2 2 4" xfId="6822" xr:uid="{00000000-0005-0000-0000-000089450000}"/>
    <cellStyle name="Migliaia [0] 25 2 2 4 2" xfId="17595" xr:uid="{00000000-0005-0000-0000-00008A450000}"/>
    <cellStyle name="Migliaia [0] 25 2 2 4 3" xfId="44318" xr:uid="{00000000-0005-0000-0000-00008B450000}"/>
    <cellStyle name="Migliaia [0] 25 2 2 4 4" xfId="46588" xr:uid="{00000000-0005-0000-0000-00008C450000}"/>
    <cellStyle name="Migliaia [0] 25 2 2 4 5" xfId="49604" xr:uid="{00000000-0005-0000-0000-00008D450000}"/>
    <cellStyle name="Migliaia [0] 25 2 2 5" xfId="15893" xr:uid="{00000000-0005-0000-0000-00008E450000}"/>
    <cellStyle name="Migliaia [0] 25 2 2 6" xfId="20325" xr:uid="{00000000-0005-0000-0000-00008F450000}"/>
    <cellStyle name="Migliaia [0] 25 2 2 7" xfId="45124" xr:uid="{00000000-0005-0000-0000-000090450000}"/>
    <cellStyle name="Migliaia [0] 25 2 2 8" xfId="46030" xr:uid="{00000000-0005-0000-0000-000091450000}"/>
    <cellStyle name="Migliaia [0] 25 2 3" xfId="8067" xr:uid="{00000000-0005-0000-0000-000092450000}"/>
    <cellStyle name="Migliaia [0] 25 2 3 2" xfId="29100" xr:uid="{00000000-0005-0000-0000-000093450000}"/>
    <cellStyle name="Migliaia [0] 25 2 3 2 2" xfId="34451" xr:uid="{00000000-0005-0000-0000-000094450000}"/>
    <cellStyle name="Migliaia [0] 25 2 3 2 3" xfId="39753" xr:uid="{00000000-0005-0000-0000-000095450000}"/>
    <cellStyle name="Migliaia [0] 25 2 3 3" xfId="31986" xr:uid="{00000000-0005-0000-0000-000096450000}"/>
    <cellStyle name="Migliaia [0] 25 2 3 4" xfId="37102" xr:uid="{00000000-0005-0000-0000-000097450000}"/>
    <cellStyle name="Migliaia [0] 25 2 4" xfId="15892" xr:uid="{00000000-0005-0000-0000-000098450000}"/>
    <cellStyle name="Migliaia [0] 25 2 5" xfId="20324" xr:uid="{00000000-0005-0000-0000-000099450000}"/>
    <cellStyle name="Migliaia [0] 25 3" xfId="3975" xr:uid="{00000000-0005-0000-0000-00009A450000}"/>
    <cellStyle name="Migliaia [0] 25 3 2" xfId="8068" xr:uid="{00000000-0005-0000-0000-00009B450000}"/>
    <cellStyle name="Migliaia [0] 25 3 2 2" xfId="14627" xr:uid="{00000000-0005-0000-0000-00009C450000}"/>
    <cellStyle name="Migliaia [0] 25 3 2 2 2" xfId="18064" xr:uid="{00000000-0005-0000-0000-00009D450000}"/>
    <cellStyle name="Migliaia [0] 25 3 2 2 2 2" xfId="34452" xr:uid="{00000000-0005-0000-0000-00009E450000}"/>
    <cellStyle name="Migliaia [0] 25 3 2 2 3" xfId="39754" xr:uid="{00000000-0005-0000-0000-00009F450000}"/>
    <cellStyle name="Migliaia [0] 25 3 2 2 4" xfId="29101" xr:uid="{00000000-0005-0000-0000-0000A0450000}"/>
    <cellStyle name="Migliaia [0] 25 3 2 3" xfId="31987" xr:uid="{00000000-0005-0000-0000-0000A1450000}"/>
    <cellStyle name="Migliaia [0] 25 3 2 4" xfId="37103" xr:uid="{00000000-0005-0000-0000-0000A2450000}"/>
    <cellStyle name="Migliaia [0] 25 3 2 5" xfId="44770" xr:uid="{00000000-0005-0000-0000-0000A3450000}"/>
    <cellStyle name="Migliaia [0] 25 3 2 6" xfId="47070" xr:uid="{00000000-0005-0000-0000-0000A4450000}"/>
    <cellStyle name="Migliaia [0] 25 3 2 7" xfId="50086" xr:uid="{00000000-0005-0000-0000-0000A5450000}"/>
    <cellStyle name="Migliaia [0] 25 3 2 8" xfId="13903" xr:uid="{00000000-0005-0000-0000-0000A6450000}"/>
    <cellStyle name="Migliaia [0] 25 3 3" xfId="8520" xr:uid="{00000000-0005-0000-0000-0000A7450000}"/>
    <cellStyle name="Migliaia [0] 25 3 4" xfId="6823" xr:uid="{00000000-0005-0000-0000-0000A8450000}"/>
    <cellStyle name="Migliaia [0] 25 3 4 2" xfId="17596" xr:uid="{00000000-0005-0000-0000-0000A9450000}"/>
    <cellStyle name="Migliaia [0] 25 3 4 3" xfId="44426" xr:uid="{00000000-0005-0000-0000-0000AA450000}"/>
    <cellStyle name="Migliaia [0] 25 3 4 4" xfId="46589" xr:uid="{00000000-0005-0000-0000-0000AB450000}"/>
    <cellStyle name="Migliaia [0] 25 3 4 5" xfId="49605" xr:uid="{00000000-0005-0000-0000-0000AC450000}"/>
    <cellStyle name="Migliaia [0] 25 3 5" xfId="15894" xr:uid="{00000000-0005-0000-0000-0000AD450000}"/>
    <cellStyle name="Migliaia [0] 25 3 6" xfId="20326" xr:uid="{00000000-0005-0000-0000-0000AE450000}"/>
    <cellStyle name="Migliaia [0] 25 4" xfId="3522" xr:uid="{00000000-0005-0000-0000-0000AF450000}"/>
    <cellStyle name="Migliaia [0] 25 4 2" xfId="13332" xr:uid="{00000000-0005-0000-0000-0000B0450000}"/>
    <cellStyle name="Migliaia [0] 25 4 2 2" xfId="31373" xr:uid="{00000000-0005-0000-0000-0000B1450000}"/>
    <cellStyle name="Migliaia [0] 25 4 2 2 2" xfId="36531" xr:uid="{00000000-0005-0000-0000-0000B2450000}"/>
    <cellStyle name="Migliaia [0] 25 4 2 2 3" xfId="41833" xr:uid="{00000000-0005-0000-0000-0000B3450000}"/>
    <cellStyle name="Migliaia [0] 25 4 2 3" xfId="33880" xr:uid="{00000000-0005-0000-0000-0000B4450000}"/>
    <cellStyle name="Migliaia [0] 25 4 2 4" xfId="39182" xr:uid="{00000000-0005-0000-0000-0000B5450000}"/>
    <cellStyle name="Migliaia [0] 25 4 3" xfId="15895" xr:uid="{00000000-0005-0000-0000-0000B6450000}"/>
    <cellStyle name="Migliaia [0] 25 4 3 2" xfId="34453" xr:uid="{00000000-0005-0000-0000-0000B7450000}"/>
    <cellStyle name="Migliaia [0] 25 4 3 3" xfId="39755" xr:uid="{00000000-0005-0000-0000-0000B8450000}"/>
    <cellStyle name="Migliaia [0] 25 4 3 4" xfId="29102" xr:uid="{00000000-0005-0000-0000-0000B9450000}"/>
    <cellStyle name="Migliaia [0] 25 4 4" xfId="31988" xr:uid="{00000000-0005-0000-0000-0000BA450000}"/>
    <cellStyle name="Migliaia [0] 25 4 5" xfId="37104" xr:uid="{00000000-0005-0000-0000-0000BB450000}"/>
    <cellStyle name="Migliaia [0] 25 4 6" xfId="12274" xr:uid="{00000000-0005-0000-0000-0000BC450000}"/>
    <cellStyle name="Migliaia [0] 25 5" xfId="13401" xr:uid="{00000000-0005-0000-0000-0000BD450000}"/>
    <cellStyle name="Migliaia [0] 25 5 2" xfId="29103" xr:uid="{00000000-0005-0000-0000-0000BE450000}"/>
    <cellStyle name="Migliaia [0] 25 5 2 2" xfId="34454" xr:uid="{00000000-0005-0000-0000-0000BF450000}"/>
    <cellStyle name="Migliaia [0] 25 5 2 3" xfId="39756" xr:uid="{00000000-0005-0000-0000-0000C0450000}"/>
    <cellStyle name="Migliaia [0] 25 5 3" xfId="31989" xr:uid="{00000000-0005-0000-0000-0000C1450000}"/>
    <cellStyle name="Migliaia [0] 25 5 4" xfId="37105" xr:uid="{00000000-0005-0000-0000-0000C2450000}"/>
    <cellStyle name="Migliaia [0] 25 6" xfId="15891" xr:uid="{00000000-0005-0000-0000-0000C3450000}"/>
    <cellStyle name="Migliaia [0] 25 6 2" xfId="34450" xr:uid="{00000000-0005-0000-0000-0000C4450000}"/>
    <cellStyle name="Migliaia [0] 25 6 3" xfId="39752" xr:uid="{00000000-0005-0000-0000-0000C5450000}"/>
    <cellStyle name="Migliaia [0] 25 6 4" xfId="29099" xr:uid="{00000000-0005-0000-0000-0000C6450000}"/>
    <cellStyle name="Migliaia [0] 25 7" xfId="31985" xr:uid="{00000000-0005-0000-0000-0000C7450000}"/>
    <cellStyle name="Migliaia [0] 25 8" xfId="37101" xr:uid="{00000000-0005-0000-0000-0000C8450000}"/>
    <cellStyle name="Migliaia [0] 25 9" xfId="1743" xr:uid="{00000000-0005-0000-0000-0000C9450000}"/>
    <cellStyle name="Migliaia [0] 26" xfId="328" xr:uid="{00000000-0005-0000-0000-0000CA450000}"/>
    <cellStyle name="Migliaia [0] 26 2" xfId="2289" xr:uid="{00000000-0005-0000-0000-0000CB450000}"/>
    <cellStyle name="Migliaia [0] 26 2 2" xfId="4263" xr:uid="{00000000-0005-0000-0000-0000CC450000}"/>
    <cellStyle name="Migliaia [0] 26 2 2 2" xfId="8069" xr:uid="{00000000-0005-0000-0000-0000CD450000}"/>
    <cellStyle name="Migliaia [0] 26 2 2 2 2" xfId="18065" xr:uid="{00000000-0005-0000-0000-0000CE450000}"/>
    <cellStyle name="Migliaia [0] 26 2 2 2 3" xfId="30820" xr:uid="{00000000-0005-0000-0000-0000CF450000}"/>
    <cellStyle name="Migliaia [0] 26 2 2 2 4" xfId="47071" xr:uid="{00000000-0005-0000-0000-0000D0450000}"/>
    <cellStyle name="Migliaia [0] 26 2 2 2 5" xfId="50087" xr:uid="{00000000-0005-0000-0000-0000D1450000}"/>
    <cellStyle name="Migliaia [0] 26 2 2 3" xfId="8654" xr:uid="{00000000-0005-0000-0000-0000D2450000}"/>
    <cellStyle name="Migliaia [0] 26 2 2 4" xfId="6824" xr:uid="{00000000-0005-0000-0000-0000D3450000}"/>
    <cellStyle name="Migliaia [0] 26 2 2 4 2" xfId="17597" xr:uid="{00000000-0005-0000-0000-0000D4450000}"/>
    <cellStyle name="Migliaia [0] 26 2 2 4 3" xfId="44243" xr:uid="{00000000-0005-0000-0000-0000D5450000}"/>
    <cellStyle name="Migliaia [0] 26 2 2 4 4" xfId="46590" xr:uid="{00000000-0005-0000-0000-0000D6450000}"/>
    <cellStyle name="Migliaia [0] 26 2 2 4 5" xfId="49606" xr:uid="{00000000-0005-0000-0000-0000D7450000}"/>
    <cellStyle name="Migliaia [0] 26 2 2 5" xfId="15898" xr:uid="{00000000-0005-0000-0000-0000D8450000}"/>
    <cellStyle name="Migliaia [0] 26 2 2 6" xfId="20328" xr:uid="{00000000-0005-0000-0000-0000D9450000}"/>
    <cellStyle name="Migliaia [0] 26 2 2 7" xfId="45125" xr:uid="{00000000-0005-0000-0000-0000DA450000}"/>
    <cellStyle name="Migliaia [0] 26 2 2 8" xfId="46031" xr:uid="{00000000-0005-0000-0000-0000DB450000}"/>
    <cellStyle name="Migliaia [0] 26 2 3" xfId="8070" xr:uid="{00000000-0005-0000-0000-0000DC450000}"/>
    <cellStyle name="Migliaia [0] 26 2 3 2" xfId="29105" xr:uid="{00000000-0005-0000-0000-0000DD450000}"/>
    <cellStyle name="Migliaia [0] 26 2 3 2 2" xfId="34456" xr:uid="{00000000-0005-0000-0000-0000DE450000}"/>
    <cellStyle name="Migliaia [0] 26 2 3 2 3" xfId="39758" xr:uid="{00000000-0005-0000-0000-0000DF450000}"/>
    <cellStyle name="Migliaia [0] 26 2 3 3" xfId="31991" xr:uid="{00000000-0005-0000-0000-0000E0450000}"/>
    <cellStyle name="Migliaia [0] 26 2 3 4" xfId="37107" xr:uid="{00000000-0005-0000-0000-0000E1450000}"/>
    <cellStyle name="Migliaia [0] 26 2 4" xfId="15897" xr:uid="{00000000-0005-0000-0000-0000E2450000}"/>
    <cellStyle name="Migliaia [0] 26 2 5" xfId="20327" xr:uid="{00000000-0005-0000-0000-0000E3450000}"/>
    <cellStyle name="Migliaia [0] 26 3" xfId="3976" xr:uid="{00000000-0005-0000-0000-0000E4450000}"/>
    <cellStyle name="Migliaia [0] 26 3 2" xfId="8071" xr:uid="{00000000-0005-0000-0000-0000E5450000}"/>
    <cellStyle name="Migliaia [0] 26 3 2 2" xfId="14628" xr:uid="{00000000-0005-0000-0000-0000E6450000}"/>
    <cellStyle name="Migliaia [0] 26 3 2 2 2" xfId="18066" xr:uid="{00000000-0005-0000-0000-0000E7450000}"/>
    <cellStyle name="Migliaia [0] 26 3 2 2 2 2" xfId="34457" xr:uid="{00000000-0005-0000-0000-0000E8450000}"/>
    <cellStyle name="Migliaia [0] 26 3 2 2 3" xfId="39759" xr:uid="{00000000-0005-0000-0000-0000E9450000}"/>
    <cellStyle name="Migliaia [0] 26 3 2 2 4" xfId="29106" xr:uid="{00000000-0005-0000-0000-0000EA450000}"/>
    <cellStyle name="Migliaia [0] 26 3 2 3" xfId="31992" xr:uid="{00000000-0005-0000-0000-0000EB450000}"/>
    <cellStyle name="Migliaia [0] 26 3 2 4" xfId="37108" xr:uid="{00000000-0005-0000-0000-0000EC450000}"/>
    <cellStyle name="Migliaia [0] 26 3 2 5" xfId="42944" xr:uid="{00000000-0005-0000-0000-0000ED450000}"/>
    <cellStyle name="Migliaia [0] 26 3 2 6" xfId="47072" xr:uid="{00000000-0005-0000-0000-0000EE450000}"/>
    <cellStyle name="Migliaia [0] 26 3 2 7" xfId="50088" xr:uid="{00000000-0005-0000-0000-0000EF450000}"/>
    <cellStyle name="Migliaia [0] 26 3 2 8" xfId="13904" xr:uid="{00000000-0005-0000-0000-0000F0450000}"/>
    <cellStyle name="Migliaia [0] 26 3 3" xfId="7416" xr:uid="{00000000-0005-0000-0000-0000F1450000}"/>
    <cellStyle name="Migliaia [0] 26 3 4" xfId="6825" xr:uid="{00000000-0005-0000-0000-0000F2450000}"/>
    <cellStyle name="Migliaia [0] 26 3 4 2" xfId="17598" xr:uid="{00000000-0005-0000-0000-0000F3450000}"/>
    <cellStyle name="Migliaia [0] 26 3 4 3" xfId="42463" xr:uid="{00000000-0005-0000-0000-0000F4450000}"/>
    <cellStyle name="Migliaia [0] 26 3 4 4" xfId="46591" xr:uid="{00000000-0005-0000-0000-0000F5450000}"/>
    <cellStyle name="Migliaia [0] 26 3 4 5" xfId="49607" xr:uid="{00000000-0005-0000-0000-0000F6450000}"/>
    <cellStyle name="Migliaia [0] 26 3 5" xfId="15899" xr:uid="{00000000-0005-0000-0000-0000F7450000}"/>
    <cellStyle name="Migliaia [0] 26 3 6" xfId="20329" xr:uid="{00000000-0005-0000-0000-0000F8450000}"/>
    <cellStyle name="Migliaia [0] 26 4" xfId="3523" xr:uid="{00000000-0005-0000-0000-0000F9450000}"/>
    <cellStyle name="Migliaia [0] 26 4 2" xfId="13333" xr:uid="{00000000-0005-0000-0000-0000FA450000}"/>
    <cellStyle name="Migliaia [0] 26 4 2 2" xfId="31374" xr:uid="{00000000-0005-0000-0000-0000FB450000}"/>
    <cellStyle name="Migliaia [0] 26 4 2 2 2" xfId="36532" xr:uid="{00000000-0005-0000-0000-0000FC450000}"/>
    <cellStyle name="Migliaia [0] 26 4 2 2 3" xfId="41834" xr:uid="{00000000-0005-0000-0000-0000FD450000}"/>
    <cellStyle name="Migliaia [0] 26 4 2 3" xfId="33881" xr:uid="{00000000-0005-0000-0000-0000FE450000}"/>
    <cellStyle name="Migliaia [0] 26 4 2 4" xfId="39183" xr:uid="{00000000-0005-0000-0000-0000FF450000}"/>
    <cellStyle name="Migliaia [0] 26 4 3" xfId="15900" xr:uid="{00000000-0005-0000-0000-000000460000}"/>
    <cellStyle name="Migliaia [0] 26 4 3 2" xfId="34458" xr:uid="{00000000-0005-0000-0000-000001460000}"/>
    <cellStyle name="Migliaia [0] 26 4 3 3" xfId="39760" xr:uid="{00000000-0005-0000-0000-000002460000}"/>
    <cellStyle name="Migliaia [0] 26 4 3 4" xfId="29107" xr:uid="{00000000-0005-0000-0000-000003460000}"/>
    <cellStyle name="Migliaia [0] 26 4 4" xfId="31993" xr:uid="{00000000-0005-0000-0000-000004460000}"/>
    <cellStyle name="Migliaia [0] 26 4 5" xfId="37109" xr:uid="{00000000-0005-0000-0000-000005460000}"/>
    <cellStyle name="Migliaia [0] 26 4 6" xfId="12275" xr:uid="{00000000-0005-0000-0000-000006460000}"/>
    <cellStyle name="Migliaia [0] 26 5" xfId="13402" xr:uid="{00000000-0005-0000-0000-000007460000}"/>
    <cellStyle name="Migliaia [0] 26 5 2" xfId="29108" xr:uid="{00000000-0005-0000-0000-000008460000}"/>
    <cellStyle name="Migliaia [0] 26 5 2 2" xfId="34459" xr:uid="{00000000-0005-0000-0000-000009460000}"/>
    <cellStyle name="Migliaia [0] 26 5 2 3" xfId="39761" xr:uid="{00000000-0005-0000-0000-00000A460000}"/>
    <cellStyle name="Migliaia [0] 26 5 3" xfId="31994" xr:uid="{00000000-0005-0000-0000-00000B460000}"/>
    <cellStyle name="Migliaia [0] 26 5 4" xfId="37110" xr:uid="{00000000-0005-0000-0000-00000C460000}"/>
    <cellStyle name="Migliaia [0] 26 6" xfId="15896" xr:uid="{00000000-0005-0000-0000-00000D460000}"/>
    <cellStyle name="Migliaia [0] 26 6 2" xfId="34455" xr:uid="{00000000-0005-0000-0000-00000E460000}"/>
    <cellStyle name="Migliaia [0] 26 6 3" xfId="39757" xr:uid="{00000000-0005-0000-0000-00000F460000}"/>
    <cellStyle name="Migliaia [0] 26 6 4" xfId="29104" xr:uid="{00000000-0005-0000-0000-000010460000}"/>
    <cellStyle name="Migliaia [0] 26 7" xfId="31990" xr:uid="{00000000-0005-0000-0000-000011460000}"/>
    <cellStyle name="Migliaia [0] 26 8" xfId="37106" xr:uid="{00000000-0005-0000-0000-000012460000}"/>
    <cellStyle name="Migliaia [0] 26 9" xfId="1744" xr:uid="{00000000-0005-0000-0000-000013460000}"/>
    <cellStyle name="Migliaia [0] 27" xfId="329" xr:uid="{00000000-0005-0000-0000-000014460000}"/>
    <cellStyle name="Migliaia [0] 27 2" xfId="2290" xr:uid="{00000000-0005-0000-0000-000015460000}"/>
    <cellStyle name="Migliaia [0] 27 2 2" xfId="4264" xr:uid="{00000000-0005-0000-0000-000016460000}"/>
    <cellStyle name="Migliaia [0] 27 2 2 2" xfId="8072" xr:uid="{00000000-0005-0000-0000-000017460000}"/>
    <cellStyle name="Migliaia [0] 27 2 2 2 2" xfId="18067" xr:uid="{00000000-0005-0000-0000-000018460000}"/>
    <cellStyle name="Migliaia [0] 27 2 2 2 3" xfId="21041" xr:uid="{00000000-0005-0000-0000-000019460000}"/>
    <cellStyle name="Migliaia [0] 27 2 2 2 4" xfId="47073" xr:uid="{00000000-0005-0000-0000-00001A460000}"/>
    <cellStyle name="Migliaia [0] 27 2 2 2 5" xfId="50089" xr:uid="{00000000-0005-0000-0000-00001B460000}"/>
    <cellStyle name="Migliaia [0] 27 2 2 3" xfId="8653" xr:uid="{00000000-0005-0000-0000-00001C460000}"/>
    <cellStyle name="Migliaia [0] 27 2 2 4" xfId="6826" xr:uid="{00000000-0005-0000-0000-00001D460000}"/>
    <cellStyle name="Migliaia [0] 27 2 2 4 2" xfId="17599" xr:uid="{00000000-0005-0000-0000-00001E460000}"/>
    <cellStyle name="Migliaia [0] 27 2 2 4 3" xfId="43879" xr:uid="{00000000-0005-0000-0000-00001F460000}"/>
    <cellStyle name="Migliaia [0] 27 2 2 4 4" xfId="46592" xr:uid="{00000000-0005-0000-0000-000020460000}"/>
    <cellStyle name="Migliaia [0] 27 2 2 4 5" xfId="49608" xr:uid="{00000000-0005-0000-0000-000021460000}"/>
    <cellStyle name="Migliaia [0] 27 2 2 5" xfId="15903" xr:uid="{00000000-0005-0000-0000-000022460000}"/>
    <cellStyle name="Migliaia [0] 27 2 2 6" xfId="20331" xr:uid="{00000000-0005-0000-0000-000023460000}"/>
    <cellStyle name="Migliaia [0] 27 2 2 7" xfId="45126" xr:uid="{00000000-0005-0000-0000-000024460000}"/>
    <cellStyle name="Migliaia [0] 27 2 2 8" xfId="46032" xr:uid="{00000000-0005-0000-0000-000025460000}"/>
    <cellStyle name="Migliaia [0] 27 2 3" xfId="8073" xr:uid="{00000000-0005-0000-0000-000026460000}"/>
    <cellStyle name="Migliaia [0] 27 2 3 2" xfId="29110" xr:uid="{00000000-0005-0000-0000-000027460000}"/>
    <cellStyle name="Migliaia [0] 27 2 3 2 2" xfId="34461" xr:uid="{00000000-0005-0000-0000-000028460000}"/>
    <cellStyle name="Migliaia [0] 27 2 3 2 3" xfId="39763" xr:uid="{00000000-0005-0000-0000-000029460000}"/>
    <cellStyle name="Migliaia [0] 27 2 3 3" xfId="31996" xr:uid="{00000000-0005-0000-0000-00002A460000}"/>
    <cellStyle name="Migliaia [0] 27 2 3 4" xfId="37112" xr:uid="{00000000-0005-0000-0000-00002B460000}"/>
    <cellStyle name="Migliaia [0] 27 2 4" xfId="15902" xr:uid="{00000000-0005-0000-0000-00002C460000}"/>
    <cellStyle name="Migliaia [0] 27 2 5" xfId="20330" xr:uid="{00000000-0005-0000-0000-00002D460000}"/>
    <cellStyle name="Migliaia [0] 27 3" xfId="3977" xr:uid="{00000000-0005-0000-0000-00002E460000}"/>
    <cellStyle name="Migliaia [0] 27 3 2" xfId="8074" xr:uid="{00000000-0005-0000-0000-00002F460000}"/>
    <cellStyle name="Migliaia [0] 27 3 2 2" xfId="14629" xr:uid="{00000000-0005-0000-0000-000030460000}"/>
    <cellStyle name="Migliaia [0] 27 3 2 2 2" xfId="18068" xr:uid="{00000000-0005-0000-0000-000031460000}"/>
    <cellStyle name="Migliaia [0] 27 3 2 2 2 2" xfId="34462" xr:uid="{00000000-0005-0000-0000-000032460000}"/>
    <cellStyle name="Migliaia [0] 27 3 2 2 3" xfId="39764" xr:uid="{00000000-0005-0000-0000-000033460000}"/>
    <cellStyle name="Migliaia [0] 27 3 2 2 4" xfId="29111" xr:uid="{00000000-0005-0000-0000-000034460000}"/>
    <cellStyle name="Migliaia [0] 27 3 2 3" xfId="31997" xr:uid="{00000000-0005-0000-0000-000035460000}"/>
    <cellStyle name="Migliaia [0] 27 3 2 4" xfId="37113" xr:uid="{00000000-0005-0000-0000-000036460000}"/>
    <cellStyle name="Migliaia [0] 27 3 2 5" xfId="44870" xr:uid="{00000000-0005-0000-0000-000037460000}"/>
    <cellStyle name="Migliaia [0] 27 3 2 6" xfId="47074" xr:uid="{00000000-0005-0000-0000-000038460000}"/>
    <cellStyle name="Migliaia [0] 27 3 2 7" xfId="50090" xr:uid="{00000000-0005-0000-0000-000039460000}"/>
    <cellStyle name="Migliaia [0] 27 3 2 8" xfId="13905" xr:uid="{00000000-0005-0000-0000-00003A460000}"/>
    <cellStyle name="Migliaia [0] 27 3 3" xfId="7970" xr:uid="{00000000-0005-0000-0000-00003B460000}"/>
    <cellStyle name="Migliaia [0] 27 3 4" xfId="6827" xr:uid="{00000000-0005-0000-0000-00003C460000}"/>
    <cellStyle name="Migliaia [0] 27 3 4 2" xfId="17600" xr:uid="{00000000-0005-0000-0000-00003D460000}"/>
    <cellStyle name="Migliaia [0] 27 3 4 3" xfId="43276" xr:uid="{00000000-0005-0000-0000-00003E460000}"/>
    <cellStyle name="Migliaia [0] 27 3 4 4" xfId="46593" xr:uid="{00000000-0005-0000-0000-00003F460000}"/>
    <cellStyle name="Migliaia [0] 27 3 4 5" xfId="49609" xr:uid="{00000000-0005-0000-0000-000040460000}"/>
    <cellStyle name="Migliaia [0] 27 3 5" xfId="15904" xr:uid="{00000000-0005-0000-0000-000041460000}"/>
    <cellStyle name="Migliaia [0] 27 3 6" xfId="20332" xr:uid="{00000000-0005-0000-0000-000042460000}"/>
    <cellStyle name="Migliaia [0] 27 4" xfId="3524" xr:uid="{00000000-0005-0000-0000-000043460000}"/>
    <cellStyle name="Migliaia [0] 27 4 2" xfId="13334" xr:uid="{00000000-0005-0000-0000-000044460000}"/>
    <cellStyle name="Migliaia [0] 27 4 2 2" xfId="31375" xr:uid="{00000000-0005-0000-0000-000045460000}"/>
    <cellStyle name="Migliaia [0] 27 4 2 2 2" xfId="36533" xr:uid="{00000000-0005-0000-0000-000046460000}"/>
    <cellStyle name="Migliaia [0] 27 4 2 2 3" xfId="41835" xr:uid="{00000000-0005-0000-0000-000047460000}"/>
    <cellStyle name="Migliaia [0] 27 4 2 3" xfId="33882" xr:uid="{00000000-0005-0000-0000-000048460000}"/>
    <cellStyle name="Migliaia [0] 27 4 2 4" xfId="39184" xr:uid="{00000000-0005-0000-0000-000049460000}"/>
    <cellStyle name="Migliaia [0] 27 4 3" xfId="15905" xr:uid="{00000000-0005-0000-0000-00004A460000}"/>
    <cellStyle name="Migliaia [0] 27 4 3 2" xfId="34463" xr:uid="{00000000-0005-0000-0000-00004B460000}"/>
    <cellStyle name="Migliaia [0] 27 4 3 3" xfId="39765" xr:uid="{00000000-0005-0000-0000-00004C460000}"/>
    <cellStyle name="Migliaia [0] 27 4 3 4" xfId="29112" xr:uid="{00000000-0005-0000-0000-00004D460000}"/>
    <cellStyle name="Migliaia [0] 27 4 4" xfId="31998" xr:uid="{00000000-0005-0000-0000-00004E460000}"/>
    <cellStyle name="Migliaia [0] 27 4 5" xfId="37114" xr:uid="{00000000-0005-0000-0000-00004F460000}"/>
    <cellStyle name="Migliaia [0] 27 4 6" xfId="12276" xr:uid="{00000000-0005-0000-0000-000050460000}"/>
    <cellStyle name="Migliaia [0] 27 5" xfId="13403" xr:uid="{00000000-0005-0000-0000-000051460000}"/>
    <cellStyle name="Migliaia [0] 27 5 2" xfId="29113" xr:uid="{00000000-0005-0000-0000-000052460000}"/>
    <cellStyle name="Migliaia [0] 27 5 2 2" xfId="34464" xr:uid="{00000000-0005-0000-0000-000053460000}"/>
    <cellStyle name="Migliaia [0] 27 5 2 3" xfId="39766" xr:uid="{00000000-0005-0000-0000-000054460000}"/>
    <cellStyle name="Migliaia [0] 27 5 3" xfId="31999" xr:uid="{00000000-0005-0000-0000-000055460000}"/>
    <cellStyle name="Migliaia [0] 27 5 4" xfId="37115" xr:uid="{00000000-0005-0000-0000-000056460000}"/>
    <cellStyle name="Migliaia [0] 27 6" xfId="15901" xr:uid="{00000000-0005-0000-0000-000057460000}"/>
    <cellStyle name="Migliaia [0] 27 6 2" xfId="34460" xr:uid="{00000000-0005-0000-0000-000058460000}"/>
    <cellStyle name="Migliaia [0] 27 6 3" xfId="39762" xr:uid="{00000000-0005-0000-0000-000059460000}"/>
    <cellStyle name="Migliaia [0] 27 6 4" xfId="29109" xr:uid="{00000000-0005-0000-0000-00005A460000}"/>
    <cellStyle name="Migliaia [0] 27 7" xfId="31995" xr:uid="{00000000-0005-0000-0000-00005B460000}"/>
    <cellStyle name="Migliaia [0] 27 8" xfId="37111" xr:uid="{00000000-0005-0000-0000-00005C460000}"/>
    <cellStyle name="Migliaia [0] 27 9" xfId="1745" xr:uid="{00000000-0005-0000-0000-00005D460000}"/>
    <cellStyle name="Migliaia [0] 28" xfId="330" xr:uid="{00000000-0005-0000-0000-00005E460000}"/>
    <cellStyle name="Migliaia [0] 28 2" xfId="2291" xr:uid="{00000000-0005-0000-0000-00005F460000}"/>
    <cellStyle name="Migliaia [0] 28 2 2" xfId="4265" xr:uid="{00000000-0005-0000-0000-000060460000}"/>
    <cellStyle name="Migliaia [0] 28 2 2 2" xfId="8075" xr:uid="{00000000-0005-0000-0000-000061460000}"/>
    <cellStyle name="Migliaia [0] 28 2 2 2 2" xfId="18069" xr:uid="{00000000-0005-0000-0000-000062460000}"/>
    <cellStyle name="Migliaia [0] 28 2 2 2 3" xfId="44002" xr:uid="{00000000-0005-0000-0000-000063460000}"/>
    <cellStyle name="Migliaia [0] 28 2 2 2 4" xfId="47075" xr:uid="{00000000-0005-0000-0000-000064460000}"/>
    <cellStyle name="Migliaia [0] 28 2 2 2 5" xfId="50091" xr:uid="{00000000-0005-0000-0000-000065460000}"/>
    <cellStyle name="Migliaia [0] 28 2 2 3" xfId="8490" xr:uid="{00000000-0005-0000-0000-000066460000}"/>
    <cellStyle name="Migliaia [0] 28 2 2 4" xfId="6828" xr:uid="{00000000-0005-0000-0000-000067460000}"/>
    <cellStyle name="Migliaia [0] 28 2 2 4 2" xfId="17601" xr:uid="{00000000-0005-0000-0000-000068460000}"/>
    <cellStyle name="Migliaia [0] 28 2 2 4 3" xfId="44838" xr:uid="{00000000-0005-0000-0000-000069460000}"/>
    <cellStyle name="Migliaia [0] 28 2 2 4 4" xfId="46594" xr:uid="{00000000-0005-0000-0000-00006A460000}"/>
    <cellStyle name="Migliaia [0] 28 2 2 4 5" xfId="49610" xr:uid="{00000000-0005-0000-0000-00006B460000}"/>
    <cellStyle name="Migliaia [0] 28 2 2 5" xfId="15908" xr:uid="{00000000-0005-0000-0000-00006C460000}"/>
    <cellStyle name="Migliaia [0] 28 2 2 6" xfId="20334" xr:uid="{00000000-0005-0000-0000-00006D460000}"/>
    <cellStyle name="Migliaia [0] 28 2 2 7" xfId="45127" xr:uid="{00000000-0005-0000-0000-00006E460000}"/>
    <cellStyle name="Migliaia [0] 28 2 2 8" xfId="46033" xr:uid="{00000000-0005-0000-0000-00006F460000}"/>
    <cellStyle name="Migliaia [0] 28 2 3" xfId="8076" xr:uid="{00000000-0005-0000-0000-000070460000}"/>
    <cellStyle name="Migliaia [0] 28 2 3 2" xfId="29115" xr:uid="{00000000-0005-0000-0000-000071460000}"/>
    <cellStyle name="Migliaia [0] 28 2 3 2 2" xfId="34466" xr:uid="{00000000-0005-0000-0000-000072460000}"/>
    <cellStyle name="Migliaia [0] 28 2 3 2 3" xfId="39768" xr:uid="{00000000-0005-0000-0000-000073460000}"/>
    <cellStyle name="Migliaia [0] 28 2 3 3" xfId="32001" xr:uid="{00000000-0005-0000-0000-000074460000}"/>
    <cellStyle name="Migliaia [0] 28 2 3 4" xfId="37117" xr:uid="{00000000-0005-0000-0000-000075460000}"/>
    <cellStyle name="Migliaia [0] 28 2 4" xfId="15907" xr:uid="{00000000-0005-0000-0000-000076460000}"/>
    <cellStyle name="Migliaia [0] 28 2 5" xfId="20333" xr:uid="{00000000-0005-0000-0000-000077460000}"/>
    <cellStyle name="Migliaia [0] 28 3" xfId="3978" xr:uid="{00000000-0005-0000-0000-000078460000}"/>
    <cellStyle name="Migliaia [0] 28 3 2" xfId="8077" xr:uid="{00000000-0005-0000-0000-000079460000}"/>
    <cellStyle name="Migliaia [0] 28 3 2 2" xfId="14630" xr:uid="{00000000-0005-0000-0000-00007A460000}"/>
    <cellStyle name="Migliaia [0] 28 3 2 2 2" xfId="18070" xr:uid="{00000000-0005-0000-0000-00007B460000}"/>
    <cellStyle name="Migliaia [0] 28 3 2 2 2 2" xfId="34467" xr:uid="{00000000-0005-0000-0000-00007C460000}"/>
    <cellStyle name="Migliaia [0] 28 3 2 2 3" xfId="39769" xr:uid="{00000000-0005-0000-0000-00007D460000}"/>
    <cellStyle name="Migliaia [0] 28 3 2 2 4" xfId="29116" xr:uid="{00000000-0005-0000-0000-00007E460000}"/>
    <cellStyle name="Migliaia [0] 28 3 2 3" xfId="32002" xr:uid="{00000000-0005-0000-0000-00007F460000}"/>
    <cellStyle name="Migliaia [0] 28 3 2 4" xfId="37118" xr:uid="{00000000-0005-0000-0000-000080460000}"/>
    <cellStyle name="Migliaia [0] 28 3 2 5" xfId="21413" xr:uid="{00000000-0005-0000-0000-000081460000}"/>
    <cellStyle name="Migliaia [0] 28 3 2 6" xfId="47076" xr:uid="{00000000-0005-0000-0000-000082460000}"/>
    <cellStyle name="Migliaia [0] 28 3 2 7" xfId="50092" xr:uid="{00000000-0005-0000-0000-000083460000}"/>
    <cellStyle name="Migliaia [0] 28 3 2 8" xfId="13906" xr:uid="{00000000-0005-0000-0000-000084460000}"/>
    <cellStyle name="Migliaia [0] 28 3 3" xfId="8686" xr:uid="{00000000-0005-0000-0000-000085460000}"/>
    <cellStyle name="Migliaia [0] 28 3 4" xfId="6829" xr:uid="{00000000-0005-0000-0000-000086460000}"/>
    <cellStyle name="Migliaia [0] 28 3 4 2" xfId="17602" xr:uid="{00000000-0005-0000-0000-000087460000}"/>
    <cellStyle name="Migliaia [0] 28 3 4 3" xfId="42922" xr:uid="{00000000-0005-0000-0000-000088460000}"/>
    <cellStyle name="Migliaia [0] 28 3 4 4" xfId="46595" xr:uid="{00000000-0005-0000-0000-000089460000}"/>
    <cellStyle name="Migliaia [0] 28 3 4 5" xfId="49611" xr:uid="{00000000-0005-0000-0000-00008A460000}"/>
    <cellStyle name="Migliaia [0] 28 3 5" xfId="15909" xr:uid="{00000000-0005-0000-0000-00008B460000}"/>
    <cellStyle name="Migliaia [0] 28 3 6" xfId="20335" xr:uid="{00000000-0005-0000-0000-00008C460000}"/>
    <cellStyle name="Migliaia [0] 28 4" xfId="3525" xr:uid="{00000000-0005-0000-0000-00008D460000}"/>
    <cellStyle name="Migliaia [0] 28 4 2" xfId="13335" xr:uid="{00000000-0005-0000-0000-00008E460000}"/>
    <cellStyle name="Migliaia [0] 28 4 2 2" xfId="31376" xr:uid="{00000000-0005-0000-0000-00008F460000}"/>
    <cellStyle name="Migliaia [0] 28 4 2 2 2" xfId="36534" xr:uid="{00000000-0005-0000-0000-000090460000}"/>
    <cellStyle name="Migliaia [0] 28 4 2 2 3" xfId="41836" xr:uid="{00000000-0005-0000-0000-000091460000}"/>
    <cellStyle name="Migliaia [0] 28 4 2 3" xfId="33883" xr:uid="{00000000-0005-0000-0000-000092460000}"/>
    <cellStyle name="Migliaia [0] 28 4 2 4" xfId="39185" xr:uid="{00000000-0005-0000-0000-000093460000}"/>
    <cellStyle name="Migliaia [0] 28 4 3" xfId="15910" xr:uid="{00000000-0005-0000-0000-000094460000}"/>
    <cellStyle name="Migliaia [0] 28 4 3 2" xfId="34468" xr:uid="{00000000-0005-0000-0000-000095460000}"/>
    <cellStyle name="Migliaia [0] 28 4 3 3" xfId="39770" xr:uid="{00000000-0005-0000-0000-000096460000}"/>
    <cellStyle name="Migliaia [0] 28 4 3 4" xfId="29117" xr:uid="{00000000-0005-0000-0000-000097460000}"/>
    <cellStyle name="Migliaia [0] 28 4 4" xfId="32003" xr:uid="{00000000-0005-0000-0000-000098460000}"/>
    <cellStyle name="Migliaia [0] 28 4 5" xfId="37119" xr:uid="{00000000-0005-0000-0000-000099460000}"/>
    <cellStyle name="Migliaia [0] 28 4 6" xfId="12277" xr:uid="{00000000-0005-0000-0000-00009A460000}"/>
    <cellStyle name="Migliaia [0] 28 5" xfId="13404" xr:uid="{00000000-0005-0000-0000-00009B460000}"/>
    <cellStyle name="Migliaia [0] 28 5 2" xfId="29118" xr:uid="{00000000-0005-0000-0000-00009C460000}"/>
    <cellStyle name="Migliaia [0] 28 5 2 2" xfId="34469" xr:uid="{00000000-0005-0000-0000-00009D460000}"/>
    <cellStyle name="Migliaia [0] 28 5 2 3" xfId="39771" xr:uid="{00000000-0005-0000-0000-00009E460000}"/>
    <cellStyle name="Migliaia [0] 28 5 3" xfId="32004" xr:uid="{00000000-0005-0000-0000-00009F460000}"/>
    <cellStyle name="Migliaia [0] 28 5 4" xfId="37120" xr:uid="{00000000-0005-0000-0000-0000A0460000}"/>
    <cellStyle name="Migliaia [0] 28 6" xfId="15906" xr:uid="{00000000-0005-0000-0000-0000A1460000}"/>
    <cellStyle name="Migliaia [0] 28 6 2" xfId="34465" xr:uid="{00000000-0005-0000-0000-0000A2460000}"/>
    <cellStyle name="Migliaia [0] 28 6 3" xfId="39767" xr:uid="{00000000-0005-0000-0000-0000A3460000}"/>
    <cellStyle name="Migliaia [0] 28 6 4" xfId="29114" xr:uid="{00000000-0005-0000-0000-0000A4460000}"/>
    <cellStyle name="Migliaia [0] 28 7" xfId="32000" xr:uid="{00000000-0005-0000-0000-0000A5460000}"/>
    <cellStyle name="Migliaia [0] 28 8" xfId="37116" xr:uid="{00000000-0005-0000-0000-0000A6460000}"/>
    <cellStyle name="Migliaia [0] 28 9" xfId="1746" xr:uid="{00000000-0005-0000-0000-0000A7460000}"/>
    <cellStyle name="Migliaia [0] 29" xfId="331" xr:uid="{00000000-0005-0000-0000-0000A8460000}"/>
    <cellStyle name="Migliaia [0] 29 2" xfId="2292" xr:uid="{00000000-0005-0000-0000-0000A9460000}"/>
    <cellStyle name="Migliaia [0] 29 2 2" xfId="4266" xr:uid="{00000000-0005-0000-0000-0000AA460000}"/>
    <cellStyle name="Migliaia [0] 29 2 2 2" xfId="8078" xr:uid="{00000000-0005-0000-0000-0000AB460000}"/>
    <cellStyle name="Migliaia [0] 29 2 2 2 2" xfId="18071" xr:uid="{00000000-0005-0000-0000-0000AC460000}"/>
    <cellStyle name="Migliaia [0] 29 2 2 2 3" xfId="43510" xr:uid="{00000000-0005-0000-0000-0000AD460000}"/>
    <cellStyle name="Migliaia [0] 29 2 2 2 4" xfId="47077" xr:uid="{00000000-0005-0000-0000-0000AE460000}"/>
    <cellStyle name="Migliaia [0] 29 2 2 2 5" xfId="50093" xr:uid="{00000000-0005-0000-0000-0000AF460000}"/>
    <cellStyle name="Migliaia [0] 29 2 2 3" xfId="7855" xr:uid="{00000000-0005-0000-0000-0000B0460000}"/>
    <cellStyle name="Migliaia [0] 29 2 2 4" xfId="6830" xr:uid="{00000000-0005-0000-0000-0000B1460000}"/>
    <cellStyle name="Migliaia [0] 29 2 2 4 2" xfId="17603" xr:uid="{00000000-0005-0000-0000-0000B2460000}"/>
    <cellStyle name="Migliaia [0] 29 2 2 4 3" xfId="21044" xr:uid="{00000000-0005-0000-0000-0000B3460000}"/>
    <cellStyle name="Migliaia [0] 29 2 2 4 4" xfId="46596" xr:uid="{00000000-0005-0000-0000-0000B4460000}"/>
    <cellStyle name="Migliaia [0] 29 2 2 4 5" xfId="49612" xr:uid="{00000000-0005-0000-0000-0000B5460000}"/>
    <cellStyle name="Migliaia [0] 29 2 2 5" xfId="15913" xr:uid="{00000000-0005-0000-0000-0000B6460000}"/>
    <cellStyle name="Migliaia [0] 29 2 2 6" xfId="20337" xr:uid="{00000000-0005-0000-0000-0000B7460000}"/>
    <cellStyle name="Migliaia [0] 29 2 2 7" xfId="45128" xr:uid="{00000000-0005-0000-0000-0000B8460000}"/>
    <cellStyle name="Migliaia [0] 29 2 2 8" xfId="46034" xr:uid="{00000000-0005-0000-0000-0000B9460000}"/>
    <cellStyle name="Migliaia [0] 29 2 3" xfId="8079" xr:uid="{00000000-0005-0000-0000-0000BA460000}"/>
    <cellStyle name="Migliaia [0] 29 2 3 2" xfId="29120" xr:uid="{00000000-0005-0000-0000-0000BB460000}"/>
    <cellStyle name="Migliaia [0] 29 2 3 2 2" xfId="34471" xr:uid="{00000000-0005-0000-0000-0000BC460000}"/>
    <cellStyle name="Migliaia [0] 29 2 3 2 3" xfId="39773" xr:uid="{00000000-0005-0000-0000-0000BD460000}"/>
    <cellStyle name="Migliaia [0] 29 2 3 3" xfId="32006" xr:uid="{00000000-0005-0000-0000-0000BE460000}"/>
    <cellStyle name="Migliaia [0] 29 2 3 4" xfId="37122" xr:uid="{00000000-0005-0000-0000-0000BF460000}"/>
    <cellStyle name="Migliaia [0] 29 2 4" xfId="15912" xr:uid="{00000000-0005-0000-0000-0000C0460000}"/>
    <cellStyle name="Migliaia [0] 29 2 5" xfId="20336" xr:uid="{00000000-0005-0000-0000-0000C1460000}"/>
    <cellStyle name="Migliaia [0] 29 3" xfId="3979" xr:uid="{00000000-0005-0000-0000-0000C2460000}"/>
    <cellStyle name="Migliaia [0] 29 3 2" xfId="8080" xr:uid="{00000000-0005-0000-0000-0000C3460000}"/>
    <cellStyle name="Migliaia [0] 29 3 2 2" xfId="14631" xr:uid="{00000000-0005-0000-0000-0000C4460000}"/>
    <cellStyle name="Migliaia [0] 29 3 2 2 2" xfId="18072" xr:uid="{00000000-0005-0000-0000-0000C5460000}"/>
    <cellStyle name="Migliaia [0] 29 3 2 2 2 2" xfId="34472" xr:uid="{00000000-0005-0000-0000-0000C6460000}"/>
    <cellStyle name="Migliaia [0] 29 3 2 2 3" xfId="39774" xr:uid="{00000000-0005-0000-0000-0000C7460000}"/>
    <cellStyle name="Migliaia [0] 29 3 2 2 4" xfId="29121" xr:uid="{00000000-0005-0000-0000-0000C8460000}"/>
    <cellStyle name="Migliaia [0] 29 3 2 3" xfId="32007" xr:uid="{00000000-0005-0000-0000-0000C9460000}"/>
    <cellStyle name="Migliaia [0] 29 3 2 4" xfId="37123" xr:uid="{00000000-0005-0000-0000-0000CA460000}"/>
    <cellStyle name="Migliaia [0] 29 3 2 5" xfId="43749" xr:uid="{00000000-0005-0000-0000-0000CB460000}"/>
    <cellStyle name="Migliaia [0] 29 3 2 6" xfId="47078" xr:uid="{00000000-0005-0000-0000-0000CC460000}"/>
    <cellStyle name="Migliaia [0] 29 3 2 7" xfId="50094" xr:uid="{00000000-0005-0000-0000-0000CD460000}"/>
    <cellStyle name="Migliaia [0] 29 3 2 8" xfId="13907" xr:uid="{00000000-0005-0000-0000-0000CE460000}"/>
    <cellStyle name="Migliaia [0] 29 3 3" xfId="8517" xr:uid="{00000000-0005-0000-0000-0000CF460000}"/>
    <cellStyle name="Migliaia [0] 29 3 4" xfId="6831" xr:uid="{00000000-0005-0000-0000-0000D0460000}"/>
    <cellStyle name="Migliaia [0] 29 3 4 2" xfId="17604" xr:uid="{00000000-0005-0000-0000-0000D1460000}"/>
    <cellStyle name="Migliaia [0] 29 3 4 3" xfId="43349" xr:uid="{00000000-0005-0000-0000-0000D2460000}"/>
    <cellStyle name="Migliaia [0] 29 3 4 4" xfId="46597" xr:uid="{00000000-0005-0000-0000-0000D3460000}"/>
    <cellStyle name="Migliaia [0] 29 3 4 5" xfId="49613" xr:uid="{00000000-0005-0000-0000-0000D4460000}"/>
    <cellStyle name="Migliaia [0] 29 3 5" xfId="15914" xr:uid="{00000000-0005-0000-0000-0000D5460000}"/>
    <cellStyle name="Migliaia [0] 29 3 6" xfId="20338" xr:uid="{00000000-0005-0000-0000-0000D6460000}"/>
    <cellStyle name="Migliaia [0] 29 4" xfId="3526" xr:uid="{00000000-0005-0000-0000-0000D7460000}"/>
    <cellStyle name="Migliaia [0] 29 4 2" xfId="13336" xr:uid="{00000000-0005-0000-0000-0000D8460000}"/>
    <cellStyle name="Migliaia [0] 29 4 2 2" xfId="31377" xr:uid="{00000000-0005-0000-0000-0000D9460000}"/>
    <cellStyle name="Migliaia [0] 29 4 2 2 2" xfId="36535" xr:uid="{00000000-0005-0000-0000-0000DA460000}"/>
    <cellStyle name="Migliaia [0] 29 4 2 2 3" xfId="41837" xr:uid="{00000000-0005-0000-0000-0000DB460000}"/>
    <cellStyle name="Migliaia [0] 29 4 2 3" xfId="33884" xr:uid="{00000000-0005-0000-0000-0000DC460000}"/>
    <cellStyle name="Migliaia [0] 29 4 2 4" xfId="39186" xr:uid="{00000000-0005-0000-0000-0000DD460000}"/>
    <cellStyle name="Migliaia [0] 29 4 3" xfId="15915" xr:uid="{00000000-0005-0000-0000-0000DE460000}"/>
    <cellStyle name="Migliaia [0] 29 4 3 2" xfId="34473" xr:uid="{00000000-0005-0000-0000-0000DF460000}"/>
    <cellStyle name="Migliaia [0] 29 4 3 3" xfId="39775" xr:uid="{00000000-0005-0000-0000-0000E0460000}"/>
    <cellStyle name="Migliaia [0] 29 4 3 4" xfId="29122" xr:uid="{00000000-0005-0000-0000-0000E1460000}"/>
    <cellStyle name="Migliaia [0] 29 4 4" xfId="32008" xr:uid="{00000000-0005-0000-0000-0000E2460000}"/>
    <cellStyle name="Migliaia [0] 29 4 5" xfId="37124" xr:uid="{00000000-0005-0000-0000-0000E3460000}"/>
    <cellStyle name="Migliaia [0] 29 4 6" xfId="12278" xr:uid="{00000000-0005-0000-0000-0000E4460000}"/>
    <cellStyle name="Migliaia [0] 29 5" xfId="13405" xr:uid="{00000000-0005-0000-0000-0000E5460000}"/>
    <cellStyle name="Migliaia [0] 29 5 2" xfId="29123" xr:uid="{00000000-0005-0000-0000-0000E6460000}"/>
    <cellStyle name="Migliaia [0] 29 5 2 2" xfId="34474" xr:uid="{00000000-0005-0000-0000-0000E7460000}"/>
    <cellStyle name="Migliaia [0] 29 5 2 3" xfId="39776" xr:uid="{00000000-0005-0000-0000-0000E8460000}"/>
    <cellStyle name="Migliaia [0] 29 5 3" xfId="32009" xr:uid="{00000000-0005-0000-0000-0000E9460000}"/>
    <cellStyle name="Migliaia [0] 29 5 4" xfId="37125" xr:uid="{00000000-0005-0000-0000-0000EA460000}"/>
    <cellStyle name="Migliaia [0] 29 6" xfId="15911" xr:uid="{00000000-0005-0000-0000-0000EB460000}"/>
    <cellStyle name="Migliaia [0] 29 6 2" xfId="34470" xr:uid="{00000000-0005-0000-0000-0000EC460000}"/>
    <cellStyle name="Migliaia [0] 29 6 3" xfId="39772" xr:uid="{00000000-0005-0000-0000-0000ED460000}"/>
    <cellStyle name="Migliaia [0] 29 6 4" xfId="29119" xr:uid="{00000000-0005-0000-0000-0000EE460000}"/>
    <cellStyle name="Migliaia [0] 29 7" xfId="32005" xr:uid="{00000000-0005-0000-0000-0000EF460000}"/>
    <cellStyle name="Migliaia [0] 29 8" xfId="37121" xr:uid="{00000000-0005-0000-0000-0000F0460000}"/>
    <cellStyle name="Migliaia [0] 29 9" xfId="1747" xr:uid="{00000000-0005-0000-0000-0000F1460000}"/>
    <cellStyle name="Migliaia [0] 3" xfId="332" xr:uid="{00000000-0005-0000-0000-0000F2460000}"/>
    <cellStyle name="Migliaia [0] 3 2" xfId="2293" xr:uid="{00000000-0005-0000-0000-0000F3460000}"/>
    <cellStyle name="Migliaia [0] 3 2 2" xfId="4267" xr:uid="{00000000-0005-0000-0000-0000F4460000}"/>
    <cellStyle name="Migliaia [0] 3 2 2 2" xfId="8081" xr:uid="{00000000-0005-0000-0000-0000F5460000}"/>
    <cellStyle name="Migliaia [0] 3 2 2 2 2" xfId="18073" xr:uid="{00000000-0005-0000-0000-0000F6460000}"/>
    <cellStyle name="Migliaia [0] 3 2 2 2 3" xfId="44197" xr:uid="{00000000-0005-0000-0000-0000F7460000}"/>
    <cellStyle name="Migliaia [0] 3 2 2 2 4" xfId="47079" xr:uid="{00000000-0005-0000-0000-0000F8460000}"/>
    <cellStyle name="Migliaia [0] 3 2 2 2 5" xfId="50095" xr:uid="{00000000-0005-0000-0000-0000F9460000}"/>
    <cellStyle name="Migliaia [0] 3 2 2 3" xfId="8652" xr:uid="{00000000-0005-0000-0000-0000FA460000}"/>
    <cellStyle name="Migliaia [0] 3 2 2 4" xfId="6832" xr:uid="{00000000-0005-0000-0000-0000FB460000}"/>
    <cellStyle name="Migliaia [0] 3 2 2 4 2" xfId="17605" xr:uid="{00000000-0005-0000-0000-0000FC460000}"/>
    <cellStyle name="Migliaia [0] 3 2 2 4 3" xfId="44814" xr:uid="{00000000-0005-0000-0000-0000FD460000}"/>
    <cellStyle name="Migliaia [0] 3 2 2 4 4" xfId="46598" xr:uid="{00000000-0005-0000-0000-0000FE460000}"/>
    <cellStyle name="Migliaia [0] 3 2 2 4 5" xfId="49614" xr:uid="{00000000-0005-0000-0000-0000FF460000}"/>
    <cellStyle name="Migliaia [0] 3 2 2 5" xfId="15918" xr:uid="{00000000-0005-0000-0000-000000470000}"/>
    <cellStyle name="Migliaia [0] 3 2 2 6" xfId="20340" xr:uid="{00000000-0005-0000-0000-000001470000}"/>
    <cellStyle name="Migliaia [0] 3 2 2 7" xfId="45129" xr:uid="{00000000-0005-0000-0000-000002470000}"/>
    <cellStyle name="Migliaia [0] 3 2 2 8" xfId="46035" xr:uid="{00000000-0005-0000-0000-000003470000}"/>
    <cellStyle name="Migliaia [0] 3 2 3" xfId="8082" xr:uid="{00000000-0005-0000-0000-000004470000}"/>
    <cellStyle name="Migliaia [0] 3 2 3 2" xfId="29125" xr:uid="{00000000-0005-0000-0000-000005470000}"/>
    <cellStyle name="Migliaia [0] 3 2 3 2 2" xfId="34476" xr:uid="{00000000-0005-0000-0000-000006470000}"/>
    <cellStyle name="Migliaia [0] 3 2 3 2 3" xfId="39778" xr:uid="{00000000-0005-0000-0000-000007470000}"/>
    <cellStyle name="Migliaia [0] 3 2 3 3" xfId="32011" xr:uid="{00000000-0005-0000-0000-000008470000}"/>
    <cellStyle name="Migliaia [0] 3 2 3 4" xfId="37127" xr:uid="{00000000-0005-0000-0000-000009470000}"/>
    <cellStyle name="Migliaia [0] 3 2 4" xfId="15917" xr:uid="{00000000-0005-0000-0000-00000A470000}"/>
    <cellStyle name="Migliaia [0] 3 2 5" xfId="20339" xr:uid="{00000000-0005-0000-0000-00000B470000}"/>
    <cellStyle name="Migliaia [0] 3 3" xfId="3980" xr:uid="{00000000-0005-0000-0000-00000C470000}"/>
    <cellStyle name="Migliaia [0] 3 3 2" xfId="8083" xr:uid="{00000000-0005-0000-0000-00000D470000}"/>
    <cellStyle name="Migliaia [0] 3 3 2 2" xfId="14632" xr:uid="{00000000-0005-0000-0000-00000E470000}"/>
    <cellStyle name="Migliaia [0] 3 3 2 2 2" xfId="18074" xr:uid="{00000000-0005-0000-0000-00000F470000}"/>
    <cellStyle name="Migliaia [0] 3 3 2 2 2 2" xfId="34477" xr:uid="{00000000-0005-0000-0000-000010470000}"/>
    <cellStyle name="Migliaia [0] 3 3 2 2 3" xfId="39779" xr:uid="{00000000-0005-0000-0000-000011470000}"/>
    <cellStyle name="Migliaia [0] 3 3 2 2 4" xfId="29126" xr:uid="{00000000-0005-0000-0000-000012470000}"/>
    <cellStyle name="Migliaia [0] 3 3 2 3" xfId="32012" xr:uid="{00000000-0005-0000-0000-000013470000}"/>
    <cellStyle name="Migliaia [0] 3 3 2 4" xfId="37128" xr:uid="{00000000-0005-0000-0000-000014470000}"/>
    <cellStyle name="Migliaia [0] 3 3 2 5" xfId="44273" xr:uid="{00000000-0005-0000-0000-000015470000}"/>
    <cellStyle name="Migliaia [0] 3 3 2 6" xfId="47080" xr:uid="{00000000-0005-0000-0000-000016470000}"/>
    <cellStyle name="Migliaia [0] 3 3 2 7" xfId="50096" xr:uid="{00000000-0005-0000-0000-000017470000}"/>
    <cellStyle name="Migliaia [0] 3 3 2 8" xfId="13908" xr:uid="{00000000-0005-0000-0000-000018470000}"/>
    <cellStyle name="Migliaia [0] 3 3 3" xfId="8518" xr:uid="{00000000-0005-0000-0000-000019470000}"/>
    <cellStyle name="Migliaia [0] 3 3 4" xfId="6833" xr:uid="{00000000-0005-0000-0000-00001A470000}"/>
    <cellStyle name="Migliaia [0] 3 3 4 2" xfId="17606" xr:uid="{00000000-0005-0000-0000-00001B470000}"/>
    <cellStyle name="Migliaia [0] 3 3 4 3" xfId="44752" xr:uid="{00000000-0005-0000-0000-00001C470000}"/>
    <cellStyle name="Migliaia [0] 3 3 4 4" xfId="46599" xr:uid="{00000000-0005-0000-0000-00001D470000}"/>
    <cellStyle name="Migliaia [0] 3 3 4 5" xfId="49615" xr:uid="{00000000-0005-0000-0000-00001E470000}"/>
    <cellStyle name="Migliaia [0] 3 3 5" xfId="15919" xr:uid="{00000000-0005-0000-0000-00001F470000}"/>
    <cellStyle name="Migliaia [0] 3 3 6" xfId="20341" xr:uid="{00000000-0005-0000-0000-000020470000}"/>
    <cellStyle name="Migliaia [0] 3 4" xfId="3527" xr:uid="{00000000-0005-0000-0000-000021470000}"/>
    <cellStyle name="Migliaia [0] 3 4 2" xfId="13337" xr:uid="{00000000-0005-0000-0000-000022470000}"/>
    <cellStyle name="Migliaia [0] 3 4 2 2" xfId="31378" xr:uid="{00000000-0005-0000-0000-000023470000}"/>
    <cellStyle name="Migliaia [0] 3 4 2 2 2" xfId="36536" xr:uid="{00000000-0005-0000-0000-000024470000}"/>
    <cellStyle name="Migliaia [0] 3 4 2 2 3" xfId="41838" xr:uid="{00000000-0005-0000-0000-000025470000}"/>
    <cellStyle name="Migliaia [0] 3 4 2 3" xfId="33885" xr:uid="{00000000-0005-0000-0000-000026470000}"/>
    <cellStyle name="Migliaia [0] 3 4 2 4" xfId="39187" xr:uid="{00000000-0005-0000-0000-000027470000}"/>
    <cellStyle name="Migliaia [0] 3 4 3" xfId="15920" xr:uid="{00000000-0005-0000-0000-000028470000}"/>
    <cellStyle name="Migliaia [0] 3 4 3 2" xfId="34478" xr:uid="{00000000-0005-0000-0000-000029470000}"/>
    <cellStyle name="Migliaia [0] 3 4 3 3" xfId="39780" xr:uid="{00000000-0005-0000-0000-00002A470000}"/>
    <cellStyle name="Migliaia [0] 3 4 3 4" xfId="29127" xr:uid="{00000000-0005-0000-0000-00002B470000}"/>
    <cellStyle name="Migliaia [0] 3 4 4" xfId="32013" xr:uid="{00000000-0005-0000-0000-00002C470000}"/>
    <cellStyle name="Migliaia [0] 3 4 5" xfId="37129" xr:uid="{00000000-0005-0000-0000-00002D470000}"/>
    <cellStyle name="Migliaia [0] 3 4 6" xfId="12279" xr:uid="{00000000-0005-0000-0000-00002E470000}"/>
    <cellStyle name="Migliaia [0] 3 5" xfId="13406" xr:uid="{00000000-0005-0000-0000-00002F470000}"/>
    <cellStyle name="Migliaia [0] 3 5 2" xfId="29128" xr:uid="{00000000-0005-0000-0000-000030470000}"/>
    <cellStyle name="Migliaia [0] 3 5 2 2" xfId="34479" xr:uid="{00000000-0005-0000-0000-000031470000}"/>
    <cellStyle name="Migliaia [0] 3 5 2 3" xfId="39781" xr:uid="{00000000-0005-0000-0000-000032470000}"/>
    <cellStyle name="Migliaia [0] 3 5 3" xfId="32014" xr:uid="{00000000-0005-0000-0000-000033470000}"/>
    <cellStyle name="Migliaia [0] 3 5 4" xfId="37130" xr:uid="{00000000-0005-0000-0000-000034470000}"/>
    <cellStyle name="Migliaia [0] 3 6" xfId="15916" xr:uid="{00000000-0005-0000-0000-000035470000}"/>
    <cellStyle name="Migliaia [0] 3 6 2" xfId="34475" xr:uid="{00000000-0005-0000-0000-000036470000}"/>
    <cellStyle name="Migliaia [0] 3 6 3" xfId="39777" xr:uid="{00000000-0005-0000-0000-000037470000}"/>
    <cellStyle name="Migliaia [0] 3 6 4" xfId="29124" xr:uid="{00000000-0005-0000-0000-000038470000}"/>
    <cellStyle name="Migliaia [0] 3 7" xfId="32010" xr:uid="{00000000-0005-0000-0000-000039470000}"/>
    <cellStyle name="Migliaia [0] 3 8" xfId="37126" xr:uid="{00000000-0005-0000-0000-00003A470000}"/>
    <cellStyle name="Migliaia [0] 3 9" xfId="1748" xr:uid="{00000000-0005-0000-0000-00003B470000}"/>
    <cellStyle name="Migliaia [0] 30" xfId="333" xr:uid="{00000000-0005-0000-0000-00003C470000}"/>
    <cellStyle name="Migliaia [0] 30 2" xfId="2294" xr:uid="{00000000-0005-0000-0000-00003D470000}"/>
    <cellStyle name="Migliaia [0] 30 2 2" xfId="4268" xr:uid="{00000000-0005-0000-0000-00003E470000}"/>
    <cellStyle name="Migliaia [0] 30 2 2 2" xfId="8084" xr:uid="{00000000-0005-0000-0000-00003F470000}"/>
    <cellStyle name="Migliaia [0] 30 2 2 2 2" xfId="18075" xr:uid="{00000000-0005-0000-0000-000040470000}"/>
    <cellStyle name="Migliaia [0] 30 2 2 2 3" xfId="43026" xr:uid="{00000000-0005-0000-0000-000041470000}"/>
    <cellStyle name="Migliaia [0] 30 2 2 2 4" xfId="47081" xr:uid="{00000000-0005-0000-0000-000042470000}"/>
    <cellStyle name="Migliaia [0] 30 2 2 2 5" xfId="50097" xr:uid="{00000000-0005-0000-0000-000043470000}"/>
    <cellStyle name="Migliaia [0] 30 2 2 3" xfId="8651" xr:uid="{00000000-0005-0000-0000-000044470000}"/>
    <cellStyle name="Migliaia [0] 30 2 2 4" xfId="6834" xr:uid="{00000000-0005-0000-0000-000045470000}"/>
    <cellStyle name="Migliaia [0] 30 2 2 4 2" xfId="17607" xr:uid="{00000000-0005-0000-0000-000046470000}"/>
    <cellStyle name="Migliaia [0] 30 2 2 4 3" xfId="42464" xr:uid="{00000000-0005-0000-0000-000047470000}"/>
    <cellStyle name="Migliaia [0] 30 2 2 4 4" xfId="46600" xr:uid="{00000000-0005-0000-0000-000048470000}"/>
    <cellStyle name="Migliaia [0] 30 2 2 4 5" xfId="49616" xr:uid="{00000000-0005-0000-0000-000049470000}"/>
    <cellStyle name="Migliaia [0] 30 2 2 5" xfId="15923" xr:uid="{00000000-0005-0000-0000-00004A470000}"/>
    <cellStyle name="Migliaia [0] 30 2 2 6" xfId="20343" xr:uid="{00000000-0005-0000-0000-00004B470000}"/>
    <cellStyle name="Migliaia [0] 30 2 2 7" xfId="45130" xr:uid="{00000000-0005-0000-0000-00004C470000}"/>
    <cellStyle name="Migliaia [0] 30 2 2 8" xfId="46036" xr:uid="{00000000-0005-0000-0000-00004D470000}"/>
    <cellStyle name="Migliaia [0] 30 2 3" xfId="8085" xr:uid="{00000000-0005-0000-0000-00004E470000}"/>
    <cellStyle name="Migliaia [0] 30 2 3 2" xfId="29130" xr:uid="{00000000-0005-0000-0000-00004F470000}"/>
    <cellStyle name="Migliaia [0] 30 2 3 2 2" xfId="34481" xr:uid="{00000000-0005-0000-0000-000050470000}"/>
    <cellStyle name="Migliaia [0] 30 2 3 2 3" xfId="39783" xr:uid="{00000000-0005-0000-0000-000051470000}"/>
    <cellStyle name="Migliaia [0] 30 2 3 3" xfId="32016" xr:uid="{00000000-0005-0000-0000-000052470000}"/>
    <cellStyle name="Migliaia [0] 30 2 3 4" xfId="37132" xr:uid="{00000000-0005-0000-0000-000053470000}"/>
    <cellStyle name="Migliaia [0] 30 2 4" xfId="15922" xr:uid="{00000000-0005-0000-0000-000054470000}"/>
    <cellStyle name="Migliaia [0] 30 2 5" xfId="20342" xr:uid="{00000000-0005-0000-0000-000055470000}"/>
    <cellStyle name="Migliaia [0] 30 3" xfId="3981" xr:uid="{00000000-0005-0000-0000-000056470000}"/>
    <cellStyle name="Migliaia [0] 30 3 2" xfId="8086" xr:uid="{00000000-0005-0000-0000-000057470000}"/>
    <cellStyle name="Migliaia [0] 30 3 2 2" xfId="14633" xr:uid="{00000000-0005-0000-0000-000058470000}"/>
    <cellStyle name="Migliaia [0] 30 3 2 2 2" xfId="18076" xr:uid="{00000000-0005-0000-0000-000059470000}"/>
    <cellStyle name="Migliaia [0] 30 3 2 2 2 2" xfId="34482" xr:uid="{00000000-0005-0000-0000-00005A470000}"/>
    <cellStyle name="Migliaia [0] 30 3 2 2 3" xfId="39784" xr:uid="{00000000-0005-0000-0000-00005B470000}"/>
    <cellStyle name="Migliaia [0] 30 3 2 2 4" xfId="29131" xr:uid="{00000000-0005-0000-0000-00005C470000}"/>
    <cellStyle name="Migliaia [0] 30 3 2 3" xfId="32017" xr:uid="{00000000-0005-0000-0000-00005D470000}"/>
    <cellStyle name="Migliaia [0] 30 3 2 4" xfId="37133" xr:uid="{00000000-0005-0000-0000-00005E470000}"/>
    <cellStyle name="Migliaia [0] 30 3 2 5" xfId="43895" xr:uid="{00000000-0005-0000-0000-00005F470000}"/>
    <cellStyle name="Migliaia [0] 30 3 2 6" xfId="47082" xr:uid="{00000000-0005-0000-0000-000060470000}"/>
    <cellStyle name="Migliaia [0] 30 3 2 7" xfId="50098" xr:uid="{00000000-0005-0000-0000-000061470000}"/>
    <cellStyle name="Migliaia [0] 30 3 2 8" xfId="13909" xr:uid="{00000000-0005-0000-0000-000062470000}"/>
    <cellStyle name="Migliaia [0] 30 3 3" xfId="7417" xr:uid="{00000000-0005-0000-0000-000063470000}"/>
    <cellStyle name="Migliaia [0] 30 3 4" xfId="6835" xr:uid="{00000000-0005-0000-0000-000064470000}"/>
    <cellStyle name="Migliaia [0] 30 3 4 2" xfId="17608" xr:uid="{00000000-0005-0000-0000-000065470000}"/>
    <cellStyle name="Migliaia [0] 30 3 4 3" xfId="42465" xr:uid="{00000000-0005-0000-0000-000066470000}"/>
    <cellStyle name="Migliaia [0] 30 3 4 4" xfId="46601" xr:uid="{00000000-0005-0000-0000-000067470000}"/>
    <cellStyle name="Migliaia [0] 30 3 4 5" xfId="49617" xr:uid="{00000000-0005-0000-0000-000068470000}"/>
    <cellStyle name="Migliaia [0] 30 3 5" xfId="15924" xr:uid="{00000000-0005-0000-0000-000069470000}"/>
    <cellStyle name="Migliaia [0] 30 3 6" xfId="20344" xr:uid="{00000000-0005-0000-0000-00006A470000}"/>
    <cellStyle name="Migliaia [0] 30 4" xfId="3528" xr:uid="{00000000-0005-0000-0000-00006B470000}"/>
    <cellStyle name="Migliaia [0] 30 4 2" xfId="13338" xr:uid="{00000000-0005-0000-0000-00006C470000}"/>
    <cellStyle name="Migliaia [0] 30 4 2 2" xfId="31379" xr:uid="{00000000-0005-0000-0000-00006D470000}"/>
    <cellStyle name="Migliaia [0] 30 4 2 2 2" xfId="36537" xr:uid="{00000000-0005-0000-0000-00006E470000}"/>
    <cellStyle name="Migliaia [0] 30 4 2 2 3" xfId="41839" xr:uid="{00000000-0005-0000-0000-00006F470000}"/>
    <cellStyle name="Migliaia [0] 30 4 2 3" xfId="33886" xr:uid="{00000000-0005-0000-0000-000070470000}"/>
    <cellStyle name="Migliaia [0] 30 4 2 4" xfId="39188" xr:uid="{00000000-0005-0000-0000-000071470000}"/>
    <cellStyle name="Migliaia [0] 30 4 3" xfId="15925" xr:uid="{00000000-0005-0000-0000-000072470000}"/>
    <cellStyle name="Migliaia [0] 30 4 3 2" xfId="34483" xr:uid="{00000000-0005-0000-0000-000073470000}"/>
    <cellStyle name="Migliaia [0] 30 4 3 3" xfId="39785" xr:uid="{00000000-0005-0000-0000-000074470000}"/>
    <cellStyle name="Migliaia [0] 30 4 3 4" xfId="29132" xr:uid="{00000000-0005-0000-0000-000075470000}"/>
    <cellStyle name="Migliaia [0] 30 4 4" xfId="32018" xr:uid="{00000000-0005-0000-0000-000076470000}"/>
    <cellStyle name="Migliaia [0] 30 4 5" xfId="37134" xr:uid="{00000000-0005-0000-0000-000077470000}"/>
    <cellStyle name="Migliaia [0] 30 4 6" xfId="12280" xr:uid="{00000000-0005-0000-0000-000078470000}"/>
    <cellStyle name="Migliaia [0] 30 5" xfId="13407" xr:uid="{00000000-0005-0000-0000-000079470000}"/>
    <cellStyle name="Migliaia [0] 30 5 2" xfId="29133" xr:uid="{00000000-0005-0000-0000-00007A470000}"/>
    <cellStyle name="Migliaia [0] 30 5 2 2" xfId="34484" xr:uid="{00000000-0005-0000-0000-00007B470000}"/>
    <cellStyle name="Migliaia [0] 30 5 2 3" xfId="39786" xr:uid="{00000000-0005-0000-0000-00007C470000}"/>
    <cellStyle name="Migliaia [0] 30 5 3" xfId="32019" xr:uid="{00000000-0005-0000-0000-00007D470000}"/>
    <cellStyle name="Migliaia [0] 30 5 4" xfId="37135" xr:uid="{00000000-0005-0000-0000-00007E470000}"/>
    <cellStyle name="Migliaia [0] 30 6" xfId="15921" xr:uid="{00000000-0005-0000-0000-00007F470000}"/>
    <cellStyle name="Migliaia [0] 30 6 2" xfId="34480" xr:uid="{00000000-0005-0000-0000-000080470000}"/>
    <cellStyle name="Migliaia [0] 30 6 3" xfId="39782" xr:uid="{00000000-0005-0000-0000-000081470000}"/>
    <cellStyle name="Migliaia [0] 30 6 4" xfId="29129" xr:uid="{00000000-0005-0000-0000-000082470000}"/>
    <cellStyle name="Migliaia [0] 30 7" xfId="32015" xr:uid="{00000000-0005-0000-0000-000083470000}"/>
    <cellStyle name="Migliaia [0] 30 8" xfId="37131" xr:uid="{00000000-0005-0000-0000-000084470000}"/>
    <cellStyle name="Migliaia [0] 30 9" xfId="1749" xr:uid="{00000000-0005-0000-0000-000085470000}"/>
    <cellStyle name="Migliaia [0] 31" xfId="334" xr:uid="{00000000-0005-0000-0000-000086470000}"/>
    <cellStyle name="Migliaia [0] 31 2" xfId="2295" xr:uid="{00000000-0005-0000-0000-000087470000}"/>
    <cellStyle name="Migliaia [0] 31 2 2" xfId="4269" xr:uid="{00000000-0005-0000-0000-000088470000}"/>
    <cellStyle name="Migliaia [0] 31 2 2 2" xfId="8087" xr:uid="{00000000-0005-0000-0000-000089470000}"/>
    <cellStyle name="Migliaia [0] 31 2 2 2 2" xfId="18077" xr:uid="{00000000-0005-0000-0000-00008A470000}"/>
    <cellStyle name="Migliaia [0] 31 2 2 2 3" xfId="42577" xr:uid="{00000000-0005-0000-0000-00008B470000}"/>
    <cellStyle name="Migliaia [0] 31 2 2 2 4" xfId="47083" xr:uid="{00000000-0005-0000-0000-00008C470000}"/>
    <cellStyle name="Migliaia [0] 31 2 2 2 5" xfId="50099" xr:uid="{00000000-0005-0000-0000-00008D470000}"/>
    <cellStyle name="Migliaia [0] 31 2 2 3" xfId="8650" xr:uid="{00000000-0005-0000-0000-00008E470000}"/>
    <cellStyle name="Migliaia [0] 31 2 2 4" xfId="6836" xr:uid="{00000000-0005-0000-0000-00008F470000}"/>
    <cellStyle name="Migliaia [0] 31 2 2 4 2" xfId="17609" xr:uid="{00000000-0005-0000-0000-000090470000}"/>
    <cellStyle name="Migliaia [0] 31 2 2 4 3" xfId="42466" xr:uid="{00000000-0005-0000-0000-000091470000}"/>
    <cellStyle name="Migliaia [0] 31 2 2 4 4" xfId="46602" xr:uid="{00000000-0005-0000-0000-000092470000}"/>
    <cellStyle name="Migliaia [0] 31 2 2 4 5" xfId="49618" xr:uid="{00000000-0005-0000-0000-000093470000}"/>
    <cellStyle name="Migliaia [0] 31 2 2 5" xfId="15928" xr:uid="{00000000-0005-0000-0000-000094470000}"/>
    <cellStyle name="Migliaia [0] 31 2 2 6" xfId="20346" xr:uid="{00000000-0005-0000-0000-000095470000}"/>
    <cellStyle name="Migliaia [0] 31 2 2 7" xfId="45131" xr:uid="{00000000-0005-0000-0000-000096470000}"/>
    <cellStyle name="Migliaia [0] 31 2 2 8" xfId="46037" xr:uid="{00000000-0005-0000-0000-000097470000}"/>
    <cellStyle name="Migliaia [0] 31 2 3" xfId="8088" xr:uid="{00000000-0005-0000-0000-000098470000}"/>
    <cellStyle name="Migliaia [0] 31 2 3 2" xfId="29135" xr:uid="{00000000-0005-0000-0000-000099470000}"/>
    <cellStyle name="Migliaia [0] 31 2 3 2 2" xfId="34486" xr:uid="{00000000-0005-0000-0000-00009A470000}"/>
    <cellStyle name="Migliaia [0] 31 2 3 2 3" xfId="39788" xr:uid="{00000000-0005-0000-0000-00009B470000}"/>
    <cellStyle name="Migliaia [0] 31 2 3 3" xfId="32021" xr:uid="{00000000-0005-0000-0000-00009C470000}"/>
    <cellStyle name="Migliaia [0] 31 2 3 4" xfId="37137" xr:uid="{00000000-0005-0000-0000-00009D470000}"/>
    <cellStyle name="Migliaia [0] 31 2 4" xfId="15927" xr:uid="{00000000-0005-0000-0000-00009E470000}"/>
    <cellStyle name="Migliaia [0] 31 2 5" xfId="20345" xr:uid="{00000000-0005-0000-0000-00009F470000}"/>
    <cellStyle name="Migliaia [0] 31 3" xfId="3982" xr:uid="{00000000-0005-0000-0000-0000A0470000}"/>
    <cellStyle name="Migliaia [0] 31 3 2" xfId="8089" xr:uid="{00000000-0005-0000-0000-0000A1470000}"/>
    <cellStyle name="Migliaia [0] 31 3 2 2" xfId="14634" xr:uid="{00000000-0005-0000-0000-0000A2470000}"/>
    <cellStyle name="Migliaia [0] 31 3 2 2 2" xfId="18078" xr:uid="{00000000-0005-0000-0000-0000A3470000}"/>
    <cellStyle name="Migliaia [0] 31 3 2 2 2 2" xfId="34487" xr:uid="{00000000-0005-0000-0000-0000A4470000}"/>
    <cellStyle name="Migliaia [0] 31 3 2 2 3" xfId="39789" xr:uid="{00000000-0005-0000-0000-0000A5470000}"/>
    <cellStyle name="Migliaia [0] 31 3 2 2 4" xfId="29136" xr:uid="{00000000-0005-0000-0000-0000A6470000}"/>
    <cellStyle name="Migliaia [0] 31 3 2 3" xfId="32022" xr:uid="{00000000-0005-0000-0000-0000A7470000}"/>
    <cellStyle name="Migliaia [0] 31 3 2 4" xfId="37138" xr:uid="{00000000-0005-0000-0000-0000A8470000}"/>
    <cellStyle name="Migliaia [0] 31 3 2 5" xfId="44844" xr:uid="{00000000-0005-0000-0000-0000A9470000}"/>
    <cellStyle name="Migliaia [0] 31 3 2 6" xfId="47084" xr:uid="{00000000-0005-0000-0000-0000AA470000}"/>
    <cellStyle name="Migliaia [0] 31 3 2 7" xfId="50100" xr:uid="{00000000-0005-0000-0000-0000AB470000}"/>
    <cellStyle name="Migliaia [0] 31 3 2 8" xfId="13910" xr:uid="{00000000-0005-0000-0000-0000AC470000}"/>
    <cellStyle name="Migliaia [0] 31 3 3" xfId="8685" xr:uid="{00000000-0005-0000-0000-0000AD470000}"/>
    <cellStyle name="Migliaia [0] 31 3 4" xfId="6837" xr:uid="{00000000-0005-0000-0000-0000AE470000}"/>
    <cellStyle name="Migliaia [0] 31 3 4 2" xfId="17610" xr:uid="{00000000-0005-0000-0000-0000AF470000}"/>
    <cellStyle name="Migliaia [0] 31 3 4 3" xfId="32269" xr:uid="{00000000-0005-0000-0000-0000B0470000}"/>
    <cellStyle name="Migliaia [0] 31 3 4 4" xfId="46603" xr:uid="{00000000-0005-0000-0000-0000B1470000}"/>
    <cellStyle name="Migliaia [0] 31 3 4 5" xfId="49619" xr:uid="{00000000-0005-0000-0000-0000B2470000}"/>
    <cellStyle name="Migliaia [0] 31 3 5" xfId="15929" xr:uid="{00000000-0005-0000-0000-0000B3470000}"/>
    <cellStyle name="Migliaia [0] 31 3 6" xfId="20347" xr:uid="{00000000-0005-0000-0000-0000B4470000}"/>
    <cellStyle name="Migliaia [0] 31 4" xfId="3529" xr:uid="{00000000-0005-0000-0000-0000B5470000}"/>
    <cellStyle name="Migliaia [0] 31 4 2" xfId="13339" xr:uid="{00000000-0005-0000-0000-0000B6470000}"/>
    <cellStyle name="Migliaia [0] 31 4 2 2" xfId="31380" xr:uid="{00000000-0005-0000-0000-0000B7470000}"/>
    <cellStyle name="Migliaia [0] 31 4 2 2 2" xfId="36538" xr:uid="{00000000-0005-0000-0000-0000B8470000}"/>
    <cellStyle name="Migliaia [0] 31 4 2 2 3" xfId="41840" xr:uid="{00000000-0005-0000-0000-0000B9470000}"/>
    <cellStyle name="Migliaia [0] 31 4 2 3" xfId="33887" xr:uid="{00000000-0005-0000-0000-0000BA470000}"/>
    <cellStyle name="Migliaia [0] 31 4 2 4" xfId="39189" xr:uid="{00000000-0005-0000-0000-0000BB470000}"/>
    <cellStyle name="Migliaia [0] 31 4 3" xfId="15930" xr:uid="{00000000-0005-0000-0000-0000BC470000}"/>
    <cellStyle name="Migliaia [0] 31 4 3 2" xfId="34488" xr:uid="{00000000-0005-0000-0000-0000BD470000}"/>
    <cellStyle name="Migliaia [0] 31 4 3 3" xfId="39790" xr:uid="{00000000-0005-0000-0000-0000BE470000}"/>
    <cellStyle name="Migliaia [0] 31 4 3 4" xfId="29137" xr:uid="{00000000-0005-0000-0000-0000BF470000}"/>
    <cellStyle name="Migliaia [0] 31 4 4" xfId="32023" xr:uid="{00000000-0005-0000-0000-0000C0470000}"/>
    <cellStyle name="Migliaia [0] 31 4 5" xfId="37139" xr:uid="{00000000-0005-0000-0000-0000C1470000}"/>
    <cellStyle name="Migliaia [0] 31 4 6" xfId="12281" xr:uid="{00000000-0005-0000-0000-0000C2470000}"/>
    <cellStyle name="Migliaia [0] 31 5" xfId="13408" xr:uid="{00000000-0005-0000-0000-0000C3470000}"/>
    <cellStyle name="Migliaia [0] 31 5 2" xfId="29138" xr:uid="{00000000-0005-0000-0000-0000C4470000}"/>
    <cellStyle name="Migliaia [0] 31 5 2 2" xfId="34489" xr:uid="{00000000-0005-0000-0000-0000C5470000}"/>
    <cellStyle name="Migliaia [0] 31 5 2 3" xfId="39791" xr:uid="{00000000-0005-0000-0000-0000C6470000}"/>
    <cellStyle name="Migliaia [0] 31 5 3" xfId="32024" xr:uid="{00000000-0005-0000-0000-0000C7470000}"/>
    <cellStyle name="Migliaia [0] 31 5 4" xfId="37140" xr:uid="{00000000-0005-0000-0000-0000C8470000}"/>
    <cellStyle name="Migliaia [0] 31 6" xfId="15926" xr:uid="{00000000-0005-0000-0000-0000C9470000}"/>
    <cellStyle name="Migliaia [0] 31 6 2" xfId="34485" xr:uid="{00000000-0005-0000-0000-0000CA470000}"/>
    <cellStyle name="Migliaia [0] 31 6 3" xfId="39787" xr:uid="{00000000-0005-0000-0000-0000CB470000}"/>
    <cellStyle name="Migliaia [0] 31 6 4" xfId="29134" xr:uid="{00000000-0005-0000-0000-0000CC470000}"/>
    <cellStyle name="Migliaia [0] 31 7" xfId="32020" xr:uid="{00000000-0005-0000-0000-0000CD470000}"/>
    <cellStyle name="Migliaia [0] 31 8" xfId="37136" xr:uid="{00000000-0005-0000-0000-0000CE470000}"/>
    <cellStyle name="Migliaia [0] 31 9" xfId="1750" xr:uid="{00000000-0005-0000-0000-0000CF470000}"/>
    <cellStyle name="Migliaia [0] 32" xfId="335" xr:uid="{00000000-0005-0000-0000-0000D0470000}"/>
    <cellStyle name="Migliaia [0] 32 2" xfId="2296" xr:uid="{00000000-0005-0000-0000-0000D1470000}"/>
    <cellStyle name="Migliaia [0] 32 2 2" xfId="4270" xr:uid="{00000000-0005-0000-0000-0000D2470000}"/>
    <cellStyle name="Migliaia [0] 32 2 2 2" xfId="8090" xr:uid="{00000000-0005-0000-0000-0000D3470000}"/>
    <cellStyle name="Migliaia [0] 32 2 2 2 2" xfId="18079" xr:uid="{00000000-0005-0000-0000-0000D4470000}"/>
    <cellStyle name="Migliaia [0] 32 2 2 2 3" xfId="43027" xr:uid="{00000000-0005-0000-0000-0000D5470000}"/>
    <cellStyle name="Migliaia [0] 32 2 2 2 4" xfId="47085" xr:uid="{00000000-0005-0000-0000-0000D6470000}"/>
    <cellStyle name="Migliaia [0] 32 2 2 2 5" xfId="50101" xr:uid="{00000000-0005-0000-0000-0000D7470000}"/>
    <cellStyle name="Migliaia [0] 32 2 2 3" xfId="8649" xr:uid="{00000000-0005-0000-0000-0000D8470000}"/>
    <cellStyle name="Migliaia [0] 32 2 2 4" xfId="6838" xr:uid="{00000000-0005-0000-0000-0000D9470000}"/>
    <cellStyle name="Migliaia [0] 32 2 2 4 2" xfId="17611" xr:uid="{00000000-0005-0000-0000-0000DA470000}"/>
    <cellStyle name="Migliaia [0] 32 2 2 4 3" xfId="42467" xr:uid="{00000000-0005-0000-0000-0000DB470000}"/>
    <cellStyle name="Migliaia [0] 32 2 2 4 4" xfId="46604" xr:uid="{00000000-0005-0000-0000-0000DC470000}"/>
    <cellStyle name="Migliaia [0] 32 2 2 4 5" xfId="49620" xr:uid="{00000000-0005-0000-0000-0000DD470000}"/>
    <cellStyle name="Migliaia [0] 32 2 2 5" xfId="15933" xr:uid="{00000000-0005-0000-0000-0000DE470000}"/>
    <cellStyle name="Migliaia [0] 32 2 2 6" xfId="20349" xr:uid="{00000000-0005-0000-0000-0000DF470000}"/>
    <cellStyle name="Migliaia [0] 32 2 2 7" xfId="45132" xr:uid="{00000000-0005-0000-0000-0000E0470000}"/>
    <cellStyle name="Migliaia [0] 32 2 2 8" xfId="46038" xr:uid="{00000000-0005-0000-0000-0000E1470000}"/>
    <cellStyle name="Migliaia [0] 32 2 3" xfId="8091" xr:uid="{00000000-0005-0000-0000-0000E2470000}"/>
    <cellStyle name="Migliaia [0] 32 2 3 2" xfId="29140" xr:uid="{00000000-0005-0000-0000-0000E3470000}"/>
    <cellStyle name="Migliaia [0] 32 2 3 2 2" xfId="34491" xr:uid="{00000000-0005-0000-0000-0000E4470000}"/>
    <cellStyle name="Migliaia [0] 32 2 3 2 3" xfId="39793" xr:uid="{00000000-0005-0000-0000-0000E5470000}"/>
    <cellStyle name="Migliaia [0] 32 2 3 3" xfId="32026" xr:uid="{00000000-0005-0000-0000-0000E6470000}"/>
    <cellStyle name="Migliaia [0] 32 2 3 4" xfId="37142" xr:uid="{00000000-0005-0000-0000-0000E7470000}"/>
    <cellStyle name="Migliaia [0] 32 2 4" xfId="15932" xr:uid="{00000000-0005-0000-0000-0000E8470000}"/>
    <cellStyle name="Migliaia [0] 32 2 5" xfId="20348" xr:uid="{00000000-0005-0000-0000-0000E9470000}"/>
    <cellStyle name="Migliaia [0] 32 3" xfId="3983" xr:uid="{00000000-0005-0000-0000-0000EA470000}"/>
    <cellStyle name="Migliaia [0] 32 3 2" xfId="8092" xr:uid="{00000000-0005-0000-0000-0000EB470000}"/>
    <cellStyle name="Migliaia [0] 32 3 2 2" xfId="14635" xr:uid="{00000000-0005-0000-0000-0000EC470000}"/>
    <cellStyle name="Migliaia [0] 32 3 2 2 2" xfId="18080" xr:uid="{00000000-0005-0000-0000-0000ED470000}"/>
    <cellStyle name="Migliaia [0] 32 3 2 2 2 2" xfId="34492" xr:uid="{00000000-0005-0000-0000-0000EE470000}"/>
    <cellStyle name="Migliaia [0] 32 3 2 2 3" xfId="39794" xr:uid="{00000000-0005-0000-0000-0000EF470000}"/>
    <cellStyle name="Migliaia [0] 32 3 2 2 4" xfId="29141" xr:uid="{00000000-0005-0000-0000-0000F0470000}"/>
    <cellStyle name="Migliaia [0] 32 3 2 3" xfId="32027" xr:uid="{00000000-0005-0000-0000-0000F1470000}"/>
    <cellStyle name="Migliaia [0] 32 3 2 4" xfId="37143" xr:uid="{00000000-0005-0000-0000-0000F2470000}"/>
    <cellStyle name="Migliaia [0] 32 3 2 5" xfId="44477" xr:uid="{00000000-0005-0000-0000-0000F3470000}"/>
    <cellStyle name="Migliaia [0] 32 3 2 6" xfId="47086" xr:uid="{00000000-0005-0000-0000-0000F4470000}"/>
    <cellStyle name="Migliaia [0] 32 3 2 7" xfId="50102" xr:uid="{00000000-0005-0000-0000-0000F5470000}"/>
    <cellStyle name="Migliaia [0] 32 3 2 8" xfId="13911" xr:uid="{00000000-0005-0000-0000-0000F6470000}"/>
    <cellStyle name="Migliaia [0] 32 3 3" xfId="8684" xr:uid="{00000000-0005-0000-0000-0000F7470000}"/>
    <cellStyle name="Migliaia [0] 32 3 4" xfId="6839" xr:uid="{00000000-0005-0000-0000-0000F8470000}"/>
    <cellStyle name="Migliaia [0] 32 3 4 2" xfId="17612" xr:uid="{00000000-0005-0000-0000-0000F9470000}"/>
    <cellStyle name="Migliaia [0] 32 3 4 3" xfId="43585" xr:uid="{00000000-0005-0000-0000-0000FA470000}"/>
    <cellStyle name="Migliaia [0] 32 3 4 4" xfId="46605" xr:uid="{00000000-0005-0000-0000-0000FB470000}"/>
    <cellStyle name="Migliaia [0] 32 3 4 5" xfId="49621" xr:uid="{00000000-0005-0000-0000-0000FC470000}"/>
    <cellStyle name="Migliaia [0] 32 3 5" xfId="15934" xr:uid="{00000000-0005-0000-0000-0000FD470000}"/>
    <cellStyle name="Migliaia [0] 32 3 6" xfId="20350" xr:uid="{00000000-0005-0000-0000-0000FE470000}"/>
    <cellStyle name="Migliaia [0] 32 4" xfId="3530" xr:uid="{00000000-0005-0000-0000-0000FF470000}"/>
    <cellStyle name="Migliaia [0] 32 4 2" xfId="13340" xr:uid="{00000000-0005-0000-0000-000000480000}"/>
    <cellStyle name="Migliaia [0] 32 4 2 2" xfId="31381" xr:uid="{00000000-0005-0000-0000-000001480000}"/>
    <cellStyle name="Migliaia [0] 32 4 2 2 2" xfId="36539" xr:uid="{00000000-0005-0000-0000-000002480000}"/>
    <cellStyle name="Migliaia [0] 32 4 2 2 3" xfId="41841" xr:uid="{00000000-0005-0000-0000-000003480000}"/>
    <cellStyle name="Migliaia [0] 32 4 2 3" xfId="33888" xr:uid="{00000000-0005-0000-0000-000004480000}"/>
    <cellStyle name="Migliaia [0] 32 4 2 4" xfId="39190" xr:uid="{00000000-0005-0000-0000-000005480000}"/>
    <cellStyle name="Migliaia [0] 32 4 3" xfId="15935" xr:uid="{00000000-0005-0000-0000-000006480000}"/>
    <cellStyle name="Migliaia [0] 32 4 3 2" xfId="34493" xr:uid="{00000000-0005-0000-0000-000007480000}"/>
    <cellStyle name="Migliaia [0] 32 4 3 3" xfId="39795" xr:uid="{00000000-0005-0000-0000-000008480000}"/>
    <cellStyle name="Migliaia [0] 32 4 3 4" xfId="29142" xr:uid="{00000000-0005-0000-0000-000009480000}"/>
    <cellStyle name="Migliaia [0] 32 4 4" xfId="32028" xr:uid="{00000000-0005-0000-0000-00000A480000}"/>
    <cellStyle name="Migliaia [0] 32 4 5" xfId="37144" xr:uid="{00000000-0005-0000-0000-00000B480000}"/>
    <cellStyle name="Migliaia [0] 32 4 6" xfId="12282" xr:uid="{00000000-0005-0000-0000-00000C480000}"/>
    <cellStyle name="Migliaia [0] 32 5" xfId="13409" xr:uid="{00000000-0005-0000-0000-00000D480000}"/>
    <cellStyle name="Migliaia [0] 32 5 2" xfId="29143" xr:uid="{00000000-0005-0000-0000-00000E480000}"/>
    <cellStyle name="Migliaia [0] 32 5 2 2" xfId="34494" xr:uid="{00000000-0005-0000-0000-00000F480000}"/>
    <cellStyle name="Migliaia [0] 32 5 2 3" xfId="39796" xr:uid="{00000000-0005-0000-0000-000010480000}"/>
    <cellStyle name="Migliaia [0] 32 5 3" xfId="32029" xr:uid="{00000000-0005-0000-0000-000011480000}"/>
    <cellStyle name="Migliaia [0] 32 5 4" xfId="37145" xr:uid="{00000000-0005-0000-0000-000012480000}"/>
    <cellStyle name="Migliaia [0] 32 6" xfId="15931" xr:uid="{00000000-0005-0000-0000-000013480000}"/>
    <cellStyle name="Migliaia [0] 32 6 2" xfId="34490" xr:uid="{00000000-0005-0000-0000-000014480000}"/>
    <cellStyle name="Migliaia [0] 32 6 3" xfId="39792" xr:uid="{00000000-0005-0000-0000-000015480000}"/>
    <cellStyle name="Migliaia [0] 32 6 4" xfId="29139" xr:uid="{00000000-0005-0000-0000-000016480000}"/>
    <cellStyle name="Migliaia [0] 32 7" xfId="32025" xr:uid="{00000000-0005-0000-0000-000017480000}"/>
    <cellStyle name="Migliaia [0] 32 8" xfId="37141" xr:uid="{00000000-0005-0000-0000-000018480000}"/>
    <cellStyle name="Migliaia [0] 32 9" xfId="1751" xr:uid="{00000000-0005-0000-0000-000019480000}"/>
    <cellStyle name="Migliaia [0] 33" xfId="336" xr:uid="{00000000-0005-0000-0000-00001A480000}"/>
    <cellStyle name="Migliaia [0] 33 2" xfId="2297" xr:uid="{00000000-0005-0000-0000-00001B480000}"/>
    <cellStyle name="Migliaia [0] 33 2 2" xfId="4271" xr:uid="{00000000-0005-0000-0000-00001C480000}"/>
    <cellStyle name="Migliaia [0] 33 2 2 2" xfId="8093" xr:uid="{00000000-0005-0000-0000-00001D480000}"/>
    <cellStyle name="Migliaia [0] 33 2 2 2 2" xfId="18081" xr:uid="{00000000-0005-0000-0000-00001E480000}"/>
    <cellStyle name="Migliaia [0] 33 2 2 2 3" xfId="42578" xr:uid="{00000000-0005-0000-0000-00001F480000}"/>
    <cellStyle name="Migliaia [0] 33 2 2 2 4" xfId="47087" xr:uid="{00000000-0005-0000-0000-000020480000}"/>
    <cellStyle name="Migliaia [0] 33 2 2 2 5" xfId="50103" xr:uid="{00000000-0005-0000-0000-000021480000}"/>
    <cellStyle name="Migliaia [0] 33 2 2 3" xfId="8489" xr:uid="{00000000-0005-0000-0000-000022480000}"/>
    <cellStyle name="Migliaia [0] 33 2 2 4" xfId="6840" xr:uid="{00000000-0005-0000-0000-000023480000}"/>
    <cellStyle name="Migliaia [0] 33 2 2 4 2" xfId="17613" xr:uid="{00000000-0005-0000-0000-000024480000}"/>
    <cellStyle name="Migliaia [0] 33 2 2 4 3" xfId="42468" xr:uid="{00000000-0005-0000-0000-000025480000}"/>
    <cellStyle name="Migliaia [0] 33 2 2 4 4" xfId="46606" xr:uid="{00000000-0005-0000-0000-000026480000}"/>
    <cellStyle name="Migliaia [0] 33 2 2 4 5" xfId="49622" xr:uid="{00000000-0005-0000-0000-000027480000}"/>
    <cellStyle name="Migliaia [0] 33 2 2 5" xfId="15938" xr:uid="{00000000-0005-0000-0000-000028480000}"/>
    <cellStyle name="Migliaia [0] 33 2 2 6" xfId="20352" xr:uid="{00000000-0005-0000-0000-000029480000}"/>
    <cellStyle name="Migliaia [0] 33 2 2 7" xfId="45133" xr:uid="{00000000-0005-0000-0000-00002A480000}"/>
    <cellStyle name="Migliaia [0] 33 2 2 8" xfId="46039" xr:uid="{00000000-0005-0000-0000-00002B480000}"/>
    <cellStyle name="Migliaia [0] 33 2 3" xfId="8094" xr:uid="{00000000-0005-0000-0000-00002C480000}"/>
    <cellStyle name="Migliaia [0] 33 2 3 2" xfId="29145" xr:uid="{00000000-0005-0000-0000-00002D480000}"/>
    <cellStyle name="Migliaia [0] 33 2 3 2 2" xfId="34496" xr:uid="{00000000-0005-0000-0000-00002E480000}"/>
    <cellStyle name="Migliaia [0] 33 2 3 2 3" xfId="39798" xr:uid="{00000000-0005-0000-0000-00002F480000}"/>
    <cellStyle name="Migliaia [0] 33 2 3 3" xfId="32031" xr:uid="{00000000-0005-0000-0000-000030480000}"/>
    <cellStyle name="Migliaia [0] 33 2 3 4" xfId="37147" xr:uid="{00000000-0005-0000-0000-000031480000}"/>
    <cellStyle name="Migliaia [0] 33 2 4" xfId="15937" xr:uid="{00000000-0005-0000-0000-000032480000}"/>
    <cellStyle name="Migliaia [0] 33 2 5" xfId="20351" xr:uid="{00000000-0005-0000-0000-000033480000}"/>
    <cellStyle name="Migliaia [0] 33 3" xfId="3984" xr:uid="{00000000-0005-0000-0000-000034480000}"/>
    <cellStyle name="Migliaia [0] 33 3 2" xfId="8095" xr:uid="{00000000-0005-0000-0000-000035480000}"/>
    <cellStyle name="Migliaia [0] 33 3 2 2" xfId="14636" xr:uid="{00000000-0005-0000-0000-000036480000}"/>
    <cellStyle name="Migliaia [0] 33 3 2 2 2" xfId="18082" xr:uid="{00000000-0005-0000-0000-000037480000}"/>
    <cellStyle name="Migliaia [0] 33 3 2 2 2 2" xfId="34497" xr:uid="{00000000-0005-0000-0000-000038480000}"/>
    <cellStyle name="Migliaia [0] 33 3 2 2 3" xfId="39799" xr:uid="{00000000-0005-0000-0000-000039480000}"/>
    <cellStyle name="Migliaia [0] 33 3 2 2 4" xfId="29146" xr:uid="{00000000-0005-0000-0000-00003A480000}"/>
    <cellStyle name="Migliaia [0] 33 3 2 3" xfId="32032" xr:uid="{00000000-0005-0000-0000-00003B480000}"/>
    <cellStyle name="Migliaia [0] 33 3 2 4" xfId="37148" xr:uid="{00000000-0005-0000-0000-00003C480000}"/>
    <cellStyle name="Migliaia [0] 33 3 2 5" xfId="43978" xr:uid="{00000000-0005-0000-0000-00003D480000}"/>
    <cellStyle name="Migliaia [0] 33 3 2 6" xfId="47088" xr:uid="{00000000-0005-0000-0000-00003E480000}"/>
    <cellStyle name="Migliaia [0] 33 3 2 7" xfId="50104" xr:uid="{00000000-0005-0000-0000-00003F480000}"/>
    <cellStyle name="Migliaia [0] 33 3 2 8" xfId="13912" xr:uid="{00000000-0005-0000-0000-000040480000}"/>
    <cellStyle name="Migliaia [0] 33 3 3" xfId="7971" xr:uid="{00000000-0005-0000-0000-000041480000}"/>
    <cellStyle name="Migliaia [0] 33 3 4" xfId="6841" xr:uid="{00000000-0005-0000-0000-000042480000}"/>
    <cellStyle name="Migliaia [0] 33 3 4 2" xfId="17614" xr:uid="{00000000-0005-0000-0000-000043480000}"/>
    <cellStyle name="Migliaia [0] 33 3 4 3" xfId="44178" xr:uid="{00000000-0005-0000-0000-000044480000}"/>
    <cellStyle name="Migliaia [0] 33 3 4 4" xfId="46607" xr:uid="{00000000-0005-0000-0000-000045480000}"/>
    <cellStyle name="Migliaia [0] 33 3 4 5" xfId="49623" xr:uid="{00000000-0005-0000-0000-000046480000}"/>
    <cellStyle name="Migliaia [0] 33 3 5" xfId="15939" xr:uid="{00000000-0005-0000-0000-000047480000}"/>
    <cellStyle name="Migliaia [0] 33 3 6" xfId="20353" xr:uid="{00000000-0005-0000-0000-000048480000}"/>
    <cellStyle name="Migliaia [0] 33 4" xfId="3531" xr:uid="{00000000-0005-0000-0000-000049480000}"/>
    <cellStyle name="Migliaia [0] 33 4 2" xfId="13341" xr:uid="{00000000-0005-0000-0000-00004A480000}"/>
    <cellStyle name="Migliaia [0] 33 4 2 2" xfId="31382" xr:uid="{00000000-0005-0000-0000-00004B480000}"/>
    <cellStyle name="Migliaia [0] 33 4 2 2 2" xfId="36540" xr:uid="{00000000-0005-0000-0000-00004C480000}"/>
    <cellStyle name="Migliaia [0] 33 4 2 2 3" xfId="41842" xr:uid="{00000000-0005-0000-0000-00004D480000}"/>
    <cellStyle name="Migliaia [0] 33 4 2 3" xfId="33889" xr:uid="{00000000-0005-0000-0000-00004E480000}"/>
    <cellStyle name="Migliaia [0] 33 4 2 4" xfId="39191" xr:uid="{00000000-0005-0000-0000-00004F480000}"/>
    <cellStyle name="Migliaia [0] 33 4 3" xfId="15940" xr:uid="{00000000-0005-0000-0000-000050480000}"/>
    <cellStyle name="Migliaia [0] 33 4 3 2" xfId="34498" xr:uid="{00000000-0005-0000-0000-000051480000}"/>
    <cellStyle name="Migliaia [0] 33 4 3 3" xfId="39800" xr:uid="{00000000-0005-0000-0000-000052480000}"/>
    <cellStyle name="Migliaia [0] 33 4 3 4" xfId="29147" xr:uid="{00000000-0005-0000-0000-000053480000}"/>
    <cellStyle name="Migliaia [0] 33 4 4" xfId="32033" xr:uid="{00000000-0005-0000-0000-000054480000}"/>
    <cellStyle name="Migliaia [0] 33 4 5" xfId="37149" xr:uid="{00000000-0005-0000-0000-000055480000}"/>
    <cellStyle name="Migliaia [0] 33 4 6" xfId="12283" xr:uid="{00000000-0005-0000-0000-000056480000}"/>
    <cellStyle name="Migliaia [0] 33 5" xfId="13410" xr:uid="{00000000-0005-0000-0000-000057480000}"/>
    <cellStyle name="Migliaia [0] 33 5 2" xfId="29148" xr:uid="{00000000-0005-0000-0000-000058480000}"/>
    <cellStyle name="Migliaia [0] 33 5 2 2" xfId="34499" xr:uid="{00000000-0005-0000-0000-000059480000}"/>
    <cellStyle name="Migliaia [0] 33 5 2 3" xfId="39801" xr:uid="{00000000-0005-0000-0000-00005A480000}"/>
    <cellStyle name="Migliaia [0] 33 5 3" xfId="32034" xr:uid="{00000000-0005-0000-0000-00005B480000}"/>
    <cellStyle name="Migliaia [0] 33 5 4" xfId="37150" xr:uid="{00000000-0005-0000-0000-00005C480000}"/>
    <cellStyle name="Migliaia [0] 33 6" xfId="15936" xr:uid="{00000000-0005-0000-0000-00005D480000}"/>
    <cellStyle name="Migliaia [0] 33 6 2" xfId="34495" xr:uid="{00000000-0005-0000-0000-00005E480000}"/>
    <cellStyle name="Migliaia [0] 33 6 3" xfId="39797" xr:uid="{00000000-0005-0000-0000-00005F480000}"/>
    <cellStyle name="Migliaia [0] 33 6 4" xfId="29144" xr:uid="{00000000-0005-0000-0000-000060480000}"/>
    <cellStyle name="Migliaia [0] 33 7" xfId="32030" xr:uid="{00000000-0005-0000-0000-000061480000}"/>
    <cellStyle name="Migliaia [0] 33 8" xfId="37146" xr:uid="{00000000-0005-0000-0000-000062480000}"/>
    <cellStyle name="Migliaia [0] 33 9" xfId="1752" xr:uid="{00000000-0005-0000-0000-000063480000}"/>
    <cellStyle name="Migliaia [0] 34" xfId="337" xr:uid="{00000000-0005-0000-0000-000064480000}"/>
    <cellStyle name="Migliaia [0] 34 2" xfId="2298" xr:uid="{00000000-0005-0000-0000-000065480000}"/>
    <cellStyle name="Migliaia [0] 34 2 2" xfId="4272" xr:uid="{00000000-0005-0000-0000-000066480000}"/>
    <cellStyle name="Migliaia [0] 34 2 2 2" xfId="8096" xr:uid="{00000000-0005-0000-0000-000067480000}"/>
    <cellStyle name="Migliaia [0] 34 2 2 2 2" xfId="18083" xr:uid="{00000000-0005-0000-0000-000068480000}"/>
    <cellStyle name="Migliaia [0] 34 2 2 2 3" xfId="43028" xr:uid="{00000000-0005-0000-0000-000069480000}"/>
    <cellStyle name="Migliaia [0] 34 2 2 2 4" xfId="47089" xr:uid="{00000000-0005-0000-0000-00006A480000}"/>
    <cellStyle name="Migliaia [0] 34 2 2 2 5" xfId="50105" xr:uid="{00000000-0005-0000-0000-00006B480000}"/>
    <cellStyle name="Migliaia [0] 34 2 2 3" xfId="7856" xr:uid="{00000000-0005-0000-0000-00006C480000}"/>
    <cellStyle name="Migliaia [0] 34 2 2 4" xfId="6842" xr:uid="{00000000-0005-0000-0000-00006D480000}"/>
    <cellStyle name="Migliaia [0] 34 2 2 4 2" xfId="17615" xr:uid="{00000000-0005-0000-0000-00006E480000}"/>
    <cellStyle name="Migliaia [0] 34 2 2 4 3" xfId="21642" xr:uid="{00000000-0005-0000-0000-00006F480000}"/>
    <cellStyle name="Migliaia [0] 34 2 2 4 4" xfId="46608" xr:uid="{00000000-0005-0000-0000-000070480000}"/>
    <cellStyle name="Migliaia [0] 34 2 2 4 5" xfId="49624" xr:uid="{00000000-0005-0000-0000-000071480000}"/>
    <cellStyle name="Migliaia [0] 34 2 2 5" xfId="15943" xr:uid="{00000000-0005-0000-0000-000072480000}"/>
    <cellStyle name="Migliaia [0] 34 2 2 6" xfId="20355" xr:uid="{00000000-0005-0000-0000-000073480000}"/>
    <cellStyle name="Migliaia [0] 34 2 2 7" xfId="45134" xr:uid="{00000000-0005-0000-0000-000074480000}"/>
    <cellStyle name="Migliaia [0] 34 2 2 8" xfId="46040" xr:uid="{00000000-0005-0000-0000-000075480000}"/>
    <cellStyle name="Migliaia [0] 34 2 3" xfId="8097" xr:uid="{00000000-0005-0000-0000-000076480000}"/>
    <cellStyle name="Migliaia [0] 34 2 3 2" xfId="29150" xr:uid="{00000000-0005-0000-0000-000077480000}"/>
    <cellStyle name="Migliaia [0] 34 2 3 2 2" xfId="34501" xr:uid="{00000000-0005-0000-0000-000078480000}"/>
    <cellStyle name="Migliaia [0] 34 2 3 2 3" xfId="39803" xr:uid="{00000000-0005-0000-0000-000079480000}"/>
    <cellStyle name="Migliaia [0] 34 2 3 3" xfId="32036" xr:uid="{00000000-0005-0000-0000-00007A480000}"/>
    <cellStyle name="Migliaia [0] 34 2 3 4" xfId="37152" xr:uid="{00000000-0005-0000-0000-00007B480000}"/>
    <cellStyle name="Migliaia [0] 34 2 4" xfId="15942" xr:uid="{00000000-0005-0000-0000-00007C480000}"/>
    <cellStyle name="Migliaia [0] 34 2 5" xfId="20354" xr:uid="{00000000-0005-0000-0000-00007D480000}"/>
    <cellStyle name="Migliaia [0] 34 3" xfId="3985" xr:uid="{00000000-0005-0000-0000-00007E480000}"/>
    <cellStyle name="Migliaia [0] 34 3 2" xfId="8098" xr:uid="{00000000-0005-0000-0000-00007F480000}"/>
    <cellStyle name="Migliaia [0] 34 3 2 2" xfId="14637" xr:uid="{00000000-0005-0000-0000-000080480000}"/>
    <cellStyle name="Migliaia [0] 34 3 2 2 2" xfId="18084" xr:uid="{00000000-0005-0000-0000-000081480000}"/>
    <cellStyle name="Migliaia [0] 34 3 2 2 2 2" xfId="34502" xr:uid="{00000000-0005-0000-0000-000082480000}"/>
    <cellStyle name="Migliaia [0] 34 3 2 2 3" xfId="39804" xr:uid="{00000000-0005-0000-0000-000083480000}"/>
    <cellStyle name="Migliaia [0] 34 3 2 2 4" xfId="29151" xr:uid="{00000000-0005-0000-0000-000084480000}"/>
    <cellStyle name="Migliaia [0] 34 3 2 3" xfId="32037" xr:uid="{00000000-0005-0000-0000-000085480000}"/>
    <cellStyle name="Migliaia [0] 34 3 2 4" xfId="37153" xr:uid="{00000000-0005-0000-0000-000086480000}"/>
    <cellStyle name="Migliaia [0] 34 3 2 5" xfId="29350" xr:uid="{00000000-0005-0000-0000-000087480000}"/>
    <cellStyle name="Migliaia [0] 34 3 2 6" xfId="47090" xr:uid="{00000000-0005-0000-0000-000088480000}"/>
    <cellStyle name="Migliaia [0] 34 3 2 7" xfId="50106" xr:uid="{00000000-0005-0000-0000-000089480000}"/>
    <cellStyle name="Migliaia [0] 34 3 2 8" xfId="13913" xr:uid="{00000000-0005-0000-0000-00008A480000}"/>
    <cellStyle name="Migliaia [0] 34 3 3" xfId="7418" xr:uid="{00000000-0005-0000-0000-00008B480000}"/>
    <cellStyle name="Migliaia [0] 34 3 4" xfId="6843" xr:uid="{00000000-0005-0000-0000-00008C480000}"/>
    <cellStyle name="Migliaia [0] 34 3 4 2" xfId="17616" xr:uid="{00000000-0005-0000-0000-00008D480000}"/>
    <cellStyle name="Migliaia [0] 34 3 4 3" xfId="43970" xr:uid="{00000000-0005-0000-0000-00008E480000}"/>
    <cellStyle name="Migliaia [0] 34 3 4 4" xfId="46609" xr:uid="{00000000-0005-0000-0000-00008F480000}"/>
    <cellStyle name="Migliaia [0] 34 3 4 5" xfId="49625" xr:uid="{00000000-0005-0000-0000-000090480000}"/>
    <cellStyle name="Migliaia [0] 34 3 5" xfId="15944" xr:uid="{00000000-0005-0000-0000-000091480000}"/>
    <cellStyle name="Migliaia [0] 34 3 6" xfId="20356" xr:uid="{00000000-0005-0000-0000-000092480000}"/>
    <cellStyle name="Migliaia [0] 34 4" xfId="3532" xr:uid="{00000000-0005-0000-0000-000093480000}"/>
    <cellStyle name="Migliaia [0] 34 4 2" xfId="13342" xr:uid="{00000000-0005-0000-0000-000094480000}"/>
    <cellStyle name="Migliaia [0] 34 4 2 2" xfId="31383" xr:uid="{00000000-0005-0000-0000-000095480000}"/>
    <cellStyle name="Migliaia [0] 34 4 2 2 2" xfId="36541" xr:uid="{00000000-0005-0000-0000-000096480000}"/>
    <cellStyle name="Migliaia [0] 34 4 2 2 3" xfId="41843" xr:uid="{00000000-0005-0000-0000-000097480000}"/>
    <cellStyle name="Migliaia [0] 34 4 2 3" xfId="33890" xr:uid="{00000000-0005-0000-0000-000098480000}"/>
    <cellStyle name="Migliaia [0] 34 4 2 4" xfId="39192" xr:uid="{00000000-0005-0000-0000-000099480000}"/>
    <cellStyle name="Migliaia [0] 34 4 3" xfId="15945" xr:uid="{00000000-0005-0000-0000-00009A480000}"/>
    <cellStyle name="Migliaia [0] 34 4 3 2" xfId="34503" xr:uid="{00000000-0005-0000-0000-00009B480000}"/>
    <cellStyle name="Migliaia [0] 34 4 3 3" xfId="39805" xr:uid="{00000000-0005-0000-0000-00009C480000}"/>
    <cellStyle name="Migliaia [0] 34 4 3 4" xfId="29152" xr:uid="{00000000-0005-0000-0000-00009D480000}"/>
    <cellStyle name="Migliaia [0] 34 4 4" xfId="32038" xr:uid="{00000000-0005-0000-0000-00009E480000}"/>
    <cellStyle name="Migliaia [0] 34 4 5" xfId="37154" xr:uid="{00000000-0005-0000-0000-00009F480000}"/>
    <cellStyle name="Migliaia [0] 34 4 6" xfId="12284" xr:uid="{00000000-0005-0000-0000-0000A0480000}"/>
    <cellStyle name="Migliaia [0] 34 5" xfId="13411" xr:uid="{00000000-0005-0000-0000-0000A1480000}"/>
    <cellStyle name="Migliaia [0] 34 5 2" xfId="29153" xr:uid="{00000000-0005-0000-0000-0000A2480000}"/>
    <cellStyle name="Migliaia [0] 34 5 2 2" xfId="34504" xr:uid="{00000000-0005-0000-0000-0000A3480000}"/>
    <cellStyle name="Migliaia [0] 34 5 2 3" xfId="39806" xr:uid="{00000000-0005-0000-0000-0000A4480000}"/>
    <cellStyle name="Migliaia [0] 34 5 3" xfId="32039" xr:uid="{00000000-0005-0000-0000-0000A5480000}"/>
    <cellStyle name="Migliaia [0] 34 5 4" xfId="37155" xr:uid="{00000000-0005-0000-0000-0000A6480000}"/>
    <cellStyle name="Migliaia [0] 34 6" xfId="15941" xr:uid="{00000000-0005-0000-0000-0000A7480000}"/>
    <cellStyle name="Migliaia [0] 34 6 2" xfId="34500" xr:uid="{00000000-0005-0000-0000-0000A8480000}"/>
    <cellStyle name="Migliaia [0] 34 6 3" xfId="39802" xr:uid="{00000000-0005-0000-0000-0000A9480000}"/>
    <cellStyle name="Migliaia [0] 34 6 4" xfId="29149" xr:uid="{00000000-0005-0000-0000-0000AA480000}"/>
    <cellStyle name="Migliaia [0] 34 7" xfId="32035" xr:uid="{00000000-0005-0000-0000-0000AB480000}"/>
    <cellStyle name="Migliaia [0] 34 8" xfId="37151" xr:uid="{00000000-0005-0000-0000-0000AC480000}"/>
    <cellStyle name="Migliaia [0] 34 9" xfId="1753" xr:uid="{00000000-0005-0000-0000-0000AD480000}"/>
    <cellStyle name="Migliaia [0] 35" xfId="338" xr:uid="{00000000-0005-0000-0000-0000AE480000}"/>
    <cellStyle name="Migliaia [0] 35 2" xfId="2299" xr:uid="{00000000-0005-0000-0000-0000AF480000}"/>
    <cellStyle name="Migliaia [0] 35 2 2" xfId="4273" xr:uid="{00000000-0005-0000-0000-0000B0480000}"/>
    <cellStyle name="Migliaia [0] 35 2 2 2" xfId="8099" xr:uid="{00000000-0005-0000-0000-0000B1480000}"/>
    <cellStyle name="Migliaia [0] 35 2 2 2 2" xfId="18085" xr:uid="{00000000-0005-0000-0000-0000B2480000}"/>
    <cellStyle name="Migliaia [0] 35 2 2 2 3" xfId="42579" xr:uid="{00000000-0005-0000-0000-0000B3480000}"/>
    <cellStyle name="Migliaia [0] 35 2 2 2 4" xfId="47091" xr:uid="{00000000-0005-0000-0000-0000B4480000}"/>
    <cellStyle name="Migliaia [0] 35 2 2 2 5" xfId="50107" xr:uid="{00000000-0005-0000-0000-0000B5480000}"/>
    <cellStyle name="Migliaia [0] 35 2 2 3" xfId="8648" xr:uid="{00000000-0005-0000-0000-0000B6480000}"/>
    <cellStyle name="Migliaia [0] 35 2 2 4" xfId="6844" xr:uid="{00000000-0005-0000-0000-0000B7480000}"/>
    <cellStyle name="Migliaia [0] 35 2 2 4 2" xfId="17617" xr:uid="{00000000-0005-0000-0000-0000B8480000}"/>
    <cellStyle name="Migliaia [0] 35 2 2 4 3" xfId="42923" xr:uid="{00000000-0005-0000-0000-0000B9480000}"/>
    <cellStyle name="Migliaia [0] 35 2 2 4 4" xfId="46610" xr:uid="{00000000-0005-0000-0000-0000BA480000}"/>
    <cellStyle name="Migliaia [0] 35 2 2 4 5" xfId="49626" xr:uid="{00000000-0005-0000-0000-0000BB480000}"/>
    <cellStyle name="Migliaia [0] 35 2 2 5" xfId="15948" xr:uid="{00000000-0005-0000-0000-0000BC480000}"/>
    <cellStyle name="Migliaia [0] 35 2 2 6" xfId="20358" xr:uid="{00000000-0005-0000-0000-0000BD480000}"/>
    <cellStyle name="Migliaia [0] 35 2 2 7" xfId="45135" xr:uid="{00000000-0005-0000-0000-0000BE480000}"/>
    <cellStyle name="Migliaia [0] 35 2 2 8" xfId="46041" xr:uid="{00000000-0005-0000-0000-0000BF480000}"/>
    <cellStyle name="Migliaia [0] 35 2 3" xfId="8100" xr:uid="{00000000-0005-0000-0000-0000C0480000}"/>
    <cellStyle name="Migliaia [0] 35 2 3 2" xfId="29155" xr:uid="{00000000-0005-0000-0000-0000C1480000}"/>
    <cellStyle name="Migliaia [0] 35 2 3 2 2" xfId="34506" xr:uid="{00000000-0005-0000-0000-0000C2480000}"/>
    <cellStyle name="Migliaia [0] 35 2 3 2 3" xfId="39808" xr:uid="{00000000-0005-0000-0000-0000C3480000}"/>
    <cellStyle name="Migliaia [0] 35 2 3 3" xfId="32041" xr:uid="{00000000-0005-0000-0000-0000C4480000}"/>
    <cellStyle name="Migliaia [0] 35 2 3 4" xfId="37157" xr:uid="{00000000-0005-0000-0000-0000C5480000}"/>
    <cellStyle name="Migliaia [0] 35 2 4" xfId="15947" xr:uid="{00000000-0005-0000-0000-0000C6480000}"/>
    <cellStyle name="Migliaia [0] 35 2 5" xfId="20357" xr:uid="{00000000-0005-0000-0000-0000C7480000}"/>
    <cellStyle name="Migliaia [0] 35 3" xfId="3986" xr:uid="{00000000-0005-0000-0000-0000C8480000}"/>
    <cellStyle name="Migliaia [0] 35 3 2" xfId="8101" xr:uid="{00000000-0005-0000-0000-0000C9480000}"/>
    <cellStyle name="Migliaia [0] 35 3 2 2" xfId="14638" xr:uid="{00000000-0005-0000-0000-0000CA480000}"/>
    <cellStyle name="Migliaia [0] 35 3 2 2 2" xfId="18086" xr:uid="{00000000-0005-0000-0000-0000CB480000}"/>
    <cellStyle name="Migliaia [0] 35 3 2 2 2 2" xfId="34507" xr:uid="{00000000-0005-0000-0000-0000CC480000}"/>
    <cellStyle name="Migliaia [0] 35 3 2 2 3" xfId="39809" xr:uid="{00000000-0005-0000-0000-0000CD480000}"/>
    <cellStyle name="Migliaia [0] 35 3 2 2 4" xfId="29156" xr:uid="{00000000-0005-0000-0000-0000CE480000}"/>
    <cellStyle name="Migliaia [0] 35 3 2 3" xfId="32042" xr:uid="{00000000-0005-0000-0000-0000CF480000}"/>
    <cellStyle name="Migliaia [0] 35 3 2 4" xfId="37158" xr:uid="{00000000-0005-0000-0000-0000D0480000}"/>
    <cellStyle name="Migliaia [0] 35 3 2 5" xfId="44557" xr:uid="{00000000-0005-0000-0000-0000D1480000}"/>
    <cellStyle name="Migliaia [0] 35 3 2 6" xfId="47092" xr:uid="{00000000-0005-0000-0000-0000D2480000}"/>
    <cellStyle name="Migliaia [0] 35 3 2 7" xfId="50108" xr:uid="{00000000-0005-0000-0000-0000D3480000}"/>
    <cellStyle name="Migliaia [0] 35 3 2 8" xfId="13914" xr:uid="{00000000-0005-0000-0000-0000D4480000}"/>
    <cellStyle name="Migliaia [0] 35 3 3" xfId="8683" xr:uid="{00000000-0005-0000-0000-0000D5480000}"/>
    <cellStyle name="Migliaia [0] 35 3 4" xfId="6845" xr:uid="{00000000-0005-0000-0000-0000D6480000}"/>
    <cellStyle name="Migliaia [0] 35 3 4 2" xfId="17618" xr:uid="{00000000-0005-0000-0000-0000D7480000}"/>
    <cellStyle name="Migliaia [0] 35 3 4 3" xfId="33004" xr:uid="{00000000-0005-0000-0000-0000D8480000}"/>
    <cellStyle name="Migliaia [0] 35 3 4 4" xfId="46611" xr:uid="{00000000-0005-0000-0000-0000D9480000}"/>
    <cellStyle name="Migliaia [0] 35 3 4 5" xfId="49627" xr:uid="{00000000-0005-0000-0000-0000DA480000}"/>
    <cellStyle name="Migliaia [0] 35 3 5" xfId="15949" xr:uid="{00000000-0005-0000-0000-0000DB480000}"/>
    <cellStyle name="Migliaia [0] 35 3 6" xfId="20359" xr:uid="{00000000-0005-0000-0000-0000DC480000}"/>
    <cellStyle name="Migliaia [0] 35 4" xfId="3533" xr:uid="{00000000-0005-0000-0000-0000DD480000}"/>
    <cellStyle name="Migliaia [0] 35 4 2" xfId="13343" xr:uid="{00000000-0005-0000-0000-0000DE480000}"/>
    <cellStyle name="Migliaia [0] 35 4 2 2" xfId="31384" xr:uid="{00000000-0005-0000-0000-0000DF480000}"/>
    <cellStyle name="Migliaia [0] 35 4 2 2 2" xfId="36542" xr:uid="{00000000-0005-0000-0000-0000E0480000}"/>
    <cellStyle name="Migliaia [0] 35 4 2 2 3" xfId="41844" xr:uid="{00000000-0005-0000-0000-0000E1480000}"/>
    <cellStyle name="Migliaia [0] 35 4 2 3" xfId="33891" xr:uid="{00000000-0005-0000-0000-0000E2480000}"/>
    <cellStyle name="Migliaia [0] 35 4 2 4" xfId="39193" xr:uid="{00000000-0005-0000-0000-0000E3480000}"/>
    <cellStyle name="Migliaia [0] 35 4 3" xfId="15950" xr:uid="{00000000-0005-0000-0000-0000E4480000}"/>
    <cellStyle name="Migliaia [0] 35 4 3 2" xfId="34508" xr:uid="{00000000-0005-0000-0000-0000E5480000}"/>
    <cellStyle name="Migliaia [0] 35 4 3 3" xfId="39810" xr:uid="{00000000-0005-0000-0000-0000E6480000}"/>
    <cellStyle name="Migliaia [0] 35 4 3 4" xfId="29157" xr:uid="{00000000-0005-0000-0000-0000E7480000}"/>
    <cellStyle name="Migliaia [0] 35 4 4" xfId="32043" xr:uid="{00000000-0005-0000-0000-0000E8480000}"/>
    <cellStyle name="Migliaia [0] 35 4 5" xfId="37159" xr:uid="{00000000-0005-0000-0000-0000E9480000}"/>
    <cellStyle name="Migliaia [0] 35 4 6" xfId="12285" xr:uid="{00000000-0005-0000-0000-0000EA480000}"/>
    <cellStyle name="Migliaia [0] 35 5" xfId="13412" xr:uid="{00000000-0005-0000-0000-0000EB480000}"/>
    <cellStyle name="Migliaia [0] 35 5 2" xfId="29158" xr:uid="{00000000-0005-0000-0000-0000EC480000}"/>
    <cellStyle name="Migliaia [0] 35 5 2 2" xfId="34509" xr:uid="{00000000-0005-0000-0000-0000ED480000}"/>
    <cellStyle name="Migliaia [0] 35 5 2 3" xfId="39811" xr:uid="{00000000-0005-0000-0000-0000EE480000}"/>
    <cellStyle name="Migliaia [0] 35 5 3" xfId="32044" xr:uid="{00000000-0005-0000-0000-0000EF480000}"/>
    <cellStyle name="Migliaia [0] 35 5 4" xfId="37160" xr:uid="{00000000-0005-0000-0000-0000F0480000}"/>
    <cellStyle name="Migliaia [0] 35 6" xfId="15946" xr:uid="{00000000-0005-0000-0000-0000F1480000}"/>
    <cellStyle name="Migliaia [0] 35 6 2" xfId="34505" xr:uid="{00000000-0005-0000-0000-0000F2480000}"/>
    <cellStyle name="Migliaia [0] 35 6 3" xfId="39807" xr:uid="{00000000-0005-0000-0000-0000F3480000}"/>
    <cellStyle name="Migliaia [0] 35 6 4" xfId="29154" xr:uid="{00000000-0005-0000-0000-0000F4480000}"/>
    <cellStyle name="Migliaia [0] 35 7" xfId="32040" xr:uid="{00000000-0005-0000-0000-0000F5480000}"/>
    <cellStyle name="Migliaia [0] 35 8" xfId="37156" xr:uid="{00000000-0005-0000-0000-0000F6480000}"/>
    <cellStyle name="Migliaia [0] 35 9" xfId="1754" xr:uid="{00000000-0005-0000-0000-0000F7480000}"/>
    <cellStyle name="Migliaia [0] 36" xfId="339" xr:uid="{00000000-0005-0000-0000-0000F8480000}"/>
    <cellStyle name="Migliaia [0] 36 2" xfId="2300" xr:uid="{00000000-0005-0000-0000-0000F9480000}"/>
    <cellStyle name="Migliaia [0] 36 2 2" xfId="4274" xr:uid="{00000000-0005-0000-0000-0000FA480000}"/>
    <cellStyle name="Migliaia [0] 36 2 2 2" xfId="8102" xr:uid="{00000000-0005-0000-0000-0000FB480000}"/>
    <cellStyle name="Migliaia [0] 36 2 2 2 2" xfId="18087" xr:uid="{00000000-0005-0000-0000-0000FC480000}"/>
    <cellStyle name="Migliaia [0] 36 2 2 2 3" xfId="43029" xr:uid="{00000000-0005-0000-0000-0000FD480000}"/>
    <cellStyle name="Migliaia [0] 36 2 2 2 4" xfId="47093" xr:uid="{00000000-0005-0000-0000-0000FE480000}"/>
    <cellStyle name="Migliaia [0] 36 2 2 2 5" xfId="50109" xr:uid="{00000000-0005-0000-0000-0000FF480000}"/>
    <cellStyle name="Migliaia [0] 36 2 2 3" xfId="8647" xr:uid="{00000000-0005-0000-0000-000000490000}"/>
    <cellStyle name="Migliaia [0] 36 2 2 4" xfId="6846" xr:uid="{00000000-0005-0000-0000-000001490000}"/>
    <cellStyle name="Migliaia [0] 36 2 2 4 2" xfId="17619" xr:uid="{00000000-0005-0000-0000-000002490000}"/>
    <cellStyle name="Migliaia [0] 36 2 2 4 3" xfId="43693" xr:uid="{00000000-0005-0000-0000-000003490000}"/>
    <cellStyle name="Migliaia [0] 36 2 2 4 4" xfId="46612" xr:uid="{00000000-0005-0000-0000-000004490000}"/>
    <cellStyle name="Migliaia [0] 36 2 2 4 5" xfId="49628" xr:uid="{00000000-0005-0000-0000-000005490000}"/>
    <cellStyle name="Migliaia [0] 36 2 2 5" xfId="15953" xr:uid="{00000000-0005-0000-0000-000006490000}"/>
    <cellStyle name="Migliaia [0] 36 2 2 6" xfId="20361" xr:uid="{00000000-0005-0000-0000-000007490000}"/>
    <cellStyle name="Migliaia [0] 36 2 2 7" xfId="45136" xr:uid="{00000000-0005-0000-0000-000008490000}"/>
    <cellStyle name="Migliaia [0] 36 2 2 8" xfId="46042" xr:uid="{00000000-0005-0000-0000-000009490000}"/>
    <cellStyle name="Migliaia [0] 36 2 3" xfId="8103" xr:uid="{00000000-0005-0000-0000-00000A490000}"/>
    <cellStyle name="Migliaia [0] 36 2 3 2" xfId="29160" xr:uid="{00000000-0005-0000-0000-00000B490000}"/>
    <cellStyle name="Migliaia [0] 36 2 3 2 2" xfId="34511" xr:uid="{00000000-0005-0000-0000-00000C490000}"/>
    <cellStyle name="Migliaia [0] 36 2 3 2 3" xfId="39813" xr:uid="{00000000-0005-0000-0000-00000D490000}"/>
    <cellStyle name="Migliaia [0] 36 2 3 3" xfId="32046" xr:uid="{00000000-0005-0000-0000-00000E490000}"/>
    <cellStyle name="Migliaia [0] 36 2 3 4" xfId="37162" xr:uid="{00000000-0005-0000-0000-00000F490000}"/>
    <cellStyle name="Migliaia [0] 36 2 4" xfId="15952" xr:uid="{00000000-0005-0000-0000-000010490000}"/>
    <cellStyle name="Migliaia [0] 36 2 5" xfId="20360" xr:uid="{00000000-0005-0000-0000-000011490000}"/>
    <cellStyle name="Migliaia [0] 36 3" xfId="3987" xr:uid="{00000000-0005-0000-0000-000012490000}"/>
    <cellStyle name="Migliaia [0] 36 3 2" xfId="8104" xr:uid="{00000000-0005-0000-0000-000013490000}"/>
    <cellStyle name="Migliaia [0] 36 3 2 2" xfId="14639" xr:uid="{00000000-0005-0000-0000-000014490000}"/>
    <cellStyle name="Migliaia [0] 36 3 2 2 2" xfId="18088" xr:uid="{00000000-0005-0000-0000-000015490000}"/>
    <cellStyle name="Migliaia [0] 36 3 2 2 2 2" xfId="34512" xr:uid="{00000000-0005-0000-0000-000016490000}"/>
    <cellStyle name="Migliaia [0] 36 3 2 2 3" xfId="39814" xr:uid="{00000000-0005-0000-0000-000017490000}"/>
    <cellStyle name="Migliaia [0] 36 3 2 2 4" xfId="29161" xr:uid="{00000000-0005-0000-0000-000018490000}"/>
    <cellStyle name="Migliaia [0] 36 3 2 3" xfId="32047" xr:uid="{00000000-0005-0000-0000-000019490000}"/>
    <cellStyle name="Migliaia [0] 36 3 2 4" xfId="37163" xr:uid="{00000000-0005-0000-0000-00001A490000}"/>
    <cellStyle name="Migliaia [0] 36 3 2 5" xfId="43602" xr:uid="{00000000-0005-0000-0000-00001B490000}"/>
    <cellStyle name="Migliaia [0] 36 3 2 6" xfId="47094" xr:uid="{00000000-0005-0000-0000-00001C490000}"/>
    <cellStyle name="Migliaia [0] 36 3 2 7" xfId="50110" xr:uid="{00000000-0005-0000-0000-00001D490000}"/>
    <cellStyle name="Migliaia [0] 36 3 2 8" xfId="13915" xr:uid="{00000000-0005-0000-0000-00001E490000}"/>
    <cellStyle name="Migliaia [0] 36 3 3" xfId="8682" xr:uid="{00000000-0005-0000-0000-00001F490000}"/>
    <cellStyle name="Migliaia [0] 36 3 4" xfId="6847" xr:uid="{00000000-0005-0000-0000-000020490000}"/>
    <cellStyle name="Migliaia [0] 36 3 4 2" xfId="17620" xr:uid="{00000000-0005-0000-0000-000021490000}"/>
    <cellStyle name="Migliaia [0] 36 3 4 3" xfId="43943" xr:uid="{00000000-0005-0000-0000-000022490000}"/>
    <cellStyle name="Migliaia [0] 36 3 4 4" xfId="46613" xr:uid="{00000000-0005-0000-0000-000023490000}"/>
    <cellStyle name="Migliaia [0] 36 3 4 5" xfId="49629" xr:uid="{00000000-0005-0000-0000-000024490000}"/>
    <cellStyle name="Migliaia [0] 36 3 5" xfId="15954" xr:uid="{00000000-0005-0000-0000-000025490000}"/>
    <cellStyle name="Migliaia [0] 36 3 6" xfId="20362" xr:uid="{00000000-0005-0000-0000-000026490000}"/>
    <cellStyle name="Migliaia [0] 36 4" xfId="3534" xr:uid="{00000000-0005-0000-0000-000027490000}"/>
    <cellStyle name="Migliaia [0] 36 4 2" xfId="13344" xr:uid="{00000000-0005-0000-0000-000028490000}"/>
    <cellStyle name="Migliaia [0] 36 4 2 2" xfId="31385" xr:uid="{00000000-0005-0000-0000-000029490000}"/>
    <cellStyle name="Migliaia [0] 36 4 2 2 2" xfId="36543" xr:uid="{00000000-0005-0000-0000-00002A490000}"/>
    <cellStyle name="Migliaia [0] 36 4 2 2 3" xfId="41845" xr:uid="{00000000-0005-0000-0000-00002B490000}"/>
    <cellStyle name="Migliaia [0] 36 4 2 3" xfId="33892" xr:uid="{00000000-0005-0000-0000-00002C490000}"/>
    <cellStyle name="Migliaia [0] 36 4 2 4" xfId="39194" xr:uid="{00000000-0005-0000-0000-00002D490000}"/>
    <cellStyle name="Migliaia [0] 36 4 3" xfId="15955" xr:uid="{00000000-0005-0000-0000-00002E490000}"/>
    <cellStyle name="Migliaia [0] 36 4 3 2" xfId="34513" xr:uid="{00000000-0005-0000-0000-00002F490000}"/>
    <cellStyle name="Migliaia [0] 36 4 3 3" xfId="39815" xr:uid="{00000000-0005-0000-0000-000030490000}"/>
    <cellStyle name="Migliaia [0] 36 4 3 4" xfId="29162" xr:uid="{00000000-0005-0000-0000-000031490000}"/>
    <cellStyle name="Migliaia [0] 36 4 4" xfId="32048" xr:uid="{00000000-0005-0000-0000-000032490000}"/>
    <cellStyle name="Migliaia [0] 36 4 5" xfId="37164" xr:uid="{00000000-0005-0000-0000-000033490000}"/>
    <cellStyle name="Migliaia [0] 36 4 6" xfId="12286" xr:uid="{00000000-0005-0000-0000-000034490000}"/>
    <cellStyle name="Migliaia [0] 36 5" xfId="13413" xr:uid="{00000000-0005-0000-0000-000035490000}"/>
    <cellStyle name="Migliaia [0] 36 5 2" xfId="29163" xr:uid="{00000000-0005-0000-0000-000036490000}"/>
    <cellStyle name="Migliaia [0] 36 5 2 2" xfId="34514" xr:uid="{00000000-0005-0000-0000-000037490000}"/>
    <cellStyle name="Migliaia [0] 36 5 2 3" xfId="39816" xr:uid="{00000000-0005-0000-0000-000038490000}"/>
    <cellStyle name="Migliaia [0] 36 5 3" xfId="32049" xr:uid="{00000000-0005-0000-0000-000039490000}"/>
    <cellStyle name="Migliaia [0] 36 5 4" xfId="37165" xr:uid="{00000000-0005-0000-0000-00003A490000}"/>
    <cellStyle name="Migliaia [0] 36 6" xfId="15951" xr:uid="{00000000-0005-0000-0000-00003B490000}"/>
    <cellStyle name="Migliaia [0] 36 6 2" xfId="34510" xr:uid="{00000000-0005-0000-0000-00003C490000}"/>
    <cellStyle name="Migliaia [0] 36 6 3" xfId="39812" xr:uid="{00000000-0005-0000-0000-00003D490000}"/>
    <cellStyle name="Migliaia [0] 36 6 4" xfId="29159" xr:uid="{00000000-0005-0000-0000-00003E490000}"/>
    <cellStyle name="Migliaia [0] 36 7" xfId="32045" xr:uid="{00000000-0005-0000-0000-00003F490000}"/>
    <cellStyle name="Migliaia [0] 36 8" xfId="37161" xr:uid="{00000000-0005-0000-0000-000040490000}"/>
    <cellStyle name="Migliaia [0] 36 9" xfId="1755" xr:uid="{00000000-0005-0000-0000-000041490000}"/>
    <cellStyle name="Migliaia [0] 37" xfId="340" xr:uid="{00000000-0005-0000-0000-000042490000}"/>
    <cellStyle name="Migliaia [0] 37 2" xfId="2301" xr:uid="{00000000-0005-0000-0000-000043490000}"/>
    <cellStyle name="Migliaia [0] 37 2 2" xfId="4275" xr:uid="{00000000-0005-0000-0000-000044490000}"/>
    <cellStyle name="Migliaia [0] 37 2 2 2" xfId="8105" xr:uid="{00000000-0005-0000-0000-000045490000}"/>
    <cellStyle name="Migliaia [0] 37 2 2 2 2" xfId="18089" xr:uid="{00000000-0005-0000-0000-000046490000}"/>
    <cellStyle name="Migliaia [0] 37 2 2 2 3" xfId="42580" xr:uid="{00000000-0005-0000-0000-000047490000}"/>
    <cellStyle name="Migliaia [0] 37 2 2 2 4" xfId="47095" xr:uid="{00000000-0005-0000-0000-000048490000}"/>
    <cellStyle name="Migliaia [0] 37 2 2 2 5" xfId="50111" xr:uid="{00000000-0005-0000-0000-000049490000}"/>
    <cellStyle name="Migliaia [0] 37 2 2 3" xfId="8646" xr:uid="{00000000-0005-0000-0000-00004A490000}"/>
    <cellStyle name="Migliaia [0] 37 2 2 4" xfId="6848" xr:uid="{00000000-0005-0000-0000-00004B490000}"/>
    <cellStyle name="Migliaia [0] 37 2 2 4 2" xfId="17621" xr:uid="{00000000-0005-0000-0000-00004C490000}"/>
    <cellStyle name="Migliaia [0] 37 2 2 4 3" xfId="42469" xr:uid="{00000000-0005-0000-0000-00004D490000}"/>
    <cellStyle name="Migliaia [0] 37 2 2 4 4" xfId="46614" xr:uid="{00000000-0005-0000-0000-00004E490000}"/>
    <cellStyle name="Migliaia [0] 37 2 2 4 5" xfId="49630" xr:uid="{00000000-0005-0000-0000-00004F490000}"/>
    <cellStyle name="Migliaia [0] 37 2 2 5" xfId="15958" xr:uid="{00000000-0005-0000-0000-000050490000}"/>
    <cellStyle name="Migliaia [0] 37 2 2 6" xfId="20364" xr:uid="{00000000-0005-0000-0000-000051490000}"/>
    <cellStyle name="Migliaia [0] 37 2 2 7" xfId="45137" xr:uid="{00000000-0005-0000-0000-000052490000}"/>
    <cellStyle name="Migliaia [0] 37 2 2 8" xfId="46043" xr:uid="{00000000-0005-0000-0000-000053490000}"/>
    <cellStyle name="Migliaia [0] 37 2 3" xfId="8106" xr:uid="{00000000-0005-0000-0000-000054490000}"/>
    <cellStyle name="Migliaia [0] 37 2 3 2" xfId="29165" xr:uid="{00000000-0005-0000-0000-000055490000}"/>
    <cellStyle name="Migliaia [0] 37 2 3 2 2" xfId="34516" xr:uid="{00000000-0005-0000-0000-000056490000}"/>
    <cellStyle name="Migliaia [0] 37 2 3 2 3" xfId="39818" xr:uid="{00000000-0005-0000-0000-000057490000}"/>
    <cellStyle name="Migliaia [0] 37 2 3 3" xfId="32051" xr:uid="{00000000-0005-0000-0000-000058490000}"/>
    <cellStyle name="Migliaia [0] 37 2 3 4" xfId="37167" xr:uid="{00000000-0005-0000-0000-000059490000}"/>
    <cellStyle name="Migliaia [0] 37 2 4" xfId="15957" xr:uid="{00000000-0005-0000-0000-00005A490000}"/>
    <cellStyle name="Migliaia [0] 37 2 5" xfId="20363" xr:uid="{00000000-0005-0000-0000-00005B490000}"/>
    <cellStyle name="Migliaia [0] 37 3" xfId="3988" xr:uid="{00000000-0005-0000-0000-00005C490000}"/>
    <cellStyle name="Migliaia [0] 37 3 2" xfId="8107" xr:uid="{00000000-0005-0000-0000-00005D490000}"/>
    <cellStyle name="Migliaia [0] 37 3 2 2" xfId="14640" xr:uid="{00000000-0005-0000-0000-00005E490000}"/>
    <cellStyle name="Migliaia [0] 37 3 2 2 2" xfId="18090" xr:uid="{00000000-0005-0000-0000-00005F490000}"/>
    <cellStyle name="Migliaia [0] 37 3 2 2 2 2" xfId="34517" xr:uid="{00000000-0005-0000-0000-000060490000}"/>
    <cellStyle name="Migliaia [0] 37 3 2 2 3" xfId="39819" xr:uid="{00000000-0005-0000-0000-000061490000}"/>
    <cellStyle name="Migliaia [0] 37 3 2 2 4" xfId="29166" xr:uid="{00000000-0005-0000-0000-000062490000}"/>
    <cellStyle name="Migliaia [0] 37 3 2 3" xfId="32052" xr:uid="{00000000-0005-0000-0000-000063490000}"/>
    <cellStyle name="Migliaia [0] 37 3 2 4" xfId="37168" xr:uid="{00000000-0005-0000-0000-000064490000}"/>
    <cellStyle name="Migliaia [0] 37 3 2 5" xfId="21412" xr:uid="{00000000-0005-0000-0000-000065490000}"/>
    <cellStyle name="Migliaia [0] 37 3 2 6" xfId="47096" xr:uid="{00000000-0005-0000-0000-000066490000}"/>
    <cellStyle name="Migliaia [0] 37 3 2 7" xfId="50112" xr:uid="{00000000-0005-0000-0000-000067490000}"/>
    <cellStyle name="Migliaia [0] 37 3 2 8" xfId="13916" xr:uid="{00000000-0005-0000-0000-000068490000}"/>
    <cellStyle name="Migliaia [0] 37 3 3" xfId="8681" xr:uid="{00000000-0005-0000-0000-000069490000}"/>
    <cellStyle name="Migliaia [0] 37 3 4" xfId="6849" xr:uid="{00000000-0005-0000-0000-00006A490000}"/>
    <cellStyle name="Migliaia [0] 37 3 4 2" xfId="17622" xr:uid="{00000000-0005-0000-0000-00006B490000}"/>
    <cellStyle name="Migliaia [0] 37 3 4 3" xfId="44753" xr:uid="{00000000-0005-0000-0000-00006C490000}"/>
    <cellStyle name="Migliaia [0] 37 3 4 4" xfId="46615" xr:uid="{00000000-0005-0000-0000-00006D490000}"/>
    <cellStyle name="Migliaia [0] 37 3 4 5" xfId="49631" xr:uid="{00000000-0005-0000-0000-00006E490000}"/>
    <cellStyle name="Migliaia [0] 37 3 5" xfId="15959" xr:uid="{00000000-0005-0000-0000-00006F490000}"/>
    <cellStyle name="Migliaia [0] 37 3 6" xfId="20365" xr:uid="{00000000-0005-0000-0000-000070490000}"/>
    <cellStyle name="Migliaia [0] 37 4" xfId="3535" xr:uid="{00000000-0005-0000-0000-000071490000}"/>
    <cellStyle name="Migliaia [0] 37 4 2" xfId="13345" xr:uid="{00000000-0005-0000-0000-000072490000}"/>
    <cellStyle name="Migliaia [0] 37 4 2 2" xfId="31386" xr:uid="{00000000-0005-0000-0000-000073490000}"/>
    <cellStyle name="Migliaia [0] 37 4 2 2 2" xfId="36544" xr:uid="{00000000-0005-0000-0000-000074490000}"/>
    <cellStyle name="Migliaia [0] 37 4 2 2 3" xfId="41846" xr:uid="{00000000-0005-0000-0000-000075490000}"/>
    <cellStyle name="Migliaia [0] 37 4 2 3" xfId="33893" xr:uid="{00000000-0005-0000-0000-000076490000}"/>
    <cellStyle name="Migliaia [0] 37 4 2 4" xfId="39195" xr:uid="{00000000-0005-0000-0000-000077490000}"/>
    <cellStyle name="Migliaia [0] 37 4 3" xfId="15960" xr:uid="{00000000-0005-0000-0000-000078490000}"/>
    <cellStyle name="Migliaia [0] 37 4 3 2" xfId="34518" xr:uid="{00000000-0005-0000-0000-000079490000}"/>
    <cellStyle name="Migliaia [0] 37 4 3 3" xfId="39820" xr:uid="{00000000-0005-0000-0000-00007A490000}"/>
    <cellStyle name="Migliaia [0] 37 4 3 4" xfId="29167" xr:uid="{00000000-0005-0000-0000-00007B490000}"/>
    <cellStyle name="Migliaia [0] 37 4 4" xfId="32053" xr:uid="{00000000-0005-0000-0000-00007C490000}"/>
    <cellStyle name="Migliaia [0] 37 4 5" xfId="37169" xr:uid="{00000000-0005-0000-0000-00007D490000}"/>
    <cellStyle name="Migliaia [0] 37 4 6" xfId="12287" xr:uid="{00000000-0005-0000-0000-00007E490000}"/>
    <cellStyle name="Migliaia [0] 37 5" xfId="13414" xr:uid="{00000000-0005-0000-0000-00007F490000}"/>
    <cellStyle name="Migliaia [0] 37 5 2" xfId="29168" xr:uid="{00000000-0005-0000-0000-000080490000}"/>
    <cellStyle name="Migliaia [0] 37 5 2 2" xfId="34519" xr:uid="{00000000-0005-0000-0000-000081490000}"/>
    <cellStyle name="Migliaia [0] 37 5 2 3" xfId="39821" xr:uid="{00000000-0005-0000-0000-000082490000}"/>
    <cellStyle name="Migliaia [0] 37 5 3" xfId="32054" xr:uid="{00000000-0005-0000-0000-000083490000}"/>
    <cellStyle name="Migliaia [0] 37 5 4" xfId="37170" xr:uid="{00000000-0005-0000-0000-000084490000}"/>
    <cellStyle name="Migliaia [0] 37 6" xfId="15956" xr:uid="{00000000-0005-0000-0000-000085490000}"/>
    <cellStyle name="Migliaia [0] 37 6 2" xfId="34515" xr:uid="{00000000-0005-0000-0000-000086490000}"/>
    <cellStyle name="Migliaia [0] 37 6 3" xfId="39817" xr:uid="{00000000-0005-0000-0000-000087490000}"/>
    <cellStyle name="Migliaia [0] 37 6 4" xfId="29164" xr:uid="{00000000-0005-0000-0000-000088490000}"/>
    <cellStyle name="Migliaia [0] 37 7" xfId="32050" xr:uid="{00000000-0005-0000-0000-000089490000}"/>
    <cellStyle name="Migliaia [0] 37 8" xfId="37166" xr:uid="{00000000-0005-0000-0000-00008A490000}"/>
    <cellStyle name="Migliaia [0] 37 9" xfId="1756" xr:uid="{00000000-0005-0000-0000-00008B490000}"/>
    <cellStyle name="Migliaia [0] 38" xfId="341" xr:uid="{00000000-0005-0000-0000-00008C490000}"/>
    <cellStyle name="Migliaia [0] 38 2" xfId="2302" xr:uid="{00000000-0005-0000-0000-00008D490000}"/>
    <cellStyle name="Migliaia [0] 38 2 2" xfId="4276" xr:uid="{00000000-0005-0000-0000-00008E490000}"/>
    <cellStyle name="Migliaia [0] 38 2 2 2" xfId="8108" xr:uid="{00000000-0005-0000-0000-00008F490000}"/>
    <cellStyle name="Migliaia [0] 38 2 2 2 2" xfId="18091" xr:uid="{00000000-0005-0000-0000-000090490000}"/>
    <cellStyle name="Migliaia [0] 38 2 2 2 3" xfId="44100" xr:uid="{00000000-0005-0000-0000-000091490000}"/>
    <cellStyle name="Migliaia [0] 38 2 2 2 4" xfId="47097" xr:uid="{00000000-0005-0000-0000-000092490000}"/>
    <cellStyle name="Migliaia [0] 38 2 2 2 5" xfId="50113" xr:uid="{00000000-0005-0000-0000-000093490000}"/>
    <cellStyle name="Migliaia [0] 38 2 2 3" xfId="8645" xr:uid="{00000000-0005-0000-0000-000094490000}"/>
    <cellStyle name="Migliaia [0] 38 2 2 4" xfId="6850" xr:uid="{00000000-0005-0000-0000-000095490000}"/>
    <cellStyle name="Migliaia [0] 38 2 2 4 2" xfId="17623" xr:uid="{00000000-0005-0000-0000-000096490000}"/>
    <cellStyle name="Migliaia [0] 38 2 2 4 3" xfId="21641" xr:uid="{00000000-0005-0000-0000-000097490000}"/>
    <cellStyle name="Migliaia [0] 38 2 2 4 4" xfId="46616" xr:uid="{00000000-0005-0000-0000-000098490000}"/>
    <cellStyle name="Migliaia [0] 38 2 2 4 5" xfId="49632" xr:uid="{00000000-0005-0000-0000-000099490000}"/>
    <cellStyle name="Migliaia [0] 38 2 2 5" xfId="15963" xr:uid="{00000000-0005-0000-0000-00009A490000}"/>
    <cellStyle name="Migliaia [0] 38 2 2 6" xfId="20367" xr:uid="{00000000-0005-0000-0000-00009B490000}"/>
    <cellStyle name="Migliaia [0] 38 2 2 7" xfId="45138" xr:uid="{00000000-0005-0000-0000-00009C490000}"/>
    <cellStyle name="Migliaia [0] 38 2 2 8" xfId="46044" xr:uid="{00000000-0005-0000-0000-00009D490000}"/>
    <cellStyle name="Migliaia [0] 38 2 3" xfId="8109" xr:uid="{00000000-0005-0000-0000-00009E490000}"/>
    <cellStyle name="Migliaia [0] 38 2 3 2" xfId="29170" xr:uid="{00000000-0005-0000-0000-00009F490000}"/>
    <cellStyle name="Migliaia [0] 38 2 3 2 2" xfId="34521" xr:uid="{00000000-0005-0000-0000-0000A0490000}"/>
    <cellStyle name="Migliaia [0] 38 2 3 2 3" xfId="39823" xr:uid="{00000000-0005-0000-0000-0000A1490000}"/>
    <cellStyle name="Migliaia [0] 38 2 3 3" xfId="32056" xr:uid="{00000000-0005-0000-0000-0000A2490000}"/>
    <cellStyle name="Migliaia [0] 38 2 3 4" xfId="37172" xr:uid="{00000000-0005-0000-0000-0000A3490000}"/>
    <cellStyle name="Migliaia [0] 38 2 4" xfId="15962" xr:uid="{00000000-0005-0000-0000-0000A4490000}"/>
    <cellStyle name="Migliaia [0] 38 2 5" xfId="20366" xr:uid="{00000000-0005-0000-0000-0000A5490000}"/>
    <cellStyle name="Migliaia [0] 38 3" xfId="3989" xr:uid="{00000000-0005-0000-0000-0000A6490000}"/>
    <cellStyle name="Migliaia [0] 38 3 2" xfId="8110" xr:uid="{00000000-0005-0000-0000-0000A7490000}"/>
    <cellStyle name="Migliaia [0] 38 3 2 2" xfId="14641" xr:uid="{00000000-0005-0000-0000-0000A8490000}"/>
    <cellStyle name="Migliaia [0] 38 3 2 2 2" xfId="18092" xr:uid="{00000000-0005-0000-0000-0000A9490000}"/>
    <cellStyle name="Migliaia [0] 38 3 2 2 2 2" xfId="34522" xr:uid="{00000000-0005-0000-0000-0000AA490000}"/>
    <cellStyle name="Migliaia [0] 38 3 2 2 3" xfId="39824" xr:uid="{00000000-0005-0000-0000-0000AB490000}"/>
    <cellStyle name="Migliaia [0] 38 3 2 2 4" xfId="29171" xr:uid="{00000000-0005-0000-0000-0000AC490000}"/>
    <cellStyle name="Migliaia [0] 38 3 2 3" xfId="32057" xr:uid="{00000000-0005-0000-0000-0000AD490000}"/>
    <cellStyle name="Migliaia [0] 38 3 2 4" xfId="37173" xr:uid="{00000000-0005-0000-0000-0000AE490000}"/>
    <cellStyle name="Migliaia [0] 38 3 2 5" xfId="44329" xr:uid="{00000000-0005-0000-0000-0000AF490000}"/>
    <cellStyle name="Migliaia [0] 38 3 2 6" xfId="47098" xr:uid="{00000000-0005-0000-0000-0000B0490000}"/>
    <cellStyle name="Migliaia [0] 38 3 2 7" xfId="50114" xr:uid="{00000000-0005-0000-0000-0000B1490000}"/>
    <cellStyle name="Migliaia [0] 38 3 2 8" xfId="13917" xr:uid="{00000000-0005-0000-0000-0000B2490000}"/>
    <cellStyle name="Migliaia [0] 38 3 3" xfId="8680" xr:uid="{00000000-0005-0000-0000-0000B3490000}"/>
    <cellStyle name="Migliaia [0] 38 3 4" xfId="6851" xr:uid="{00000000-0005-0000-0000-0000B4490000}"/>
    <cellStyle name="Migliaia [0] 38 3 4 2" xfId="17624" xr:uid="{00000000-0005-0000-0000-0000B5490000}"/>
    <cellStyle name="Migliaia [0] 38 3 4 3" xfId="44551" xr:uid="{00000000-0005-0000-0000-0000B6490000}"/>
    <cellStyle name="Migliaia [0] 38 3 4 4" xfId="46617" xr:uid="{00000000-0005-0000-0000-0000B7490000}"/>
    <cellStyle name="Migliaia [0] 38 3 4 5" xfId="49633" xr:uid="{00000000-0005-0000-0000-0000B8490000}"/>
    <cellStyle name="Migliaia [0] 38 3 5" xfId="15964" xr:uid="{00000000-0005-0000-0000-0000B9490000}"/>
    <cellStyle name="Migliaia [0] 38 3 6" xfId="20368" xr:uid="{00000000-0005-0000-0000-0000BA490000}"/>
    <cellStyle name="Migliaia [0] 38 4" xfId="3536" xr:uid="{00000000-0005-0000-0000-0000BB490000}"/>
    <cellStyle name="Migliaia [0] 38 4 2" xfId="13346" xr:uid="{00000000-0005-0000-0000-0000BC490000}"/>
    <cellStyle name="Migliaia [0] 38 4 2 2" xfId="31387" xr:uid="{00000000-0005-0000-0000-0000BD490000}"/>
    <cellStyle name="Migliaia [0] 38 4 2 2 2" xfId="36545" xr:uid="{00000000-0005-0000-0000-0000BE490000}"/>
    <cellStyle name="Migliaia [0] 38 4 2 2 3" xfId="41847" xr:uid="{00000000-0005-0000-0000-0000BF490000}"/>
    <cellStyle name="Migliaia [0] 38 4 2 3" xfId="33894" xr:uid="{00000000-0005-0000-0000-0000C0490000}"/>
    <cellStyle name="Migliaia [0] 38 4 2 4" xfId="39196" xr:uid="{00000000-0005-0000-0000-0000C1490000}"/>
    <cellStyle name="Migliaia [0] 38 4 3" xfId="15965" xr:uid="{00000000-0005-0000-0000-0000C2490000}"/>
    <cellStyle name="Migliaia [0] 38 4 3 2" xfId="34523" xr:uid="{00000000-0005-0000-0000-0000C3490000}"/>
    <cellStyle name="Migliaia [0] 38 4 3 3" xfId="39825" xr:uid="{00000000-0005-0000-0000-0000C4490000}"/>
    <cellStyle name="Migliaia [0] 38 4 3 4" xfId="29172" xr:uid="{00000000-0005-0000-0000-0000C5490000}"/>
    <cellStyle name="Migliaia [0] 38 4 4" xfId="32058" xr:uid="{00000000-0005-0000-0000-0000C6490000}"/>
    <cellStyle name="Migliaia [0] 38 4 5" xfId="37174" xr:uid="{00000000-0005-0000-0000-0000C7490000}"/>
    <cellStyle name="Migliaia [0] 38 4 6" xfId="12288" xr:uid="{00000000-0005-0000-0000-0000C8490000}"/>
    <cellStyle name="Migliaia [0] 38 5" xfId="13415" xr:uid="{00000000-0005-0000-0000-0000C9490000}"/>
    <cellStyle name="Migliaia [0] 38 5 2" xfId="29173" xr:uid="{00000000-0005-0000-0000-0000CA490000}"/>
    <cellStyle name="Migliaia [0] 38 5 2 2" xfId="34524" xr:uid="{00000000-0005-0000-0000-0000CB490000}"/>
    <cellStyle name="Migliaia [0] 38 5 2 3" xfId="39826" xr:uid="{00000000-0005-0000-0000-0000CC490000}"/>
    <cellStyle name="Migliaia [0] 38 5 3" xfId="32059" xr:uid="{00000000-0005-0000-0000-0000CD490000}"/>
    <cellStyle name="Migliaia [0] 38 5 4" xfId="37175" xr:uid="{00000000-0005-0000-0000-0000CE490000}"/>
    <cellStyle name="Migliaia [0] 38 6" xfId="15961" xr:uid="{00000000-0005-0000-0000-0000CF490000}"/>
    <cellStyle name="Migliaia [0] 38 6 2" xfId="34520" xr:uid="{00000000-0005-0000-0000-0000D0490000}"/>
    <cellStyle name="Migliaia [0] 38 6 3" xfId="39822" xr:uid="{00000000-0005-0000-0000-0000D1490000}"/>
    <cellStyle name="Migliaia [0] 38 6 4" xfId="29169" xr:uid="{00000000-0005-0000-0000-0000D2490000}"/>
    <cellStyle name="Migliaia [0] 38 7" xfId="32055" xr:uid="{00000000-0005-0000-0000-0000D3490000}"/>
    <cellStyle name="Migliaia [0] 38 8" xfId="37171" xr:uid="{00000000-0005-0000-0000-0000D4490000}"/>
    <cellStyle name="Migliaia [0] 38 9" xfId="1757" xr:uid="{00000000-0005-0000-0000-0000D5490000}"/>
    <cellStyle name="Migliaia [0] 39" xfId="342" xr:uid="{00000000-0005-0000-0000-0000D6490000}"/>
    <cellStyle name="Migliaia [0] 39 2" xfId="2303" xr:uid="{00000000-0005-0000-0000-0000D7490000}"/>
    <cellStyle name="Migliaia [0] 39 2 2" xfId="4277" xr:uid="{00000000-0005-0000-0000-0000D8490000}"/>
    <cellStyle name="Migliaia [0] 39 2 2 2" xfId="8111" xr:uid="{00000000-0005-0000-0000-0000D9490000}"/>
    <cellStyle name="Migliaia [0] 39 2 2 2 2" xfId="18093" xr:uid="{00000000-0005-0000-0000-0000DA490000}"/>
    <cellStyle name="Migliaia [0] 39 2 2 2 3" xfId="44771" xr:uid="{00000000-0005-0000-0000-0000DB490000}"/>
    <cellStyle name="Migliaia [0] 39 2 2 2 4" xfId="47099" xr:uid="{00000000-0005-0000-0000-0000DC490000}"/>
    <cellStyle name="Migliaia [0] 39 2 2 2 5" xfId="50115" xr:uid="{00000000-0005-0000-0000-0000DD490000}"/>
    <cellStyle name="Migliaia [0] 39 2 2 3" xfId="8488" xr:uid="{00000000-0005-0000-0000-0000DE490000}"/>
    <cellStyle name="Migliaia [0] 39 2 2 4" xfId="6852" xr:uid="{00000000-0005-0000-0000-0000DF490000}"/>
    <cellStyle name="Migliaia [0] 39 2 2 4 2" xfId="17625" xr:uid="{00000000-0005-0000-0000-0000E0490000}"/>
    <cellStyle name="Migliaia [0] 39 2 2 4 3" xfId="42924" xr:uid="{00000000-0005-0000-0000-0000E1490000}"/>
    <cellStyle name="Migliaia [0] 39 2 2 4 4" xfId="46618" xr:uid="{00000000-0005-0000-0000-0000E2490000}"/>
    <cellStyle name="Migliaia [0] 39 2 2 4 5" xfId="49634" xr:uid="{00000000-0005-0000-0000-0000E3490000}"/>
    <cellStyle name="Migliaia [0] 39 2 2 5" xfId="15968" xr:uid="{00000000-0005-0000-0000-0000E4490000}"/>
    <cellStyle name="Migliaia [0] 39 2 2 6" xfId="20370" xr:uid="{00000000-0005-0000-0000-0000E5490000}"/>
    <cellStyle name="Migliaia [0] 39 2 2 7" xfId="45139" xr:uid="{00000000-0005-0000-0000-0000E6490000}"/>
    <cellStyle name="Migliaia [0] 39 2 2 8" xfId="46045" xr:uid="{00000000-0005-0000-0000-0000E7490000}"/>
    <cellStyle name="Migliaia [0] 39 2 3" xfId="8112" xr:uid="{00000000-0005-0000-0000-0000E8490000}"/>
    <cellStyle name="Migliaia [0] 39 2 3 2" xfId="29175" xr:uid="{00000000-0005-0000-0000-0000E9490000}"/>
    <cellStyle name="Migliaia [0] 39 2 3 2 2" xfId="34526" xr:uid="{00000000-0005-0000-0000-0000EA490000}"/>
    <cellStyle name="Migliaia [0] 39 2 3 2 3" xfId="39828" xr:uid="{00000000-0005-0000-0000-0000EB490000}"/>
    <cellStyle name="Migliaia [0] 39 2 3 3" xfId="32061" xr:uid="{00000000-0005-0000-0000-0000EC490000}"/>
    <cellStyle name="Migliaia [0] 39 2 3 4" xfId="37177" xr:uid="{00000000-0005-0000-0000-0000ED490000}"/>
    <cellStyle name="Migliaia [0] 39 2 4" xfId="15967" xr:uid="{00000000-0005-0000-0000-0000EE490000}"/>
    <cellStyle name="Migliaia [0] 39 2 5" xfId="20369" xr:uid="{00000000-0005-0000-0000-0000EF490000}"/>
    <cellStyle name="Migliaia [0] 39 3" xfId="3990" xr:uid="{00000000-0005-0000-0000-0000F0490000}"/>
    <cellStyle name="Migliaia [0] 39 3 2" xfId="8113" xr:uid="{00000000-0005-0000-0000-0000F1490000}"/>
    <cellStyle name="Migliaia [0] 39 3 2 2" xfId="14642" xr:uid="{00000000-0005-0000-0000-0000F2490000}"/>
    <cellStyle name="Migliaia [0] 39 3 2 2 2" xfId="18094" xr:uid="{00000000-0005-0000-0000-0000F3490000}"/>
    <cellStyle name="Migliaia [0] 39 3 2 2 2 2" xfId="34527" xr:uid="{00000000-0005-0000-0000-0000F4490000}"/>
    <cellStyle name="Migliaia [0] 39 3 2 2 3" xfId="39829" xr:uid="{00000000-0005-0000-0000-0000F5490000}"/>
    <cellStyle name="Migliaia [0] 39 3 2 2 4" xfId="29176" xr:uid="{00000000-0005-0000-0000-0000F6490000}"/>
    <cellStyle name="Migliaia [0] 39 3 2 3" xfId="32062" xr:uid="{00000000-0005-0000-0000-0000F7490000}"/>
    <cellStyle name="Migliaia [0] 39 3 2 4" xfId="37178" xr:uid="{00000000-0005-0000-0000-0000F8490000}"/>
    <cellStyle name="Migliaia [0] 39 3 2 5" xfId="21411" xr:uid="{00000000-0005-0000-0000-0000F9490000}"/>
    <cellStyle name="Migliaia [0] 39 3 2 6" xfId="47100" xr:uid="{00000000-0005-0000-0000-0000FA490000}"/>
    <cellStyle name="Migliaia [0] 39 3 2 7" xfId="50116" xr:uid="{00000000-0005-0000-0000-0000FB490000}"/>
    <cellStyle name="Migliaia [0] 39 3 2 8" xfId="13918" xr:uid="{00000000-0005-0000-0000-0000FC490000}"/>
    <cellStyle name="Migliaia [0] 39 3 3" xfId="8495" xr:uid="{00000000-0005-0000-0000-0000FD490000}"/>
    <cellStyle name="Migliaia [0] 39 3 4" xfId="6853" xr:uid="{00000000-0005-0000-0000-0000FE490000}"/>
    <cellStyle name="Migliaia [0] 39 3 4 2" xfId="17626" xr:uid="{00000000-0005-0000-0000-0000FF490000}"/>
    <cellStyle name="Migliaia [0] 39 3 4 3" xfId="43430" xr:uid="{00000000-0005-0000-0000-0000004A0000}"/>
    <cellStyle name="Migliaia [0] 39 3 4 4" xfId="46619" xr:uid="{00000000-0005-0000-0000-0000014A0000}"/>
    <cellStyle name="Migliaia [0] 39 3 4 5" xfId="49635" xr:uid="{00000000-0005-0000-0000-0000024A0000}"/>
    <cellStyle name="Migliaia [0] 39 3 5" xfId="15969" xr:uid="{00000000-0005-0000-0000-0000034A0000}"/>
    <cellStyle name="Migliaia [0] 39 3 6" xfId="20371" xr:uid="{00000000-0005-0000-0000-0000044A0000}"/>
    <cellStyle name="Migliaia [0] 39 4" xfId="3537" xr:uid="{00000000-0005-0000-0000-0000054A0000}"/>
    <cellStyle name="Migliaia [0] 39 4 2" xfId="13347" xr:uid="{00000000-0005-0000-0000-0000064A0000}"/>
    <cellStyle name="Migliaia [0] 39 4 2 2" xfId="31388" xr:uid="{00000000-0005-0000-0000-0000074A0000}"/>
    <cellStyle name="Migliaia [0] 39 4 2 2 2" xfId="36546" xr:uid="{00000000-0005-0000-0000-0000084A0000}"/>
    <cellStyle name="Migliaia [0] 39 4 2 2 3" xfId="41848" xr:uid="{00000000-0005-0000-0000-0000094A0000}"/>
    <cellStyle name="Migliaia [0] 39 4 2 3" xfId="33895" xr:uid="{00000000-0005-0000-0000-00000A4A0000}"/>
    <cellStyle name="Migliaia [0] 39 4 2 4" xfId="39197" xr:uid="{00000000-0005-0000-0000-00000B4A0000}"/>
    <cellStyle name="Migliaia [0] 39 4 3" xfId="15970" xr:uid="{00000000-0005-0000-0000-00000C4A0000}"/>
    <cellStyle name="Migliaia [0] 39 4 3 2" xfId="34528" xr:uid="{00000000-0005-0000-0000-00000D4A0000}"/>
    <cellStyle name="Migliaia [0] 39 4 3 3" xfId="39830" xr:uid="{00000000-0005-0000-0000-00000E4A0000}"/>
    <cellStyle name="Migliaia [0] 39 4 3 4" xfId="29177" xr:uid="{00000000-0005-0000-0000-00000F4A0000}"/>
    <cellStyle name="Migliaia [0] 39 4 4" xfId="32063" xr:uid="{00000000-0005-0000-0000-0000104A0000}"/>
    <cellStyle name="Migliaia [0] 39 4 5" xfId="37179" xr:uid="{00000000-0005-0000-0000-0000114A0000}"/>
    <cellStyle name="Migliaia [0] 39 4 6" xfId="12289" xr:uid="{00000000-0005-0000-0000-0000124A0000}"/>
    <cellStyle name="Migliaia [0] 39 5" xfId="13416" xr:uid="{00000000-0005-0000-0000-0000134A0000}"/>
    <cellStyle name="Migliaia [0] 39 5 2" xfId="29178" xr:uid="{00000000-0005-0000-0000-0000144A0000}"/>
    <cellStyle name="Migliaia [0] 39 5 2 2" xfId="34529" xr:uid="{00000000-0005-0000-0000-0000154A0000}"/>
    <cellStyle name="Migliaia [0] 39 5 2 3" xfId="39831" xr:uid="{00000000-0005-0000-0000-0000164A0000}"/>
    <cellStyle name="Migliaia [0] 39 5 3" xfId="32064" xr:uid="{00000000-0005-0000-0000-0000174A0000}"/>
    <cellStyle name="Migliaia [0] 39 5 4" xfId="37180" xr:uid="{00000000-0005-0000-0000-0000184A0000}"/>
    <cellStyle name="Migliaia [0] 39 6" xfId="15966" xr:uid="{00000000-0005-0000-0000-0000194A0000}"/>
    <cellStyle name="Migliaia [0] 39 6 2" xfId="34525" xr:uid="{00000000-0005-0000-0000-00001A4A0000}"/>
    <cellStyle name="Migliaia [0] 39 6 3" xfId="39827" xr:uid="{00000000-0005-0000-0000-00001B4A0000}"/>
    <cellStyle name="Migliaia [0] 39 6 4" xfId="29174" xr:uid="{00000000-0005-0000-0000-00001C4A0000}"/>
    <cellStyle name="Migliaia [0] 39 7" xfId="32060" xr:uid="{00000000-0005-0000-0000-00001D4A0000}"/>
    <cellStyle name="Migliaia [0] 39 8" xfId="37176" xr:uid="{00000000-0005-0000-0000-00001E4A0000}"/>
    <cellStyle name="Migliaia [0] 39 9" xfId="1758" xr:uid="{00000000-0005-0000-0000-00001F4A0000}"/>
    <cellStyle name="Migliaia [0] 4" xfId="343" xr:uid="{00000000-0005-0000-0000-0000204A0000}"/>
    <cellStyle name="Migliaia [0] 4 2" xfId="2304" xr:uid="{00000000-0005-0000-0000-0000214A0000}"/>
    <cellStyle name="Migliaia [0] 4 2 2" xfId="4278" xr:uid="{00000000-0005-0000-0000-0000224A0000}"/>
    <cellStyle name="Migliaia [0] 4 2 2 2" xfId="8114" xr:uid="{00000000-0005-0000-0000-0000234A0000}"/>
    <cellStyle name="Migliaia [0] 4 2 2 2 2" xfId="18095" xr:uid="{00000000-0005-0000-0000-0000244A0000}"/>
    <cellStyle name="Migliaia [0] 4 2 2 2 3" xfId="44679" xr:uid="{00000000-0005-0000-0000-0000254A0000}"/>
    <cellStyle name="Migliaia [0] 4 2 2 2 4" xfId="47101" xr:uid="{00000000-0005-0000-0000-0000264A0000}"/>
    <cellStyle name="Migliaia [0] 4 2 2 2 5" xfId="50117" xr:uid="{00000000-0005-0000-0000-0000274A0000}"/>
    <cellStyle name="Migliaia [0] 4 2 2 3" xfId="7857" xr:uid="{00000000-0005-0000-0000-0000284A0000}"/>
    <cellStyle name="Migliaia [0] 4 2 2 4" xfId="6854" xr:uid="{00000000-0005-0000-0000-0000294A0000}"/>
    <cellStyle name="Migliaia [0] 4 2 2 4 2" xfId="17627" xr:uid="{00000000-0005-0000-0000-00002A4A0000}"/>
    <cellStyle name="Migliaia [0] 4 2 2 4 3" xfId="44284" xr:uid="{00000000-0005-0000-0000-00002B4A0000}"/>
    <cellStyle name="Migliaia [0] 4 2 2 4 4" xfId="46620" xr:uid="{00000000-0005-0000-0000-00002C4A0000}"/>
    <cellStyle name="Migliaia [0] 4 2 2 4 5" xfId="49636" xr:uid="{00000000-0005-0000-0000-00002D4A0000}"/>
    <cellStyle name="Migliaia [0] 4 2 2 5" xfId="15973" xr:uid="{00000000-0005-0000-0000-00002E4A0000}"/>
    <cellStyle name="Migliaia [0] 4 2 2 6" xfId="20373" xr:uid="{00000000-0005-0000-0000-00002F4A0000}"/>
    <cellStyle name="Migliaia [0] 4 2 2 7" xfId="45140" xr:uid="{00000000-0005-0000-0000-0000304A0000}"/>
    <cellStyle name="Migliaia [0] 4 2 2 8" xfId="46046" xr:uid="{00000000-0005-0000-0000-0000314A0000}"/>
    <cellStyle name="Migliaia [0] 4 2 3" xfId="8115" xr:uid="{00000000-0005-0000-0000-0000324A0000}"/>
    <cellStyle name="Migliaia [0] 4 2 3 2" xfId="29180" xr:uid="{00000000-0005-0000-0000-0000334A0000}"/>
    <cellStyle name="Migliaia [0] 4 2 3 2 2" xfId="34531" xr:uid="{00000000-0005-0000-0000-0000344A0000}"/>
    <cellStyle name="Migliaia [0] 4 2 3 2 3" xfId="39833" xr:uid="{00000000-0005-0000-0000-0000354A0000}"/>
    <cellStyle name="Migliaia [0] 4 2 3 3" xfId="32066" xr:uid="{00000000-0005-0000-0000-0000364A0000}"/>
    <cellStyle name="Migliaia [0] 4 2 3 4" xfId="37182" xr:uid="{00000000-0005-0000-0000-0000374A0000}"/>
    <cellStyle name="Migliaia [0] 4 2 4" xfId="15972" xr:uid="{00000000-0005-0000-0000-0000384A0000}"/>
    <cellStyle name="Migliaia [0] 4 2 5" xfId="20372" xr:uid="{00000000-0005-0000-0000-0000394A0000}"/>
    <cellStyle name="Migliaia [0] 4 3" xfId="3991" xr:uid="{00000000-0005-0000-0000-00003A4A0000}"/>
    <cellStyle name="Migliaia [0] 4 3 2" xfId="8116" xr:uid="{00000000-0005-0000-0000-00003B4A0000}"/>
    <cellStyle name="Migliaia [0] 4 3 2 2" xfId="14643" xr:uid="{00000000-0005-0000-0000-00003C4A0000}"/>
    <cellStyle name="Migliaia [0] 4 3 2 2 2" xfId="18096" xr:uid="{00000000-0005-0000-0000-00003D4A0000}"/>
    <cellStyle name="Migliaia [0] 4 3 2 2 2 2" xfId="34532" xr:uid="{00000000-0005-0000-0000-00003E4A0000}"/>
    <cellStyle name="Migliaia [0] 4 3 2 2 3" xfId="39834" xr:uid="{00000000-0005-0000-0000-00003F4A0000}"/>
    <cellStyle name="Migliaia [0] 4 3 2 2 4" xfId="29181" xr:uid="{00000000-0005-0000-0000-0000404A0000}"/>
    <cellStyle name="Migliaia [0] 4 3 2 3" xfId="32067" xr:uid="{00000000-0005-0000-0000-0000414A0000}"/>
    <cellStyle name="Migliaia [0] 4 3 2 4" xfId="37183" xr:uid="{00000000-0005-0000-0000-0000424A0000}"/>
    <cellStyle name="Migliaia [0] 4 3 2 5" xfId="28657" xr:uid="{00000000-0005-0000-0000-0000434A0000}"/>
    <cellStyle name="Migliaia [0] 4 3 2 6" xfId="47102" xr:uid="{00000000-0005-0000-0000-0000444A0000}"/>
    <cellStyle name="Migliaia [0] 4 3 2 7" xfId="50118" xr:uid="{00000000-0005-0000-0000-0000454A0000}"/>
    <cellStyle name="Migliaia [0] 4 3 2 8" xfId="13919" xr:uid="{00000000-0005-0000-0000-0000464A0000}"/>
    <cellStyle name="Migliaia [0] 4 3 3" xfId="7476" xr:uid="{00000000-0005-0000-0000-0000474A0000}"/>
    <cellStyle name="Migliaia [0] 4 3 4" xfId="6855" xr:uid="{00000000-0005-0000-0000-0000484A0000}"/>
    <cellStyle name="Migliaia [0] 4 3 4 2" xfId="17628" xr:uid="{00000000-0005-0000-0000-0000494A0000}"/>
    <cellStyle name="Migliaia [0] 4 3 4 3" xfId="44523" xr:uid="{00000000-0005-0000-0000-00004A4A0000}"/>
    <cellStyle name="Migliaia [0] 4 3 4 4" xfId="46621" xr:uid="{00000000-0005-0000-0000-00004B4A0000}"/>
    <cellStyle name="Migliaia [0] 4 3 4 5" xfId="49637" xr:uid="{00000000-0005-0000-0000-00004C4A0000}"/>
    <cellStyle name="Migliaia [0] 4 3 5" xfId="15974" xr:uid="{00000000-0005-0000-0000-00004D4A0000}"/>
    <cellStyle name="Migliaia [0] 4 3 6" xfId="20374" xr:uid="{00000000-0005-0000-0000-00004E4A0000}"/>
    <cellStyle name="Migliaia [0] 4 4" xfId="3538" xr:uid="{00000000-0005-0000-0000-00004F4A0000}"/>
    <cellStyle name="Migliaia [0] 4 4 2" xfId="13348" xr:uid="{00000000-0005-0000-0000-0000504A0000}"/>
    <cellStyle name="Migliaia [0] 4 4 2 2" xfId="31389" xr:uid="{00000000-0005-0000-0000-0000514A0000}"/>
    <cellStyle name="Migliaia [0] 4 4 2 2 2" xfId="36547" xr:uid="{00000000-0005-0000-0000-0000524A0000}"/>
    <cellStyle name="Migliaia [0] 4 4 2 2 3" xfId="41849" xr:uid="{00000000-0005-0000-0000-0000534A0000}"/>
    <cellStyle name="Migliaia [0] 4 4 2 3" xfId="33896" xr:uid="{00000000-0005-0000-0000-0000544A0000}"/>
    <cellStyle name="Migliaia [0] 4 4 2 4" xfId="39198" xr:uid="{00000000-0005-0000-0000-0000554A0000}"/>
    <cellStyle name="Migliaia [0] 4 4 3" xfId="15975" xr:uid="{00000000-0005-0000-0000-0000564A0000}"/>
    <cellStyle name="Migliaia [0] 4 4 3 2" xfId="34533" xr:uid="{00000000-0005-0000-0000-0000574A0000}"/>
    <cellStyle name="Migliaia [0] 4 4 3 3" xfId="39835" xr:uid="{00000000-0005-0000-0000-0000584A0000}"/>
    <cellStyle name="Migliaia [0] 4 4 3 4" xfId="29182" xr:uid="{00000000-0005-0000-0000-0000594A0000}"/>
    <cellStyle name="Migliaia [0] 4 4 4" xfId="32068" xr:uid="{00000000-0005-0000-0000-00005A4A0000}"/>
    <cellStyle name="Migliaia [0] 4 4 5" xfId="37184" xr:uid="{00000000-0005-0000-0000-00005B4A0000}"/>
    <cellStyle name="Migliaia [0] 4 4 6" xfId="12290" xr:uid="{00000000-0005-0000-0000-00005C4A0000}"/>
    <cellStyle name="Migliaia [0] 4 5" xfId="13417" xr:uid="{00000000-0005-0000-0000-00005D4A0000}"/>
    <cellStyle name="Migliaia [0] 4 5 2" xfId="29183" xr:uid="{00000000-0005-0000-0000-00005E4A0000}"/>
    <cellStyle name="Migliaia [0] 4 5 2 2" xfId="34534" xr:uid="{00000000-0005-0000-0000-00005F4A0000}"/>
    <cellStyle name="Migliaia [0] 4 5 2 3" xfId="39836" xr:uid="{00000000-0005-0000-0000-0000604A0000}"/>
    <cellStyle name="Migliaia [0] 4 5 3" xfId="32069" xr:uid="{00000000-0005-0000-0000-0000614A0000}"/>
    <cellStyle name="Migliaia [0] 4 5 4" xfId="37185" xr:uid="{00000000-0005-0000-0000-0000624A0000}"/>
    <cellStyle name="Migliaia [0] 4 6" xfId="15971" xr:uid="{00000000-0005-0000-0000-0000634A0000}"/>
    <cellStyle name="Migliaia [0] 4 6 2" xfId="34530" xr:uid="{00000000-0005-0000-0000-0000644A0000}"/>
    <cellStyle name="Migliaia [0] 4 6 3" xfId="39832" xr:uid="{00000000-0005-0000-0000-0000654A0000}"/>
    <cellStyle name="Migliaia [0] 4 6 4" xfId="29179" xr:uid="{00000000-0005-0000-0000-0000664A0000}"/>
    <cellStyle name="Migliaia [0] 4 7" xfId="32065" xr:uid="{00000000-0005-0000-0000-0000674A0000}"/>
    <cellStyle name="Migliaia [0] 4 8" xfId="37181" xr:uid="{00000000-0005-0000-0000-0000684A0000}"/>
    <cellStyle name="Migliaia [0] 4 9" xfId="1759" xr:uid="{00000000-0005-0000-0000-0000694A0000}"/>
    <cellStyle name="Migliaia [0] 40" xfId="344" xr:uid="{00000000-0005-0000-0000-00006A4A0000}"/>
    <cellStyle name="Migliaia [0] 40 2" xfId="2305" xr:uid="{00000000-0005-0000-0000-00006B4A0000}"/>
    <cellStyle name="Migliaia [0] 40 2 2" xfId="4279" xr:uid="{00000000-0005-0000-0000-00006C4A0000}"/>
    <cellStyle name="Migliaia [0] 40 2 2 2" xfId="8117" xr:uid="{00000000-0005-0000-0000-00006D4A0000}"/>
    <cellStyle name="Migliaia [0] 40 2 2 2 2" xfId="18097" xr:uid="{00000000-0005-0000-0000-00006E4A0000}"/>
    <cellStyle name="Migliaia [0] 40 2 2 2 3" xfId="43896" xr:uid="{00000000-0005-0000-0000-00006F4A0000}"/>
    <cellStyle name="Migliaia [0] 40 2 2 2 4" xfId="47103" xr:uid="{00000000-0005-0000-0000-0000704A0000}"/>
    <cellStyle name="Migliaia [0] 40 2 2 2 5" xfId="50119" xr:uid="{00000000-0005-0000-0000-0000714A0000}"/>
    <cellStyle name="Migliaia [0] 40 2 2 3" xfId="8644" xr:uid="{00000000-0005-0000-0000-0000724A0000}"/>
    <cellStyle name="Migliaia [0] 40 2 2 4" xfId="6856" xr:uid="{00000000-0005-0000-0000-0000734A0000}"/>
    <cellStyle name="Migliaia [0] 40 2 2 4 2" xfId="17629" xr:uid="{00000000-0005-0000-0000-0000744A0000}"/>
    <cellStyle name="Migliaia [0] 40 2 2 4 3" xfId="42470" xr:uid="{00000000-0005-0000-0000-0000754A0000}"/>
    <cellStyle name="Migliaia [0] 40 2 2 4 4" xfId="46622" xr:uid="{00000000-0005-0000-0000-0000764A0000}"/>
    <cellStyle name="Migliaia [0] 40 2 2 4 5" xfId="49638" xr:uid="{00000000-0005-0000-0000-0000774A0000}"/>
    <cellStyle name="Migliaia [0] 40 2 2 5" xfId="15978" xr:uid="{00000000-0005-0000-0000-0000784A0000}"/>
    <cellStyle name="Migliaia [0] 40 2 2 6" xfId="20376" xr:uid="{00000000-0005-0000-0000-0000794A0000}"/>
    <cellStyle name="Migliaia [0] 40 2 2 7" xfId="45141" xr:uid="{00000000-0005-0000-0000-00007A4A0000}"/>
    <cellStyle name="Migliaia [0] 40 2 2 8" xfId="46047" xr:uid="{00000000-0005-0000-0000-00007B4A0000}"/>
    <cellStyle name="Migliaia [0] 40 2 3" xfId="8118" xr:uid="{00000000-0005-0000-0000-00007C4A0000}"/>
    <cellStyle name="Migliaia [0] 40 2 3 2" xfId="29185" xr:uid="{00000000-0005-0000-0000-00007D4A0000}"/>
    <cellStyle name="Migliaia [0] 40 2 3 2 2" xfId="34536" xr:uid="{00000000-0005-0000-0000-00007E4A0000}"/>
    <cellStyle name="Migliaia [0] 40 2 3 2 3" xfId="39838" xr:uid="{00000000-0005-0000-0000-00007F4A0000}"/>
    <cellStyle name="Migliaia [0] 40 2 3 3" xfId="32071" xr:uid="{00000000-0005-0000-0000-0000804A0000}"/>
    <cellStyle name="Migliaia [0] 40 2 3 4" xfId="37187" xr:uid="{00000000-0005-0000-0000-0000814A0000}"/>
    <cellStyle name="Migliaia [0] 40 2 4" xfId="15977" xr:uid="{00000000-0005-0000-0000-0000824A0000}"/>
    <cellStyle name="Migliaia [0] 40 2 5" xfId="20375" xr:uid="{00000000-0005-0000-0000-0000834A0000}"/>
    <cellStyle name="Migliaia [0] 40 3" xfId="3992" xr:uid="{00000000-0005-0000-0000-0000844A0000}"/>
    <cellStyle name="Migliaia [0] 40 3 2" xfId="8119" xr:uid="{00000000-0005-0000-0000-0000854A0000}"/>
    <cellStyle name="Migliaia [0] 40 3 2 2" xfId="14644" xr:uid="{00000000-0005-0000-0000-0000864A0000}"/>
    <cellStyle name="Migliaia [0] 40 3 2 2 2" xfId="18098" xr:uid="{00000000-0005-0000-0000-0000874A0000}"/>
    <cellStyle name="Migliaia [0] 40 3 2 2 2 2" xfId="34537" xr:uid="{00000000-0005-0000-0000-0000884A0000}"/>
    <cellStyle name="Migliaia [0] 40 3 2 2 3" xfId="39839" xr:uid="{00000000-0005-0000-0000-0000894A0000}"/>
    <cellStyle name="Migliaia [0] 40 3 2 2 4" xfId="29186" xr:uid="{00000000-0005-0000-0000-00008A4A0000}"/>
    <cellStyle name="Migliaia [0] 40 3 2 3" xfId="32072" xr:uid="{00000000-0005-0000-0000-00008B4A0000}"/>
    <cellStyle name="Migliaia [0] 40 3 2 4" xfId="37188" xr:uid="{00000000-0005-0000-0000-00008C4A0000}"/>
    <cellStyle name="Migliaia [0] 40 3 2 5" xfId="21407" xr:uid="{00000000-0005-0000-0000-00008D4A0000}"/>
    <cellStyle name="Migliaia [0] 40 3 2 6" xfId="47104" xr:uid="{00000000-0005-0000-0000-00008E4A0000}"/>
    <cellStyle name="Migliaia [0] 40 3 2 7" xfId="50120" xr:uid="{00000000-0005-0000-0000-00008F4A0000}"/>
    <cellStyle name="Migliaia [0] 40 3 2 8" xfId="13920" xr:uid="{00000000-0005-0000-0000-0000904A0000}"/>
    <cellStyle name="Migliaia [0] 40 3 3" xfId="8679" xr:uid="{00000000-0005-0000-0000-0000914A0000}"/>
    <cellStyle name="Migliaia [0] 40 3 4" xfId="6857" xr:uid="{00000000-0005-0000-0000-0000924A0000}"/>
    <cellStyle name="Migliaia [0] 40 3 4 2" xfId="17630" xr:uid="{00000000-0005-0000-0000-0000934A0000}"/>
    <cellStyle name="Migliaia [0] 40 3 4 3" xfId="43880" xr:uid="{00000000-0005-0000-0000-0000944A0000}"/>
    <cellStyle name="Migliaia [0] 40 3 4 4" xfId="46623" xr:uid="{00000000-0005-0000-0000-0000954A0000}"/>
    <cellStyle name="Migliaia [0] 40 3 4 5" xfId="49639" xr:uid="{00000000-0005-0000-0000-0000964A0000}"/>
    <cellStyle name="Migliaia [0] 40 3 5" xfId="15979" xr:uid="{00000000-0005-0000-0000-0000974A0000}"/>
    <cellStyle name="Migliaia [0] 40 3 6" xfId="20377" xr:uid="{00000000-0005-0000-0000-0000984A0000}"/>
    <cellStyle name="Migliaia [0] 40 4" xfId="3539" xr:uid="{00000000-0005-0000-0000-0000994A0000}"/>
    <cellStyle name="Migliaia [0] 40 4 2" xfId="13349" xr:uid="{00000000-0005-0000-0000-00009A4A0000}"/>
    <cellStyle name="Migliaia [0] 40 4 2 2" xfId="31390" xr:uid="{00000000-0005-0000-0000-00009B4A0000}"/>
    <cellStyle name="Migliaia [0] 40 4 2 2 2" xfId="36548" xr:uid="{00000000-0005-0000-0000-00009C4A0000}"/>
    <cellStyle name="Migliaia [0] 40 4 2 2 3" xfId="41850" xr:uid="{00000000-0005-0000-0000-00009D4A0000}"/>
    <cellStyle name="Migliaia [0] 40 4 2 3" xfId="33897" xr:uid="{00000000-0005-0000-0000-00009E4A0000}"/>
    <cellStyle name="Migliaia [0] 40 4 2 4" xfId="39199" xr:uid="{00000000-0005-0000-0000-00009F4A0000}"/>
    <cellStyle name="Migliaia [0] 40 4 3" xfId="15980" xr:uid="{00000000-0005-0000-0000-0000A04A0000}"/>
    <cellStyle name="Migliaia [0] 40 4 3 2" xfId="34538" xr:uid="{00000000-0005-0000-0000-0000A14A0000}"/>
    <cellStyle name="Migliaia [0] 40 4 3 3" xfId="39840" xr:uid="{00000000-0005-0000-0000-0000A24A0000}"/>
    <cellStyle name="Migliaia [0] 40 4 3 4" xfId="29187" xr:uid="{00000000-0005-0000-0000-0000A34A0000}"/>
    <cellStyle name="Migliaia [0] 40 4 4" xfId="32073" xr:uid="{00000000-0005-0000-0000-0000A44A0000}"/>
    <cellStyle name="Migliaia [0] 40 4 5" xfId="37189" xr:uid="{00000000-0005-0000-0000-0000A54A0000}"/>
    <cellStyle name="Migliaia [0] 40 4 6" xfId="12291" xr:uid="{00000000-0005-0000-0000-0000A64A0000}"/>
    <cellStyle name="Migliaia [0] 40 5" xfId="13418" xr:uid="{00000000-0005-0000-0000-0000A74A0000}"/>
    <cellStyle name="Migliaia [0] 40 5 2" xfId="29188" xr:uid="{00000000-0005-0000-0000-0000A84A0000}"/>
    <cellStyle name="Migliaia [0] 40 5 2 2" xfId="34539" xr:uid="{00000000-0005-0000-0000-0000A94A0000}"/>
    <cellStyle name="Migliaia [0] 40 5 2 3" xfId="39841" xr:uid="{00000000-0005-0000-0000-0000AA4A0000}"/>
    <cellStyle name="Migliaia [0] 40 5 3" xfId="32074" xr:uid="{00000000-0005-0000-0000-0000AB4A0000}"/>
    <cellStyle name="Migliaia [0] 40 5 4" xfId="37190" xr:uid="{00000000-0005-0000-0000-0000AC4A0000}"/>
    <cellStyle name="Migliaia [0] 40 6" xfId="15976" xr:uid="{00000000-0005-0000-0000-0000AD4A0000}"/>
    <cellStyle name="Migliaia [0] 40 6 2" xfId="34535" xr:uid="{00000000-0005-0000-0000-0000AE4A0000}"/>
    <cellStyle name="Migliaia [0] 40 6 3" xfId="39837" xr:uid="{00000000-0005-0000-0000-0000AF4A0000}"/>
    <cellStyle name="Migliaia [0] 40 6 4" xfId="29184" xr:uid="{00000000-0005-0000-0000-0000B04A0000}"/>
    <cellStyle name="Migliaia [0] 40 7" xfId="32070" xr:uid="{00000000-0005-0000-0000-0000B14A0000}"/>
    <cellStyle name="Migliaia [0] 40 8" xfId="37186" xr:uid="{00000000-0005-0000-0000-0000B24A0000}"/>
    <cellStyle name="Migliaia [0] 40 9" xfId="1760" xr:uid="{00000000-0005-0000-0000-0000B34A0000}"/>
    <cellStyle name="Migliaia [0] 41" xfId="345" xr:uid="{00000000-0005-0000-0000-0000B44A0000}"/>
    <cellStyle name="Migliaia [0] 41 2" xfId="2306" xr:uid="{00000000-0005-0000-0000-0000B54A0000}"/>
    <cellStyle name="Migliaia [0] 41 2 2" xfId="4280" xr:uid="{00000000-0005-0000-0000-0000B64A0000}"/>
    <cellStyle name="Migliaia [0] 41 2 2 2" xfId="8120" xr:uid="{00000000-0005-0000-0000-0000B74A0000}"/>
    <cellStyle name="Migliaia [0] 41 2 2 2 2" xfId="18099" xr:uid="{00000000-0005-0000-0000-0000B84A0000}"/>
    <cellStyle name="Migliaia [0] 41 2 2 2 3" xfId="43806" xr:uid="{00000000-0005-0000-0000-0000B94A0000}"/>
    <cellStyle name="Migliaia [0] 41 2 2 2 4" xfId="47105" xr:uid="{00000000-0005-0000-0000-0000BA4A0000}"/>
    <cellStyle name="Migliaia [0] 41 2 2 2 5" xfId="50121" xr:uid="{00000000-0005-0000-0000-0000BB4A0000}"/>
    <cellStyle name="Migliaia [0] 41 2 2 3" xfId="8643" xr:uid="{00000000-0005-0000-0000-0000BC4A0000}"/>
    <cellStyle name="Migliaia [0] 41 2 2 4" xfId="6858" xr:uid="{00000000-0005-0000-0000-0000BD4A0000}"/>
    <cellStyle name="Migliaia [0] 41 2 2 4 2" xfId="17631" xr:uid="{00000000-0005-0000-0000-0000BE4A0000}"/>
    <cellStyle name="Migliaia [0] 41 2 2 4 3" xfId="30840" xr:uid="{00000000-0005-0000-0000-0000BF4A0000}"/>
    <cellStyle name="Migliaia [0] 41 2 2 4 4" xfId="46624" xr:uid="{00000000-0005-0000-0000-0000C04A0000}"/>
    <cellStyle name="Migliaia [0] 41 2 2 4 5" xfId="49640" xr:uid="{00000000-0005-0000-0000-0000C14A0000}"/>
    <cellStyle name="Migliaia [0] 41 2 2 5" xfId="15983" xr:uid="{00000000-0005-0000-0000-0000C24A0000}"/>
    <cellStyle name="Migliaia [0] 41 2 2 6" xfId="20379" xr:uid="{00000000-0005-0000-0000-0000C34A0000}"/>
    <cellStyle name="Migliaia [0] 41 2 2 7" xfId="45142" xr:uid="{00000000-0005-0000-0000-0000C44A0000}"/>
    <cellStyle name="Migliaia [0] 41 2 2 8" xfId="46048" xr:uid="{00000000-0005-0000-0000-0000C54A0000}"/>
    <cellStyle name="Migliaia [0] 41 2 3" xfId="8121" xr:uid="{00000000-0005-0000-0000-0000C64A0000}"/>
    <cellStyle name="Migliaia [0] 41 2 3 2" xfId="29190" xr:uid="{00000000-0005-0000-0000-0000C74A0000}"/>
    <cellStyle name="Migliaia [0] 41 2 3 2 2" xfId="34541" xr:uid="{00000000-0005-0000-0000-0000C84A0000}"/>
    <cellStyle name="Migliaia [0] 41 2 3 2 3" xfId="39843" xr:uid="{00000000-0005-0000-0000-0000C94A0000}"/>
    <cellStyle name="Migliaia [0] 41 2 3 3" xfId="32076" xr:uid="{00000000-0005-0000-0000-0000CA4A0000}"/>
    <cellStyle name="Migliaia [0] 41 2 3 4" xfId="37192" xr:uid="{00000000-0005-0000-0000-0000CB4A0000}"/>
    <cellStyle name="Migliaia [0] 41 2 4" xfId="15982" xr:uid="{00000000-0005-0000-0000-0000CC4A0000}"/>
    <cellStyle name="Migliaia [0] 41 2 5" xfId="20378" xr:uid="{00000000-0005-0000-0000-0000CD4A0000}"/>
    <cellStyle name="Migliaia [0] 41 3" xfId="3993" xr:uid="{00000000-0005-0000-0000-0000CE4A0000}"/>
    <cellStyle name="Migliaia [0] 41 3 2" xfId="8122" xr:uid="{00000000-0005-0000-0000-0000CF4A0000}"/>
    <cellStyle name="Migliaia [0] 41 3 2 2" xfId="14645" xr:uid="{00000000-0005-0000-0000-0000D04A0000}"/>
    <cellStyle name="Migliaia [0] 41 3 2 2 2" xfId="18100" xr:uid="{00000000-0005-0000-0000-0000D14A0000}"/>
    <cellStyle name="Migliaia [0] 41 3 2 2 2 2" xfId="34542" xr:uid="{00000000-0005-0000-0000-0000D24A0000}"/>
    <cellStyle name="Migliaia [0] 41 3 2 2 3" xfId="39844" xr:uid="{00000000-0005-0000-0000-0000D34A0000}"/>
    <cellStyle name="Migliaia [0] 41 3 2 2 4" xfId="29191" xr:uid="{00000000-0005-0000-0000-0000D44A0000}"/>
    <cellStyle name="Migliaia [0] 41 3 2 3" xfId="32077" xr:uid="{00000000-0005-0000-0000-0000D54A0000}"/>
    <cellStyle name="Migliaia [0] 41 3 2 4" xfId="37193" xr:uid="{00000000-0005-0000-0000-0000D64A0000}"/>
    <cellStyle name="Migliaia [0] 41 3 2 5" xfId="43447" xr:uid="{00000000-0005-0000-0000-0000D74A0000}"/>
    <cellStyle name="Migliaia [0] 41 3 2 6" xfId="47106" xr:uid="{00000000-0005-0000-0000-0000D84A0000}"/>
    <cellStyle name="Migliaia [0] 41 3 2 7" xfId="50122" xr:uid="{00000000-0005-0000-0000-0000D94A0000}"/>
    <cellStyle name="Migliaia [0] 41 3 2 8" xfId="13921" xr:uid="{00000000-0005-0000-0000-0000DA4A0000}"/>
    <cellStyle name="Migliaia [0] 41 3 3" xfId="8678" xr:uid="{00000000-0005-0000-0000-0000DB4A0000}"/>
    <cellStyle name="Migliaia [0] 41 3 4" xfId="6859" xr:uid="{00000000-0005-0000-0000-0000DC4A0000}"/>
    <cellStyle name="Migliaia [0] 41 3 4 2" xfId="17632" xr:uid="{00000000-0005-0000-0000-0000DD4A0000}"/>
    <cellStyle name="Migliaia [0] 41 3 4 3" xfId="43495" xr:uid="{00000000-0005-0000-0000-0000DE4A0000}"/>
    <cellStyle name="Migliaia [0] 41 3 4 4" xfId="46625" xr:uid="{00000000-0005-0000-0000-0000DF4A0000}"/>
    <cellStyle name="Migliaia [0] 41 3 4 5" xfId="49641" xr:uid="{00000000-0005-0000-0000-0000E04A0000}"/>
    <cellStyle name="Migliaia [0] 41 3 5" xfId="15984" xr:uid="{00000000-0005-0000-0000-0000E14A0000}"/>
    <cellStyle name="Migliaia [0] 41 3 6" xfId="20380" xr:uid="{00000000-0005-0000-0000-0000E24A0000}"/>
    <cellStyle name="Migliaia [0] 41 4" xfId="3540" xr:uid="{00000000-0005-0000-0000-0000E34A0000}"/>
    <cellStyle name="Migliaia [0] 41 4 2" xfId="13350" xr:uid="{00000000-0005-0000-0000-0000E44A0000}"/>
    <cellStyle name="Migliaia [0] 41 4 2 2" xfId="31391" xr:uid="{00000000-0005-0000-0000-0000E54A0000}"/>
    <cellStyle name="Migliaia [0] 41 4 2 2 2" xfId="36549" xr:uid="{00000000-0005-0000-0000-0000E64A0000}"/>
    <cellStyle name="Migliaia [0] 41 4 2 2 3" xfId="41851" xr:uid="{00000000-0005-0000-0000-0000E74A0000}"/>
    <cellStyle name="Migliaia [0] 41 4 2 3" xfId="33898" xr:uid="{00000000-0005-0000-0000-0000E84A0000}"/>
    <cellStyle name="Migliaia [0] 41 4 2 4" xfId="39200" xr:uid="{00000000-0005-0000-0000-0000E94A0000}"/>
    <cellStyle name="Migliaia [0] 41 4 3" xfId="15985" xr:uid="{00000000-0005-0000-0000-0000EA4A0000}"/>
    <cellStyle name="Migliaia [0] 41 4 3 2" xfId="34543" xr:uid="{00000000-0005-0000-0000-0000EB4A0000}"/>
    <cellStyle name="Migliaia [0] 41 4 3 3" xfId="39845" xr:uid="{00000000-0005-0000-0000-0000EC4A0000}"/>
    <cellStyle name="Migliaia [0] 41 4 3 4" xfId="29192" xr:uid="{00000000-0005-0000-0000-0000ED4A0000}"/>
    <cellStyle name="Migliaia [0] 41 4 4" xfId="32078" xr:uid="{00000000-0005-0000-0000-0000EE4A0000}"/>
    <cellStyle name="Migliaia [0] 41 4 5" xfId="37194" xr:uid="{00000000-0005-0000-0000-0000EF4A0000}"/>
    <cellStyle name="Migliaia [0] 41 4 6" xfId="12292" xr:uid="{00000000-0005-0000-0000-0000F04A0000}"/>
    <cellStyle name="Migliaia [0] 41 5" xfId="13419" xr:uid="{00000000-0005-0000-0000-0000F14A0000}"/>
    <cellStyle name="Migliaia [0] 41 5 2" xfId="29193" xr:uid="{00000000-0005-0000-0000-0000F24A0000}"/>
    <cellStyle name="Migliaia [0] 41 5 2 2" xfId="34544" xr:uid="{00000000-0005-0000-0000-0000F34A0000}"/>
    <cellStyle name="Migliaia [0] 41 5 2 3" xfId="39846" xr:uid="{00000000-0005-0000-0000-0000F44A0000}"/>
    <cellStyle name="Migliaia [0] 41 5 3" xfId="32079" xr:uid="{00000000-0005-0000-0000-0000F54A0000}"/>
    <cellStyle name="Migliaia [0] 41 5 4" xfId="37195" xr:uid="{00000000-0005-0000-0000-0000F64A0000}"/>
    <cellStyle name="Migliaia [0] 41 6" xfId="15981" xr:uid="{00000000-0005-0000-0000-0000F74A0000}"/>
    <cellStyle name="Migliaia [0] 41 6 2" xfId="34540" xr:uid="{00000000-0005-0000-0000-0000F84A0000}"/>
    <cellStyle name="Migliaia [0] 41 6 3" xfId="39842" xr:uid="{00000000-0005-0000-0000-0000F94A0000}"/>
    <cellStyle name="Migliaia [0] 41 6 4" xfId="29189" xr:uid="{00000000-0005-0000-0000-0000FA4A0000}"/>
    <cellStyle name="Migliaia [0] 41 7" xfId="32075" xr:uid="{00000000-0005-0000-0000-0000FB4A0000}"/>
    <cellStyle name="Migliaia [0] 41 8" xfId="37191" xr:uid="{00000000-0005-0000-0000-0000FC4A0000}"/>
    <cellStyle name="Migliaia [0] 41 9" xfId="1761" xr:uid="{00000000-0005-0000-0000-0000FD4A0000}"/>
    <cellStyle name="Migliaia [0] 42" xfId="346" xr:uid="{00000000-0005-0000-0000-0000FE4A0000}"/>
    <cellStyle name="Migliaia [0] 42 2" xfId="2307" xr:uid="{00000000-0005-0000-0000-0000FF4A0000}"/>
    <cellStyle name="Migliaia [0] 42 2 2" xfId="4281" xr:uid="{00000000-0005-0000-0000-0000004B0000}"/>
    <cellStyle name="Migliaia [0] 42 2 2 2" xfId="8123" xr:uid="{00000000-0005-0000-0000-0000014B0000}"/>
    <cellStyle name="Migliaia [0] 42 2 2 2 2" xfId="18101" xr:uid="{00000000-0005-0000-0000-0000024B0000}"/>
    <cellStyle name="Migliaia [0] 42 2 2 2 3" xfId="44478" xr:uid="{00000000-0005-0000-0000-0000034B0000}"/>
    <cellStyle name="Migliaia [0] 42 2 2 2 4" xfId="47107" xr:uid="{00000000-0005-0000-0000-0000044B0000}"/>
    <cellStyle name="Migliaia [0] 42 2 2 2 5" xfId="50123" xr:uid="{00000000-0005-0000-0000-0000054B0000}"/>
    <cellStyle name="Migliaia [0] 42 2 2 3" xfId="8642" xr:uid="{00000000-0005-0000-0000-0000064B0000}"/>
    <cellStyle name="Migliaia [0] 42 2 2 4" xfId="6860" xr:uid="{00000000-0005-0000-0000-0000074B0000}"/>
    <cellStyle name="Migliaia [0] 42 2 2 4 2" xfId="17633" xr:uid="{00000000-0005-0000-0000-0000084B0000}"/>
    <cellStyle name="Migliaia [0] 42 2 2 4 3" xfId="42925" xr:uid="{00000000-0005-0000-0000-0000094B0000}"/>
    <cellStyle name="Migliaia [0] 42 2 2 4 4" xfId="46626" xr:uid="{00000000-0005-0000-0000-00000A4B0000}"/>
    <cellStyle name="Migliaia [0] 42 2 2 4 5" xfId="49642" xr:uid="{00000000-0005-0000-0000-00000B4B0000}"/>
    <cellStyle name="Migliaia [0] 42 2 2 5" xfId="15988" xr:uid="{00000000-0005-0000-0000-00000C4B0000}"/>
    <cellStyle name="Migliaia [0] 42 2 2 6" xfId="20382" xr:uid="{00000000-0005-0000-0000-00000D4B0000}"/>
    <cellStyle name="Migliaia [0] 42 2 2 7" xfId="45143" xr:uid="{00000000-0005-0000-0000-00000E4B0000}"/>
    <cellStyle name="Migliaia [0] 42 2 2 8" xfId="46049" xr:uid="{00000000-0005-0000-0000-00000F4B0000}"/>
    <cellStyle name="Migliaia [0] 42 2 3" xfId="8124" xr:uid="{00000000-0005-0000-0000-0000104B0000}"/>
    <cellStyle name="Migliaia [0] 42 2 3 2" xfId="29195" xr:uid="{00000000-0005-0000-0000-0000114B0000}"/>
    <cellStyle name="Migliaia [0] 42 2 3 2 2" xfId="34546" xr:uid="{00000000-0005-0000-0000-0000124B0000}"/>
    <cellStyle name="Migliaia [0] 42 2 3 2 3" xfId="39848" xr:uid="{00000000-0005-0000-0000-0000134B0000}"/>
    <cellStyle name="Migliaia [0] 42 2 3 3" xfId="32081" xr:uid="{00000000-0005-0000-0000-0000144B0000}"/>
    <cellStyle name="Migliaia [0] 42 2 3 4" xfId="37197" xr:uid="{00000000-0005-0000-0000-0000154B0000}"/>
    <cellStyle name="Migliaia [0] 42 2 4" xfId="15987" xr:uid="{00000000-0005-0000-0000-0000164B0000}"/>
    <cellStyle name="Migliaia [0] 42 2 5" xfId="20381" xr:uid="{00000000-0005-0000-0000-0000174B0000}"/>
    <cellStyle name="Migliaia [0] 42 3" xfId="3994" xr:uid="{00000000-0005-0000-0000-0000184B0000}"/>
    <cellStyle name="Migliaia [0] 42 3 2" xfId="8125" xr:uid="{00000000-0005-0000-0000-0000194B0000}"/>
    <cellStyle name="Migliaia [0] 42 3 2 2" xfId="14646" xr:uid="{00000000-0005-0000-0000-00001A4B0000}"/>
    <cellStyle name="Migliaia [0] 42 3 2 2 2" xfId="18102" xr:uid="{00000000-0005-0000-0000-00001B4B0000}"/>
    <cellStyle name="Migliaia [0] 42 3 2 2 2 2" xfId="34547" xr:uid="{00000000-0005-0000-0000-00001C4B0000}"/>
    <cellStyle name="Migliaia [0] 42 3 2 2 3" xfId="39849" xr:uid="{00000000-0005-0000-0000-00001D4B0000}"/>
    <cellStyle name="Migliaia [0] 42 3 2 2 4" xfId="29196" xr:uid="{00000000-0005-0000-0000-00001E4B0000}"/>
    <cellStyle name="Migliaia [0] 42 3 2 3" xfId="32082" xr:uid="{00000000-0005-0000-0000-00001F4B0000}"/>
    <cellStyle name="Migliaia [0] 42 3 2 4" xfId="37198" xr:uid="{00000000-0005-0000-0000-0000204B0000}"/>
    <cellStyle name="Migliaia [0] 42 3 2 5" xfId="33480" xr:uid="{00000000-0005-0000-0000-0000214B0000}"/>
    <cellStyle name="Migliaia [0] 42 3 2 6" xfId="47108" xr:uid="{00000000-0005-0000-0000-0000224B0000}"/>
    <cellStyle name="Migliaia [0] 42 3 2 7" xfId="50124" xr:uid="{00000000-0005-0000-0000-0000234B0000}"/>
    <cellStyle name="Migliaia [0] 42 3 2 8" xfId="13922" xr:uid="{00000000-0005-0000-0000-0000244B0000}"/>
    <cellStyle name="Migliaia [0] 42 3 3" xfId="8677" xr:uid="{00000000-0005-0000-0000-0000254B0000}"/>
    <cellStyle name="Migliaia [0] 42 3 4" xfId="6861" xr:uid="{00000000-0005-0000-0000-0000264B0000}"/>
    <cellStyle name="Migliaia [0] 42 3 4 2" xfId="17634" xr:uid="{00000000-0005-0000-0000-0000274B0000}"/>
    <cellStyle name="Migliaia [0] 42 3 4 3" xfId="44023" xr:uid="{00000000-0005-0000-0000-0000284B0000}"/>
    <cellStyle name="Migliaia [0] 42 3 4 4" xfId="46627" xr:uid="{00000000-0005-0000-0000-0000294B0000}"/>
    <cellStyle name="Migliaia [0] 42 3 4 5" xfId="49643" xr:uid="{00000000-0005-0000-0000-00002A4B0000}"/>
    <cellStyle name="Migliaia [0] 42 3 5" xfId="15989" xr:uid="{00000000-0005-0000-0000-00002B4B0000}"/>
    <cellStyle name="Migliaia [0] 42 3 6" xfId="20383" xr:uid="{00000000-0005-0000-0000-00002C4B0000}"/>
    <cellStyle name="Migliaia [0] 42 4" xfId="3541" xr:uid="{00000000-0005-0000-0000-00002D4B0000}"/>
    <cellStyle name="Migliaia [0] 42 4 2" xfId="13351" xr:uid="{00000000-0005-0000-0000-00002E4B0000}"/>
    <cellStyle name="Migliaia [0] 42 4 2 2" xfId="31392" xr:uid="{00000000-0005-0000-0000-00002F4B0000}"/>
    <cellStyle name="Migliaia [0] 42 4 2 2 2" xfId="36550" xr:uid="{00000000-0005-0000-0000-0000304B0000}"/>
    <cellStyle name="Migliaia [0] 42 4 2 2 3" xfId="41852" xr:uid="{00000000-0005-0000-0000-0000314B0000}"/>
    <cellStyle name="Migliaia [0] 42 4 2 3" xfId="33899" xr:uid="{00000000-0005-0000-0000-0000324B0000}"/>
    <cellStyle name="Migliaia [0] 42 4 2 4" xfId="39201" xr:uid="{00000000-0005-0000-0000-0000334B0000}"/>
    <cellStyle name="Migliaia [0] 42 4 3" xfId="15990" xr:uid="{00000000-0005-0000-0000-0000344B0000}"/>
    <cellStyle name="Migliaia [0] 42 4 3 2" xfId="34548" xr:uid="{00000000-0005-0000-0000-0000354B0000}"/>
    <cellStyle name="Migliaia [0] 42 4 3 3" xfId="39850" xr:uid="{00000000-0005-0000-0000-0000364B0000}"/>
    <cellStyle name="Migliaia [0] 42 4 3 4" xfId="29197" xr:uid="{00000000-0005-0000-0000-0000374B0000}"/>
    <cellStyle name="Migliaia [0] 42 4 4" xfId="32083" xr:uid="{00000000-0005-0000-0000-0000384B0000}"/>
    <cellStyle name="Migliaia [0] 42 4 5" xfId="37199" xr:uid="{00000000-0005-0000-0000-0000394B0000}"/>
    <cellStyle name="Migliaia [0] 42 4 6" xfId="12293" xr:uid="{00000000-0005-0000-0000-00003A4B0000}"/>
    <cellStyle name="Migliaia [0] 42 5" xfId="13420" xr:uid="{00000000-0005-0000-0000-00003B4B0000}"/>
    <cellStyle name="Migliaia [0] 42 5 2" xfId="29198" xr:uid="{00000000-0005-0000-0000-00003C4B0000}"/>
    <cellStyle name="Migliaia [0] 42 5 2 2" xfId="34549" xr:uid="{00000000-0005-0000-0000-00003D4B0000}"/>
    <cellStyle name="Migliaia [0] 42 5 2 3" xfId="39851" xr:uid="{00000000-0005-0000-0000-00003E4B0000}"/>
    <cellStyle name="Migliaia [0] 42 5 3" xfId="32084" xr:uid="{00000000-0005-0000-0000-00003F4B0000}"/>
    <cellStyle name="Migliaia [0] 42 5 4" xfId="37200" xr:uid="{00000000-0005-0000-0000-0000404B0000}"/>
    <cellStyle name="Migliaia [0] 42 6" xfId="15986" xr:uid="{00000000-0005-0000-0000-0000414B0000}"/>
    <cellStyle name="Migliaia [0] 42 6 2" xfId="34545" xr:uid="{00000000-0005-0000-0000-0000424B0000}"/>
    <cellStyle name="Migliaia [0] 42 6 3" xfId="39847" xr:uid="{00000000-0005-0000-0000-0000434B0000}"/>
    <cellStyle name="Migliaia [0] 42 6 4" xfId="29194" xr:uid="{00000000-0005-0000-0000-0000444B0000}"/>
    <cellStyle name="Migliaia [0] 42 7" xfId="32080" xr:uid="{00000000-0005-0000-0000-0000454B0000}"/>
    <cellStyle name="Migliaia [0] 42 8" xfId="37196" xr:uid="{00000000-0005-0000-0000-0000464B0000}"/>
    <cellStyle name="Migliaia [0] 42 9" xfId="1762" xr:uid="{00000000-0005-0000-0000-0000474B0000}"/>
    <cellStyle name="Migliaia [0] 43" xfId="347" xr:uid="{00000000-0005-0000-0000-0000484B0000}"/>
    <cellStyle name="Migliaia [0] 43 2" xfId="2308" xr:uid="{00000000-0005-0000-0000-0000494B0000}"/>
    <cellStyle name="Migliaia [0] 43 2 2" xfId="4282" xr:uid="{00000000-0005-0000-0000-00004A4B0000}"/>
    <cellStyle name="Migliaia [0] 43 2 2 2" xfId="8126" xr:uid="{00000000-0005-0000-0000-00004B4B0000}"/>
    <cellStyle name="Migliaia [0] 43 2 2 2 2" xfId="18103" xr:uid="{00000000-0005-0000-0000-00004C4B0000}"/>
    <cellStyle name="Migliaia [0] 43 2 2 2 3" xfId="44387" xr:uid="{00000000-0005-0000-0000-00004D4B0000}"/>
    <cellStyle name="Migliaia [0] 43 2 2 2 4" xfId="47109" xr:uid="{00000000-0005-0000-0000-00004E4B0000}"/>
    <cellStyle name="Migliaia [0] 43 2 2 2 5" xfId="50125" xr:uid="{00000000-0005-0000-0000-00004F4B0000}"/>
    <cellStyle name="Migliaia [0] 43 2 2 3" xfId="8641" xr:uid="{00000000-0005-0000-0000-0000504B0000}"/>
    <cellStyle name="Migliaia [0] 43 2 2 4" xfId="6862" xr:uid="{00000000-0005-0000-0000-0000514B0000}"/>
    <cellStyle name="Migliaia [0] 43 2 2 4 2" xfId="17635" xr:uid="{00000000-0005-0000-0000-0000524B0000}"/>
    <cellStyle name="Migliaia [0] 43 2 2 4 3" xfId="44855" xr:uid="{00000000-0005-0000-0000-0000534B0000}"/>
    <cellStyle name="Migliaia [0] 43 2 2 4 4" xfId="46628" xr:uid="{00000000-0005-0000-0000-0000544B0000}"/>
    <cellStyle name="Migliaia [0] 43 2 2 4 5" xfId="49644" xr:uid="{00000000-0005-0000-0000-0000554B0000}"/>
    <cellStyle name="Migliaia [0] 43 2 2 5" xfId="15993" xr:uid="{00000000-0005-0000-0000-0000564B0000}"/>
    <cellStyle name="Migliaia [0] 43 2 2 6" xfId="20385" xr:uid="{00000000-0005-0000-0000-0000574B0000}"/>
    <cellStyle name="Migliaia [0] 43 2 2 7" xfId="45144" xr:uid="{00000000-0005-0000-0000-0000584B0000}"/>
    <cellStyle name="Migliaia [0] 43 2 2 8" xfId="46050" xr:uid="{00000000-0005-0000-0000-0000594B0000}"/>
    <cellStyle name="Migliaia [0] 43 2 3" xfId="8127" xr:uid="{00000000-0005-0000-0000-00005A4B0000}"/>
    <cellStyle name="Migliaia [0] 43 2 3 2" xfId="29200" xr:uid="{00000000-0005-0000-0000-00005B4B0000}"/>
    <cellStyle name="Migliaia [0] 43 2 3 2 2" xfId="34551" xr:uid="{00000000-0005-0000-0000-00005C4B0000}"/>
    <cellStyle name="Migliaia [0] 43 2 3 2 3" xfId="39853" xr:uid="{00000000-0005-0000-0000-00005D4B0000}"/>
    <cellStyle name="Migliaia [0] 43 2 3 3" xfId="32086" xr:uid="{00000000-0005-0000-0000-00005E4B0000}"/>
    <cellStyle name="Migliaia [0] 43 2 3 4" xfId="37202" xr:uid="{00000000-0005-0000-0000-00005F4B0000}"/>
    <cellStyle name="Migliaia [0] 43 2 4" xfId="15992" xr:uid="{00000000-0005-0000-0000-0000604B0000}"/>
    <cellStyle name="Migliaia [0] 43 2 5" xfId="20384" xr:uid="{00000000-0005-0000-0000-0000614B0000}"/>
    <cellStyle name="Migliaia [0] 43 3" xfId="3995" xr:uid="{00000000-0005-0000-0000-0000624B0000}"/>
    <cellStyle name="Migliaia [0] 43 3 2" xfId="8128" xr:uid="{00000000-0005-0000-0000-0000634B0000}"/>
    <cellStyle name="Migliaia [0] 43 3 2 2" xfId="14647" xr:uid="{00000000-0005-0000-0000-0000644B0000}"/>
    <cellStyle name="Migliaia [0] 43 3 2 2 2" xfId="18104" xr:uid="{00000000-0005-0000-0000-0000654B0000}"/>
    <cellStyle name="Migliaia [0] 43 3 2 2 2 2" xfId="34552" xr:uid="{00000000-0005-0000-0000-0000664B0000}"/>
    <cellStyle name="Migliaia [0] 43 3 2 2 3" xfId="39854" xr:uid="{00000000-0005-0000-0000-0000674B0000}"/>
    <cellStyle name="Migliaia [0] 43 3 2 2 4" xfId="29201" xr:uid="{00000000-0005-0000-0000-0000684B0000}"/>
    <cellStyle name="Migliaia [0] 43 3 2 3" xfId="32087" xr:uid="{00000000-0005-0000-0000-0000694B0000}"/>
    <cellStyle name="Migliaia [0] 43 3 2 4" xfId="37203" xr:uid="{00000000-0005-0000-0000-00006A4B0000}"/>
    <cellStyle name="Migliaia [0] 43 3 2 5" xfId="44040" xr:uid="{00000000-0005-0000-0000-00006B4B0000}"/>
    <cellStyle name="Migliaia [0] 43 3 2 6" xfId="47110" xr:uid="{00000000-0005-0000-0000-00006C4B0000}"/>
    <cellStyle name="Migliaia [0] 43 3 2 7" xfId="50126" xr:uid="{00000000-0005-0000-0000-00006D4B0000}"/>
    <cellStyle name="Migliaia [0] 43 3 2 8" xfId="13923" xr:uid="{00000000-0005-0000-0000-00006E4B0000}"/>
    <cellStyle name="Migliaia [0] 43 3 3" xfId="8676" xr:uid="{00000000-0005-0000-0000-00006F4B0000}"/>
    <cellStyle name="Migliaia [0] 43 3 4" xfId="6863" xr:uid="{00000000-0005-0000-0000-0000704B0000}"/>
    <cellStyle name="Migliaia [0] 43 3 4 2" xfId="17636" xr:uid="{00000000-0005-0000-0000-0000714B0000}"/>
    <cellStyle name="Migliaia [0] 43 3 4 3" xfId="20281" xr:uid="{00000000-0005-0000-0000-0000724B0000}"/>
    <cellStyle name="Migliaia [0] 43 3 4 4" xfId="46629" xr:uid="{00000000-0005-0000-0000-0000734B0000}"/>
    <cellStyle name="Migliaia [0] 43 3 4 5" xfId="49645" xr:uid="{00000000-0005-0000-0000-0000744B0000}"/>
    <cellStyle name="Migliaia [0] 43 3 5" xfId="15994" xr:uid="{00000000-0005-0000-0000-0000754B0000}"/>
    <cellStyle name="Migliaia [0] 43 3 6" xfId="20386" xr:uid="{00000000-0005-0000-0000-0000764B0000}"/>
    <cellStyle name="Migliaia [0] 43 4" xfId="3542" xr:uid="{00000000-0005-0000-0000-0000774B0000}"/>
    <cellStyle name="Migliaia [0] 43 4 2" xfId="13352" xr:uid="{00000000-0005-0000-0000-0000784B0000}"/>
    <cellStyle name="Migliaia [0] 43 4 2 2" xfId="31393" xr:uid="{00000000-0005-0000-0000-0000794B0000}"/>
    <cellStyle name="Migliaia [0] 43 4 2 2 2" xfId="36551" xr:uid="{00000000-0005-0000-0000-00007A4B0000}"/>
    <cellStyle name="Migliaia [0] 43 4 2 2 3" xfId="41853" xr:uid="{00000000-0005-0000-0000-00007B4B0000}"/>
    <cellStyle name="Migliaia [0] 43 4 2 3" xfId="33900" xr:uid="{00000000-0005-0000-0000-00007C4B0000}"/>
    <cellStyle name="Migliaia [0] 43 4 2 4" xfId="39202" xr:uid="{00000000-0005-0000-0000-00007D4B0000}"/>
    <cellStyle name="Migliaia [0] 43 4 3" xfId="15995" xr:uid="{00000000-0005-0000-0000-00007E4B0000}"/>
    <cellStyle name="Migliaia [0] 43 4 3 2" xfId="34553" xr:uid="{00000000-0005-0000-0000-00007F4B0000}"/>
    <cellStyle name="Migliaia [0] 43 4 3 3" xfId="39855" xr:uid="{00000000-0005-0000-0000-0000804B0000}"/>
    <cellStyle name="Migliaia [0] 43 4 3 4" xfId="29202" xr:uid="{00000000-0005-0000-0000-0000814B0000}"/>
    <cellStyle name="Migliaia [0] 43 4 4" xfId="32088" xr:uid="{00000000-0005-0000-0000-0000824B0000}"/>
    <cellStyle name="Migliaia [0] 43 4 5" xfId="37204" xr:uid="{00000000-0005-0000-0000-0000834B0000}"/>
    <cellStyle name="Migliaia [0] 43 4 6" xfId="12294" xr:uid="{00000000-0005-0000-0000-0000844B0000}"/>
    <cellStyle name="Migliaia [0] 43 5" xfId="13421" xr:uid="{00000000-0005-0000-0000-0000854B0000}"/>
    <cellStyle name="Migliaia [0] 43 5 2" xfId="29203" xr:uid="{00000000-0005-0000-0000-0000864B0000}"/>
    <cellStyle name="Migliaia [0] 43 5 2 2" xfId="34554" xr:uid="{00000000-0005-0000-0000-0000874B0000}"/>
    <cellStyle name="Migliaia [0] 43 5 2 3" xfId="39856" xr:uid="{00000000-0005-0000-0000-0000884B0000}"/>
    <cellStyle name="Migliaia [0] 43 5 3" xfId="32089" xr:uid="{00000000-0005-0000-0000-0000894B0000}"/>
    <cellStyle name="Migliaia [0] 43 5 4" xfId="37205" xr:uid="{00000000-0005-0000-0000-00008A4B0000}"/>
    <cellStyle name="Migliaia [0] 43 6" xfId="15991" xr:uid="{00000000-0005-0000-0000-00008B4B0000}"/>
    <cellStyle name="Migliaia [0] 43 6 2" xfId="34550" xr:uid="{00000000-0005-0000-0000-00008C4B0000}"/>
    <cellStyle name="Migliaia [0] 43 6 3" xfId="39852" xr:uid="{00000000-0005-0000-0000-00008D4B0000}"/>
    <cellStyle name="Migliaia [0] 43 6 4" xfId="29199" xr:uid="{00000000-0005-0000-0000-00008E4B0000}"/>
    <cellStyle name="Migliaia [0] 43 7" xfId="32085" xr:uid="{00000000-0005-0000-0000-00008F4B0000}"/>
    <cellStyle name="Migliaia [0] 43 8" xfId="37201" xr:uid="{00000000-0005-0000-0000-0000904B0000}"/>
    <cellStyle name="Migliaia [0] 43 9" xfId="1763" xr:uid="{00000000-0005-0000-0000-0000914B0000}"/>
    <cellStyle name="Migliaia [0] 44" xfId="348" xr:uid="{00000000-0005-0000-0000-0000924B0000}"/>
    <cellStyle name="Migliaia [0] 44 2" xfId="2309" xr:uid="{00000000-0005-0000-0000-0000934B0000}"/>
    <cellStyle name="Migliaia [0] 44 2 2" xfId="4283" xr:uid="{00000000-0005-0000-0000-0000944B0000}"/>
    <cellStyle name="Migliaia [0] 44 2 2 2" xfId="8129" xr:uid="{00000000-0005-0000-0000-0000954B0000}"/>
    <cellStyle name="Migliaia [0] 44 2 2 2 2" xfId="18105" xr:uid="{00000000-0005-0000-0000-0000964B0000}"/>
    <cellStyle name="Migliaia [0] 44 2 2 2 3" xfId="20508" xr:uid="{00000000-0005-0000-0000-0000974B0000}"/>
    <cellStyle name="Migliaia [0] 44 2 2 2 4" xfId="47111" xr:uid="{00000000-0005-0000-0000-0000984B0000}"/>
    <cellStyle name="Migliaia [0] 44 2 2 2 5" xfId="50127" xr:uid="{00000000-0005-0000-0000-0000994B0000}"/>
    <cellStyle name="Migliaia [0] 44 2 2 3" xfId="8487" xr:uid="{00000000-0005-0000-0000-00009A4B0000}"/>
    <cellStyle name="Migliaia [0] 44 2 2 4" xfId="6864" xr:uid="{00000000-0005-0000-0000-00009B4B0000}"/>
    <cellStyle name="Migliaia [0] 44 2 2 4 2" xfId="17637" xr:uid="{00000000-0005-0000-0000-00009C4B0000}"/>
    <cellStyle name="Migliaia [0] 44 2 2 4 3" xfId="43649" xr:uid="{00000000-0005-0000-0000-00009D4B0000}"/>
    <cellStyle name="Migliaia [0] 44 2 2 4 4" xfId="46630" xr:uid="{00000000-0005-0000-0000-00009E4B0000}"/>
    <cellStyle name="Migliaia [0] 44 2 2 4 5" xfId="49646" xr:uid="{00000000-0005-0000-0000-00009F4B0000}"/>
    <cellStyle name="Migliaia [0] 44 2 2 5" xfId="15998" xr:uid="{00000000-0005-0000-0000-0000A04B0000}"/>
    <cellStyle name="Migliaia [0] 44 2 2 6" xfId="20388" xr:uid="{00000000-0005-0000-0000-0000A14B0000}"/>
    <cellStyle name="Migliaia [0] 44 2 2 7" xfId="45145" xr:uid="{00000000-0005-0000-0000-0000A24B0000}"/>
    <cellStyle name="Migliaia [0] 44 2 2 8" xfId="46051" xr:uid="{00000000-0005-0000-0000-0000A34B0000}"/>
    <cellStyle name="Migliaia [0] 44 2 3" xfId="8130" xr:uid="{00000000-0005-0000-0000-0000A44B0000}"/>
    <cellStyle name="Migliaia [0] 44 2 3 2" xfId="29205" xr:uid="{00000000-0005-0000-0000-0000A54B0000}"/>
    <cellStyle name="Migliaia [0] 44 2 3 2 2" xfId="34556" xr:uid="{00000000-0005-0000-0000-0000A64B0000}"/>
    <cellStyle name="Migliaia [0] 44 2 3 2 3" xfId="39858" xr:uid="{00000000-0005-0000-0000-0000A74B0000}"/>
    <cellStyle name="Migliaia [0] 44 2 3 3" xfId="32091" xr:uid="{00000000-0005-0000-0000-0000A84B0000}"/>
    <cellStyle name="Migliaia [0] 44 2 3 4" xfId="37207" xr:uid="{00000000-0005-0000-0000-0000A94B0000}"/>
    <cellStyle name="Migliaia [0] 44 2 4" xfId="15997" xr:uid="{00000000-0005-0000-0000-0000AA4B0000}"/>
    <cellStyle name="Migliaia [0] 44 2 5" xfId="20387" xr:uid="{00000000-0005-0000-0000-0000AB4B0000}"/>
    <cellStyle name="Migliaia [0] 44 3" xfId="3996" xr:uid="{00000000-0005-0000-0000-0000AC4B0000}"/>
    <cellStyle name="Migliaia [0] 44 3 2" xfId="8131" xr:uid="{00000000-0005-0000-0000-0000AD4B0000}"/>
    <cellStyle name="Migliaia [0] 44 3 2 2" xfId="14648" xr:uid="{00000000-0005-0000-0000-0000AE4B0000}"/>
    <cellStyle name="Migliaia [0] 44 3 2 2 2" xfId="18106" xr:uid="{00000000-0005-0000-0000-0000AF4B0000}"/>
    <cellStyle name="Migliaia [0] 44 3 2 2 2 2" xfId="34557" xr:uid="{00000000-0005-0000-0000-0000B04B0000}"/>
    <cellStyle name="Migliaia [0] 44 3 2 2 3" xfId="39859" xr:uid="{00000000-0005-0000-0000-0000B14B0000}"/>
    <cellStyle name="Migliaia [0] 44 3 2 2 4" xfId="29206" xr:uid="{00000000-0005-0000-0000-0000B24B0000}"/>
    <cellStyle name="Migliaia [0] 44 3 2 3" xfId="32092" xr:uid="{00000000-0005-0000-0000-0000B34B0000}"/>
    <cellStyle name="Migliaia [0] 44 3 2 4" xfId="37208" xr:uid="{00000000-0005-0000-0000-0000B44B0000}"/>
    <cellStyle name="Migliaia [0] 44 3 2 5" xfId="43297" xr:uid="{00000000-0005-0000-0000-0000B54B0000}"/>
    <cellStyle name="Migliaia [0] 44 3 2 6" xfId="47112" xr:uid="{00000000-0005-0000-0000-0000B64B0000}"/>
    <cellStyle name="Migliaia [0] 44 3 2 7" xfId="50128" xr:uid="{00000000-0005-0000-0000-0000B74B0000}"/>
    <cellStyle name="Migliaia [0] 44 3 2 8" xfId="13924" xr:uid="{00000000-0005-0000-0000-0000B84B0000}"/>
    <cellStyle name="Migliaia [0] 44 3 3" xfId="8494" xr:uid="{00000000-0005-0000-0000-0000B94B0000}"/>
    <cellStyle name="Migliaia [0] 44 3 4" xfId="6865" xr:uid="{00000000-0005-0000-0000-0000BA4B0000}"/>
    <cellStyle name="Migliaia [0] 44 3 4 2" xfId="17638" xr:uid="{00000000-0005-0000-0000-0000BB4B0000}"/>
    <cellStyle name="Migliaia [0] 44 3 4 3" xfId="42471" xr:uid="{00000000-0005-0000-0000-0000BC4B0000}"/>
    <cellStyle name="Migliaia [0] 44 3 4 4" xfId="46631" xr:uid="{00000000-0005-0000-0000-0000BD4B0000}"/>
    <cellStyle name="Migliaia [0] 44 3 4 5" xfId="49647" xr:uid="{00000000-0005-0000-0000-0000BE4B0000}"/>
    <cellStyle name="Migliaia [0] 44 3 5" xfId="15999" xr:uid="{00000000-0005-0000-0000-0000BF4B0000}"/>
    <cellStyle name="Migliaia [0] 44 3 6" xfId="20389" xr:uid="{00000000-0005-0000-0000-0000C04B0000}"/>
    <cellStyle name="Migliaia [0] 44 4" xfId="3543" xr:uid="{00000000-0005-0000-0000-0000C14B0000}"/>
    <cellStyle name="Migliaia [0] 44 4 2" xfId="13353" xr:uid="{00000000-0005-0000-0000-0000C24B0000}"/>
    <cellStyle name="Migliaia [0] 44 4 2 2" xfId="31394" xr:uid="{00000000-0005-0000-0000-0000C34B0000}"/>
    <cellStyle name="Migliaia [0] 44 4 2 2 2" xfId="36552" xr:uid="{00000000-0005-0000-0000-0000C44B0000}"/>
    <cellStyle name="Migliaia [0] 44 4 2 2 3" xfId="41854" xr:uid="{00000000-0005-0000-0000-0000C54B0000}"/>
    <cellStyle name="Migliaia [0] 44 4 2 3" xfId="33901" xr:uid="{00000000-0005-0000-0000-0000C64B0000}"/>
    <cellStyle name="Migliaia [0] 44 4 2 4" xfId="39203" xr:uid="{00000000-0005-0000-0000-0000C74B0000}"/>
    <cellStyle name="Migliaia [0] 44 4 3" xfId="16000" xr:uid="{00000000-0005-0000-0000-0000C84B0000}"/>
    <cellStyle name="Migliaia [0] 44 4 3 2" xfId="34558" xr:uid="{00000000-0005-0000-0000-0000C94B0000}"/>
    <cellStyle name="Migliaia [0] 44 4 3 3" xfId="39860" xr:uid="{00000000-0005-0000-0000-0000CA4B0000}"/>
    <cellStyle name="Migliaia [0] 44 4 3 4" xfId="29207" xr:uid="{00000000-0005-0000-0000-0000CB4B0000}"/>
    <cellStyle name="Migliaia [0] 44 4 4" xfId="32093" xr:uid="{00000000-0005-0000-0000-0000CC4B0000}"/>
    <cellStyle name="Migliaia [0] 44 4 5" xfId="37209" xr:uid="{00000000-0005-0000-0000-0000CD4B0000}"/>
    <cellStyle name="Migliaia [0] 44 4 6" xfId="12295" xr:uid="{00000000-0005-0000-0000-0000CE4B0000}"/>
    <cellStyle name="Migliaia [0] 44 5" xfId="13422" xr:uid="{00000000-0005-0000-0000-0000CF4B0000}"/>
    <cellStyle name="Migliaia [0] 44 5 2" xfId="29208" xr:uid="{00000000-0005-0000-0000-0000D04B0000}"/>
    <cellStyle name="Migliaia [0] 44 5 2 2" xfId="34559" xr:uid="{00000000-0005-0000-0000-0000D14B0000}"/>
    <cellStyle name="Migliaia [0] 44 5 2 3" xfId="39861" xr:uid="{00000000-0005-0000-0000-0000D24B0000}"/>
    <cellStyle name="Migliaia [0] 44 5 3" xfId="32094" xr:uid="{00000000-0005-0000-0000-0000D34B0000}"/>
    <cellStyle name="Migliaia [0] 44 5 4" xfId="37210" xr:uid="{00000000-0005-0000-0000-0000D44B0000}"/>
    <cellStyle name="Migliaia [0] 44 6" xfId="15996" xr:uid="{00000000-0005-0000-0000-0000D54B0000}"/>
    <cellStyle name="Migliaia [0] 44 6 2" xfId="34555" xr:uid="{00000000-0005-0000-0000-0000D64B0000}"/>
    <cellStyle name="Migliaia [0] 44 6 3" xfId="39857" xr:uid="{00000000-0005-0000-0000-0000D74B0000}"/>
    <cellStyle name="Migliaia [0] 44 6 4" xfId="29204" xr:uid="{00000000-0005-0000-0000-0000D84B0000}"/>
    <cellStyle name="Migliaia [0] 44 7" xfId="32090" xr:uid="{00000000-0005-0000-0000-0000D94B0000}"/>
    <cellStyle name="Migliaia [0] 44 8" xfId="37206" xr:uid="{00000000-0005-0000-0000-0000DA4B0000}"/>
    <cellStyle name="Migliaia [0] 44 9" xfId="1764" xr:uid="{00000000-0005-0000-0000-0000DB4B0000}"/>
    <cellStyle name="Migliaia [0] 45" xfId="349" xr:uid="{00000000-0005-0000-0000-0000DC4B0000}"/>
    <cellStyle name="Migliaia [0] 45 2" xfId="2310" xr:uid="{00000000-0005-0000-0000-0000DD4B0000}"/>
    <cellStyle name="Migliaia [0] 45 2 2" xfId="4284" xr:uid="{00000000-0005-0000-0000-0000DE4B0000}"/>
    <cellStyle name="Migliaia [0] 45 2 2 2" xfId="8132" xr:uid="{00000000-0005-0000-0000-0000DF4B0000}"/>
    <cellStyle name="Migliaia [0] 45 2 2 2 2" xfId="18107" xr:uid="{00000000-0005-0000-0000-0000E04B0000}"/>
    <cellStyle name="Migliaia [0] 45 2 2 2 3" xfId="20773" xr:uid="{00000000-0005-0000-0000-0000E14B0000}"/>
    <cellStyle name="Migliaia [0] 45 2 2 2 4" xfId="47113" xr:uid="{00000000-0005-0000-0000-0000E24B0000}"/>
    <cellStyle name="Migliaia [0] 45 2 2 2 5" xfId="50129" xr:uid="{00000000-0005-0000-0000-0000E34B0000}"/>
    <cellStyle name="Migliaia [0] 45 2 2 3" xfId="7437" xr:uid="{00000000-0005-0000-0000-0000E44B0000}"/>
    <cellStyle name="Migliaia [0] 45 2 2 4" xfId="6866" xr:uid="{00000000-0005-0000-0000-0000E54B0000}"/>
    <cellStyle name="Migliaia [0] 45 2 2 4 2" xfId="17639" xr:uid="{00000000-0005-0000-0000-0000E64B0000}"/>
    <cellStyle name="Migliaia [0] 45 2 2 4 3" xfId="44179" xr:uid="{00000000-0005-0000-0000-0000E74B0000}"/>
    <cellStyle name="Migliaia [0] 45 2 2 4 4" xfId="46632" xr:uid="{00000000-0005-0000-0000-0000E84B0000}"/>
    <cellStyle name="Migliaia [0] 45 2 2 4 5" xfId="49648" xr:uid="{00000000-0005-0000-0000-0000E94B0000}"/>
    <cellStyle name="Migliaia [0] 45 2 2 5" xfId="16003" xr:uid="{00000000-0005-0000-0000-0000EA4B0000}"/>
    <cellStyle name="Migliaia [0] 45 2 2 6" xfId="20391" xr:uid="{00000000-0005-0000-0000-0000EB4B0000}"/>
    <cellStyle name="Migliaia [0] 45 2 2 7" xfId="45146" xr:uid="{00000000-0005-0000-0000-0000EC4B0000}"/>
    <cellStyle name="Migliaia [0] 45 2 2 8" xfId="46052" xr:uid="{00000000-0005-0000-0000-0000ED4B0000}"/>
    <cellStyle name="Migliaia [0] 45 2 3" xfId="8133" xr:uid="{00000000-0005-0000-0000-0000EE4B0000}"/>
    <cellStyle name="Migliaia [0] 45 2 3 2" xfId="29210" xr:uid="{00000000-0005-0000-0000-0000EF4B0000}"/>
    <cellStyle name="Migliaia [0] 45 2 3 2 2" xfId="34561" xr:uid="{00000000-0005-0000-0000-0000F04B0000}"/>
    <cellStyle name="Migliaia [0] 45 2 3 2 3" xfId="39863" xr:uid="{00000000-0005-0000-0000-0000F14B0000}"/>
    <cellStyle name="Migliaia [0] 45 2 3 3" xfId="32096" xr:uid="{00000000-0005-0000-0000-0000F24B0000}"/>
    <cellStyle name="Migliaia [0] 45 2 3 4" xfId="37212" xr:uid="{00000000-0005-0000-0000-0000F34B0000}"/>
    <cellStyle name="Migliaia [0] 45 2 4" xfId="16002" xr:uid="{00000000-0005-0000-0000-0000F44B0000}"/>
    <cellStyle name="Migliaia [0] 45 2 5" xfId="20390" xr:uid="{00000000-0005-0000-0000-0000F54B0000}"/>
    <cellStyle name="Migliaia [0] 45 3" xfId="3997" xr:uid="{00000000-0005-0000-0000-0000F64B0000}"/>
    <cellStyle name="Migliaia [0] 45 3 2" xfId="8134" xr:uid="{00000000-0005-0000-0000-0000F74B0000}"/>
    <cellStyle name="Migliaia [0] 45 3 2 2" xfId="14649" xr:uid="{00000000-0005-0000-0000-0000F84B0000}"/>
    <cellStyle name="Migliaia [0] 45 3 2 2 2" xfId="18108" xr:uid="{00000000-0005-0000-0000-0000F94B0000}"/>
    <cellStyle name="Migliaia [0] 45 3 2 2 2 2" xfId="34562" xr:uid="{00000000-0005-0000-0000-0000FA4B0000}"/>
    <cellStyle name="Migliaia [0] 45 3 2 2 3" xfId="39864" xr:uid="{00000000-0005-0000-0000-0000FB4B0000}"/>
    <cellStyle name="Migliaia [0] 45 3 2 2 4" xfId="29211" xr:uid="{00000000-0005-0000-0000-0000FC4B0000}"/>
    <cellStyle name="Migliaia [0] 45 3 2 3" xfId="32097" xr:uid="{00000000-0005-0000-0000-0000FD4B0000}"/>
    <cellStyle name="Migliaia [0] 45 3 2 4" xfId="37213" xr:uid="{00000000-0005-0000-0000-0000FE4B0000}"/>
    <cellStyle name="Migliaia [0] 45 3 2 5" xfId="44619" xr:uid="{00000000-0005-0000-0000-0000FF4B0000}"/>
    <cellStyle name="Migliaia [0] 45 3 2 6" xfId="47114" xr:uid="{00000000-0005-0000-0000-0000004C0000}"/>
    <cellStyle name="Migliaia [0] 45 3 2 7" xfId="50130" xr:uid="{00000000-0005-0000-0000-0000014C0000}"/>
    <cellStyle name="Migliaia [0] 45 3 2 8" xfId="13925" xr:uid="{00000000-0005-0000-0000-0000024C0000}"/>
    <cellStyle name="Migliaia [0] 45 3 3" xfId="7851" xr:uid="{00000000-0005-0000-0000-0000034C0000}"/>
    <cellStyle name="Migliaia [0] 45 3 4" xfId="6867" xr:uid="{00000000-0005-0000-0000-0000044C0000}"/>
    <cellStyle name="Migliaia [0] 45 3 4 2" xfId="17640" xr:uid="{00000000-0005-0000-0000-0000054C0000}"/>
    <cellStyle name="Migliaia [0] 45 3 4 3" xfId="44456" xr:uid="{00000000-0005-0000-0000-0000064C0000}"/>
    <cellStyle name="Migliaia [0] 45 3 4 4" xfId="46633" xr:uid="{00000000-0005-0000-0000-0000074C0000}"/>
    <cellStyle name="Migliaia [0] 45 3 4 5" xfId="49649" xr:uid="{00000000-0005-0000-0000-0000084C0000}"/>
    <cellStyle name="Migliaia [0] 45 3 5" xfId="16004" xr:uid="{00000000-0005-0000-0000-0000094C0000}"/>
    <cellStyle name="Migliaia [0] 45 3 6" xfId="20392" xr:uid="{00000000-0005-0000-0000-00000A4C0000}"/>
    <cellStyle name="Migliaia [0] 45 4" xfId="3544" xr:uid="{00000000-0005-0000-0000-00000B4C0000}"/>
    <cellStyle name="Migliaia [0] 45 4 2" xfId="13354" xr:uid="{00000000-0005-0000-0000-00000C4C0000}"/>
    <cellStyle name="Migliaia [0] 45 4 2 2" xfId="31395" xr:uid="{00000000-0005-0000-0000-00000D4C0000}"/>
    <cellStyle name="Migliaia [0] 45 4 2 2 2" xfId="36553" xr:uid="{00000000-0005-0000-0000-00000E4C0000}"/>
    <cellStyle name="Migliaia [0] 45 4 2 2 3" xfId="41855" xr:uid="{00000000-0005-0000-0000-00000F4C0000}"/>
    <cellStyle name="Migliaia [0] 45 4 2 3" xfId="33902" xr:uid="{00000000-0005-0000-0000-0000104C0000}"/>
    <cellStyle name="Migliaia [0] 45 4 2 4" xfId="39204" xr:uid="{00000000-0005-0000-0000-0000114C0000}"/>
    <cellStyle name="Migliaia [0] 45 4 3" xfId="16005" xr:uid="{00000000-0005-0000-0000-0000124C0000}"/>
    <cellStyle name="Migliaia [0] 45 4 3 2" xfId="34563" xr:uid="{00000000-0005-0000-0000-0000134C0000}"/>
    <cellStyle name="Migliaia [0] 45 4 3 3" xfId="39865" xr:uid="{00000000-0005-0000-0000-0000144C0000}"/>
    <cellStyle name="Migliaia [0] 45 4 3 4" xfId="29212" xr:uid="{00000000-0005-0000-0000-0000154C0000}"/>
    <cellStyle name="Migliaia [0] 45 4 4" xfId="32098" xr:uid="{00000000-0005-0000-0000-0000164C0000}"/>
    <cellStyle name="Migliaia [0] 45 4 5" xfId="37214" xr:uid="{00000000-0005-0000-0000-0000174C0000}"/>
    <cellStyle name="Migliaia [0] 45 4 6" xfId="12296" xr:uid="{00000000-0005-0000-0000-0000184C0000}"/>
    <cellStyle name="Migliaia [0] 45 5" xfId="13423" xr:uid="{00000000-0005-0000-0000-0000194C0000}"/>
    <cellStyle name="Migliaia [0] 45 5 2" xfId="29213" xr:uid="{00000000-0005-0000-0000-00001A4C0000}"/>
    <cellStyle name="Migliaia [0] 45 5 2 2" xfId="34564" xr:uid="{00000000-0005-0000-0000-00001B4C0000}"/>
    <cellStyle name="Migliaia [0] 45 5 2 3" xfId="39866" xr:uid="{00000000-0005-0000-0000-00001C4C0000}"/>
    <cellStyle name="Migliaia [0] 45 5 3" xfId="32099" xr:uid="{00000000-0005-0000-0000-00001D4C0000}"/>
    <cellStyle name="Migliaia [0] 45 5 4" xfId="37215" xr:uid="{00000000-0005-0000-0000-00001E4C0000}"/>
    <cellStyle name="Migliaia [0] 45 6" xfId="16001" xr:uid="{00000000-0005-0000-0000-00001F4C0000}"/>
    <cellStyle name="Migliaia [0] 45 6 2" xfId="34560" xr:uid="{00000000-0005-0000-0000-0000204C0000}"/>
    <cellStyle name="Migliaia [0] 45 6 3" xfId="39862" xr:uid="{00000000-0005-0000-0000-0000214C0000}"/>
    <cellStyle name="Migliaia [0] 45 6 4" xfId="29209" xr:uid="{00000000-0005-0000-0000-0000224C0000}"/>
    <cellStyle name="Migliaia [0] 45 7" xfId="32095" xr:uid="{00000000-0005-0000-0000-0000234C0000}"/>
    <cellStyle name="Migliaia [0] 45 8" xfId="37211" xr:uid="{00000000-0005-0000-0000-0000244C0000}"/>
    <cellStyle name="Migliaia [0] 45 9" xfId="1765" xr:uid="{00000000-0005-0000-0000-0000254C0000}"/>
    <cellStyle name="Migliaia [0] 46" xfId="350" xr:uid="{00000000-0005-0000-0000-0000264C0000}"/>
    <cellStyle name="Migliaia [0] 46 2" xfId="2311" xr:uid="{00000000-0005-0000-0000-0000274C0000}"/>
    <cellStyle name="Migliaia [0] 46 2 2" xfId="4285" xr:uid="{00000000-0005-0000-0000-0000284C0000}"/>
    <cellStyle name="Migliaia [0] 46 2 2 2" xfId="8135" xr:uid="{00000000-0005-0000-0000-0000294C0000}"/>
    <cellStyle name="Migliaia [0] 46 2 2 2 2" xfId="18109" xr:uid="{00000000-0005-0000-0000-00002A4C0000}"/>
    <cellStyle name="Migliaia [0] 46 2 2 2 3" xfId="43362" xr:uid="{00000000-0005-0000-0000-00002B4C0000}"/>
    <cellStyle name="Migliaia [0] 46 2 2 2 4" xfId="47115" xr:uid="{00000000-0005-0000-0000-00002C4C0000}"/>
    <cellStyle name="Migliaia [0] 46 2 2 2 5" xfId="50131" xr:uid="{00000000-0005-0000-0000-00002D4C0000}"/>
    <cellStyle name="Migliaia [0] 46 2 2 3" xfId="8640" xr:uid="{00000000-0005-0000-0000-00002E4C0000}"/>
    <cellStyle name="Migliaia [0] 46 2 2 4" xfId="6868" xr:uid="{00000000-0005-0000-0000-00002F4C0000}"/>
    <cellStyle name="Migliaia [0] 46 2 2 4 2" xfId="17641" xr:uid="{00000000-0005-0000-0000-0000304C0000}"/>
    <cellStyle name="Migliaia [0] 46 2 2 4 3" xfId="42472" xr:uid="{00000000-0005-0000-0000-0000314C0000}"/>
    <cellStyle name="Migliaia [0] 46 2 2 4 4" xfId="46634" xr:uid="{00000000-0005-0000-0000-0000324C0000}"/>
    <cellStyle name="Migliaia [0] 46 2 2 4 5" xfId="49650" xr:uid="{00000000-0005-0000-0000-0000334C0000}"/>
    <cellStyle name="Migliaia [0] 46 2 2 5" xfId="16008" xr:uid="{00000000-0005-0000-0000-0000344C0000}"/>
    <cellStyle name="Migliaia [0] 46 2 2 6" xfId="20394" xr:uid="{00000000-0005-0000-0000-0000354C0000}"/>
    <cellStyle name="Migliaia [0] 46 2 2 7" xfId="45147" xr:uid="{00000000-0005-0000-0000-0000364C0000}"/>
    <cellStyle name="Migliaia [0] 46 2 2 8" xfId="46053" xr:uid="{00000000-0005-0000-0000-0000374C0000}"/>
    <cellStyle name="Migliaia [0] 46 2 3" xfId="8136" xr:uid="{00000000-0005-0000-0000-0000384C0000}"/>
    <cellStyle name="Migliaia [0] 46 2 3 2" xfId="29215" xr:uid="{00000000-0005-0000-0000-0000394C0000}"/>
    <cellStyle name="Migliaia [0] 46 2 3 2 2" xfId="34566" xr:uid="{00000000-0005-0000-0000-00003A4C0000}"/>
    <cellStyle name="Migliaia [0] 46 2 3 2 3" xfId="39868" xr:uid="{00000000-0005-0000-0000-00003B4C0000}"/>
    <cellStyle name="Migliaia [0] 46 2 3 3" xfId="32101" xr:uid="{00000000-0005-0000-0000-00003C4C0000}"/>
    <cellStyle name="Migliaia [0] 46 2 3 4" xfId="37217" xr:uid="{00000000-0005-0000-0000-00003D4C0000}"/>
    <cellStyle name="Migliaia [0] 46 2 4" xfId="16007" xr:uid="{00000000-0005-0000-0000-00003E4C0000}"/>
    <cellStyle name="Migliaia [0] 46 2 5" xfId="20393" xr:uid="{00000000-0005-0000-0000-00003F4C0000}"/>
    <cellStyle name="Migliaia [0] 46 3" xfId="3998" xr:uid="{00000000-0005-0000-0000-0000404C0000}"/>
    <cellStyle name="Migliaia [0] 46 3 2" xfId="8137" xr:uid="{00000000-0005-0000-0000-0000414C0000}"/>
    <cellStyle name="Migliaia [0] 46 3 2 2" xfId="14650" xr:uid="{00000000-0005-0000-0000-0000424C0000}"/>
    <cellStyle name="Migliaia [0] 46 3 2 2 2" xfId="18110" xr:uid="{00000000-0005-0000-0000-0000434C0000}"/>
    <cellStyle name="Migliaia [0] 46 3 2 2 2 2" xfId="34567" xr:uid="{00000000-0005-0000-0000-0000444C0000}"/>
    <cellStyle name="Migliaia [0] 46 3 2 2 3" xfId="39869" xr:uid="{00000000-0005-0000-0000-0000454C0000}"/>
    <cellStyle name="Migliaia [0] 46 3 2 2 4" xfId="29216" xr:uid="{00000000-0005-0000-0000-0000464C0000}"/>
    <cellStyle name="Migliaia [0] 46 3 2 3" xfId="32102" xr:uid="{00000000-0005-0000-0000-0000474C0000}"/>
    <cellStyle name="Migliaia [0] 46 3 2 4" xfId="37218" xr:uid="{00000000-0005-0000-0000-0000484C0000}"/>
    <cellStyle name="Migliaia [0] 46 3 2 5" xfId="42581" xr:uid="{00000000-0005-0000-0000-0000494C0000}"/>
    <cellStyle name="Migliaia [0] 46 3 2 6" xfId="47116" xr:uid="{00000000-0005-0000-0000-00004A4C0000}"/>
    <cellStyle name="Migliaia [0] 46 3 2 7" xfId="50132" xr:uid="{00000000-0005-0000-0000-00004B4C0000}"/>
    <cellStyle name="Migliaia [0] 46 3 2 8" xfId="13926" xr:uid="{00000000-0005-0000-0000-00004C4C0000}"/>
    <cellStyle name="Migliaia [0] 46 3 3" xfId="7852" xr:uid="{00000000-0005-0000-0000-00004D4C0000}"/>
    <cellStyle name="Migliaia [0] 46 3 4" xfId="6869" xr:uid="{00000000-0005-0000-0000-00004E4C0000}"/>
    <cellStyle name="Migliaia [0] 46 3 4 2" xfId="17642" xr:uid="{00000000-0005-0000-0000-00004F4C0000}"/>
    <cellStyle name="Migliaia [0] 46 3 4 3" xfId="20537" xr:uid="{00000000-0005-0000-0000-0000504C0000}"/>
    <cellStyle name="Migliaia [0] 46 3 4 4" xfId="46635" xr:uid="{00000000-0005-0000-0000-0000514C0000}"/>
    <cellStyle name="Migliaia [0] 46 3 4 5" xfId="49651" xr:uid="{00000000-0005-0000-0000-0000524C0000}"/>
    <cellStyle name="Migliaia [0] 46 3 5" xfId="16009" xr:uid="{00000000-0005-0000-0000-0000534C0000}"/>
    <cellStyle name="Migliaia [0] 46 3 6" xfId="20395" xr:uid="{00000000-0005-0000-0000-0000544C0000}"/>
    <cellStyle name="Migliaia [0] 46 4" xfId="3545" xr:uid="{00000000-0005-0000-0000-0000554C0000}"/>
    <cellStyle name="Migliaia [0] 46 4 2" xfId="13355" xr:uid="{00000000-0005-0000-0000-0000564C0000}"/>
    <cellStyle name="Migliaia [0] 46 4 2 2" xfId="31396" xr:uid="{00000000-0005-0000-0000-0000574C0000}"/>
    <cellStyle name="Migliaia [0] 46 4 2 2 2" xfId="36554" xr:uid="{00000000-0005-0000-0000-0000584C0000}"/>
    <cellStyle name="Migliaia [0] 46 4 2 2 3" xfId="41856" xr:uid="{00000000-0005-0000-0000-0000594C0000}"/>
    <cellStyle name="Migliaia [0] 46 4 2 3" xfId="33903" xr:uid="{00000000-0005-0000-0000-00005A4C0000}"/>
    <cellStyle name="Migliaia [0] 46 4 2 4" xfId="39205" xr:uid="{00000000-0005-0000-0000-00005B4C0000}"/>
    <cellStyle name="Migliaia [0] 46 4 3" xfId="16010" xr:uid="{00000000-0005-0000-0000-00005C4C0000}"/>
    <cellStyle name="Migliaia [0] 46 4 3 2" xfId="34568" xr:uid="{00000000-0005-0000-0000-00005D4C0000}"/>
    <cellStyle name="Migliaia [0] 46 4 3 3" xfId="39870" xr:uid="{00000000-0005-0000-0000-00005E4C0000}"/>
    <cellStyle name="Migliaia [0] 46 4 3 4" xfId="29217" xr:uid="{00000000-0005-0000-0000-00005F4C0000}"/>
    <cellStyle name="Migliaia [0] 46 4 4" xfId="32103" xr:uid="{00000000-0005-0000-0000-0000604C0000}"/>
    <cellStyle name="Migliaia [0] 46 4 5" xfId="37219" xr:uid="{00000000-0005-0000-0000-0000614C0000}"/>
    <cellStyle name="Migliaia [0] 46 4 6" xfId="12297" xr:uid="{00000000-0005-0000-0000-0000624C0000}"/>
    <cellStyle name="Migliaia [0] 46 5" xfId="13424" xr:uid="{00000000-0005-0000-0000-0000634C0000}"/>
    <cellStyle name="Migliaia [0] 46 5 2" xfId="29218" xr:uid="{00000000-0005-0000-0000-0000644C0000}"/>
    <cellStyle name="Migliaia [0] 46 5 2 2" xfId="34569" xr:uid="{00000000-0005-0000-0000-0000654C0000}"/>
    <cellStyle name="Migliaia [0] 46 5 2 3" xfId="39871" xr:uid="{00000000-0005-0000-0000-0000664C0000}"/>
    <cellStyle name="Migliaia [0] 46 5 3" xfId="32104" xr:uid="{00000000-0005-0000-0000-0000674C0000}"/>
    <cellStyle name="Migliaia [0] 46 5 4" xfId="37220" xr:uid="{00000000-0005-0000-0000-0000684C0000}"/>
    <cellStyle name="Migliaia [0] 46 6" xfId="16006" xr:uid="{00000000-0005-0000-0000-0000694C0000}"/>
    <cellStyle name="Migliaia [0] 46 6 2" xfId="34565" xr:uid="{00000000-0005-0000-0000-00006A4C0000}"/>
    <cellStyle name="Migliaia [0] 46 6 3" xfId="39867" xr:uid="{00000000-0005-0000-0000-00006B4C0000}"/>
    <cellStyle name="Migliaia [0] 46 6 4" xfId="29214" xr:uid="{00000000-0005-0000-0000-00006C4C0000}"/>
    <cellStyle name="Migliaia [0] 46 7" xfId="32100" xr:uid="{00000000-0005-0000-0000-00006D4C0000}"/>
    <cellStyle name="Migliaia [0] 46 8" xfId="37216" xr:uid="{00000000-0005-0000-0000-00006E4C0000}"/>
    <cellStyle name="Migliaia [0] 46 9" xfId="1766" xr:uid="{00000000-0005-0000-0000-00006F4C0000}"/>
    <cellStyle name="Migliaia [0] 47" xfId="351" xr:uid="{00000000-0005-0000-0000-0000704C0000}"/>
    <cellStyle name="Migliaia [0] 47 2" xfId="2312" xr:uid="{00000000-0005-0000-0000-0000714C0000}"/>
    <cellStyle name="Migliaia [0] 47 2 2" xfId="4286" xr:uid="{00000000-0005-0000-0000-0000724C0000}"/>
    <cellStyle name="Migliaia [0] 47 2 2 2" xfId="8138" xr:uid="{00000000-0005-0000-0000-0000734C0000}"/>
    <cellStyle name="Migliaia [0] 47 2 2 2 2" xfId="18111" xr:uid="{00000000-0005-0000-0000-0000744C0000}"/>
    <cellStyle name="Migliaia [0] 47 2 2 2 3" xfId="42582" xr:uid="{00000000-0005-0000-0000-0000754C0000}"/>
    <cellStyle name="Migliaia [0] 47 2 2 2 4" xfId="47117" xr:uid="{00000000-0005-0000-0000-0000764C0000}"/>
    <cellStyle name="Migliaia [0] 47 2 2 2 5" xfId="50133" xr:uid="{00000000-0005-0000-0000-0000774C0000}"/>
    <cellStyle name="Migliaia [0] 47 2 2 3" xfId="8639" xr:uid="{00000000-0005-0000-0000-0000784C0000}"/>
    <cellStyle name="Migliaia [0] 47 2 2 4" xfId="6870" xr:uid="{00000000-0005-0000-0000-0000794C0000}"/>
    <cellStyle name="Migliaia [0] 47 2 2 4 2" xfId="17643" xr:uid="{00000000-0005-0000-0000-00007A4C0000}"/>
    <cellStyle name="Migliaia [0] 47 2 2 4 3" xfId="42473" xr:uid="{00000000-0005-0000-0000-00007B4C0000}"/>
    <cellStyle name="Migliaia [0] 47 2 2 4 4" xfId="46636" xr:uid="{00000000-0005-0000-0000-00007C4C0000}"/>
    <cellStyle name="Migliaia [0] 47 2 2 4 5" xfId="49652" xr:uid="{00000000-0005-0000-0000-00007D4C0000}"/>
    <cellStyle name="Migliaia [0] 47 2 2 5" xfId="16013" xr:uid="{00000000-0005-0000-0000-00007E4C0000}"/>
    <cellStyle name="Migliaia [0] 47 2 2 6" xfId="20397" xr:uid="{00000000-0005-0000-0000-00007F4C0000}"/>
    <cellStyle name="Migliaia [0] 47 2 2 7" xfId="45148" xr:uid="{00000000-0005-0000-0000-0000804C0000}"/>
    <cellStyle name="Migliaia [0] 47 2 2 8" xfId="46054" xr:uid="{00000000-0005-0000-0000-0000814C0000}"/>
    <cellStyle name="Migliaia [0] 47 2 3" xfId="8139" xr:uid="{00000000-0005-0000-0000-0000824C0000}"/>
    <cellStyle name="Migliaia [0] 47 2 3 2" xfId="29220" xr:uid="{00000000-0005-0000-0000-0000834C0000}"/>
    <cellStyle name="Migliaia [0] 47 2 3 2 2" xfId="34571" xr:uid="{00000000-0005-0000-0000-0000844C0000}"/>
    <cellStyle name="Migliaia [0] 47 2 3 2 3" xfId="39873" xr:uid="{00000000-0005-0000-0000-0000854C0000}"/>
    <cellStyle name="Migliaia [0] 47 2 3 3" xfId="32106" xr:uid="{00000000-0005-0000-0000-0000864C0000}"/>
    <cellStyle name="Migliaia [0] 47 2 3 4" xfId="37222" xr:uid="{00000000-0005-0000-0000-0000874C0000}"/>
    <cellStyle name="Migliaia [0] 47 2 4" xfId="16012" xr:uid="{00000000-0005-0000-0000-0000884C0000}"/>
    <cellStyle name="Migliaia [0] 47 2 5" xfId="20396" xr:uid="{00000000-0005-0000-0000-0000894C0000}"/>
    <cellStyle name="Migliaia [0] 47 3" xfId="3999" xr:uid="{00000000-0005-0000-0000-00008A4C0000}"/>
    <cellStyle name="Migliaia [0] 47 3 2" xfId="8140" xr:uid="{00000000-0005-0000-0000-00008B4C0000}"/>
    <cellStyle name="Migliaia [0] 47 3 2 2" xfId="14651" xr:uid="{00000000-0005-0000-0000-00008C4C0000}"/>
    <cellStyle name="Migliaia [0] 47 3 2 2 2" xfId="18112" xr:uid="{00000000-0005-0000-0000-00008D4C0000}"/>
    <cellStyle name="Migliaia [0] 47 3 2 2 2 2" xfId="34572" xr:uid="{00000000-0005-0000-0000-00008E4C0000}"/>
    <cellStyle name="Migliaia [0] 47 3 2 2 3" xfId="39874" xr:uid="{00000000-0005-0000-0000-00008F4C0000}"/>
    <cellStyle name="Migliaia [0] 47 3 2 2 4" xfId="29221" xr:uid="{00000000-0005-0000-0000-0000904C0000}"/>
    <cellStyle name="Migliaia [0] 47 3 2 3" xfId="32107" xr:uid="{00000000-0005-0000-0000-0000914C0000}"/>
    <cellStyle name="Migliaia [0] 47 3 2 4" xfId="37223" xr:uid="{00000000-0005-0000-0000-0000924C0000}"/>
    <cellStyle name="Migliaia [0] 47 3 2 5" xfId="30522" xr:uid="{00000000-0005-0000-0000-0000934C0000}"/>
    <cellStyle name="Migliaia [0] 47 3 2 6" xfId="47118" xr:uid="{00000000-0005-0000-0000-0000944C0000}"/>
    <cellStyle name="Migliaia [0] 47 3 2 7" xfId="50134" xr:uid="{00000000-0005-0000-0000-0000954C0000}"/>
    <cellStyle name="Migliaia [0] 47 3 2 8" xfId="13927" xr:uid="{00000000-0005-0000-0000-0000964C0000}"/>
    <cellStyle name="Migliaia [0] 47 3 3" xfId="8675" xr:uid="{00000000-0005-0000-0000-0000974C0000}"/>
    <cellStyle name="Migliaia [0] 47 3 4" xfId="6871" xr:uid="{00000000-0005-0000-0000-0000984C0000}"/>
    <cellStyle name="Migliaia [0] 47 3 4 2" xfId="17644" xr:uid="{00000000-0005-0000-0000-0000994C0000}"/>
    <cellStyle name="Migliaia [0] 47 3 4 3" xfId="20536" xr:uid="{00000000-0005-0000-0000-00009A4C0000}"/>
    <cellStyle name="Migliaia [0] 47 3 4 4" xfId="46637" xr:uid="{00000000-0005-0000-0000-00009B4C0000}"/>
    <cellStyle name="Migliaia [0] 47 3 4 5" xfId="49653" xr:uid="{00000000-0005-0000-0000-00009C4C0000}"/>
    <cellStyle name="Migliaia [0] 47 3 5" xfId="16014" xr:uid="{00000000-0005-0000-0000-00009D4C0000}"/>
    <cellStyle name="Migliaia [0] 47 3 6" xfId="20398" xr:uid="{00000000-0005-0000-0000-00009E4C0000}"/>
    <cellStyle name="Migliaia [0] 47 4" xfId="3546" xr:uid="{00000000-0005-0000-0000-00009F4C0000}"/>
    <cellStyle name="Migliaia [0] 47 4 2" xfId="13356" xr:uid="{00000000-0005-0000-0000-0000A04C0000}"/>
    <cellStyle name="Migliaia [0] 47 4 2 2" xfId="31397" xr:uid="{00000000-0005-0000-0000-0000A14C0000}"/>
    <cellStyle name="Migliaia [0] 47 4 2 2 2" xfId="36555" xr:uid="{00000000-0005-0000-0000-0000A24C0000}"/>
    <cellStyle name="Migliaia [0] 47 4 2 2 3" xfId="41857" xr:uid="{00000000-0005-0000-0000-0000A34C0000}"/>
    <cellStyle name="Migliaia [0] 47 4 2 3" xfId="33904" xr:uid="{00000000-0005-0000-0000-0000A44C0000}"/>
    <cellStyle name="Migliaia [0] 47 4 2 4" xfId="39206" xr:uid="{00000000-0005-0000-0000-0000A54C0000}"/>
    <cellStyle name="Migliaia [0] 47 4 3" xfId="16015" xr:uid="{00000000-0005-0000-0000-0000A64C0000}"/>
    <cellStyle name="Migliaia [0] 47 4 3 2" xfId="34573" xr:uid="{00000000-0005-0000-0000-0000A74C0000}"/>
    <cellStyle name="Migliaia [0] 47 4 3 3" xfId="39875" xr:uid="{00000000-0005-0000-0000-0000A84C0000}"/>
    <cellStyle name="Migliaia [0] 47 4 3 4" xfId="29222" xr:uid="{00000000-0005-0000-0000-0000A94C0000}"/>
    <cellStyle name="Migliaia [0] 47 4 4" xfId="32108" xr:uid="{00000000-0005-0000-0000-0000AA4C0000}"/>
    <cellStyle name="Migliaia [0] 47 4 5" xfId="37224" xr:uid="{00000000-0005-0000-0000-0000AB4C0000}"/>
    <cellStyle name="Migliaia [0] 47 4 6" xfId="12298" xr:uid="{00000000-0005-0000-0000-0000AC4C0000}"/>
    <cellStyle name="Migliaia [0] 47 5" xfId="13425" xr:uid="{00000000-0005-0000-0000-0000AD4C0000}"/>
    <cellStyle name="Migliaia [0] 47 5 2" xfId="29223" xr:uid="{00000000-0005-0000-0000-0000AE4C0000}"/>
    <cellStyle name="Migliaia [0] 47 5 2 2" xfId="34574" xr:uid="{00000000-0005-0000-0000-0000AF4C0000}"/>
    <cellStyle name="Migliaia [0] 47 5 2 3" xfId="39876" xr:uid="{00000000-0005-0000-0000-0000B04C0000}"/>
    <cellStyle name="Migliaia [0] 47 5 3" xfId="32109" xr:uid="{00000000-0005-0000-0000-0000B14C0000}"/>
    <cellStyle name="Migliaia [0] 47 5 4" xfId="37225" xr:uid="{00000000-0005-0000-0000-0000B24C0000}"/>
    <cellStyle name="Migliaia [0] 47 6" xfId="16011" xr:uid="{00000000-0005-0000-0000-0000B34C0000}"/>
    <cellStyle name="Migliaia [0] 47 6 2" xfId="34570" xr:uid="{00000000-0005-0000-0000-0000B44C0000}"/>
    <cellStyle name="Migliaia [0] 47 6 3" xfId="39872" xr:uid="{00000000-0005-0000-0000-0000B54C0000}"/>
    <cellStyle name="Migliaia [0] 47 6 4" xfId="29219" xr:uid="{00000000-0005-0000-0000-0000B64C0000}"/>
    <cellStyle name="Migliaia [0] 47 7" xfId="32105" xr:uid="{00000000-0005-0000-0000-0000B74C0000}"/>
    <cellStyle name="Migliaia [0] 47 8" xfId="37221" xr:uid="{00000000-0005-0000-0000-0000B84C0000}"/>
    <cellStyle name="Migliaia [0] 47 9" xfId="1767" xr:uid="{00000000-0005-0000-0000-0000B94C0000}"/>
    <cellStyle name="Migliaia [0] 48" xfId="352" xr:uid="{00000000-0005-0000-0000-0000BA4C0000}"/>
    <cellStyle name="Migliaia [0] 48 2" xfId="2313" xr:uid="{00000000-0005-0000-0000-0000BB4C0000}"/>
    <cellStyle name="Migliaia [0] 48 2 2" xfId="4287" xr:uid="{00000000-0005-0000-0000-0000BC4C0000}"/>
    <cellStyle name="Migliaia [0] 48 2 2 2" xfId="8141" xr:uid="{00000000-0005-0000-0000-0000BD4C0000}"/>
    <cellStyle name="Migliaia [0] 48 2 2 2 2" xfId="18113" xr:uid="{00000000-0005-0000-0000-0000BE4C0000}"/>
    <cellStyle name="Migliaia [0] 48 2 2 2 3" xfId="43511" xr:uid="{00000000-0005-0000-0000-0000BF4C0000}"/>
    <cellStyle name="Migliaia [0] 48 2 2 2 4" xfId="47119" xr:uid="{00000000-0005-0000-0000-0000C04C0000}"/>
    <cellStyle name="Migliaia [0] 48 2 2 2 5" xfId="50135" xr:uid="{00000000-0005-0000-0000-0000C14C0000}"/>
    <cellStyle name="Migliaia [0] 48 2 2 3" xfId="8638" xr:uid="{00000000-0005-0000-0000-0000C24C0000}"/>
    <cellStyle name="Migliaia [0] 48 2 2 4" xfId="6872" xr:uid="{00000000-0005-0000-0000-0000C34C0000}"/>
    <cellStyle name="Migliaia [0] 48 2 2 4 2" xfId="17645" xr:uid="{00000000-0005-0000-0000-0000C44C0000}"/>
    <cellStyle name="Migliaia [0] 48 2 2 4 3" xfId="42474" xr:uid="{00000000-0005-0000-0000-0000C54C0000}"/>
    <cellStyle name="Migliaia [0] 48 2 2 4 4" xfId="46638" xr:uid="{00000000-0005-0000-0000-0000C64C0000}"/>
    <cellStyle name="Migliaia [0] 48 2 2 4 5" xfId="49654" xr:uid="{00000000-0005-0000-0000-0000C74C0000}"/>
    <cellStyle name="Migliaia [0] 48 2 2 5" xfId="16018" xr:uid="{00000000-0005-0000-0000-0000C84C0000}"/>
    <cellStyle name="Migliaia [0] 48 2 2 6" xfId="20400" xr:uid="{00000000-0005-0000-0000-0000C94C0000}"/>
    <cellStyle name="Migliaia [0] 48 2 2 7" xfId="45149" xr:uid="{00000000-0005-0000-0000-0000CA4C0000}"/>
    <cellStyle name="Migliaia [0] 48 2 2 8" xfId="46055" xr:uid="{00000000-0005-0000-0000-0000CB4C0000}"/>
    <cellStyle name="Migliaia [0] 48 2 3" xfId="8142" xr:uid="{00000000-0005-0000-0000-0000CC4C0000}"/>
    <cellStyle name="Migliaia [0] 48 2 3 2" xfId="29225" xr:uid="{00000000-0005-0000-0000-0000CD4C0000}"/>
    <cellStyle name="Migliaia [0] 48 2 3 2 2" xfId="34576" xr:uid="{00000000-0005-0000-0000-0000CE4C0000}"/>
    <cellStyle name="Migliaia [0] 48 2 3 2 3" xfId="39878" xr:uid="{00000000-0005-0000-0000-0000CF4C0000}"/>
    <cellStyle name="Migliaia [0] 48 2 3 3" xfId="32111" xr:uid="{00000000-0005-0000-0000-0000D04C0000}"/>
    <cellStyle name="Migliaia [0] 48 2 3 4" xfId="37227" xr:uid="{00000000-0005-0000-0000-0000D14C0000}"/>
    <cellStyle name="Migliaia [0] 48 2 4" xfId="16017" xr:uid="{00000000-0005-0000-0000-0000D24C0000}"/>
    <cellStyle name="Migliaia [0] 48 2 5" xfId="20399" xr:uid="{00000000-0005-0000-0000-0000D34C0000}"/>
    <cellStyle name="Migliaia [0] 48 3" xfId="4000" xr:uid="{00000000-0005-0000-0000-0000D44C0000}"/>
    <cellStyle name="Migliaia [0] 48 3 2" xfId="8143" xr:uid="{00000000-0005-0000-0000-0000D54C0000}"/>
    <cellStyle name="Migliaia [0] 48 3 2 2" xfId="14652" xr:uid="{00000000-0005-0000-0000-0000D64C0000}"/>
    <cellStyle name="Migliaia [0] 48 3 2 2 2" xfId="18114" xr:uid="{00000000-0005-0000-0000-0000D74C0000}"/>
    <cellStyle name="Migliaia [0] 48 3 2 2 2 2" xfId="34577" xr:uid="{00000000-0005-0000-0000-0000D84C0000}"/>
    <cellStyle name="Migliaia [0] 48 3 2 2 3" xfId="39879" xr:uid="{00000000-0005-0000-0000-0000D94C0000}"/>
    <cellStyle name="Migliaia [0] 48 3 2 2 4" xfId="29226" xr:uid="{00000000-0005-0000-0000-0000DA4C0000}"/>
    <cellStyle name="Migliaia [0] 48 3 2 3" xfId="32112" xr:uid="{00000000-0005-0000-0000-0000DB4C0000}"/>
    <cellStyle name="Migliaia [0] 48 3 2 4" xfId="37228" xr:uid="{00000000-0005-0000-0000-0000DC4C0000}"/>
    <cellStyle name="Migliaia [0] 48 3 2 5" xfId="43750" xr:uid="{00000000-0005-0000-0000-0000DD4C0000}"/>
    <cellStyle name="Migliaia [0] 48 3 2 6" xfId="47120" xr:uid="{00000000-0005-0000-0000-0000DE4C0000}"/>
    <cellStyle name="Migliaia [0] 48 3 2 7" xfId="50136" xr:uid="{00000000-0005-0000-0000-0000DF4C0000}"/>
    <cellStyle name="Migliaia [0] 48 3 2 8" xfId="13928" xr:uid="{00000000-0005-0000-0000-0000E04C0000}"/>
    <cellStyle name="Migliaia [0] 48 3 3" xfId="8674" xr:uid="{00000000-0005-0000-0000-0000E14C0000}"/>
    <cellStyle name="Migliaia [0] 48 3 4" xfId="6873" xr:uid="{00000000-0005-0000-0000-0000E24C0000}"/>
    <cellStyle name="Migliaia [0] 48 3 4 2" xfId="17646" xr:uid="{00000000-0005-0000-0000-0000E34C0000}"/>
    <cellStyle name="Migliaia [0] 48 3 4 3" xfId="20531" xr:uid="{00000000-0005-0000-0000-0000E44C0000}"/>
    <cellStyle name="Migliaia [0] 48 3 4 4" xfId="46639" xr:uid="{00000000-0005-0000-0000-0000E54C0000}"/>
    <cellStyle name="Migliaia [0] 48 3 4 5" xfId="49655" xr:uid="{00000000-0005-0000-0000-0000E64C0000}"/>
    <cellStyle name="Migliaia [0] 48 3 5" xfId="16019" xr:uid="{00000000-0005-0000-0000-0000E74C0000}"/>
    <cellStyle name="Migliaia [0] 48 3 6" xfId="20401" xr:uid="{00000000-0005-0000-0000-0000E84C0000}"/>
    <cellStyle name="Migliaia [0] 48 4" xfId="3547" xr:uid="{00000000-0005-0000-0000-0000E94C0000}"/>
    <cellStyle name="Migliaia [0] 48 4 2" xfId="13357" xr:uid="{00000000-0005-0000-0000-0000EA4C0000}"/>
    <cellStyle name="Migliaia [0] 48 4 2 2" xfId="31398" xr:uid="{00000000-0005-0000-0000-0000EB4C0000}"/>
    <cellStyle name="Migliaia [0] 48 4 2 2 2" xfId="36556" xr:uid="{00000000-0005-0000-0000-0000EC4C0000}"/>
    <cellStyle name="Migliaia [0] 48 4 2 2 3" xfId="41858" xr:uid="{00000000-0005-0000-0000-0000ED4C0000}"/>
    <cellStyle name="Migliaia [0] 48 4 2 3" xfId="33905" xr:uid="{00000000-0005-0000-0000-0000EE4C0000}"/>
    <cellStyle name="Migliaia [0] 48 4 2 4" xfId="39207" xr:uid="{00000000-0005-0000-0000-0000EF4C0000}"/>
    <cellStyle name="Migliaia [0] 48 4 3" xfId="16020" xr:uid="{00000000-0005-0000-0000-0000F04C0000}"/>
    <cellStyle name="Migliaia [0] 48 4 3 2" xfId="34578" xr:uid="{00000000-0005-0000-0000-0000F14C0000}"/>
    <cellStyle name="Migliaia [0] 48 4 3 3" xfId="39880" xr:uid="{00000000-0005-0000-0000-0000F24C0000}"/>
    <cellStyle name="Migliaia [0] 48 4 3 4" xfId="29227" xr:uid="{00000000-0005-0000-0000-0000F34C0000}"/>
    <cellStyle name="Migliaia [0] 48 4 4" xfId="32113" xr:uid="{00000000-0005-0000-0000-0000F44C0000}"/>
    <cellStyle name="Migliaia [0] 48 4 5" xfId="37229" xr:uid="{00000000-0005-0000-0000-0000F54C0000}"/>
    <cellStyle name="Migliaia [0] 48 4 6" xfId="12299" xr:uid="{00000000-0005-0000-0000-0000F64C0000}"/>
    <cellStyle name="Migliaia [0] 48 5" xfId="13426" xr:uid="{00000000-0005-0000-0000-0000F74C0000}"/>
    <cellStyle name="Migliaia [0] 48 5 2" xfId="29228" xr:uid="{00000000-0005-0000-0000-0000F84C0000}"/>
    <cellStyle name="Migliaia [0] 48 5 2 2" xfId="34579" xr:uid="{00000000-0005-0000-0000-0000F94C0000}"/>
    <cellStyle name="Migliaia [0] 48 5 2 3" xfId="39881" xr:uid="{00000000-0005-0000-0000-0000FA4C0000}"/>
    <cellStyle name="Migliaia [0] 48 5 3" xfId="32114" xr:uid="{00000000-0005-0000-0000-0000FB4C0000}"/>
    <cellStyle name="Migliaia [0] 48 5 4" xfId="37230" xr:uid="{00000000-0005-0000-0000-0000FC4C0000}"/>
    <cellStyle name="Migliaia [0] 48 6" xfId="16016" xr:uid="{00000000-0005-0000-0000-0000FD4C0000}"/>
    <cellStyle name="Migliaia [0] 48 6 2" xfId="34575" xr:uid="{00000000-0005-0000-0000-0000FE4C0000}"/>
    <cellStyle name="Migliaia [0] 48 6 3" xfId="39877" xr:uid="{00000000-0005-0000-0000-0000FF4C0000}"/>
    <cellStyle name="Migliaia [0] 48 6 4" xfId="29224" xr:uid="{00000000-0005-0000-0000-0000004D0000}"/>
    <cellStyle name="Migliaia [0] 48 7" xfId="32110" xr:uid="{00000000-0005-0000-0000-0000014D0000}"/>
    <cellStyle name="Migliaia [0] 48 8" xfId="37226" xr:uid="{00000000-0005-0000-0000-0000024D0000}"/>
    <cellStyle name="Migliaia [0] 48 9" xfId="1768" xr:uid="{00000000-0005-0000-0000-0000034D0000}"/>
    <cellStyle name="Migliaia [0] 49" xfId="353" xr:uid="{00000000-0005-0000-0000-0000044D0000}"/>
    <cellStyle name="Migliaia [0] 49 2" xfId="2314" xr:uid="{00000000-0005-0000-0000-0000054D0000}"/>
    <cellStyle name="Migliaia [0] 49 2 2" xfId="4288" xr:uid="{00000000-0005-0000-0000-0000064D0000}"/>
    <cellStyle name="Migliaia [0] 49 2 2 2" xfId="8144" xr:uid="{00000000-0005-0000-0000-0000074D0000}"/>
    <cellStyle name="Migliaia [0] 49 2 2 2 2" xfId="18115" xr:uid="{00000000-0005-0000-0000-0000084D0000}"/>
    <cellStyle name="Migliaia [0] 49 2 2 2 3" xfId="43363" xr:uid="{00000000-0005-0000-0000-0000094D0000}"/>
    <cellStyle name="Migliaia [0] 49 2 2 2 4" xfId="47121" xr:uid="{00000000-0005-0000-0000-00000A4D0000}"/>
    <cellStyle name="Migliaia [0] 49 2 2 2 5" xfId="50137" xr:uid="{00000000-0005-0000-0000-00000B4D0000}"/>
    <cellStyle name="Migliaia [0] 49 2 2 3" xfId="8637" xr:uid="{00000000-0005-0000-0000-00000C4D0000}"/>
    <cellStyle name="Migliaia [0] 49 2 2 4" xfId="6874" xr:uid="{00000000-0005-0000-0000-00000D4D0000}"/>
    <cellStyle name="Migliaia [0] 49 2 2 4 2" xfId="17647" xr:uid="{00000000-0005-0000-0000-00000E4D0000}"/>
    <cellStyle name="Migliaia [0] 49 2 2 4 3" xfId="42475" xr:uid="{00000000-0005-0000-0000-00000F4D0000}"/>
    <cellStyle name="Migliaia [0] 49 2 2 4 4" xfId="46640" xr:uid="{00000000-0005-0000-0000-0000104D0000}"/>
    <cellStyle name="Migliaia [0] 49 2 2 4 5" xfId="49656" xr:uid="{00000000-0005-0000-0000-0000114D0000}"/>
    <cellStyle name="Migliaia [0] 49 2 2 5" xfId="16023" xr:uid="{00000000-0005-0000-0000-0000124D0000}"/>
    <cellStyle name="Migliaia [0] 49 2 2 6" xfId="20403" xr:uid="{00000000-0005-0000-0000-0000134D0000}"/>
    <cellStyle name="Migliaia [0] 49 2 2 7" xfId="45150" xr:uid="{00000000-0005-0000-0000-0000144D0000}"/>
    <cellStyle name="Migliaia [0] 49 2 2 8" xfId="46056" xr:uid="{00000000-0005-0000-0000-0000154D0000}"/>
    <cellStyle name="Migliaia [0] 49 2 3" xfId="8145" xr:uid="{00000000-0005-0000-0000-0000164D0000}"/>
    <cellStyle name="Migliaia [0] 49 2 3 2" xfId="29230" xr:uid="{00000000-0005-0000-0000-0000174D0000}"/>
    <cellStyle name="Migliaia [0] 49 2 3 2 2" xfId="34581" xr:uid="{00000000-0005-0000-0000-0000184D0000}"/>
    <cellStyle name="Migliaia [0] 49 2 3 2 3" xfId="39883" xr:uid="{00000000-0005-0000-0000-0000194D0000}"/>
    <cellStyle name="Migliaia [0] 49 2 3 3" xfId="32116" xr:uid="{00000000-0005-0000-0000-00001A4D0000}"/>
    <cellStyle name="Migliaia [0] 49 2 3 4" xfId="37232" xr:uid="{00000000-0005-0000-0000-00001B4D0000}"/>
    <cellStyle name="Migliaia [0] 49 2 4" xfId="16022" xr:uid="{00000000-0005-0000-0000-00001C4D0000}"/>
    <cellStyle name="Migliaia [0] 49 2 5" xfId="20402" xr:uid="{00000000-0005-0000-0000-00001D4D0000}"/>
    <cellStyle name="Migliaia [0] 49 3" xfId="4001" xr:uid="{00000000-0005-0000-0000-00001E4D0000}"/>
    <cellStyle name="Migliaia [0] 49 3 2" xfId="8146" xr:uid="{00000000-0005-0000-0000-00001F4D0000}"/>
    <cellStyle name="Migliaia [0] 49 3 2 2" xfId="14653" xr:uid="{00000000-0005-0000-0000-0000204D0000}"/>
    <cellStyle name="Migliaia [0] 49 3 2 2 2" xfId="18116" xr:uid="{00000000-0005-0000-0000-0000214D0000}"/>
    <cellStyle name="Migliaia [0] 49 3 2 2 2 2" xfId="34582" xr:uid="{00000000-0005-0000-0000-0000224D0000}"/>
    <cellStyle name="Migliaia [0] 49 3 2 2 3" xfId="39884" xr:uid="{00000000-0005-0000-0000-0000234D0000}"/>
    <cellStyle name="Migliaia [0] 49 3 2 2 4" xfId="29231" xr:uid="{00000000-0005-0000-0000-0000244D0000}"/>
    <cellStyle name="Migliaia [0] 49 3 2 3" xfId="32117" xr:uid="{00000000-0005-0000-0000-0000254D0000}"/>
    <cellStyle name="Migliaia [0] 49 3 2 4" xfId="37233" xr:uid="{00000000-0005-0000-0000-0000264D0000}"/>
    <cellStyle name="Migliaia [0] 49 3 2 5" xfId="21406" xr:uid="{00000000-0005-0000-0000-0000274D0000}"/>
    <cellStyle name="Migliaia [0] 49 3 2 6" xfId="47122" xr:uid="{00000000-0005-0000-0000-0000284D0000}"/>
    <cellStyle name="Migliaia [0] 49 3 2 7" xfId="50138" xr:uid="{00000000-0005-0000-0000-0000294D0000}"/>
    <cellStyle name="Migliaia [0] 49 3 2 8" xfId="13929" xr:uid="{00000000-0005-0000-0000-00002A4D0000}"/>
    <cellStyle name="Migliaia [0] 49 3 3" xfId="7972" xr:uid="{00000000-0005-0000-0000-00002B4D0000}"/>
    <cellStyle name="Migliaia [0] 49 3 4" xfId="6875" xr:uid="{00000000-0005-0000-0000-00002C4D0000}"/>
    <cellStyle name="Migliaia [0] 49 3 4 2" xfId="17648" xr:uid="{00000000-0005-0000-0000-00002D4D0000}"/>
    <cellStyle name="Migliaia [0] 49 3 4 3" xfId="43586" xr:uid="{00000000-0005-0000-0000-00002E4D0000}"/>
    <cellStyle name="Migliaia [0] 49 3 4 4" xfId="46641" xr:uid="{00000000-0005-0000-0000-00002F4D0000}"/>
    <cellStyle name="Migliaia [0] 49 3 4 5" xfId="49657" xr:uid="{00000000-0005-0000-0000-0000304D0000}"/>
    <cellStyle name="Migliaia [0] 49 3 5" xfId="16024" xr:uid="{00000000-0005-0000-0000-0000314D0000}"/>
    <cellStyle name="Migliaia [0] 49 3 6" xfId="20404" xr:uid="{00000000-0005-0000-0000-0000324D0000}"/>
    <cellStyle name="Migliaia [0] 49 4" xfId="3548" xr:uid="{00000000-0005-0000-0000-0000334D0000}"/>
    <cellStyle name="Migliaia [0] 49 4 2" xfId="13358" xr:uid="{00000000-0005-0000-0000-0000344D0000}"/>
    <cellStyle name="Migliaia [0] 49 4 2 2" xfId="31399" xr:uid="{00000000-0005-0000-0000-0000354D0000}"/>
    <cellStyle name="Migliaia [0] 49 4 2 2 2" xfId="36557" xr:uid="{00000000-0005-0000-0000-0000364D0000}"/>
    <cellStyle name="Migliaia [0] 49 4 2 2 3" xfId="41859" xr:uid="{00000000-0005-0000-0000-0000374D0000}"/>
    <cellStyle name="Migliaia [0] 49 4 2 3" xfId="33906" xr:uid="{00000000-0005-0000-0000-0000384D0000}"/>
    <cellStyle name="Migliaia [0] 49 4 2 4" xfId="39208" xr:uid="{00000000-0005-0000-0000-0000394D0000}"/>
    <cellStyle name="Migliaia [0] 49 4 3" xfId="16025" xr:uid="{00000000-0005-0000-0000-00003A4D0000}"/>
    <cellStyle name="Migliaia [0] 49 4 3 2" xfId="34583" xr:uid="{00000000-0005-0000-0000-00003B4D0000}"/>
    <cellStyle name="Migliaia [0] 49 4 3 3" xfId="39885" xr:uid="{00000000-0005-0000-0000-00003C4D0000}"/>
    <cellStyle name="Migliaia [0] 49 4 3 4" xfId="29232" xr:uid="{00000000-0005-0000-0000-00003D4D0000}"/>
    <cellStyle name="Migliaia [0] 49 4 4" xfId="32118" xr:uid="{00000000-0005-0000-0000-00003E4D0000}"/>
    <cellStyle name="Migliaia [0] 49 4 5" xfId="37234" xr:uid="{00000000-0005-0000-0000-00003F4D0000}"/>
    <cellStyle name="Migliaia [0] 49 4 6" xfId="12300" xr:uid="{00000000-0005-0000-0000-0000404D0000}"/>
    <cellStyle name="Migliaia [0] 49 5" xfId="13427" xr:uid="{00000000-0005-0000-0000-0000414D0000}"/>
    <cellStyle name="Migliaia [0] 49 5 2" xfId="29233" xr:uid="{00000000-0005-0000-0000-0000424D0000}"/>
    <cellStyle name="Migliaia [0] 49 5 2 2" xfId="34584" xr:uid="{00000000-0005-0000-0000-0000434D0000}"/>
    <cellStyle name="Migliaia [0] 49 5 2 3" xfId="39886" xr:uid="{00000000-0005-0000-0000-0000444D0000}"/>
    <cellStyle name="Migliaia [0] 49 5 3" xfId="32119" xr:uid="{00000000-0005-0000-0000-0000454D0000}"/>
    <cellStyle name="Migliaia [0] 49 5 4" xfId="37235" xr:uid="{00000000-0005-0000-0000-0000464D0000}"/>
    <cellStyle name="Migliaia [0] 49 6" xfId="16021" xr:uid="{00000000-0005-0000-0000-0000474D0000}"/>
    <cellStyle name="Migliaia [0] 49 6 2" xfId="34580" xr:uid="{00000000-0005-0000-0000-0000484D0000}"/>
    <cellStyle name="Migliaia [0] 49 6 3" xfId="39882" xr:uid="{00000000-0005-0000-0000-0000494D0000}"/>
    <cellStyle name="Migliaia [0] 49 6 4" xfId="29229" xr:uid="{00000000-0005-0000-0000-00004A4D0000}"/>
    <cellStyle name="Migliaia [0] 49 7" xfId="32115" xr:uid="{00000000-0005-0000-0000-00004B4D0000}"/>
    <cellStyle name="Migliaia [0] 49 8" xfId="37231" xr:uid="{00000000-0005-0000-0000-00004C4D0000}"/>
    <cellStyle name="Migliaia [0] 49 9" xfId="1769" xr:uid="{00000000-0005-0000-0000-00004D4D0000}"/>
    <cellStyle name="Migliaia [0] 5" xfId="354" xr:uid="{00000000-0005-0000-0000-00004E4D0000}"/>
    <cellStyle name="Migliaia [0] 5 2" xfId="2315" xr:uid="{00000000-0005-0000-0000-00004F4D0000}"/>
    <cellStyle name="Migliaia [0] 5 2 2" xfId="4289" xr:uid="{00000000-0005-0000-0000-0000504D0000}"/>
    <cellStyle name="Migliaia [0] 5 2 2 2" xfId="8147" xr:uid="{00000000-0005-0000-0000-0000514D0000}"/>
    <cellStyle name="Migliaia [0] 5 2 2 2 2" xfId="18117" xr:uid="{00000000-0005-0000-0000-0000524D0000}"/>
    <cellStyle name="Migliaia [0] 5 2 2 2 3" xfId="44101" xr:uid="{00000000-0005-0000-0000-0000534D0000}"/>
    <cellStyle name="Migliaia [0] 5 2 2 2 4" xfId="47123" xr:uid="{00000000-0005-0000-0000-0000544D0000}"/>
    <cellStyle name="Migliaia [0] 5 2 2 2 5" xfId="50139" xr:uid="{00000000-0005-0000-0000-0000554D0000}"/>
    <cellStyle name="Migliaia [0] 5 2 2 3" xfId="8486" xr:uid="{00000000-0005-0000-0000-0000564D0000}"/>
    <cellStyle name="Migliaia [0] 5 2 2 4" xfId="6876" xr:uid="{00000000-0005-0000-0000-0000574D0000}"/>
    <cellStyle name="Migliaia [0] 5 2 2 4 2" xfId="17649" xr:uid="{00000000-0005-0000-0000-0000584D0000}"/>
    <cellStyle name="Migliaia [0] 5 2 2 4 3" xfId="42476" xr:uid="{00000000-0005-0000-0000-0000594D0000}"/>
    <cellStyle name="Migliaia [0] 5 2 2 4 4" xfId="46642" xr:uid="{00000000-0005-0000-0000-00005A4D0000}"/>
    <cellStyle name="Migliaia [0] 5 2 2 4 5" xfId="49658" xr:uid="{00000000-0005-0000-0000-00005B4D0000}"/>
    <cellStyle name="Migliaia [0] 5 2 2 5" xfId="16028" xr:uid="{00000000-0005-0000-0000-00005C4D0000}"/>
    <cellStyle name="Migliaia [0] 5 2 2 6" xfId="20406" xr:uid="{00000000-0005-0000-0000-00005D4D0000}"/>
    <cellStyle name="Migliaia [0] 5 2 2 7" xfId="45151" xr:uid="{00000000-0005-0000-0000-00005E4D0000}"/>
    <cellStyle name="Migliaia [0] 5 2 2 8" xfId="46057" xr:uid="{00000000-0005-0000-0000-00005F4D0000}"/>
    <cellStyle name="Migliaia [0] 5 2 3" xfId="8148" xr:uid="{00000000-0005-0000-0000-0000604D0000}"/>
    <cellStyle name="Migliaia [0] 5 2 3 2" xfId="29235" xr:uid="{00000000-0005-0000-0000-0000614D0000}"/>
    <cellStyle name="Migliaia [0] 5 2 3 2 2" xfId="34586" xr:uid="{00000000-0005-0000-0000-0000624D0000}"/>
    <cellStyle name="Migliaia [0] 5 2 3 2 3" xfId="39888" xr:uid="{00000000-0005-0000-0000-0000634D0000}"/>
    <cellStyle name="Migliaia [0] 5 2 3 3" xfId="32121" xr:uid="{00000000-0005-0000-0000-0000644D0000}"/>
    <cellStyle name="Migliaia [0] 5 2 3 4" xfId="37237" xr:uid="{00000000-0005-0000-0000-0000654D0000}"/>
    <cellStyle name="Migliaia [0] 5 2 4" xfId="16027" xr:uid="{00000000-0005-0000-0000-0000664D0000}"/>
    <cellStyle name="Migliaia [0] 5 2 5" xfId="20405" xr:uid="{00000000-0005-0000-0000-0000674D0000}"/>
    <cellStyle name="Migliaia [0] 5 3" xfId="4002" xr:uid="{00000000-0005-0000-0000-0000684D0000}"/>
    <cellStyle name="Migliaia [0] 5 3 2" xfId="8149" xr:uid="{00000000-0005-0000-0000-0000694D0000}"/>
    <cellStyle name="Migliaia [0] 5 3 2 2" xfId="14654" xr:uid="{00000000-0005-0000-0000-00006A4D0000}"/>
    <cellStyle name="Migliaia [0] 5 3 2 2 2" xfId="18118" xr:uid="{00000000-0005-0000-0000-00006B4D0000}"/>
    <cellStyle name="Migliaia [0] 5 3 2 2 2 2" xfId="34587" xr:uid="{00000000-0005-0000-0000-00006C4D0000}"/>
    <cellStyle name="Migliaia [0] 5 3 2 2 3" xfId="39889" xr:uid="{00000000-0005-0000-0000-00006D4D0000}"/>
    <cellStyle name="Migliaia [0] 5 3 2 2 4" xfId="29236" xr:uid="{00000000-0005-0000-0000-00006E4D0000}"/>
    <cellStyle name="Migliaia [0] 5 3 2 3" xfId="32122" xr:uid="{00000000-0005-0000-0000-00006F4D0000}"/>
    <cellStyle name="Migliaia [0] 5 3 2 4" xfId="37238" xr:uid="{00000000-0005-0000-0000-0000704D0000}"/>
    <cellStyle name="Migliaia [0] 5 3 2 5" xfId="44330" xr:uid="{00000000-0005-0000-0000-0000714D0000}"/>
    <cellStyle name="Migliaia [0] 5 3 2 6" xfId="47124" xr:uid="{00000000-0005-0000-0000-0000724D0000}"/>
    <cellStyle name="Migliaia [0] 5 3 2 7" xfId="50140" xr:uid="{00000000-0005-0000-0000-0000734D0000}"/>
    <cellStyle name="Migliaia [0] 5 3 2 8" xfId="13930" xr:uid="{00000000-0005-0000-0000-0000744D0000}"/>
    <cellStyle name="Migliaia [0] 5 3 3" xfId="8673" xr:uid="{00000000-0005-0000-0000-0000754D0000}"/>
    <cellStyle name="Migliaia [0] 5 3 4" xfId="6877" xr:uid="{00000000-0005-0000-0000-0000764D0000}"/>
    <cellStyle name="Migliaia [0] 5 3 4 2" xfId="17650" xr:uid="{00000000-0005-0000-0000-0000774D0000}"/>
    <cellStyle name="Migliaia [0] 5 3 4 3" xfId="42477" xr:uid="{00000000-0005-0000-0000-0000784D0000}"/>
    <cellStyle name="Migliaia [0] 5 3 4 4" xfId="46643" xr:uid="{00000000-0005-0000-0000-0000794D0000}"/>
    <cellStyle name="Migliaia [0] 5 3 4 5" xfId="49659" xr:uid="{00000000-0005-0000-0000-00007A4D0000}"/>
    <cellStyle name="Migliaia [0] 5 3 5" xfId="16029" xr:uid="{00000000-0005-0000-0000-00007B4D0000}"/>
    <cellStyle name="Migliaia [0] 5 3 6" xfId="20407" xr:uid="{00000000-0005-0000-0000-00007C4D0000}"/>
    <cellStyle name="Migliaia [0] 5 4" xfId="3549" xr:uid="{00000000-0005-0000-0000-00007D4D0000}"/>
    <cellStyle name="Migliaia [0] 5 4 2" xfId="13359" xr:uid="{00000000-0005-0000-0000-00007E4D0000}"/>
    <cellStyle name="Migliaia [0] 5 4 2 2" xfId="31400" xr:uid="{00000000-0005-0000-0000-00007F4D0000}"/>
    <cellStyle name="Migliaia [0] 5 4 2 2 2" xfId="36558" xr:uid="{00000000-0005-0000-0000-0000804D0000}"/>
    <cellStyle name="Migliaia [0] 5 4 2 2 3" xfId="41860" xr:uid="{00000000-0005-0000-0000-0000814D0000}"/>
    <cellStyle name="Migliaia [0] 5 4 2 3" xfId="33907" xr:uid="{00000000-0005-0000-0000-0000824D0000}"/>
    <cellStyle name="Migliaia [0] 5 4 2 4" xfId="39209" xr:uid="{00000000-0005-0000-0000-0000834D0000}"/>
    <cellStyle name="Migliaia [0] 5 4 3" xfId="16030" xr:uid="{00000000-0005-0000-0000-0000844D0000}"/>
    <cellStyle name="Migliaia [0] 5 4 3 2" xfId="34588" xr:uid="{00000000-0005-0000-0000-0000854D0000}"/>
    <cellStyle name="Migliaia [0] 5 4 3 3" xfId="39890" xr:uid="{00000000-0005-0000-0000-0000864D0000}"/>
    <cellStyle name="Migliaia [0] 5 4 3 4" xfId="29237" xr:uid="{00000000-0005-0000-0000-0000874D0000}"/>
    <cellStyle name="Migliaia [0] 5 4 4" xfId="32123" xr:uid="{00000000-0005-0000-0000-0000884D0000}"/>
    <cellStyle name="Migliaia [0] 5 4 5" xfId="37239" xr:uid="{00000000-0005-0000-0000-0000894D0000}"/>
    <cellStyle name="Migliaia [0] 5 4 6" xfId="12301" xr:uid="{00000000-0005-0000-0000-00008A4D0000}"/>
    <cellStyle name="Migliaia [0] 5 5" xfId="13428" xr:uid="{00000000-0005-0000-0000-00008B4D0000}"/>
    <cellStyle name="Migliaia [0] 5 5 2" xfId="29238" xr:uid="{00000000-0005-0000-0000-00008C4D0000}"/>
    <cellStyle name="Migliaia [0] 5 5 2 2" xfId="34589" xr:uid="{00000000-0005-0000-0000-00008D4D0000}"/>
    <cellStyle name="Migliaia [0] 5 5 2 3" xfId="39891" xr:uid="{00000000-0005-0000-0000-00008E4D0000}"/>
    <cellStyle name="Migliaia [0] 5 5 3" xfId="32124" xr:uid="{00000000-0005-0000-0000-00008F4D0000}"/>
    <cellStyle name="Migliaia [0] 5 5 4" xfId="37240" xr:uid="{00000000-0005-0000-0000-0000904D0000}"/>
    <cellStyle name="Migliaia [0] 5 6" xfId="16026" xr:uid="{00000000-0005-0000-0000-0000914D0000}"/>
    <cellStyle name="Migliaia [0] 5 6 2" xfId="34585" xr:uid="{00000000-0005-0000-0000-0000924D0000}"/>
    <cellStyle name="Migliaia [0] 5 6 3" xfId="39887" xr:uid="{00000000-0005-0000-0000-0000934D0000}"/>
    <cellStyle name="Migliaia [0] 5 6 4" xfId="29234" xr:uid="{00000000-0005-0000-0000-0000944D0000}"/>
    <cellStyle name="Migliaia [0] 5 7" xfId="32120" xr:uid="{00000000-0005-0000-0000-0000954D0000}"/>
    <cellStyle name="Migliaia [0] 5 8" xfId="37236" xr:uid="{00000000-0005-0000-0000-0000964D0000}"/>
    <cellStyle name="Migliaia [0] 5 9" xfId="1770" xr:uid="{00000000-0005-0000-0000-0000974D0000}"/>
    <cellStyle name="Migliaia [0] 50" xfId="355" xr:uid="{00000000-0005-0000-0000-0000984D0000}"/>
    <cellStyle name="Migliaia [0] 50 2" xfId="2316" xr:uid="{00000000-0005-0000-0000-0000994D0000}"/>
    <cellStyle name="Migliaia [0] 50 2 2" xfId="4290" xr:uid="{00000000-0005-0000-0000-00009A4D0000}"/>
    <cellStyle name="Migliaia [0] 50 2 2 2" xfId="8150" xr:uid="{00000000-0005-0000-0000-00009B4D0000}"/>
    <cellStyle name="Migliaia [0] 50 2 2 2 2" xfId="18119" xr:uid="{00000000-0005-0000-0000-00009C4D0000}"/>
    <cellStyle name="Migliaia [0] 50 2 2 2 3" xfId="43702" xr:uid="{00000000-0005-0000-0000-00009D4D0000}"/>
    <cellStyle name="Migliaia [0] 50 2 2 2 4" xfId="47125" xr:uid="{00000000-0005-0000-0000-00009E4D0000}"/>
    <cellStyle name="Migliaia [0] 50 2 2 2 5" xfId="50141" xr:uid="{00000000-0005-0000-0000-00009F4D0000}"/>
    <cellStyle name="Migliaia [0] 50 2 2 3" xfId="7477" xr:uid="{00000000-0005-0000-0000-0000A04D0000}"/>
    <cellStyle name="Migliaia [0] 50 2 2 4" xfId="6878" xr:uid="{00000000-0005-0000-0000-0000A14D0000}"/>
    <cellStyle name="Migliaia [0] 50 2 2 4 2" xfId="17651" xr:uid="{00000000-0005-0000-0000-0000A24D0000}"/>
    <cellStyle name="Migliaia [0] 50 2 2 4 3" xfId="44574" xr:uid="{00000000-0005-0000-0000-0000A34D0000}"/>
    <cellStyle name="Migliaia [0] 50 2 2 4 4" xfId="46644" xr:uid="{00000000-0005-0000-0000-0000A44D0000}"/>
    <cellStyle name="Migliaia [0] 50 2 2 4 5" xfId="49660" xr:uid="{00000000-0005-0000-0000-0000A54D0000}"/>
    <cellStyle name="Migliaia [0] 50 2 2 5" xfId="16033" xr:uid="{00000000-0005-0000-0000-0000A64D0000}"/>
    <cellStyle name="Migliaia [0] 50 2 2 6" xfId="20409" xr:uid="{00000000-0005-0000-0000-0000A74D0000}"/>
    <cellStyle name="Migliaia [0] 50 2 2 7" xfId="45152" xr:uid="{00000000-0005-0000-0000-0000A84D0000}"/>
    <cellStyle name="Migliaia [0] 50 2 2 8" xfId="46058" xr:uid="{00000000-0005-0000-0000-0000A94D0000}"/>
    <cellStyle name="Migliaia [0] 50 2 3" xfId="8151" xr:uid="{00000000-0005-0000-0000-0000AA4D0000}"/>
    <cellStyle name="Migliaia [0] 50 2 3 2" xfId="29240" xr:uid="{00000000-0005-0000-0000-0000AB4D0000}"/>
    <cellStyle name="Migliaia [0] 50 2 3 2 2" xfId="34591" xr:uid="{00000000-0005-0000-0000-0000AC4D0000}"/>
    <cellStyle name="Migliaia [0] 50 2 3 2 3" xfId="39893" xr:uid="{00000000-0005-0000-0000-0000AD4D0000}"/>
    <cellStyle name="Migliaia [0] 50 2 3 3" xfId="32126" xr:uid="{00000000-0005-0000-0000-0000AE4D0000}"/>
    <cellStyle name="Migliaia [0] 50 2 3 4" xfId="37242" xr:uid="{00000000-0005-0000-0000-0000AF4D0000}"/>
    <cellStyle name="Migliaia [0] 50 2 4" xfId="16032" xr:uid="{00000000-0005-0000-0000-0000B04D0000}"/>
    <cellStyle name="Migliaia [0] 50 2 5" xfId="20408" xr:uid="{00000000-0005-0000-0000-0000B14D0000}"/>
    <cellStyle name="Migliaia [0] 50 3" xfId="4003" xr:uid="{00000000-0005-0000-0000-0000B24D0000}"/>
    <cellStyle name="Migliaia [0] 50 3 2" xfId="8152" xr:uid="{00000000-0005-0000-0000-0000B34D0000}"/>
    <cellStyle name="Migliaia [0] 50 3 2 2" xfId="14655" xr:uid="{00000000-0005-0000-0000-0000B44D0000}"/>
    <cellStyle name="Migliaia [0] 50 3 2 2 2" xfId="18120" xr:uid="{00000000-0005-0000-0000-0000B54D0000}"/>
    <cellStyle name="Migliaia [0] 50 3 2 2 2 2" xfId="34592" xr:uid="{00000000-0005-0000-0000-0000B64D0000}"/>
    <cellStyle name="Migliaia [0] 50 3 2 2 3" xfId="39894" xr:uid="{00000000-0005-0000-0000-0000B74D0000}"/>
    <cellStyle name="Migliaia [0] 50 3 2 2 4" xfId="29241" xr:uid="{00000000-0005-0000-0000-0000B84D0000}"/>
    <cellStyle name="Migliaia [0] 50 3 2 3" xfId="32127" xr:uid="{00000000-0005-0000-0000-0000B94D0000}"/>
    <cellStyle name="Migliaia [0] 50 3 2 4" xfId="37243" xr:uid="{00000000-0005-0000-0000-0000BA4D0000}"/>
    <cellStyle name="Migliaia [0] 50 3 2 5" xfId="28724" xr:uid="{00000000-0005-0000-0000-0000BB4D0000}"/>
    <cellStyle name="Migliaia [0] 50 3 2 6" xfId="47126" xr:uid="{00000000-0005-0000-0000-0000BC4D0000}"/>
    <cellStyle name="Migliaia [0] 50 3 2 7" xfId="50142" xr:uid="{00000000-0005-0000-0000-0000BD4D0000}"/>
    <cellStyle name="Migliaia [0] 50 3 2 8" xfId="13931" xr:uid="{00000000-0005-0000-0000-0000BE4D0000}"/>
    <cellStyle name="Migliaia [0] 50 3 3" xfId="8515" xr:uid="{00000000-0005-0000-0000-0000BF4D0000}"/>
    <cellStyle name="Migliaia [0] 50 3 4" xfId="6879" xr:uid="{00000000-0005-0000-0000-0000C04D0000}"/>
    <cellStyle name="Migliaia [0] 50 3 4 2" xfId="17652" xr:uid="{00000000-0005-0000-0000-0000C14D0000}"/>
    <cellStyle name="Migliaia [0] 50 3 4 3" xfId="44754" xr:uid="{00000000-0005-0000-0000-0000C24D0000}"/>
    <cellStyle name="Migliaia [0] 50 3 4 4" xfId="46645" xr:uid="{00000000-0005-0000-0000-0000C34D0000}"/>
    <cellStyle name="Migliaia [0] 50 3 4 5" xfId="49661" xr:uid="{00000000-0005-0000-0000-0000C44D0000}"/>
    <cellStyle name="Migliaia [0] 50 3 5" xfId="16034" xr:uid="{00000000-0005-0000-0000-0000C54D0000}"/>
    <cellStyle name="Migliaia [0] 50 3 6" xfId="20410" xr:uid="{00000000-0005-0000-0000-0000C64D0000}"/>
    <cellStyle name="Migliaia [0] 50 4" xfId="3550" xr:uid="{00000000-0005-0000-0000-0000C74D0000}"/>
    <cellStyle name="Migliaia [0] 50 4 2" xfId="13360" xr:uid="{00000000-0005-0000-0000-0000C84D0000}"/>
    <cellStyle name="Migliaia [0] 50 4 2 2" xfId="31401" xr:uid="{00000000-0005-0000-0000-0000C94D0000}"/>
    <cellStyle name="Migliaia [0] 50 4 2 2 2" xfId="36559" xr:uid="{00000000-0005-0000-0000-0000CA4D0000}"/>
    <cellStyle name="Migliaia [0] 50 4 2 2 3" xfId="41861" xr:uid="{00000000-0005-0000-0000-0000CB4D0000}"/>
    <cellStyle name="Migliaia [0] 50 4 2 3" xfId="33908" xr:uid="{00000000-0005-0000-0000-0000CC4D0000}"/>
    <cellStyle name="Migliaia [0] 50 4 2 4" xfId="39210" xr:uid="{00000000-0005-0000-0000-0000CD4D0000}"/>
    <cellStyle name="Migliaia [0] 50 4 3" xfId="16035" xr:uid="{00000000-0005-0000-0000-0000CE4D0000}"/>
    <cellStyle name="Migliaia [0] 50 4 3 2" xfId="34593" xr:uid="{00000000-0005-0000-0000-0000CF4D0000}"/>
    <cellStyle name="Migliaia [0] 50 4 3 3" xfId="39895" xr:uid="{00000000-0005-0000-0000-0000D04D0000}"/>
    <cellStyle name="Migliaia [0] 50 4 3 4" xfId="29242" xr:uid="{00000000-0005-0000-0000-0000D14D0000}"/>
    <cellStyle name="Migliaia [0] 50 4 4" xfId="32128" xr:uid="{00000000-0005-0000-0000-0000D24D0000}"/>
    <cellStyle name="Migliaia [0] 50 4 5" xfId="37244" xr:uid="{00000000-0005-0000-0000-0000D34D0000}"/>
    <cellStyle name="Migliaia [0] 50 4 6" xfId="12302" xr:uid="{00000000-0005-0000-0000-0000D44D0000}"/>
    <cellStyle name="Migliaia [0] 50 5" xfId="13429" xr:uid="{00000000-0005-0000-0000-0000D54D0000}"/>
    <cellStyle name="Migliaia [0] 50 5 2" xfId="29243" xr:uid="{00000000-0005-0000-0000-0000D64D0000}"/>
    <cellStyle name="Migliaia [0] 50 5 2 2" xfId="34594" xr:uid="{00000000-0005-0000-0000-0000D74D0000}"/>
    <cellStyle name="Migliaia [0] 50 5 2 3" xfId="39896" xr:uid="{00000000-0005-0000-0000-0000D84D0000}"/>
    <cellStyle name="Migliaia [0] 50 5 3" xfId="32129" xr:uid="{00000000-0005-0000-0000-0000D94D0000}"/>
    <cellStyle name="Migliaia [0] 50 5 4" xfId="37245" xr:uid="{00000000-0005-0000-0000-0000DA4D0000}"/>
    <cellStyle name="Migliaia [0] 50 6" xfId="16031" xr:uid="{00000000-0005-0000-0000-0000DB4D0000}"/>
    <cellStyle name="Migliaia [0] 50 6 2" xfId="34590" xr:uid="{00000000-0005-0000-0000-0000DC4D0000}"/>
    <cellStyle name="Migliaia [0] 50 6 3" xfId="39892" xr:uid="{00000000-0005-0000-0000-0000DD4D0000}"/>
    <cellStyle name="Migliaia [0] 50 6 4" xfId="29239" xr:uid="{00000000-0005-0000-0000-0000DE4D0000}"/>
    <cellStyle name="Migliaia [0] 50 7" xfId="32125" xr:uid="{00000000-0005-0000-0000-0000DF4D0000}"/>
    <cellStyle name="Migliaia [0] 50 8" xfId="37241" xr:uid="{00000000-0005-0000-0000-0000E04D0000}"/>
    <cellStyle name="Migliaia [0] 50 9" xfId="1771" xr:uid="{00000000-0005-0000-0000-0000E14D0000}"/>
    <cellStyle name="Migliaia [0] 51" xfId="356" xr:uid="{00000000-0005-0000-0000-0000E24D0000}"/>
    <cellStyle name="Migliaia [0] 51 2" xfId="2317" xr:uid="{00000000-0005-0000-0000-0000E34D0000}"/>
    <cellStyle name="Migliaia [0] 51 2 2" xfId="4291" xr:uid="{00000000-0005-0000-0000-0000E44D0000}"/>
    <cellStyle name="Migliaia [0] 51 2 2 2" xfId="8153" xr:uid="{00000000-0005-0000-0000-0000E54D0000}"/>
    <cellStyle name="Migliaia [0] 51 2 2 2 2" xfId="18121" xr:uid="{00000000-0005-0000-0000-0000E64D0000}"/>
    <cellStyle name="Migliaia [0] 51 2 2 2 3" xfId="44680" xr:uid="{00000000-0005-0000-0000-0000E74D0000}"/>
    <cellStyle name="Migliaia [0] 51 2 2 2 4" xfId="47127" xr:uid="{00000000-0005-0000-0000-0000E84D0000}"/>
    <cellStyle name="Migliaia [0] 51 2 2 2 5" xfId="50143" xr:uid="{00000000-0005-0000-0000-0000E94D0000}"/>
    <cellStyle name="Migliaia [0] 51 2 2 3" xfId="8636" xr:uid="{00000000-0005-0000-0000-0000EA4D0000}"/>
    <cellStyle name="Migliaia [0] 51 2 2 4" xfId="6880" xr:uid="{00000000-0005-0000-0000-0000EB4D0000}"/>
    <cellStyle name="Migliaia [0] 51 2 2 4 2" xfId="17653" xr:uid="{00000000-0005-0000-0000-0000EC4D0000}"/>
    <cellStyle name="Migliaia [0] 51 2 2 4 3" xfId="42478" xr:uid="{00000000-0005-0000-0000-0000ED4D0000}"/>
    <cellStyle name="Migliaia [0] 51 2 2 4 4" xfId="46646" xr:uid="{00000000-0005-0000-0000-0000EE4D0000}"/>
    <cellStyle name="Migliaia [0] 51 2 2 4 5" xfId="49662" xr:uid="{00000000-0005-0000-0000-0000EF4D0000}"/>
    <cellStyle name="Migliaia [0] 51 2 2 5" xfId="16038" xr:uid="{00000000-0005-0000-0000-0000F04D0000}"/>
    <cellStyle name="Migliaia [0] 51 2 2 6" xfId="20412" xr:uid="{00000000-0005-0000-0000-0000F14D0000}"/>
    <cellStyle name="Migliaia [0] 51 2 2 7" xfId="45153" xr:uid="{00000000-0005-0000-0000-0000F24D0000}"/>
    <cellStyle name="Migliaia [0] 51 2 2 8" xfId="46059" xr:uid="{00000000-0005-0000-0000-0000F34D0000}"/>
    <cellStyle name="Migliaia [0] 51 2 3" xfId="8154" xr:uid="{00000000-0005-0000-0000-0000F44D0000}"/>
    <cellStyle name="Migliaia [0] 51 2 3 2" xfId="29245" xr:uid="{00000000-0005-0000-0000-0000F54D0000}"/>
    <cellStyle name="Migliaia [0] 51 2 3 2 2" xfId="34596" xr:uid="{00000000-0005-0000-0000-0000F64D0000}"/>
    <cellStyle name="Migliaia [0] 51 2 3 2 3" xfId="39898" xr:uid="{00000000-0005-0000-0000-0000F74D0000}"/>
    <cellStyle name="Migliaia [0] 51 2 3 3" xfId="32131" xr:uid="{00000000-0005-0000-0000-0000F84D0000}"/>
    <cellStyle name="Migliaia [0] 51 2 3 4" xfId="37247" xr:uid="{00000000-0005-0000-0000-0000F94D0000}"/>
    <cellStyle name="Migliaia [0] 51 2 4" xfId="16037" xr:uid="{00000000-0005-0000-0000-0000FA4D0000}"/>
    <cellStyle name="Migliaia [0] 51 2 5" xfId="20411" xr:uid="{00000000-0005-0000-0000-0000FB4D0000}"/>
    <cellStyle name="Migliaia [0] 51 3" xfId="4004" xr:uid="{00000000-0005-0000-0000-0000FC4D0000}"/>
    <cellStyle name="Migliaia [0] 51 3 2" xfId="8155" xr:uid="{00000000-0005-0000-0000-0000FD4D0000}"/>
    <cellStyle name="Migliaia [0] 51 3 2 2" xfId="14656" xr:uid="{00000000-0005-0000-0000-0000FE4D0000}"/>
    <cellStyle name="Migliaia [0] 51 3 2 2 2" xfId="18122" xr:uid="{00000000-0005-0000-0000-0000FF4D0000}"/>
    <cellStyle name="Migliaia [0] 51 3 2 2 2 2" xfId="34597" xr:uid="{00000000-0005-0000-0000-0000004E0000}"/>
    <cellStyle name="Migliaia [0] 51 3 2 2 3" xfId="39899" xr:uid="{00000000-0005-0000-0000-0000014E0000}"/>
    <cellStyle name="Migliaia [0] 51 3 2 2 4" xfId="29246" xr:uid="{00000000-0005-0000-0000-0000024E0000}"/>
    <cellStyle name="Migliaia [0] 51 3 2 3" xfId="32132" xr:uid="{00000000-0005-0000-0000-0000034E0000}"/>
    <cellStyle name="Migliaia [0] 51 3 2 4" xfId="37248" xr:uid="{00000000-0005-0000-0000-0000044E0000}"/>
    <cellStyle name="Migliaia [0] 51 3 2 5" xfId="43446" xr:uid="{00000000-0005-0000-0000-0000054E0000}"/>
    <cellStyle name="Migliaia [0] 51 3 2 6" xfId="47128" xr:uid="{00000000-0005-0000-0000-0000064E0000}"/>
    <cellStyle name="Migliaia [0] 51 3 2 7" xfId="50144" xr:uid="{00000000-0005-0000-0000-0000074E0000}"/>
    <cellStyle name="Migliaia [0] 51 3 2 8" xfId="13932" xr:uid="{00000000-0005-0000-0000-0000084E0000}"/>
    <cellStyle name="Migliaia [0] 51 3 3" xfId="8672" xr:uid="{00000000-0005-0000-0000-0000094E0000}"/>
    <cellStyle name="Migliaia [0] 51 3 4" xfId="6881" xr:uid="{00000000-0005-0000-0000-00000A4E0000}"/>
    <cellStyle name="Migliaia [0] 51 3 4 2" xfId="17654" xr:uid="{00000000-0005-0000-0000-00000B4E0000}"/>
    <cellStyle name="Migliaia [0] 51 3 4 3" xfId="43881" xr:uid="{00000000-0005-0000-0000-00000C4E0000}"/>
    <cellStyle name="Migliaia [0] 51 3 4 4" xfId="46647" xr:uid="{00000000-0005-0000-0000-00000D4E0000}"/>
    <cellStyle name="Migliaia [0] 51 3 4 5" xfId="49663" xr:uid="{00000000-0005-0000-0000-00000E4E0000}"/>
    <cellStyle name="Migliaia [0] 51 3 5" xfId="16039" xr:uid="{00000000-0005-0000-0000-00000F4E0000}"/>
    <cellStyle name="Migliaia [0] 51 3 6" xfId="20413" xr:uid="{00000000-0005-0000-0000-0000104E0000}"/>
    <cellStyle name="Migliaia [0] 51 4" xfId="3551" xr:uid="{00000000-0005-0000-0000-0000114E0000}"/>
    <cellStyle name="Migliaia [0] 51 4 2" xfId="13361" xr:uid="{00000000-0005-0000-0000-0000124E0000}"/>
    <cellStyle name="Migliaia [0] 51 4 2 2" xfId="31402" xr:uid="{00000000-0005-0000-0000-0000134E0000}"/>
    <cellStyle name="Migliaia [0] 51 4 2 2 2" xfId="36560" xr:uid="{00000000-0005-0000-0000-0000144E0000}"/>
    <cellStyle name="Migliaia [0] 51 4 2 2 3" xfId="41862" xr:uid="{00000000-0005-0000-0000-0000154E0000}"/>
    <cellStyle name="Migliaia [0] 51 4 2 3" xfId="33909" xr:uid="{00000000-0005-0000-0000-0000164E0000}"/>
    <cellStyle name="Migliaia [0] 51 4 2 4" xfId="39211" xr:uid="{00000000-0005-0000-0000-0000174E0000}"/>
    <cellStyle name="Migliaia [0] 51 4 3" xfId="16040" xr:uid="{00000000-0005-0000-0000-0000184E0000}"/>
    <cellStyle name="Migliaia [0] 51 4 3 2" xfId="34598" xr:uid="{00000000-0005-0000-0000-0000194E0000}"/>
    <cellStyle name="Migliaia [0] 51 4 3 3" xfId="39900" xr:uid="{00000000-0005-0000-0000-00001A4E0000}"/>
    <cellStyle name="Migliaia [0] 51 4 3 4" xfId="29247" xr:uid="{00000000-0005-0000-0000-00001B4E0000}"/>
    <cellStyle name="Migliaia [0] 51 4 4" xfId="32133" xr:uid="{00000000-0005-0000-0000-00001C4E0000}"/>
    <cellStyle name="Migliaia [0] 51 4 5" xfId="37249" xr:uid="{00000000-0005-0000-0000-00001D4E0000}"/>
    <cellStyle name="Migliaia [0] 51 4 6" xfId="12303" xr:uid="{00000000-0005-0000-0000-00001E4E0000}"/>
    <cellStyle name="Migliaia [0] 51 5" xfId="13430" xr:uid="{00000000-0005-0000-0000-00001F4E0000}"/>
    <cellStyle name="Migliaia [0] 51 5 2" xfId="29248" xr:uid="{00000000-0005-0000-0000-0000204E0000}"/>
    <cellStyle name="Migliaia [0] 51 5 2 2" xfId="34599" xr:uid="{00000000-0005-0000-0000-0000214E0000}"/>
    <cellStyle name="Migliaia [0] 51 5 2 3" xfId="39901" xr:uid="{00000000-0005-0000-0000-0000224E0000}"/>
    <cellStyle name="Migliaia [0] 51 5 3" xfId="32134" xr:uid="{00000000-0005-0000-0000-0000234E0000}"/>
    <cellStyle name="Migliaia [0] 51 5 4" xfId="37250" xr:uid="{00000000-0005-0000-0000-0000244E0000}"/>
    <cellStyle name="Migliaia [0] 51 6" xfId="16036" xr:uid="{00000000-0005-0000-0000-0000254E0000}"/>
    <cellStyle name="Migliaia [0] 51 6 2" xfId="34595" xr:uid="{00000000-0005-0000-0000-0000264E0000}"/>
    <cellStyle name="Migliaia [0] 51 6 3" xfId="39897" xr:uid="{00000000-0005-0000-0000-0000274E0000}"/>
    <cellStyle name="Migliaia [0] 51 6 4" xfId="29244" xr:uid="{00000000-0005-0000-0000-0000284E0000}"/>
    <cellStyle name="Migliaia [0] 51 7" xfId="32130" xr:uid="{00000000-0005-0000-0000-0000294E0000}"/>
    <cellStyle name="Migliaia [0] 51 8" xfId="37246" xr:uid="{00000000-0005-0000-0000-00002A4E0000}"/>
    <cellStyle name="Migliaia [0] 51 9" xfId="1772" xr:uid="{00000000-0005-0000-0000-00002B4E0000}"/>
    <cellStyle name="Migliaia [0] 52" xfId="357" xr:uid="{00000000-0005-0000-0000-00002C4E0000}"/>
    <cellStyle name="Migliaia [0] 52 2" xfId="2318" xr:uid="{00000000-0005-0000-0000-00002D4E0000}"/>
    <cellStyle name="Migliaia [0] 52 2 2" xfId="4292" xr:uid="{00000000-0005-0000-0000-00002E4E0000}"/>
    <cellStyle name="Migliaia [0] 52 2 2 2" xfId="8156" xr:uid="{00000000-0005-0000-0000-00002F4E0000}"/>
    <cellStyle name="Migliaia [0] 52 2 2 2 2" xfId="18123" xr:uid="{00000000-0005-0000-0000-0000304E0000}"/>
    <cellStyle name="Migliaia [0] 52 2 2 2 3" xfId="44293" xr:uid="{00000000-0005-0000-0000-0000314E0000}"/>
    <cellStyle name="Migliaia [0] 52 2 2 2 4" xfId="47129" xr:uid="{00000000-0005-0000-0000-0000324E0000}"/>
    <cellStyle name="Migliaia [0] 52 2 2 2 5" xfId="50145" xr:uid="{00000000-0005-0000-0000-0000334E0000}"/>
    <cellStyle name="Migliaia [0] 52 2 2 3" xfId="8635" xr:uid="{00000000-0005-0000-0000-0000344E0000}"/>
    <cellStyle name="Migliaia [0] 52 2 2 4" xfId="6882" xr:uid="{00000000-0005-0000-0000-0000354E0000}"/>
    <cellStyle name="Migliaia [0] 52 2 2 4 2" xfId="17655" xr:uid="{00000000-0005-0000-0000-0000364E0000}"/>
    <cellStyle name="Migliaia [0] 52 2 2 4 3" xfId="42479" xr:uid="{00000000-0005-0000-0000-0000374E0000}"/>
    <cellStyle name="Migliaia [0] 52 2 2 4 4" xfId="46648" xr:uid="{00000000-0005-0000-0000-0000384E0000}"/>
    <cellStyle name="Migliaia [0] 52 2 2 4 5" xfId="49664" xr:uid="{00000000-0005-0000-0000-0000394E0000}"/>
    <cellStyle name="Migliaia [0] 52 2 2 5" xfId="16043" xr:uid="{00000000-0005-0000-0000-00003A4E0000}"/>
    <cellStyle name="Migliaia [0] 52 2 2 6" xfId="20415" xr:uid="{00000000-0005-0000-0000-00003B4E0000}"/>
    <cellStyle name="Migliaia [0] 52 2 2 7" xfId="45154" xr:uid="{00000000-0005-0000-0000-00003C4E0000}"/>
    <cellStyle name="Migliaia [0] 52 2 2 8" xfId="46060" xr:uid="{00000000-0005-0000-0000-00003D4E0000}"/>
    <cellStyle name="Migliaia [0] 52 2 3" xfId="8157" xr:uid="{00000000-0005-0000-0000-00003E4E0000}"/>
    <cellStyle name="Migliaia [0] 52 2 3 2" xfId="29250" xr:uid="{00000000-0005-0000-0000-00003F4E0000}"/>
    <cellStyle name="Migliaia [0] 52 2 3 2 2" xfId="34601" xr:uid="{00000000-0005-0000-0000-0000404E0000}"/>
    <cellStyle name="Migliaia [0] 52 2 3 2 3" xfId="39903" xr:uid="{00000000-0005-0000-0000-0000414E0000}"/>
    <cellStyle name="Migliaia [0] 52 2 3 3" xfId="32136" xr:uid="{00000000-0005-0000-0000-0000424E0000}"/>
    <cellStyle name="Migliaia [0] 52 2 3 4" xfId="37252" xr:uid="{00000000-0005-0000-0000-0000434E0000}"/>
    <cellStyle name="Migliaia [0] 52 2 4" xfId="16042" xr:uid="{00000000-0005-0000-0000-0000444E0000}"/>
    <cellStyle name="Migliaia [0] 52 2 5" xfId="20414" xr:uid="{00000000-0005-0000-0000-0000454E0000}"/>
    <cellStyle name="Migliaia [0] 52 3" xfId="4005" xr:uid="{00000000-0005-0000-0000-0000464E0000}"/>
    <cellStyle name="Migliaia [0] 52 3 2" xfId="8158" xr:uid="{00000000-0005-0000-0000-0000474E0000}"/>
    <cellStyle name="Migliaia [0] 52 3 2 2" xfId="14657" xr:uid="{00000000-0005-0000-0000-0000484E0000}"/>
    <cellStyle name="Migliaia [0] 52 3 2 2 2" xfId="18124" xr:uid="{00000000-0005-0000-0000-0000494E0000}"/>
    <cellStyle name="Migliaia [0] 52 3 2 2 2 2" xfId="34602" xr:uid="{00000000-0005-0000-0000-00004A4E0000}"/>
    <cellStyle name="Migliaia [0] 52 3 2 2 3" xfId="39904" xr:uid="{00000000-0005-0000-0000-00004B4E0000}"/>
    <cellStyle name="Migliaia [0] 52 3 2 2 4" xfId="29251" xr:uid="{00000000-0005-0000-0000-00004C4E0000}"/>
    <cellStyle name="Migliaia [0] 52 3 2 3" xfId="32137" xr:uid="{00000000-0005-0000-0000-00004D4E0000}"/>
    <cellStyle name="Migliaia [0] 52 3 2 4" xfId="37253" xr:uid="{00000000-0005-0000-0000-00004E4E0000}"/>
    <cellStyle name="Migliaia [0] 52 3 2 5" xfId="21405" xr:uid="{00000000-0005-0000-0000-00004F4E0000}"/>
    <cellStyle name="Migliaia [0] 52 3 2 6" xfId="47130" xr:uid="{00000000-0005-0000-0000-0000504E0000}"/>
    <cellStyle name="Migliaia [0] 52 3 2 7" xfId="50146" xr:uid="{00000000-0005-0000-0000-0000514E0000}"/>
    <cellStyle name="Migliaia [0] 52 3 2 8" xfId="13933" xr:uid="{00000000-0005-0000-0000-0000524E0000}"/>
    <cellStyle name="Migliaia [0] 52 3 3" xfId="8516" xr:uid="{00000000-0005-0000-0000-0000534E0000}"/>
    <cellStyle name="Migliaia [0] 52 3 4" xfId="6883" xr:uid="{00000000-0005-0000-0000-0000544E0000}"/>
    <cellStyle name="Migliaia [0] 52 3 4 2" xfId="17656" xr:uid="{00000000-0005-0000-0000-0000554E0000}"/>
    <cellStyle name="Migliaia [0] 52 3 4 3" xfId="44457" xr:uid="{00000000-0005-0000-0000-0000564E0000}"/>
    <cellStyle name="Migliaia [0] 52 3 4 4" xfId="46649" xr:uid="{00000000-0005-0000-0000-0000574E0000}"/>
    <cellStyle name="Migliaia [0] 52 3 4 5" xfId="49665" xr:uid="{00000000-0005-0000-0000-0000584E0000}"/>
    <cellStyle name="Migliaia [0] 52 3 5" xfId="16044" xr:uid="{00000000-0005-0000-0000-0000594E0000}"/>
    <cellStyle name="Migliaia [0] 52 3 6" xfId="20416" xr:uid="{00000000-0005-0000-0000-00005A4E0000}"/>
    <cellStyle name="Migliaia [0] 52 4" xfId="3552" xr:uid="{00000000-0005-0000-0000-00005B4E0000}"/>
    <cellStyle name="Migliaia [0] 52 4 2" xfId="13362" xr:uid="{00000000-0005-0000-0000-00005C4E0000}"/>
    <cellStyle name="Migliaia [0] 52 4 2 2" xfId="31403" xr:uid="{00000000-0005-0000-0000-00005D4E0000}"/>
    <cellStyle name="Migliaia [0] 52 4 2 2 2" xfId="36561" xr:uid="{00000000-0005-0000-0000-00005E4E0000}"/>
    <cellStyle name="Migliaia [0] 52 4 2 2 3" xfId="41863" xr:uid="{00000000-0005-0000-0000-00005F4E0000}"/>
    <cellStyle name="Migliaia [0] 52 4 2 3" xfId="33910" xr:uid="{00000000-0005-0000-0000-0000604E0000}"/>
    <cellStyle name="Migliaia [0] 52 4 2 4" xfId="39212" xr:uid="{00000000-0005-0000-0000-0000614E0000}"/>
    <cellStyle name="Migliaia [0] 52 4 3" xfId="16045" xr:uid="{00000000-0005-0000-0000-0000624E0000}"/>
    <cellStyle name="Migliaia [0] 52 4 3 2" xfId="34603" xr:uid="{00000000-0005-0000-0000-0000634E0000}"/>
    <cellStyle name="Migliaia [0] 52 4 3 3" xfId="39905" xr:uid="{00000000-0005-0000-0000-0000644E0000}"/>
    <cellStyle name="Migliaia [0] 52 4 3 4" xfId="29252" xr:uid="{00000000-0005-0000-0000-0000654E0000}"/>
    <cellStyle name="Migliaia [0] 52 4 4" xfId="32138" xr:uid="{00000000-0005-0000-0000-0000664E0000}"/>
    <cellStyle name="Migliaia [0] 52 4 5" xfId="37254" xr:uid="{00000000-0005-0000-0000-0000674E0000}"/>
    <cellStyle name="Migliaia [0] 52 4 6" xfId="12304" xr:uid="{00000000-0005-0000-0000-0000684E0000}"/>
    <cellStyle name="Migliaia [0] 52 5" xfId="13431" xr:uid="{00000000-0005-0000-0000-0000694E0000}"/>
    <cellStyle name="Migliaia [0] 52 5 2" xfId="29253" xr:uid="{00000000-0005-0000-0000-00006A4E0000}"/>
    <cellStyle name="Migliaia [0] 52 5 2 2" xfId="34604" xr:uid="{00000000-0005-0000-0000-00006B4E0000}"/>
    <cellStyle name="Migliaia [0] 52 5 2 3" xfId="39906" xr:uid="{00000000-0005-0000-0000-00006C4E0000}"/>
    <cellStyle name="Migliaia [0] 52 5 3" xfId="32139" xr:uid="{00000000-0005-0000-0000-00006D4E0000}"/>
    <cellStyle name="Migliaia [0] 52 5 4" xfId="37255" xr:uid="{00000000-0005-0000-0000-00006E4E0000}"/>
    <cellStyle name="Migliaia [0] 52 6" xfId="16041" xr:uid="{00000000-0005-0000-0000-00006F4E0000}"/>
    <cellStyle name="Migliaia [0] 52 6 2" xfId="34600" xr:uid="{00000000-0005-0000-0000-0000704E0000}"/>
    <cellStyle name="Migliaia [0] 52 6 3" xfId="39902" xr:uid="{00000000-0005-0000-0000-0000714E0000}"/>
    <cellStyle name="Migliaia [0] 52 6 4" xfId="29249" xr:uid="{00000000-0005-0000-0000-0000724E0000}"/>
    <cellStyle name="Migliaia [0] 52 7" xfId="32135" xr:uid="{00000000-0005-0000-0000-0000734E0000}"/>
    <cellStyle name="Migliaia [0] 52 8" xfId="37251" xr:uid="{00000000-0005-0000-0000-0000744E0000}"/>
    <cellStyle name="Migliaia [0] 52 9" xfId="1773" xr:uid="{00000000-0005-0000-0000-0000754E0000}"/>
    <cellStyle name="Migliaia [0] 53" xfId="358" xr:uid="{00000000-0005-0000-0000-0000764E0000}"/>
    <cellStyle name="Migliaia [0] 53 2" xfId="2319" xr:uid="{00000000-0005-0000-0000-0000774E0000}"/>
    <cellStyle name="Migliaia [0] 53 2 2" xfId="4293" xr:uid="{00000000-0005-0000-0000-0000784E0000}"/>
    <cellStyle name="Migliaia [0] 53 2 2 2" xfId="8159" xr:uid="{00000000-0005-0000-0000-0000794E0000}"/>
    <cellStyle name="Migliaia [0] 53 2 2 2 2" xfId="18125" xr:uid="{00000000-0005-0000-0000-00007A4E0000}"/>
    <cellStyle name="Migliaia [0] 53 2 2 2 3" xfId="43807" xr:uid="{00000000-0005-0000-0000-00007B4E0000}"/>
    <cellStyle name="Migliaia [0] 53 2 2 2 4" xfId="47131" xr:uid="{00000000-0005-0000-0000-00007C4E0000}"/>
    <cellStyle name="Migliaia [0] 53 2 2 2 5" xfId="50147" xr:uid="{00000000-0005-0000-0000-00007D4E0000}"/>
    <cellStyle name="Migliaia [0] 53 2 2 3" xfId="8634" xr:uid="{00000000-0005-0000-0000-00007E4E0000}"/>
    <cellStyle name="Migliaia [0] 53 2 2 4" xfId="6884" xr:uid="{00000000-0005-0000-0000-00007F4E0000}"/>
    <cellStyle name="Migliaia [0] 53 2 2 4 2" xfId="17657" xr:uid="{00000000-0005-0000-0000-0000804E0000}"/>
    <cellStyle name="Migliaia [0] 53 2 2 4 3" xfId="42480" xr:uid="{00000000-0005-0000-0000-0000814E0000}"/>
    <cellStyle name="Migliaia [0] 53 2 2 4 4" xfId="46650" xr:uid="{00000000-0005-0000-0000-0000824E0000}"/>
    <cellStyle name="Migliaia [0] 53 2 2 4 5" xfId="49666" xr:uid="{00000000-0005-0000-0000-0000834E0000}"/>
    <cellStyle name="Migliaia [0] 53 2 2 5" xfId="16048" xr:uid="{00000000-0005-0000-0000-0000844E0000}"/>
    <cellStyle name="Migliaia [0] 53 2 2 6" xfId="20418" xr:uid="{00000000-0005-0000-0000-0000854E0000}"/>
    <cellStyle name="Migliaia [0] 53 2 2 7" xfId="45155" xr:uid="{00000000-0005-0000-0000-0000864E0000}"/>
    <cellStyle name="Migliaia [0] 53 2 2 8" xfId="46061" xr:uid="{00000000-0005-0000-0000-0000874E0000}"/>
    <cellStyle name="Migliaia [0] 53 2 3" xfId="8160" xr:uid="{00000000-0005-0000-0000-0000884E0000}"/>
    <cellStyle name="Migliaia [0] 53 2 3 2" xfId="29255" xr:uid="{00000000-0005-0000-0000-0000894E0000}"/>
    <cellStyle name="Migliaia [0] 53 2 3 2 2" xfId="34606" xr:uid="{00000000-0005-0000-0000-00008A4E0000}"/>
    <cellStyle name="Migliaia [0] 53 2 3 2 3" xfId="39908" xr:uid="{00000000-0005-0000-0000-00008B4E0000}"/>
    <cellStyle name="Migliaia [0] 53 2 3 3" xfId="32141" xr:uid="{00000000-0005-0000-0000-00008C4E0000}"/>
    <cellStyle name="Migliaia [0] 53 2 3 4" xfId="37257" xr:uid="{00000000-0005-0000-0000-00008D4E0000}"/>
    <cellStyle name="Migliaia [0] 53 2 4" xfId="16047" xr:uid="{00000000-0005-0000-0000-00008E4E0000}"/>
    <cellStyle name="Migliaia [0] 53 2 5" xfId="20417" xr:uid="{00000000-0005-0000-0000-00008F4E0000}"/>
    <cellStyle name="Migliaia [0] 53 3" xfId="4006" xr:uid="{00000000-0005-0000-0000-0000904E0000}"/>
    <cellStyle name="Migliaia [0] 53 3 2" xfId="8161" xr:uid="{00000000-0005-0000-0000-0000914E0000}"/>
    <cellStyle name="Migliaia [0] 53 3 2 2" xfId="14658" xr:uid="{00000000-0005-0000-0000-0000924E0000}"/>
    <cellStyle name="Migliaia [0] 53 3 2 2 2" xfId="18126" xr:uid="{00000000-0005-0000-0000-0000934E0000}"/>
    <cellStyle name="Migliaia [0] 53 3 2 2 2 2" xfId="34607" xr:uid="{00000000-0005-0000-0000-0000944E0000}"/>
    <cellStyle name="Migliaia [0] 53 3 2 2 3" xfId="39909" xr:uid="{00000000-0005-0000-0000-0000954E0000}"/>
    <cellStyle name="Migliaia [0] 53 3 2 2 4" xfId="29256" xr:uid="{00000000-0005-0000-0000-0000964E0000}"/>
    <cellStyle name="Migliaia [0] 53 3 2 3" xfId="32142" xr:uid="{00000000-0005-0000-0000-0000974E0000}"/>
    <cellStyle name="Migliaia [0] 53 3 2 4" xfId="37258" xr:uid="{00000000-0005-0000-0000-0000984E0000}"/>
    <cellStyle name="Migliaia [0] 53 3 2 5" xfId="44038" xr:uid="{00000000-0005-0000-0000-0000994E0000}"/>
    <cellStyle name="Migliaia [0] 53 3 2 6" xfId="47132" xr:uid="{00000000-0005-0000-0000-00009A4E0000}"/>
    <cellStyle name="Migliaia [0] 53 3 2 7" xfId="50148" xr:uid="{00000000-0005-0000-0000-00009B4E0000}"/>
    <cellStyle name="Migliaia [0] 53 3 2 8" xfId="13934" xr:uid="{00000000-0005-0000-0000-00009C4E0000}"/>
    <cellStyle name="Migliaia [0] 53 3 3" xfId="7419" xr:uid="{00000000-0005-0000-0000-00009D4E0000}"/>
    <cellStyle name="Migliaia [0] 53 3 4" xfId="6885" xr:uid="{00000000-0005-0000-0000-00009E4E0000}"/>
    <cellStyle name="Migliaia [0] 53 3 4 2" xfId="17658" xr:uid="{00000000-0005-0000-0000-00009F4E0000}"/>
    <cellStyle name="Migliaia [0] 53 3 4 3" xfId="43358" xr:uid="{00000000-0005-0000-0000-0000A04E0000}"/>
    <cellStyle name="Migliaia [0] 53 3 4 4" xfId="46651" xr:uid="{00000000-0005-0000-0000-0000A14E0000}"/>
    <cellStyle name="Migliaia [0] 53 3 4 5" xfId="49667" xr:uid="{00000000-0005-0000-0000-0000A24E0000}"/>
    <cellStyle name="Migliaia [0] 53 3 5" xfId="16049" xr:uid="{00000000-0005-0000-0000-0000A34E0000}"/>
    <cellStyle name="Migliaia [0] 53 3 6" xfId="20419" xr:uid="{00000000-0005-0000-0000-0000A44E0000}"/>
    <cellStyle name="Migliaia [0] 53 4" xfId="3553" xr:uid="{00000000-0005-0000-0000-0000A54E0000}"/>
    <cellStyle name="Migliaia [0] 53 4 2" xfId="13363" xr:uid="{00000000-0005-0000-0000-0000A64E0000}"/>
    <cellStyle name="Migliaia [0] 53 4 2 2" xfId="31404" xr:uid="{00000000-0005-0000-0000-0000A74E0000}"/>
    <cellStyle name="Migliaia [0] 53 4 2 2 2" xfId="36562" xr:uid="{00000000-0005-0000-0000-0000A84E0000}"/>
    <cellStyle name="Migliaia [0] 53 4 2 2 3" xfId="41864" xr:uid="{00000000-0005-0000-0000-0000A94E0000}"/>
    <cellStyle name="Migliaia [0] 53 4 2 3" xfId="33911" xr:uid="{00000000-0005-0000-0000-0000AA4E0000}"/>
    <cellStyle name="Migliaia [0] 53 4 2 4" xfId="39213" xr:uid="{00000000-0005-0000-0000-0000AB4E0000}"/>
    <cellStyle name="Migliaia [0] 53 4 3" xfId="16050" xr:uid="{00000000-0005-0000-0000-0000AC4E0000}"/>
    <cellStyle name="Migliaia [0] 53 4 3 2" xfId="34608" xr:uid="{00000000-0005-0000-0000-0000AD4E0000}"/>
    <cellStyle name="Migliaia [0] 53 4 3 3" xfId="39910" xr:uid="{00000000-0005-0000-0000-0000AE4E0000}"/>
    <cellStyle name="Migliaia [0] 53 4 3 4" xfId="29257" xr:uid="{00000000-0005-0000-0000-0000AF4E0000}"/>
    <cellStyle name="Migliaia [0] 53 4 4" xfId="32143" xr:uid="{00000000-0005-0000-0000-0000B04E0000}"/>
    <cellStyle name="Migliaia [0] 53 4 5" xfId="37259" xr:uid="{00000000-0005-0000-0000-0000B14E0000}"/>
    <cellStyle name="Migliaia [0] 53 4 6" xfId="12305" xr:uid="{00000000-0005-0000-0000-0000B24E0000}"/>
    <cellStyle name="Migliaia [0] 53 5" xfId="13432" xr:uid="{00000000-0005-0000-0000-0000B34E0000}"/>
    <cellStyle name="Migliaia [0] 53 5 2" xfId="29258" xr:uid="{00000000-0005-0000-0000-0000B44E0000}"/>
    <cellStyle name="Migliaia [0] 53 5 2 2" xfId="34609" xr:uid="{00000000-0005-0000-0000-0000B54E0000}"/>
    <cellStyle name="Migliaia [0] 53 5 2 3" xfId="39911" xr:uid="{00000000-0005-0000-0000-0000B64E0000}"/>
    <cellStyle name="Migliaia [0] 53 5 3" xfId="32144" xr:uid="{00000000-0005-0000-0000-0000B74E0000}"/>
    <cellStyle name="Migliaia [0] 53 5 4" xfId="37260" xr:uid="{00000000-0005-0000-0000-0000B84E0000}"/>
    <cellStyle name="Migliaia [0] 53 6" xfId="16046" xr:uid="{00000000-0005-0000-0000-0000B94E0000}"/>
    <cellStyle name="Migliaia [0] 53 6 2" xfId="34605" xr:uid="{00000000-0005-0000-0000-0000BA4E0000}"/>
    <cellStyle name="Migliaia [0] 53 6 3" xfId="39907" xr:uid="{00000000-0005-0000-0000-0000BB4E0000}"/>
    <cellStyle name="Migliaia [0] 53 6 4" xfId="29254" xr:uid="{00000000-0005-0000-0000-0000BC4E0000}"/>
    <cellStyle name="Migliaia [0] 53 7" xfId="32140" xr:uid="{00000000-0005-0000-0000-0000BD4E0000}"/>
    <cellStyle name="Migliaia [0] 53 8" xfId="37256" xr:uid="{00000000-0005-0000-0000-0000BE4E0000}"/>
    <cellStyle name="Migliaia [0] 53 9" xfId="1774" xr:uid="{00000000-0005-0000-0000-0000BF4E0000}"/>
    <cellStyle name="Migliaia [0] 54" xfId="359" xr:uid="{00000000-0005-0000-0000-0000C04E0000}"/>
    <cellStyle name="Migliaia [0] 54 2" xfId="2320" xr:uid="{00000000-0005-0000-0000-0000C14E0000}"/>
    <cellStyle name="Migliaia [0] 54 2 2" xfId="4294" xr:uid="{00000000-0005-0000-0000-0000C24E0000}"/>
    <cellStyle name="Migliaia [0] 54 2 2 2" xfId="8162" xr:uid="{00000000-0005-0000-0000-0000C34E0000}"/>
    <cellStyle name="Migliaia [0] 54 2 2 2 2" xfId="18127" xr:uid="{00000000-0005-0000-0000-0000C44E0000}"/>
    <cellStyle name="Migliaia [0] 54 2 2 2 3" xfId="44863" xr:uid="{00000000-0005-0000-0000-0000C54E0000}"/>
    <cellStyle name="Migliaia [0] 54 2 2 2 4" xfId="47133" xr:uid="{00000000-0005-0000-0000-0000C64E0000}"/>
    <cellStyle name="Migliaia [0] 54 2 2 2 5" xfId="50149" xr:uid="{00000000-0005-0000-0000-0000C74E0000}"/>
    <cellStyle name="Migliaia [0] 54 2 2 3" xfId="8633" xr:uid="{00000000-0005-0000-0000-0000C84E0000}"/>
    <cellStyle name="Migliaia [0] 54 2 2 4" xfId="6886" xr:uid="{00000000-0005-0000-0000-0000C94E0000}"/>
    <cellStyle name="Migliaia [0] 54 2 2 4 2" xfId="17659" xr:uid="{00000000-0005-0000-0000-0000CA4E0000}"/>
    <cellStyle name="Migliaia [0] 54 2 2 4 3" xfId="42481" xr:uid="{00000000-0005-0000-0000-0000CB4E0000}"/>
    <cellStyle name="Migliaia [0] 54 2 2 4 4" xfId="46652" xr:uid="{00000000-0005-0000-0000-0000CC4E0000}"/>
    <cellStyle name="Migliaia [0] 54 2 2 4 5" xfId="49668" xr:uid="{00000000-0005-0000-0000-0000CD4E0000}"/>
    <cellStyle name="Migliaia [0] 54 2 2 5" xfId="16053" xr:uid="{00000000-0005-0000-0000-0000CE4E0000}"/>
    <cellStyle name="Migliaia [0] 54 2 2 6" xfId="20421" xr:uid="{00000000-0005-0000-0000-0000CF4E0000}"/>
    <cellStyle name="Migliaia [0] 54 2 2 7" xfId="45156" xr:uid="{00000000-0005-0000-0000-0000D04E0000}"/>
    <cellStyle name="Migliaia [0] 54 2 2 8" xfId="46062" xr:uid="{00000000-0005-0000-0000-0000D14E0000}"/>
    <cellStyle name="Migliaia [0] 54 2 3" xfId="8163" xr:uid="{00000000-0005-0000-0000-0000D24E0000}"/>
    <cellStyle name="Migliaia [0] 54 2 3 2" xfId="29260" xr:uid="{00000000-0005-0000-0000-0000D34E0000}"/>
    <cellStyle name="Migliaia [0] 54 2 3 2 2" xfId="34611" xr:uid="{00000000-0005-0000-0000-0000D44E0000}"/>
    <cellStyle name="Migliaia [0] 54 2 3 2 3" xfId="39913" xr:uid="{00000000-0005-0000-0000-0000D54E0000}"/>
    <cellStyle name="Migliaia [0] 54 2 3 3" xfId="32146" xr:uid="{00000000-0005-0000-0000-0000D64E0000}"/>
    <cellStyle name="Migliaia [0] 54 2 3 4" xfId="37262" xr:uid="{00000000-0005-0000-0000-0000D74E0000}"/>
    <cellStyle name="Migliaia [0] 54 2 4" xfId="16052" xr:uid="{00000000-0005-0000-0000-0000D84E0000}"/>
    <cellStyle name="Migliaia [0] 54 2 5" xfId="20420" xr:uid="{00000000-0005-0000-0000-0000D94E0000}"/>
    <cellStyle name="Migliaia [0] 54 3" xfId="4007" xr:uid="{00000000-0005-0000-0000-0000DA4E0000}"/>
    <cellStyle name="Migliaia [0] 54 3 2" xfId="8164" xr:uid="{00000000-0005-0000-0000-0000DB4E0000}"/>
    <cellStyle name="Migliaia [0] 54 3 2 2" xfId="14659" xr:uid="{00000000-0005-0000-0000-0000DC4E0000}"/>
    <cellStyle name="Migliaia [0] 54 3 2 2 2" xfId="18128" xr:uid="{00000000-0005-0000-0000-0000DD4E0000}"/>
    <cellStyle name="Migliaia [0] 54 3 2 2 2 2" xfId="34612" xr:uid="{00000000-0005-0000-0000-0000DE4E0000}"/>
    <cellStyle name="Migliaia [0] 54 3 2 2 3" xfId="39914" xr:uid="{00000000-0005-0000-0000-0000DF4E0000}"/>
    <cellStyle name="Migliaia [0] 54 3 2 2 4" xfId="29261" xr:uid="{00000000-0005-0000-0000-0000E04E0000}"/>
    <cellStyle name="Migliaia [0] 54 3 2 3" xfId="32147" xr:uid="{00000000-0005-0000-0000-0000E14E0000}"/>
    <cellStyle name="Migliaia [0] 54 3 2 4" xfId="37263" xr:uid="{00000000-0005-0000-0000-0000E24E0000}"/>
    <cellStyle name="Migliaia [0] 54 3 2 5" xfId="43498" xr:uid="{00000000-0005-0000-0000-0000E34E0000}"/>
    <cellStyle name="Migliaia [0] 54 3 2 6" xfId="47134" xr:uid="{00000000-0005-0000-0000-0000E44E0000}"/>
    <cellStyle name="Migliaia [0] 54 3 2 7" xfId="50150" xr:uid="{00000000-0005-0000-0000-0000E54E0000}"/>
    <cellStyle name="Migliaia [0] 54 3 2 8" xfId="13935" xr:uid="{00000000-0005-0000-0000-0000E64E0000}"/>
    <cellStyle name="Migliaia [0] 54 3 3" xfId="7973" xr:uid="{00000000-0005-0000-0000-0000E74E0000}"/>
    <cellStyle name="Migliaia [0] 54 3 4" xfId="6887" xr:uid="{00000000-0005-0000-0000-0000E84E0000}"/>
    <cellStyle name="Migliaia [0] 54 3 4 2" xfId="17660" xr:uid="{00000000-0005-0000-0000-0000E94E0000}"/>
    <cellStyle name="Migliaia [0] 54 3 4 3" xfId="43698" xr:uid="{00000000-0005-0000-0000-0000EA4E0000}"/>
    <cellStyle name="Migliaia [0] 54 3 4 4" xfId="46653" xr:uid="{00000000-0005-0000-0000-0000EB4E0000}"/>
    <cellStyle name="Migliaia [0] 54 3 4 5" xfId="49669" xr:uid="{00000000-0005-0000-0000-0000EC4E0000}"/>
    <cellStyle name="Migliaia [0] 54 3 5" xfId="16054" xr:uid="{00000000-0005-0000-0000-0000ED4E0000}"/>
    <cellStyle name="Migliaia [0] 54 3 6" xfId="20422" xr:uid="{00000000-0005-0000-0000-0000EE4E0000}"/>
    <cellStyle name="Migliaia [0] 54 4" xfId="3554" xr:uid="{00000000-0005-0000-0000-0000EF4E0000}"/>
    <cellStyle name="Migliaia [0] 54 4 2" xfId="13364" xr:uid="{00000000-0005-0000-0000-0000F04E0000}"/>
    <cellStyle name="Migliaia [0] 54 4 2 2" xfId="31405" xr:uid="{00000000-0005-0000-0000-0000F14E0000}"/>
    <cellStyle name="Migliaia [0] 54 4 2 2 2" xfId="36563" xr:uid="{00000000-0005-0000-0000-0000F24E0000}"/>
    <cellStyle name="Migliaia [0] 54 4 2 2 3" xfId="41865" xr:uid="{00000000-0005-0000-0000-0000F34E0000}"/>
    <cellStyle name="Migliaia [0] 54 4 2 3" xfId="33912" xr:uid="{00000000-0005-0000-0000-0000F44E0000}"/>
    <cellStyle name="Migliaia [0] 54 4 2 4" xfId="39214" xr:uid="{00000000-0005-0000-0000-0000F54E0000}"/>
    <cellStyle name="Migliaia [0] 54 4 3" xfId="16055" xr:uid="{00000000-0005-0000-0000-0000F64E0000}"/>
    <cellStyle name="Migliaia [0] 54 4 3 2" xfId="34613" xr:uid="{00000000-0005-0000-0000-0000F74E0000}"/>
    <cellStyle name="Migliaia [0] 54 4 3 3" xfId="39915" xr:uid="{00000000-0005-0000-0000-0000F84E0000}"/>
    <cellStyle name="Migliaia [0] 54 4 3 4" xfId="29262" xr:uid="{00000000-0005-0000-0000-0000F94E0000}"/>
    <cellStyle name="Migliaia [0] 54 4 4" xfId="32148" xr:uid="{00000000-0005-0000-0000-0000FA4E0000}"/>
    <cellStyle name="Migliaia [0] 54 4 5" xfId="37264" xr:uid="{00000000-0005-0000-0000-0000FB4E0000}"/>
    <cellStyle name="Migliaia [0] 54 4 6" xfId="12306" xr:uid="{00000000-0005-0000-0000-0000FC4E0000}"/>
    <cellStyle name="Migliaia [0] 54 5" xfId="13433" xr:uid="{00000000-0005-0000-0000-0000FD4E0000}"/>
    <cellStyle name="Migliaia [0] 54 5 2" xfId="29263" xr:uid="{00000000-0005-0000-0000-0000FE4E0000}"/>
    <cellStyle name="Migliaia [0] 54 5 2 2" xfId="34614" xr:uid="{00000000-0005-0000-0000-0000FF4E0000}"/>
    <cellStyle name="Migliaia [0] 54 5 2 3" xfId="39916" xr:uid="{00000000-0005-0000-0000-0000004F0000}"/>
    <cellStyle name="Migliaia [0] 54 5 3" xfId="32149" xr:uid="{00000000-0005-0000-0000-0000014F0000}"/>
    <cellStyle name="Migliaia [0] 54 5 4" xfId="37265" xr:uid="{00000000-0005-0000-0000-0000024F0000}"/>
    <cellStyle name="Migliaia [0] 54 6" xfId="16051" xr:uid="{00000000-0005-0000-0000-0000034F0000}"/>
    <cellStyle name="Migliaia [0] 54 6 2" xfId="34610" xr:uid="{00000000-0005-0000-0000-0000044F0000}"/>
    <cellStyle name="Migliaia [0] 54 6 3" xfId="39912" xr:uid="{00000000-0005-0000-0000-0000054F0000}"/>
    <cellStyle name="Migliaia [0] 54 6 4" xfId="29259" xr:uid="{00000000-0005-0000-0000-0000064F0000}"/>
    <cellStyle name="Migliaia [0] 54 7" xfId="32145" xr:uid="{00000000-0005-0000-0000-0000074F0000}"/>
    <cellStyle name="Migliaia [0] 54 8" xfId="37261" xr:uid="{00000000-0005-0000-0000-0000084F0000}"/>
    <cellStyle name="Migliaia [0] 54 9" xfId="1775" xr:uid="{00000000-0005-0000-0000-0000094F0000}"/>
    <cellStyle name="Migliaia [0] 55" xfId="360" xr:uid="{00000000-0005-0000-0000-00000A4F0000}"/>
    <cellStyle name="Migliaia [0] 55 2" xfId="2321" xr:uid="{00000000-0005-0000-0000-00000B4F0000}"/>
    <cellStyle name="Migliaia [0] 55 2 2" xfId="4295" xr:uid="{00000000-0005-0000-0000-00000C4F0000}"/>
    <cellStyle name="Migliaia [0] 55 2 2 2" xfId="8165" xr:uid="{00000000-0005-0000-0000-00000D4F0000}"/>
    <cellStyle name="Migliaia [0] 55 2 2 2 2" xfId="18129" xr:uid="{00000000-0005-0000-0000-00000E4F0000}"/>
    <cellStyle name="Migliaia [0] 55 2 2 2 3" xfId="42945" xr:uid="{00000000-0005-0000-0000-00000F4F0000}"/>
    <cellStyle name="Migliaia [0] 55 2 2 2 4" xfId="47135" xr:uid="{00000000-0005-0000-0000-0000104F0000}"/>
    <cellStyle name="Migliaia [0] 55 2 2 2 5" xfId="50151" xr:uid="{00000000-0005-0000-0000-0000114F0000}"/>
    <cellStyle name="Migliaia [0] 55 2 2 3" xfId="7983" xr:uid="{00000000-0005-0000-0000-0000124F0000}"/>
    <cellStyle name="Migliaia [0] 55 2 2 4" xfId="6888" xr:uid="{00000000-0005-0000-0000-0000134F0000}"/>
    <cellStyle name="Migliaia [0] 55 2 2 4 2" xfId="17661" xr:uid="{00000000-0005-0000-0000-0000144F0000}"/>
    <cellStyle name="Migliaia [0] 55 2 2 4 3" xfId="42482" xr:uid="{00000000-0005-0000-0000-0000154F0000}"/>
    <cellStyle name="Migliaia [0] 55 2 2 4 4" xfId="46654" xr:uid="{00000000-0005-0000-0000-0000164F0000}"/>
    <cellStyle name="Migliaia [0] 55 2 2 4 5" xfId="49670" xr:uid="{00000000-0005-0000-0000-0000174F0000}"/>
    <cellStyle name="Migliaia [0] 55 2 2 5" xfId="16058" xr:uid="{00000000-0005-0000-0000-0000184F0000}"/>
    <cellStyle name="Migliaia [0] 55 2 2 6" xfId="20424" xr:uid="{00000000-0005-0000-0000-0000194F0000}"/>
    <cellStyle name="Migliaia [0] 55 2 2 7" xfId="45157" xr:uid="{00000000-0005-0000-0000-00001A4F0000}"/>
    <cellStyle name="Migliaia [0] 55 2 2 8" xfId="46063" xr:uid="{00000000-0005-0000-0000-00001B4F0000}"/>
    <cellStyle name="Migliaia [0] 55 2 3" xfId="8166" xr:uid="{00000000-0005-0000-0000-00001C4F0000}"/>
    <cellStyle name="Migliaia [0] 55 2 3 2" xfId="29265" xr:uid="{00000000-0005-0000-0000-00001D4F0000}"/>
    <cellStyle name="Migliaia [0] 55 2 3 2 2" xfId="34616" xr:uid="{00000000-0005-0000-0000-00001E4F0000}"/>
    <cellStyle name="Migliaia [0] 55 2 3 2 3" xfId="39918" xr:uid="{00000000-0005-0000-0000-00001F4F0000}"/>
    <cellStyle name="Migliaia [0] 55 2 3 3" xfId="32151" xr:uid="{00000000-0005-0000-0000-0000204F0000}"/>
    <cellStyle name="Migliaia [0] 55 2 3 4" xfId="37267" xr:uid="{00000000-0005-0000-0000-0000214F0000}"/>
    <cellStyle name="Migliaia [0] 55 2 4" xfId="16057" xr:uid="{00000000-0005-0000-0000-0000224F0000}"/>
    <cellStyle name="Migliaia [0] 55 2 5" xfId="20423" xr:uid="{00000000-0005-0000-0000-0000234F0000}"/>
    <cellStyle name="Migliaia [0] 55 3" xfId="4008" xr:uid="{00000000-0005-0000-0000-0000244F0000}"/>
    <cellStyle name="Migliaia [0] 55 3 2" xfId="8167" xr:uid="{00000000-0005-0000-0000-0000254F0000}"/>
    <cellStyle name="Migliaia [0] 55 3 2 2" xfId="14660" xr:uid="{00000000-0005-0000-0000-0000264F0000}"/>
    <cellStyle name="Migliaia [0] 55 3 2 2 2" xfId="18130" xr:uid="{00000000-0005-0000-0000-0000274F0000}"/>
    <cellStyle name="Migliaia [0] 55 3 2 2 2 2" xfId="34617" xr:uid="{00000000-0005-0000-0000-0000284F0000}"/>
    <cellStyle name="Migliaia [0] 55 3 2 2 3" xfId="39919" xr:uid="{00000000-0005-0000-0000-0000294F0000}"/>
    <cellStyle name="Migliaia [0] 55 3 2 2 4" xfId="29266" xr:uid="{00000000-0005-0000-0000-00002A4F0000}"/>
    <cellStyle name="Migliaia [0] 55 3 2 3" xfId="32152" xr:uid="{00000000-0005-0000-0000-00002B4F0000}"/>
    <cellStyle name="Migliaia [0] 55 3 2 4" xfId="37268" xr:uid="{00000000-0005-0000-0000-00002C4F0000}"/>
    <cellStyle name="Migliaia [0] 55 3 2 5" xfId="44144" xr:uid="{00000000-0005-0000-0000-00002D4F0000}"/>
    <cellStyle name="Migliaia [0] 55 3 2 6" xfId="47136" xr:uid="{00000000-0005-0000-0000-00002E4F0000}"/>
    <cellStyle name="Migliaia [0] 55 3 2 7" xfId="50152" xr:uid="{00000000-0005-0000-0000-00002F4F0000}"/>
    <cellStyle name="Migliaia [0] 55 3 2 8" xfId="13936" xr:uid="{00000000-0005-0000-0000-0000304F0000}"/>
    <cellStyle name="Migliaia [0] 55 3 3" xfId="8671" xr:uid="{00000000-0005-0000-0000-0000314F0000}"/>
    <cellStyle name="Migliaia [0] 55 3 4" xfId="6889" xr:uid="{00000000-0005-0000-0000-0000324F0000}"/>
    <cellStyle name="Migliaia [0] 55 3 4 2" xfId="17662" xr:uid="{00000000-0005-0000-0000-0000334F0000}"/>
    <cellStyle name="Migliaia [0] 55 3 4 3" xfId="43995" xr:uid="{00000000-0005-0000-0000-0000344F0000}"/>
    <cellStyle name="Migliaia [0] 55 3 4 4" xfId="46655" xr:uid="{00000000-0005-0000-0000-0000354F0000}"/>
    <cellStyle name="Migliaia [0] 55 3 4 5" xfId="49671" xr:uid="{00000000-0005-0000-0000-0000364F0000}"/>
    <cellStyle name="Migliaia [0] 55 3 5" xfId="16059" xr:uid="{00000000-0005-0000-0000-0000374F0000}"/>
    <cellStyle name="Migliaia [0] 55 3 6" xfId="20425" xr:uid="{00000000-0005-0000-0000-0000384F0000}"/>
    <cellStyle name="Migliaia [0] 55 4" xfId="3555" xr:uid="{00000000-0005-0000-0000-0000394F0000}"/>
    <cellStyle name="Migliaia [0] 55 4 2" xfId="13365" xr:uid="{00000000-0005-0000-0000-00003A4F0000}"/>
    <cellStyle name="Migliaia [0] 55 4 2 2" xfId="31406" xr:uid="{00000000-0005-0000-0000-00003B4F0000}"/>
    <cellStyle name="Migliaia [0] 55 4 2 2 2" xfId="36564" xr:uid="{00000000-0005-0000-0000-00003C4F0000}"/>
    <cellStyle name="Migliaia [0] 55 4 2 2 3" xfId="41866" xr:uid="{00000000-0005-0000-0000-00003D4F0000}"/>
    <cellStyle name="Migliaia [0] 55 4 2 3" xfId="33913" xr:uid="{00000000-0005-0000-0000-00003E4F0000}"/>
    <cellStyle name="Migliaia [0] 55 4 2 4" xfId="39215" xr:uid="{00000000-0005-0000-0000-00003F4F0000}"/>
    <cellStyle name="Migliaia [0] 55 4 3" xfId="16060" xr:uid="{00000000-0005-0000-0000-0000404F0000}"/>
    <cellStyle name="Migliaia [0] 55 4 3 2" xfId="34618" xr:uid="{00000000-0005-0000-0000-0000414F0000}"/>
    <cellStyle name="Migliaia [0] 55 4 3 3" xfId="39920" xr:uid="{00000000-0005-0000-0000-0000424F0000}"/>
    <cellStyle name="Migliaia [0] 55 4 3 4" xfId="29267" xr:uid="{00000000-0005-0000-0000-0000434F0000}"/>
    <cellStyle name="Migliaia [0] 55 4 4" xfId="32153" xr:uid="{00000000-0005-0000-0000-0000444F0000}"/>
    <cellStyle name="Migliaia [0] 55 4 5" xfId="37269" xr:uid="{00000000-0005-0000-0000-0000454F0000}"/>
    <cellStyle name="Migliaia [0] 55 4 6" xfId="12307" xr:uid="{00000000-0005-0000-0000-0000464F0000}"/>
    <cellStyle name="Migliaia [0] 55 5" xfId="13434" xr:uid="{00000000-0005-0000-0000-0000474F0000}"/>
    <cellStyle name="Migliaia [0] 55 5 2" xfId="29268" xr:uid="{00000000-0005-0000-0000-0000484F0000}"/>
    <cellStyle name="Migliaia [0] 55 5 2 2" xfId="34619" xr:uid="{00000000-0005-0000-0000-0000494F0000}"/>
    <cellStyle name="Migliaia [0] 55 5 2 3" xfId="39921" xr:uid="{00000000-0005-0000-0000-00004A4F0000}"/>
    <cellStyle name="Migliaia [0] 55 5 3" xfId="32154" xr:uid="{00000000-0005-0000-0000-00004B4F0000}"/>
    <cellStyle name="Migliaia [0] 55 5 4" xfId="37270" xr:uid="{00000000-0005-0000-0000-00004C4F0000}"/>
    <cellStyle name="Migliaia [0] 55 6" xfId="16056" xr:uid="{00000000-0005-0000-0000-00004D4F0000}"/>
    <cellStyle name="Migliaia [0] 55 6 2" xfId="34615" xr:uid="{00000000-0005-0000-0000-00004E4F0000}"/>
    <cellStyle name="Migliaia [0] 55 6 3" xfId="39917" xr:uid="{00000000-0005-0000-0000-00004F4F0000}"/>
    <cellStyle name="Migliaia [0] 55 6 4" xfId="29264" xr:uid="{00000000-0005-0000-0000-0000504F0000}"/>
    <cellStyle name="Migliaia [0] 55 7" xfId="32150" xr:uid="{00000000-0005-0000-0000-0000514F0000}"/>
    <cellStyle name="Migliaia [0] 55 8" xfId="37266" xr:uid="{00000000-0005-0000-0000-0000524F0000}"/>
    <cellStyle name="Migliaia [0] 55 9" xfId="1776" xr:uid="{00000000-0005-0000-0000-0000534F0000}"/>
    <cellStyle name="Migliaia [0] 56" xfId="361" xr:uid="{00000000-0005-0000-0000-0000544F0000}"/>
    <cellStyle name="Migliaia [0] 56 2" xfId="2322" xr:uid="{00000000-0005-0000-0000-0000554F0000}"/>
    <cellStyle name="Migliaia [0] 56 2 2" xfId="4296" xr:uid="{00000000-0005-0000-0000-0000564F0000}"/>
    <cellStyle name="Migliaia [0] 56 2 2 2" xfId="8168" xr:uid="{00000000-0005-0000-0000-0000574F0000}"/>
    <cellStyle name="Migliaia [0] 56 2 2 2 2" xfId="18131" xr:uid="{00000000-0005-0000-0000-0000584F0000}"/>
    <cellStyle name="Migliaia [0] 56 2 2 2 3" xfId="44583" xr:uid="{00000000-0005-0000-0000-0000594F0000}"/>
    <cellStyle name="Migliaia [0] 56 2 2 2 4" xfId="47137" xr:uid="{00000000-0005-0000-0000-00005A4F0000}"/>
    <cellStyle name="Migliaia [0] 56 2 2 2 5" xfId="50153" xr:uid="{00000000-0005-0000-0000-00005B4F0000}"/>
    <cellStyle name="Migliaia [0] 56 2 2 3" xfId="7858" xr:uid="{00000000-0005-0000-0000-00005C4F0000}"/>
    <cellStyle name="Migliaia [0] 56 2 2 4" xfId="6890" xr:uid="{00000000-0005-0000-0000-00005D4F0000}"/>
    <cellStyle name="Migliaia [0] 56 2 2 4 2" xfId="17663" xr:uid="{00000000-0005-0000-0000-00005E4F0000}"/>
    <cellStyle name="Migliaia [0] 56 2 2 4 3" xfId="44290" xr:uid="{00000000-0005-0000-0000-00005F4F0000}"/>
    <cellStyle name="Migliaia [0] 56 2 2 4 4" xfId="46656" xr:uid="{00000000-0005-0000-0000-0000604F0000}"/>
    <cellStyle name="Migliaia [0] 56 2 2 4 5" xfId="49672" xr:uid="{00000000-0005-0000-0000-0000614F0000}"/>
    <cellStyle name="Migliaia [0] 56 2 2 5" xfId="16063" xr:uid="{00000000-0005-0000-0000-0000624F0000}"/>
    <cellStyle name="Migliaia [0] 56 2 2 6" xfId="20427" xr:uid="{00000000-0005-0000-0000-0000634F0000}"/>
    <cellStyle name="Migliaia [0] 56 2 2 7" xfId="45158" xr:uid="{00000000-0005-0000-0000-0000644F0000}"/>
    <cellStyle name="Migliaia [0] 56 2 2 8" xfId="46064" xr:uid="{00000000-0005-0000-0000-0000654F0000}"/>
    <cellStyle name="Migliaia [0] 56 2 3" xfId="8169" xr:uid="{00000000-0005-0000-0000-0000664F0000}"/>
    <cellStyle name="Migliaia [0] 56 2 3 2" xfId="29270" xr:uid="{00000000-0005-0000-0000-0000674F0000}"/>
    <cellStyle name="Migliaia [0] 56 2 3 2 2" xfId="34621" xr:uid="{00000000-0005-0000-0000-0000684F0000}"/>
    <cellStyle name="Migliaia [0] 56 2 3 2 3" xfId="39923" xr:uid="{00000000-0005-0000-0000-0000694F0000}"/>
    <cellStyle name="Migliaia [0] 56 2 3 3" xfId="32156" xr:uid="{00000000-0005-0000-0000-00006A4F0000}"/>
    <cellStyle name="Migliaia [0] 56 2 3 4" xfId="37272" xr:uid="{00000000-0005-0000-0000-00006B4F0000}"/>
    <cellStyle name="Migliaia [0] 56 2 4" xfId="16062" xr:uid="{00000000-0005-0000-0000-00006C4F0000}"/>
    <cellStyle name="Migliaia [0] 56 2 5" xfId="20426" xr:uid="{00000000-0005-0000-0000-00006D4F0000}"/>
    <cellStyle name="Migliaia [0] 56 3" xfId="4009" xr:uid="{00000000-0005-0000-0000-00006E4F0000}"/>
    <cellStyle name="Migliaia [0] 56 3 2" xfId="8170" xr:uid="{00000000-0005-0000-0000-00006F4F0000}"/>
    <cellStyle name="Migliaia [0] 56 3 2 2" xfId="14661" xr:uid="{00000000-0005-0000-0000-0000704F0000}"/>
    <cellStyle name="Migliaia [0] 56 3 2 2 2" xfId="18132" xr:uid="{00000000-0005-0000-0000-0000714F0000}"/>
    <cellStyle name="Migliaia [0] 56 3 2 2 2 2" xfId="34622" xr:uid="{00000000-0005-0000-0000-0000724F0000}"/>
    <cellStyle name="Migliaia [0] 56 3 2 2 3" xfId="39924" xr:uid="{00000000-0005-0000-0000-0000734F0000}"/>
    <cellStyle name="Migliaia [0] 56 3 2 2 4" xfId="29271" xr:uid="{00000000-0005-0000-0000-0000744F0000}"/>
    <cellStyle name="Migliaia [0] 56 3 2 3" xfId="32157" xr:uid="{00000000-0005-0000-0000-0000754F0000}"/>
    <cellStyle name="Migliaia [0] 56 3 2 4" xfId="37273" xr:uid="{00000000-0005-0000-0000-0000764F0000}"/>
    <cellStyle name="Migliaia [0] 56 3 2 5" xfId="21622" xr:uid="{00000000-0005-0000-0000-0000774F0000}"/>
    <cellStyle name="Migliaia [0] 56 3 2 6" xfId="47138" xr:uid="{00000000-0005-0000-0000-0000784F0000}"/>
    <cellStyle name="Migliaia [0] 56 3 2 7" xfId="50154" xr:uid="{00000000-0005-0000-0000-0000794F0000}"/>
    <cellStyle name="Migliaia [0] 56 3 2 8" xfId="13937" xr:uid="{00000000-0005-0000-0000-00007A4F0000}"/>
    <cellStyle name="Migliaia [0] 56 3 3" xfId="8513" xr:uid="{00000000-0005-0000-0000-00007B4F0000}"/>
    <cellStyle name="Migliaia [0] 56 3 4" xfId="6891" xr:uid="{00000000-0005-0000-0000-00007C4F0000}"/>
    <cellStyle name="Migliaia [0] 56 3 4 2" xfId="17664" xr:uid="{00000000-0005-0000-0000-00007D4F0000}"/>
    <cellStyle name="Migliaia [0] 56 3 4 3" xfId="42483" xr:uid="{00000000-0005-0000-0000-00007E4F0000}"/>
    <cellStyle name="Migliaia [0] 56 3 4 4" xfId="46657" xr:uid="{00000000-0005-0000-0000-00007F4F0000}"/>
    <cellStyle name="Migliaia [0] 56 3 4 5" xfId="49673" xr:uid="{00000000-0005-0000-0000-0000804F0000}"/>
    <cellStyle name="Migliaia [0] 56 3 5" xfId="16064" xr:uid="{00000000-0005-0000-0000-0000814F0000}"/>
    <cellStyle name="Migliaia [0] 56 3 6" xfId="20428" xr:uid="{00000000-0005-0000-0000-0000824F0000}"/>
    <cellStyle name="Migliaia [0] 56 4" xfId="3556" xr:uid="{00000000-0005-0000-0000-0000834F0000}"/>
    <cellStyle name="Migliaia [0] 56 4 2" xfId="13366" xr:uid="{00000000-0005-0000-0000-0000844F0000}"/>
    <cellStyle name="Migliaia [0] 56 4 2 2" xfId="31407" xr:uid="{00000000-0005-0000-0000-0000854F0000}"/>
    <cellStyle name="Migliaia [0] 56 4 2 2 2" xfId="36565" xr:uid="{00000000-0005-0000-0000-0000864F0000}"/>
    <cellStyle name="Migliaia [0] 56 4 2 2 3" xfId="41867" xr:uid="{00000000-0005-0000-0000-0000874F0000}"/>
    <cellStyle name="Migliaia [0] 56 4 2 3" xfId="33914" xr:uid="{00000000-0005-0000-0000-0000884F0000}"/>
    <cellStyle name="Migliaia [0] 56 4 2 4" xfId="39216" xr:uid="{00000000-0005-0000-0000-0000894F0000}"/>
    <cellStyle name="Migliaia [0] 56 4 3" xfId="16065" xr:uid="{00000000-0005-0000-0000-00008A4F0000}"/>
    <cellStyle name="Migliaia [0] 56 4 3 2" xfId="34623" xr:uid="{00000000-0005-0000-0000-00008B4F0000}"/>
    <cellStyle name="Migliaia [0] 56 4 3 3" xfId="39925" xr:uid="{00000000-0005-0000-0000-00008C4F0000}"/>
    <cellStyle name="Migliaia [0] 56 4 3 4" xfId="29272" xr:uid="{00000000-0005-0000-0000-00008D4F0000}"/>
    <cellStyle name="Migliaia [0] 56 4 4" xfId="32158" xr:uid="{00000000-0005-0000-0000-00008E4F0000}"/>
    <cellStyle name="Migliaia [0] 56 4 5" xfId="37274" xr:uid="{00000000-0005-0000-0000-00008F4F0000}"/>
    <cellStyle name="Migliaia [0] 56 4 6" xfId="12308" xr:uid="{00000000-0005-0000-0000-0000904F0000}"/>
    <cellStyle name="Migliaia [0] 56 5" xfId="13435" xr:uid="{00000000-0005-0000-0000-0000914F0000}"/>
    <cellStyle name="Migliaia [0] 56 5 2" xfId="29273" xr:uid="{00000000-0005-0000-0000-0000924F0000}"/>
    <cellStyle name="Migliaia [0] 56 5 2 2" xfId="34624" xr:uid="{00000000-0005-0000-0000-0000934F0000}"/>
    <cellStyle name="Migliaia [0] 56 5 2 3" xfId="39926" xr:uid="{00000000-0005-0000-0000-0000944F0000}"/>
    <cellStyle name="Migliaia [0] 56 5 3" xfId="32159" xr:uid="{00000000-0005-0000-0000-0000954F0000}"/>
    <cellStyle name="Migliaia [0] 56 5 4" xfId="37275" xr:uid="{00000000-0005-0000-0000-0000964F0000}"/>
    <cellStyle name="Migliaia [0] 56 6" xfId="16061" xr:uid="{00000000-0005-0000-0000-0000974F0000}"/>
    <cellStyle name="Migliaia [0] 56 6 2" xfId="34620" xr:uid="{00000000-0005-0000-0000-0000984F0000}"/>
    <cellStyle name="Migliaia [0] 56 6 3" xfId="39922" xr:uid="{00000000-0005-0000-0000-0000994F0000}"/>
    <cellStyle name="Migliaia [0] 56 6 4" xfId="29269" xr:uid="{00000000-0005-0000-0000-00009A4F0000}"/>
    <cellStyle name="Migliaia [0] 56 7" xfId="32155" xr:uid="{00000000-0005-0000-0000-00009B4F0000}"/>
    <cellStyle name="Migliaia [0] 56 8" xfId="37271" xr:uid="{00000000-0005-0000-0000-00009C4F0000}"/>
    <cellStyle name="Migliaia [0] 56 9" xfId="1777" xr:uid="{00000000-0005-0000-0000-00009D4F0000}"/>
    <cellStyle name="Migliaia [0] 57" xfId="362" xr:uid="{00000000-0005-0000-0000-00009E4F0000}"/>
    <cellStyle name="Migliaia [0] 57 2" xfId="2323" xr:uid="{00000000-0005-0000-0000-00009F4F0000}"/>
    <cellStyle name="Migliaia [0] 57 2 2" xfId="4297" xr:uid="{00000000-0005-0000-0000-0000A04F0000}"/>
    <cellStyle name="Migliaia [0] 57 2 2 2" xfId="8171" xr:uid="{00000000-0005-0000-0000-0000A14F0000}"/>
    <cellStyle name="Migliaia [0] 57 2 2 2 2" xfId="18133" xr:uid="{00000000-0005-0000-0000-0000A24F0000}"/>
    <cellStyle name="Migliaia [0] 57 2 2 2 3" xfId="44091" xr:uid="{00000000-0005-0000-0000-0000A34F0000}"/>
    <cellStyle name="Migliaia [0] 57 2 2 2 4" xfId="47139" xr:uid="{00000000-0005-0000-0000-0000A44F0000}"/>
    <cellStyle name="Migliaia [0] 57 2 2 2 5" xfId="50155" xr:uid="{00000000-0005-0000-0000-0000A54F0000}"/>
    <cellStyle name="Migliaia [0] 57 2 2 3" xfId="8632" xr:uid="{00000000-0005-0000-0000-0000A64F0000}"/>
    <cellStyle name="Migliaia [0] 57 2 2 4" xfId="6892" xr:uid="{00000000-0005-0000-0000-0000A74F0000}"/>
    <cellStyle name="Migliaia [0] 57 2 2 4 2" xfId="17665" xr:uid="{00000000-0005-0000-0000-0000A84F0000}"/>
    <cellStyle name="Migliaia [0] 57 2 2 4 3" xfId="44861" xr:uid="{00000000-0005-0000-0000-0000A94F0000}"/>
    <cellStyle name="Migliaia [0] 57 2 2 4 4" xfId="46658" xr:uid="{00000000-0005-0000-0000-0000AA4F0000}"/>
    <cellStyle name="Migliaia [0] 57 2 2 4 5" xfId="49674" xr:uid="{00000000-0005-0000-0000-0000AB4F0000}"/>
    <cellStyle name="Migliaia [0] 57 2 2 5" xfId="16068" xr:uid="{00000000-0005-0000-0000-0000AC4F0000}"/>
    <cellStyle name="Migliaia [0] 57 2 2 6" xfId="20430" xr:uid="{00000000-0005-0000-0000-0000AD4F0000}"/>
    <cellStyle name="Migliaia [0] 57 2 2 7" xfId="45159" xr:uid="{00000000-0005-0000-0000-0000AE4F0000}"/>
    <cellStyle name="Migliaia [0] 57 2 2 8" xfId="46065" xr:uid="{00000000-0005-0000-0000-0000AF4F0000}"/>
    <cellStyle name="Migliaia [0] 57 2 3" xfId="8172" xr:uid="{00000000-0005-0000-0000-0000B04F0000}"/>
    <cellStyle name="Migliaia [0] 57 2 3 2" xfId="29275" xr:uid="{00000000-0005-0000-0000-0000B14F0000}"/>
    <cellStyle name="Migliaia [0] 57 2 3 2 2" xfId="34626" xr:uid="{00000000-0005-0000-0000-0000B24F0000}"/>
    <cellStyle name="Migliaia [0] 57 2 3 2 3" xfId="39928" xr:uid="{00000000-0005-0000-0000-0000B34F0000}"/>
    <cellStyle name="Migliaia [0] 57 2 3 3" xfId="32161" xr:uid="{00000000-0005-0000-0000-0000B44F0000}"/>
    <cellStyle name="Migliaia [0] 57 2 3 4" xfId="37277" xr:uid="{00000000-0005-0000-0000-0000B54F0000}"/>
    <cellStyle name="Migliaia [0] 57 2 4" xfId="16067" xr:uid="{00000000-0005-0000-0000-0000B64F0000}"/>
    <cellStyle name="Migliaia [0] 57 2 5" xfId="20429" xr:uid="{00000000-0005-0000-0000-0000B74F0000}"/>
    <cellStyle name="Migliaia [0] 57 3" xfId="4010" xr:uid="{00000000-0005-0000-0000-0000B84F0000}"/>
    <cellStyle name="Migliaia [0] 57 3 2" xfId="8173" xr:uid="{00000000-0005-0000-0000-0000B94F0000}"/>
    <cellStyle name="Migliaia [0] 57 3 2 2" xfId="14662" xr:uid="{00000000-0005-0000-0000-0000BA4F0000}"/>
    <cellStyle name="Migliaia [0] 57 3 2 2 2" xfId="18134" xr:uid="{00000000-0005-0000-0000-0000BB4F0000}"/>
    <cellStyle name="Migliaia [0] 57 3 2 2 2 2" xfId="34627" xr:uid="{00000000-0005-0000-0000-0000BC4F0000}"/>
    <cellStyle name="Migliaia [0] 57 3 2 2 3" xfId="39929" xr:uid="{00000000-0005-0000-0000-0000BD4F0000}"/>
    <cellStyle name="Migliaia [0] 57 3 2 2 4" xfId="29276" xr:uid="{00000000-0005-0000-0000-0000BE4F0000}"/>
    <cellStyle name="Migliaia [0] 57 3 2 3" xfId="32162" xr:uid="{00000000-0005-0000-0000-0000BF4F0000}"/>
    <cellStyle name="Migliaia [0] 57 3 2 4" xfId="37278" xr:uid="{00000000-0005-0000-0000-0000C04F0000}"/>
    <cellStyle name="Migliaia [0] 57 3 2 5" xfId="44027" xr:uid="{00000000-0005-0000-0000-0000C14F0000}"/>
    <cellStyle name="Migliaia [0] 57 3 2 6" xfId="47140" xr:uid="{00000000-0005-0000-0000-0000C24F0000}"/>
    <cellStyle name="Migliaia [0] 57 3 2 7" xfId="50156" xr:uid="{00000000-0005-0000-0000-0000C34F0000}"/>
    <cellStyle name="Migliaia [0] 57 3 2 8" xfId="13938" xr:uid="{00000000-0005-0000-0000-0000C44F0000}"/>
    <cellStyle name="Migliaia [0] 57 3 3" xfId="8514" xr:uid="{00000000-0005-0000-0000-0000C54F0000}"/>
    <cellStyle name="Migliaia [0] 57 3 4" xfId="6893" xr:uid="{00000000-0005-0000-0000-0000C64F0000}"/>
    <cellStyle name="Migliaia [0] 57 3 4 2" xfId="17666" xr:uid="{00000000-0005-0000-0000-0000C74F0000}"/>
    <cellStyle name="Migliaia [0] 57 3 4 3" xfId="42484" xr:uid="{00000000-0005-0000-0000-0000C84F0000}"/>
    <cellStyle name="Migliaia [0] 57 3 4 4" xfId="46659" xr:uid="{00000000-0005-0000-0000-0000C94F0000}"/>
    <cellStyle name="Migliaia [0] 57 3 4 5" xfId="49675" xr:uid="{00000000-0005-0000-0000-0000CA4F0000}"/>
    <cellStyle name="Migliaia [0] 57 3 5" xfId="16069" xr:uid="{00000000-0005-0000-0000-0000CB4F0000}"/>
    <cellStyle name="Migliaia [0] 57 3 6" xfId="20431" xr:uid="{00000000-0005-0000-0000-0000CC4F0000}"/>
    <cellStyle name="Migliaia [0] 57 4" xfId="3557" xr:uid="{00000000-0005-0000-0000-0000CD4F0000}"/>
    <cellStyle name="Migliaia [0] 57 4 2" xfId="13367" xr:uid="{00000000-0005-0000-0000-0000CE4F0000}"/>
    <cellStyle name="Migliaia [0] 57 4 2 2" xfId="31408" xr:uid="{00000000-0005-0000-0000-0000CF4F0000}"/>
    <cellStyle name="Migliaia [0] 57 4 2 2 2" xfId="36566" xr:uid="{00000000-0005-0000-0000-0000D04F0000}"/>
    <cellStyle name="Migliaia [0] 57 4 2 2 3" xfId="41868" xr:uid="{00000000-0005-0000-0000-0000D14F0000}"/>
    <cellStyle name="Migliaia [0] 57 4 2 3" xfId="33915" xr:uid="{00000000-0005-0000-0000-0000D24F0000}"/>
    <cellStyle name="Migliaia [0] 57 4 2 4" xfId="39217" xr:uid="{00000000-0005-0000-0000-0000D34F0000}"/>
    <cellStyle name="Migliaia [0] 57 4 3" xfId="16070" xr:uid="{00000000-0005-0000-0000-0000D44F0000}"/>
    <cellStyle name="Migliaia [0] 57 4 3 2" xfId="34628" xr:uid="{00000000-0005-0000-0000-0000D54F0000}"/>
    <cellStyle name="Migliaia [0] 57 4 3 3" xfId="39930" xr:uid="{00000000-0005-0000-0000-0000D64F0000}"/>
    <cellStyle name="Migliaia [0] 57 4 3 4" xfId="29277" xr:uid="{00000000-0005-0000-0000-0000D74F0000}"/>
    <cellStyle name="Migliaia [0] 57 4 4" xfId="32163" xr:uid="{00000000-0005-0000-0000-0000D84F0000}"/>
    <cellStyle name="Migliaia [0] 57 4 5" xfId="37279" xr:uid="{00000000-0005-0000-0000-0000D94F0000}"/>
    <cellStyle name="Migliaia [0] 57 4 6" xfId="12309" xr:uid="{00000000-0005-0000-0000-0000DA4F0000}"/>
    <cellStyle name="Migliaia [0] 57 5" xfId="13436" xr:uid="{00000000-0005-0000-0000-0000DB4F0000}"/>
    <cellStyle name="Migliaia [0] 57 5 2" xfId="29278" xr:uid="{00000000-0005-0000-0000-0000DC4F0000}"/>
    <cellStyle name="Migliaia [0] 57 5 2 2" xfId="34629" xr:uid="{00000000-0005-0000-0000-0000DD4F0000}"/>
    <cellStyle name="Migliaia [0] 57 5 2 3" xfId="39931" xr:uid="{00000000-0005-0000-0000-0000DE4F0000}"/>
    <cellStyle name="Migliaia [0] 57 5 3" xfId="32164" xr:uid="{00000000-0005-0000-0000-0000DF4F0000}"/>
    <cellStyle name="Migliaia [0] 57 5 4" xfId="37280" xr:uid="{00000000-0005-0000-0000-0000E04F0000}"/>
    <cellStyle name="Migliaia [0] 57 6" xfId="16066" xr:uid="{00000000-0005-0000-0000-0000E14F0000}"/>
    <cellStyle name="Migliaia [0] 57 6 2" xfId="34625" xr:uid="{00000000-0005-0000-0000-0000E24F0000}"/>
    <cellStyle name="Migliaia [0] 57 6 3" xfId="39927" xr:uid="{00000000-0005-0000-0000-0000E34F0000}"/>
    <cellStyle name="Migliaia [0] 57 6 4" xfId="29274" xr:uid="{00000000-0005-0000-0000-0000E44F0000}"/>
    <cellStyle name="Migliaia [0] 57 7" xfId="32160" xr:uid="{00000000-0005-0000-0000-0000E54F0000}"/>
    <cellStyle name="Migliaia [0] 57 8" xfId="37276" xr:uid="{00000000-0005-0000-0000-0000E64F0000}"/>
    <cellStyle name="Migliaia [0] 57 9" xfId="1778" xr:uid="{00000000-0005-0000-0000-0000E74F0000}"/>
    <cellStyle name="Migliaia [0] 58" xfId="363" xr:uid="{00000000-0005-0000-0000-0000E84F0000}"/>
    <cellStyle name="Migliaia [0] 58 2" xfId="2324" xr:uid="{00000000-0005-0000-0000-0000E94F0000}"/>
    <cellStyle name="Migliaia [0] 58 2 2" xfId="4298" xr:uid="{00000000-0005-0000-0000-0000EA4F0000}"/>
    <cellStyle name="Migliaia [0] 58 2 2 2" xfId="8174" xr:uid="{00000000-0005-0000-0000-0000EB4F0000}"/>
    <cellStyle name="Migliaia [0] 58 2 2 2 2" xfId="18135" xr:uid="{00000000-0005-0000-0000-0000EC4F0000}"/>
    <cellStyle name="Migliaia [0] 58 2 2 2 3" xfId="44722" xr:uid="{00000000-0005-0000-0000-0000ED4F0000}"/>
    <cellStyle name="Migliaia [0] 58 2 2 2 4" xfId="47141" xr:uid="{00000000-0005-0000-0000-0000EE4F0000}"/>
    <cellStyle name="Migliaia [0] 58 2 2 2 5" xfId="50157" xr:uid="{00000000-0005-0000-0000-0000EF4F0000}"/>
    <cellStyle name="Migliaia [0] 58 2 2 3" xfId="8631" xr:uid="{00000000-0005-0000-0000-0000F04F0000}"/>
    <cellStyle name="Migliaia [0] 58 2 2 4" xfId="6894" xr:uid="{00000000-0005-0000-0000-0000F14F0000}"/>
    <cellStyle name="Migliaia [0] 58 2 2 4 2" xfId="17667" xr:uid="{00000000-0005-0000-0000-0000F24F0000}"/>
    <cellStyle name="Migliaia [0] 58 2 2 4 3" xfId="42485" xr:uid="{00000000-0005-0000-0000-0000F34F0000}"/>
    <cellStyle name="Migliaia [0] 58 2 2 4 4" xfId="46660" xr:uid="{00000000-0005-0000-0000-0000F44F0000}"/>
    <cellStyle name="Migliaia [0] 58 2 2 4 5" xfId="49676" xr:uid="{00000000-0005-0000-0000-0000F54F0000}"/>
    <cellStyle name="Migliaia [0] 58 2 2 5" xfId="16073" xr:uid="{00000000-0005-0000-0000-0000F64F0000}"/>
    <cellStyle name="Migliaia [0] 58 2 2 6" xfId="20433" xr:uid="{00000000-0005-0000-0000-0000F74F0000}"/>
    <cellStyle name="Migliaia [0] 58 2 2 7" xfId="45160" xr:uid="{00000000-0005-0000-0000-0000F84F0000}"/>
    <cellStyle name="Migliaia [0] 58 2 2 8" xfId="46066" xr:uid="{00000000-0005-0000-0000-0000F94F0000}"/>
    <cellStyle name="Migliaia [0] 58 2 3" xfId="8175" xr:uid="{00000000-0005-0000-0000-0000FA4F0000}"/>
    <cellStyle name="Migliaia [0] 58 2 3 2" xfId="29280" xr:uid="{00000000-0005-0000-0000-0000FB4F0000}"/>
    <cellStyle name="Migliaia [0] 58 2 3 2 2" xfId="34631" xr:uid="{00000000-0005-0000-0000-0000FC4F0000}"/>
    <cellStyle name="Migliaia [0] 58 2 3 2 3" xfId="39933" xr:uid="{00000000-0005-0000-0000-0000FD4F0000}"/>
    <cellStyle name="Migliaia [0] 58 2 3 3" xfId="32166" xr:uid="{00000000-0005-0000-0000-0000FE4F0000}"/>
    <cellStyle name="Migliaia [0] 58 2 3 4" xfId="37282" xr:uid="{00000000-0005-0000-0000-0000FF4F0000}"/>
    <cellStyle name="Migliaia [0] 58 2 4" xfId="16072" xr:uid="{00000000-0005-0000-0000-000000500000}"/>
    <cellStyle name="Migliaia [0] 58 2 5" xfId="20432" xr:uid="{00000000-0005-0000-0000-000001500000}"/>
    <cellStyle name="Migliaia [0] 58 3" xfId="4011" xr:uid="{00000000-0005-0000-0000-000002500000}"/>
    <cellStyle name="Migliaia [0] 58 3 2" xfId="8176" xr:uid="{00000000-0005-0000-0000-000003500000}"/>
    <cellStyle name="Migliaia [0] 58 3 2 2" xfId="14663" xr:uid="{00000000-0005-0000-0000-000004500000}"/>
    <cellStyle name="Migliaia [0] 58 3 2 2 2" xfId="18136" xr:uid="{00000000-0005-0000-0000-000005500000}"/>
    <cellStyle name="Migliaia [0] 58 3 2 2 2 2" xfId="34632" xr:uid="{00000000-0005-0000-0000-000006500000}"/>
    <cellStyle name="Migliaia [0] 58 3 2 2 3" xfId="39934" xr:uid="{00000000-0005-0000-0000-000007500000}"/>
    <cellStyle name="Migliaia [0] 58 3 2 2 4" xfId="29281" xr:uid="{00000000-0005-0000-0000-000008500000}"/>
    <cellStyle name="Migliaia [0] 58 3 2 3" xfId="32167" xr:uid="{00000000-0005-0000-0000-000009500000}"/>
    <cellStyle name="Migliaia [0] 58 3 2 4" xfId="37283" xr:uid="{00000000-0005-0000-0000-00000A500000}"/>
    <cellStyle name="Migliaia [0] 58 3 2 5" xfId="28723" xr:uid="{00000000-0005-0000-0000-00000B500000}"/>
    <cellStyle name="Migliaia [0] 58 3 2 6" xfId="47142" xr:uid="{00000000-0005-0000-0000-00000C500000}"/>
    <cellStyle name="Migliaia [0] 58 3 2 7" xfId="50158" xr:uid="{00000000-0005-0000-0000-00000D500000}"/>
    <cellStyle name="Migliaia [0] 58 3 2 8" xfId="13939" xr:uid="{00000000-0005-0000-0000-00000E500000}"/>
    <cellStyle name="Migliaia [0] 58 3 3" xfId="7420" xr:uid="{00000000-0005-0000-0000-00000F500000}"/>
    <cellStyle name="Migliaia [0] 58 3 4" xfId="6895" xr:uid="{00000000-0005-0000-0000-000010500000}"/>
    <cellStyle name="Migliaia [0] 58 3 4 2" xfId="17668" xr:uid="{00000000-0005-0000-0000-000011500000}"/>
    <cellStyle name="Migliaia [0] 58 3 4 3" xfId="42486" xr:uid="{00000000-0005-0000-0000-000012500000}"/>
    <cellStyle name="Migliaia [0] 58 3 4 4" xfId="46661" xr:uid="{00000000-0005-0000-0000-000013500000}"/>
    <cellStyle name="Migliaia [0] 58 3 4 5" xfId="49677" xr:uid="{00000000-0005-0000-0000-000014500000}"/>
    <cellStyle name="Migliaia [0] 58 3 5" xfId="16074" xr:uid="{00000000-0005-0000-0000-000015500000}"/>
    <cellStyle name="Migliaia [0] 58 3 6" xfId="20434" xr:uid="{00000000-0005-0000-0000-000016500000}"/>
    <cellStyle name="Migliaia [0] 58 4" xfId="3558" xr:uid="{00000000-0005-0000-0000-000017500000}"/>
    <cellStyle name="Migliaia [0] 58 4 2" xfId="13368" xr:uid="{00000000-0005-0000-0000-000018500000}"/>
    <cellStyle name="Migliaia [0] 58 4 2 2" xfId="31409" xr:uid="{00000000-0005-0000-0000-000019500000}"/>
    <cellStyle name="Migliaia [0] 58 4 2 2 2" xfId="36567" xr:uid="{00000000-0005-0000-0000-00001A500000}"/>
    <cellStyle name="Migliaia [0] 58 4 2 2 3" xfId="41869" xr:uid="{00000000-0005-0000-0000-00001B500000}"/>
    <cellStyle name="Migliaia [0] 58 4 2 3" xfId="33916" xr:uid="{00000000-0005-0000-0000-00001C500000}"/>
    <cellStyle name="Migliaia [0] 58 4 2 4" xfId="39218" xr:uid="{00000000-0005-0000-0000-00001D500000}"/>
    <cellStyle name="Migliaia [0] 58 4 3" xfId="16075" xr:uid="{00000000-0005-0000-0000-00001E500000}"/>
    <cellStyle name="Migliaia [0] 58 4 3 2" xfId="34633" xr:uid="{00000000-0005-0000-0000-00001F500000}"/>
    <cellStyle name="Migliaia [0] 58 4 3 3" xfId="39935" xr:uid="{00000000-0005-0000-0000-000020500000}"/>
    <cellStyle name="Migliaia [0] 58 4 3 4" xfId="29282" xr:uid="{00000000-0005-0000-0000-000021500000}"/>
    <cellStyle name="Migliaia [0] 58 4 4" xfId="32168" xr:uid="{00000000-0005-0000-0000-000022500000}"/>
    <cellStyle name="Migliaia [0] 58 4 5" xfId="37284" xr:uid="{00000000-0005-0000-0000-000023500000}"/>
    <cellStyle name="Migliaia [0] 58 4 6" xfId="12310" xr:uid="{00000000-0005-0000-0000-000024500000}"/>
    <cellStyle name="Migliaia [0] 58 5" xfId="13437" xr:uid="{00000000-0005-0000-0000-000025500000}"/>
    <cellStyle name="Migliaia [0] 58 5 2" xfId="29283" xr:uid="{00000000-0005-0000-0000-000026500000}"/>
    <cellStyle name="Migliaia [0] 58 5 2 2" xfId="34634" xr:uid="{00000000-0005-0000-0000-000027500000}"/>
    <cellStyle name="Migliaia [0] 58 5 2 3" xfId="39936" xr:uid="{00000000-0005-0000-0000-000028500000}"/>
    <cellStyle name="Migliaia [0] 58 5 3" xfId="32169" xr:uid="{00000000-0005-0000-0000-000029500000}"/>
    <cellStyle name="Migliaia [0] 58 5 4" xfId="37285" xr:uid="{00000000-0005-0000-0000-00002A500000}"/>
    <cellStyle name="Migliaia [0] 58 6" xfId="16071" xr:uid="{00000000-0005-0000-0000-00002B500000}"/>
    <cellStyle name="Migliaia [0] 58 6 2" xfId="34630" xr:uid="{00000000-0005-0000-0000-00002C500000}"/>
    <cellStyle name="Migliaia [0] 58 6 3" xfId="39932" xr:uid="{00000000-0005-0000-0000-00002D500000}"/>
    <cellStyle name="Migliaia [0] 58 6 4" xfId="29279" xr:uid="{00000000-0005-0000-0000-00002E500000}"/>
    <cellStyle name="Migliaia [0] 58 7" xfId="32165" xr:uid="{00000000-0005-0000-0000-00002F500000}"/>
    <cellStyle name="Migliaia [0] 58 8" xfId="37281" xr:uid="{00000000-0005-0000-0000-000030500000}"/>
    <cellStyle name="Migliaia [0] 58 9" xfId="1779" xr:uid="{00000000-0005-0000-0000-000031500000}"/>
    <cellStyle name="Migliaia [0] 59" xfId="364" xr:uid="{00000000-0005-0000-0000-000032500000}"/>
    <cellStyle name="Migliaia [0] 59 2" xfId="2325" xr:uid="{00000000-0005-0000-0000-000033500000}"/>
    <cellStyle name="Migliaia [0] 59 2 2" xfId="4299" xr:uid="{00000000-0005-0000-0000-000034500000}"/>
    <cellStyle name="Migliaia [0] 59 2 2 2" xfId="8177" xr:uid="{00000000-0005-0000-0000-000035500000}"/>
    <cellStyle name="Migliaia [0] 59 2 2 2 2" xfId="18137" xr:uid="{00000000-0005-0000-0000-000036500000}"/>
    <cellStyle name="Migliaia [0] 59 2 2 2 3" xfId="44388" xr:uid="{00000000-0005-0000-0000-000037500000}"/>
    <cellStyle name="Migliaia [0] 59 2 2 2 4" xfId="47143" xr:uid="{00000000-0005-0000-0000-000038500000}"/>
    <cellStyle name="Migliaia [0] 59 2 2 2 5" xfId="50159" xr:uid="{00000000-0005-0000-0000-000039500000}"/>
    <cellStyle name="Migliaia [0] 59 2 2 3" xfId="8630" xr:uid="{00000000-0005-0000-0000-00003A500000}"/>
    <cellStyle name="Migliaia [0] 59 2 2 4" xfId="6896" xr:uid="{00000000-0005-0000-0000-00003B500000}"/>
    <cellStyle name="Migliaia [0] 59 2 2 4 2" xfId="17669" xr:uid="{00000000-0005-0000-0000-00003C500000}"/>
    <cellStyle name="Migliaia [0] 59 2 2 4 3" xfId="44459" xr:uid="{00000000-0005-0000-0000-00003D500000}"/>
    <cellStyle name="Migliaia [0] 59 2 2 4 4" xfId="46662" xr:uid="{00000000-0005-0000-0000-00003E500000}"/>
    <cellStyle name="Migliaia [0] 59 2 2 4 5" xfId="49678" xr:uid="{00000000-0005-0000-0000-00003F500000}"/>
    <cellStyle name="Migliaia [0] 59 2 2 5" xfId="16078" xr:uid="{00000000-0005-0000-0000-000040500000}"/>
    <cellStyle name="Migliaia [0] 59 2 2 6" xfId="20436" xr:uid="{00000000-0005-0000-0000-000041500000}"/>
    <cellStyle name="Migliaia [0] 59 2 2 7" xfId="45161" xr:uid="{00000000-0005-0000-0000-000042500000}"/>
    <cellStyle name="Migliaia [0] 59 2 2 8" xfId="46067" xr:uid="{00000000-0005-0000-0000-000043500000}"/>
    <cellStyle name="Migliaia [0] 59 2 3" xfId="8178" xr:uid="{00000000-0005-0000-0000-000044500000}"/>
    <cellStyle name="Migliaia [0] 59 2 3 2" xfId="29285" xr:uid="{00000000-0005-0000-0000-000045500000}"/>
    <cellStyle name="Migliaia [0] 59 2 3 2 2" xfId="34636" xr:uid="{00000000-0005-0000-0000-000046500000}"/>
    <cellStyle name="Migliaia [0] 59 2 3 2 3" xfId="39938" xr:uid="{00000000-0005-0000-0000-000047500000}"/>
    <cellStyle name="Migliaia [0] 59 2 3 3" xfId="32171" xr:uid="{00000000-0005-0000-0000-000048500000}"/>
    <cellStyle name="Migliaia [0] 59 2 3 4" xfId="37287" xr:uid="{00000000-0005-0000-0000-000049500000}"/>
    <cellStyle name="Migliaia [0] 59 2 4" xfId="16077" xr:uid="{00000000-0005-0000-0000-00004A500000}"/>
    <cellStyle name="Migliaia [0] 59 2 5" xfId="20435" xr:uid="{00000000-0005-0000-0000-00004B500000}"/>
    <cellStyle name="Migliaia [0] 59 3" xfId="4012" xr:uid="{00000000-0005-0000-0000-00004C500000}"/>
    <cellStyle name="Migliaia [0] 59 3 2" xfId="8179" xr:uid="{00000000-0005-0000-0000-00004D500000}"/>
    <cellStyle name="Migliaia [0] 59 3 2 2" xfId="14664" xr:uid="{00000000-0005-0000-0000-00004E500000}"/>
    <cellStyle name="Migliaia [0] 59 3 2 2 2" xfId="18138" xr:uid="{00000000-0005-0000-0000-00004F500000}"/>
    <cellStyle name="Migliaia [0] 59 3 2 2 2 2" xfId="34637" xr:uid="{00000000-0005-0000-0000-000050500000}"/>
    <cellStyle name="Migliaia [0] 59 3 2 2 3" xfId="39939" xr:uid="{00000000-0005-0000-0000-000051500000}"/>
    <cellStyle name="Migliaia [0] 59 3 2 2 4" xfId="29286" xr:uid="{00000000-0005-0000-0000-000052500000}"/>
    <cellStyle name="Migliaia [0] 59 3 2 3" xfId="32172" xr:uid="{00000000-0005-0000-0000-000053500000}"/>
    <cellStyle name="Migliaia [0] 59 3 2 4" xfId="37288" xr:uid="{00000000-0005-0000-0000-000054500000}"/>
    <cellStyle name="Migliaia [0] 59 3 2 5" xfId="44618" xr:uid="{00000000-0005-0000-0000-000055500000}"/>
    <cellStyle name="Migliaia [0] 59 3 2 6" xfId="47144" xr:uid="{00000000-0005-0000-0000-000056500000}"/>
    <cellStyle name="Migliaia [0] 59 3 2 7" xfId="50160" xr:uid="{00000000-0005-0000-0000-000057500000}"/>
    <cellStyle name="Migliaia [0] 59 3 2 8" xfId="13940" xr:uid="{00000000-0005-0000-0000-000058500000}"/>
    <cellStyle name="Migliaia [0] 59 3 3" xfId="8670" xr:uid="{00000000-0005-0000-0000-000059500000}"/>
    <cellStyle name="Migliaia [0] 59 3 4" xfId="6897" xr:uid="{00000000-0005-0000-0000-00005A500000}"/>
    <cellStyle name="Migliaia [0] 59 3 4 2" xfId="17670" xr:uid="{00000000-0005-0000-0000-00005B500000}"/>
    <cellStyle name="Migliaia [0] 59 3 4 3" xfId="32265" xr:uid="{00000000-0005-0000-0000-00005C500000}"/>
    <cellStyle name="Migliaia [0] 59 3 4 4" xfId="46663" xr:uid="{00000000-0005-0000-0000-00005D500000}"/>
    <cellStyle name="Migliaia [0] 59 3 4 5" xfId="49679" xr:uid="{00000000-0005-0000-0000-00005E500000}"/>
    <cellStyle name="Migliaia [0] 59 3 5" xfId="16079" xr:uid="{00000000-0005-0000-0000-00005F500000}"/>
    <cellStyle name="Migliaia [0] 59 3 6" xfId="20437" xr:uid="{00000000-0005-0000-0000-000060500000}"/>
    <cellStyle name="Migliaia [0] 59 4" xfId="3559" xr:uid="{00000000-0005-0000-0000-000061500000}"/>
    <cellStyle name="Migliaia [0] 59 4 2" xfId="13369" xr:uid="{00000000-0005-0000-0000-000062500000}"/>
    <cellStyle name="Migliaia [0] 59 4 2 2" xfId="31410" xr:uid="{00000000-0005-0000-0000-000063500000}"/>
    <cellStyle name="Migliaia [0] 59 4 2 2 2" xfId="36568" xr:uid="{00000000-0005-0000-0000-000064500000}"/>
    <cellStyle name="Migliaia [0] 59 4 2 2 3" xfId="41870" xr:uid="{00000000-0005-0000-0000-000065500000}"/>
    <cellStyle name="Migliaia [0] 59 4 2 3" xfId="33917" xr:uid="{00000000-0005-0000-0000-000066500000}"/>
    <cellStyle name="Migliaia [0] 59 4 2 4" xfId="39219" xr:uid="{00000000-0005-0000-0000-000067500000}"/>
    <cellStyle name="Migliaia [0] 59 4 3" xfId="16080" xr:uid="{00000000-0005-0000-0000-000068500000}"/>
    <cellStyle name="Migliaia [0] 59 4 3 2" xfId="34638" xr:uid="{00000000-0005-0000-0000-000069500000}"/>
    <cellStyle name="Migliaia [0] 59 4 3 3" xfId="39940" xr:uid="{00000000-0005-0000-0000-00006A500000}"/>
    <cellStyle name="Migliaia [0] 59 4 3 4" xfId="29287" xr:uid="{00000000-0005-0000-0000-00006B500000}"/>
    <cellStyle name="Migliaia [0] 59 4 4" xfId="32173" xr:uid="{00000000-0005-0000-0000-00006C500000}"/>
    <cellStyle name="Migliaia [0] 59 4 5" xfId="37289" xr:uid="{00000000-0005-0000-0000-00006D500000}"/>
    <cellStyle name="Migliaia [0] 59 4 6" xfId="12311" xr:uid="{00000000-0005-0000-0000-00006E500000}"/>
    <cellStyle name="Migliaia [0] 59 5" xfId="13438" xr:uid="{00000000-0005-0000-0000-00006F500000}"/>
    <cellStyle name="Migliaia [0] 59 5 2" xfId="29288" xr:uid="{00000000-0005-0000-0000-000070500000}"/>
    <cellStyle name="Migliaia [0] 59 5 2 2" xfId="34639" xr:uid="{00000000-0005-0000-0000-000071500000}"/>
    <cellStyle name="Migliaia [0] 59 5 2 3" xfId="39941" xr:uid="{00000000-0005-0000-0000-000072500000}"/>
    <cellStyle name="Migliaia [0] 59 5 3" xfId="32174" xr:uid="{00000000-0005-0000-0000-000073500000}"/>
    <cellStyle name="Migliaia [0] 59 5 4" xfId="37290" xr:uid="{00000000-0005-0000-0000-000074500000}"/>
    <cellStyle name="Migliaia [0] 59 6" xfId="16076" xr:uid="{00000000-0005-0000-0000-000075500000}"/>
    <cellStyle name="Migliaia [0] 59 6 2" xfId="34635" xr:uid="{00000000-0005-0000-0000-000076500000}"/>
    <cellStyle name="Migliaia [0] 59 6 3" xfId="39937" xr:uid="{00000000-0005-0000-0000-000077500000}"/>
    <cellStyle name="Migliaia [0] 59 6 4" xfId="29284" xr:uid="{00000000-0005-0000-0000-000078500000}"/>
    <cellStyle name="Migliaia [0] 59 7" xfId="32170" xr:uid="{00000000-0005-0000-0000-000079500000}"/>
    <cellStyle name="Migliaia [0] 59 8" xfId="37286" xr:uid="{00000000-0005-0000-0000-00007A500000}"/>
    <cellStyle name="Migliaia [0] 59 9" xfId="1780" xr:uid="{00000000-0005-0000-0000-00007B500000}"/>
    <cellStyle name="Migliaia [0] 6" xfId="365" xr:uid="{00000000-0005-0000-0000-00007C500000}"/>
    <cellStyle name="Migliaia [0] 6 2" xfId="2326" xr:uid="{00000000-0005-0000-0000-00007D500000}"/>
    <cellStyle name="Migliaia [0] 6 2 2" xfId="4300" xr:uid="{00000000-0005-0000-0000-00007E500000}"/>
    <cellStyle name="Migliaia [0] 6 2 2 2" xfId="8180" xr:uid="{00000000-0005-0000-0000-00007F500000}"/>
    <cellStyle name="Migliaia [0] 6 2 2 2 2" xfId="18139" xr:uid="{00000000-0005-0000-0000-000080500000}"/>
    <cellStyle name="Migliaia [0] 6 2 2 2 3" xfId="43997" xr:uid="{00000000-0005-0000-0000-000081500000}"/>
    <cellStyle name="Migliaia [0] 6 2 2 2 4" xfId="47145" xr:uid="{00000000-0005-0000-0000-000082500000}"/>
    <cellStyle name="Migliaia [0] 6 2 2 2 5" xfId="50161" xr:uid="{00000000-0005-0000-0000-000083500000}"/>
    <cellStyle name="Migliaia [0] 6 2 2 3" xfId="8629" xr:uid="{00000000-0005-0000-0000-000084500000}"/>
    <cellStyle name="Migliaia [0] 6 2 2 4" xfId="6898" xr:uid="{00000000-0005-0000-0000-000085500000}"/>
    <cellStyle name="Migliaia [0] 6 2 2 4 2" xfId="17671" xr:uid="{00000000-0005-0000-0000-000086500000}"/>
    <cellStyle name="Migliaia [0] 6 2 2 4 3" xfId="42487" xr:uid="{00000000-0005-0000-0000-000087500000}"/>
    <cellStyle name="Migliaia [0] 6 2 2 4 4" xfId="46664" xr:uid="{00000000-0005-0000-0000-000088500000}"/>
    <cellStyle name="Migliaia [0] 6 2 2 4 5" xfId="49680" xr:uid="{00000000-0005-0000-0000-000089500000}"/>
    <cellStyle name="Migliaia [0] 6 2 2 5" xfId="16083" xr:uid="{00000000-0005-0000-0000-00008A500000}"/>
    <cellStyle name="Migliaia [0] 6 2 2 6" xfId="20441" xr:uid="{00000000-0005-0000-0000-00008B500000}"/>
    <cellStyle name="Migliaia [0] 6 2 2 7" xfId="45162" xr:uid="{00000000-0005-0000-0000-00008C500000}"/>
    <cellStyle name="Migliaia [0] 6 2 2 8" xfId="46068" xr:uid="{00000000-0005-0000-0000-00008D500000}"/>
    <cellStyle name="Migliaia [0] 6 2 3" xfId="8181" xr:uid="{00000000-0005-0000-0000-00008E500000}"/>
    <cellStyle name="Migliaia [0] 6 2 3 2" xfId="29290" xr:uid="{00000000-0005-0000-0000-00008F500000}"/>
    <cellStyle name="Migliaia [0] 6 2 3 2 2" xfId="34641" xr:uid="{00000000-0005-0000-0000-000090500000}"/>
    <cellStyle name="Migliaia [0] 6 2 3 2 3" xfId="39943" xr:uid="{00000000-0005-0000-0000-000091500000}"/>
    <cellStyle name="Migliaia [0] 6 2 3 3" xfId="32176" xr:uid="{00000000-0005-0000-0000-000092500000}"/>
    <cellStyle name="Migliaia [0] 6 2 3 4" xfId="37292" xr:uid="{00000000-0005-0000-0000-000093500000}"/>
    <cellStyle name="Migliaia [0] 6 2 4" xfId="16082" xr:uid="{00000000-0005-0000-0000-000094500000}"/>
    <cellStyle name="Migliaia [0] 6 2 5" xfId="20440" xr:uid="{00000000-0005-0000-0000-000095500000}"/>
    <cellStyle name="Migliaia [0] 6 3" xfId="4013" xr:uid="{00000000-0005-0000-0000-000096500000}"/>
    <cellStyle name="Migliaia [0] 6 3 2" xfId="8182" xr:uid="{00000000-0005-0000-0000-000097500000}"/>
    <cellStyle name="Migliaia [0] 6 3 2 2" xfId="14665" xr:uid="{00000000-0005-0000-0000-000098500000}"/>
    <cellStyle name="Migliaia [0] 6 3 2 2 2" xfId="18140" xr:uid="{00000000-0005-0000-0000-000099500000}"/>
    <cellStyle name="Migliaia [0] 6 3 2 2 2 2" xfId="34642" xr:uid="{00000000-0005-0000-0000-00009A500000}"/>
    <cellStyle name="Migliaia [0] 6 3 2 2 3" xfId="39944" xr:uid="{00000000-0005-0000-0000-00009B500000}"/>
    <cellStyle name="Migliaia [0] 6 3 2 2 4" xfId="29291" xr:uid="{00000000-0005-0000-0000-00009C500000}"/>
    <cellStyle name="Migliaia [0] 6 3 2 3" xfId="32177" xr:uid="{00000000-0005-0000-0000-00009D500000}"/>
    <cellStyle name="Migliaia [0] 6 3 2 4" xfId="37293" xr:uid="{00000000-0005-0000-0000-00009E500000}"/>
    <cellStyle name="Migliaia [0] 6 3 2 5" xfId="42583" xr:uid="{00000000-0005-0000-0000-00009F500000}"/>
    <cellStyle name="Migliaia [0] 6 3 2 6" xfId="47146" xr:uid="{00000000-0005-0000-0000-0000A0500000}"/>
    <cellStyle name="Migliaia [0] 6 3 2 7" xfId="50162" xr:uid="{00000000-0005-0000-0000-0000A1500000}"/>
    <cellStyle name="Migliaia [0] 6 3 2 8" xfId="13941" xr:uid="{00000000-0005-0000-0000-0000A2500000}"/>
    <cellStyle name="Migliaia [0] 6 3 3" xfId="8669" xr:uid="{00000000-0005-0000-0000-0000A3500000}"/>
    <cellStyle name="Migliaia [0] 6 3 4" xfId="6899" xr:uid="{00000000-0005-0000-0000-0000A4500000}"/>
    <cellStyle name="Migliaia [0] 6 3 4 2" xfId="17672" xr:uid="{00000000-0005-0000-0000-0000A5500000}"/>
    <cellStyle name="Migliaia [0] 6 3 4 3" xfId="43359" xr:uid="{00000000-0005-0000-0000-0000A6500000}"/>
    <cellStyle name="Migliaia [0] 6 3 4 4" xfId="46665" xr:uid="{00000000-0005-0000-0000-0000A7500000}"/>
    <cellStyle name="Migliaia [0] 6 3 4 5" xfId="49681" xr:uid="{00000000-0005-0000-0000-0000A8500000}"/>
    <cellStyle name="Migliaia [0] 6 3 5" xfId="16084" xr:uid="{00000000-0005-0000-0000-0000A9500000}"/>
    <cellStyle name="Migliaia [0] 6 3 6" xfId="20443" xr:uid="{00000000-0005-0000-0000-0000AA500000}"/>
    <cellStyle name="Migliaia [0] 6 4" xfId="3560" xr:uid="{00000000-0005-0000-0000-0000AB500000}"/>
    <cellStyle name="Migliaia [0] 6 4 2" xfId="13370" xr:uid="{00000000-0005-0000-0000-0000AC500000}"/>
    <cellStyle name="Migliaia [0] 6 4 2 2" xfId="31411" xr:uid="{00000000-0005-0000-0000-0000AD500000}"/>
    <cellStyle name="Migliaia [0] 6 4 2 2 2" xfId="36569" xr:uid="{00000000-0005-0000-0000-0000AE500000}"/>
    <cellStyle name="Migliaia [0] 6 4 2 2 3" xfId="41871" xr:uid="{00000000-0005-0000-0000-0000AF500000}"/>
    <cellStyle name="Migliaia [0] 6 4 2 3" xfId="33918" xr:uid="{00000000-0005-0000-0000-0000B0500000}"/>
    <cellStyle name="Migliaia [0] 6 4 2 4" xfId="39220" xr:uid="{00000000-0005-0000-0000-0000B1500000}"/>
    <cellStyle name="Migliaia [0] 6 4 3" xfId="16085" xr:uid="{00000000-0005-0000-0000-0000B2500000}"/>
    <cellStyle name="Migliaia [0] 6 4 3 2" xfId="34643" xr:uid="{00000000-0005-0000-0000-0000B3500000}"/>
    <cellStyle name="Migliaia [0] 6 4 3 3" xfId="39945" xr:uid="{00000000-0005-0000-0000-0000B4500000}"/>
    <cellStyle name="Migliaia [0] 6 4 3 4" xfId="29292" xr:uid="{00000000-0005-0000-0000-0000B5500000}"/>
    <cellStyle name="Migliaia [0] 6 4 4" xfId="32178" xr:uid="{00000000-0005-0000-0000-0000B6500000}"/>
    <cellStyle name="Migliaia [0] 6 4 5" xfId="37294" xr:uid="{00000000-0005-0000-0000-0000B7500000}"/>
    <cellStyle name="Migliaia [0] 6 4 6" xfId="12312" xr:uid="{00000000-0005-0000-0000-0000B8500000}"/>
    <cellStyle name="Migliaia [0] 6 5" xfId="13439" xr:uid="{00000000-0005-0000-0000-0000B9500000}"/>
    <cellStyle name="Migliaia [0] 6 5 2" xfId="29293" xr:uid="{00000000-0005-0000-0000-0000BA500000}"/>
    <cellStyle name="Migliaia [0] 6 5 2 2" xfId="34644" xr:uid="{00000000-0005-0000-0000-0000BB500000}"/>
    <cellStyle name="Migliaia [0] 6 5 2 3" xfId="39946" xr:uid="{00000000-0005-0000-0000-0000BC500000}"/>
    <cellStyle name="Migliaia [0] 6 5 3" xfId="32179" xr:uid="{00000000-0005-0000-0000-0000BD500000}"/>
    <cellStyle name="Migliaia [0] 6 5 4" xfId="37295" xr:uid="{00000000-0005-0000-0000-0000BE500000}"/>
    <cellStyle name="Migliaia [0] 6 6" xfId="16081" xr:uid="{00000000-0005-0000-0000-0000BF500000}"/>
    <cellStyle name="Migliaia [0] 6 6 2" xfId="34640" xr:uid="{00000000-0005-0000-0000-0000C0500000}"/>
    <cellStyle name="Migliaia [0] 6 6 3" xfId="39942" xr:uid="{00000000-0005-0000-0000-0000C1500000}"/>
    <cellStyle name="Migliaia [0] 6 6 4" xfId="29289" xr:uid="{00000000-0005-0000-0000-0000C2500000}"/>
    <cellStyle name="Migliaia [0] 6 7" xfId="32175" xr:uid="{00000000-0005-0000-0000-0000C3500000}"/>
    <cellStyle name="Migliaia [0] 6 8" xfId="37291" xr:uid="{00000000-0005-0000-0000-0000C4500000}"/>
    <cellStyle name="Migliaia [0] 6 9" xfId="1781" xr:uid="{00000000-0005-0000-0000-0000C5500000}"/>
    <cellStyle name="Migliaia [0] 7" xfId="366" xr:uid="{00000000-0005-0000-0000-0000C6500000}"/>
    <cellStyle name="Migliaia [0] 7 2" xfId="2327" xr:uid="{00000000-0005-0000-0000-0000C7500000}"/>
    <cellStyle name="Migliaia [0] 7 2 2" xfId="4301" xr:uid="{00000000-0005-0000-0000-0000C8500000}"/>
    <cellStyle name="Migliaia [0] 7 2 2 2" xfId="8183" xr:uid="{00000000-0005-0000-0000-0000C9500000}"/>
    <cellStyle name="Migliaia [0] 7 2 2 2 2" xfId="18141" xr:uid="{00000000-0005-0000-0000-0000CA500000}"/>
    <cellStyle name="Migliaia [0] 7 2 2 2 3" xfId="42584" xr:uid="{00000000-0005-0000-0000-0000CB500000}"/>
    <cellStyle name="Migliaia [0] 7 2 2 2 4" xfId="47147" xr:uid="{00000000-0005-0000-0000-0000CC500000}"/>
    <cellStyle name="Migliaia [0] 7 2 2 2 5" xfId="50163" xr:uid="{00000000-0005-0000-0000-0000CD500000}"/>
    <cellStyle name="Migliaia [0] 7 2 2 3" xfId="7984" xr:uid="{00000000-0005-0000-0000-0000CE500000}"/>
    <cellStyle name="Migliaia [0] 7 2 2 4" xfId="6900" xr:uid="{00000000-0005-0000-0000-0000CF500000}"/>
    <cellStyle name="Migliaia [0] 7 2 2 4 2" xfId="17673" xr:uid="{00000000-0005-0000-0000-0000D0500000}"/>
    <cellStyle name="Migliaia [0] 7 2 2 4 3" xfId="42488" xr:uid="{00000000-0005-0000-0000-0000D1500000}"/>
    <cellStyle name="Migliaia [0] 7 2 2 4 4" xfId="46666" xr:uid="{00000000-0005-0000-0000-0000D2500000}"/>
    <cellStyle name="Migliaia [0] 7 2 2 4 5" xfId="49682" xr:uid="{00000000-0005-0000-0000-0000D3500000}"/>
    <cellStyle name="Migliaia [0] 7 2 2 5" xfId="16088" xr:uid="{00000000-0005-0000-0000-0000D4500000}"/>
    <cellStyle name="Migliaia [0] 7 2 2 6" xfId="20449" xr:uid="{00000000-0005-0000-0000-0000D5500000}"/>
    <cellStyle name="Migliaia [0] 7 2 2 7" xfId="45163" xr:uid="{00000000-0005-0000-0000-0000D6500000}"/>
    <cellStyle name="Migliaia [0] 7 2 2 8" xfId="46069" xr:uid="{00000000-0005-0000-0000-0000D7500000}"/>
    <cellStyle name="Migliaia [0] 7 2 3" xfId="8184" xr:uid="{00000000-0005-0000-0000-0000D8500000}"/>
    <cellStyle name="Migliaia [0] 7 2 3 2" xfId="29295" xr:uid="{00000000-0005-0000-0000-0000D9500000}"/>
    <cellStyle name="Migliaia [0] 7 2 3 2 2" xfId="34646" xr:uid="{00000000-0005-0000-0000-0000DA500000}"/>
    <cellStyle name="Migliaia [0] 7 2 3 2 3" xfId="39948" xr:uid="{00000000-0005-0000-0000-0000DB500000}"/>
    <cellStyle name="Migliaia [0] 7 2 3 3" xfId="32181" xr:uid="{00000000-0005-0000-0000-0000DC500000}"/>
    <cellStyle name="Migliaia [0] 7 2 3 4" xfId="37297" xr:uid="{00000000-0005-0000-0000-0000DD500000}"/>
    <cellStyle name="Migliaia [0] 7 2 4" xfId="16087" xr:uid="{00000000-0005-0000-0000-0000DE500000}"/>
    <cellStyle name="Migliaia [0] 7 2 5" xfId="20448" xr:uid="{00000000-0005-0000-0000-0000DF500000}"/>
    <cellStyle name="Migliaia [0] 7 3" xfId="4014" xr:uid="{00000000-0005-0000-0000-0000E0500000}"/>
    <cellStyle name="Migliaia [0] 7 3 2" xfId="8185" xr:uid="{00000000-0005-0000-0000-0000E1500000}"/>
    <cellStyle name="Migliaia [0] 7 3 2 2" xfId="14666" xr:uid="{00000000-0005-0000-0000-0000E2500000}"/>
    <cellStyle name="Migliaia [0] 7 3 2 2 2" xfId="18142" xr:uid="{00000000-0005-0000-0000-0000E3500000}"/>
    <cellStyle name="Migliaia [0] 7 3 2 2 2 2" xfId="34647" xr:uid="{00000000-0005-0000-0000-0000E4500000}"/>
    <cellStyle name="Migliaia [0] 7 3 2 2 3" xfId="39949" xr:uid="{00000000-0005-0000-0000-0000E5500000}"/>
    <cellStyle name="Migliaia [0] 7 3 2 2 4" xfId="29296" xr:uid="{00000000-0005-0000-0000-0000E6500000}"/>
    <cellStyle name="Migliaia [0] 7 3 2 3" xfId="32182" xr:uid="{00000000-0005-0000-0000-0000E7500000}"/>
    <cellStyle name="Migliaia [0] 7 3 2 4" xfId="37298" xr:uid="{00000000-0005-0000-0000-0000E8500000}"/>
    <cellStyle name="Migliaia [0] 7 3 2 5" xfId="32608" xr:uid="{00000000-0005-0000-0000-0000E9500000}"/>
    <cellStyle name="Migliaia [0] 7 3 2 6" xfId="47148" xr:uid="{00000000-0005-0000-0000-0000EA500000}"/>
    <cellStyle name="Migliaia [0] 7 3 2 7" xfId="50164" xr:uid="{00000000-0005-0000-0000-0000EB500000}"/>
    <cellStyle name="Migliaia [0] 7 3 2 8" xfId="13942" xr:uid="{00000000-0005-0000-0000-0000EC500000}"/>
    <cellStyle name="Migliaia [0] 7 3 3" xfId="7974" xr:uid="{00000000-0005-0000-0000-0000ED500000}"/>
    <cellStyle name="Migliaia [0] 7 3 4" xfId="6901" xr:uid="{00000000-0005-0000-0000-0000EE500000}"/>
    <cellStyle name="Migliaia [0] 7 3 4 2" xfId="17674" xr:uid="{00000000-0005-0000-0000-0000EF500000}"/>
    <cellStyle name="Migliaia [0] 7 3 4 3" xfId="43699" xr:uid="{00000000-0005-0000-0000-0000F0500000}"/>
    <cellStyle name="Migliaia [0] 7 3 4 4" xfId="46667" xr:uid="{00000000-0005-0000-0000-0000F1500000}"/>
    <cellStyle name="Migliaia [0] 7 3 4 5" xfId="49683" xr:uid="{00000000-0005-0000-0000-0000F2500000}"/>
    <cellStyle name="Migliaia [0] 7 3 5" xfId="16089" xr:uid="{00000000-0005-0000-0000-0000F3500000}"/>
    <cellStyle name="Migliaia [0] 7 3 6" xfId="20451" xr:uid="{00000000-0005-0000-0000-0000F4500000}"/>
    <cellStyle name="Migliaia [0] 7 4" xfId="3561" xr:uid="{00000000-0005-0000-0000-0000F5500000}"/>
    <cellStyle name="Migliaia [0] 7 4 2" xfId="13371" xr:uid="{00000000-0005-0000-0000-0000F6500000}"/>
    <cellStyle name="Migliaia [0] 7 4 2 2" xfId="31412" xr:uid="{00000000-0005-0000-0000-0000F7500000}"/>
    <cellStyle name="Migliaia [0] 7 4 2 2 2" xfId="36570" xr:uid="{00000000-0005-0000-0000-0000F8500000}"/>
    <cellStyle name="Migliaia [0] 7 4 2 2 3" xfId="41872" xr:uid="{00000000-0005-0000-0000-0000F9500000}"/>
    <cellStyle name="Migliaia [0] 7 4 2 3" xfId="33919" xr:uid="{00000000-0005-0000-0000-0000FA500000}"/>
    <cellStyle name="Migliaia [0] 7 4 2 4" xfId="39221" xr:uid="{00000000-0005-0000-0000-0000FB500000}"/>
    <cellStyle name="Migliaia [0] 7 4 3" xfId="16090" xr:uid="{00000000-0005-0000-0000-0000FC500000}"/>
    <cellStyle name="Migliaia [0] 7 4 3 2" xfId="34648" xr:uid="{00000000-0005-0000-0000-0000FD500000}"/>
    <cellStyle name="Migliaia [0] 7 4 3 3" xfId="39950" xr:uid="{00000000-0005-0000-0000-0000FE500000}"/>
    <cellStyle name="Migliaia [0] 7 4 3 4" xfId="29297" xr:uid="{00000000-0005-0000-0000-0000FF500000}"/>
    <cellStyle name="Migliaia [0] 7 4 4" xfId="32183" xr:uid="{00000000-0005-0000-0000-000000510000}"/>
    <cellStyle name="Migliaia [0] 7 4 5" xfId="37299" xr:uid="{00000000-0005-0000-0000-000001510000}"/>
    <cellStyle name="Migliaia [0] 7 4 6" xfId="12313" xr:uid="{00000000-0005-0000-0000-000002510000}"/>
    <cellStyle name="Migliaia [0] 7 5" xfId="13440" xr:uid="{00000000-0005-0000-0000-000003510000}"/>
    <cellStyle name="Migliaia [0] 7 5 2" xfId="29298" xr:uid="{00000000-0005-0000-0000-000004510000}"/>
    <cellStyle name="Migliaia [0] 7 5 2 2" xfId="34649" xr:uid="{00000000-0005-0000-0000-000005510000}"/>
    <cellStyle name="Migliaia [0] 7 5 2 3" xfId="39951" xr:uid="{00000000-0005-0000-0000-000006510000}"/>
    <cellStyle name="Migliaia [0] 7 5 3" xfId="32184" xr:uid="{00000000-0005-0000-0000-000007510000}"/>
    <cellStyle name="Migliaia [0] 7 5 4" xfId="37300" xr:uid="{00000000-0005-0000-0000-000008510000}"/>
    <cellStyle name="Migliaia [0] 7 6" xfId="16086" xr:uid="{00000000-0005-0000-0000-000009510000}"/>
    <cellStyle name="Migliaia [0] 7 6 2" xfId="34645" xr:uid="{00000000-0005-0000-0000-00000A510000}"/>
    <cellStyle name="Migliaia [0] 7 6 3" xfId="39947" xr:uid="{00000000-0005-0000-0000-00000B510000}"/>
    <cellStyle name="Migliaia [0] 7 6 4" xfId="29294" xr:uid="{00000000-0005-0000-0000-00000C510000}"/>
    <cellStyle name="Migliaia [0] 7 7" xfId="32180" xr:uid="{00000000-0005-0000-0000-00000D510000}"/>
    <cellStyle name="Migliaia [0] 7 8" xfId="37296" xr:uid="{00000000-0005-0000-0000-00000E510000}"/>
    <cellStyle name="Migliaia [0] 7 9" xfId="1782" xr:uid="{00000000-0005-0000-0000-00000F510000}"/>
    <cellStyle name="Migliaia [0] 8" xfId="367" xr:uid="{00000000-0005-0000-0000-000010510000}"/>
    <cellStyle name="Migliaia [0] 8 2" xfId="2328" xr:uid="{00000000-0005-0000-0000-000011510000}"/>
    <cellStyle name="Migliaia [0] 8 2 2" xfId="4302" xr:uid="{00000000-0005-0000-0000-000012510000}"/>
    <cellStyle name="Migliaia [0] 8 2 2 2" xfId="8186" xr:uid="{00000000-0005-0000-0000-000013510000}"/>
    <cellStyle name="Migliaia [0] 8 2 2 2 2" xfId="18143" xr:uid="{00000000-0005-0000-0000-000014510000}"/>
    <cellStyle name="Migliaia [0] 8 2 2 2 3" xfId="43030" xr:uid="{00000000-0005-0000-0000-000015510000}"/>
    <cellStyle name="Migliaia [0] 8 2 2 2 4" xfId="47149" xr:uid="{00000000-0005-0000-0000-000016510000}"/>
    <cellStyle name="Migliaia [0] 8 2 2 2 5" xfId="50165" xr:uid="{00000000-0005-0000-0000-000017510000}"/>
    <cellStyle name="Migliaia [0] 8 2 2 3" xfId="7859" xr:uid="{00000000-0005-0000-0000-000018510000}"/>
    <cellStyle name="Migliaia [0] 8 2 2 4" xfId="6902" xr:uid="{00000000-0005-0000-0000-000019510000}"/>
    <cellStyle name="Migliaia [0] 8 2 2 4 2" xfId="17675" xr:uid="{00000000-0005-0000-0000-00001A510000}"/>
    <cellStyle name="Migliaia [0] 8 2 2 4 3" xfId="42489" xr:uid="{00000000-0005-0000-0000-00001B510000}"/>
    <cellStyle name="Migliaia [0] 8 2 2 4 4" xfId="46668" xr:uid="{00000000-0005-0000-0000-00001C510000}"/>
    <cellStyle name="Migliaia [0] 8 2 2 4 5" xfId="49684" xr:uid="{00000000-0005-0000-0000-00001D510000}"/>
    <cellStyle name="Migliaia [0] 8 2 2 5" xfId="16093" xr:uid="{00000000-0005-0000-0000-00001E510000}"/>
    <cellStyle name="Migliaia [0] 8 2 2 6" xfId="20457" xr:uid="{00000000-0005-0000-0000-00001F510000}"/>
    <cellStyle name="Migliaia [0] 8 2 2 7" xfId="45164" xr:uid="{00000000-0005-0000-0000-000020510000}"/>
    <cellStyle name="Migliaia [0] 8 2 2 8" xfId="46070" xr:uid="{00000000-0005-0000-0000-000021510000}"/>
    <cellStyle name="Migliaia [0] 8 2 3" xfId="8187" xr:uid="{00000000-0005-0000-0000-000022510000}"/>
    <cellStyle name="Migliaia [0] 8 2 3 2" xfId="29300" xr:uid="{00000000-0005-0000-0000-000023510000}"/>
    <cellStyle name="Migliaia [0] 8 2 3 2 2" xfId="34651" xr:uid="{00000000-0005-0000-0000-000024510000}"/>
    <cellStyle name="Migliaia [0] 8 2 3 2 3" xfId="39953" xr:uid="{00000000-0005-0000-0000-000025510000}"/>
    <cellStyle name="Migliaia [0] 8 2 3 3" xfId="32186" xr:uid="{00000000-0005-0000-0000-000026510000}"/>
    <cellStyle name="Migliaia [0] 8 2 3 4" xfId="37302" xr:uid="{00000000-0005-0000-0000-000027510000}"/>
    <cellStyle name="Migliaia [0] 8 2 4" xfId="16092" xr:uid="{00000000-0005-0000-0000-000028510000}"/>
    <cellStyle name="Migliaia [0] 8 2 5" xfId="20456" xr:uid="{00000000-0005-0000-0000-000029510000}"/>
    <cellStyle name="Migliaia [0] 8 3" xfId="4015" xr:uid="{00000000-0005-0000-0000-00002A510000}"/>
    <cellStyle name="Migliaia [0] 8 3 2" xfId="8188" xr:uid="{00000000-0005-0000-0000-00002B510000}"/>
    <cellStyle name="Migliaia [0] 8 3 2 2" xfId="14667" xr:uid="{00000000-0005-0000-0000-00002C510000}"/>
    <cellStyle name="Migliaia [0] 8 3 2 2 2" xfId="18144" xr:uid="{00000000-0005-0000-0000-00002D510000}"/>
    <cellStyle name="Migliaia [0] 8 3 2 2 2 2" xfId="34652" xr:uid="{00000000-0005-0000-0000-00002E510000}"/>
    <cellStyle name="Migliaia [0] 8 3 2 2 3" xfId="39954" xr:uid="{00000000-0005-0000-0000-00002F510000}"/>
    <cellStyle name="Migliaia [0] 8 3 2 2 4" xfId="29301" xr:uid="{00000000-0005-0000-0000-000030510000}"/>
    <cellStyle name="Migliaia [0] 8 3 2 3" xfId="32187" xr:uid="{00000000-0005-0000-0000-000031510000}"/>
    <cellStyle name="Migliaia [0] 8 3 2 4" xfId="37303" xr:uid="{00000000-0005-0000-0000-000032510000}"/>
    <cellStyle name="Migliaia [0] 8 3 2 5" xfId="44576" xr:uid="{00000000-0005-0000-0000-000033510000}"/>
    <cellStyle name="Migliaia [0] 8 3 2 6" xfId="47150" xr:uid="{00000000-0005-0000-0000-000034510000}"/>
    <cellStyle name="Migliaia [0] 8 3 2 7" xfId="50166" xr:uid="{00000000-0005-0000-0000-000035510000}"/>
    <cellStyle name="Migliaia [0] 8 3 2 8" xfId="13943" xr:uid="{00000000-0005-0000-0000-000036510000}"/>
    <cellStyle name="Migliaia [0] 8 3 3" xfId="7421" xr:uid="{00000000-0005-0000-0000-000037510000}"/>
    <cellStyle name="Migliaia [0] 8 3 4" xfId="6903" xr:uid="{00000000-0005-0000-0000-000038510000}"/>
    <cellStyle name="Migliaia [0] 8 3 4 2" xfId="17676" xr:uid="{00000000-0005-0000-0000-000039510000}"/>
    <cellStyle name="Migliaia [0] 8 3 4 3" xfId="44291" xr:uid="{00000000-0005-0000-0000-00003A510000}"/>
    <cellStyle name="Migliaia [0] 8 3 4 4" xfId="46669" xr:uid="{00000000-0005-0000-0000-00003B510000}"/>
    <cellStyle name="Migliaia [0] 8 3 4 5" xfId="49685" xr:uid="{00000000-0005-0000-0000-00003C510000}"/>
    <cellStyle name="Migliaia [0] 8 3 5" xfId="16094" xr:uid="{00000000-0005-0000-0000-00003D510000}"/>
    <cellStyle name="Migliaia [0] 8 3 6" xfId="20459" xr:uid="{00000000-0005-0000-0000-00003E510000}"/>
    <cellStyle name="Migliaia [0] 8 4" xfId="3562" xr:uid="{00000000-0005-0000-0000-00003F510000}"/>
    <cellStyle name="Migliaia [0] 8 4 2" xfId="13372" xr:uid="{00000000-0005-0000-0000-000040510000}"/>
    <cellStyle name="Migliaia [0] 8 4 2 2" xfId="31413" xr:uid="{00000000-0005-0000-0000-000041510000}"/>
    <cellStyle name="Migliaia [0] 8 4 2 2 2" xfId="36571" xr:uid="{00000000-0005-0000-0000-000042510000}"/>
    <cellStyle name="Migliaia [0] 8 4 2 2 3" xfId="41873" xr:uid="{00000000-0005-0000-0000-000043510000}"/>
    <cellStyle name="Migliaia [0] 8 4 2 3" xfId="33920" xr:uid="{00000000-0005-0000-0000-000044510000}"/>
    <cellStyle name="Migliaia [0] 8 4 2 4" xfId="39222" xr:uid="{00000000-0005-0000-0000-000045510000}"/>
    <cellStyle name="Migliaia [0] 8 4 3" xfId="16095" xr:uid="{00000000-0005-0000-0000-000046510000}"/>
    <cellStyle name="Migliaia [0] 8 4 3 2" xfId="34653" xr:uid="{00000000-0005-0000-0000-000047510000}"/>
    <cellStyle name="Migliaia [0] 8 4 3 3" xfId="39955" xr:uid="{00000000-0005-0000-0000-000048510000}"/>
    <cellStyle name="Migliaia [0] 8 4 3 4" xfId="29302" xr:uid="{00000000-0005-0000-0000-000049510000}"/>
    <cellStyle name="Migliaia [0] 8 4 4" xfId="32188" xr:uid="{00000000-0005-0000-0000-00004A510000}"/>
    <cellStyle name="Migliaia [0] 8 4 5" xfId="37304" xr:uid="{00000000-0005-0000-0000-00004B510000}"/>
    <cellStyle name="Migliaia [0] 8 4 6" xfId="12314" xr:uid="{00000000-0005-0000-0000-00004C510000}"/>
    <cellStyle name="Migliaia [0] 8 5" xfId="13441" xr:uid="{00000000-0005-0000-0000-00004D510000}"/>
    <cellStyle name="Migliaia [0] 8 5 2" xfId="29303" xr:uid="{00000000-0005-0000-0000-00004E510000}"/>
    <cellStyle name="Migliaia [0] 8 5 2 2" xfId="34654" xr:uid="{00000000-0005-0000-0000-00004F510000}"/>
    <cellStyle name="Migliaia [0] 8 5 2 3" xfId="39956" xr:uid="{00000000-0005-0000-0000-000050510000}"/>
    <cellStyle name="Migliaia [0] 8 5 3" xfId="32189" xr:uid="{00000000-0005-0000-0000-000051510000}"/>
    <cellStyle name="Migliaia [0] 8 5 4" xfId="37305" xr:uid="{00000000-0005-0000-0000-000052510000}"/>
    <cellStyle name="Migliaia [0] 8 6" xfId="16091" xr:uid="{00000000-0005-0000-0000-000053510000}"/>
    <cellStyle name="Migliaia [0] 8 6 2" xfId="34650" xr:uid="{00000000-0005-0000-0000-000054510000}"/>
    <cellStyle name="Migliaia [0] 8 6 3" xfId="39952" xr:uid="{00000000-0005-0000-0000-000055510000}"/>
    <cellStyle name="Migliaia [0] 8 6 4" xfId="29299" xr:uid="{00000000-0005-0000-0000-000056510000}"/>
    <cellStyle name="Migliaia [0] 8 7" xfId="32185" xr:uid="{00000000-0005-0000-0000-000057510000}"/>
    <cellStyle name="Migliaia [0] 8 8" xfId="37301" xr:uid="{00000000-0005-0000-0000-000058510000}"/>
    <cellStyle name="Migliaia [0] 8 9" xfId="1783" xr:uid="{00000000-0005-0000-0000-000059510000}"/>
    <cellStyle name="Migliaia [0] 9" xfId="368" xr:uid="{00000000-0005-0000-0000-00005A510000}"/>
    <cellStyle name="Migliaia [0] 9 2" xfId="2329" xr:uid="{00000000-0005-0000-0000-00005B510000}"/>
    <cellStyle name="Migliaia [0] 9 2 2" xfId="4303" xr:uid="{00000000-0005-0000-0000-00005C510000}"/>
    <cellStyle name="Migliaia [0] 9 2 2 2" xfId="8189" xr:uid="{00000000-0005-0000-0000-00005D510000}"/>
    <cellStyle name="Migliaia [0] 9 2 2 2 2" xfId="18145" xr:uid="{00000000-0005-0000-0000-00005E510000}"/>
    <cellStyle name="Migliaia [0] 9 2 2 2 3" xfId="42585" xr:uid="{00000000-0005-0000-0000-00005F510000}"/>
    <cellStyle name="Migliaia [0] 9 2 2 2 4" xfId="47151" xr:uid="{00000000-0005-0000-0000-000060510000}"/>
    <cellStyle name="Migliaia [0] 9 2 2 2 5" xfId="50167" xr:uid="{00000000-0005-0000-0000-000061510000}"/>
    <cellStyle name="Migliaia [0] 9 2 2 3" xfId="8628" xr:uid="{00000000-0005-0000-0000-000062510000}"/>
    <cellStyle name="Migliaia [0] 9 2 2 4" xfId="6904" xr:uid="{00000000-0005-0000-0000-000063510000}"/>
    <cellStyle name="Migliaia [0] 9 2 2 4 2" xfId="17677" xr:uid="{00000000-0005-0000-0000-000064510000}"/>
    <cellStyle name="Migliaia [0] 9 2 2 4 3" xfId="21640" xr:uid="{00000000-0005-0000-0000-000065510000}"/>
    <cellStyle name="Migliaia [0] 9 2 2 4 4" xfId="46670" xr:uid="{00000000-0005-0000-0000-000066510000}"/>
    <cellStyle name="Migliaia [0] 9 2 2 4 5" xfId="49686" xr:uid="{00000000-0005-0000-0000-000067510000}"/>
    <cellStyle name="Migliaia [0] 9 2 2 5" xfId="16098" xr:uid="{00000000-0005-0000-0000-000068510000}"/>
    <cellStyle name="Migliaia [0] 9 2 2 6" xfId="20465" xr:uid="{00000000-0005-0000-0000-000069510000}"/>
    <cellStyle name="Migliaia [0] 9 2 2 7" xfId="45165" xr:uid="{00000000-0005-0000-0000-00006A510000}"/>
    <cellStyle name="Migliaia [0] 9 2 2 8" xfId="46071" xr:uid="{00000000-0005-0000-0000-00006B510000}"/>
    <cellStyle name="Migliaia [0] 9 2 3" xfId="8190" xr:uid="{00000000-0005-0000-0000-00006C510000}"/>
    <cellStyle name="Migliaia [0] 9 2 3 2" xfId="29305" xr:uid="{00000000-0005-0000-0000-00006D510000}"/>
    <cellStyle name="Migliaia [0] 9 2 3 2 2" xfId="34656" xr:uid="{00000000-0005-0000-0000-00006E510000}"/>
    <cellStyle name="Migliaia [0] 9 2 3 2 3" xfId="39958" xr:uid="{00000000-0005-0000-0000-00006F510000}"/>
    <cellStyle name="Migliaia [0] 9 2 3 3" xfId="32191" xr:uid="{00000000-0005-0000-0000-000070510000}"/>
    <cellStyle name="Migliaia [0] 9 2 3 4" xfId="37307" xr:uid="{00000000-0005-0000-0000-000071510000}"/>
    <cellStyle name="Migliaia [0] 9 2 4" xfId="16097" xr:uid="{00000000-0005-0000-0000-000072510000}"/>
    <cellStyle name="Migliaia [0] 9 2 5" xfId="20464" xr:uid="{00000000-0005-0000-0000-000073510000}"/>
    <cellStyle name="Migliaia [0] 9 3" xfId="4016" xr:uid="{00000000-0005-0000-0000-000074510000}"/>
    <cellStyle name="Migliaia [0] 9 3 2" xfId="8191" xr:uid="{00000000-0005-0000-0000-000075510000}"/>
    <cellStyle name="Migliaia [0] 9 3 2 2" xfId="14668" xr:uid="{00000000-0005-0000-0000-000076510000}"/>
    <cellStyle name="Migliaia [0] 9 3 2 2 2" xfId="18146" xr:uid="{00000000-0005-0000-0000-000077510000}"/>
    <cellStyle name="Migliaia [0] 9 3 2 2 2 2" xfId="34657" xr:uid="{00000000-0005-0000-0000-000078510000}"/>
    <cellStyle name="Migliaia [0] 9 3 2 2 3" xfId="39959" xr:uid="{00000000-0005-0000-0000-000079510000}"/>
    <cellStyle name="Migliaia [0] 9 3 2 2 4" xfId="29306" xr:uid="{00000000-0005-0000-0000-00007A510000}"/>
    <cellStyle name="Migliaia [0] 9 3 2 3" xfId="32192" xr:uid="{00000000-0005-0000-0000-00007B510000}"/>
    <cellStyle name="Migliaia [0] 9 3 2 4" xfId="37308" xr:uid="{00000000-0005-0000-0000-00007C510000}"/>
    <cellStyle name="Migliaia [0] 9 3 2 5" xfId="43512" xr:uid="{00000000-0005-0000-0000-00007D510000}"/>
    <cellStyle name="Migliaia [0] 9 3 2 6" xfId="47152" xr:uid="{00000000-0005-0000-0000-00007E510000}"/>
    <cellStyle name="Migliaia [0] 9 3 2 7" xfId="50168" xr:uid="{00000000-0005-0000-0000-00007F510000}"/>
    <cellStyle name="Migliaia [0] 9 3 2 8" xfId="13944" xr:uid="{00000000-0005-0000-0000-000080510000}"/>
    <cellStyle name="Migliaia [0] 9 3 3" xfId="8668" xr:uid="{00000000-0005-0000-0000-000081510000}"/>
    <cellStyle name="Migliaia [0] 9 3 4" xfId="6905" xr:uid="{00000000-0005-0000-0000-000082510000}"/>
    <cellStyle name="Migliaia [0] 9 3 4 2" xfId="17678" xr:uid="{00000000-0005-0000-0000-000083510000}"/>
    <cellStyle name="Migliaia [0] 9 3 4 3" xfId="44087" xr:uid="{00000000-0005-0000-0000-000084510000}"/>
    <cellStyle name="Migliaia [0] 9 3 4 4" xfId="46671" xr:uid="{00000000-0005-0000-0000-000085510000}"/>
    <cellStyle name="Migliaia [0] 9 3 4 5" xfId="49687" xr:uid="{00000000-0005-0000-0000-000086510000}"/>
    <cellStyle name="Migliaia [0] 9 3 5" xfId="16099" xr:uid="{00000000-0005-0000-0000-000087510000}"/>
    <cellStyle name="Migliaia [0] 9 3 6" xfId="20467" xr:uid="{00000000-0005-0000-0000-000088510000}"/>
    <cellStyle name="Migliaia [0] 9 4" xfId="3563" xr:uid="{00000000-0005-0000-0000-000089510000}"/>
    <cellStyle name="Migliaia [0] 9 4 2" xfId="13884" xr:uid="{00000000-0005-0000-0000-00008A510000}"/>
    <cellStyle name="Migliaia [0] 9 4 2 2" xfId="31414" xr:uid="{00000000-0005-0000-0000-00008B510000}"/>
    <cellStyle name="Migliaia [0] 9 4 2 2 2" xfId="36572" xr:uid="{00000000-0005-0000-0000-00008C510000}"/>
    <cellStyle name="Migliaia [0] 9 4 2 2 3" xfId="41874" xr:uid="{00000000-0005-0000-0000-00008D510000}"/>
    <cellStyle name="Migliaia [0] 9 4 2 3" xfId="33921" xr:uid="{00000000-0005-0000-0000-00008E510000}"/>
    <cellStyle name="Migliaia [0] 9 4 2 4" xfId="39223" xr:uid="{00000000-0005-0000-0000-00008F510000}"/>
    <cellStyle name="Migliaia [0] 9 4 3" xfId="16100" xr:uid="{00000000-0005-0000-0000-000090510000}"/>
    <cellStyle name="Migliaia [0] 9 4 3 2" xfId="34658" xr:uid="{00000000-0005-0000-0000-000091510000}"/>
    <cellStyle name="Migliaia [0] 9 4 3 3" xfId="39960" xr:uid="{00000000-0005-0000-0000-000092510000}"/>
    <cellStyle name="Migliaia [0] 9 4 3 4" xfId="29307" xr:uid="{00000000-0005-0000-0000-000093510000}"/>
    <cellStyle name="Migliaia [0] 9 4 4" xfId="32193" xr:uid="{00000000-0005-0000-0000-000094510000}"/>
    <cellStyle name="Migliaia [0] 9 4 5" xfId="37309" xr:uid="{00000000-0005-0000-0000-000095510000}"/>
    <cellStyle name="Migliaia [0] 9 4 6" xfId="12315" xr:uid="{00000000-0005-0000-0000-000096510000}"/>
    <cellStyle name="Migliaia [0] 9 5" xfId="13442" xr:uid="{00000000-0005-0000-0000-000097510000}"/>
    <cellStyle name="Migliaia [0] 9 5 2" xfId="29308" xr:uid="{00000000-0005-0000-0000-000098510000}"/>
    <cellStyle name="Migliaia [0] 9 5 2 2" xfId="34659" xr:uid="{00000000-0005-0000-0000-000099510000}"/>
    <cellStyle name="Migliaia [0] 9 5 2 3" xfId="39961" xr:uid="{00000000-0005-0000-0000-00009A510000}"/>
    <cellStyle name="Migliaia [0] 9 5 3" xfId="32194" xr:uid="{00000000-0005-0000-0000-00009B510000}"/>
    <cellStyle name="Migliaia [0] 9 5 4" xfId="37310" xr:uid="{00000000-0005-0000-0000-00009C510000}"/>
    <cellStyle name="Migliaia [0] 9 6" xfId="16096" xr:uid="{00000000-0005-0000-0000-00009D510000}"/>
    <cellStyle name="Migliaia [0] 9 6 2" xfId="34655" xr:uid="{00000000-0005-0000-0000-00009E510000}"/>
    <cellStyle name="Migliaia [0] 9 6 3" xfId="39957" xr:uid="{00000000-0005-0000-0000-00009F510000}"/>
    <cellStyle name="Migliaia [0] 9 6 4" xfId="29304" xr:uid="{00000000-0005-0000-0000-0000A0510000}"/>
    <cellStyle name="Migliaia [0] 9 7" xfId="32190" xr:uid="{00000000-0005-0000-0000-0000A1510000}"/>
    <cellStyle name="Migliaia [0] 9 8" xfId="37306" xr:uid="{00000000-0005-0000-0000-0000A2510000}"/>
    <cellStyle name="Migliaia [0] 9 9" xfId="1784" xr:uid="{00000000-0005-0000-0000-0000A3510000}"/>
    <cellStyle name="Migliaia 10" xfId="369" xr:uid="{00000000-0005-0000-0000-0000A4510000}"/>
    <cellStyle name="Migliaia 10 10" xfId="16101" xr:uid="{00000000-0005-0000-0000-0000A5510000}"/>
    <cellStyle name="Migliaia 10 10 2" xfId="34660" xr:uid="{00000000-0005-0000-0000-0000A6510000}"/>
    <cellStyle name="Migliaia 10 10 3" xfId="39962" xr:uid="{00000000-0005-0000-0000-0000A7510000}"/>
    <cellStyle name="Migliaia 10 10 4" xfId="29309" xr:uid="{00000000-0005-0000-0000-0000A8510000}"/>
    <cellStyle name="Migliaia 10 11" xfId="32195" xr:uid="{00000000-0005-0000-0000-0000A9510000}"/>
    <cellStyle name="Migliaia 10 12" xfId="37311" xr:uid="{00000000-0005-0000-0000-0000AA510000}"/>
    <cellStyle name="Migliaia 10 13" xfId="1785" xr:uid="{00000000-0005-0000-0000-0000AB510000}"/>
    <cellStyle name="Migliaia 10 2" xfId="370" xr:uid="{00000000-0005-0000-0000-0000AC510000}"/>
    <cellStyle name="Migliaia 10 2 2" xfId="2331" xr:uid="{00000000-0005-0000-0000-0000AD510000}"/>
    <cellStyle name="Migliaia 10 2 2 2" xfId="4305" xr:uid="{00000000-0005-0000-0000-0000AE510000}"/>
    <cellStyle name="Migliaia 10 2 2 2 2" xfId="10669" xr:uid="{00000000-0005-0000-0000-0000AF510000}"/>
    <cellStyle name="Migliaia 10 2 2 2 2 2" xfId="34661" xr:uid="{00000000-0005-0000-0000-0000B0510000}"/>
    <cellStyle name="Migliaia 10 2 2 2 2 3" xfId="39963" xr:uid="{00000000-0005-0000-0000-0000B1510000}"/>
    <cellStyle name="Migliaia 10 2 2 2 3" xfId="14669" xr:uid="{00000000-0005-0000-0000-0000B2510000}"/>
    <cellStyle name="Migliaia 10 2 2 2 4" xfId="16104" xr:uid="{00000000-0005-0000-0000-0000B3510000}"/>
    <cellStyle name="Migliaia 10 2 2 2 4 2" xfId="37312" xr:uid="{00000000-0005-0000-0000-0000B4510000}"/>
    <cellStyle name="Migliaia 10 2 2 2 5" xfId="12316" xr:uid="{00000000-0005-0000-0000-0000B5510000}"/>
    <cellStyle name="Migliaia 10 2 2 3" xfId="7896" xr:uid="{00000000-0005-0000-0000-0000B6510000}"/>
    <cellStyle name="Migliaia 10 2 2 3 2" xfId="31415" xr:uid="{00000000-0005-0000-0000-0000B7510000}"/>
    <cellStyle name="Migliaia 10 2 2 3 2 2" xfId="36573" xr:uid="{00000000-0005-0000-0000-0000B8510000}"/>
    <cellStyle name="Migliaia 10 2 2 3 2 3" xfId="41875" xr:uid="{00000000-0005-0000-0000-0000B9510000}"/>
    <cellStyle name="Migliaia 10 2 2 3 3" xfId="33922" xr:uid="{00000000-0005-0000-0000-0000BA510000}"/>
    <cellStyle name="Migliaia 10 2 2 3 4" xfId="39224" xr:uid="{00000000-0005-0000-0000-0000BB510000}"/>
    <cellStyle name="Migliaia 10 2 2 4" xfId="6906" xr:uid="{00000000-0005-0000-0000-0000BC510000}"/>
    <cellStyle name="Migliaia 10 2 2 4 2" xfId="17679" xr:uid="{00000000-0005-0000-0000-0000BD510000}"/>
    <cellStyle name="Migliaia 10 2 2 4 3" xfId="42926" xr:uid="{00000000-0005-0000-0000-0000BE510000}"/>
    <cellStyle name="Migliaia 10 2 2 4 4" xfId="46672" xr:uid="{00000000-0005-0000-0000-0000BF510000}"/>
    <cellStyle name="Migliaia 10 2 2 4 5" xfId="49688" xr:uid="{00000000-0005-0000-0000-0000C0510000}"/>
    <cellStyle name="Migliaia 10 2 2 5" xfId="16103" xr:uid="{00000000-0005-0000-0000-0000C1510000}"/>
    <cellStyle name="Migliaia 10 2 2 6" xfId="20473" xr:uid="{00000000-0005-0000-0000-0000C2510000}"/>
    <cellStyle name="Migliaia 10 2 3" xfId="4018" xr:uid="{00000000-0005-0000-0000-0000C3510000}"/>
    <cellStyle name="Migliaia 10 2 3 2" xfId="10488" xr:uid="{00000000-0005-0000-0000-0000C4510000}"/>
    <cellStyle name="Migliaia 10 2 3 2 2" xfId="31416" xr:uid="{00000000-0005-0000-0000-0000C5510000}"/>
    <cellStyle name="Migliaia 10 2 3 2 2 2" xfId="36574" xr:uid="{00000000-0005-0000-0000-0000C6510000}"/>
    <cellStyle name="Migliaia 10 2 3 2 2 3" xfId="41876" xr:uid="{00000000-0005-0000-0000-0000C7510000}"/>
    <cellStyle name="Migliaia 10 2 3 2 3" xfId="33923" xr:uid="{00000000-0005-0000-0000-0000C8510000}"/>
    <cellStyle name="Migliaia 10 2 3 2 4" xfId="39225" xr:uid="{00000000-0005-0000-0000-0000C9510000}"/>
    <cellStyle name="Migliaia 10 2 3 3" xfId="16105" xr:uid="{00000000-0005-0000-0000-0000CA510000}"/>
    <cellStyle name="Migliaia 10 2 3 3 2" xfId="34662" xr:uid="{00000000-0005-0000-0000-0000CB510000}"/>
    <cellStyle name="Migliaia 10 2 3 3 3" xfId="39964" xr:uid="{00000000-0005-0000-0000-0000CC510000}"/>
    <cellStyle name="Migliaia 10 2 3 3 4" xfId="29311" xr:uid="{00000000-0005-0000-0000-0000CD510000}"/>
    <cellStyle name="Migliaia 10 2 3 4" xfId="32197" xr:uid="{00000000-0005-0000-0000-0000CE510000}"/>
    <cellStyle name="Migliaia 10 2 3 5" xfId="37313" xr:uid="{00000000-0005-0000-0000-0000CF510000}"/>
    <cellStyle name="Migliaia 10 2 3 6" xfId="12317" xr:uid="{00000000-0005-0000-0000-0000D0510000}"/>
    <cellStyle name="Migliaia 10 2 4" xfId="3565" xr:uid="{00000000-0005-0000-0000-0000D1510000}"/>
    <cellStyle name="Migliaia 10 2 4 2" xfId="10191" xr:uid="{00000000-0005-0000-0000-0000D2510000}"/>
    <cellStyle name="Migliaia 10 2 4 2 2" xfId="34663" xr:uid="{00000000-0005-0000-0000-0000D3510000}"/>
    <cellStyle name="Migliaia 10 2 4 2 3" xfId="39965" xr:uid="{00000000-0005-0000-0000-0000D4510000}"/>
    <cellStyle name="Migliaia 10 2 4 3" xfId="15038" xr:uid="{00000000-0005-0000-0000-0000D5510000}"/>
    <cellStyle name="Migliaia 10 2 4 4" xfId="16106" xr:uid="{00000000-0005-0000-0000-0000D6510000}"/>
    <cellStyle name="Migliaia 10 2 4 4 2" xfId="37314" xr:uid="{00000000-0005-0000-0000-0000D7510000}"/>
    <cellStyle name="Migliaia 10 2 4 5" xfId="12318" xr:uid="{00000000-0005-0000-0000-0000D8510000}"/>
    <cellStyle name="Migliaia 10 2 5" xfId="9409" xr:uid="{00000000-0005-0000-0000-0000D9510000}"/>
    <cellStyle name="Migliaia 10 2 5 2" xfId="29313" xr:uid="{00000000-0005-0000-0000-0000DA510000}"/>
    <cellStyle name="Migliaia 10 2 5 2 2" xfId="34664" xr:uid="{00000000-0005-0000-0000-0000DB510000}"/>
    <cellStyle name="Migliaia 10 2 5 2 3" xfId="39966" xr:uid="{00000000-0005-0000-0000-0000DC510000}"/>
    <cellStyle name="Migliaia 10 2 5 3" xfId="32198" xr:uid="{00000000-0005-0000-0000-0000DD510000}"/>
    <cellStyle name="Migliaia 10 2 5 4" xfId="37315" xr:uid="{00000000-0005-0000-0000-0000DE510000}"/>
    <cellStyle name="Migliaia 10 2 6" xfId="16102" xr:uid="{00000000-0005-0000-0000-0000DF510000}"/>
    <cellStyle name="Migliaia 10 2 6 2" xfId="29314" xr:uid="{00000000-0005-0000-0000-0000E0510000}"/>
    <cellStyle name="Migliaia 10 2 6 2 2" xfId="34665" xr:uid="{00000000-0005-0000-0000-0000E1510000}"/>
    <cellStyle name="Migliaia 10 2 6 2 3" xfId="39967" xr:uid="{00000000-0005-0000-0000-0000E2510000}"/>
    <cellStyle name="Migliaia 10 2 6 3" xfId="32199" xr:uid="{00000000-0005-0000-0000-0000E3510000}"/>
    <cellStyle name="Migliaia 10 2 6 4" xfId="37316" xr:uid="{00000000-0005-0000-0000-0000E4510000}"/>
    <cellStyle name="Migliaia 10 2 6 5" xfId="20477" xr:uid="{00000000-0005-0000-0000-0000E5510000}"/>
    <cellStyle name="Migliaia 10 2 7" xfId="20472" xr:uid="{00000000-0005-0000-0000-0000E6510000}"/>
    <cellStyle name="Migliaia 10 2 8" xfId="1786" xr:uid="{00000000-0005-0000-0000-0000E7510000}"/>
    <cellStyle name="Migliaia 10 3" xfId="371" xr:uid="{00000000-0005-0000-0000-0000E8510000}"/>
    <cellStyle name="Migliaia 10 3 10" xfId="20478" xr:uid="{00000000-0005-0000-0000-0000E9510000}"/>
    <cellStyle name="Migliaia 10 3 11" xfId="12319" xr:uid="{00000000-0005-0000-0000-0000EA510000}"/>
    <cellStyle name="Migliaia 10 3 12" xfId="1787" xr:uid="{00000000-0005-0000-0000-0000EB510000}"/>
    <cellStyle name="Migliaia 10 3 2" xfId="372" xr:uid="{00000000-0005-0000-0000-0000EC510000}"/>
    <cellStyle name="Migliaia 10 3 2 2" xfId="4307" xr:uid="{00000000-0005-0000-0000-0000ED510000}"/>
    <cellStyle name="Migliaia 10 3 2 2 2" xfId="8192" xr:uid="{00000000-0005-0000-0000-0000EE510000}"/>
    <cellStyle name="Migliaia 10 3 2 2 2 2" xfId="14670" xr:uid="{00000000-0005-0000-0000-0000EF510000}"/>
    <cellStyle name="Migliaia 10 3 2 2 2 2 2" xfId="18147" xr:uid="{00000000-0005-0000-0000-0000F0510000}"/>
    <cellStyle name="Migliaia 10 3 2 2 2 2 2 2" xfId="34666" xr:uid="{00000000-0005-0000-0000-0000F1510000}"/>
    <cellStyle name="Migliaia 10 3 2 2 2 2 3" xfId="39968" xr:uid="{00000000-0005-0000-0000-0000F2510000}"/>
    <cellStyle name="Migliaia 10 3 2 2 2 2 4" xfId="29315" xr:uid="{00000000-0005-0000-0000-0000F3510000}"/>
    <cellStyle name="Migliaia 10 3 2 2 2 3" xfId="32200" xr:uid="{00000000-0005-0000-0000-0000F4510000}"/>
    <cellStyle name="Migliaia 10 3 2 2 2 4" xfId="37317" xr:uid="{00000000-0005-0000-0000-0000F5510000}"/>
    <cellStyle name="Migliaia 10 3 2 2 2 5" xfId="43031" xr:uid="{00000000-0005-0000-0000-0000F6510000}"/>
    <cellStyle name="Migliaia 10 3 2 2 2 6" xfId="47153" xr:uid="{00000000-0005-0000-0000-0000F7510000}"/>
    <cellStyle name="Migliaia 10 3 2 2 2 7" xfId="50169" xr:uid="{00000000-0005-0000-0000-0000F8510000}"/>
    <cellStyle name="Migliaia 10 3 2 2 2 8" xfId="13948" xr:uid="{00000000-0005-0000-0000-0000F9510000}"/>
    <cellStyle name="Migliaia 10 3 2 2 3" xfId="7985" xr:uid="{00000000-0005-0000-0000-0000FA510000}"/>
    <cellStyle name="Migliaia 10 3 2 2 4" xfId="6907" xr:uid="{00000000-0005-0000-0000-0000FB510000}"/>
    <cellStyle name="Migliaia 10 3 2 2 4 2" xfId="17680" xr:uid="{00000000-0005-0000-0000-0000FC510000}"/>
    <cellStyle name="Migliaia 10 3 2 2 4 3" xfId="44602" xr:uid="{00000000-0005-0000-0000-0000FD510000}"/>
    <cellStyle name="Migliaia 10 3 2 2 4 4" xfId="46673" xr:uid="{00000000-0005-0000-0000-0000FE510000}"/>
    <cellStyle name="Migliaia 10 3 2 2 4 5" xfId="49689" xr:uid="{00000000-0005-0000-0000-0000FF510000}"/>
    <cellStyle name="Migliaia 10 3 2 2 5" xfId="16109" xr:uid="{00000000-0005-0000-0000-000000520000}"/>
    <cellStyle name="Migliaia 10 3 2 2 6" xfId="20480" xr:uid="{00000000-0005-0000-0000-000001520000}"/>
    <cellStyle name="Migliaia 10 3 2 3" xfId="3567" xr:uid="{00000000-0005-0000-0000-000002520000}"/>
    <cellStyle name="Migliaia 10 3 2 3 2" xfId="7959" xr:uid="{00000000-0005-0000-0000-000003520000}"/>
    <cellStyle name="Migliaia 10 3 2 3 2 2" xfId="34667" xr:uid="{00000000-0005-0000-0000-000004520000}"/>
    <cellStyle name="Migliaia 10 3 2 3 2 3" xfId="39969" xr:uid="{00000000-0005-0000-0000-000005520000}"/>
    <cellStyle name="Migliaia 10 3 2 3 2 4" xfId="29316" xr:uid="{00000000-0005-0000-0000-000006520000}"/>
    <cellStyle name="Migliaia 10 3 2 3 3" xfId="8193" xr:uid="{00000000-0005-0000-0000-000007520000}"/>
    <cellStyle name="Migliaia 10 3 2 3 4" xfId="16110" xr:uid="{00000000-0005-0000-0000-000008520000}"/>
    <cellStyle name="Migliaia 10 3 2 3 4 2" xfId="37318" xr:uid="{00000000-0005-0000-0000-000009520000}"/>
    <cellStyle name="Migliaia 10 3 2 3 5" xfId="12320" xr:uid="{00000000-0005-0000-0000-00000A520000}"/>
    <cellStyle name="Migliaia 10 3 2 4" xfId="7543" xr:uid="{00000000-0005-0000-0000-00000B520000}"/>
    <cellStyle name="Migliaia 10 3 2 4 2" xfId="14367" xr:uid="{00000000-0005-0000-0000-00000C520000}"/>
    <cellStyle name="Migliaia 10 3 2 4 2 2" xfId="34668" xr:uid="{00000000-0005-0000-0000-00000D520000}"/>
    <cellStyle name="Migliaia 10 3 2 4 2 3" xfId="39970" xr:uid="{00000000-0005-0000-0000-00000E520000}"/>
    <cellStyle name="Migliaia 10 3 2 4 3" xfId="32201" xr:uid="{00000000-0005-0000-0000-00000F520000}"/>
    <cellStyle name="Migliaia 10 3 2 4 4" xfId="37319" xr:uid="{00000000-0005-0000-0000-000010520000}"/>
    <cellStyle name="Migliaia 10 3 2 4 5" xfId="13444" xr:uid="{00000000-0005-0000-0000-000011520000}"/>
    <cellStyle name="Migliaia 10 3 2 5" xfId="13729" xr:uid="{00000000-0005-0000-0000-000012520000}"/>
    <cellStyle name="Migliaia 10 3 2 5 2" xfId="29317" xr:uid="{00000000-0005-0000-0000-000013520000}"/>
    <cellStyle name="Migliaia 10 3 2 5 2 2" xfId="34669" xr:uid="{00000000-0005-0000-0000-000014520000}"/>
    <cellStyle name="Migliaia 10 3 2 5 2 3" xfId="39971" xr:uid="{00000000-0005-0000-0000-000015520000}"/>
    <cellStyle name="Migliaia 10 3 2 5 3" xfId="32202" xr:uid="{00000000-0005-0000-0000-000016520000}"/>
    <cellStyle name="Migliaia 10 3 2 5 4" xfId="37320" xr:uid="{00000000-0005-0000-0000-000017520000}"/>
    <cellStyle name="Migliaia 10 3 2 6" xfId="16108" xr:uid="{00000000-0005-0000-0000-000018520000}"/>
    <cellStyle name="Migliaia 10 3 2 6 2" xfId="29318" xr:uid="{00000000-0005-0000-0000-000019520000}"/>
    <cellStyle name="Migliaia 10 3 2 6 2 2" xfId="34670" xr:uid="{00000000-0005-0000-0000-00001A520000}"/>
    <cellStyle name="Migliaia 10 3 2 6 2 3" xfId="39972" xr:uid="{00000000-0005-0000-0000-00001B520000}"/>
    <cellStyle name="Migliaia 10 3 2 6 3" xfId="32203" xr:uid="{00000000-0005-0000-0000-00001C520000}"/>
    <cellStyle name="Migliaia 10 3 2 6 4" xfId="37321" xr:uid="{00000000-0005-0000-0000-00001D520000}"/>
    <cellStyle name="Migliaia 10 3 2 6 5" xfId="20481" xr:uid="{00000000-0005-0000-0000-00001E520000}"/>
    <cellStyle name="Migliaia 10 3 2 7" xfId="20479" xr:uid="{00000000-0005-0000-0000-00001F520000}"/>
    <cellStyle name="Migliaia 10 3 2 8" xfId="2333" xr:uid="{00000000-0005-0000-0000-000020520000}"/>
    <cellStyle name="Migliaia 10 3 3" xfId="2332" xr:uid="{00000000-0005-0000-0000-000021520000}"/>
    <cellStyle name="Migliaia 10 3 3 2" xfId="4306" xr:uid="{00000000-0005-0000-0000-000022520000}"/>
    <cellStyle name="Migliaia 10 3 3 2 2" xfId="5994" xr:uid="{00000000-0005-0000-0000-000023520000}"/>
    <cellStyle name="Migliaia 10 3 3 2 2 2" xfId="34672" xr:uid="{00000000-0005-0000-0000-000024520000}"/>
    <cellStyle name="Migliaia 10 3 3 2 2 3" xfId="39974" xr:uid="{00000000-0005-0000-0000-000025520000}"/>
    <cellStyle name="Migliaia 10 3 3 2 3" xfId="14473" xr:uid="{00000000-0005-0000-0000-000026520000}"/>
    <cellStyle name="Migliaia 10 3 3 2 4" xfId="16112" xr:uid="{00000000-0005-0000-0000-000027520000}"/>
    <cellStyle name="Migliaia 10 3 3 2 4 2" xfId="37323" xr:uid="{00000000-0005-0000-0000-000028520000}"/>
    <cellStyle name="Migliaia 10 3 3 2 5" xfId="12322" xr:uid="{00000000-0005-0000-0000-000029520000}"/>
    <cellStyle name="Migliaia 10 3 3 3" xfId="5746" xr:uid="{00000000-0005-0000-0000-00002A520000}"/>
    <cellStyle name="Migliaia 10 3 3 3 2" xfId="29320" xr:uid="{00000000-0005-0000-0000-00002B520000}"/>
    <cellStyle name="Migliaia 10 3 3 3 2 2" xfId="34673" xr:uid="{00000000-0005-0000-0000-00002C520000}"/>
    <cellStyle name="Migliaia 10 3 3 3 2 3" xfId="39975" xr:uid="{00000000-0005-0000-0000-00002D520000}"/>
    <cellStyle name="Migliaia 10 3 3 3 3" xfId="32205" xr:uid="{00000000-0005-0000-0000-00002E520000}"/>
    <cellStyle name="Migliaia 10 3 3 3 4" xfId="37324" xr:uid="{00000000-0005-0000-0000-00002F520000}"/>
    <cellStyle name="Migliaia 10 3 3 4" xfId="16111" xr:uid="{00000000-0005-0000-0000-000030520000}"/>
    <cellStyle name="Migliaia 10 3 3 4 2" xfId="29321" xr:uid="{00000000-0005-0000-0000-000031520000}"/>
    <cellStyle name="Migliaia 10 3 3 4 2 2" xfId="34674" xr:uid="{00000000-0005-0000-0000-000032520000}"/>
    <cellStyle name="Migliaia 10 3 3 4 2 3" xfId="39976" xr:uid="{00000000-0005-0000-0000-000033520000}"/>
    <cellStyle name="Migliaia 10 3 3 4 3" xfId="32206" xr:uid="{00000000-0005-0000-0000-000034520000}"/>
    <cellStyle name="Migliaia 10 3 3 4 4" xfId="37325" xr:uid="{00000000-0005-0000-0000-000035520000}"/>
    <cellStyle name="Migliaia 10 3 3 4 5" xfId="20482" xr:uid="{00000000-0005-0000-0000-000036520000}"/>
    <cellStyle name="Migliaia 10 3 3 5" xfId="20483" xr:uid="{00000000-0005-0000-0000-000037520000}"/>
    <cellStyle name="Migliaia 10 3 3 5 2" xfId="29322" xr:uid="{00000000-0005-0000-0000-000038520000}"/>
    <cellStyle name="Migliaia 10 3 3 5 2 2" xfId="34675" xr:uid="{00000000-0005-0000-0000-000039520000}"/>
    <cellStyle name="Migliaia 10 3 3 5 2 3" xfId="39977" xr:uid="{00000000-0005-0000-0000-00003A520000}"/>
    <cellStyle name="Migliaia 10 3 3 5 3" xfId="32207" xr:uid="{00000000-0005-0000-0000-00003B520000}"/>
    <cellStyle name="Migliaia 10 3 3 5 4" xfId="37326" xr:uid="{00000000-0005-0000-0000-00003C520000}"/>
    <cellStyle name="Migliaia 10 3 3 6" xfId="29319" xr:uid="{00000000-0005-0000-0000-00003D520000}"/>
    <cellStyle name="Migliaia 10 3 3 6 2" xfId="34671" xr:uid="{00000000-0005-0000-0000-00003E520000}"/>
    <cellStyle name="Migliaia 10 3 3 6 3" xfId="39973" xr:uid="{00000000-0005-0000-0000-00003F520000}"/>
    <cellStyle name="Migliaia 10 3 3 7" xfId="32204" xr:uid="{00000000-0005-0000-0000-000040520000}"/>
    <cellStyle name="Migliaia 10 3 3 8" xfId="37322" xr:uid="{00000000-0005-0000-0000-000041520000}"/>
    <cellStyle name="Migliaia 10 3 3 9" xfId="12321" xr:uid="{00000000-0005-0000-0000-000042520000}"/>
    <cellStyle name="Migliaia 10 3 4" xfId="3268" xr:uid="{00000000-0005-0000-0000-000043520000}"/>
    <cellStyle name="Migliaia 10 3 4 2" xfId="4778" xr:uid="{00000000-0005-0000-0000-000044520000}"/>
    <cellStyle name="Migliaia 10 3 4 2 2" xfId="10730" xr:uid="{00000000-0005-0000-0000-000045520000}"/>
    <cellStyle name="Migliaia 10 3 4 2 3" xfId="14901" xr:uid="{00000000-0005-0000-0000-000046520000}"/>
    <cellStyle name="Migliaia 10 3 4 2 4" xfId="16114" xr:uid="{00000000-0005-0000-0000-000047520000}"/>
    <cellStyle name="Migliaia 10 3 4 2 5" xfId="28574" xr:uid="{00000000-0005-0000-0000-000048520000}"/>
    <cellStyle name="Migliaia 10 3 4 2 6" xfId="12324" xr:uid="{00000000-0005-0000-0000-000049520000}"/>
    <cellStyle name="Migliaia 10 3 4 3" xfId="9978" xr:uid="{00000000-0005-0000-0000-00004A520000}"/>
    <cellStyle name="Migliaia 10 3 4 3 2" xfId="31417" xr:uid="{00000000-0005-0000-0000-00004B520000}"/>
    <cellStyle name="Migliaia 10 3 4 3 2 2" xfId="36575" xr:uid="{00000000-0005-0000-0000-00004C520000}"/>
    <cellStyle name="Migliaia 10 3 4 3 2 3" xfId="41877" xr:uid="{00000000-0005-0000-0000-00004D520000}"/>
    <cellStyle name="Migliaia 10 3 4 3 3" xfId="33924" xr:uid="{00000000-0005-0000-0000-00004E520000}"/>
    <cellStyle name="Migliaia 10 3 4 3 4" xfId="39226" xr:uid="{00000000-0005-0000-0000-00004F520000}"/>
    <cellStyle name="Migliaia 10 3 4 4" xfId="16113" xr:uid="{00000000-0005-0000-0000-000050520000}"/>
    <cellStyle name="Migliaia 10 3 4 4 2" xfId="34676" xr:uid="{00000000-0005-0000-0000-000051520000}"/>
    <cellStyle name="Migliaia 10 3 4 4 3" xfId="39978" xr:uid="{00000000-0005-0000-0000-000052520000}"/>
    <cellStyle name="Migliaia 10 3 4 4 4" xfId="29323" xr:uid="{00000000-0005-0000-0000-000053520000}"/>
    <cellStyle name="Migliaia 10 3 4 5" xfId="32208" xr:uid="{00000000-0005-0000-0000-000054520000}"/>
    <cellStyle name="Migliaia 10 3 4 6" xfId="37327" xr:uid="{00000000-0005-0000-0000-000055520000}"/>
    <cellStyle name="Migliaia 10 3 4 7" xfId="12323" xr:uid="{00000000-0005-0000-0000-000056520000}"/>
    <cellStyle name="Migliaia 10 3 5" xfId="4019" xr:uid="{00000000-0005-0000-0000-000057520000}"/>
    <cellStyle name="Migliaia 10 3 5 2" xfId="10489" xr:uid="{00000000-0005-0000-0000-000058520000}"/>
    <cellStyle name="Migliaia 10 3 5 2 2" xfId="31418" xr:uid="{00000000-0005-0000-0000-000059520000}"/>
    <cellStyle name="Migliaia 10 3 5 2 2 2" xfId="36576" xr:uid="{00000000-0005-0000-0000-00005A520000}"/>
    <cellStyle name="Migliaia 10 3 5 2 2 3" xfId="41878" xr:uid="{00000000-0005-0000-0000-00005B520000}"/>
    <cellStyle name="Migliaia 10 3 5 2 3" xfId="33925" xr:uid="{00000000-0005-0000-0000-00005C520000}"/>
    <cellStyle name="Migliaia 10 3 5 2 4" xfId="39227" xr:uid="{00000000-0005-0000-0000-00005D520000}"/>
    <cellStyle name="Migliaia 10 3 5 3" xfId="16115" xr:uid="{00000000-0005-0000-0000-00005E520000}"/>
    <cellStyle name="Migliaia 10 3 5 3 2" xfId="34677" xr:uid="{00000000-0005-0000-0000-00005F520000}"/>
    <cellStyle name="Migliaia 10 3 5 3 3" xfId="39979" xr:uid="{00000000-0005-0000-0000-000060520000}"/>
    <cellStyle name="Migliaia 10 3 5 3 4" xfId="29324" xr:uid="{00000000-0005-0000-0000-000061520000}"/>
    <cellStyle name="Migliaia 10 3 5 4" xfId="32209" xr:uid="{00000000-0005-0000-0000-000062520000}"/>
    <cellStyle name="Migliaia 10 3 5 5" xfId="37328" xr:uid="{00000000-0005-0000-0000-000063520000}"/>
    <cellStyle name="Migliaia 10 3 5 6" xfId="12325" xr:uid="{00000000-0005-0000-0000-000064520000}"/>
    <cellStyle name="Migliaia 10 3 6" xfId="3566" xr:uid="{00000000-0005-0000-0000-000065520000}"/>
    <cellStyle name="Migliaia 10 3 6 2" xfId="10192" xr:uid="{00000000-0005-0000-0000-000066520000}"/>
    <cellStyle name="Migliaia 10 3 6 2 2" xfId="34678" xr:uid="{00000000-0005-0000-0000-000067520000}"/>
    <cellStyle name="Migliaia 10 3 6 2 3" xfId="39980" xr:uid="{00000000-0005-0000-0000-000068520000}"/>
    <cellStyle name="Migliaia 10 3 6 3" xfId="14321" xr:uid="{00000000-0005-0000-0000-000069520000}"/>
    <cellStyle name="Migliaia 10 3 6 4" xfId="16116" xr:uid="{00000000-0005-0000-0000-00006A520000}"/>
    <cellStyle name="Migliaia 10 3 6 4 2" xfId="37329" xr:uid="{00000000-0005-0000-0000-00006B520000}"/>
    <cellStyle name="Migliaia 10 3 6 5" xfId="12326" xr:uid="{00000000-0005-0000-0000-00006C520000}"/>
    <cellStyle name="Migliaia 10 3 7" xfId="8582" xr:uid="{00000000-0005-0000-0000-00006D520000}"/>
    <cellStyle name="Migliaia 10 3 7 2" xfId="29325" xr:uid="{00000000-0005-0000-0000-00006E520000}"/>
    <cellStyle name="Migliaia 10 3 7 2 2" xfId="34679" xr:uid="{00000000-0005-0000-0000-00006F520000}"/>
    <cellStyle name="Migliaia 10 3 7 2 3" xfId="39981" xr:uid="{00000000-0005-0000-0000-000070520000}"/>
    <cellStyle name="Migliaia 10 3 7 3" xfId="32210" xr:uid="{00000000-0005-0000-0000-000071520000}"/>
    <cellStyle name="Migliaia 10 3 7 4" xfId="37330" xr:uid="{00000000-0005-0000-0000-000072520000}"/>
    <cellStyle name="Migliaia 10 3 8" xfId="13730" xr:uid="{00000000-0005-0000-0000-000073520000}"/>
    <cellStyle name="Migliaia 10 3 8 2" xfId="29326" xr:uid="{00000000-0005-0000-0000-000074520000}"/>
    <cellStyle name="Migliaia 10 3 8 2 2" xfId="34680" xr:uid="{00000000-0005-0000-0000-000075520000}"/>
    <cellStyle name="Migliaia 10 3 8 2 3" xfId="39982" xr:uid="{00000000-0005-0000-0000-000076520000}"/>
    <cellStyle name="Migliaia 10 3 8 3" xfId="32211" xr:uid="{00000000-0005-0000-0000-000077520000}"/>
    <cellStyle name="Migliaia 10 3 8 4" xfId="37331" xr:uid="{00000000-0005-0000-0000-000078520000}"/>
    <cellStyle name="Migliaia 10 3 8 5" xfId="20484" xr:uid="{00000000-0005-0000-0000-000079520000}"/>
    <cellStyle name="Migliaia 10 3 9" xfId="16107" xr:uid="{00000000-0005-0000-0000-00007A520000}"/>
    <cellStyle name="Migliaia 10 4" xfId="373" xr:uid="{00000000-0005-0000-0000-00007B520000}"/>
    <cellStyle name="Migliaia 10 4 2" xfId="4308" xr:uid="{00000000-0005-0000-0000-00007C520000}"/>
    <cellStyle name="Migliaia 10 4 2 2" xfId="5093" xr:uid="{00000000-0005-0000-0000-00007D520000}"/>
    <cellStyle name="Migliaia 10 4 2 2 2" xfId="29327" xr:uid="{00000000-0005-0000-0000-00007E520000}"/>
    <cellStyle name="Migliaia 10 4 2 2 2 2" xfId="34681" xr:uid="{00000000-0005-0000-0000-00007F520000}"/>
    <cellStyle name="Migliaia 10 4 2 2 2 3" xfId="39983" xr:uid="{00000000-0005-0000-0000-000080520000}"/>
    <cellStyle name="Migliaia 10 4 2 2 3" xfId="32212" xr:uid="{00000000-0005-0000-0000-000081520000}"/>
    <cellStyle name="Migliaia 10 4 2 2 4" xfId="37332" xr:uid="{00000000-0005-0000-0000-000082520000}"/>
    <cellStyle name="Migliaia 10 4 2 3" xfId="8194" xr:uid="{00000000-0005-0000-0000-000083520000}"/>
    <cellStyle name="Migliaia 10 4 2 3 2" xfId="29328" xr:uid="{00000000-0005-0000-0000-000084520000}"/>
    <cellStyle name="Migliaia 10 4 2 3 2 2" xfId="34682" xr:uid="{00000000-0005-0000-0000-000085520000}"/>
    <cellStyle name="Migliaia 10 4 2 3 2 3" xfId="39984" xr:uid="{00000000-0005-0000-0000-000086520000}"/>
    <cellStyle name="Migliaia 10 4 2 3 3" xfId="32213" xr:uid="{00000000-0005-0000-0000-000087520000}"/>
    <cellStyle name="Migliaia 10 4 2 3 4" xfId="37333" xr:uid="{00000000-0005-0000-0000-000088520000}"/>
    <cellStyle name="Migliaia 10 4 2 4" xfId="7545" xr:uid="{00000000-0005-0000-0000-000089520000}"/>
    <cellStyle name="Migliaia 10 4 2 5" xfId="6909" xr:uid="{00000000-0005-0000-0000-00008A520000}"/>
    <cellStyle name="Migliaia 10 4 2 5 2" xfId="17682" xr:uid="{00000000-0005-0000-0000-00008B520000}"/>
    <cellStyle name="Migliaia 10 4 2 5 3" xfId="44244" xr:uid="{00000000-0005-0000-0000-00008C520000}"/>
    <cellStyle name="Migliaia 10 4 2 5 4" xfId="46675" xr:uid="{00000000-0005-0000-0000-00008D520000}"/>
    <cellStyle name="Migliaia 10 4 2 5 5" xfId="49691" xr:uid="{00000000-0005-0000-0000-00008E520000}"/>
    <cellStyle name="Migliaia 10 4 2 6" xfId="16118" xr:uid="{00000000-0005-0000-0000-00008F520000}"/>
    <cellStyle name="Migliaia 10 4 2 7" xfId="20486" xr:uid="{00000000-0005-0000-0000-000090520000}"/>
    <cellStyle name="Migliaia 10 4 3" xfId="5094" xr:uid="{00000000-0005-0000-0000-000091520000}"/>
    <cellStyle name="Migliaia 10 4 3 2" xfId="14474" xr:uid="{00000000-0005-0000-0000-000092520000}"/>
    <cellStyle name="Migliaia 10 4 3 2 2" xfId="34683" xr:uid="{00000000-0005-0000-0000-000093520000}"/>
    <cellStyle name="Migliaia 10 4 3 2 3" xfId="39985" xr:uid="{00000000-0005-0000-0000-000094520000}"/>
    <cellStyle name="Migliaia 10 4 3 3" xfId="32214" xr:uid="{00000000-0005-0000-0000-000095520000}"/>
    <cellStyle name="Migliaia 10 4 3 4" xfId="37334" xr:uid="{00000000-0005-0000-0000-000096520000}"/>
    <cellStyle name="Migliaia 10 4 3 5" xfId="13728" xr:uid="{00000000-0005-0000-0000-000097520000}"/>
    <cellStyle name="Migliaia 10 4 4" xfId="8195" xr:uid="{00000000-0005-0000-0000-000098520000}"/>
    <cellStyle name="Migliaia 10 4 4 2" xfId="29329" xr:uid="{00000000-0005-0000-0000-000099520000}"/>
    <cellStyle name="Migliaia 10 4 4 2 2" xfId="34684" xr:uid="{00000000-0005-0000-0000-00009A520000}"/>
    <cellStyle name="Migliaia 10 4 4 2 3" xfId="39986" xr:uid="{00000000-0005-0000-0000-00009B520000}"/>
    <cellStyle name="Migliaia 10 4 4 3" xfId="32215" xr:uid="{00000000-0005-0000-0000-00009C520000}"/>
    <cellStyle name="Migliaia 10 4 4 4" xfId="37335" xr:uid="{00000000-0005-0000-0000-00009D520000}"/>
    <cellStyle name="Migliaia 10 4 5" xfId="7544" xr:uid="{00000000-0005-0000-0000-00009E520000}"/>
    <cellStyle name="Migliaia 10 4 5 2" xfId="29330" xr:uid="{00000000-0005-0000-0000-00009F520000}"/>
    <cellStyle name="Migliaia 10 4 5 2 2" xfId="34685" xr:uid="{00000000-0005-0000-0000-0000A0520000}"/>
    <cellStyle name="Migliaia 10 4 5 2 3" xfId="39987" xr:uid="{00000000-0005-0000-0000-0000A1520000}"/>
    <cellStyle name="Migliaia 10 4 5 3" xfId="32216" xr:uid="{00000000-0005-0000-0000-0000A2520000}"/>
    <cellStyle name="Migliaia 10 4 5 4" xfId="37336" xr:uid="{00000000-0005-0000-0000-0000A3520000}"/>
    <cellStyle name="Migliaia 10 4 6" xfId="6908" xr:uid="{00000000-0005-0000-0000-0000A4520000}"/>
    <cellStyle name="Migliaia 10 4 6 2" xfId="17681" xr:uid="{00000000-0005-0000-0000-0000A5520000}"/>
    <cellStyle name="Migliaia 10 4 6 2 2" xfId="34686" xr:uid="{00000000-0005-0000-0000-0000A6520000}"/>
    <cellStyle name="Migliaia 10 4 6 2 3" xfId="39988" xr:uid="{00000000-0005-0000-0000-0000A7520000}"/>
    <cellStyle name="Migliaia 10 4 6 2 4" xfId="29331" xr:uid="{00000000-0005-0000-0000-0000A8520000}"/>
    <cellStyle name="Migliaia 10 4 6 3" xfId="32217" xr:uid="{00000000-0005-0000-0000-0000A9520000}"/>
    <cellStyle name="Migliaia 10 4 6 4" xfId="37337" xr:uid="{00000000-0005-0000-0000-0000AA520000}"/>
    <cellStyle name="Migliaia 10 4 6 5" xfId="20487" xr:uid="{00000000-0005-0000-0000-0000AB520000}"/>
    <cellStyle name="Migliaia 10 4 6 6" xfId="43988" xr:uid="{00000000-0005-0000-0000-0000AC520000}"/>
    <cellStyle name="Migliaia 10 4 6 7" xfId="46674" xr:uid="{00000000-0005-0000-0000-0000AD520000}"/>
    <cellStyle name="Migliaia 10 4 6 8" xfId="49690" xr:uid="{00000000-0005-0000-0000-0000AE520000}"/>
    <cellStyle name="Migliaia 10 4 7" xfId="16117" xr:uid="{00000000-0005-0000-0000-0000AF520000}"/>
    <cellStyle name="Migliaia 10 4 7 2" xfId="29332" xr:uid="{00000000-0005-0000-0000-0000B0520000}"/>
    <cellStyle name="Migliaia 10 4 7 2 2" xfId="34687" xr:uid="{00000000-0005-0000-0000-0000B1520000}"/>
    <cellStyle name="Migliaia 10 4 7 2 3" xfId="39989" xr:uid="{00000000-0005-0000-0000-0000B2520000}"/>
    <cellStyle name="Migliaia 10 4 7 3" xfId="32218" xr:uid="{00000000-0005-0000-0000-0000B3520000}"/>
    <cellStyle name="Migliaia 10 4 7 4" xfId="37338" xr:uid="{00000000-0005-0000-0000-0000B4520000}"/>
    <cellStyle name="Migliaia 10 4 7 5" xfId="20488" xr:uid="{00000000-0005-0000-0000-0000B5520000}"/>
    <cellStyle name="Migliaia 10 4 8" xfId="20485" xr:uid="{00000000-0005-0000-0000-0000B6520000}"/>
    <cellStyle name="Migliaia 10 4 9" xfId="2334" xr:uid="{00000000-0005-0000-0000-0000B7520000}"/>
    <cellStyle name="Migliaia 10 5" xfId="374" xr:uid="{00000000-0005-0000-0000-0000B8520000}"/>
    <cellStyle name="Migliaia 10 5 2" xfId="4309" xr:uid="{00000000-0005-0000-0000-0000B9520000}"/>
    <cellStyle name="Migliaia 10 5 2 2" xfId="14671" xr:uid="{00000000-0005-0000-0000-0000BA520000}"/>
    <cellStyle name="Migliaia 10 5 2 2 2" xfId="34688" xr:uid="{00000000-0005-0000-0000-0000BB520000}"/>
    <cellStyle name="Migliaia 10 5 2 2 3" xfId="39990" xr:uid="{00000000-0005-0000-0000-0000BC520000}"/>
    <cellStyle name="Migliaia 10 5 2 3" xfId="16120" xr:uid="{00000000-0005-0000-0000-0000BD520000}"/>
    <cellStyle name="Migliaia 10 5 2 3 2" xfId="32219" xr:uid="{00000000-0005-0000-0000-0000BE520000}"/>
    <cellStyle name="Migliaia 10 5 2 4" xfId="37339" xr:uid="{00000000-0005-0000-0000-0000BF520000}"/>
    <cellStyle name="Migliaia 10 5 2 5" xfId="12327" xr:uid="{00000000-0005-0000-0000-0000C0520000}"/>
    <cellStyle name="Migliaia 10 5 3" xfId="7546" xr:uid="{00000000-0005-0000-0000-0000C1520000}"/>
    <cellStyle name="Migliaia 10 5 3 2" xfId="29333" xr:uid="{00000000-0005-0000-0000-0000C2520000}"/>
    <cellStyle name="Migliaia 10 5 3 2 2" xfId="34689" xr:uid="{00000000-0005-0000-0000-0000C3520000}"/>
    <cellStyle name="Migliaia 10 5 3 2 3" xfId="39991" xr:uid="{00000000-0005-0000-0000-0000C4520000}"/>
    <cellStyle name="Migliaia 10 5 3 3" xfId="32220" xr:uid="{00000000-0005-0000-0000-0000C5520000}"/>
    <cellStyle name="Migliaia 10 5 3 4" xfId="37340" xr:uid="{00000000-0005-0000-0000-0000C6520000}"/>
    <cellStyle name="Migliaia 10 5 4" xfId="6910" xr:uid="{00000000-0005-0000-0000-0000C7520000}"/>
    <cellStyle name="Migliaia 10 5 4 2" xfId="17683" xr:uid="{00000000-0005-0000-0000-0000C8520000}"/>
    <cellStyle name="Migliaia 10 5 4 2 2" xfId="34690" xr:uid="{00000000-0005-0000-0000-0000C9520000}"/>
    <cellStyle name="Migliaia 10 5 4 2 3" xfId="39992" xr:uid="{00000000-0005-0000-0000-0000CA520000}"/>
    <cellStyle name="Migliaia 10 5 4 2 4" xfId="29334" xr:uid="{00000000-0005-0000-0000-0000CB520000}"/>
    <cellStyle name="Migliaia 10 5 4 3" xfId="32221" xr:uid="{00000000-0005-0000-0000-0000CC520000}"/>
    <cellStyle name="Migliaia 10 5 4 4" xfId="37341" xr:uid="{00000000-0005-0000-0000-0000CD520000}"/>
    <cellStyle name="Migliaia 10 5 4 5" xfId="20490" xr:uid="{00000000-0005-0000-0000-0000CE520000}"/>
    <cellStyle name="Migliaia 10 5 4 6" xfId="42490" xr:uid="{00000000-0005-0000-0000-0000CF520000}"/>
    <cellStyle name="Migliaia 10 5 4 7" xfId="46676" xr:uid="{00000000-0005-0000-0000-0000D0520000}"/>
    <cellStyle name="Migliaia 10 5 4 8" xfId="49692" xr:uid="{00000000-0005-0000-0000-0000D1520000}"/>
    <cellStyle name="Migliaia 10 5 5" xfId="16119" xr:uid="{00000000-0005-0000-0000-0000D2520000}"/>
    <cellStyle name="Migliaia 10 5 5 2" xfId="29335" xr:uid="{00000000-0005-0000-0000-0000D3520000}"/>
    <cellStyle name="Migliaia 10 5 5 2 2" xfId="34691" xr:uid="{00000000-0005-0000-0000-0000D4520000}"/>
    <cellStyle name="Migliaia 10 5 5 2 3" xfId="39993" xr:uid="{00000000-0005-0000-0000-0000D5520000}"/>
    <cellStyle name="Migliaia 10 5 5 3" xfId="32222" xr:uid="{00000000-0005-0000-0000-0000D6520000}"/>
    <cellStyle name="Migliaia 10 5 5 4" xfId="37342" xr:uid="{00000000-0005-0000-0000-0000D7520000}"/>
    <cellStyle name="Migliaia 10 5 5 5" xfId="20491" xr:uid="{00000000-0005-0000-0000-0000D8520000}"/>
    <cellStyle name="Migliaia 10 5 6" xfId="20492" xr:uid="{00000000-0005-0000-0000-0000D9520000}"/>
    <cellStyle name="Migliaia 10 5 6 2" xfId="29336" xr:uid="{00000000-0005-0000-0000-0000DA520000}"/>
    <cellStyle name="Migliaia 10 5 6 2 2" xfId="34692" xr:uid="{00000000-0005-0000-0000-0000DB520000}"/>
    <cellStyle name="Migliaia 10 5 6 2 3" xfId="39994" xr:uid="{00000000-0005-0000-0000-0000DC520000}"/>
    <cellStyle name="Migliaia 10 5 6 3" xfId="32223" xr:uid="{00000000-0005-0000-0000-0000DD520000}"/>
    <cellStyle name="Migliaia 10 5 6 4" xfId="37343" xr:uid="{00000000-0005-0000-0000-0000DE520000}"/>
    <cellStyle name="Migliaia 10 5 7" xfId="20489" xr:uid="{00000000-0005-0000-0000-0000DF520000}"/>
    <cellStyle name="Migliaia 10 5 8" xfId="2335" xr:uid="{00000000-0005-0000-0000-0000E0520000}"/>
    <cellStyle name="Migliaia 10 6" xfId="2330" xr:uid="{00000000-0005-0000-0000-0000E1520000}"/>
    <cellStyle name="Migliaia 10 6 2" xfId="4304" xr:uid="{00000000-0005-0000-0000-0000E2520000}"/>
    <cellStyle name="Migliaia 10 6 2 2" xfId="5993" xr:uid="{00000000-0005-0000-0000-0000E3520000}"/>
    <cellStyle name="Migliaia 10 6 2 3" xfId="14988" xr:uid="{00000000-0005-0000-0000-0000E4520000}"/>
    <cellStyle name="Migliaia 10 6 2 4" xfId="16122" xr:uid="{00000000-0005-0000-0000-0000E5520000}"/>
    <cellStyle name="Migliaia 10 6 2 5" xfId="28575" xr:uid="{00000000-0005-0000-0000-0000E6520000}"/>
    <cellStyle name="Migliaia 10 6 2 6" xfId="12329" xr:uid="{00000000-0005-0000-0000-0000E7520000}"/>
    <cellStyle name="Migliaia 10 6 3" xfId="5745" xr:uid="{00000000-0005-0000-0000-0000E8520000}"/>
    <cellStyle name="Migliaia 10 6 3 2" xfId="31419" xr:uid="{00000000-0005-0000-0000-0000E9520000}"/>
    <cellStyle name="Migliaia 10 6 3 2 2" xfId="36577" xr:uid="{00000000-0005-0000-0000-0000EA520000}"/>
    <cellStyle name="Migliaia 10 6 3 2 3" xfId="41879" xr:uid="{00000000-0005-0000-0000-0000EB520000}"/>
    <cellStyle name="Migliaia 10 6 3 3" xfId="33926" xr:uid="{00000000-0005-0000-0000-0000EC520000}"/>
    <cellStyle name="Migliaia 10 6 3 4" xfId="39228" xr:uid="{00000000-0005-0000-0000-0000ED520000}"/>
    <cellStyle name="Migliaia 10 6 4" xfId="16121" xr:uid="{00000000-0005-0000-0000-0000EE520000}"/>
    <cellStyle name="Migliaia 10 6 4 2" xfId="34693" xr:uid="{00000000-0005-0000-0000-0000EF520000}"/>
    <cellStyle name="Migliaia 10 6 4 3" xfId="39995" xr:uid="{00000000-0005-0000-0000-0000F0520000}"/>
    <cellStyle name="Migliaia 10 6 4 4" xfId="29337" xr:uid="{00000000-0005-0000-0000-0000F1520000}"/>
    <cellStyle name="Migliaia 10 6 5" xfId="32224" xr:uid="{00000000-0005-0000-0000-0000F2520000}"/>
    <cellStyle name="Migliaia 10 6 6" xfId="37344" xr:uid="{00000000-0005-0000-0000-0000F3520000}"/>
    <cellStyle name="Migliaia 10 6 7" xfId="12328" xr:uid="{00000000-0005-0000-0000-0000F4520000}"/>
    <cellStyle name="Migliaia 10 7" xfId="4017" xr:uid="{00000000-0005-0000-0000-0000F5520000}"/>
    <cellStyle name="Migliaia 10 7 2" xfId="10487" xr:uid="{00000000-0005-0000-0000-0000F6520000}"/>
    <cellStyle name="Migliaia 10 7 2 2" xfId="31420" xr:uid="{00000000-0005-0000-0000-0000F7520000}"/>
    <cellStyle name="Migliaia 10 7 2 2 2" xfId="36578" xr:uid="{00000000-0005-0000-0000-0000F8520000}"/>
    <cellStyle name="Migliaia 10 7 2 2 3" xfId="41880" xr:uid="{00000000-0005-0000-0000-0000F9520000}"/>
    <cellStyle name="Migliaia 10 7 2 3" xfId="33927" xr:uid="{00000000-0005-0000-0000-0000FA520000}"/>
    <cellStyle name="Migliaia 10 7 2 4" xfId="39229" xr:uid="{00000000-0005-0000-0000-0000FB520000}"/>
    <cellStyle name="Migliaia 10 7 3" xfId="16123" xr:uid="{00000000-0005-0000-0000-0000FC520000}"/>
    <cellStyle name="Migliaia 10 7 3 2" xfId="34694" xr:uid="{00000000-0005-0000-0000-0000FD520000}"/>
    <cellStyle name="Migliaia 10 7 3 3" xfId="39996" xr:uid="{00000000-0005-0000-0000-0000FE520000}"/>
    <cellStyle name="Migliaia 10 7 3 4" xfId="29338" xr:uid="{00000000-0005-0000-0000-0000FF520000}"/>
    <cellStyle name="Migliaia 10 7 4" xfId="32225" xr:uid="{00000000-0005-0000-0000-000000530000}"/>
    <cellStyle name="Migliaia 10 7 5" xfId="37345" xr:uid="{00000000-0005-0000-0000-000001530000}"/>
    <cellStyle name="Migliaia 10 7 6" xfId="12330" xr:uid="{00000000-0005-0000-0000-000002530000}"/>
    <cellStyle name="Migliaia 10 8" xfId="3564" xr:uid="{00000000-0005-0000-0000-000003530000}"/>
    <cellStyle name="Migliaia 10 8 2" xfId="10190" xr:uid="{00000000-0005-0000-0000-000004530000}"/>
    <cellStyle name="Migliaia 10 8 2 2" xfId="31421" xr:uid="{00000000-0005-0000-0000-000005530000}"/>
    <cellStyle name="Migliaia 10 8 2 2 2" xfId="36579" xr:uid="{00000000-0005-0000-0000-000006530000}"/>
    <cellStyle name="Migliaia 10 8 2 2 3" xfId="41881" xr:uid="{00000000-0005-0000-0000-000007530000}"/>
    <cellStyle name="Migliaia 10 8 2 3" xfId="33928" xr:uid="{00000000-0005-0000-0000-000008530000}"/>
    <cellStyle name="Migliaia 10 8 2 4" xfId="39230" xr:uid="{00000000-0005-0000-0000-000009530000}"/>
    <cellStyle name="Migliaia 10 8 3" xfId="16124" xr:uid="{00000000-0005-0000-0000-00000A530000}"/>
    <cellStyle name="Migliaia 10 8 3 2" xfId="34695" xr:uid="{00000000-0005-0000-0000-00000B530000}"/>
    <cellStyle name="Migliaia 10 8 3 3" xfId="39997" xr:uid="{00000000-0005-0000-0000-00000C530000}"/>
    <cellStyle name="Migliaia 10 8 3 4" xfId="29339" xr:uid="{00000000-0005-0000-0000-00000D530000}"/>
    <cellStyle name="Migliaia 10 8 4" xfId="32226" xr:uid="{00000000-0005-0000-0000-00000E530000}"/>
    <cellStyle name="Migliaia 10 8 5" xfId="37346" xr:uid="{00000000-0005-0000-0000-00000F530000}"/>
    <cellStyle name="Migliaia 10 8 6" xfId="12331" xr:uid="{00000000-0005-0000-0000-000010530000}"/>
    <cellStyle name="Migliaia 10 9" xfId="13443" xr:uid="{00000000-0005-0000-0000-000011530000}"/>
    <cellStyle name="Migliaia 10 9 2" xfId="29340" xr:uid="{00000000-0005-0000-0000-000012530000}"/>
    <cellStyle name="Migliaia 10 9 2 2" xfId="34696" xr:uid="{00000000-0005-0000-0000-000013530000}"/>
    <cellStyle name="Migliaia 10 9 2 3" xfId="39998" xr:uid="{00000000-0005-0000-0000-000014530000}"/>
    <cellStyle name="Migliaia 10 9 3" xfId="32227" xr:uid="{00000000-0005-0000-0000-000015530000}"/>
    <cellStyle name="Migliaia 10 9 4" xfId="37347" xr:uid="{00000000-0005-0000-0000-000016530000}"/>
    <cellStyle name="Migliaia 11" xfId="375" xr:uid="{00000000-0005-0000-0000-000017530000}"/>
    <cellStyle name="Migliaia 11 10" xfId="16125" xr:uid="{00000000-0005-0000-0000-000018530000}"/>
    <cellStyle name="Migliaia 11 10 2" xfId="34697" xr:uid="{00000000-0005-0000-0000-000019530000}"/>
    <cellStyle name="Migliaia 11 10 3" xfId="39999" xr:uid="{00000000-0005-0000-0000-00001A530000}"/>
    <cellStyle name="Migliaia 11 10 4" xfId="29341" xr:uid="{00000000-0005-0000-0000-00001B530000}"/>
    <cellStyle name="Migliaia 11 11" xfId="32228" xr:uid="{00000000-0005-0000-0000-00001C530000}"/>
    <cellStyle name="Migliaia 11 12" xfId="37348" xr:uid="{00000000-0005-0000-0000-00001D530000}"/>
    <cellStyle name="Migliaia 11 13" xfId="1788" xr:uid="{00000000-0005-0000-0000-00001E530000}"/>
    <cellStyle name="Migliaia 11 2" xfId="376" xr:uid="{00000000-0005-0000-0000-00001F530000}"/>
    <cellStyle name="Migliaia 11 2 2" xfId="2337" xr:uid="{00000000-0005-0000-0000-000020530000}"/>
    <cellStyle name="Migliaia 11 2 2 2" xfId="4311" xr:uid="{00000000-0005-0000-0000-000021530000}"/>
    <cellStyle name="Migliaia 11 2 2 2 2" xfId="10670" xr:uid="{00000000-0005-0000-0000-000022530000}"/>
    <cellStyle name="Migliaia 11 2 2 2 2 2" xfId="34698" xr:uid="{00000000-0005-0000-0000-000023530000}"/>
    <cellStyle name="Migliaia 11 2 2 2 2 3" xfId="40000" xr:uid="{00000000-0005-0000-0000-000024530000}"/>
    <cellStyle name="Migliaia 11 2 2 2 3" xfId="14672" xr:uid="{00000000-0005-0000-0000-000025530000}"/>
    <cellStyle name="Migliaia 11 2 2 2 4" xfId="16128" xr:uid="{00000000-0005-0000-0000-000026530000}"/>
    <cellStyle name="Migliaia 11 2 2 2 4 2" xfId="37349" xr:uid="{00000000-0005-0000-0000-000027530000}"/>
    <cellStyle name="Migliaia 11 2 2 2 5" xfId="12332" xr:uid="{00000000-0005-0000-0000-000028530000}"/>
    <cellStyle name="Migliaia 11 2 2 3" xfId="7897" xr:uid="{00000000-0005-0000-0000-000029530000}"/>
    <cellStyle name="Migliaia 11 2 2 3 2" xfId="31422" xr:uid="{00000000-0005-0000-0000-00002A530000}"/>
    <cellStyle name="Migliaia 11 2 2 3 2 2" xfId="36580" xr:uid="{00000000-0005-0000-0000-00002B530000}"/>
    <cellStyle name="Migliaia 11 2 2 3 2 3" xfId="41882" xr:uid="{00000000-0005-0000-0000-00002C530000}"/>
    <cellStyle name="Migliaia 11 2 2 3 3" xfId="33929" xr:uid="{00000000-0005-0000-0000-00002D530000}"/>
    <cellStyle name="Migliaia 11 2 2 3 4" xfId="39231" xr:uid="{00000000-0005-0000-0000-00002E530000}"/>
    <cellStyle name="Migliaia 11 2 2 4" xfId="6911" xr:uid="{00000000-0005-0000-0000-00002F530000}"/>
    <cellStyle name="Migliaia 11 2 2 4 2" xfId="17684" xr:uid="{00000000-0005-0000-0000-000030530000}"/>
    <cellStyle name="Migliaia 11 2 2 4 3" xfId="44862" xr:uid="{00000000-0005-0000-0000-000031530000}"/>
    <cellStyle name="Migliaia 11 2 2 4 4" xfId="46677" xr:uid="{00000000-0005-0000-0000-000032530000}"/>
    <cellStyle name="Migliaia 11 2 2 4 5" xfId="49693" xr:uid="{00000000-0005-0000-0000-000033530000}"/>
    <cellStyle name="Migliaia 11 2 2 5" xfId="16127" xr:uid="{00000000-0005-0000-0000-000034530000}"/>
    <cellStyle name="Migliaia 11 2 2 6" xfId="20499" xr:uid="{00000000-0005-0000-0000-000035530000}"/>
    <cellStyle name="Migliaia 11 2 3" xfId="4021" xr:uid="{00000000-0005-0000-0000-000036530000}"/>
    <cellStyle name="Migliaia 11 2 3 2" xfId="10491" xr:uid="{00000000-0005-0000-0000-000037530000}"/>
    <cellStyle name="Migliaia 11 2 3 2 2" xfId="31423" xr:uid="{00000000-0005-0000-0000-000038530000}"/>
    <cellStyle name="Migliaia 11 2 3 2 2 2" xfId="36581" xr:uid="{00000000-0005-0000-0000-000039530000}"/>
    <cellStyle name="Migliaia 11 2 3 2 2 3" xfId="41883" xr:uid="{00000000-0005-0000-0000-00003A530000}"/>
    <cellStyle name="Migliaia 11 2 3 2 3" xfId="33930" xr:uid="{00000000-0005-0000-0000-00003B530000}"/>
    <cellStyle name="Migliaia 11 2 3 2 4" xfId="39232" xr:uid="{00000000-0005-0000-0000-00003C530000}"/>
    <cellStyle name="Migliaia 11 2 3 3" xfId="16129" xr:uid="{00000000-0005-0000-0000-00003D530000}"/>
    <cellStyle name="Migliaia 11 2 3 3 2" xfId="34699" xr:uid="{00000000-0005-0000-0000-00003E530000}"/>
    <cellStyle name="Migliaia 11 2 3 3 3" xfId="40001" xr:uid="{00000000-0005-0000-0000-00003F530000}"/>
    <cellStyle name="Migliaia 11 2 3 3 4" xfId="29342" xr:uid="{00000000-0005-0000-0000-000040530000}"/>
    <cellStyle name="Migliaia 11 2 3 4" xfId="32230" xr:uid="{00000000-0005-0000-0000-000041530000}"/>
    <cellStyle name="Migliaia 11 2 3 5" xfId="37350" xr:uid="{00000000-0005-0000-0000-000042530000}"/>
    <cellStyle name="Migliaia 11 2 3 6" xfId="12333" xr:uid="{00000000-0005-0000-0000-000043530000}"/>
    <cellStyle name="Migliaia 11 2 4" xfId="3569" xr:uid="{00000000-0005-0000-0000-000044530000}"/>
    <cellStyle name="Migliaia 11 2 4 2" xfId="10194" xr:uid="{00000000-0005-0000-0000-000045530000}"/>
    <cellStyle name="Migliaia 11 2 4 2 2" xfId="34700" xr:uid="{00000000-0005-0000-0000-000046530000}"/>
    <cellStyle name="Migliaia 11 2 4 2 3" xfId="40002" xr:uid="{00000000-0005-0000-0000-000047530000}"/>
    <cellStyle name="Migliaia 11 2 4 3" xfId="15037" xr:uid="{00000000-0005-0000-0000-000048530000}"/>
    <cellStyle name="Migliaia 11 2 4 4" xfId="16130" xr:uid="{00000000-0005-0000-0000-000049530000}"/>
    <cellStyle name="Migliaia 11 2 4 4 2" xfId="37351" xr:uid="{00000000-0005-0000-0000-00004A530000}"/>
    <cellStyle name="Migliaia 11 2 4 5" xfId="12334" xr:uid="{00000000-0005-0000-0000-00004B530000}"/>
    <cellStyle name="Migliaia 11 2 5" xfId="9410" xr:uid="{00000000-0005-0000-0000-00004C530000}"/>
    <cellStyle name="Migliaia 11 2 5 2" xfId="29343" xr:uid="{00000000-0005-0000-0000-00004D530000}"/>
    <cellStyle name="Migliaia 11 2 5 2 2" xfId="34701" xr:uid="{00000000-0005-0000-0000-00004E530000}"/>
    <cellStyle name="Migliaia 11 2 5 2 3" xfId="40003" xr:uid="{00000000-0005-0000-0000-00004F530000}"/>
    <cellStyle name="Migliaia 11 2 5 3" xfId="32231" xr:uid="{00000000-0005-0000-0000-000050530000}"/>
    <cellStyle name="Migliaia 11 2 5 4" xfId="37352" xr:uid="{00000000-0005-0000-0000-000051530000}"/>
    <cellStyle name="Migliaia 11 2 6" xfId="16126" xr:uid="{00000000-0005-0000-0000-000052530000}"/>
    <cellStyle name="Migliaia 11 2 6 2" xfId="29344" xr:uid="{00000000-0005-0000-0000-000053530000}"/>
    <cellStyle name="Migliaia 11 2 6 2 2" xfId="34702" xr:uid="{00000000-0005-0000-0000-000054530000}"/>
    <cellStyle name="Migliaia 11 2 6 2 3" xfId="40004" xr:uid="{00000000-0005-0000-0000-000055530000}"/>
    <cellStyle name="Migliaia 11 2 6 3" xfId="32232" xr:uid="{00000000-0005-0000-0000-000056530000}"/>
    <cellStyle name="Migliaia 11 2 6 4" xfId="37353" xr:uid="{00000000-0005-0000-0000-000057530000}"/>
    <cellStyle name="Migliaia 11 2 6 5" xfId="20503" xr:uid="{00000000-0005-0000-0000-000058530000}"/>
    <cellStyle name="Migliaia 11 2 7" xfId="20498" xr:uid="{00000000-0005-0000-0000-000059530000}"/>
    <cellStyle name="Migliaia 11 2 8" xfId="1789" xr:uid="{00000000-0005-0000-0000-00005A530000}"/>
    <cellStyle name="Migliaia 11 3" xfId="377" xr:uid="{00000000-0005-0000-0000-00005B530000}"/>
    <cellStyle name="Migliaia 11 3 10" xfId="20504" xr:uid="{00000000-0005-0000-0000-00005C530000}"/>
    <cellStyle name="Migliaia 11 3 11" xfId="12335" xr:uid="{00000000-0005-0000-0000-00005D530000}"/>
    <cellStyle name="Migliaia 11 3 12" xfId="1790" xr:uid="{00000000-0005-0000-0000-00005E530000}"/>
    <cellStyle name="Migliaia 11 3 2" xfId="378" xr:uid="{00000000-0005-0000-0000-00005F530000}"/>
    <cellStyle name="Migliaia 11 3 2 2" xfId="4313" xr:uid="{00000000-0005-0000-0000-000060530000}"/>
    <cellStyle name="Migliaia 11 3 2 2 2" xfId="8196" xr:uid="{00000000-0005-0000-0000-000061530000}"/>
    <cellStyle name="Migliaia 11 3 2 2 2 2" xfId="14673" xr:uid="{00000000-0005-0000-0000-000062530000}"/>
    <cellStyle name="Migliaia 11 3 2 2 2 2 2" xfId="18148" xr:uid="{00000000-0005-0000-0000-000063530000}"/>
    <cellStyle name="Migliaia 11 3 2 2 2 2 2 2" xfId="34703" xr:uid="{00000000-0005-0000-0000-000064530000}"/>
    <cellStyle name="Migliaia 11 3 2 2 2 2 3" xfId="40005" xr:uid="{00000000-0005-0000-0000-000065530000}"/>
    <cellStyle name="Migliaia 11 3 2 2 2 2 4" xfId="29345" xr:uid="{00000000-0005-0000-0000-000066530000}"/>
    <cellStyle name="Migliaia 11 3 2 2 2 3" xfId="32233" xr:uid="{00000000-0005-0000-0000-000067530000}"/>
    <cellStyle name="Migliaia 11 3 2 2 2 4" xfId="37354" xr:uid="{00000000-0005-0000-0000-000068530000}"/>
    <cellStyle name="Migliaia 11 3 2 2 2 5" xfId="33474" xr:uid="{00000000-0005-0000-0000-000069530000}"/>
    <cellStyle name="Migliaia 11 3 2 2 2 6" xfId="47154" xr:uid="{00000000-0005-0000-0000-00006A530000}"/>
    <cellStyle name="Migliaia 11 3 2 2 2 7" xfId="50170" xr:uid="{00000000-0005-0000-0000-00006B530000}"/>
    <cellStyle name="Migliaia 11 3 2 2 2 8" xfId="13949" xr:uid="{00000000-0005-0000-0000-00006C530000}"/>
    <cellStyle name="Migliaia 11 3 2 2 3" xfId="7986" xr:uid="{00000000-0005-0000-0000-00006D530000}"/>
    <cellStyle name="Migliaia 11 3 2 2 4" xfId="6912" xr:uid="{00000000-0005-0000-0000-00006E530000}"/>
    <cellStyle name="Migliaia 11 3 2 2 4 2" xfId="17685" xr:uid="{00000000-0005-0000-0000-00006F530000}"/>
    <cellStyle name="Migliaia 11 3 2 2 4 3" xfId="21639" xr:uid="{00000000-0005-0000-0000-000070530000}"/>
    <cellStyle name="Migliaia 11 3 2 2 4 4" xfId="46678" xr:uid="{00000000-0005-0000-0000-000071530000}"/>
    <cellStyle name="Migliaia 11 3 2 2 4 5" xfId="49694" xr:uid="{00000000-0005-0000-0000-000072530000}"/>
    <cellStyle name="Migliaia 11 3 2 2 5" xfId="16133" xr:uid="{00000000-0005-0000-0000-000073530000}"/>
    <cellStyle name="Migliaia 11 3 2 2 6" xfId="20506" xr:uid="{00000000-0005-0000-0000-000074530000}"/>
    <cellStyle name="Migliaia 11 3 2 3" xfId="3571" xr:uid="{00000000-0005-0000-0000-000075530000}"/>
    <cellStyle name="Migliaia 11 3 2 3 2" xfId="7816" xr:uid="{00000000-0005-0000-0000-000076530000}"/>
    <cellStyle name="Migliaia 11 3 2 3 2 2" xfId="34704" xr:uid="{00000000-0005-0000-0000-000077530000}"/>
    <cellStyle name="Migliaia 11 3 2 3 2 3" xfId="40006" xr:uid="{00000000-0005-0000-0000-000078530000}"/>
    <cellStyle name="Migliaia 11 3 2 3 2 4" xfId="29346" xr:uid="{00000000-0005-0000-0000-000079530000}"/>
    <cellStyle name="Migliaia 11 3 2 3 3" xfId="8197" xr:uid="{00000000-0005-0000-0000-00007A530000}"/>
    <cellStyle name="Migliaia 11 3 2 3 4" xfId="16134" xr:uid="{00000000-0005-0000-0000-00007B530000}"/>
    <cellStyle name="Migliaia 11 3 2 3 4 2" xfId="37355" xr:uid="{00000000-0005-0000-0000-00007C530000}"/>
    <cellStyle name="Migliaia 11 3 2 3 5" xfId="12336" xr:uid="{00000000-0005-0000-0000-00007D530000}"/>
    <cellStyle name="Migliaia 11 3 2 4" xfId="7547" xr:uid="{00000000-0005-0000-0000-00007E530000}"/>
    <cellStyle name="Migliaia 11 3 2 4 2" xfId="14368" xr:uid="{00000000-0005-0000-0000-00007F530000}"/>
    <cellStyle name="Migliaia 11 3 2 4 2 2" xfId="34705" xr:uid="{00000000-0005-0000-0000-000080530000}"/>
    <cellStyle name="Migliaia 11 3 2 4 2 3" xfId="40007" xr:uid="{00000000-0005-0000-0000-000081530000}"/>
    <cellStyle name="Migliaia 11 3 2 4 3" xfId="32234" xr:uid="{00000000-0005-0000-0000-000082530000}"/>
    <cellStyle name="Migliaia 11 3 2 4 4" xfId="37356" xr:uid="{00000000-0005-0000-0000-000083530000}"/>
    <cellStyle name="Migliaia 11 3 2 4 5" xfId="13446" xr:uid="{00000000-0005-0000-0000-000084530000}"/>
    <cellStyle name="Migliaia 11 3 2 5" xfId="13726" xr:uid="{00000000-0005-0000-0000-000085530000}"/>
    <cellStyle name="Migliaia 11 3 2 5 2" xfId="29347" xr:uid="{00000000-0005-0000-0000-000086530000}"/>
    <cellStyle name="Migliaia 11 3 2 5 2 2" xfId="34706" xr:uid="{00000000-0005-0000-0000-000087530000}"/>
    <cellStyle name="Migliaia 11 3 2 5 2 3" xfId="40008" xr:uid="{00000000-0005-0000-0000-000088530000}"/>
    <cellStyle name="Migliaia 11 3 2 5 3" xfId="32235" xr:uid="{00000000-0005-0000-0000-000089530000}"/>
    <cellStyle name="Migliaia 11 3 2 5 4" xfId="37357" xr:uid="{00000000-0005-0000-0000-00008A530000}"/>
    <cellStyle name="Migliaia 11 3 2 6" xfId="16132" xr:uid="{00000000-0005-0000-0000-00008B530000}"/>
    <cellStyle name="Migliaia 11 3 2 6 2" xfId="29348" xr:uid="{00000000-0005-0000-0000-00008C530000}"/>
    <cellStyle name="Migliaia 11 3 2 6 2 2" xfId="34707" xr:uid="{00000000-0005-0000-0000-00008D530000}"/>
    <cellStyle name="Migliaia 11 3 2 6 2 3" xfId="40009" xr:uid="{00000000-0005-0000-0000-00008E530000}"/>
    <cellStyle name="Migliaia 11 3 2 6 3" xfId="32236" xr:uid="{00000000-0005-0000-0000-00008F530000}"/>
    <cellStyle name="Migliaia 11 3 2 6 4" xfId="37358" xr:uid="{00000000-0005-0000-0000-000090530000}"/>
    <cellStyle name="Migliaia 11 3 2 6 5" xfId="20507" xr:uid="{00000000-0005-0000-0000-000091530000}"/>
    <cellStyle name="Migliaia 11 3 2 7" xfId="20505" xr:uid="{00000000-0005-0000-0000-000092530000}"/>
    <cellStyle name="Migliaia 11 3 2 8" xfId="2339" xr:uid="{00000000-0005-0000-0000-000093530000}"/>
    <cellStyle name="Migliaia 11 3 3" xfId="2338" xr:uid="{00000000-0005-0000-0000-000094530000}"/>
    <cellStyle name="Migliaia 11 3 3 2" xfId="4312" xr:uid="{00000000-0005-0000-0000-000095530000}"/>
    <cellStyle name="Migliaia 11 3 3 2 2" xfId="5996" xr:uid="{00000000-0005-0000-0000-000096530000}"/>
    <cellStyle name="Migliaia 11 3 3 2 2 2" xfId="34709" xr:uid="{00000000-0005-0000-0000-000097530000}"/>
    <cellStyle name="Migliaia 11 3 3 2 2 3" xfId="40011" xr:uid="{00000000-0005-0000-0000-000098530000}"/>
    <cellStyle name="Migliaia 11 3 3 2 3" xfId="14475" xr:uid="{00000000-0005-0000-0000-000099530000}"/>
    <cellStyle name="Migliaia 11 3 3 2 4" xfId="16136" xr:uid="{00000000-0005-0000-0000-00009A530000}"/>
    <cellStyle name="Migliaia 11 3 3 2 4 2" xfId="37360" xr:uid="{00000000-0005-0000-0000-00009B530000}"/>
    <cellStyle name="Migliaia 11 3 3 2 5" xfId="12338" xr:uid="{00000000-0005-0000-0000-00009C530000}"/>
    <cellStyle name="Migliaia 11 3 3 3" xfId="5748" xr:uid="{00000000-0005-0000-0000-00009D530000}"/>
    <cellStyle name="Migliaia 11 3 3 3 2" xfId="29351" xr:uid="{00000000-0005-0000-0000-00009E530000}"/>
    <cellStyle name="Migliaia 11 3 3 3 2 2" xfId="34710" xr:uid="{00000000-0005-0000-0000-00009F530000}"/>
    <cellStyle name="Migliaia 11 3 3 3 2 3" xfId="40012" xr:uid="{00000000-0005-0000-0000-0000A0530000}"/>
    <cellStyle name="Migliaia 11 3 3 3 3" xfId="32239" xr:uid="{00000000-0005-0000-0000-0000A1530000}"/>
    <cellStyle name="Migliaia 11 3 3 3 4" xfId="37361" xr:uid="{00000000-0005-0000-0000-0000A2530000}"/>
    <cellStyle name="Migliaia 11 3 3 4" xfId="16135" xr:uid="{00000000-0005-0000-0000-0000A3530000}"/>
    <cellStyle name="Migliaia 11 3 3 4 2" xfId="29352" xr:uid="{00000000-0005-0000-0000-0000A4530000}"/>
    <cellStyle name="Migliaia 11 3 3 4 2 2" xfId="34711" xr:uid="{00000000-0005-0000-0000-0000A5530000}"/>
    <cellStyle name="Migliaia 11 3 3 4 2 3" xfId="40013" xr:uid="{00000000-0005-0000-0000-0000A6530000}"/>
    <cellStyle name="Migliaia 11 3 3 4 3" xfId="32240" xr:uid="{00000000-0005-0000-0000-0000A7530000}"/>
    <cellStyle name="Migliaia 11 3 3 4 4" xfId="37362" xr:uid="{00000000-0005-0000-0000-0000A8530000}"/>
    <cellStyle name="Migliaia 11 3 3 4 5" xfId="20510" xr:uid="{00000000-0005-0000-0000-0000A9530000}"/>
    <cellStyle name="Migliaia 11 3 3 5" xfId="20511" xr:uid="{00000000-0005-0000-0000-0000AA530000}"/>
    <cellStyle name="Migliaia 11 3 3 5 2" xfId="29353" xr:uid="{00000000-0005-0000-0000-0000AB530000}"/>
    <cellStyle name="Migliaia 11 3 3 5 2 2" xfId="34712" xr:uid="{00000000-0005-0000-0000-0000AC530000}"/>
    <cellStyle name="Migliaia 11 3 3 5 2 3" xfId="40014" xr:uid="{00000000-0005-0000-0000-0000AD530000}"/>
    <cellStyle name="Migliaia 11 3 3 5 3" xfId="32241" xr:uid="{00000000-0005-0000-0000-0000AE530000}"/>
    <cellStyle name="Migliaia 11 3 3 5 4" xfId="37363" xr:uid="{00000000-0005-0000-0000-0000AF530000}"/>
    <cellStyle name="Migliaia 11 3 3 6" xfId="29349" xr:uid="{00000000-0005-0000-0000-0000B0530000}"/>
    <cellStyle name="Migliaia 11 3 3 6 2" xfId="34708" xr:uid="{00000000-0005-0000-0000-0000B1530000}"/>
    <cellStyle name="Migliaia 11 3 3 6 3" xfId="40010" xr:uid="{00000000-0005-0000-0000-0000B2530000}"/>
    <cellStyle name="Migliaia 11 3 3 7" xfId="32237" xr:uid="{00000000-0005-0000-0000-0000B3530000}"/>
    <cellStyle name="Migliaia 11 3 3 8" xfId="37359" xr:uid="{00000000-0005-0000-0000-0000B4530000}"/>
    <cellStyle name="Migliaia 11 3 3 9" xfId="12337" xr:uid="{00000000-0005-0000-0000-0000B5530000}"/>
    <cellStyle name="Migliaia 11 3 4" xfId="3269" xr:uid="{00000000-0005-0000-0000-0000B6530000}"/>
    <cellStyle name="Migliaia 11 3 4 2" xfId="4779" xr:uid="{00000000-0005-0000-0000-0000B7530000}"/>
    <cellStyle name="Migliaia 11 3 4 2 2" xfId="10731" xr:uid="{00000000-0005-0000-0000-0000B8530000}"/>
    <cellStyle name="Migliaia 11 3 4 2 3" xfId="14902" xr:uid="{00000000-0005-0000-0000-0000B9530000}"/>
    <cellStyle name="Migliaia 11 3 4 2 4" xfId="16138" xr:uid="{00000000-0005-0000-0000-0000BA530000}"/>
    <cellStyle name="Migliaia 11 3 4 2 5" xfId="28580" xr:uid="{00000000-0005-0000-0000-0000BB530000}"/>
    <cellStyle name="Migliaia 11 3 4 2 6" xfId="12340" xr:uid="{00000000-0005-0000-0000-0000BC530000}"/>
    <cellStyle name="Migliaia 11 3 4 3" xfId="9979" xr:uid="{00000000-0005-0000-0000-0000BD530000}"/>
    <cellStyle name="Migliaia 11 3 4 3 2" xfId="31424" xr:uid="{00000000-0005-0000-0000-0000BE530000}"/>
    <cellStyle name="Migliaia 11 3 4 3 2 2" xfId="36582" xr:uid="{00000000-0005-0000-0000-0000BF530000}"/>
    <cellStyle name="Migliaia 11 3 4 3 2 3" xfId="41884" xr:uid="{00000000-0005-0000-0000-0000C0530000}"/>
    <cellStyle name="Migliaia 11 3 4 3 3" xfId="33931" xr:uid="{00000000-0005-0000-0000-0000C1530000}"/>
    <cellStyle name="Migliaia 11 3 4 3 4" xfId="39233" xr:uid="{00000000-0005-0000-0000-0000C2530000}"/>
    <cellStyle name="Migliaia 11 3 4 4" xfId="16137" xr:uid="{00000000-0005-0000-0000-0000C3530000}"/>
    <cellStyle name="Migliaia 11 3 4 4 2" xfId="34713" xr:uid="{00000000-0005-0000-0000-0000C4530000}"/>
    <cellStyle name="Migliaia 11 3 4 4 3" xfId="40015" xr:uid="{00000000-0005-0000-0000-0000C5530000}"/>
    <cellStyle name="Migliaia 11 3 4 4 4" xfId="29354" xr:uid="{00000000-0005-0000-0000-0000C6530000}"/>
    <cellStyle name="Migliaia 11 3 4 5" xfId="32242" xr:uid="{00000000-0005-0000-0000-0000C7530000}"/>
    <cellStyle name="Migliaia 11 3 4 6" xfId="37364" xr:uid="{00000000-0005-0000-0000-0000C8530000}"/>
    <cellStyle name="Migliaia 11 3 4 7" xfId="12339" xr:uid="{00000000-0005-0000-0000-0000C9530000}"/>
    <cellStyle name="Migliaia 11 3 5" xfId="4022" xr:uid="{00000000-0005-0000-0000-0000CA530000}"/>
    <cellStyle name="Migliaia 11 3 5 2" xfId="10492" xr:uid="{00000000-0005-0000-0000-0000CB530000}"/>
    <cellStyle name="Migliaia 11 3 5 2 2" xfId="31425" xr:uid="{00000000-0005-0000-0000-0000CC530000}"/>
    <cellStyle name="Migliaia 11 3 5 2 2 2" xfId="36583" xr:uid="{00000000-0005-0000-0000-0000CD530000}"/>
    <cellStyle name="Migliaia 11 3 5 2 2 3" xfId="41885" xr:uid="{00000000-0005-0000-0000-0000CE530000}"/>
    <cellStyle name="Migliaia 11 3 5 2 3" xfId="33932" xr:uid="{00000000-0005-0000-0000-0000CF530000}"/>
    <cellStyle name="Migliaia 11 3 5 2 4" xfId="39234" xr:uid="{00000000-0005-0000-0000-0000D0530000}"/>
    <cellStyle name="Migliaia 11 3 5 3" xfId="16139" xr:uid="{00000000-0005-0000-0000-0000D1530000}"/>
    <cellStyle name="Migliaia 11 3 5 3 2" xfId="34714" xr:uid="{00000000-0005-0000-0000-0000D2530000}"/>
    <cellStyle name="Migliaia 11 3 5 3 3" xfId="40016" xr:uid="{00000000-0005-0000-0000-0000D3530000}"/>
    <cellStyle name="Migliaia 11 3 5 3 4" xfId="29355" xr:uid="{00000000-0005-0000-0000-0000D4530000}"/>
    <cellStyle name="Migliaia 11 3 5 4" xfId="32243" xr:uid="{00000000-0005-0000-0000-0000D5530000}"/>
    <cellStyle name="Migliaia 11 3 5 5" xfId="37365" xr:uid="{00000000-0005-0000-0000-0000D6530000}"/>
    <cellStyle name="Migliaia 11 3 5 6" xfId="12341" xr:uid="{00000000-0005-0000-0000-0000D7530000}"/>
    <cellStyle name="Migliaia 11 3 6" xfId="3570" xr:uid="{00000000-0005-0000-0000-0000D8530000}"/>
    <cellStyle name="Migliaia 11 3 6 2" xfId="10195" xr:uid="{00000000-0005-0000-0000-0000D9530000}"/>
    <cellStyle name="Migliaia 11 3 6 2 2" xfId="34715" xr:uid="{00000000-0005-0000-0000-0000DA530000}"/>
    <cellStyle name="Migliaia 11 3 6 2 3" xfId="40017" xr:uid="{00000000-0005-0000-0000-0000DB530000}"/>
    <cellStyle name="Migliaia 11 3 6 3" xfId="14931" xr:uid="{00000000-0005-0000-0000-0000DC530000}"/>
    <cellStyle name="Migliaia 11 3 6 4" xfId="16140" xr:uid="{00000000-0005-0000-0000-0000DD530000}"/>
    <cellStyle name="Migliaia 11 3 6 4 2" xfId="37366" xr:uid="{00000000-0005-0000-0000-0000DE530000}"/>
    <cellStyle name="Migliaia 11 3 6 5" xfId="12342" xr:uid="{00000000-0005-0000-0000-0000DF530000}"/>
    <cellStyle name="Migliaia 11 3 7" xfId="7526" xr:uid="{00000000-0005-0000-0000-0000E0530000}"/>
    <cellStyle name="Migliaia 11 3 7 2" xfId="29356" xr:uid="{00000000-0005-0000-0000-0000E1530000}"/>
    <cellStyle name="Migliaia 11 3 7 2 2" xfId="34716" xr:uid="{00000000-0005-0000-0000-0000E2530000}"/>
    <cellStyle name="Migliaia 11 3 7 2 3" xfId="40018" xr:uid="{00000000-0005-0000-0000-0000E3530000}"/>
    <cellStyle name="Migliaia 11 3 7 3" xfId="32244" xr:uid="{00000000-0005-0000-0000-0000E4530000}"/>
    <cellStyle name="Migliaia 11 3 7 4" xfId="37367" xr:uid="{00000000-0005-0000-0000-0000E5530000}"/>
    <cellStyle name="Migliaia 11 3 8" xfId="13727" xr:uid="{00000000-0005-0000-0000-0000E6530000}"/>
    <cellStyle name="Migliaia 11 3 8 2" xfId="29357" xr:uid="{00000000-0005-0000-0000-0000E7530000}"/>
    <cellStyle name="Migliaia 11 3 8 2 2" xfId="34717" xr:uid="{00000000-0005-0000-0000-0000E8530000}"/>
    <cellStyle name="Migliaia 11 3 8 2 3" xfId="40019" xr:uid="{00000000-0005-0000-0000-0000E9530000}"/>
    <cellStyle name="Migliaia 11 3 8 3" xfId="32245" xr:uid="{00000000-0005-0000-0000-0000EA530000}"/>
    <cellStyle name="Migliaia 11 3 8 4" xfId="37368" xr:uid="{00000000-0005-0000-0000-0000EB530000}"/>
    <cellStyle name="Migliaia 11 3 8 5" xfId="20512" xr:uid="{00000000-0005-0000-0000-0000EC530000}"/>
    <cellStyle name="Migliaia 11 3 9" xfId="16131" xr:uid="{00000000-0005-0000-0000-0000ED530000}"/>
    <cellStyle name="Migliaia 11 4" xfId="379" xr:uid="{00000000-0005-0000-0000-0000EE530000}"/>
    <cellStyle name="Migliaia 11 4 2" xfId="4314" xr:uid="{00000000-0005-0000-0000-0000EF530000}"/>
    <cellStyle name="Migliaia 11 4 2 2" xfId="5095" xr:uid="{00000000-0005-0000-0000-0000F0530000}"/>
    <cellStyle name="Migliaia 11 4 2 2 2" xfId="29358" xr:uid="{00000000-0005-0000-0000-0000F1530000}"/>
    <cellStyle name="Migliaia 11 4 2 2 2 2" xfId="34718" xr:uid="{00000000-0005-0000-0000-0000F2530000}"/>
    <cellStyle name="Migliaia 11 4 2 2 2 3" xfId="40020" xr:uid="{00000000-0005-0000-0000-0000F3530000}"/>
    <cellStyle name="Migliaia 11 4 2 2 3" xfId="32246" xr:uid="{00000000-0005-0000-0000-0000F4530000}"/>
    <cellStyle name="Migliaia 11 4 2 2 4" xfId="37369" xr:uid="{00000000-0005-0000-0000-0000F5530000}"/>
    <cellStyle name="Migliaia 11 4 2 3" xfId="8198" xr:uid="{00000000-0005-0000-0000-0000F6530000}"/>
    <cellStyle name="Migliaia 11 4 2 3 2" xfId="29359" xr:uid="{00000000-0005-0000-0000-0000F7530000}"/>
    <cellStyle name="Migliaia 11 4 2 3 2 2" xfId="34719" xr:uid="{00000000-0005-0000-0000-0000F8530000}"/>
    <cellStyle name="Migliaia 11 4 2 3 2 3" xfId="40021" xr:uid="{00000000-0005-0000-0000-0000F9530000}"/>
    <cellStyle name="Migliaia 11 4 2 3 3" xfId="32247" xr:uid="{00000000-0005-0000-0000-0000FA530000}"/>
    <cellStyle name="Migliaia 11 4 2 3 4" xfId="37370" xr:uid="{00000000-0005-0000-0000-0000FB530000}"/>
    <cellStyle name="Migliaia 11 4 2 4" xfId="7549" xr:uid="{00000000-0005-0000-0000-0000FC530000}"/>
    <cellStyle name="Migliaia 11 4 2 5" xfId="6914" xr:uid="{00000000-0005-0000-0000-0000FD530000}"/>
    <cellStyle name="Migliaia 11 4 2 5 2" xfId="17687" xr:uid="{00000000-0005-0000-0000-0000FE530000}"/>
    <cellStyle name="Migliaia 11 4 2 5 3" xfId="42927" xr:uid="{00000000-0005-0000-0000-0000FF530000}"/>
    <cellStyle name="Migliaia 11 4 2 5 4" xfId="46680" xr:uid="{00000000-0005-0000-0000-000000540000}"/>
    <cellStyle name="Migliaia 11 4 2 5 5" xfId="49696" xr:uid="{00000000-0005-0000-0000-000001540000}"/>
    <cellStyle name="Migliaia 11 4 2 6" xfId="16142" xr:uid="{00000000-0005-0000-0000-000002540000}"/>
    <cellStyle name="Migliaia 11 4 2 7" xfId="20514" xr:uid="{00000000-0005-0000-0000-000003540000}"/>
    <cellStyle name="Migliaia 11 4 3" xfId="5096" xr:uid="{00000000-0005-0000-0000-000004540000}"/>
    <cellStyle name="Migliaia 11 4 3 2" xfId="14476" xr:uid="{00000000-0005-0000-0000-000005540000}"/>
    <cellStyle name="Migliaia 11 4 3 2 2" xfId="34720" xr:uid="{00000000-0005-0000-0000-000006540000}"/>
    <cellStyle name="Migliaia 11 4 3 2 3" xfId="40022" xr:uid="{00000000-0005-0000-0000-000007540000}"/>
    <cellStyle name="Migliaia 11 4 3 3" xfId="32248" xr:uid="{00000000-0005-0000-0000-000008540000}"/>
    <cellStyle name="Migliaia 11 4 3 4" xfId="37371" xr:uid="{00000000-0005-0000-0000-000009540000}"/>
    <cellStyle name="Migliaia 11 4 3 5" xfId="13725" xr:uid="{00000000-0005-0000-0000-00000A540000}"/>
    <cellStyle name="Migliaia 11 4 4" xfId="8199" xr:uid="{00000000-0005-0000-0000-00000B540000}"/>
    <cellStyle name="Migliaia 11 4 4 2" xfId="29360" xr:uid="{00000000-0005-0000-0000-00000C540000}"/>
    <cellStyle name="Migliaia 11 4 4 2 2" xfId="34721" xr:uid="{00000000-0005-0000-0000-00000D540000}"/>
    <cellStyle name="Migliaia 11 4 4 2 3" xfId="40023" xr:uid="{00000000-0005-0000-0000-00000E540000}"/>
    <cellStyle name="Migliaia 11 4 4 3" xfId="32249" xr:uid="{00000000-0005-0000-0000-00000F540000}"/>
    <cellStyle name="Migliaia 11 4 4 4" xfId="37372" xr:uid="{00000000-0005-0000-0000-000010540000}"/>
    <cellStyle name="Migliaia 11 4 5" xfId="7548" xr:uid="{00000000-0005-0000-0000-000011540000}"/>
    <cellStyle name="Migliaia 11 4 5 2" xfId="29361" xr:uid="{00000000-0005-0000-0000-000012540000}"/>
    <cellStyle name="Migliaia 11 4 5 2 2" xfId="34722" xr:uid="{00000000-0005-0000-0000-000013540000}"/>
    <cellStyle name="Migliaia 11 4 5 2 3" xfId="40024" xr:uid="{00000000-0005-0000-0000-000014540000}"/>
    <cellStyle name="Migliaia 11 4 5 3" xfId="32250" xr:uid="{00000000-0005-0000-0000-000015540000}"/>
    <cellStyle name="Migliaia 11 4 5 4" xfId="37373" xr:uid="{00000000-0005-0000-0000-000016540000}"/>
    <cellStyle name="Migliaia 11 4 6" xfId="6913" xr:uid="{00000000-0005-0000-0000-000017540000}"/>
    <cellStyle name="Migliaia 11 4 6 2" xfId="17686" xr:uid="{00000000-0005-0000-0000-000018540000}"/>
    <cellStyle name="Migliaia 11 4 6 2 2" xfId="34723" xr:uid="{00000000-0005-0000-0000-000019540000}"/>
    <cellStyle name="Migliaia 11 4 6 2 3" xfId="40025" xr:uid="{00000000-0005-0000-0000-00001A540000}"/>
    <cellStyle name="Migliaia 11 4 6 2 4" xfId="29362" xr:uid="{00000000-0005-0000-0000-00001B540000}"/>
    <cellStyle name="Migliaia 11 4 6 3" xfId="32251" xr:uid="{00000000-0005-0000-0000-00001C540000}"/>
    <cellStyle name="Migliaia 11 4 6 4" xfId="37374" xr:uid="{00000000-0005-0000-0000-00001D540000}"/>
    <cellStyle name="Migliaia 11 4 6 5" xfId="20515" xr:uid="{00000000-0005-0000-0000-00001E540000}"/>
    <cellStyle name="Migliaia 11 4 6 6" xfId="44665" xr:uid="{00000000-0005-0000-0000-00001F540000}"/>
    <cellStyle name="Migliaia 11 4 6 7" xfId="46679" xr:uid="{00000000-0005-0000-0000-000020540000}"/>
    <cellStyle name="Migliaia 11 4 6 8" xfId="49695" xr:uid="{00000000-0005-0000-0000-000021540000}"/>
    <cellStyle name="Migliaia 11 4 7" xfId="16141" xr:uid="{00000000-0005-0000-0000-000022540000}"/>
    <cellStyle name="Migliaia 11 4 7 2" xfId="29363" xr:uid="{00000000-0005-0000-0000-000023540000}"/>
    <cellStyle name="Migliaia 11 4 7 2 2" xfId="34724" xr:uid="{00000000-0005-0000-0000-000024540000}"/>
    <cellStyle name="Migliaia 11 4 7 2 3" xfId="40026" xr:uid="{00000000-0005-0000-0000-000025540000}"/>
    <cellStyle name="Migliaia 11 4 7 3" xfId="32252" xr:uid="{00000000-0005-0000-0000-000026540000}"/>
    <cellStyle name="Migliaia 11 4 7 4" xfId="37375" xr:uid="{00000000-0005-0000-0000-000027540000}"/>
    <cellStyle name="Migliaia 11 4 7 5" xfId="20516" xr:uid="{00000000-0005-0000-0000-000028540000}"/>
    <cellStyle name="Migliaia 11 4 8" xfId="20513" xr:uid="{00000000-0005-0000-0000-000029540000}"/>
    <cellStyle name="Migliaia 11 4 9" xfId="2340" xr:uid="{00000000-0005-0000-0000-00002A540000}"/>
    <cellStyle name="Migliaia 11 5" xfId="380" xr:uid="{00000000-0005-0000-0000-00002B540000}"/>
    <cellStyle name="Migliaia 11 5 2" xfId="4315" xr:uid="{00000000-0005-0000-0000-00002C540000}"/>
    <cellStyle name="Migliaia 11 5 2 2" xfId="14674" xr:uid="{00000000-0005-0000-0000-00002D540000}"/>
    <cellStyle name="Migliaia 11 5 2 2 2" xfId="34725" xr:uid="{00000000-0005-0000-0000-00002E540000}"/>
    <cellStyle name="Migliaia 11 5 2 2 3" xfId="40027" xr:uid="{00000000-0005-0000-0000-00002F540000}"/>
    <cellStyle name="Migliaia 11 5 2 3" xfId="16144" xr:uid="{00000000-0005-0000-0000-000030540000}"/>
    <cellStyle name="Migliaia 11 5 2 3 2" xfId="32253" xr:uid="{00000000-0005-0000-0000-000031540000}"/>
    <cellStyle name="Migliaia 11 5 2 4" xfId="37376" xr:uid="{00000000-0005-0000-0000-000032540000}"/>
    <cellStyle name="Migliaia 11 5 2 5" xfId="12343" xr:uid="{00000000-0005-0000-0000-000033540000}"/>
    <cellStyle name="Migliaia 11 5 3" xfId="7550" xr:uid="{00000000-0005-0000-0000-000034540000}"/>
    <cellStyle name="Migliaia 11 5 3 2" xfId="29365" xr:uid="{00000000-0005-0000-0000-000035540000}"/>
    <cellStyle name="Migliaia 11 5 3 2 2" xfId="34726" xr:uid="{00000000-0005-0000-0000-000036540000}"/>
    <cellStyle name="Migliaia 11 5 3 2 3" xfId="40028" xr:uid="{00000000-0005-0000-0000-000037540000}"/>
    <cellStyle name="Migliaia 11 5 3 3" xfId="32254" xr:uid="{00000000-0005-0000-0000-000038540000}"/>
    <cellStyle name="Migliaia 11 5 3 4" xfId="37377" xr:uid="{00000000-0005-0000-0000-000039540000}"/>
    <cellStyle name="Migliaia 11 5 4" xfId="6915" xr:uid="{00000000-0005-0000-0000-00003A540000}"/>
    <cellStyle name="Migliaia 11 5 4 2" xfId="17688" xr:uid="{00000000-0005-0000-0000-00003B540000}"/>
    <cellStyle name="Migliaia 11 5 4 2 2" xfId="34727" xr:uid="{00000000-0005-0000-0000-00003C540000}"/>
    <cellStyle name="Migliaia 11 5 4 2 3" xfId="40029" xr:uid="{00000000-0005-0000-0000-00003D540000}"/>
    <cellStyle name="Migliaia 11 5 4 2 4" xfId="29366" xr:uid="{00000000-0005-0000-0000-00003E540000}"/>
    <cellStyle name="Migliaia 11 5 4 3" xfId="32255" xr:uid="{00000000-0005-0000-0000-00003F540000}"/>
    <cellStyle name="Migliaia 11 5 4 4" xfId="37378" xr:uid="{00000000-0005-0000-0000-000040540000}"/>
    <cellStyle name="Migliaia 11 5 4 5" xfId="20518" xr:uid="{00000000-0005-0000-0000-000041540000}"/>
    <cellStyle name="Migliaia 11 5 4 6" xfId="43734" xr:uid="{00000000-0005-0000-0000-000042540000}"/>
    <cellStyle name="Migliaia 11 5 4 7" xfId="46681" xr:uid="{00000000-0005-0000-0000-000043540000}"/>
    <cellStyle name="Migliaia 11 5 4 8" xfId="49697" xr:uid="{00000000-0005-0000-0000-000044540000}"/>
    <cellStyle name="Migliaia 11 5 5" xfId="16143" xr:uid="{00000000-0005-0000-0000-000045540000}"/>
    <cellStyle name="Migliaia 11 5 5 2" xfId="29367" xr:uid="{00000000-0005-0000-0000-000046540000}"/>
    <cellStyle name="Migliaia 11 5 5 2 2" xfId="34728" xr:uid="{00000000-0005-0000-0000-000047540000}"/>
    <cellStyle name="Migliaia 11 5 5 2 3" xfId="40030" xr:uid="{00000000-0005-0000-0000-000048540000}"/>
    <cellStyle name="Migliaia 11 5 5 3" xfId="32256" xr:uid="{00000000-0005-0000-0000-000049540000}"/>
    <cellStyle name="Migliaia 11 5 5 4" xfId="37379" xr:uid="{00000000-0005-0000-0000-00004A540000}"/>
    <cellStyle name="Migliaia 11 5 5 5" xfId="20519" xr:uid="{00000000-0005-0000-0000-00004B540000}"/>
    <cellStyle name="Migliaia 11 5 6" xfId="20520" xr:uid="{00000000-0005-0000-0000-00004C540000}"/>
    <cellStyle name="Migliaia 11 5 6 2" xfId="29368" xr:uid="{00000000-0005-0000-0000-00004D540000}"/>
    <cellStyle name="Migliaia 11 5 6 2 2" xfId="34729" xr:uid="{00000000-0005-0000-0000-00004E540000}"/>
    <cellStyle name="Migliaia 11 5 6 2 3" xfId="40031" xr:uid="{00000000-0005-0000-0000-00004F540000}"/>
    <cellStyle name="Migliaia 11 5 6 3" xfId="32257" xr:uid="{00000000-0005-0000-0000-000050540000}"/>
    <cellStyle name="Migliaia 11 5 6 4" xfId="37380" xr:uid="{00000000-0005-0000-0000-000051540000}"/>
    <cellStyle name="Migliaia 11 5 7" xfId="20517" xr:uid="{00000000-0005-0000-0000-000052540000}"/>
    <cellStyle name="Migliaia 11 5 8" xfId="2341" xr:uid="{00000000-0005-0000-0000-000053540000}"/>
    <cellStyle name="Migliaia 11 6" xfId="2336" xr:uid="{00000000-0005-0000-0000-000054540000}"/>
    <cellStyle name="Migliaia 11 6 2" xfId="4310" xr:uid="{00000000-0005-0000-0000-000055540000}"/>
    <cellStyle name="Migliaia 11 6 2 2" xfId="5995" xr:uid="{00000000-0005-0000-0000-000056540000}"/>
    <cellStyle name="Migliaia 11 6 2 3" xfId="14987" xr:uid="{00000000-0005-0000-0000-000057540000}"/>
    <cellStyle name="Migliaia 11 6 2 4" xfId="16146" xr:uid="{00000000-0005-0000-0000-000058540000}"/>
    <cellStyle name="Migliaia 11 6 2 5" xfId="28581" xr:uid="{00000000-0005-0000-0000-000059540000}"/>
    <cellStyle name="Migliaia 11 6 2 6" xfId="12345" xr:uid="{00000000-0005-0000-0000-00005A540000}"/>
    <cellStyle name="Migliaia 11 6 3" xfId="5747" xr:uid="{00000000-0005-0000-0000-00005B540000}"/>
    <cellStyle name="Migliaia 11 6 3 2" xfId="31426" xr:uid="{00000000-0005-0000-0000-00005C540000}"/>
    <cellStyle name="Migliaia 11 6 3 2 2" xfId="36584" xr:uid="{00000000-0005-0000-0000-00005D540000}"/>
    <cellStyle name="Migliaia 11 6 3 2 3" xfId="41886" xr:uid="{00000000-0005-0000-0000-00005E540000}"/>
    <cellStyle name="Migliaia 11 6 3 3" xfId="33933" xr:uid="{00000000-0005-0000-0000-00005F540000}"/>
    <cellStyle name="Migliaia 11 6 3 4" xfId="39235" xr:uid="{00000000-0005-0000-0000-000060540000}"/>
    <cellStyle name="Migliaia 11 6 4" xfId="16145" xr:uid="{00000000-0005-0000-0000-000061540000}"/>
    <cellStyle name="Migliaia 11 6 4 2" xfId="34730" xr:uid="{00000000-0005-0000-0000-000062540000}"/>
    <cellStyle name="Migliaia 11 6 4 3" xfId="40032" xr:uid="{00000000-0005-0000-0000-000063540000}"/>
    <cellStyle name="Migliaia 11 6 4 4" xfId="29369" xr:uid="{00000000-0005-0000-0000-000064540000}"/>
    <cellStyle name="Migliaia 11 6 5" xfId="32258" xr:uid="{00000000-0005-0000-0000-000065540000}"/>
    <cellStyle name="Migliaia 11 6 6" xfId="37381" xr:uid="{00000000-0005-0000-0000-000066540000}"/>
    <cellStyle name="Migliaia 11 6 7" xfId="12344" xr:uid="{00000000-0005-0000-0000-000067540000}"/>
    <cellStyle name="Migliaia 11 7" xfId="4020" xr:uid="{00000000-0005-0000-0000-000068540000}"/>
    <cellStyle name="Migliaia 11 7 2" xfId="10490" xr:uid="{00000000-0005-0000-0000-000069540000}"/>
    <cellStyle name="Migliaia 11 7 2 2" xfId="31427" xr:uid="{00000000-0005-0000-0000-00006A540000}"/>
    <cellStyle name="Migliaia 11 7 2 2 2" xfId="36585" xr:uid="{00000000-0005-0000-0000-00006B540000}"/>
    <cellStyle name="Migliaia 11 7 2 2 3" xfId="41887" xr:uid="{00000000-0005-0000-0000-00006C540000}"/>
    <cellStyle name="Migliaia 11 7 2 3" xfId="33934" xr:uid="{00000000-0005-0000-0000-00006D540000}"/>
    <cellStyle name="Migliaia 11 7 2 4" xfId="39236" xr:uid="{00000000-0005-0000-0000-00006E540000}"/>
    <cellStyle name="Migliaia 11 7 3" xfId="16147" xr:uid="{00000000-0005-0000-0000-00006F540000}"/>
    <cellStyle name="Migliaia 11 7 3 2" xfId="34731" xr:uid="{00000000-0005-0000-0000-000070540000}"/>
    <cellStyle name="Migliaia 11 7 3 3" xfId="40033" xr:uid="{00000000-0005-0000-0000-000071540000}"/>
    <cellStyle name="Migliaia 11 7 3 4" xfId="29370" xr:uid="{00000000-0005-0000-0000-000072540000}"/>
    <cellStyle name="Migliaia 11 7 4" xfId="32259" xr:uid="{00000000-0005-0000-0000-000073540000}"/>
    <cellStyle name="Migliaia 11 7 5" xfId="37382" xr:uid="{00000000-0005-0000-0000-000074540000}"/>
    <cellStyle name="Migliaia 11 7 6" xfId="12346" xr:uid="{00000000-0005-0000-0000-000075540000}"/>
    <cellStyle name="Migliaia 11 8" xfId="3568" xr:uid="{00000000-0005-0000-0000-000076540000}"/>
    <cellStyle name="Migliaia 11 8 2" xfId="10193" xr:uid="{00000000-0005-0000-0000-000077540000}"/>
    <cellStyle name="Migliaia 11 8 2 2" xfId="31428" xr:uid="{00000000-0005-0000-0000-000078540000}"/>
    <cellStyle name="Migliaia 11 8 2 2 2" xfId="36586" xr:uid="{00000000-0005-0000-0000-000079540000}"/>
    <cellStyle name="Migliaia 11 8 2 2 3" xfId="41888" xr:uid="{00000000-0005-0000-0000-00007A540000}"/>
    <cellStyle name="Migliaia 11 8 2 3" xfId="33935" xr:uid="{00000000-0005-0000-0000-00007B540000}"/>
    <cellStyle name="Migliaia 11 8 2 4" xfId="39237" xr:uid="{00000000-0005-0000-0000-00007C540000}"/>
    <cellStyle name="Migliaia 11 8 3" xfId="16148" xr:uid="{00000000-0005-0000-0000-00007D540000}"/>
    <cellStyle name="Migliaia 11 8 3 2" xfId="34732" xr:uid="{00000000-0005-0000-0000-00007E540000}"/>
    <cellStyle name="Migliaia 11 8 3 3" xfId="40034" xr:uid="{00000000-0005-0000-0000-00007F540000}"/>
    <cellStyle name="Migliaia 11 8 3 4" xfId="29371" xr:uid="{00000000-0005-0000-0000-000080540000}"/>
    <cellStyle name="Migliaia 11 8 4" xfId="32260" xr:uid="{00000000-0005-0000-0000-000081540000}"/>
    <cellStyle name="Migliaia 11 8 5" xfId="37383" xr:uid="{00000000-0005-0000-0000-000082540000}"/>
    <cellStyle name="Migliaia 11 8 6" xfId="12347" xr:uid="{00000000-0005-0000-0000-000083540000}"/>
    <cellStyle name="Migliaia 11 9" xfId="13445" xr:uid="{00000000-0005-0000-0000-000084540000}"/>
    <cellStyle name="Migliaia 11 9 2" xfId="29372" xr:uid="{00000000-0005-0000-0000-000085540000}"/>
    <cellStyle name="Migliaia 11 9 2 2" xfId="34733" xr:uid="{00000000-0005-0000-0000-000086540000}"/>
    <cellStyle name="Migliaia 11 9 2 3" xfId="40035" xr:uid="{00000000-0005-0000-0000-000087540000}"/>
    <cellStyle name="Migliaia 11 9 3" xfId="32261" xr:uid="{00000000-0005-0000-0000-000088540000}"/>
    <cellStyle name="Migliaia 11 9 4" xfId="37384" xr:uid="{00000000-0005-0000-0000-000089540000}"/>
    <cellStyle name="Migliaia 12" xfId="381" xr:uid="{00000000-0005-0000-0000-00008A540000}"/>
    <cellStyle name="Migliaia 12 10" xfId="16149" xr:uid="{00000000-0005-0000-0000-00008B540000}"/>
    <cellStyle name="Migliaia 12 10 2" xfId="34734" xr:uid="{00000000-0005-0000-0000-00008C540000}"/>
    <cellStyle name="Migliaia 12 10 3" xfId="40036" xr:uid="{00000000-0005-0000-0000-00008D540000}"/>
    <cellStyle name="Migliaia 12 10 4" xfId="29373" xr:uid="{00000000-0005-0000-0000-00008E540000}"/>
    <cellStyle name="Migliaia 12 11" xfId="32262" xr:uid="{00000000-0005-0000-0000-00008F540000}"/>
    <cellStyle name="Migliaia 12 12" xfId="37385" xr:uid="{00000000-0005-0000-0000-000090540000}"/>
    <cellStyle name="Migliaia 12 13" xfId="1791" xr:uid="{00000000-0005-0000-0000-000091540000}"/>
    <cellStyle name="Migliaia 12 2" xfId="382" xr:uid="{00000000-0005-0000-0000-000092540000}"/>
    <cellStyle name="Migliaia 12 2 2" xfId="2343" xr:uid="{00000000-0005-0000-0000-000093540000}"/>
    <cellStyle name="Migliaia 12 2 2 2" xfId="4317" xr:uid="{00000000-0005-0000-0000-000094540000}"/>
    <cellStyle name="Migliaia 12 2 2 2 2" xfId="10671" xr:uid="{00000000-0005-0000-0000-000095540000}"/>
    <cellStyle name="Migliaia 12 2 2 2 2 2" xfId="34735" xr:uid="{00000000-0005-0000-0000-000096540000}"/>
    <cellStyle name="Migliaia 12 2 2 2 2 3" xfId="40037" xr:uid="{00000000-0005-0000-0000-000097540000}"/>
    <cellStyle name="Migliaia 12 2 2 2 3" xfId="14675" xr:uid="{00000000-0005-0000-0000-000098540000}"/>
    <cellStyle name="Migliaia 12 2 2 2 4" xfId="16152" xr:uid="{00000000-0005-0000-0000-000099540000}"/>
    <cellStyle name="Migliaia 12 2 2 2 4 2" xfId="37386" xr:uid="{00000000-0005-0000-0000-00009A540000}"/>
    <cellStyle name="Migliaia 12 2 2 2 5" xfId="12348" xr:uid="{00000000-0005-0000-0000-00009B540000}"/>
    <cellStyle name="Migliaia 12 2 2 3" xfId="7898" xr:uid="{00000000-0005-0000-0000-00009C540000}"/>
    <cellStyle name="Migliaia 12 2 2 3 2" xfId="31429" xr:uid="{00000000-0005-0000-0000-00009D540000}"/>
    <cellStyle name="Migliaia 12 2 2 3 2 2" xfId="36587" xr:uid="{00000000-0005-0000-0000-00009E540000}"/>
    <cellStyle name="Migliaia 12 2 2 3 2 3" xfId="41889" xr:uid="{00000000-0005-0000-0000-00009F540000}"/>
    <cellStyle name="Migliaia 12 2 2 3 3" xfId="33936" xr:uid="{00000000-0005-0000-0000-0000A0540000}"/>
    <cellStyle name="Migliaia 12 2 2 3 4" xfId="39238" xr:uid="{00000000-0005-0000-0000-0000A1540000}"/>
    <cellStyle name="Migliaia 12 2 2 4" xfId="6916" xr:uid="{00000000-0005-0000-0000-0000A2540000}"/>
    <cellStyle name="Migliaia 12 2 2 4 2" xfId="17689" xr:uid="{00000000-0005-0000-0000-0000A3540000}"/>
    <cellStyle name="Migliaia 12 2 2 4 3" xfId="44568" xr:uid="{00000000-0005-0000-0000-0000A4540000}"/>
    <cellStyle name="Migliaia 12 2 2 4 4" xfId="46682" xr:uid="{00000000-0005-0000-0000-0000A5540000}"/>
    <cellStyle name="Migliaia 12 2 2 4 5" xfId="49698" xr:uid="{00000000-0005-0000-0000-0000A6540000}"/>
    <cellStyle name="Migliaia 12 2 2 5" xfId="16151" xr:uid="{00000000-0005-0000-0000-0000A7540000}"/>
    <cellStyle name="Migliaia 12 2 2 6" xfId="20527" xr:uid="{00000000-0005-0000-0000-0000A8540000}"/>
    <cellStyle name="Migliaia 12 2 3" xfId="4024" xr:uid="{00000000-0005-0000-0000-0000A9540000}"/>
    <cellStyle name="Migliaia 12 2 3 2" xfId="10494" xr:uid="{00000000-0005-0000-0000-0000AA540000}"/>
    <cellStyle name="Migliaia 12 2 3 2 2" xfId="31430" xr:uid="{00000000-0005-0000-0000-0000AB540000}"/>
    <cellStyle name="Migliaia 12 2 3 2 2 2" xfId="36588" xr:uid="{00000000-0005-0000-0000-0000AC540000}"/>
    <cellStyle name="Migliaia 12 2 3 2 2 3" xfId="41890" xr:uid="{00000000-0005-0000-0000-0000AD540000}"/>
    <cellStyle name="Migliaia 12 2 3 2 3" xfId="33937" xr:uid="{00000000-0005-0000-0000-0000AE540000}"/>
    <cellStyle name="Migliaia 12 2 3 2 4" xfId="39239" xr:uid="{00000000-0005-0000-0000-0000AF540000}"/>
    <cellStyle name="Migliaia 12 2 3 3" xfId="16153" xr:uid="{00000000-0005-0000-0000-0000B0540000}"/>
    <cellStyle name="Migliaia 12 2 3 3 2" xfId="34736" xr:uid="{00000000-0005-0000-0000-0000B1540000}"/>
    <cellStyle name="Migliaia 12 2 3 3 3" xfId="40038" xr:uid="{00000000-0005-0000-0000-0000B2540000}"/>
    <cellStyle name="Migliaia 12 2 3 3 4" xfId="29375" xr:uid="{00000000-0005-0000-0000-0000B3540000}"/>
    <cellStyle name="Migliaia 12 2 3 4" xfId="32264" xr:uid="{00000000-0005-0000-0000-0000B4540000}"/>
    <cellStyle name="Migliaia 12 2 3 5" xfId="37387" xr:uid="{00000000-0005-0000-0000-0000B5540000}"/>
    <cellStyle name="Migliaia 12 2 3 6" xfId="12349" xr:uid="{00000000-0005-0000-0000-0000B6540000}"/>
    <cellStyle name="Migliaia 12 2 4" xfId="3573" xr:uid="{00000000-0005-0000-0000-0000B7540000}"/>
    <cellStyle name="Migliaia 12 2 4 2" xfId="10197" xr:uid="{00000000-0005-0000-0000-0000B8540000}"/>
    <cellStyle name="Migliaia 12 2 4 2 2" xfId="34737" xr:uid="{00000000-0005-0000-0000-0000B9540000}"/>
    <cellStyle name="Migliaia 12 2 4 2 3" xfId="40039" xr:uid="{00000000-0005-0000-0000-0000BA540000}"/>
    <cellStyle name="Migliaia 12 2 4 3" xfId="15036" xr:uid="{00000000-0005-0000-0000-0000BB540000}"/>
    <cellStyle name="Migliaia 12 2 4 4" xfId="16154" xr:uid="{00000000-0005-0000-0000-0000BC540000}"/>
    <cellStyle name="Migliaia 12 2 4 4 2" xfId="37388" xr:uid="{00000000-0005-0000-0000-0000BD540000}"/>
    <cellStyle name="Migliaia 12 2 4 5" xfId="12350" xr:uid="{00000000-0005-0000-0000-0000BE540000}"/>
    <cellStyle name="Migliaia 12 2 5" xfId="9411" xr:uid="{00000000-0005-0000-0000-0000BF540000}"/>
    <cellStyle name="Migliaia 12 2 5 2" xfId="29377" xr:uid="{00000000-0005-0000-0000-0000C0540000}"/>
    <cellStyle name="Migliaia 12 2 5 2 2" xfId="34738" xr:uid="{00000000-0005-0000-0000-0000C1540000}"/>
    <cellStyle name="Migliaia 12 2 5 2 3" xfId="40040" xr:uid="{00000000-0005-0000-0000-0000C2540000}"/>
    <cellStyle name="Migliaia 12 2 5 3" xfId="32266" xr:uid="{00000000-0005-0000-0000-0000C3540000}"/>
    <cellStyle name="Migliaia 12 2 5 4" xfId="37389" xr:uid="{00000000-0005-0000-0000-0000C4540000}"/>
    <cellStyle name="Migliaia 12 2 6" xfId="16150" xr:uid="{00000000-0005-0000-0000-0000C5540000}"/>
    <cellStyle name="Migliaia 12 2 6 2" xfId="29378" xr:uid="{00000000-0005-0000-0000-0000C6540000}"/>
    <cellStyle name="Migliaia 12 2 6 2 2" xfId="34739" xr:uid="{00000000-0005-0000-0000-0000C7540000}"/>
    <cellStyle name="Migliaia 12 2 6 2 3" xfId="40041" xr:uid="{00000000-0005-0000-0000-0000C8540000}"/>
    <cellStyle name="Migliaia 12 2 6 3" xfId="32267" xr:uid="{00000000-0005-0000-0000-0000C9540000}"/>
    <cellStyle name="Migliaia 12 2 6 4" xfId="37390" xr:uid="{00000000-0005-0000-0000-0000CA540000}"/>
    <cellStyle name="Migliaia 12 2 6 5" xfId="20532" xr:uid="{00000000-0005-0000-0000-0000CB540000}"/>
    <cellStyle name="Migliaia 12 2 7" xfId="20526" xr:uid="{00000000-0005-0000-0000-0000CC540000}"/>
    <cellStyle name="Migliaia 12 2 8" xfId="1792" xr:uid="{00000000-0005-0000-0000-0000CD540000}"/>
    <cellStyle name="Migliaia 12 3" xfId="383" xr:uid="{00000000-0005-0000-0000-0000CE540000}"/>
    <cellStyle name="Migliaia 12 3 10" xfId="20533" xr:uid="{00000000-0005-0000-0000-0000CF540000}"/>
    <cellStyle name="Migliaia 12 3 11" xfId="12351" xr:uid="{00000000-0005-0000-0000-0000D0540000}"/>
    <cellStyle name="Migliaia 12 3 12" xfId="1793" xr:uid="{00000000-0005-0000-0000-0000D1540000}"/>
    <cellStyle name="Migliaia 12 3 2" xfId="384" xr:uid="{00000000-0005-0000-0000-0000D2540000}"/>
    <cellStyle name="Migliaia 12 3 2 2" xfId="4319" xr:uid="{00000000-0005-0000-0000-0000D3540000}"/>
    <cellStyle name="Migliaia 12 3 2 2 2" xfId="8200" xr:uid="{00000000-0005-0000-0000-0000D4540000}"/>
    <cellStyle name="Migliaia 12 3 2 2 2 2" xfId="14676" xr:uid="{00000000-0005-0000-0000-0000D5540000}"/>
    <cellStyle name="Migliaia 12 3 2 2 2 2 2" xfId="18149" xr:uid="{00000000-0005-0000-0000-0000D6540000}"/>
    <cellStyle name="Migliaia 12 3 2 2 2 2 2 2" xfId="34740" xr:uid="{00000000-0005-0000-0000-0000D7540000}"/>
    <cellStyle name="Migliaia 12 3 2 2 2 2 3" xfId="40042" xr:uid="{00000000-0005-0000-0000-0000D8540000}"/>
    <cellStyle name="Migliaia 12 3 2 2 2 2 4" xfId="29379" xr:uid="{00000000-0005-0000-0000-0000D9540000}"/>
    <cellStyle name="Migliaia 12 3 2 2 2 3" xfId="32268" xr:uid="{00000000-0005-0000-0000-0000DA540000}"/>
    <cellStyle name="Migliaia 12 3 2 2 2 4" xfId="37391" xr:uid="{00000000-0005-0000-0000-0000DB540000}"/>
    <cellStyle name="Migliaia 12 3 2 2 2 5" xfId="44198" xr:uid="{00000000-0005-0000-0000-0000DC540000}"/>
    <cellStyle name="Migliaia 12 3 2 2 2 6" xfId="47155" xr:uid="{00000000-0005-0000-0000-0000DD540000}"/>
    <cellStyle name="Migliaia 12 3 2 2 2 7" xfId="50171" xr:uid="{00000000-0005-0000-0000-0000DE540000}"/>
    <cellStyle name="Migliaia 12 3 2 2 2 8" xfId="13950" xr:uid="{00000000-0005-0000-0000-0000DF540000}"/>
    <cellStyle name="Migliaia 12 3 2 2 3" xfId="7987" xr:uid="{00000000-0005-0000-0000-0000E0540000}"/>
    <cellStyle name="Migliaia 12 3 2 2 4" xfId="6917" xr:uid="{00000000-0005-0000-0000-0000E1540000}"/>
    <cellStyle name="Migliaia 12 3 2 2 4 2" xfId="17690" xr:uid="{00000000-0005-0000-0000-0000E2540000}"/>
    <cellStyle name="Migliaia 12 3 2 2 4 3" xfId="44815" xr:uid="{00000000-0005-0000-0000-0000E3540000}"/>
    <cellStyle name="Migliaia 12 3 2 2 4 4" xfId="46683" xr:uid="{00000000-0005-0000-0000-0000E4540000}"/>
    <cellStyle name="Migliaia 12 3 2 2 4 5" xfId="49699" xr:uid="{00000000-0005-0000-0000-0000E5540000}"/>
    <cellStyle name="Migliaia 12 3 2 2 5" xfId="16157" xr:uid="{00000000-0005-0000-0000-0000E6540000}"/>
    <cellStyle name="Migliaia 12 3 2 2 6" xfId="20535" xr:uid="{00000000-0005-0000-0000-0000E7540000}"/>
    <cellStyle name="Migliaia 12 3 2 3" xfId="3575" xr:uid="{00000000-0005-0000-0000-0000E8540000}"/>
    <cellStyle name="Migliaia 12 3 2 3 2" xfId="7958" xr:uid="{00000000-0005-0000-0000-0000E9540000}"/>
    <cellStyle name="Migliaia 12 3 2 3 2 2" xfId="34741" xr:uid="{00000000-0005-0000-0000-0000EA540000}"/>
    <cellStyle name="Migliaia 12 3 2 3 2 3" xfId="40043" xr:uid="{00000000-0005-0000-0000-0000EB540000}"/>
    <cellStyle name="Migliaia 12 3 2 3 2 4" xfId="29380" xr:uid="{00000000-0005-0000-0000-0000EC540000}"/>
    <cellStyle name="Migliaia 12 3 2 3 3" xfId="8201" xr:uid="{00000000-0005-0000-0000-0000ED540000}"/>
    <cellStyle name="Migliaia 12 3 2 3 4" xfId="16158" xr:uid="{00000000-0005-0000-0000-0000EE540000}"/>
    <cellStyle name="Migliaia 12 3 2 3 4 2" xfId="37392" xr:uid="{00000000-0005-0000-0000-0000EF540000}"/>
    <cellStyle name="Migliaia 12 3 2 3 5" xfId="12352" xr:uid="{00000000-0005-0000-0000-0000F0540000}"/>
    <cellStyle name="Migliaia 12 3 2 4" xfId="7551" xr:uid="{00000000-0005-0000-0000-0000F1540000}"/>
    <cellStyle name="Migliaia 12 3 2 4 2" xfId="14369" xr:uid="{00000000-0005-0000-0000-0000F2540000}"/>
    <cellStyle name="Migliaia 12 3 2 4 2 2" xfId="34742" xr:uid="{00000000-0005-0000-0000-0000F3540000}"/>
    <cellStyle name="Migliaia 12 3 2 4 2 3" xfId="40044" xr:uid="{00000000-0005-0000-0000-0000F4540000}"/>
    <cellStyle name="Migliaia 12 3 2 4 3" xfId="32270" xr:uid="{00000000-0005-0000-0000-0000F5540000}"/>
    <cellStyle name="Migliaia 12 3 2 4 4" xfId="37393" xr:uid="{00000000-0005-0000-0000-0000F6540000}"/>
    <cellStyle name="Migliaia 12 3 2 4 5" xfId="13448" xr:uid="{00000000-0005-0000-0000-0000F7540000}"/>
    <cellStyle name="Migliaia 12 3 2 5" xfId="13723" xr:uid="{00000000-0005-0000-0000-0000F8540000}"/>
    <cellStyle name="Migliaia 12 3 2 5 2" xfId="29382" xr:uid="{00000000-0005-0000-0000-0000F9540000}"/>
    <cellStyle name="Migliaia 12 3 2 5 2 2" xfId="34743" xr:uid="{00000000-0005-0000-0000-0000FA540000}"/>
    <cellStyle name="Migliaia 12 3 2 5 2 3" xfId="40045" xr:uid="{00000000-0005-0000-0000-0000FB540000}"/>
    <cellStyle name="Migliaia 12 3 2 5 3" xfId="32271" xr:uid="{00000000-0005-0000-0000-0000FC540000}"/>
    <cellStyle name="Migliaia 12 3 2 5 4" xfId="37394" xr:uid="{00000000-0005-0000-0000-0000FD540000}"/>
    <cellStyle name="Migliaia 12 3 2 6" xfId="16156" xr:uid="{00000000-0005-0000-0000-0000FE540000}"/>
    <cellStyle name="Migliaia 12 3 2 6 2" xfId="29383" xr:uid="{00000000-0005-0000-0000-0000FF540000}"/>
    <cellStyle name="Migliaia 12 3 2 6 2 2" xfId="34744" xr:uid="{00000000-0005-0000-0000-000000550000}"/>
    <cellStyle name="Migliaia 12 3 2 6 2 3" xfId="40046" xr:uid="{00000000-0005-0000-0000-000001550000}"/>
    <cellStyle name="Migliaia 12 3 2 6 3" xfId="32272" xr:uid="{00000000-0005-0000-0000-000002550000}"/>
    <cellStyle name="Migliaia 12 3 2 6 4" xfId="37395" xr:uid="{00000000-0005-0000-0000-000003550000}"/>
    <cellStyle name="Migliaia 12 3 2 6 5" xfId="20539" xr:uid="{00000000-0005-0000-0000-000004550000}"/>
    <cellStyle name="Migliaia 12 3 2 7" xfId="20534" xr:uid="{00000000-0005-0000-0000-000005550000}"/>
    <cellStyle name="Migliaia 12 3 2 8" xfId="2345" xr:uid="{00000000-0005-0000-0000-000006550000}"/>
    <cellStyle name="Migliaia 12 3 3" xfId="2344" xr:uid="{00000000-0005-0000-0000-000007550000}"/>
    <cellStyle name="Migliaia 12 3 3 2" xfId="4318" xr:uid="{00000000-0005-0000-0000-000008550000}"/>
    <cellStyle name="Migliaia 12 3 3 2 2" xfId="5998" xr:uid="{00000000-0005-0000-0000-000009550000}"/>
    <cellStyle name="Migliaia 12 3 3 2 2 2" xfId="34746" xr:uid="{00000000-0005-0000-0000-00000A550000}"/>
    <cellStyle name="Migliaia 12 3 3 2 2 3" xfId="40048" xr:uid="{00000000-0005-0000-0000-00000B550000}"/>
    <cellStyle name="Migliaia 12 3 3 2 3" xfId="14477" xr:uid="{00000000-0005-0000-0000-00000C550000}"/>
    <cellStyle name="Migliaia 12 3 3 2 4" xfId="16160" xr:uid="{00000000-0005-0000-0000-00000D550000}"/>
    <cellStyle name="Migliaia 12 3 3 2 4 2" xfId="37397" xr:uid="{00000000-0005-0000-0000-00000E550000}"/>
    <cellStyle name="Migliaia 12 3 3 2 5" xfId="12354" xr:uid="{00000000-0005-0000-0000-00000F550000}"/>
    <cellStyle name="Migliaia 12 3 3 3" xfId="5750" xr:uid="{00000000-0005-0000-0000-000010550000}"/>
    <cellStyle name="Migliaia 12 3 3 3 2" xfId="29385" xr:uid="{00000000-0005-0000-0000-000011550000}"/>
    <cellStyle name="Migliaia 12 3 3 3 2 2" xfId="34747" xr:uid="{00000000-0005-0000-0000-000012550000}"/>
    <cellStyle name="Migliaia 12 3 3 3 2 3" xfId="40049" xr:uid="{00000000-0005-0000-0000-000013550000}"/>
    <cellStyle name="Migliaia 12 3 3 3 3" xfId="32275" xr:uid="{00000000-0005-0000-0000-000014550000}"/>
    <cellStyle name="Migliaia 12 3 3 3 4" xfId="37398" xr:uid="{00000000-0005-0000-0000-000015550000}"/>
    <cellStyle name="Migliaia 12 3 3 4" xfId="16159" xr:uid="{00000000-0005-0000-0000-000016550000}"/>
    <cellStyle name="Migliaia 12 3 3 4 2" xfId="29386" xr:uid="{00000000-0005-0000-0000-000017550000}"/>
    <cellStyle name="Migliaia 12 3 3 4 2 2" xfId="34748" xr:uid="{00000000-0005-0000-0000-000018550000}"/>
    <cellStyle name="Migliaia 12 3 3 4 2 3" xfId="40050" xr:uid="{00000000-0005-0000-0000-000019550000}"/>
    <cellStyle name="Migliaia 12 3 3 4 3" xfId="32276" xr:uid="{00000000-0005-0000-0000-00001A550000}"/>
    <cellStyle name="Migliaia 12 3 3 4 4" xfId="37399" xr:uid="{00000000-0005-0000-0000-00001B550000}"/>
    <cellStyle name="Migliaia 12 3 3 4 5" xfId="20543" xr:uid="{00000000-0005-0000-0000-00001C550000}"/>
    <cellStyle name="Migliaia 12 3 3 5" xfId="20544" xr:uid="{00000000-0005-0000-0000-00001D550000}"/>
    <cellStyle name="Migliaia 12 3 3 5 2" xfId="29387" xr:uid="{00000000-0005-0000-0000-00001E550000}"/>
    <cellStyle name="Migliaia 12 3 3 5 2 2" xfId="34749" xr:uid="{00000000-0005-0000-0000-00001F550000}"/>
    <cellStyle name="Migliaia 12 3 3 5 2 3" xfId="40051" xr:uid="{00000000-0005-0000-0000-000020550000}"/>
    <cellStyle name="Migliaia 12 3 3 5 3" xfId="32277" xr:uid="{00000000-0005-0000-0000-000021550000}"/>
    <cellStyle name="Migliaia 12 3 3 5 4" xfId="37400" xr:uid="{00000000-0005-0000-0000-000022550000}"/>
    <cellStyle name="Migliaia 12 3 3 6" xfId="29384" xr:uid="{00000000-0005-0000-0000-000023550000}"/>
    <cellStyle name="Migliaia 12 3 3 6 2" xfId="34745" xr:uid="{00000000-0005-0000-0000-000024550000}"/>
    <cellStyle name="Migliaia 12 3 3 6 3" xfId="40047" xr:uid="{00000000-0005-0000-0000-000025550000}"/>
    <cellStyle name="Migliaia 12 3 3 7" xfId="32273" xr:uid="{00000000-0005-0000-0000-000026550000}"/>
    <cellStyle name="Migliaia 12 3 3 8" xfId="37396" xr:uid="{00000000-0005-0000-0000-000027550000}"/>
    <cellStyle name="Migliaia 12 3 3 9" xfId="12353" xr:uid="{00000000-0005-0000-0000-000028550000}"/>
    <cellStyle name="Migliaia 12 3 4" xfId="3270" xr:uid="{00000000-0005-0000-0000-000029550000}"/>
    <cellStyle name="Migliaia 12 3 4 2" xfId="4780" xr:uid="{00000000-0005-0000-0000-00002A550000}"/>
    <cellStyle name="Migliaia 12 3 4 2 2" xfId="10732" xr:uid="{00000000-0005-0000-0000-00002B550000}"/>
    <cellStyle name="Migliaia 12 3 4 2 3" xfId="14432" xr:uid="{00000000-0005-0000-0000-00002C550000}"/>
    <cellStyle name="Migliaia 12 3 4 2 4" xfId="16162" xr:uid="{00000000-0005-0000-0000-00002D550000}"/>
    <cellStyle name="Migliaia 12 3 4 2 5" xfId="28587" xr:uid="{00000000-0005-0000-0000-00002E550000}"/>
    <cellStyle name="Migliaia 12 3 4 2 6" xfId="12356" xr:uid="{00000000-0005-0000-0000-00002F550000}"/>
    <cellStyle name="Migliaia 12 3 4 3" xfId="9980" xr:uid="{00000000-0005-0000-0000-000030550000}"/>
    <cellStyle name="Migliaia 12 3 4 3 2" xfId="31431" xr:uid="{00000000-0005-0000-0000-000031550000}"/>
    <cellStyle name="Migliaia 12 3 4 3 2 2" xfId="36589" xr:uid="{00000000-0005-0000-0000-000032550000}"/>
    <cellStyle name="Migliaia 12 3 4 3 2 3" xfId="41891" xr:uid="{00000000-0005-0000-0000-000033550000}"/>
    <cellStyle name="Migliaia 12 3 4 3 3" xfId="33938" xr:uid="{00000000-0005-0000-0000-000034550000}"/>
    <cellStyle name="Migliaia 12 3 4 3 4" xfId="39240" xr:uid="{00000000-0005-0000-0000-000035550000}"/>
    <cellStyle name="Migliaia 12 3 4 4" xfId="16161" xr:uid="{00000000-0005-0000-0000-000036550000}"/>
    <cellStyle name="Migliaia 12 3 4 4 2" xfId="34750" xr:uid="{00000000-0005-0000-0000-000037550000}"/>
    <cellStyle name="Migliaia 12 3 4 4 3" xfId="40052" xr:uid="{00000000-0005-0000-0000-000038550000}"/>
    <cellStyle name="Migliaia 12 3 4 4 4" xfId="29388" xr:uid="{00000000-0005-0000-0000-000039550000}"/>
    <cellStyle name="Migliaia 12 3 4 5" xfId="32278" xr:uid="{00000000-0005-0000-0000-00003A550000}"/>
    <cellStyle name="Migliaia 12 3 4 6" xfId="37401" xr:uid="{00000000-0005-0000-0000-00003B550000}"/>
    <cellStyle name="Migliaia 12 3 4 7" xfId="12355" xr:uid="{00000000-0005-0000-0000-00003C550000}"/>
    <cellStyle name="Migliaia 12 3 5" xfId="4025" xr:uid="{00000000-0005-0000-0000-00003D550000}"/>
    <cellStyle name="Migliaia 12 3 5 2" xfId="10495" xr:uid="{00000000-0005-0000-0000-00003E550000}"/>
    <cellStyle name="Migliaia 12 3 5 2 2" xfId="31432" xr:uid="{00000000-0005-0000-0000-00003F550000}"/>
    <cellStyle name="Migliaia 12 3 5 2 2 2" xfId="36590" xr:uid="{00000000-0005-0000-0000-000040550000}"/>
    <cellStyle name="Migliaia 12 3 5 2 2 3" xfId="41892" xr:uid="{00000000-0005-0000-0000-000041550000}"/>
    <cellStyle name="Migliaia 12 3 5 2 3" xfId="33939" xr:uid="{00000000-0005-0000-0000-000042550000}"/>
    <cellStyle name="Migliaia 12 3 5 2 4" xfId="39241" xr:uid="{00000000-0005-0000-0000-000043550000}"/>
    <cellStyle name="Migliaia 12 3 5 3" xfId="16163" xr:uid="{00000000-0005-0000-0000-000044550000}"/>
    <cellStyle name="Migliaia 12 3 5 3 2" xfId="34751" xr:uid="{00000000-0005-0000-0000-000045550000}"/>
    <cellStyle name="Migliaia 12 3 5 3 3" xfId="40053" xr:uid="{00000000-0005-0000-0000-000046550000}"/>
    <cellStyle name="Migliaia 12 3 5 3 4" xfId="29389" xr:uid="{00000000-0005-0000-0000-000047550000}"/>
    <cellStyle name="Migliaia 12 3 5 4" xfId="32279" xr:uid="{00000000-0005-0000-0000-000048550000}"/>
    <cellStyle name="Migliaia 12 3 5 5" xfId="37402" xr:uid="{00000000-0005-0000-0000-000049550000}"/>
    <cellStyle name="Migliaia 12 3 5 6" xfId="12357" xr:uid="{00000000-0005-0000-0000-00004A550000}"/>
    <cellStyle name="Migliaia 12 3 6" xfId="3574" xr:uid="{00000000-0005-0000-0000-00004B550000}"/>
    <cellStyle name="Migliaia 12 3 6 2" xfId="10198" xr:uid="{00000000-0005-0000-0000-00004C550000}"/>
    <cellStyle name="Migliaia 12 3 6 2 2" xfId="34752" xr:uid="{00000000-0005-0000-0000-00004D550000}"/>
    <cellStyle name="Migliaia 12 3 6 2 3" xfId="40054" xr:uid="{00000000-0005-0000-0000-00004E550000}"/>
    <cellStyle name="Migliaia 12 3 6 3" xfId="15035" xr:uid="{00000000-0005-0000-0000-00004F550000}"/>
    <cellStyle name="Migliaia 12 3 6 4" xfId="16164" xr:uid="{00000000-0005-0000-0000-000050550000}"/>
    <cellStyle name="Migliaia 12 3 6 4 2" xfId="37403" xr:uid="{00000000-0005-0000-0000-000051550000}"/>
    <cellStyle name="Migliaia 12 3 6 5" xfId="12358" xr:uid="{00000000-0005-0000-0000-000052550000}"/>
    <cellStyle name="Migliaia 12 3 7" xfId="7839" xr:uid="{00000000-0005-0000-0000-000053550000}"/>
    <cellStyle name="Migliaia 12 3 7 2" xfId="29390" xr:uid="{00000000-0005-0000-0000-000054550000}"/>
    <cellStyle name="Migliaia 12 3 7 2 2" xfId="34753" xr:uid="{00000000-0005-0000-0000-000055550000}"/>
    <cellStyle name="Migliaia 12 3 7 2 3" xfId="40055" xr:uid="{00000000-0005-0000-0000-000056550000}"/>
    <cellStyle name="Migliaia 12 3 7 3" xfId="32281" xr:uid="{00000000-0005-0000-0000-000057550000}"/>
    <cellStyle name="Migliaia 12 3 7 4" xfId="37404" xr:uid="{00000000-0005-0000-0000-000058550000}"/>
    <cellStyle name="Migliaia 12 3 8" xfId="13724" xr:uid="{00000000-0005-0000-0000-000059550000}"/>
    <cellStyle name="Migliaia 12 3 8 2" xfId="29391" xr:uid="{00000000-0005-0000-0000-00005A550000}"/>
    <cellStyle name="Migliaia 12 3 8 2 2" xfId="34754" xr:uid="{00000000-0005-0000-0000-00005B550000}"/>
    <cellStyle name="Migliaia 12 3 8 2 3" xfId="40056" xr:uid="{00000000-0005-0000-0000-00005C550000}"/>
    <cellStyle name="Migliaia 12 3 8 3" xfId="32282" xr:uid="{00000000-0005-0000-0000-00005D550000}"/>
    <cellStyle name="Migliaia 12 3 8 4" xfId="37405" xr:uid="{00000000-0005-0000-0000-00005E550000}"/>
    <cellStyle name="Migliaia 12 3 8 5" xfId="20548" xr:uid="{00000000-0005-0000-0000-00005F550000}"/>
    <cellStyle name="Migliaia 12 3 9" xfId="16155" xr:uid="{00000000-0005-0000-0000-000060550000}"/>
    <cellStyle name="Migliaia 12 4" xfId="385" xr:uid="{00000000-0005-0000-0000-000061550000}"/>
    <cellStyle name="Migliaia 12 4 2" xfId="4320" xr:uid="{00000000-0005-0000-0000-000062550000}"/>
    <cellStyle name="Migliaia 12 4 2 2" xfId="5097" xr:uid="{00000000-0005-0000-0000-000063550000}"/>
    <cellStyle name="Migliaia 12 4 2 2 2" xfId="29392" xr:uid="{00000000-0005-0000-0000-000064550000}"/>
    <cellStyle name="Migliaia 12 4 2 2 2 2" xfId="34755" xr:uid="{00000000-0005-0000-0000-000065550000}"/>
    <cellStyle name="Migliaia 12 4 2 2 2 3" xfId="40057" xr:uid="{00000000-0005-0000-0000-000066550000}"/>
    <cellStyle name="Migliaia 12 4 2 2 3" xfId="32283" xr:uid="{00000000-0005-0000-0000-000067550000}"/>
    <cellStyle name="Migliaia 12 4 2 2 4" xfId="37406" xr:uid="{00000000-0005-0000-0000-000068550000}"/>
    <cellStyle name="Migliaia 12 4 2 3" xfId="8202" xr:uid="{00000000-0005-0000-0000-000069550000}"/>
    <cellStyle name="Migliaia 12 4 2 3 2" xfId="29393" xr:uid="{00000000-0005-0000-0000-00006A550000}"/>
    <cellStyle name="Migliaia 12 4 2 3 2 2" xfId="34756" xr:uid="{00000000-0005-0000-0000-00006B550000}"/>
    <cellStyle name="Migliaia 12 4 2 3 2 3" xfId="40058" xr:uid="{00000000-0005-0000-0000-00006C550000}"/>
    <cellStyle name="Migliaia 12 4 2 3 3" xfId="32284" xr:uid="{00000000-0005-0000-0000-00006D550000}"/>
    <cellStyle name="Migliaia 12 4 2 3 4" xfId="37407" xr:uid="{00000000-0005-0000-0000-00006E550000}"/>
    <cellStyle name="Migliaia 12 4 2 4" xfId="7553" xr:uid="{00000000-0005-0000-0000-00006F550000}"/>
    <cellStyle name="Migliaia 12 4 2 5" xfId="6919" xr:uid="{00000000-0005-0000-0000-000070550000}"/>
    <cellStyle name="Migliaia 12 4 2 5 2" xfId="17692" xr:uid="{00000000-0005-0000-0000-000071550000}"/>
    <cellStyle name="Migliaia 12 4 2 5 3" xfId="42491" xr:uid="{00000000-0005-0000-0000-000072550000}"/>
    <cellStyle name="Migliaia 12 4 2 5 4" xfId="46685" xr:uid="{00000000-0005-0000-0000-000073550000}"/>
    <cellStyle name="Migliaia 12 4 2 5 5" xfId="49701" xr:uid="{00000000-0005-0000-0000-000074550000}"/>
    <cellStyle name="Migliaia 12 4 2 6" xfId="16166" xr:uid="{00000000-0005-0000-0000-000075550000}"/>
    <cellStyle name="Migliaia 12 4 2 7" xfId="20550" xr:uid="{00000000-0005-0000-0000-000076550000}"/>
    <cellStyle name="Migliaia 12 4 3" xfId="5098" xr:uid="{00000000-0005-0000-0000-000077550000}"/>
    <cellStyle name="Migliaia 12 4 3 2" xfId="14478" xr:uid="{00000000-0005-0000-0000-000078550000}"/>
    <cellStyle name="Migliaia 12 4 3 2 2" xfId="34757" xr:uid="{00000000-0005-0000-0000-000079550000}"/>
    <cellStyle name="Migliaia 12 4 3 2 3" xfId="40059" xr:uid="{00000000-0005-0000-0000-00007A550000}"/>
    <cellStyle name="Migliaia 12 4 3 3" xfId="32285" xr:uid="{00000000-0005-0000-0000-00007B550000}"/>
    <cellStyle name="Migliaia 12 4 3 4" xfId="37408" xr:uid="{00000000-0005-0000-0000-00007C550000}"/>
    <cellStyle name="Migliaia 12 4 3 5" xfId="13722" xr:uid="{00000000-0005-0000-0000-00007D550000}"/>
    <cellStyle name="Migliaia 12 4 4" xfId="8203" xr:uid="{00000000-0005-0000-0000-00007E550000}"/>
    <cellStyle name="Migliaia 12 4 4 2" xfId="29395" xr:uid="{00000000-0005-0000-0000-00007F550000}"/>
    <cellStyle name="Migliaia 12 4 4 2 2" xfId="34758" xr:uid="{00000000-0005-0000-0000-000080550000}"/>
    <cellStyle name="Migliaia 12 4 4 2 3" xfId="40060" xr:uid="{00000000-0005-0000-0000-000081550000}"/>
    <cellStyle name="Migliaia 12 4 4 3" xfId="32286" xr:uid="{00000000-0005-0000-0000-000082550000}"/>
    <cellStyle name="Migliaia 12 4 4 4" xfId="37409" xr:uid="{00000000-0005-0000-0000-000083550000}"/>
    <cellStyle name="Migliaia 12 4 5" xfId="7552" xr:uid="{00000000-0005-0000-0000-000084550000}"/>
    <cellStyle name="Migliaia 12 4 5 2" xfId="29396" xr:uid="{00000000-0005-0000-0000-000085550000}"/>
    <cellStyle name="Migliaia 12 4 5 2 2" xfId="34759" xr:uid="{00000000-0005-0000-0000-000086550000}"/>
    <cellStyle name="Migliaia 12 4 5 2 3" xfId="40061" xr:uid="{00000000-0005-0000-0000-000087550000}"/>
    <cellStyle name="Migliaia 12 4 5 3" xfId="32287" xr:uid="{00000000-0005-0000-0000-000088550000}"/>
    <cellStyle name="Migliaia 12 4 5 4" xfId="37410" xr:uid="{00000000-0005-0000-0000-000089550000}"/>
    <cellStyle name="Migliaia 12 4 6" xfId="6918" xr:uid="{00000000-0005-0000-0000-00008A550000}"/>
    <cellStyle name="Migliaia 12 4 6 2" xfId="17691" xr:uid="{00000000-0005-0000-0000-00008B550000}"/>
    <cellStyle name="Migliaia 12 4 6 2 2" xfId="34760" xr:uid="{00000000-0005-0000-0000-00008C550000}"/>
    <cellStyle name="Migliaia 12 4 6 2 3" xfId="40062" xr:uid="{00000000-0005-0000-0000-00008D550000}"/>
    <cellStyle name="Migliaia 12 4 6 2 4" xfId="29397" xr:uid="{00000000-0005-0000-0000-00008E550000}"/>
    <cellStyle name="Migliaia 12 4 6 3" xfId="32288" xr:uid="{00000000-0005-0000-0000-00008F550000}"/>
    <cellStyle name="Migliaia 12 4 6 4" xfId="37411" xr:uid="{00000000-0005-0000-0000-000090550000}"/>
    <cellStyle name="Migliaia 12 4 6 5" xfId="20554" xr:uid="{00000000-0005-0000-0000-000091550000}"/>
    <cellStyle name="Migliaia 12 4 6 6" xfId="43944" xr:uid="{00000000-0005-0000-0000-000092550000}"/>
    <cellStyle name="Migliaia 12 4 6 7" xfId="46684" xr:uid="{00000000-0005-0000-0000-000093550000}"/>
    <cellStyle name="Migliaia 12 4 6 8" xfId="49700" xr:uid="{00000000-0005-0000-0000-000094550000}"/>
    <cellStyle name="Migliaia 12 4 7" xfId="16165" xr:uid="{00000000-0005-0000-0000-000095550000}"/>
    <cellStyle name="Migliaia 12 4 7 2" xfId="29398" xr:uid="{00000000-0005-0000-0000-000096550000}"/>
    <cellStyle name="Migliaia 12 4 7 2 2" xfId="34761" xr:uid="{00000000-0005-0000-0000-000097550000}"/>
    <cellStyle name="Migliaia 12 4 7 2 3" xfId="40063" xr:uid="{00000000-0005-0000-0000-000098550000}"/>
    <cellStyle name="Migliaia 12 4 7 3" xfId="32289" xr:uid="{00000000-0005-0000-0000-000099550000}"/>
    <cellStyle name="Migliaia 12 4 7 4" xfId="37412" xr:uid="{00000000-0005-0000-0000-00009A550000}"/>
    <cellStyle name="Migliaia 12 4 7 5" xfId="20555" xr:uid="{00000000-0005-0000-0000-00009B550000}"/>
    <cellStyle name="Migliaia 12 4 8" xfId="20549" xr:uid="{00000000-0005-0000-0000-00009C550000}"/>
    <cellStyle name="Migliaia 12 4 9" xfId="2346" xr:uid="{00000000-0005-0000-0000-00009D550000}"/>
    <cellStyle name="Migliaia 12 5" xfId="386" xr:uid="{00000000-0005-0000-0000-00009E550000}"/>
    <cellStyle name="Migliaia 12 5 2" xfId="4321" xr:uid="{00000000-0005-0000-0000-00009F550000}"/>
    <cellStyle name="Migliaia 12 5 2 2" xfId="14677" xr:uid="{00000000-0005-0000-0000-0000A0550000}"/>
    <cellStyle name="Migliaia 12 5 2 2 2" xfId="34762" xr:uid="{00000000-0005-0000-0000-0000A1550000}"/>
    <cellStyle name="Migliaia 12 5 2 2 3" xfId="40064" xr:uid="{00000000-0005-0000-0000-0000A2550000}"/>
    <cellStyle name="Migliaia 12 5 2 3" xfId="16168" xr:uid="{00000000-0005-0000-0000-0000A3550000}"/>
    <cellStyle name="Migliaia 12 5 2 3 2" xfId="32290" xr:uid="{00000000-0005-0000-0000-0000A4550000}"/>
    <cellStyle name="Migliaia 12 5 2 4" xfId="37413" xr:uid="{00000000-0005-0000-0000-0000A5550000}"/>
    <cellStyle name="Migliaia 12 5 2 5" xfId="12359" xr:uid="{00000000-0005-0000-0000-0000A6550000}"/>
    <cellStyle name="Migliaia 12 5 3" xfId="7554" xr:uid="{00000000-0005-0000-0000-0000A7550000}"/>
    <cellStyle name="Migliaia 12 5 3 2" xfId="29399" xr:uid="{00000000-0005-0000-0000-0000A8550000}"/>
    <cellStyle name="Migliaia 12 5 3 2 2" xfId="34763" xr:uid="{00000000-0005-0000-0000-0000A9550000}"/>
    <cellStyle name="Migliaia 12 5 3 2 3" xfId="40065" xr:uid="{00000000-0005-0000-0000-0000AA550000}"/>
    <cellStyle name="Migliaia 12 5 3 3" xfId="32291" xr:uid="{00000000-0005-0000-0000-0000AB550000}"/>
    <cellStyle name="Migliaia 12 5 3 4" xfId="37414" xr:uid="{00000000-0005-0000-0000-0000AC550000}"/>
    <cellStyle name="Migliaia 12 5 4" xfId="6920" xr:uid="{00000000-0005-0000-0000-0000AD550000}"/>
    <cellStyle name="Migliaia 12 5 4 2" xfId="17693" xr:uid="{00000000-0005-0000-0000-0000AE550000}"/>
    <cellStyle name="Migliaia 12 5 4 2 2" xfId="34764" xr:uid="{00000000-0005-0000-0000-0000AF550000}"/>
    <cellStyle name="Migliaia 12 5 4 2 3" xfId="40066" xr:uid="{00000000-0005-0000-0000-0000B0550000}"/>
    <cellStyle name="Migliaia 12 5 4 2 4" xfId="29400" xr:uid="{00000000-0005-0000-0000-0000B1550000}"/>
    <cellStyle name="Migliaia 12 5 4 3" xfId="32292" xr:uid="{00000000-0005-0000-0000-0000B2550000}"/>
    <cellStyle name="Migliaia 12 5 4 4" xfId="37415" xr:uid="{00000000-0005-0000-0000-0000B3550000}"/>
    <cellStyle name="Migliaia 12 5 4 5" xfId="20558" xr:uid="{00000000-0005-0000-0000-0000B4550000}"/>
    <cellStyle name="Migliaia 12 5 4 6" xfId="44755" xr:uid="{00000000-0005-0000-0000-0000B5550000}"/>
    <cellStyle name="Migliaia 12 5 4 7" xfId="46686" xr:uid="{00000000-0005-0000-0000-0000B6550000}"/>
    <cellStyle name="Migliaia 12 5 4 8" xfId="49702" xr:uid="{00000000-0005-0000-0000-0000B7550000}"/>
    <cellStyle name="Migliaia 12 5 5" xfId="16167" xr:uid="{00000000-0005-0000-0000-0000B8550000}"/>
    <cellStyle name="Migliaia 12 5 5 2" xfId="29401" xr:uid="{00000000-0005-0000-0000-0000B9550000}"/>
    <cellStyle name="Migliaia 12 5 5 2 2" xfId="34765" xr:uid="{00000000-0005-0000-0000-0000BA550000}"/>
    <cellStyle name="Migliaia 12 5 5 2 3" xfId="40067" xr:uid="{00000000-0005-0000-0000-0000BB550000}"/>
    <cellStyle name="Migliaia 12 5 5 3" xfId="32293" xr:uid="{00000000-0005-0000-0000-0000BC550000}"/>
    <cellStyle name="Migliaia 12 5 5 4" xfId="37416" xr:uid="{00000000-0005-0000-0000-0000BD550000}"/>
    <cellStyle name="Migliaia 12 5 5 5" xfId="20559" xr:uid="{00000000-0005-0000-0000-0000BE550000}"/>
    <cellStyle name="Migliaia 12 5 6" xfId="20560" xr:uid="{00000000-0005-0000-0000-0000BF550000}"/>
    <cellStyle name="Migliaia 12 5 6 2" xfId="29402" xr:uid="{00000000-0005-0000-0000-0000C0550000}"/>
    <cellStyle name="Migliaia 12 5 6 2 2" xfId="34766" xr:uid="{00000000-0005-0000-0000-0000C1550000}"/>
    <cellStyle name="Migliaia 12 5 6 2 3" xfId="40068" xr:uid="{00000000-0005-0000-0000-0000C2550000}"/>
    <cellStyle name="Migliaia 12 5 6 3" xfId="32294" xr:uid="{00000000-0005-0000-0000-0000C3550000}"/>
    <cellStyle name="Migliaia 12 5 6 4" xfId="37417" xr:uid="{00000000-0005-0000-0000-0000C4550000}"/>
    <cellStyle name="Migliaia 12 5 7" xfId="20556" xr:uid="{00000000-0005-0000-0000-0000C5550000}"/>
    <cellStyle name="Migliaia 12 5 8" xfId="2347" xr:uid="{00000000-0005-0000-0000-0000C6550000}"/>
    <cellStyle name="Migliaia 12 6" xfId="2342" xr:uid="{00000000-0005-0000-0000-0000C7550000}"/>
    <cellStyle name="Migliaia 12 6 2" xfId="4316" xr:uid="{00000000-0005-0000-0000-0000C8550000}"/>
    <cellStyle name="Migliaia 12 6 2 2" xfId="5997" xr:uid="{00000000-0005-0000-0000-0000C9550000}"/>
    <cellStyle name="Migliaia 12 6 2 3" xfId="14986" xr:uid="{00000000-0005-0000-0000-0000CA550000}"/>
    <cellStyle name="Migliaia 12 6 2 4" xfId="16170" xr:uid="{00000000-0005-0000-0000-0000CB550000}"/>
    <cellStyle name="Migliaia 12 6 2 5" xfId="28589" xr:uid="{00000000-0005-0000-0000-0000CC550000}"/>
    <cellStyle name="Migliaia 12 6 2 6" xfId="12361" xr:uid="{00000000-0005-0000-0000-0000CD550000}"/>
    <cellStyle name="Migliaia 12 6 3" xfId="5749" xr:uid="{00000000-0005-0000-0000-0000CE550000}"/>
    <cellStyle name="Migliaia 12 6 3 2" xfId="31433" xr:uid="{00000000-0005-0000-0000-0000CF550000}"/>
    <cellStyle name="Migliaia 12 6 3 2 2" xfId="36591" xr:uid="{00000000-0005-0000-0000-0000D0550000}"/>
    <cellStyle name="Migliaia 12 6 3 2 3" xfId="41893" xr:uid="{00000000-0005-0000-0000-0000D1550000}"/>
    <cellStyle name="Migliaia 12 6 3 3" xfId="33940" xr:uid="{00000000-0005-0000-0000-0000D2550000}"/>
    <cellStyle name="Migliaia 12 6 3 4" xfId="39242" xr:uid="{00000000-0005-0000-0000-0000D3550000}"/>
    <cellStyle name="Migliaia 12 6 4" xfId="16169" xr:uid="{00000000-0005-0000-0000-0000D4550000}"/>
    <cellStyle name="Migliaia 12 6 4 2" xfId="34767" xr:uid="{00000000-0005-0000-0000-0000D5550000}"/>
    <cellStyle name="Migliaia 12 6 4 3" xfId="40069" xr:uid="{00000000-0005-0000-0000-0000D6550000}"/>
    <cellStyle name="Migliaia 12 6 4 4" xfId="29403" xr:uid="{00000000-0005-0000-0000-0000D7550000}"/>
    <cellStyle name="Migliaia 12 6 5" xfId="32295" xr:uid="{00000000-0005-0000-0000-0000D8550000}"/>
    <cellStyle name="Migliaia 12 6 6" xfId="37418" xr:uid="{00000000-0005-0000-0000-0000D9550000}"/>
    <cellStyle name="Migliaia 12 6 7" xfId="12360" xr:uid="{00000000-0005-0000-0000-0000DA550000}"/>
    <cellStyle name="Migliaia 12 7" xfId="4023" xr:uid="{00000000-0005-0000-0000-0000DB550000}"/>
    <cellStyle name="Migliaia 12 7 2" xfId="10493" xr:uid="{00000000-0005-0000-0000-0000DC550000}"/>
    <cellStyle name="Migliaia 12 7 2 2" xfId="31434" xr:uid="{00000000-0005-0000-0000-0000DD550000}"/>
    <cellStyle name="Migliaia 12 7 2 2 2" xfId="36592" xr:uid="{00000000-0005-0000-0000-0000DE550000}"/>
    <cellStyle name="Migliaia 12 7 2 2 3" xfId="41894" xr:uid="{00000000-0005-0000-0000-0000DF550000}"/>
    <cellStyle name="Migliaia 12 7 2 3" xfId="33941" xr:uid="{00000000-0005-0000-0000-0000E0550000}"/>
    <cellStyle name="Migliaia 12 7 2 4" xfId="39243" xr:uid="{00000000-0005-0000-0000-0000E1550000}"/>
    <cellStyle name="Migliaia 12 7 3" xfId="16171" xr:uid="{00000000-0005-0000-0000-0000E2550000}"/>
    <cellStyle name="Migliaia 12 7 3 2" xfId="34768" xr:uid="{00000000-0005-0000-0000-0000E3550000}"/>
    <cellStyle name="Migliaia 12 7 3 3" xfId="40070" xr:uid="{00000000-0005-0000-0000-0000E4550000}"/>
    <cellStyle name="Migliaia 12 7 3 4" xfId="29404" xr:uid="{00000000-0005-0000-0000-0000E5550000}"/>
    <cellStyle name="Migliaia 12 7 4" xfId="32296" xr:uid="{00000000-0005-0000-0000-0000E6550000}"/>
    <cellStyle name="Migliaia 12 7 5" xfId="37419" xr:uid="{00000000-0005-0000-0000-0000E7550000}"/>
    <cellStyle name="Migliaia 12 7 6" xfId="12362" xr:uid="{00000000-0005-0000-0000-0000E8550000}"/>
    <cellStyle name="Migliaia 12 8" xfId="3572" xr:uid="{00000000-0005-0000-0000-0000E9550000}"/>
    <cellStyle name="Migliaia 12 8 2" xfId="10196" xr:uid="{00000000-0005-0000-0000-0000EA550000}"/>
    <cellStyle name="Migliaia 12 8 2 2" xfId="31435" xr:uid="{00000000-0005-0000-0000-0000EB550000}"/>
    <cellStyle name="Migliaia 12 8 2 2 2" xfId="36593" xr:uid="{00000000-0005-0000-0000-0000EC550000}"/>
    <cellStyle name="Migliaia 12 8 2 2 3" xfId="41895" xr:uid="{00000000-0005-0000-0000-0000ED550000}"/>
    <cellStyle name="Migliaia 12 8 2 3" xfId="33942" xr:uid="{00000000-0005-0000-0000-0000EE550000}"/>
    <cellStyle name="Migliaia 12 8 2 4" xfId="39244" xr:uid="{00000000-0005-0000-0000-0000EF550000}"/>
    <cellStyle name="Migliaia 12 8 3" xfId="16172" xr:uid="{00000000-0005-0000-0000-0000F0550000}"/>
    <cellStyle name="Migliaia 12 8 3 2" xfId="34769" xr:uid="{00000000-0005-0000-0000-0000F1550000}"/>
    <cellStyle name="Migliaia 12 8 3 3" xfId="40071" xr:uid="{00000000-0005-0000-0000-0000F2550000}"/>
    <cellStyle name="Migliaia 12 8 3 4" xfId="29405" xr:uid="{00000000-0005-0000-0000-0000F3550000}"/>
    <cellStyle name="Migliaia 12 8 4" xfId="32297" xr:uid="{00000000-0005-0000-0000-0000F4550000}"/>
    <cellStyle name="Migliaia 12 8 5" xfId="37420" xr:uid="{00000000-0005-0000-0000-0000F5550000}"/>
    <cellStyle name="Migliaia 12 8 6" xfId="12363" xr:uid="{00000000-0005-0000-0000-0000F6550000}"/>
    <cellStyle name="Migliaia 12 9" xfId="13447" xr:uid="{00000000-0005-0000-0000-0000F7550000}"/>
    <cellStyle name="Migliaia 12 9 2" xfId="29406" xr:uid="{00000000-0005-0000-0000-0000F8550000}"/>
    <cellStyle name="Migliaia 12 9 2 2" xfId="34770" xr:uid="{00000000-0005-0000-0000-0000F9550000}"/>
    <cellStyle name="Migliaia 12 9 2 3" xfId="40072" xr:uid="{00000000-0005-0000-0000-0000FA550000}"/>
    <cellStyle name="Migliaia 12 9 3" xfId="32298" xr:uid="{00000000-0005-0000-0000-0000FB550000}"/>
    <cellStyle name="Migliaia 12 9 4" xfId="37421" xr:uid="{00000000-0005-0000-0000-0000FC550000}"/>
    <cellStyle name="Migliaia 13" xfId="387" xr:uid="{00000000-0005-0000-0000-0000FD550000}"/>
    <cellStyle name="Migliaia 13 10" xfId="16173" xr:uid="{00000000-0005-0000-0000-0000FE550000}"/>
    <cellStyle name="Migliaia 13 10 2" xfId="34771" xr:uid="{00000000-0005-0000-0000-0000FF550000}"/>
    <cellStyle name="Migliaia 13 10 3" xfId="40073" xr:uid="{00000000-0005-0000-0000-000000560000}"/>
    <cellStyle name="Migliaia 13 10 4" xfId="29407" xr:uid="{00000000-0005-0000-0000-000001560000}"/>
    <cellStyle name="Migliaia 13 11" xfId="32299" xr:uid="{00000000-0005-0000-0000-000002560000}"/>
    <cellStyle name="Migliaia 13 12" xfId="37422" xr:uid="{00000000-0005-0000-0000-000003560000}"/>
    <cellStyle name="Migliaia 13 13" xfId="1794" xr:uid="{00000000-0005-0000-0000-000004560000}"/>
    <cellStyle name="Migliaia 13 2" xfId="388" xr:uid="{00000000-0005-0000-0000-000005560000}"/>
    <cellStyle name="Migliaia 13 2 2" xfId="2349" xr:uid="{00000000-0005-0000-0000-000006560000}"/>
    <cellStyle name="Migliaia 13 2 2 2" xfId="4323" xr:uid="{00000000-0005-0000-0000-000007560000}"/>
    <cellStyle name="Migliaia 13 2 2 2 2" xfId="10672" xr:uid="{00000000-0005-0000-0000-000008560000}"/>
    <cellStyle name="Migliaia 13 2 2 2 2 2" xfId="34772" xr:uid="{00000000-0005-0000-0000-000009560000}"/>
    <cellStyle name="Migliaia 13 2 2 2 2 3" xfId="40074" xr:uid="{00000000-0005-0000-0000-00000A560000}"/>
    <cellStyle name="Migliaia 13 2 2 2 3" xfId="14678" xr:uid="{00000000-0005-0000-0000-00000B560000}"/>
    <cellStyle name="Migliaia 13 2 2 2 4" xfId="16176" xr:uid="{00000000-0005-0000-0000-00000C560000}"/>
    <cellStyle name="Migliaia 13 2 2 2 4 2" xfId="37423" xr:uid="{00000000-0005-0000-0000-00000D560000}"/>
    <cellStyle name="Migliaia 13 2 2 2 5" xfId="12364" xr:uid="{00000000-0005-0000-0000-00000E560000}"/>
    <cellStyle name="Migliaia 13 2 2 3" xfId="7899" xr:uid="{00000000-0005-0000-0000-00000F560000}"/>
    <cellStyle name="Migliaia 13 2 2 3 2" xfId="31436" xr:uid="{00000000-0005-0000-0000-000010560000}"/>
    <cellStyle name="Migliaia 13 2 2 3 2 2" xfId="36594" xr:uid="{00000000-0005-0000-0000-000011560000}"/>
    <cellStyle name="Migliaia 13 2 2 3 2 3" xfId="41896" xr:uid="{00000000-0005-0000-0000-000012560000}"/>
    <cellStyle name="Migliaia 13 2 2 3 3" xfId="33943" xr:uid="{00000000-0005-0000-0000-000013560000}"/>
    <cellStyle name="Migliaia 13 2 2 3 4" xfId="39245" xr:uid="{00000000-0005-0000-0000-000014560000}"/>
    <cellStyle name="Migliaia 13 2 2 4" xfId="6921" xr:uid="{00000000-0005-0000-0000-000015560000}"/>
    <cellStyle name="Migliaia 13 2 2 4 2" xfId="17694" xr:uid="{00000000-0005-0000-0000-000016560000}"/>
    <cellStyle name="Migliaia 13 2 2 4 3" xfId="43996" xr:uid="{00000000-0005-0000-0000-000017560000}"/>
    <cellStyle name="Migliaia 13 2 2 4 4" xfId="46687" xr:uid="{00000000-0005-0000-0000-000018560000}"/>
    <cellStyle name="Migliaia 13 2 2 4 5" xfId="49703" xr:uid="{00000000-0005-0000-0000-000019560000}"/>
    <cellStyle name="Migliaia 13 2 2 5" xfId="16175" xr:uid="{00000000-0005-0000-0000-00001A560000}"/>
    <cellStyle name="Migliaia 13 2 2 6" xfId="20564" xr:uid="{00000000-0005-0000-0000-00001B560000}"/>
    <cellStyle name="Migliaia 13 2 3" xfId="4027" xr:uid="{00000000-0005-0000-0000-00001C560000}"/>
    <cellStyle name="Migliaia 13 2 3 2" xfId="10497" xr:uid="{00000000-0005-0000-0000-00001D560000}"/>
    <cellStyle name="Migliaia 13 2 3 2 2" xfId="31437" xr:uid="{00000000-0005-0000-0000-00001E560000}"/>
    <cellStyle name="Migliaia 13 2 3 2 2 2" xfId="36595" xr:uid="{00000000-0005-0000-0000-00001F560000}"/>
    <cellStyle name="Migliaia 13 2 3 2 2 3" xfId="41897" xr:uid="{00000000-0005-0000-0000-000020560000}"/>
    <cellStyle name="Migliaia 13 2 3 2 3" xfId="33944" xr:uid="{00000000-0005-0000-0000-000021560000}"/>
    <cellStyle name="Migliaia 13 2 3 2 4" xfId="39246" xr:uid="{00000000-0005-0000-0000-000022560000}"/>
    <cellStyle name="Migliaia 13 2 3 3" xfId="16177" xr:uid="{00000000-0005-0000-0000-000023560000}"/>
    <cellStyle name="Migliaia 13 2 3 3 2" xfId="34773" xr:uid="{00000000-0005-0000-0000-000024560000}"/>
    <cellStyle name="Migliaia 13 2 3 3 3" xfId="40075" xr:uid="{00000000-0005-0000-0000-000025560000}"/>
    <cellStyle name="Migliaia 13 2 3 3 4" xfId="29408" xr:uid="{00000000-0005-0000-0000-000026560000}"/>
    <cellStyle name="Migliaia 13 2 3 4" xfId="32300" xr:uid="{00000000-0005-0000-0000-000027560000}"/>
    <cellStyle name="Migliaia 13 2 3 5" xfId="37424" xr:uid="{00000000-0005-0000-0000-000028560000}"/>
    <cellStyle name="Migliaia 13 2 3 6" xfId="12365" xr:uid="{00000000-0005-0000-0000-000029560000}"/>
    <cellStyle name="Migliaia 13 2 4" xfId="3577" xr:uid="{00000000-0005-0000-0000-00002A560000}"/>
    <cellStyle name="Migliaia 13 2 4 2" xfId="10200" xr:uid="{00000000-0005-0000-0000-00002B560000}"/>
    <cellStyle name="Migliaia 13 2 4 2 2" xfId="34774" xr:uid="{00000000-0005-0000-0000-00002C560000}"/>
    <cellStyle name="Migliaia 13 2 4 2 3" xfId="40076" xr:uid="{00000000-0005-0000-0000-00002D560000}"/>
    <cellStyle name="Migliaia 13 2 4 3" xfId="14930" xr:uid="{00000000-0005-0000-0000-00002E560000}"/>
    <cellStyle name="Migliaia 13 2 4 4" xfId="16178" xr:uid="{00000000-0005-0000-0000-00002F560000}"/>
    <cellStyle name="Migliaia 13 2 4 4 2" xfId="37425" xr:uid="{00000000-0005-0000-0000-000030560000}"/>
    <cellStyle name="Migliaia 13 2 4 5" xfId="12366" xr:uid="{00000000-0005-0000-0000-000031560000}"/>
    <cellStyle name="Migliaia 13 2 5" xfId="9412" xr:uid="{00000000-0005-0000-0000-000032560000}"/>
    <cellStyle name="Migliaia 13 2 5 2" xfId="29409" xr:uid="{00000000-0005-0000-0000-000033560000}"/>
    <cellStyle name="Migliaia 13 2 5 2 2" xfId="34775" xr:uid="{00000000-0005-0000-0000-000034560000}"/>
    <cellStyle name="Migliaia 13 2 5 2 3" xfId="40077" xr:uid="{00000000-0005-0000-0000-000035560000}"/>
    <cellStyle name="Migliaia 13 2 5 3" xfId="32301" xr:uid="{00000000-0005-0000-0000-000036560000}"/>
    <cellStyle name="Migliaia 13 2 5 4" xfId="37426" xr:uid="{00000000-0005-0000-0000-000037560000}"/>
    <cellStyle name="Migliaia 13 2 6" xfId="16174" xr:uid="{00000000-0005-0000-0000-000038560000}"/>
    <cellStyle name="Migliaia 13 2 6 2" xfId="29410" xr:uid="{00000000-0005-0000-0000-000039560000}"/>
    <cellStyle name="Migliaia 13 2 6 2 2" xfId="34776" xr:uid="{00000000-0005-0000-0000-00003A560000}"/>
    <cellStyle name="Migliaia 13 2 6 2 3" xfId="40078" xr:uid="{00000000-0005-0000-0000-00003B560000}"/>
    <cellStyle name="Migliaia 13 2 6 3" xfId="32302" xr:uid="{00000000-0005-0000-0000-00003C560000}"/>
    <cellStyle name="Migliaia 13 2 6 4" xfId="37427" xr:uid="{00000000-0005-0000-0000-00003D560000}"/>
    <cellStyle name="Migliaia 13 2 6 5" xfId="20566" xr:uid="{00000000-0005-0000-0000-00003E560000}"/>
    <cellStyle name="Migliaia 13 2 7" xfId="20563" xr:uid="{00000000-0005-0000-0000-00003F560000}"/>
    <cellStyle name="Migliaia 13 2 8" xfId="1795" xr:uid="{00000000-0005-0000-0000-000040560000}"/>
    <cellStyle name="Migliaia 13 3" xfId="389" xr:uid="{00000000-0005-0000-0000-000041560000}"/>
    <cellStyle name="Migliaia 13 3 10" xfId="20567" xr:uid="{00000000-0005-0000-0000-000042560000}"/>
    <cellStyle name="Migliaia 13 3 11" xfId="12367" xr:uid="{00000000-0005-0000-0000-000043560000}"/>
    <cellStyle name="Migliaia 13 3 12" xfId="1796" xr:uid="{00000000-0005-0000-0000-000044560000}"/>
    <cellStyle name="Migliaia 13 3 2" xfId="390" xr:uid="{00000000-0005-0000-0000-000045560000}"/>
    <cellStyle name="Migliaia 13 3 2 2" xfId="4325" xr:uid="{00000000-0005-0000-0000-000046560000}"/>
    <cellStyle name="Migliaia 13 3 2 2 2" xfId="8204" xr:uid="{00000000-0005-0000-0000-000047560000}"/>
    <cellStyle name="Migliaia 13 3 2 2 2 2" xfId="14679" xr:uid="{00000000-0005-0000-0000-000048560000}"/>
    <cellStyle name="Migliaia 13 3 2 2 2 2 2" xfId="18150" xr:uid="{00000000-0005-0000-0000-000049560000}"/>
    <cellStyle name="Migliaia 13 3 2 2 2 2 2 2" xfId="34777" xr:uid="{00000000-0005-0000-0000-00004A560000}"/>
    <cellStyle name="Migliaia 13 3 2 2 2 2 3" xfId="40079" xr:uid="{00000000-0005-0000-0000-00004B560000}"/>
    <cellStyle name="Migliaia 13 3 2 2 2 2 4" xfId="29411" xr:uid="{00000000-0005-0000-0000-00004C560000}"/>
    <cellStyle name="Migliaia 13 3 2 2 2 3" xfId="32303" xr:uid="{00000000-0005-0000-0000-00004D560000}"/>
    <cellStyle name="Migliaia 13 3 2 2 2 4" xfId="37428" xr:uid="{00000000-0005-0000-0000-00004E560000}"/>
    <cellStyle name="Migliaia 13 3 2 2 2 5" xfId="44606" xr:uid="{00000000-0005-0000-0000-00004F560000}"/>
    <cellStyle name="Migliaia 13 3 2 2 2 6" xfId="47156" xr:uid="{00000000-0005-0000-0000-000050560000}"/>
    <cellStyle name="Migliaia 13 3 2 2 2 7" xfId="50172" xr:uid="{00000000-0005-0000-0000-000051560000}"/>
    <cellStyle name="Migliaia 13 3 2 2 2 8" xfId="13951" xr:uid="{00000000-0005-0000-0000-000052560000}"/>
    <cellStyle name="Migliaia 13 3 2 2 3" xfId="7988" xr:uid="{00000000-0005-0000-0000-000053560000}"/>
    <cellStyle name="Migliaia 13 3 2 2 4" xfId="6922" xr:uid="{00000000-0005-0000-0000-000054560000}"/>
    <cellStyle name="Migliaia 13 3 2 2 4 2" xfId="17695" xr:uid="{00000000-0005-0000-0000-000055560000}"/>
    <cellStyle name="Migliaia 13 3 2 2 4 3" xfId="42492" xr:uid="{00000000-0005-0000-0000-000056560000}"/>
    <cellStyle name="Migliaia 13 3 2 2 4 4" xfId="46688" xr:uid="{00000000-0005-0000-0000-000057560000}"/>
    <cellStyle name="Migliaia 13 3 2 2 4 5" xfId="49704" xr:uid="{00000000-0005-0000-0000-000058560000}"/>
    <cellStyle name="Migliaia 13 3 2 2 5" xfId="16181" xr:uid="{00000000-0005-0000-0000-000059560000}"/>
    <cellStyle name="Migliaia 13 3 2 2 6" xfId="20569" xr:uid="{00000000-0005-0000-0000-00005A560000}"/>
    <cellStyle name="Migliaia 13 3 2 3" xfId="3579" xr:uid="{00000000-0005-0000-0000-00005B560000}"/>
    <cellStyle name="Migliaia 13 3 2 3 2" xfId="8536" xr:uid="{00000000-0005-0000-0000-00005C560000}"/>
    <cellStyle name="Migliaia 13 3 2 3 2 2" xfId="34778" xr:uid="{00000000-0005-0000-0000-00005D560000}"/>
    <cellStyle name="Migliaia 13 3 2 3 2 3" xfId="40080" xr:uid="{00000000-0005-0000-0000-00005E560000}"/>
    <cellStyle name="Migliaia 13 3 2 3 2 4" xfId="29412" xr:uid="{00000000-0005-0000-0000-00005F560000}"/>
    <cellStyle name="Migliaia 13 3 2 3 3" xfId="8205" xr:uid="{00000000-0005-0000-0000-000060560000}"/>
    <cellStyle name="Migliaia 13 3 2 3 4" xfId="16182" xr:uid="{00000000-0005-0000-0000-000061560000}"/>
    <cellStyle name="Migliaia 13 3 2 3 4 2" xfId="37429" xr:uid="{00000000-0005-0000-0000-000062560000}"/>
    <cellStyle name="Migliaia 13 3 2 3 5" xfId="12368" xr:uid="{00000000-0005-0000-0000-000063560000}"/>
    <cellStyle name="Migliaia 13 3 2 4" xfId="7555" xr:uid="{00000000-0005-0000-0000-000064560000}"/>
    <cellStyle name="Migliaia 13 3 2 4 2" xfId="14370" xr:uid="{00000000-0005-0000-0000-000065560000}"/>
    <cellStyle name="Migliaia 13 3 2 4 2 2" xfId="34779" xr:uid="{00000000-0005-0000-0000-000066560000}"/>
    <cellStyle name="Migliaia 13 3 2 4 2 3" xfId="40081" xr:uid="{00000000-0005-0000-0000-000067560000}"/>
    <cellStyle name="Migliaia 13 3 2 4 3" xfId="32304" xr:uid="{00000000-0005-0000-0000-000068560000}"/>
    <cellStyle name="Migliaia 13 3 2 4 4" xfId="37430" xr:uid="{00000000-0005-0000-0000-000069560000}"/>
    <cellStyle name="Migliaia 13 3 2 4 5" xfId="13450" xr:uid="{00000000-0005-0000-0000-00006A560000}"/>
    <cellStyle name="Migliaia 13 3 2 5" xfId="13720" xr:uid="{00000000-0005-0000-0000-00006B560000}"/>
    <cellStyle name="Migliaia 13 3 2 5 2" xfId="29413" xr:uid="{00000000-0005-0000-0000-00006C560000}"/>
    <cellStyle name="Migliaia 13 3 2 5 2 2" xfId="34780" xr:uid="{00000000-0005-0000-0000-00006D560000}"/>
    <cellStyle name="Migliaia 13 3 2 5 2 3" xfId="40082" xr:uid="{00000000-0005-0000-0000-00006E560000}"/>
    <cellStyle name="Migliaia 13 3 2 5 3" xfId="32305" xr:uid="{00000000-0005-0000-0000-00006F560000}"/>
    <cellStyle name="Migliaia 13 3 2 5 4" xfId="37431" xr:uid="{00000000-0005-0000-0000-000070560000}"/>
    <cellStyle name="Migliaia 13 3 2 6" xfId="16180" xr:uid="{00000000-0005-0000-0000-000071560000}"/>
    <cellStyle name="Migliaia 13 3 2 6 2" xfId="29414" xr:uid="{00000000-0005-0000-0000-000072560000}"/>
    <cellStyle name="Migliaia 13 3 2 6 2 2" xfId="34781" xr:uid="{00000000-0005-0000-0000-000073560000}"/>
    <cellStyle name="Migliaia 13 3 2 6 2 3" xfId="40083" xr:uid="{00000000-0005-0000-0000-000074560000}"/>
    <cellStyle name="Migliaia 13 3 2 6 3" xfId="32306" xr:uid="{00000000-0005-0000-0000-000075560000}"/>
    <cellStyle name="Migliaia 13 3 2 6 4" xfId="37432" xr:uid="{00000000-0005-0000-0000-000076560000}"/>
    <cellStyle name="Migliaia 13 3 2 6 5" xfId="20570" xr:uid="{00000000-0005-0000-0000-000077560000}"/>
    <cellStyle name="Migliaia 13 3 2 7" xfId="20568" xr:uid="{00000000-0005-0000-0000-000078560000}"/>
    <cellStyle name="Migliaia 13 3 2 8" xfId="2351" xr:uid="{00000000-0005-0000-0000-000079560000}"/>
    <cellStyle name="Migliaia 13 3 3" xfId="2350" xr:uid="{00000000-0005-0000-0000-00007A560000}"/>
    <cellStyle name="Migliaia 13 3 3 2" xfId="4324" xr:uid="{00000000-0005-0000-0000-00007B560000}"/>
    <cellStyle name="Migliaia 13 3 3 2 2" xfId="6000" xr:uid="{00000000-0005-0000-0000-00007C560000}"/>
    <cellStyle name="Migliaia 13 3 3 2 2 2" xfId="34783" xr:uid="{00000000-0005-0000-0000-00007D560000}"/>
    <cellStyle name="Migliaia 13 3 3 2 2 3" xfId="40085" xr:uid="{00000000-0005-0000-0000-00007E560000}"/>
    <cellStyle name="Migliaia 13 3 3 2 3" xfId="14479" xr:uid="{00000000-0005-0000-0000-00007F560000}"/>
    <cellStyle name="Migliaia 13 3 3 2 4" xfId="16184" xr:uid="{00000000-0005-0000-0000-000080560000}"/>
    <cellStyle name="Migliaia 13 3 3 2 4 2" xfId="37434" xr:uid="{00000000-0005-0000-0000-000081560000}"/>
    <cellStyle name="Migliaia 13 3 3 2 5" xfId="12370" xr:uid="{00000000-0005-0000-0000-000082560000}"/>
    <cellStyle name="Migliaia 13 3 3 3" xfId="5752" xr:uid="{00000000-0005-0000-0000-000083560000}"/>
    <cellStyle name="Migliaia 13 3 3 3 2" xfId="29416" xr:uid="{00000000-0005-0000-0000-000084560000}"/>
    <cellStyle name="Migliaia 13 3 3 3 2 2" xfId="34784" xr:uid="{00000000-0005-0000-0000-000085560000}"/>
    <cellStyle name="Migliaia 13 3 3 3 2 3" xfId="40086" xr:uid="{00000000-0005-0000-0000-000086560000}"/>
    <cellStyle name="Migliaia 13 3 3 3 3" xfId="32308" xr:uid="{00000000-0005-0000-0000-000087560000}"/>
    <cellStyle name="Migliaia 13 3 3 3 4" xfId="37435" xr:uid="{00000000-0005-0000-0000-000088560000}"/>
    <cellStyle name="Migliaia 13 3 3 4" xfId="16183" xr:uid="{00000000-0005-0000-0000-000089560000}"/>
    <cellStyle name="Migliaia 13 3 3 4 2" xfId="29417" xr:uid="{00000000-0005-0000-0000-00008A560000}"/>
    <cellStyle name="Migliaia 13 3 3 4 2 2" xfId="34785" xr:uid="{00000000-0005-0000-0000-00008B560000}"/>
    <cellStyle name="Migliaia 13 3 3 4 2 3" xfId="40087" xr:uid="{00000000-0005-0000-0000-00008C560000}"/>
    <cellStyle name="Migliaia 13 3 3 4 3" xfId="32309" xr:uid="{00000000-0005-0000-0000-00008D560000}"/>
    <cellStyle name="Migliaia 13 3 3 4 4" xfId="37436" xr:uid="{00000000-0005-0000-0000-00008E560000}"/>
    <cellStyle name="Migliaia 13 3 3 4 5" xfId="20571" xr:uid="{00000000-0005-0000-0000-00008F560000}"/>
    <cellStyle name="Migliaia 13 3 3 5" xfId="20572" xr:uid="{00000000-0005-0000-0000-000090560000}"/>
    <cellStyle name="Migliaia 13 3 3 5 2" xfId="29418" xr:uid="{00000000-0005-0000-0000-000091560000}"/>
    <cellStyle name="Migliaia 13 3 3 5 2 2" xfId="34786" xr:uid="{00000000-0005-0000-0000-000092560000}"/>
    <cellStyle name="Migliaia 13 3 3 5 2 3" xfId="40088" xr:uid="{00000000-0005-0000-0000-000093560000}"/>
    <cellStyle name="Migliaia 13 3 3 5 3" xfId="32310" xr:uid="{00000000-0005-0000-0000-000094560000}"/>
    <cellStyle name="Migliaia 13 3 3 5 4" xfId="37437" xr:uid="{00000000-0005-0000-0000-000095560000}"/>
    <cellStyle name="Migliaia 13 3 3 6" xfId="29415" xr:uid="{00000000-0005-0000-0000-000096560000}"/>
    <cellStyle name="Migliaia 13 3 3 6 2" xfId="34782" xr:uid="{00000000-0005-0000-0000-000097560000}"/>
    <cellStyle name="Migliaia 13 3 3 6 3" xfId="40084" xr:uid="{00000000-0005-0000-0000-000098560000}"/>
    <cellStyle name="Migliaia 13 3 3 7" xfId="32307" xr:uid="{00000000-0005-0000-0000-000099560000}"/>
    <cellStyle name="Migliaia 13 3 3 8" xfId="37433" xr:uid="{00000000-0005-0000-0000-00009A560000}"/>
    <cellStyle name="Migliaia 13 3 3 9" xfId="12369" xr:uid="{00000000-0005-0000-0000-00009B560000}"/>
    <cellStyle name="Migliaia 13 3 4" xfId="3271" xr:uid="{00000000-0005-0000-0000-00009C560000}"/>
    <cellStyle name="Migliaia 13 3 4 2" xfId="4781" xr:uid="{00000000-0005-0000-0000-00009D560000}"/>
    <cellStyle name="Migliaia 13 3 4 2 2" xfId="10733" xr:uid="{00000000-0005-0000-0000-00009E560000}"/>
    <cellStyle name="Migliaia 13 3 4 2 3" xfId="14433" xr:uid="{00000000-0005-0000-0000-00009F560000}"/>
    <cellStyle name="Migliaia 13 3 4 2 4" xfId="16186" xr:uid="{00000000-0005-0000-0000-0000A0560000}"/>
    <cellStyle name="Migliaia 13 3 4 2 5" xfId="28593" xr:uid="{00000000-0005-0000-0000-0000A1560000}"/>
    <cellStyle name="Migliaia 13 3 4 2 6" xfId="12372" xr:uid="{00000000-0005-0000-0000-0000A2560000}"/>
    <cellStyle name="Migliaia 13 3 4 3" xfId="9981" xr:uid="{00000000-0005-0000-0000-0000A3560000}"/>
    <cellStyle name="Migliaia 13 3 4 3 2" xfId="31438" xr:uid="{00000000-0005-0000-0000-0000A4560000}"/>
    <cellStyle name="Migliaia 13 3 4 3 2 2" xfId="36596" xr:uid="{00000000-0005-0000-0000-0000A5560000}"/>
    <cellStyle name="Migliaia 13 3 4 3 2 3" xfId="41898" xr:uid="{00000000-0005-0000-0000-0000A6560000}"/>
    <cellStyle name="Migliaia 13 3 4 3 3" xfId="33945" xr:uid="{00000000-0005-0000-0000-0000A7560000}"/>
    <cellStyle name="Migliaia 13 3 4 3 4" xfId="39247" xr:uid="{00000000-0005-0000-0000-0000A8560000}"/>
    <cellStyle name="Migliaia 13 3 4 4" xfId="16185" xr:uid="{00000000-0005-0000-0000-0000A9560000}"/>
    <cellStyle name="Migliaia 13 3 4 4 2" xfId="34787" xr:uid="{00000000-0005-0000-0000-0000AA560000}"/>
    <cellStyle name="Migliaia 13 3 4 4 3" xfId="40089" xr:uid="{00000000-0005-0000-0000-0000AB560000}"/>
    <cellStyle name="Migliaia 13 3 4 4 4" xfId="29419" xr:uid="{00000000-0005-0000-0000-0000AC560000}"/>
    <cellStyle name="Migliaia 13 3 4 5" xfId="32311" xr:uid="{00000000-0005-0000-0000-0000AD560000}"/>
    <cellStyle name="Migliaia 13 3 4 6" xfId="37438" xr:uid="{00000000-0005-0000-0000-0000AE560000}"/>
    <cellStyle name="Migliaia 13 3 4 7" xfId="12371" xr:uid="{00000000-0005-0000-0000-0000AF560000}"/>
    <cellStyle name="Migliaia 13 3 5" xfId="4028" xr:uid="{00000000-0005-0000-0000-0000B0560000}"/>
    <cellStyle name="Migliaia 13 3 5 2" xfId="10498" xr:uid="{00000000-0005-0000-0000-0000B1560000}"/>
    <cellStyle name="Migliaia 13 3 5 2 2" xfId="31439" xr:uid="{00000000-0005-0000-0000-0000B2560000}"/>
    <cellStyle name="Migliaia 13 3 5 2 2 2" xfId="36597" xr:uid="{00000000-0005-0000-0000-0000B3560000}"/>
    <cellStyle name="Migliaia 13 3 5 2 2 3" xfId="41899" xr:uid="{00000000-0005-0000-0000-0000B4560000}"/>
    <cellStyle name="Migliaia 13 3 5 2 3" xfId="33946" xr:uid="{00000000-0005-0000-0000-0000B5560000}"/>
    <cellStyle name="Migliaia 13 3 5 2 4" xfId="39248" xr:uid="{00000000-0005-0000-0000-0000B6560000}"/>
    <cellStyle name="Migliaia 13 3 5 3" xfId="16187" xr:uid="{00000000-0005-0000-0000-0000B7560000}"/>
    <cellStyle name="Migliaia 13 3 5 3 2" xfId="34788" xr:uid="{00000000-0005-0000-0000-0000B8560000}"/>
    <cellStyle name="Migliaia 13 3 5 3 3" xfId="40090" xr:uid="{00000000-0005-0000-0000-0000B9560000}"/>
    <cellStyle name="Migliaia 13 3 5 3 4" xfId="29420" xr:uid="{00000000-0005-0000-0000-0000BA560000}"/>
    <cellStyle name="Migliaia 13 3 5 4" xfId="32312" xr:uid="{00000000-0005-0000-0000-0000BB560000}"/>
    <cellStyle name="Migliaia 13 3 5 5" xfId="37439" xr:uid="{00000000-0005-0000-0000-0000BC560000}"/>
    <cellStyle name="Migliaia 13 3 5 6" xfId="12373" xr:uid="{00000000-0005-0000-0000-0000BD560000}"/>
    <cellStyle name="Migliaia 13 3 6" xfId="3578" xr:uid="{00000000-0005-0000-0000-0000BE560000}"/>
    <cellStyle name="Migliaia 13 3 6 2" xfId="10201" xr:uid="{00000000-0005-0000-0000-0000BF560000}"/>
    <cellStyle name="Migliaia 13 3 6 2 2" xfId="34789" xr:uid="{00000000-0005-0000-0000-0000C0560000}"/>
    <cellStyle name="Migliaia 13 3 6 2 3" xfId="40091" xr:uid="{00000000-0005-0000-0000-0000C1560000}"/>
    <cellStyle name="Migliaia 13 3 6 3" xfId="15034" xr:uid="{00000000-0005-0000-0000-0000C2560000}"/>
    <cellStyle name="Migliaia 13 3 6 4" xfId="16188" xr:uid="{00000000-0005-0000-0000-0000C3560000}"/>
    <cellStyle name="Migliaia 13 3 6 4 2" xfId="37440" xr:uid="{00000000-0005-0000-0000-0000C4560000}"/>
    <cellStyle name="Migliaia 13 3 6 5" xfId="12374" xr:uid="{00000000-0005-0000-0000-0000C5560000}"/>
    <cellStyle name="Migliaia 13 3 7" xfId="7840" xr:uid="{00000000-0005-0000-0000-0000C6560000}"/>
    <cellStyle name="Migliaia 13 3 7 2" xfId="29421" xr:uid="{00000000-0005-0000-0000-0000C7560000}"/>
    <cellStyle name="Migliaia 13 3 7 2 2" xfId="34790" xr:uid="{00000000-0005-0000-0000-0000C8560000}"/>
    <cellStyle name="Migliaia 13 3 7 2 3" xfId="40092" xr:uid="{00000000-0005-0000-0000-0000C9560000}"/>
    <cellStyle name="Migliaia 13 3 7 3" xfId="32313" xr:uid="{00000000-0005-0000-0000-0000CA560000}"/>
    <cellStyle name="Migliaia 13 3 7 4" xfId="37441" xr:uid="{00000000-0005-0000-0000-0000CB560000}"/>
    <cellStyle name="Migliaia 13 3 8" xfId="13721" xr:uid="{00000000-0005-0000-0000-0000CC560000}"/>
    <cellStyle name="Migliaia 13 3 8 2" xfId="29422" xr:uid="{00000000-0005-0000-0000-0000CD560000}"/>
    <cellStyle name="Migliaia 13 3 8 2 2" xfId="34791" xr:uid="{00000000-0005-0000-0000-0000CE560000}"/>
    <cellStyle name="Migliaia 13 3 8 2 3" xfId="40093" xr:uid="{00000000-0005-0000-0000-0000CF560000}"/>
    <cellStyle name="Migliaia 13 3 8 3" xfId="32314" xr:uid="{00000000-0005-0000-0000-0000D0560000}"/>
    <cellStyle name="Migliaia 13 3 8 4" xfId="37442" xr:uid="{00000000-0005-0000-0000-0000D1560000}"/>
    <cellStyle name="Migliaia 13 3 8 5" xfId="20573" xr:uid="{00000000-0005-0000-0000-0000D2560000}"/>
    <cellStyle name="Migliaia 13 3 9" xfId="16179" xr:uid="{00000000-0005-0000-0000-0000D3560000}"/>
    <cellStyle name="Migliaia 13 4" xfId="391" xr:uid="{00000000-0005-0000-0000-0000D4560000}"/>
    <cellStyle name="Migliaia 13 4 2" xfId="4326" xr:uid="{00000000-0005-0000-0000-0000D5560000}"/>
    <cellStyle name="Migliaia 13 4 2 2" xfId="5099" xr:uid="{00000000-0005-0000-0000-0000D6560000}"/>
    <cellStyle name="Migliaia 13 4 2 2 2" xfId="29423" xr:uid="{00000000-0005-0000-0000-0000D7560000}"/>
    <cellStyle name="Migliaia 13 4 2 2 2 2" xfId="34792" xr:uid="{00000000-0005-0000-0000-0000D8560000}"/>
    <cellStyle name="Migliaia 13 4 2 2 2 3" xfId="40094" xr:uid="{00000000-0005-0000-0000-0000D9560000}"/>
    <cellStyle name="Migliaia 13 4 2 2 3" xfId="32315" xr:uid="{00000000-0005-0000-0000-0000DA560000}"/>
    <cellStyle name="Migliaia 13 4 2 2 4" xfId="37443" xr:uid="{00000000-0005-0000-0000-0000DB560000}"/>
    <cellStyle name="Migliaia 13 4 2 3" xfId="8206" xr:uid="{00000000-0005-0000-0000-0000DC560000}"/>
    <cellStyle name="Migliaia 13 4 2 3 2" xfId="29424" xr:uid="{00000000-0005-0000-0000-0000DD560000}"/>
    <cellStyle name="Migliaia 13 4 2 3 2 2" xfId="34793" xr:uid="{00000000-0005-0000-0000-0000DE560000}"/>
    <cellStyle name="Migliaia 13 4 2 3 2 3" xfId="40095" xr:uid="{00000000-0005-0000-0000-0000DF560000}"/>
    <cellStyle name="Migliaia 13 4 2 3 3" xfId="32316" xr:uid="{00000000-0005-0000-0000-0000E0560000}"/>
    <cellStyle name="Migliaia 13 4 2 3 4" xfId="37444" xr:uid="{00000000-0005-0000-0000-0000E1560000}"/>
    <cellStyle name="Migliaia 13 4 2 4" xfId="7557" xr:uid="{00000000-0005-0000-0000-0000E2560000}"/>
    <cellStyle name="Migliaia 13 4 2 5" xfId="6924" xr:uid="{00000000-0005-0000-0000-0000E3560000}"/>
    <cellStyle name="Migliaia 13 4 2 5 2" xfId="17697" xr:uid="{00000000-0005-0000-0000-0000E4560000}"/>
    <cellStyle name="Migliaia 13 4 2 5 3" xfId="42493" xr:uid="{00000000-0005-0000-0000-0000E5560000}"/>
    <cellStyle name="Migliaia 13 4 2 5 4" xfId="46690" xr:uid="{00000000-0005-0000-0000-0000E6560000}"/>
    <cellStyle name="Migliaia 13 4 2 5 5" xfId="49706" xr:uid="{00000000-0005-0000-0000-0000E7560000}"/>
    <cellStyle name="Migliaia 13 4 2 6" xfId="16190" xr:uid="{00000000-0005-0000-0000-0000E8560000}"/>
    <cellStyle name="Migliaia 13 4 2 7" xfId="20575" xr:uid="{00000000-0005-0000-0000-0000E9560000}"/>
    <cellStyle name="Migliaia 13 4 3" xfId="5100" xr:uid="{00000000-0005-0000-0000-0000EA560000}"/>
    <cellStyle name="Migliaia 13 4 3 2" xfId="14480" xr:uid="{00000000-0005-0000-0000-0000EB560000}"/>
    <cellStyle name="Migliaia 13 4 3 2 2" xfId="34794" xr:uid="{00000000-0005-0000-0000-0000EC560000}"/>
    <cellStyle name="Migliaia 13 4 3 2 3" xfId="40096" xr:uid="{00000000-0005-0000-0000-0000ED560000}"/>
    <cellStyle name="Migliaia 13 4 3 3" xfId="32317" xr:uid="{00000000-0005-0000-0000-0000EE560000}"/>
    <cellStyle name="Migliaia 13 4 3 4" xfId="37445" xr:uid="{00000000-0005-0000-0000-0000EF560000}"/>
    <cellStyle name="Migliaia 13 4 3 5" xfId="13719" xr:uid="{00000000-0005-0000-0000-0000F0560000}"/>
    <cellStyle name="Migliaia 13 4 4" xfId="8207" xr:uid="{00000000-0005-0000-0000-0000F1560000}"/>
    <cellStyle name="Migliaia 13 4 4 2" xfId="29425" xr:uid="{00000000-0005-0000-0000-0000F2560000}"/>
    <cellStyle name="Migliaia 13 4 4 2 2" xfId="34795" xr:uid="{00000000-0005-0000-0000-0000F3560000}"/>
    <cellStyle name="Migliaia 13 4 4 2 3" xfId="40097" xr:uid="{00000000-0005-0000-0000-0000F4560000}"/>
    <cellStyle name="Migliaia 13 4 4 3" xfId="32318" xr:uid="{00000000-0005-0000-0000-0000F5560000}"/>
    <cellStyle name="Migliaia 13 4 4 4" xfId="37446" xr:uid="{00000000-0005-0000-0000-0000F6560000}"/>
    <cellStyle name="Migliaia 13 4 5" xfId="7556" xr:uid="{00000000-0005-0000-0000-0000F7560000}"/>
    <cellStyle name="Migliaia 13 4 5 2" xfId="29426" xr:uid="{00000000-0005-0000-0000-0000F8560000}"/>
    <cellStyle name="Migliaia 13 4 5 2 2" xfId="34796" xr:uid="{00000000-0005-0000-0000-0000F9560000}"/>
    <cellStyle name="Migliaia 13 4 5 2 3" xfId="40098" xr:uid="{00000000-0005-0000-0000-0000FA560000}"/>
    <cellStyle name="Migliaia 13 4 5 3" xfId="32319" xr:uid="{00000000-0005-0000-0000-0000FB560000}"/>
    <cellStyle name="Migliaia 13 4 5 4" xfId="37447" xr:uid="{00000000-0005-0000-0000-0000FC560000}"/>
    <cellStyle name="Migliaia 13 4 6" xfId="6923" xr:uid="{00000000-0005-0000-0000-0000FD560000}"/>
    <cellStyle name="Migliaia 13 4 6 2" xfId="17696" xr:uid="{00000000-0005-0000-0000-0000FE560000}"/>
    <cellStyle name="Migliaia 13 4 6 2 2" xfId="34797" xr:uid="{00000000-0005-0000-0000-0000FF560000}"/>
    <cellStyle name="Migliaia 13 4 6 2 3" xfId="40099" xr:uid="{00000000-0005-0000-0000-000000570000}"/>
    <cellStyle name="Migliaia 13 4 6 2 4" xfId="29427" xr:uid="{00000000-0005-0000-0000-000001570000}"/>
    <cellStyle name="Migliaia 13 4 6 3" xfId="32320" xr:uid="{00000000-0005-0000-0000-000002570000}"/>
    <cellStyle name="Migliaia 13 4 6 4" xfId="37448" xr:uid="{00000000-0005-0000-0000-000003570000}"/>
    <cellStyle name="Migliaia 13 4 6 5" xfId="20576" xr:uid="{00000000-0005-0000-0000-000004570000}"/>
    <cellStyle name="Migliaia 13 4 6 6" xfId="44575" xr:uid="{00000000-0005-0000-0000-000005570000}"/>
    <cellStyle name="Migliaia 13 4 6 7" xfId="46689" xr:uid="{00000000-0005-0000-0000-000006570000}"/>
    <cellStyle name="Migliaia 13 4 6 8" xfId="49705" xr:uid="{00000000-0005-0000-0000-000007570000}"/>
    <cellStyle name="Migliaia 13 4 7" xfId="16189" xr:uid="{00000000-0005-0000-0000-000008570000}"/>
    <cellStyle name="Migliaia 13 4 7 2" xfId="29428" xr:uid="{00000000-0005-0000-0000-000009570000}"/>
    <cellStyle name="Migliaia 13 4 7 2 2" xfId="34798" xr:uid="{00000000-0005-0000-0000-00000A570000}"/>
    <cellStyle name="Migliaia 13 4 7 2 3" xfId="40100" xr:uid="{00000000-0005-0000-0000-00000B570000}"/>
    <cellStyle name="Migliaia 13 4 7 3" xfId="32321" xr:uid="{00000000-0005-0000-0000-00000C570000}"/>
    <cellStyle name="Migliaia 13 4 7 4" xfId="37449" xr:uid="{00000000-0005-0000-0000-00000D570000}"/>
    <cellStyle name="Migliaia 13 4 7 5" xfId="20577" xr:uid="{00000000-0005-0000-0000-00000E570000}"/>
    <cellStyle name="Migliaia 13 4 8" xfId="20574" xr:uid="{00000000-0005-0000-0000-00000F570000}"/>
    <cellStyle name="Migliaia 13 4 9" xfId="2352" xr:uid="{00000000-0005-0000-0000-000010570000}"/>
    <cellStyle name="Migliaia 13 5" xfId="392" xr:uid="{00000000-0005-0000-0000-000011570000}"/>
    <cellStyle name="Migliaia 13 5 2" xfId="4327" xr:uid="{00000000-0005-0000-0000-000012570000}"/>
    <cellStyle name="Migliaia 13 5 2 2" xfId="14680" xr:uid="{00000000-0005-0000-0000-000013570000}"/>
    <cellStyle name="Migliaia 13 5 2 2 2" xfId="34799" xr:uid="{00000000-0005-0000-0000-000014570000}"/>
    <cellStyle name="Migliaia 13 5 2 2 3" xfId="40101" xr:uid="{00000000-0005-0000-0000-000015570000}"/>
    <cellStyle name="Migliaia 13 5 2 3" xfId="16192" xr:uid="{00000000-0005-0000-0000-000016570000}"/>
    <cellStyle name="Migliaia 13 5 2 3 2" xfId="32322" xr:uid="{00000000-0005-0000-0000-000017570000}"/>
    <cellStyle name="Migliaia 13 5 2 4" xfId="37450" xr:uid="{00000000-0005-0000-0000-000018570000}"/>
    <cellStyle name="Migliaia 13 5 2 5" xfId="12375" xr:uid="{00000000-0005-0000-0000-000019570000}"/>
    <cellStyle name="Migliaia 13 5 3" xfId="7558" xr:uid="{00000000-0005-0000-0000-00001A570000}"/>
    <cellStyle name="Migliaia 13 5 3 2" xfId="29429" xr:uid="{00000000-0005-0000-0000-00001B570000}"/>
    <cellStyle name="Migliaia 13 5 3 2 2" xfId="34800" xr:uid="{00000000-0005-0000-0000-00001C570000}"/>
    <cellStyle name="Migliaia 13 5 3 2 3" xfId="40102" xr:uid="{00000000-0005-0000-0000-00001D570000}"/>
    <cellStyle name="Migliaia 13 5 3 3" xfId="32323" xr:uid="{00000000-0005-0000-0000-00001E570000}"/>
    <cellStyle name="Migliaia 13 5 3 4" xfId="37451" xr:uid="{00000000-0005-0000-0000-00001F570000}"/>
    <cellStyle name="Migliaia 13 5 4" xfId="6925" xr:uid="{00000000-0005-0000-0000-000020570000}"/>
    <cellStyle name="Migliaia 13 5 4 2" xfId="17698" xr:uid="{00000000-0005-0000-0000-000021570000}"/>
    <cellStyle name="Migliaia 13 5 4 2 2" xfId="34801" xr:uid="{00000000-0005-0000-0000-000022570000}"/>
    <cellStyle name="Migliaia 13 5 4 2 3" xfId="40103" xr:uid="{00000000-0005-0000-0000-000023570000}"/>
    <cellStyle name="Migliaia 13 5 4 2 4" xfId="29430" xr:uid="{00000000-0005-0000-0000-000024570000}"/>
    <cellStyle name="Migliaia 13 5 4 3" xfId="32324" xr:uid="{00000000-0005-0000-0000-000025570000}"/>
    <cellStyle name="Migliaia 13 5 4 4" xfId="37452" xr:uid="{00000000-0005-0000-0000-000026570000}"/>
    <cellStyle name="Migliaia 13 5 4 5" xfId="20579" xr:uid="{00000000-0005-0000-0000-000027570000}"/>
    <cellStyle name="Migliaia 13 5 4 6" xfId="43587" xr:uid="{00000000-0005-0000-0000-000028570000}"/>
    <cellStyle name="Migliaia 13 5 4 7" xfId="46691" xr:uid="{00000000-0005-0000-0000-000029570000}"/>
    <cellStyle name="Migliaia 13 5 4 8" xfId="49707" xr:uid="{00000000-0005-0000-0000-00002A570000}"/>
    <cellStyle name="Migliaia 13 5 5" xfId="16191" xr:uid="{00000000-0005-0000-0000-00002B570000}"/>
    <cellStyle name="Migliaia 13 5 5 2" xfId="29431" xr:uid="{00000000-0005-0000-0000-00002C570000}"/>
    <cellStyle name="Migliaia 13 5 5 2 2" xfId="34802" xr:uid="{00000000-0005-0000-0000-00002D570000}"/>
    <cellStyle name="Migliaia 13 5 5 2 3" xfId="40104" xr:uid="{00000000-0005-0000-0000-00002E570000}"/>
    <cellStyle name="Migliaia 13 5 5 3" xfId="32325" xr:uid="{00000000-0005-0000-0000-00002F570000}"/>
    <cellStyle name="Migliaia 13 5 5 4" xfId="37453" xr:uid="{00000000-0005-0000-0000-000030570000}"/>
    <cellStyle name="Migliaia 13 5 5 5" xfId="20580" xr:uid="{00000000-0005-0000-0000-000031570000}"/>
    <cellStyle name="Migliaia 13 5 6" xfId="20581" xr:uid="{00000000-0005-0000-0000-000032570000}"/>
    <cellStyle name="Migliaia 13 5 6 2" xfId="29432" xr:uid="{00000000-0005-0000-0000-000033570000}"/>
    <cellStyle name="Migliaia 13 5 6 2 2" xfId="34803" xr:uid="{00000000-0005-0000-0000-000034570000}"/>
    <cellStyle name="Migliaia 13 5 6 2 3" xfId="40105" xr:uid="{00000000-0005-0000-0000-000035570000}"/>
    <cellStyle name="Migliaia 13 5 6 3" xfId="32326" xr:uid="{00000000-0005-0000-0000-000036570000}"/>
    <cellStyle name="Migliaia 13 5 6 4" xfId="37454" xr:uid="{00000000-0005-0000-0000-000037570000}"/>
    <cellStyle name="Migliaia 13 5 7" xfId="20578" xr:uid="{00000000-0005-0000-0000-000038570000}"/>
    <cellStyle name="Migliaia 13 5 8" xfId="2353" xr:uid="{00000000-0005-0000-0000-000039570000}"/>
    <cellStyle name="Migliaia 13 6" xfId="2348" xr:uid="{00000000-0005-0000-0000-00003A570000}"/>
    <cellStyle name="Migliaia 13 6 2" xfId="4322" xr:uid="{00000000-0005-0000-0000-00003B570000}"/>
    <cellStyle name="Migliaia 13 6 2 2" xfId="5999" xr:uid="{00000000-0005-0000-0000-00003C570000}"/>
    <cellStyle name="Migliaia 13 6 2 3" xfId="14985" xr:uid="{00000000-0005-0000-0000-00003D570000}"/>
    <cellStyle name="Migliaia 13 6 2 4" xfId="16194" xr:uid="{00000000-0005-0000-0000-00003E570000}"/>
    <cellStyle name="Migliaia 13 6 2 5" xfId="28594" xr:uid="{00000000-0005-0000-0000-00003F570000}"/>
    <cellStyle name="Migliaia 13 6 2 6" xfId="12377" xr:uid="{00000000-0005-0000-0000-000040570000}"/>
    <cellStyle name="Migliaia 13 6 3" xfId="5751" xr:uid="{00000000-0005-0000-0000-000041570000}"/>
    <cellStyle name="Migliaia 13 6 3 2" xfId="31440" xr:uid="{00000000-0005-0000-0000-000042570000}"/>
    <cellStyle name="Migliaia 13 6 3 2 2" xfId="36598" xr:uid="{00000000-0005-0000-0000-000043570000}"/>
    <cellStyle name="Migliaia 13 6 3 2 3" xfId="41900" xr:uid="{00000000-0005-0000-0000-000044570000}"/>
    <cellStyle name="Migliaia 13 6 3 3" xfId="33947" xr:uid="{00000000-0005-0000-0000-000045570000}"/>
    <cellStyle name="Migliaia 13 6 3 4" xfId="39249" xr:uid="{00000000-0005-0000-0000-000046570000}"/>
    <cellStyle name="Migliaia 13 6 4" xfId="16193" xr:uid="{00000000-0005-0000-0000-000047570000}"/>
    <cellStyle name="Migliaia 13 6 4 2" xfId="34804" xr:uid="{00000000-0005-0000-0000-000048570000}"/>
    <cellStyle name="Migliaia 13 6 4 3" xfId="40106" xr:uid="{00000000-0005-0000-0000-000049570000}"/>
    <cellStyle name="Migliaia 13 6 4 4" xfId="29433" xr:uid="{00000000-0005-0000-0000-00004A570000}"/>
    <cellStyle name="Migliaia 13 6 5" xfId="32327" xr:uid="{00000000-0005-0000-0000-00004B570000}"/>
    <cellStyle name="Migliaia 13 6 6" xfId="37455" xr:uid="{00000000-0005-0000-0000-00004C570000}"/>
    <cellStyle name="Migliaia 13 6 7" xfId="12376" xr:uid="{00000000-0005-0000-0000-00004D570000}"/>
    <cellStyle name="Migliaia 13 7" xfId="4026" xr:uid="{00000000-0005-0000-0000-00004E570000}"/>
    <cellStyle name="Migliaia 13 7 2" xfId="10496" xr:uid="{00000000-0005-0000-0000-00004F570000}"/>
    <cellStyle name="Migliaia 13 7 2 2" xfId="31441" xr:uid="{00000000-0005-0000-0000-000050570000}"/>
    <cellStyle name="Migliaia 13 7 2 2 2" xfId="36599" xr:uid="{00000000-0005-0000-0000-000051570000}"/>
    <cellStyle name="Migliaia 13 7 2 2 3" xfId="41901" xr:uid="{00000000-0005-0000-0000-000052570000}"/>
    <cellStyle name="Migliaia 13 7 2 3" xfId="33948" xr:uid="{00000000-0005-0000-0000-000053570000}"/>
    <cellStyle name="Migliaia 13 7 2 4" xfId="39250" xr:uid="{00000000-0005-0000-0000-000054570000}"/>
    <cellStyle name="Migliaia 13 7 3" xfId="16195" xr:uid="{00000000-0005-0000-0000-000055570000}"/>
    <cellStyle name="Migliaia 13 7 3 2" xfId="34805" xr:uid="{00000000-0005-0000-0000-000056570000}"/>
    <cellStyle name="Migliaia 13 7 3 3" xfId="40107" xr:uid="{00000000-0005-0000-0000-000057570000}"/>
    <cellStyle name="Migliaia 13 7 3 4" xfId="29434" xr:uid="{00000000-0005-0000-0000-000058570000}"/>
    <cellStyle name="Migliaia 13 7 4" xfId="32328" xr:uid="{00000000-0005-0000-0000-000059570000}"/>
    <cellStyle name="Migliaia 13 7 5" xfId="37456" xr:uid="{00000000-0005-0000-0000-00005A570000}"/>
    <cellStyle name="Migliaia 13 7 6" xfId="12378" xr:uid="{00000000-0005-0000-0000-00005B570000}"/>
    <cellStyle name="Migliaia 13 8" xfId="3576" xr:uid="{00000000-0005-0000-0000-00005C570000}"/>
    <cellStyle name="Migliaia 13 8 2" xfId="10199" xr:uid="{00000000-0005-0000-0000-00005D570000}"/>
    <cellStyle name="Migliaia 13 8 2 2" xfId="31442" xr:uid="{00000000-0005-0000-0000-00005E570000}"/>
    <cellStyle name="Migliaia 13 8 2 2 2" xfId="36600" xr:uid="{00000000-0005-0000-0000-00005F570000}"/>
    <cellStyle name="Migliaia 13 8 2 2 3" xfId="41902" xr:uid="{00000000-0005-0000-0000-000060570000}"/>
    <cellStyle name="Migliaia 13 8 2 3" xfId="33949" xr:uid="{00000000-0005-0000-0000-000061570000}"/>
    <cellStyle name="Migliaia 13 8 2 4" xfId="39251" xr:uid="{00000000-0005-0000-0000-000062570000}"/>
    <cellStyle name="Migliaia 13 8 3" xfId="16196" xr:uid="{00000000-0005-0000-0000-000063570000}"/>
    <cellStyle name="Migliaia 13 8 3 2" xfId="34806" xr:uid="{00000000-0005-0000-0000-000064570000}"/>
    <cellStyle name="Migliaia 13 8 3 3" xfId="40108" xr:uid="{00000000-0005-0000-0000-000065570000}"/>
    <cellStyle name="Migliaia 13 8 3 4" xfId="29435" xr:uid="{00000000-0005-0000-0000-000066570000}"/>
    <cellStyle name="Migliaia 13 8 4" xfId="32329" xr:uid="{00000000-0005-0000-0000-000067570000}"/>
    <cellStyle name="Migliaia 13 8 5" xfId="37457" xr:uid="{00000000-0005-0000-0000-000068570000}"/>
    <cellStyle name="Migliaia 13 8 6" xfId="12379" xr:uid="{00000000-0005-0000-0000-000069570000}"/>
    <cellStyle name="Migliaia 13 9" xfId="13449" xr:uid="{00000000-0005-0000-0000-00006A570000}"/>
    <cellStyle name="Migliaia 13 9 2" xfId="29436" xr:uid="{00000000-0005-0000-0000-00006B570000}"/>
    <cellStyle name="Migliaia 13 9 2 2" xfId="34807" xr:uid="{00000000-0005-0000-0000-00006C570000}"/>
    <cellStyle name="Migliaia 13 9 2 3" xfId="40109" xr:uid="{00000000-0005-0000-0000-00006D570000}"/>
    <cellStyle name="Migliaia 13 9 3" xfId="32330" xr:uid="{00000000-0005-0000-0000-00006E570000}"/>
    <cellStyle name="Migliaia 13 9 4" xfId="37458" xr:uid="{00000000-0005-0000-0000-00006F570000}"/>
    <cellStyle name="Migliaia 14" xfId="393" xr:uid="{00000000-0005-0000-0000-000070570000}"/>
    <cellStyle name="Migliaia 14 10" xfId="16197" xr:uid="{00000000-0005-0000-0000-000071570000}"/>
    <cellStyle name="Migliaia 14 10 2" xfId="34808" xr:uid="{00000000-0005-0000-0000-000072570000}"/>
    <cellStyle name="Migliaia 14 10 3" xfId="40110" xr:uid="{00000000-0005-0000-0000-000073570000}"/>
    <cellStyle name="Migliaia 14 10 4" xfId="29437" xr:uid="{00000000-0005-0000-0000-000074570000}"/>
    <cellStyle name="Migliaia 14 11" xfId="32331" xr:uid="{00000000-0005-0000-0000-000075570000}"/>
    <cellStyle name="Migliaia 14 12" xfId="37459" xr:uid="{00000000-0005-0000-0000-000076570000}"/>
    <cellStyle name="Migliaia 14 13" xfId="1797" xr:uid="{00000000-0005-0000-0000-000077570000}"/>
    <cellStyle name="Migliaia 14 2" xfId="394" xr:uid="{00000000-0005-0000-0000-000078570000}"/>
    <cellStyle name="Migliaia 14 2 2" xfId="2355" xr:uid="{00000000-0005-0000-0000-000079570000}"/>
    <cellStyle name="Migliaia 14 2 2 2" xfId="4329" xr:uid="{00000000-0005-0000-0000-00007A570000}"/>
    <cellStyle name="Migliaia 14 2 2 2 2" xfId="10673" xr:uid="{00000000-0005-0000-0000-00007B570000}"/>
    <cellStyle name="Migliaia 14 2 2 2 2 2" xfId="34809" xr:uid="{00000000-0005-0000-0000-00007C570000}"/>
    <cellStyle name="Migliaia 14 2 2 2 2 3" xfId="40111" xr:uid="{00000000-0005-0000-0000-00007D570000}"/>
    <cellStyle name="Migliaia 14 2 2 2 3" xfId="14681" xr:uid="{00000000-0005-0000-0000-00007E570000}"/>
    <cellStyle name="Migliaia 14 2 2 2 4" xfId="16200" xr:uid="{00000000-0005-0000-0000-00007F570000}"/>
    <cellStyle name="Migliaia 14 2 2 2 4 2" xfId="37460" xr:uid="{00000000-0005-0000-0000-000080570000}"/>
    <cellStyle name="Migliaia 14 2 2 2 5" xfId="12380" xr:uid="{00000000-0005-0000-0000-000081570000}"/>
    <cellStyle name="Migliaia 14 2 2 3" xfId="7900" xr:uid="{00000000-0005-0000-0000-000082570000}"/>
    <cellStyle name="Migliaia 14 2 2 3 2" xfId="31443" xr:uid="{00000000-0005-0000-0000-000083570000}"/>
    <cellStyle name="Migliaia 14 2 2 3 2 2" xfId="36601" xr:uid="{00000000-0005-0000-0000-000084570000}"/>
    <cellStyle name="Migliaia 14 2 2 3 2 3" xfId="41903" xr:uid="{00000000-0005-0000-0000-000085570000}"/>
    <cellStyle name="Migliaia 14 2 2 3 3" xfId="33950" xr:uid="{00000000-0005-0000-0000-000086570000}"/>
    <cellStyle name="Migliaia 14 2 2 3 4" xfId="39252" xr:uid="{00000000-0005-0000-0000-000087570000}"/>
    <cellStyle name="Migliaia 14 2 2 4" xfId="6926" xr:uid="{00000000-0005-0000-0000-000088570000}"/>
    <cellStyle name="Migliaia 14 2 2 4 2" xfId="17699" xr:uid="{00000000-0005-0000-0000-000089570000}"/>
    <cellStyle name="Migliaia 14 2 2 4 3" xfId="42494" xr:uid="{00000000-0005-0000-0000-00008A570000}"/>
    <cellStyle name="Migliaia 14 2 2 4 4" xfId="46692" xr:uid="{00000000-0005-0000-0000-00008B570000}"/>
    <cellStyle name="Migliaia 14 2 2 4 5" xfId="49708" xr:uid="{00000000-0005-0000-0000-00008C570000}"/>
    <cellStyle name="Migliaia 14 2 2 5" xfId="16199" xr:uid="{00000000-0005-0000-0000-00008D570000}"/>
    <cellStyle name="Migliaia 14 2 2 6" xfId="20583" xr:uid="{00000000-0005-0000-0000-00008E570000}"/>
    <cellStyle name="Migliaia 14 2 3" xfId="4030" xr:uid="{00000000-0005-0000-0000-00008F570000}"/>
    <cellStyle name="Migliaia 14 2 3 2" xfId="10500" xr:uid="{00000000-0005-0000-0000-000090570000}"/>
    <cellStyle name="Migliaia 14 2 3 2 2" xfId="31444" xr:uid="{00000000-0005-0000-0000-000091570000}"/>
    <cellStyle name="Migliaia 14 2 3 2 2 2" xfId="36602" xr:uid="{00000000-0005-0000-0000-000092570000}"/>
    <cellStyle name="Migliaia 14 2 3 2 2 3" xfId="41904" xr:uid="{00000000-0005-0000-0000-000093570000}"/>
    <cellStyle name="Migliaia 14 2 3 2 3" xfId="33951" xr:uid="{00000000-0005-0000-0000-000094570000}"/>
    <cellStyle name="Migliaia 14 2 3 2 4" xfId="39253" xr:uid="{00000000-0005-0000-0000-000095570000}"/>
    <cellStyle name="Migliaia 14 2 3 3" xfId="16201" xr:uid="{00000000-0005-0000-0000-000096570000}"/>
    <cellStyle name="Migliaia 14 2 3 3 2" xfId="34810" xr:uid="{00000000-0005-0000-0000-000097570000}"/>
    <cellStyle name="Migliaia 14 2 3 3 3" xfId="40112" xr:uid="{00000000-0005-0000-0000-000098570000}"/>
    <cellStyle name="Migliaia 14 2 3 3 4" xfId="29438" xr:uid="{00000000-0005-0000-0000-000099570000}"/>
    <cellStyle name="Migliaia 14 2 3 4" xfId="32332" xr:uid="{00000000-0005-0000-0000-00009A570000}"/>
    <cellStyle name="Migliaia 14 2 3 5" xfId="37461" xr:uid="{00000000-0005-0000-0000-00009B570000}"/>
    <cellStyle name="Migliaia 14 2 3 6" xfId="12381" xr:uid="{00000000-0005-0000-0000-00009C570000}"/>
    <cellStyle name="Migliaia 14 2 4" xfId="3581" xr:uid="{00000000-0005-0000-0000-00009D570000}"/>
    <cellStyle name="Migliaia 14 2 4 2" xfId="10203" xr:uid="{00000000-0005-0000-0000-00009E570000}"/>
    <cellStyle name="Migliaia 14 2 4 2 2" xfId="34811" xr:uid="{00000000-0005-0000-0000-00009F570000}"/>
    <cellStyle name="Migliaia 14 2 4 2 3" xfId="40113" xr:uid="{00000000-0005-0000-0000-0000A0570000}"/>
    <cellStyle name="Migliaia 14 2 4 3" xfId="14322" xr:uid="{00000000-0005-0000-0000-0000A1570000}"/>
    <cellStyle name="Migliaia 14 2 4 4" xfId="16202" xr:uid="{00000000-0005-0000-0000-0000A2570000}"/>
    <cellStyle name="Migliaia 14 2 4 4 2" xfId="37462" xr:uid="{00000000-0005-0000-0000-0000A3570000}"/>
    <cellStyle name="Migliaia 14 2 4 5" xfId="12382" xr:uid="{00000000-0005-0000-0000-0000A4570000}"/>
    <cellStyle name="Migliaia 14 2 5" xfId="9413" xr:uid="{00000000-0005-0000-0000-0000A5570000}"/>
    <cellStyle name="Migliaia 14 2 5 2" xfId="29439" xr:uid="{00000000-0005-0000-0000-0000A6570000}"/>
    <cellStyle name="Migliaia 14 2 5 2 2" xfId="34812" xr:uid="{00000000-0005-0000-0000-0000A7570000}"/>
    <cellStyle name="Migliaia 14 2 5 2 3" xfId="40114" xr:uid="{00000000-0005-0000-0000-0000A8570000}"/>
    <cellStyle name="Migliaia 14 2 5 3" xfId="32333" xr:uid="{00000000-0005-0000-0000-0000A9570000}"/>
    <cellStyle name="Migliaia 14 2 5 4" xfId="37463" xr:uid="{00000000-0005-0000-0000-0000AA570000}"/>
    <cellStyle name="Migliaia 14 2 6" xfId="16198" xr:uid="{00000000-0005-0000-0000-0000AB570000}"/>
    <cellStyle name="Migliaia 14 2 6 2" xfId="29440" xr:uid="{00000000-0005-0000-0000-0000AC570000}"/>
    <cellStyle name="Migliaia 14 2 6 2 2" xfId="34813" xr:uid="{00000000-0005-0000-0000-0000AD570000}"/>
    <cellStyle name="Migliaia 14 2 6 2 3" xfId="40115" xr:uid="{00000000-0005-0000-0000-0000AE570000}"/>
    <cellStyle name="Migliaia 14 2 6 3" xfId="32334" xr:uid="{00000000-0005-0000-0000-0000AF570000}"/>
    <cellStyle name="Migliaia 14 2 6 4" xfId="37464" xr:uid="{00000000-0005-0000-0000-0000B0570000}"/>
    <cellStyle name="Migliaia 14 2 6 5" xfId="20584" xr:uid="{00000000-0005-0000-0000-0000B1570000}"/>
    <cellStyle name="Migliaia 14 2 7" xfId="20582" xr:uid="{00000000-0005-0000-0000-0000B2570000}"/>
    <cellStyle name="Migliaia 14 2 8" xfId="1798" xr:uid="{00000000-0005-0000-0000-0000B3570000}"/>
    <cellStyle name="Migliaia 14 3" xfId="395" xr:uid="{00000000-0005-0000-0000-0000B4570000}"/>
    <cellStyle name="Migliaia 14 3 10" xfId="20585" xr:uid="{00000000-0005-0000-0000-0000B5570000}"/>
    <cellStyle name="Migliaia 14 3 11" xfId="12383" xr:uid="{00000000-0005-0000-0000-0000B6570000}"/>
    <cellStyle name="Migliaia 14 3 12" xfId="1799" xr:uid="{00000000-0005-0000-0000-0000B7570000}"/>
    <cellStyle name="Migliaia 14 3 2" xfId="396" xr:uid="{00000000-0005-0000-0000-0000B8570000}"/>
    <cellStyle name="Migliaia 14 3 2 2" xfId="4331" xr:uid="{00000000-0005-0000-0000-0000B9570000}"/>
    <cellStyle name="Migliaia 14 3 2 2 2" xfId="8208" xr:uid="{00000000-0005-0000-0000-0000BA570000}"/>
    <cellStyle name="Migliaia 14 3 2 2 2 2" xfId="14682" xr:uid="{00000000-0005-0000-0000-0000BB570000}"/>
    <cellStyle name="Migliaia 14 3 2 2 2 2 2" xfId="18151" xr:uid="{00000000-0005-0000-0000-0000BC570000}"/>
    <cellStyle name="Migliaia 14 3 2 2 2 2 2 2" xfId="34814" xr:uid="{00000000-0005-0000-0000-0000BD570000}"/>
    <cellStyle name="Migliaia 14 3 2 2 2 2 3" xfId="40116" xr:uid="{00000000-0005-0000-0000-0000BE570000}"/>
    <cellStyle name="Migliaia 14 3 2 2 2 2 4" xfId="29441" xr:uid="{00000000-0005-0000-0000-0000BF570000}"/>
    <cellStyle name="Migliaia 14 3 2 2 2 3" xfId="32335" xr:uid="{00000000-0005-0000-0000-0000C0570000}"/>
    <cellStyle name="Migliaia 14 3 2 2 2 4" xfId="37465" xr:uid="{00000000-0005-0000-0000-0000C1570000}"/>
    <cellStyle name="Migliaia 14 3 2 2 2 5" xfId="43298" xr:uid="{00000000-0005-0000-0000-0000C2570000}"/>
    <cellStyle name="Migliaia 14 3 2 2 2 6" xfId="47157" xr:uid="{00000000-0005-0000-0000-0000C3570000}"/>
    <cellStyle name="Migliaia 14 3 2 2 2 7" xfId="50173" xr:uid="{00000000-0005-0000-0000-0000C4570000}"/>
    <cellStyle name="Migliaia 14 3 2 2 2 8" xfId="13952" xr:uid="{00000000-0005-0000-0000-0000C5570000}"/>
    <cellStyle name="Migliaia 14 3 2 2 3" xfId="7989" xr:uid="{00000000-0005-0000-0000-0000C6570000}"/>
    <cellStyle name="Migliaia 14 3 2 2 4" xfId="6927" xr:uid="{00000000-0005-0000-0000-0000C7570000}"/>
    <cellStyle name="Migliaia 14 3 2 2 4 2" xfId="17700" xr:uid="{00000000-0005-0000-0000-0000C8570000}"/>
    <cellStyle name="Migliaia 14 3 2 2 4 3" xfId="44180" xr:uid="{00000000-0005-0000-0000-0000C9570000}"/>
    <cellStyle name="Migliaia 14 3 2 2 4 4" xfId="46693" xr:uid="{00000000-0005-0000-0000-0000CA570000}"/>
    <cellStyle name="Migliaia 14 3 2 2 4 5" xfId="49709" xr:uid="{00000000-0005-0000-0000-0000CB570000}"/>
    <cellStyle name="Migliaia 14 3 2 2 5" xfId="16205" xr:uid="{00000000-0005-0000-0000-0000CC570000}"/>
    <cellStyle name="Migliaia 14 3 2 2 6" xfId="20587" xr:uid="{00000000-0005-0000-0000-0000CD570000}"/>
    <cellStyle name="Migliaia 14 3 2 3" xfId="3583" xr:uid="{00000000-0005-0000-0000-0000CE570000}"/>
    <cellStyle name="Migliaia 14 3 2 3 2" xfId="8535" xr:uid="{00000000-0005-0000-0000-0000CF570000}"/>
    <cellStyle name="Migliaia 14 3 2 3 2 2" xfId="34815" xr:uid="{00000000-0005-0000-0000-0000D0570000}"/>
    <cellStyle name="Migliaia 14 3 2 3 2 3" xfId="40117" xr:uid="{00000000-0005-0000-0000-0000D1570000}"/>
    <cellStyle name="Migliaia 14 3 2 3 2 4" xfId="29442" xr:uid="{00000000-0005-0000-0000-0000D2570000}"/>
    <cellStyle name="Migliaia 14 3 2 3 3" xfId="8209" xr:uid="{00000000-0005-0000-0000-0000D3570000}"/>
    <cellStyle name="Migliaia 14 3 2 3 4" xfId="16206" xr:uid="{00000000-0005-0000-0000-0000D4570000}"/>
    <cellStyle name="Migliaia 14 3 2 3 4 2" xfId="37466" xr:uid="{00000000-0005-0000-0000-0000D5570000}"/>
    <cellStyle name="Migliaia 14 3 2 3 5" xfId="12384" xr:uid="{00000000-0005-0000-0000-0000D6570000}"/>
    <cellStyle name="Migliaia 14 3 2 4" xfId="7559" xr:uid="{00000000-0005-0000-0000-0000D7570000}"/>
    <cellStyle name="Migliaia 14 3 2 4 2" xfId="14371" xr:uid="{00000000-0005-0000-0000-0000D8570000}"/>
    <cellStyle name="Migliaia 14 3 2 4 2 2" xfId="34816" xr:uid="{00000000-0005-0000-0000-0000D9570000}"/>
    <cellStyle name="Migliaia 14 3 2 4 2 3" xfId="40118" xr:uid="{00000000-0005-0000-0000-0000DA570000}"/>
    <cellStyle name="Migliaia 14 3 2 4 3" xfId="32336" xr:uid="{00000000-0005-0000-0000-0000DB570000}"/>
    <cellStyle name="Migliaia 14 3 2 4 4" xfId="37467" xr:uid="{00000000-0005-0000-0000-0000DC570000}"/>
    <cellStyle name="Migliaia 14 3 2 4 5" xfId="13452" xr:uid="{00000000-0005-0000-0000-0000DD570000}"/>
    <cellStyle name="Migliaia 14 3 2 5" xfId="13717" xr:uid="{00000000-0005-0000-0000-0000DE570000}"/>
    <cellStyle name="Migliaia 14 3 2 5 2" xfId="29443" xr:uid="{00000000-0005-0000-0000-0000DF570000}"/>
    <cellStyle name="Migliaia 14 3 2 5 2 2" xfId="34817" xr:uid="{00000000-0005-0000-0000-0000E0570000}"/>
    <cellStyle name="Migliaia 14 3 2 5 2 3" xfId="40119" xr:uid="{00000000-0005-0000-0000-0000E1570000}"/>
    <cellStyle name="Migliaia 14 3 2 5 3" xfId="32337" xr:uid="{00000000-0005-0000-0000-0000E2570000}"/>
    <cellStyle name="Migliaia 14 3 2 5 4" xfId="37468" xr:uid="{00000000-0005-0000-0000-0000E3570000}"/>
    <cellStyle name="Migliaia 14 3 2 6" xfId="16204" xr:uid="{00000000-0005-0000-0000-0000E4570000}"/>
    <cellStyle name="Migliaia 14 3 2 6 2" xfId="29444" xr:uid="{00000000-0005-0000-0000-0000E5570000}"/>
    <cellStyle name="Migliaia 14 3 2 6 2 2" xfId="34818" xr:uid="{00000000-0005-0000-0000-0000E6570000}"/>
    <cellStyle name="Migliaia 14 3 2 6 2 3" xfId="40120" xr:uid="{00000000-0005-0000-0000-0000E7570000}"/>
    <cellStyle name="Migliaia 14 3 2 6 3" xfId="32338" xr:uid="{00000000-0005-0000-0000-0000E8570000}"/>
    <cellStyle name="Migliaia 14 3 2 6 4" xfId="37469" xr:uid="{00000000-0005-0000-0000-0000E9570000}"/>
    <cellStyle name="Migliaia 14 3 2 6 5" xfId="20588" xr:uid="{00000000-0005-0000-0000-0000EA570000}"/>
    <cellStyle name="Migliaia 14 3 2 7" xfId="20586" xr:uid="{00000000-0005-0000-0000-0000EB570000}"/>
    <cellStyle name="Migliaia 14 3 2 8" xfId="2357" xr:uid="{00000000-0005-0000-0000-0000EC570000}"/>
    <cellStyle name="Migliaia 14 3 3" xfId="2356" xr:uid="{00000000-0005-0000-0000-0000ED570000}"/>
    <cellStyle name="Migliaia 14 3 3 2" xfId="4330" xr:uid="{00000000-0005-0000-0000-0000EE570000}"/>
    <cellStyle name="Migliaia 14 3 3 2 2" xfId="6002" xr:uid="{00000000-0005-0000-0000-0000EF570000}"/>
    <cellStyle name="Migliaia 14 3 3 2 2 2" xfId="34820" xr:uid="{00000000-0005-0000-0000-0000F0570000}"/>
    <cellStyle name="Migliaia 14 3 3 2 2 3" xfId="40122" xr:uid="{00000000-0005-0000-0000-0000F1570000}"/>
    <cellStyle name="Migliaia 14 3 3 2 3" xfId="14481" xr:uid="{00000000-0005-0000-0000-0000F2570000}"/>
    <cellStyle name="Migliaia 14 3 3 2 4" xfId="16208" xr:uid="{00000000-0005-0000-0000-0000F3570000}"/>
    <cellStyle name="Migliaia 14 3 3 2 4 2" xfId="37471" xr:uid="{00000000-0005-0000-0000-0000F4570000}"/>
    <cellStyle name="Migliaia 14 3 3 2 5" xfId="12386" xr:uid="{00000000-0005-0000-0000-0000F5570000}"/>
    <cellStyle name="Migliaia 14 3 3 3" xfId="5754" xr:uid="{00000000-0005-0000-0000-0000F6570000}"/>
    <cellStyle name="Migliaia 14 3 3 3 2" xfId="29446" xr:uid="{00000000-0005-0000-0000-0000F7570000}"/>
    <cellStyle name="Migliaia 14 3 3 3 2 2" xfId="34821" xr:uid="{00000000-0005-0000-0000-0000F8570000}"/>
    <cellStyle name="Migliaia 14 3 3 3 2 3" xfId="40123" xr:uid="{00000000-0005-0000-0000-0000F9570000}"/>
    <cellStyle name="Migliaia 14 3 3 3 3" xfId="32340" xr:uid="{00000000-0005-0000-0000-0000FA570000}"/>
    <cellStyle name="Migliaia 14 3 3 3 4" xfId="37472" xr:uid="{00000000-0005-0000-0000-0000FB570000}"/>
    <cellStyle name="Migliaia 14 3 3 4" xfId="16207" xr:uid="{00000000-0005-0000-0000-0000FC570000}"/>
    <cellStyle name="Migliaia 14 3 3 4 2" xfId="29447" xr:uid="{00000000-0005-0000-0000-0000FD570000}"/>
    <cellStyle name="Migliaia 14 3 3 4 2 2" xfId="34822" xr:uid="{00000000-0005-0000-0000-0000FE570000}"/>
    <cellStyle name="Migliaia 14 3 3 4 2 3" xfId="40124" xr:uid="{00000000-0005-0000-0000-0000FF570000}"/>
    <cellStyle name="Migliaia 14 3 3 4 3" xfId="32341" xr:uid="{00000000-0005-0000-0000-000000580000}"/>
    <cellStyle name="Migliaia 14 3 3 4 4" xfId="37473" xr:uid="{00000000-0005-0000-0000-000001580000}"/>
    <cellStyle name="Migliaia 14 3 3 4 5" xfId="20589" xr:uid="{00000000-0005-0000-0000-000002580000}"/>
    <cellStyle name="Migliaia 14 3 3 5" xfId="20590" xr:uid="{00000000-0005-0000-0000-000003580000}"/>
    <cellStyle name="Migliaia 14 3 3 5 2" xfId="29448" xr:uid="{00000000-0005-0000-0000-000004580000}"/>
    <cellStyle name="Migliaia 14 3 3 5 2 2" xfId="34823" xr:uid="{00000000-0005-0000-0000-000005580000}"/>
    <cellStyle name="Migliaia 14 3 3 5 2 3" xfId="40125" xr:uid="{00000000-0005-0000-0000-000006580000}"/>
    <cellStyle name="Migliaia 14 3 3 5 3" xfId="32342" xr:uid="{00000000-0005-0000-0000-000007580000}"/>
    <cellStyle name="Migliaia 14 3 3 5 4" xfId="37474" xr:uid="{00000000-0005-0000-0000-000008580000}"/>
    <cellStyle name="Migliaia 14 3 3 6" xfId="29445" xr:uid="{00000000-0005-0000-0000-000009580000}"/>
    <cellStyle name="Migliaia 14 3 3 6 2" xfId="34819" xr:uid="{00000000-0005-0000-0000-00000A580000}"/>
    <cellStyle name="Migliaia 14 3 3 6 3" xfId="40121" xr:uid="{00000000-0005-0000-0000-00000B580000}"/>
    <cellStyle name="Migliaia 14 3 3 7" xfId="32339" xr:uid="{00000000-0005-0000-0000-00000C580000}"/>
    <cellStyle name="Migliaia 14 3 3 8" xfId="37470" xr:uid="{00000000-0005-0000-0000-00000D580000}"/>
    <cellStyle name="Migliaia 14 3 3 9" xfId="12385" xr:uid="{00000000-0005-0000-0000-00000E580000}"/>
    <cellStyle name="Migliaia 14 3 4" xfId="3272" xr:uid="{00000000-0005-0000-0000-00000F580000}"/>
    <cellStyle name="Migliaia 14 3 4 2" xfId="4782" xr:uid="{00000000-0005-0000-0000-000010580000}"/>
    <cellStyle name="Migliaia 14 3 4 2 2" xfId="10734" xr:uid="{00000000-0005-0000-0000-000011580000}"/>
    <cellStyle name="Migliaia 14 3 4 2 3" xfId="14899" xr:uid="{00000000-0005-0000-0000-000012580000}"/>
    <cellStyle name="Migliaia 14 3 4 2 4" xfId="16210" xr:uid="{00000000-0005-0000-0000-000013580000}"/>
    <cellStyle name="Migliaia 14 3 4 2 5" xfId="28595" xr:uid="{00000000-0005-0000-0000-000014580000}"/>
    <cellStyle name="Migliaia 14 3 4 2 6" xfId="12388" xr:uid="{00000000-0005-0000-0000-000015580000}"/>
    <cellStyle name="Migliaia 14 3 4 3" xfId="9982" xr:uid="{00000000-0005-0000-0000-000016580000}"/>
    <cellStyle name="Migliaia 14 3 4 3 2" xfId="31445" xr:uid="{00000000-0005-0000-0000-000017580000}"/>
    <cellStyle name="Migliaia 14 3 4 3 2 2" xfId="36603" xr:uid="{00000000-0005-0000-0000-000018580000}"/>
    <cellStyle name="Migliaia 14 3 4 3 2 3" xfId="41905" xr:uid="{00000000-0005-0000-0000-000019580000}"/>
    <cellStyle name="Migliaia 14 3 4 3 3" xfId="33952" xr:uid="{00000000-0005-0000-0000-00001A580000}"/>
    <cellStyle name="Migliaia 14 3 4 3 4" xfId="39254" xr:uid="{00000000-0005-0000-0000-00001B580000}"/>
    <cellStyle name="Migliaia 14 3 4 4" xfId="16209" xr:uid="{00000000-0005-0000-0000-00001C580000}"/>
    <cellStyle name="Migliaia 14 3 4 4 2" xfId="34824" xr:uid="{00000000-0005-0000-0000-00001D580000}"/>
    <cellStyle name="Migliaia 14 3 4 4 3" xfId="40126" xr:uid="{00000000-0005-0000-0000-00001E580000}"/>
    <cellStyle name="Migliaia 14 3 4 4 4" xfId="29449" xr:uid="{00000000-0005-0000-0000-00001F580000}"/>
    <cellStyle name="Migliaia 14 3 4 5" xfId="32343" xr:uid="{00000000-0005-0000-0000-000020580000}"/>
    <cellStyle name="Migliaia 14 3 4 6" xfId="37475" xr:uid="{00000000-0005-0000-0000-000021580000}"/>
    <cellStyle name="Migliaia 14 3 4 7" xfId="12387" xr:uid="{00000000-0005-0000-0000-000022580000}"/>
    <cellStyle name="Migliaia 14 3 5" xfId="4031" xr:uid="{00000000-0005-0000-0000-000023580000}"/>
    <cellStyle name="Migliaia 14 3 5 2" xfId="10501" xr:uid="{00000000-0005-0000-0000-000024580000}"/>
    <cellStyle name="Migliaia 14 3 5 2 2" xfId="31446" xr:uid="{00000000-0005-0000-0000-000025580000}"/>
    <cellStyle name="Migliaia 14 3 5 2 2 2" xfId="36604" xr:uid="{00000000-0005-0000-0000-000026580000}"/>
    <cellStyle name="Migliaia 14 3 5 2 2 3" xfId="41906" xr:uid="{00000000-0005-0000-0000-000027580000}"/>
    <cellStyle name="Migliaia 14 3 5 2 3" xfId="33953" xr:uid="{00000000-0005-0000-0000-000028580000}"/>
    <cellStyle name="Migliaia 14 3 5 2 4" xfId="39255" xr:uid="{00000000-0005-0000-0000-000029580000}"/>
    <cellStyle name="Migliaia 14 3 5 3" xfId="16211" xr:uid="{00000000-0005-0000-0000-00002A580000}"/>
    <cellStyle name="Migliaia 14 3 5 3 2" xfId="34825" xr:uid="{00000000-0005-0000-0000-00002B580000}"/>
    <cellStyle name="Migliaia 14 3 5 3 3" xfId="40127" xr:uid="{00000000-0005-0000-0000-00002C580000}"/>
    <cellStyle name="Migliaia 14 3 5 3 4" xfId="29450" xr:uid="{00000000-0005-0000-0000-00002D580000}"/>
    <cellStyle name="Migliaia 14 3 5 4" xfId="32344" xr:uid="{00000000-0005-0000-0000-00002E580000}"/>
    <cellStyle name="Migliaia 14 3 5 5" xfId="37476" xr:uid="{00000000-0005-0000-0000-00002F580000}"/>
    <cellStyle name="Migliaia 14 3 5 6" xfId="12389" xr:uid="{00000000-0005-0000-0000-000030580000}"/>
    <cellStyle name="Migliaia 14 3 6" xfId="3582" xr:uid="{00000000-0005-0000-0000-000031580000}"/>
    <cellStyle name="Migliaia 14 3 6 2" xfId="10204" xr:uid="{00000000-0005-0000-0000-000032580000}"/>
    <cellStyle name="Migliaia 14 3 6 2 2" xfId="34826" xr:uid="{00000000-0005-0000-0000-000033580000}"/>
    <cellStyle name="Migliaia 14 3 6 2 3" xfId="40128" xr:uid="{00000000-0005-0000-0000-000034580000}"/>
    <cellStyle name="Migliaia 14 3 6 3" xfId="15033" xr:uid="{00000000-0005-0000-0000-000035580000}"/>
    <cellStyle name="Migliaia 14 3 6 4" xfId="16212" xr:uid="{00000000-0005-0000-0000-000036580000}"/>
    <cellStyle name="Migliaia 14 3 6 4 2" xfId="37477" xr:uid="{00000000-0005-0000-0000-000037580000}"/>
    <cellStyle name="Migliaia 14 3 6 5" xfId="12390" xr:uid="{00000000-0005-0000-0000-000038580000}"/>
    <cellStyle name="Migliaia 14 3 7" xfId="7525" xr:uid="{00000000-0005-0000-0000-000039580000}"/>
    <cellStyle name="Migliaia 14 3 7 2" xfId="29451" xr:uid="{00000000-0005-0000-0000-00003A580000}"/>
    <cellStyle name="Migliaia 14 3 7 2 2" xfId="34827" xr:uid="{00000000-0005-0000-0000-00003B580000}"/>
    <cellStyle name="Migliaia 14 3 7 2 3" xfId="40129" xr:uid="{00000000-0005-0000-0000-00003C580000}"/>
    <cellStyle name="Migliaia 14 3 7 3" xfId="32346" xr:uid="{00000000-0005-0000-0000-00003D580000}"/>
    <cellStyle name="Migliaia 14 3 7 4" xfId="37478" xr:uid="{00000000-0005-0000-0000-00003E580000}"/>
    <cellStyle name="Migliaia 14 3 8" xfId="13718" xr:uid="{00000000-0005-0000-0000-00003F580000}"/>
    <cellStyle name="Migliaia 14 3 8 2" xfId="29452" xr:uid="{00000000-0005-0000-0000-000040580000}"/>
    <cellStyle name="Migliaia 14 3 8 2 2" xfId="34828" xr:uid="{00000000-0005-0000-0000-000041580000}"/>
    <cellStyle name="Migliaia 14 3 8 2 3" xfId="40130" xr:uid="{00000000-0005-0000-0000-000042580000}"/>
    <cellStyle name="Migliaia 14 3 8 3" xfId="32347" xr:uid="{00000000-0005-0000-0000-000043580000}"/>
    <cellStyle name="Migliaia 14 3 8 4" xfId="37479" xr:uid="{00000000-0005-0000-0000-000044580000}"/>
    <cellStyle name="Migliaia 14 3 8 5" xfId="20592" xr:uid="{00000000-0005-0000-0000-000045580000}"/>
    <cellStyle name="Migliaia 14 3 9" xfId="16203" xr:uid="{00000000-0005-0000-0000-000046580000}"/>
    <cellStyle name="Migliaia 14 4" xfId="397" xr:uid="{00000000-0005-0000-0000-000047580000}"/>
    <cellStyle name="Migliaia 14 4 2" xfId="4332" xr:uid="{00000000-0005-0000-0000-000048580000}"/>
    <cellStyle name="Migliaia 14 4 2 2" xfId="5101" xr:uid="{00000000-0005-0000-0000-000049580000}"/>
    <cellStyle name="Migliaia 14 4 2 2 2" xfId="29453" xr:uid="{00000000-0005-0000-0000-00004A580000}"/>
    <cellStyle name="Migliaia 14 4 2 2 2 2" xfId="34829" xr:uid="{00000000-0005-0000-0000-00004B580000}"/>
    <cellStyle name="Migliaia 14 4 2 2 2 3" xfId="40131" xr:uid="{00000000-0005-0000-0000-00004C580000}"/>
    <cellStyle name="Migliaia 14 4 2 2 3" xfId="32348" xr:uid="{00000000-0005-0000-0000-00004D580000}"/>
    <cellStyle name="Migliaia 14 4 2 2 4" xfId="37480" xr:uid="{00000000-0005-0000-0000-00004E580000}"/>
    <cellStyle name="Migliaia 14 4 2 3" xfId="8210" xr:uid="{00000000-0005-0000-0000-00004F580000}"/>
    <cellStyle name="Migliaia 14 4 2 3 2" xfId="29454" xr:uid="{00000000-0005-0000-0000-000050580000}"/>
    <cellStyle name="Migliaia 14 4 2 3 2 2" xfId="34830" xr:uid="{00000000-0005-0000-0000-000051580000}"/>
    <cellStyle name="Migliaia 14 4 2 3 2 3" xfId="40132" xr:uid="{00000000-0005-0000-0000-000052580000}"/>
    <cellStyle name="Migliaia 14 4 2 3 3" xfId="32349" xr:uid="{00000000-0005-0000-0000-000053580000}"/>
    <cellStyle name="Migliaia 14 4 2 3 4" xfId="37481" xr:uid="{00000000-0005-0000-0000-000054580000}"/>
    <cellStyle name="Migliaia 14 4 2 4" xfId="7561" xr:uid="{00000000-0005-0000-0000-000055580000}"/>
    <cellStyle name="Migliaia 14 4 2 5" xfId="6929" xr:uid="{00000000-0005-0000-0000-000056580000}"/>
    <cellStyle name="Migliaia 14 4 2 5 2" xfId="17702" xr:uid="{00000000-0005-0000-0000-000057580000}"/>
    <cellStyle name="Migliaia 14 4 2 5 3" xfId="42496" xr:uid="{00000000-0005-0000-0000-000058580000}"/>
    <cellStyle name="Migliaia 14 4 2 5 4" xfId="46695" xr:uid="{00000000-0005-0000-0000-000059580000}"/>
    <cellStyle name="Migliaia 14 4 2 5 5" xfId="49711" xr:uid="{00000000-0005-0000-0000-00005A580000}"/>
    <cellStyle name="Migliaia 14 4 2 6" xfId="16214" xr:uid="{00000000-0005-0000-0000-00005B580000}"/>
    <cellStyle name="Migliaia 14 4 2 7" xfId="20594" xr:uid="{00000000-0005-0000-0000-00005C580000}"/>
    <cellStyle name="Migliaia 14 4 3" xfId="5102" xr:uid="{00000000-0005-0000-0000-00005D580000}"/>
    <cellStyle name="Migliaia 14 4 3 2" xfId="14482" xr:uid="{00000000-0005-0000-0000-00005E580000}"/>
    <cellStyle name="Migliaia 14 4 3 2 2" xfId="34831" xr:uid="{00000000-0005-0000-0000-00005F580000}"/>
    <cellStyle name="Migliaia 14 4 3 2 3" xfId="40133" xr:uid="{00000000-0005-0000-0000-000060580000}"/>
    <cellStyle name="Migliaia 14 4 3 3" xfId="32350" xr:uid="{00000000-0005-0000-0000-000061580000}"/>
    <cellStyle name="Migliaia 14 4 3 4" xfId="37482" xr:uid="{00000000-0005-0000-0000-000062580000}"/>
    <cellStyle name="Migliaia 14 4 3 5" xfId="13716" xr:uid="{00000000-0005-0000-0000-000063580000}"/>
    <cellStyle name="Migliaia 14 4 4" xfId="8211" xr:uid="{00000000-0005-0000-0000-000064580000}"/>
    <cellStyle name="Migliaia 14 4 4 2" xfId="29456" xr:uid="{00000000-0005-0000-0000-000065580000}"/>
    <cellStyle name="Migliaia 14 4 4 2 2" xfId="34832" xr:uid="{00000000-0005-0000-0000-000066580000}"/>
    <cellStyle name="Migliaia 14 4 4 2 3" xfId="40134" xr:uid="{00000000-0005-0000-0000-000067580000}"/>
    <cellStyle name="Migliaia 14 4 4 3" xfId="32351" xr:uid="{00000000-0005-0000-0000-000068580000}"/>
    <cellStyle name="Migliaia 14 4 4 4" xfId="37483" xr:uid="{00000000-0005-0000-0000-000069580000}"/>
    <cellStyle name="Migliaia 14 4 5" xfId="7560" xr:uid="{00000000-0005-0000-0000-00006A580000}"/>
    <cellStyle name="Migliaia 14 4 5 2" xfId="29457" xr:uid="{00000000-0005-0000-0000-00006B580000}"/>
    <cellStyle name="Migliaia 14 4 5 2 2" xfId="34833" xr:uid="{00000000-0005-0000-0000-00006C580000}"/>
    <cellStyle name="Migliaia 14 4 5 2 3" xfId="40135" xr:uid="{00000000-0005-0000-0000-00006D580000}"/>
    <cellStyle name="Migliaia 14 4 5 3" xfId="32352" xr:uid="{00000000-0005-0000-0000-00006E580000}"/>
    <cellStyle name="Migliaia 14 4 5 4" xfId="37484" xr:uid="{00000000-0005-0000-0000-00006F580000}"/>
    <cellStyle name="Migliaia 14 4 6" xfId="6928" xr:uid="{00000000-0005-0000-0000-000070580000}"/>
    <cellStyle name="Migliaia 14 4 6 2" xfId="17701" xr:uid="{00000000-0005-0000-0000-000071580000}"/>
    <cellStyle name="Migliaia 14 4 6 2 2" xfId="34834" xr:uid="{00000000-0005-0000-0000-000072580000}"/>
    <cellStyle name="Migliaia 14 4 6 2 3" xfId="40136" xr:uid="{00000000-0005-0000-0000-000073580000}"/>
    <cellStyle name="Migliaia 14 4 6 2 4" xfId="29458" xr:uid="{00000000-0005-0000-0000-000074580000}"/>
    <cellStyle name="Migliaia 14 4 6 3" xfId="32353" xr:uid="{00000000-0005-0000-0000-000075580000}"/>
    <cellStyle name="Migliaia 14 4 6 4" xfId="37485" xr:uid="{00000000-0005-0000-0000-000076580000}"/>
    <cellStyle name="Migliaia 14 4 6 5" xfId="20599" xr:uid="{00000000-0005-0000-0000-000077580000}"/>
    <cellStyle name="Migliaia 14 4 6 6" xfId="42495" xr:uid="{00000000-0005-0000-0000-000078580000}"/>
    <cellStyle name="Migliaia 14 4 6 7" xfId="46694" xr:uid="{00000000-0005-0000-0000-000079580000}"/>
    <cellStyle name="Migliaia 14 4 6 8" xfId="49710" xr:uid="{00000000-0005-0000-0000-00007A580000}"/>
    <cellStyle name="Migliaia 14 4 7" xfId="16213" xr:uid="{00000000-0005-0000-0000-00007B580000}"/>
    <cellStyle name="Migliaia 14 4 7 2" xfId="29459" xr:uid="{00000000-0005-0000-0000-00007C580000}"/>
    <cellStyle name="Migliaia 14 4 7 2 2" xfId="34835" xr:uid="{00000000-0005-0000-0000-00007D580000}"/>
    <cellStyle name="Migliaia 14 4 7 2 3" xfId="40137" xr:uid="{00000000-0005-0000-0000-00007E580000}"/>
    <cellStyle name="Migliaia 14 4 7 3" xfId="32354" xr:uid="{00000000-0005-0000-0000-00007F580000}"/>
    <cellStyle name="Migliaia 14 4 7 4" xfId="37486" xr:uid="{00000000-0005-0000-0000-000080580000}"/>
    <cellStyle name="Migliaia 14 4 7 5" xfId="20600" xr:uid="{00000000-0005-0000-0000-000081580000}"/>
    <cellStyle name="Migliaia 14 4 8" xfId="20593" xr:uid="{00000000-0005-0000-0000-000082580000}"/>
    <cellStyle name="Migliaia 14 4 9" xfId="2358" xr:uid="{00000000-0005-0000-0000-000083580000}"/>
    <cellStyle name="Migliaia 14 5" xfId="398" xr:uid="{00000000-0005-0000-0000-000084580000}"/>
    <cellStyle name="Migliaia 14 5 2" xfId="4333" xr:uid="{00000000-0005-0000-0000-000085580000}"/>
    <cellStyle name="Migliaia 14 5 2 2" xfId="14683" xr:uid="{00000000-0005-0000-0000-000086580000}"/>
    <cellStyle name="Migliaia 14 5 2 2 2" xfId="34836" xr:uid="{00000000-0005-0000-0000-000087580000}"/>
    <cellStyle name="Migliaia 14 5 2 2 3" xfId="40138" xr:uid="{00000000-0005-0000-0000-000088580000}"/>
    <cellStyle name="Migliaia 14 5 2 3" xfId="16216" xr:uid="{00000000-0005-0000-0000-000089580000}"/>
    <cellStyle name="Migliaia 14 5 2 3 2" xfId="32355" xr:uid="{00000000-0005-0000-0000-00008A580000}"/>
    <cellStyle name="Migliaia 14 5 2 4" xfId="37487" xr:uid="{00000000-0005-0000-0000-00008B580000}"/>
    <cellStyle name="Migliaia 14 5 2 5" xfId="12391" xr:uid="{00000000-0005-0000-0000-00008C580000}"/>
    <cellStyle name="Migliaia 14 5 3" xfId="7562" xr:uid="{00000000-0005-0000-0000-00008D580000}"/>
    <cellStyle name="Migliaia 14 5 3 2" xfId="29460" xr:uid="{00000000-0005-0000-0000-00008E580000}"/>
    <cellStyle name="Migliaia 14 5 3 2 2" xfId="34837" xr:uid="{00000000-0005-0000-0000-00008F580000}"/>
    <cellStyle name="Migliaia 14 5 3 2 3" xfId="40139" xr:uid="{00000000-0005-0000-0000-000090580000}"/>
    <cellStyle name="Migliaia 14 5 3 3" xfId="32356" xr:uid="{00000000-0005-0000-0000-000091580000}"/>
    <cellStyle name="Migliaia 14 5 3 4" xfId="37488" xr:uid="{00000000-0005-0000-0000-000092580000}"/>
    <cellStyle name="Migliaia 14 5 4" xfId="6930" xr:uid="{00000000-0005-0000-0000-000093580000}"/>
    <cellStyle name="Migliaia 14 5 4 2" xfId="17703" xr:uid="{00000000-0005-0000-0000-000094580000}"/>
    <cellStyle name="Migliaia 14 5 4 2 2" xfId="34838" xr:uid="{00000000-0005-0000-0000-000095580000}"/>
    <cellStyle name="Migliaia 14 5 4 2 3" xfId="40140" xr:uid="{00000000-0005-0000-0000-000096580000}"/>
    <cellStyle name="Migliaia 14 5 4 2 4" xfId="29461" xr:uid="{00000000-0005-0000-0000-000097580000}"/>
    <cellStyle name="Migliaia 14 5 4 3" xfId="32357" xr:uid="{00000000-0005-0000-0000-000098580000}"/>
    <cellStyle name="Migliaia 14 5 4 4" xfId="37489" xr:uid="{00000000-0005-0000-0000-000099580000}"/>
    <cellStyle name="Migliaia 14 5 4 5" xfId="20602" xr:uid="{00000000-0005-0000-0000-00009A580000}"/>
    <cellStyle name="Migliaia 14 5 4 6" xfId="43883" xr:uid="{00000000-0005-0000-0000-00009B580000}"/>
    <cellStyle name="Migliaia 14 5 4 7" xfId="46696" xr:uid="{00000000-0005-0000-0000-00009C580000}"/>
    <cellStyle name="Migliaia 14 5 4 8" xfId="49712" xr:uid="{00000000-0005-0000-0000-00009D580000}"/>
    <cellStyle name="Migliaia 14 5 5" xfId="16215" xr:uid="{00000000-0005-0000-0000-00009E580000}"/>
    <cellStyle name="Migliaia 14 5 5 2" xfId="29462" xr:uid="{00000000-0005-0000-0000-00009F580000}"/>
    <cellStyle name="Migliaia 14 5 5 2 2" xfId="34839" xr:uid="{00000000-0005-0000-0000-0000A0580000}"/>
    <cellStyle name="Migliaia 14 5 5 2 3" xfId="40141" xr:uid="{00000000-0005-0000-0000-0000A1580000}"/>
    <cellStyle name="Migliaia 14 5 5 3" xfId="32358" xr:uid="{00000000-0005-0000-0000-0000A2580000}"/>
    <cellStyle name="Migliaia 14 5 5 4" xfId="37490" xr:uid="{00000000-0005-0000-0000-0000A3580000}"/>
    <cellStyle name="Migliaia 14 5 5 5" xfId="20603" xr:uid="{00000000-0005-0000-0000-0000A4580000}"/>
    <cellStyle name="Migliaia 14 5 6" xfId="20604" xr:uid="{00000000-0005-0000-0000-0000A5580000}"/>
    <cellStyle name="Migliaia 14 5 6 2" xfId="29463" xr:uid="{00000000-0005-0000-0000-0000A6580000}"/>
    <cellStyle name="Migliaia 14 5 6 2 2" xfId="34840" xr:uid="{00000000-0005-0000-0000-0000A7580000}"/>
    <cellStyle name="Migliaia 14 5 6 2 3" xfId="40142" xr:uid="{00000000-0005-0000-0000-0000A8580000}"/>
    <cellStyle name="Migliaia 14 5 6 3" xfId="32359" xr:uid="{00000000-0005-0000-0000-0000A9580000}"/>
    <cellStyle name="Migliaia 14 5 6 4" xfId="37491" xr:uid="{00000000-0005-0000-0000-0000AA580000}"/>
    <cellStyle name="Migliaia 14 5 7" xfId="20601" xr:uid="{00000000-0005-0000-0000-0000AB580000}"/>
    <cellStyle name="Migliaia 14 5 8" xfId="2359" xr:uid="{00000000-0005-0000-0000-0000AC580000}"/>
    <cellStyle name="Migliaia 14 6" xfId="2354" xr:uid="{00000000-0005-0000-0000-0000AD580000}"/>
    <cellStyle name="Migliaia 14 6 2" xfId="4328" xr:uid="{00000000-0005-0000-0000-0000AE580000}"/>
    <cellStyle name="Migliaia 14 6 2 2" xfId="6001" xr:uid="{00000000-0005-0000-0000-0000AF580000}"/>
    <cellStyle name="Migliaia 14 6 2 3" xfId="14984" xr:uid="{00000000-0005-0000-0000-0000B0580000}"/>
    <cellStyle name="Migliaia 14 6 2 4" xfId="16218" xr:uid="{00000000-0005-0000-0000-0000B1580000}"/>
    <cellStyle name="Migliaia 14 6 2 5" xfId="28596" xr:uid="{00000000-0005-0000-0000-0000B2580000}"/>
    <cellStyle name="Migliaia 14 6 2 6" xfId="12393" xr:uid="{00000000-0005-0000-0000-0000B3580000}"/>
    <cellStyle name="Migliaia 14 6 3" xfId="5753" xr:uid="{00000000-0005-0000-0000-0000B4580000}"/>
    <cellStyle name="Migliaia 14 6 3 2" xfId="31447" xr:uid="{00000000-0005-0000-0000-0000B5580000}"/>
    <cellStyle name="Migliaia 14 6 3 2 2" xfId="36605" xr:uid="{00000000-0005-0000-0000-0000B6580000}"/>
    <cellStyle name="Migliaia 14 6 3 2 3" xfId="41907" xr:uid="{00000000-0005-0000-0000-0000B7580000}"/>
    <cellStyle name="Migliaia 14 6 3 3" xfId="33954" xr:uid="{00000000-0005-0000-0000-0000B8580000}"/>
    <cellStyle name="Migliaia 14 6 3 4" xfId="39256" xr:uid="{00000000-0005-0000-0000-0000B9580000}"/>
    <cellStyle name="Migliaia 14 6 4" xfId="16217" xr:uid="{00000000-0005-0000-0000-0000BA580000}"/>
    <cellStyle name="Migliaia 14 6 4 2" xfId="34841" xr:uid="{00000000-0005-0000-0000-0000BB580000}"/>
    <cellStyle name="Migliaia 14 6 4 3" xfId="40143" xr:uid="{00000000-0005-0000-0000-0000BC580000}"/>
    <cellStyle name="Migliaia 14 6 4 4" xfId="29464" xr:uid="{00000000-0005-0000-0000-0000BD580000}"/>
    <cellStyle name="Migliaia 14 6 5" xfId="32360" xr:uid="{00000000-0005-0000-0000-0000BE580000}"/>
    <cellStyle name="Migliaia 14 6 6" xfId="37492" xr:uid="{00000000-0005-0000-0000-0000BF580000}"/>
    <cellStyle name="Migliaia 14 6 7" xfId="12392" xr:uid="{00000000-0005-0000-0000-0000C0580000}"/>
    <cellStyle name="Migliaia 14 7" xfId="4029" xr:uid="{00000000-0005-0000-0000-0000C1580000}"/>
    <cellStyle name="Migliaia 14 7 2" xfId="10499" xr:uid="{00000000-0005-0000-0000-0000C2580000}"/>
    <cellStyle name="Migliaia 14 7 2 2" xfId="31448" xr:uid="{00000000-0005-0000-0000-0000C3580000}"/>
    <cellStyle name="Migliaia 14 7 2 2 2" xfId="36606" xr:uid="{00000000-0005-0000-0000-0000C4580000}"/>
    <cellStyle name="Migliaia 14 7 2 2 3" xfId="41908" xr:uid="{00000000-0005-0000-0000-0000C5580000}"/>
    <cellStyle name="Migliaia 14 7 2 3" xfId="33955" xr:uid="{00000000-0005-0000-0000-0000C6580000}"/>
    <cellStyle name="Migliaia 14 7 2 4" xfId="39257" xr:uid="{00000000-0005-0000-0000-0000C7580000}"/>
    <cellStyle name="Migliaia 14 7 3" xfId="16219" xr:uid="{00000000-0005-0000-0000-0000C8580000}"/>
    <cellStyle name="Migliaia 14 7 3 2" xfId="34842" xr:uid="{00000000-0005-0000-0000-0000C9580000}"/>
    <cellStyle name="Migliaia 14 7 3 3" xfId="40144" xr:uid="{00000000-0005-0000-0000-0000CA580000}"/>
    <cellStyle name="Migliaia 14 7 3 4" xfId="29465" xr:uid="{00000000-0005-0000-0000-0000CB580000}"/>
    <cellStyle name="Migliaia 14 7 4" xfId="32361" xr:uid="{00000000-0005-0000-0000-0000CC580000}"/>
    <cellStyle name="Migliaia 14 7 5" xfId="37493" xr:uid="{00000000-0005-0000-0000-0000CD580000}"/>
    <cellStyle name="Migliaia 14 7 6" xfId="12394" xr:uid="{00000000-0005-0000-0000-0000CE580000}"/>
    <cellStyle name="Migliaia 14 8" xfId="3580" xr:uid="{00000000-0005-0000-0000-0000CF580000}"/>
    <cellStyle name="Migliaia 14 8 2" xfId="10202" xr:uid="{00000000-0005-0000-0000-0000D0580000}"/>
    <cellStyle name="Migliaia 14 8 2 2" xfId="31449" xr:uid="{00000000-0005-0000-0000-0000D1580000}"/>
    <cellStyle name="Migliaia 14 8 2 2 2" xfId="36607" xr:uid="{00000000-0005-0000-0000-0000D2580000}"/>
    <cellStyle name="Migliaia 14 8 2 2 3" xfId="41909" xr:uid="{00000000-0005-0000-0000-0000D3580000}"/>
    <cellStyle name="Migliaia 14 8 2 3" xfId="33956" xr:uid="{00000000-0005-0000-0000-0000D4580000}"/>
    <cellStyle name="Migliaia 14 8 2 4" xfId="39258" xr:uid="{00000000-0005-0000-0000-0000D5580000}"/>
    <cellStyle name="Migliaia 14 8 3" xfId="16220" xr:uid="{00000000-0005-0000-0000-0000D6580000}"/>
    <cellStyle name="Migliaia 14 8 3 2" xfId="34843" xr:uid="{00000000-0005-0000-0000-0000D7580000}"/>
    <cellStyle name="Migliaia 14 8 3 3" xfId="40145" xr:uid="{00000000-0005-0000-0000-0000D8580000}"/>
    <cellStyle name="Migliaia 14 8 3 4" xfId="29466" xr:uid="{00000000-0005-0000-0000-0000D9580000}"/>
    <cellStyle name="Migliaia 14 8 4" xfId="32362" xr:uid="{00000000-0005-0000-0000-0000DA580000}"/>
    <cellStyle name="Migliaia 14 8 5" xfId="37494" xr:uid="{00000000-0005-0000-0000-0000DB580000}"/>
    <cellStyle name="Migliaia 14 8 6" xfId="12395" xr:uid="{00000000-0005-0000-0000-0000DC580000}"/>
    <cellStyle name="Migliaia 14 9" xfId="13451" xr:uid="{00000000-0005-0000-0000-0000DD580000}"/>
    <cellStyle name="Migliaia 14 9 2" xfId="29467" xr:uid="{00000000-0005-0000-0000-0000DE580000}"/>
    <cellStyle name="Migliaia 14 9 2 2" xfId="34844" xr:uid="{00000000-0005-0000-0000-0000DF580000}"/>
    <cellStyle name="Migliaia 14 9 2 3" xfId="40146" xr:uid="{00000000-0005-0000-0000-0000E0580000}"/>
    <cellStyle name="Migliaia 14 9 3" xfId="32363" xr:uid="{00000000-0005-0000-0000-0000E1580000}"/>
    <cellStyle name="Migliaia 14 9 4" xfId="37495" xr:uid="{00000000-0005-0000-0000-0000E2580000}"/>
    <cellStyle name="Migliaia 15" xfId="399" xr:uid="{00000000-0005-0000-0000-0000E3580000}"/>
    <cellStyle name="Migliaia 15 10" xfId="16221" xr:uid="{00000000-0005-0000-0000-0000E4580000}"/>
    <cellStyle name="Migliaia 15 10 2" xfId="34845" xr:uid="{00000000-0005-0000-0000-0000E5580000}"/>
    <cellStyle name="Migliaia 15 10 3" xfId="40147" xr:uid="{00000000-0005-0000-0000-0000E6580000}"/>
    <cellStyle name="Migliaia 15 10 4" xfId="29468" xr:uid="{00000000-0005-0000-0000-0000E7580000}"/>
    <cellStyle name="Migliaia 15 11" xfId="32364" xr:uid="{00000000-0005-0000-0000-0000E8580000}"/>
    <cellStyle name="Migliaia 15 12" xfId="37496" xr:uid="{00000000-0005-0000-0000-0000E9580000}"/>
    <cellStyle name="Migliaia 15 13" xfId="1800" xr:uid="{00000000-0005-0000-0000-0000EA580000}"/>
    <cellStyle name="Migliaia 15 2" xfId="400" xr:uid="{00000000-0005-0000-0000-0000EB580000}"/>
    <cellStyle name="Migliaia 15 2 2" xfId="2361" xr:uid="{00000000-0005-0000-0000-0000EC580000}"/>
    <cellStyle name="Migliaia 15 2 2 2" xfId="4335" xr:uid="{00000000-0005-0000-0000-0000ED580000}"/>
    <cellStyle name="Migliaia 15 2 2 2 2" xfId="10674" xr:uid="{00000000-0005-0000-0000-0000EE580000}"/>
    <cellStyle name="Migliaia 15 2 2 2 2 2" xfId="34846" xr:uid="{00000000-0005-0000-0000-0000EF580000}"/>
    <cellStyle name="Migliaia 15 2 2 2 2 3" xfId="40148" xr:uid="{00000000-0005-0000-0000-0000F0580000}"/>
    <cellStyle name="Migliaia 15 2 2 2 3" xfId="14684" xr:uid="{00000000-0005-0000-0000-0000F1580000}"/>
    <cellStyle name="Migliaia 15 2 2 2 4" xfId="16224" xr:uid="{00000000-0005-0000-0000-0000F2580000}"/>
    <cellStyle name="Migliaia 15 2 2 2 4 2" xfId="37497" xr:uid="{00000000-0005-0000-0000-0000F3580000}"/>
    <cellStyle name="Migliaia 15 2 2 2 5" xfId="12396" xr:uid="{00000000-0005-0000-0000-0000F4580000}"/>
    <cellStyle name="Migliaia 15 2 2 3" xfId="7901" xr:uid="{00000000-0005-0000-0000-0000F5580000}"/>
    <cellStyle name="Migliaia 15 2 2 3 2" xfId="31450" xr:uid="{00000000-0005-0000-0000-0000F6580000}"/>
    <cellStyle name="Migliaia 15 2 2 3 2 2" xfId="36608" xr:uid="{00000000-0005-0000-0000-0000F7580000}"/>
    <cellStyle name="Migliaia 15 2 2 3 2 3" xfId="41910" xr:uid="{00000000-0005-0000-0000-0000F8580000}"/>
    <cellStyle name="Migliaia 15 2 2 3 3" xfId="33957" xr:uid="{00000000-0005-0000-0000-0000F9580000}"/>
    <cellStyle name="Migliaia 15 2 2 3 4" xfId="39259" xr:uid="{00000000-0005-0000-0000-0000FA580000}"/>
    <cellStyle name="Migliaia 15 2 2 4" xfId="6931" xr:uid="{00000000-0005-0000-0000-0000FB580000}"/>
    <cellStyle name="Migliaia 15 2 2 4 2" xfId="17704" xr:uid="{00000000-0005-0000-0000-0000FC580000}"/>
    <cellStyle name="Migliaia 15 2 2 4 3" xfId="43882" xr:uid="{00000000-0005-0000-0000-0000FD580000}"/>
    <cellStyle name="Migliaia 15 2 2 4 4" xfId="46697" xr:uid="{00000000-0005-0000-0000-0000FE580000}"/>
    <cellStyle name="Migliaia 15 2 2 4 5" xfId="49713" xr:uid="{00000000-0005-0000-0000-0000FF580000}"/>
    <cellStyle name="Migliaia 15 2 2 5" xfId="16223" xr:uid="{00000000-0005-0000-0000-000000590000}"/>
    <cellStyle name="Migliaia 15 2 2 6" xfId="20608" xr:uid="{00000000-0005-0000-0000-000001590000}"/>
    <cellStyle name="Migliaia 15 2 3" xfId="4033" xr:uid="{00000000-0005-0000-0000-000002590000}"/>
    <cellStyle name="Migliaia 15 2 3 2" xfId="10503" xr:uid="{00000000-0005-0000-0000-000003590000}"/>
    <cellStyle name="Migliaia 15 2 3 2 2" xfId="31451" xr:uid="{00000000-0005-0000-0000-000004590000}"/>
    <cellStyle name="Migliaia 15 2 3 2 2 2" xfId="36609" xr:uid="{00000000-0005-0000-0000-000005590000}"/>
    <cellStyle name="Migliaia 15 2 3 2 2 3" xfId="41911" xr:uid="{00000000-0005-0000-0000-000006590000}"/>
    <cellStyle name="Migliaia 15 2 3 2 3" xfId="33958" xr:uid="{00000000-0005-0000-0000-000007590000}"/>
    <cellStyle name="Migliaia 15 2 3 2 4" xfId="39260" xr:uid="{00000000-0005-0000-0000-000008590000}"/>
    <cellStyle name="Migliaia 15 2 3 3" xfId="16225" xr:uid="{00000000-0005-0000-0000-000009590000}"/>
    <cellStyle name="Migliaia 15 2 3 3 2" xfId="34847" xr:uid="{00000000-0005-0000-0000-00000A590000}"/>
    <cellStyle name="Migliaia 15 2 3 3 3" xfId="40149" xr:uid="{00000000-0005-0000-0000-00000B590000}"/>
    <cellStyle name="Migliaia 15 2 3 3 4" xfId="29469" xr:uid="{00000000-0005-0000-0000-00000C590000}"/>
    <cellStyle name="Migliaia 15 2 3 4" xfId="32365" xr:uid="{00000000-0005-0000-0000-00000D590000}"/>
    <cellStyle name="Migliaia 15 2 3 5" xfId="37498" xr:uid="{00000000-0005-0000-0000-00000E590000}"/>
    <cellStyle name="Migliaia 15 2 3 6" xfId="12397" xr:uid="{00000000-0005-0000-0000-00000F590000}"/>
    <cellStyle name="Migliaia 15 2 4" xfId="3585" xr:uid="{00000000-0005-0000-0000-000010590000}"/>
    <cellStyle name="Migliaia 15 2 4 2" xfId="10206" xr:uid="{00000000-0005-0000-0000-000011590000}"/>
    <cellStyle name="Migliaia 15 2 4 2 2" xfId="34848" xr:uid="{00000000-0005-0000-0000-000012590000}"/>
    <cellStyle name="Migliaia 15 2 4 2 3" xfId="40150" xr:uid="{00000000-0005-0000-0000-000013590000}"/>
    <cellStyle name="Migliaia 15 2 4 3" xfId="14323" xr:uid="{00000000-0005-0000-0000-000014590000}"/>
    <cellStyle name="Migliaia 15 2 4 4" xfId="16226" xr:uid="{00000000-0005-0000-0000-000015590000}"/>
    <cellStyle name="Migliaia 15 2 4 4 2" xfId="37499" xr:uid="{00000000-0005-0000-0000-000016590000}"/>
    <cellStyle name="Migliaia 15 2 4 5" xfId="12398" xr:uid="{00000000-0005-0000-0000-000017590000}"/>
    <cellStyle name="Migliaia 15 2 5" xfId="9414" xr:uid="{00000000-0005-0000-0000-000018590000}"/>
    <cellStyle name="Migliaia 15 2 5 2" xfId="29471" xr:uid="{00000000-0005-0000-0000-000019590000}"/>
    <cellStyle name="Migliaia 15 2 5 2 2" xfId="34849" xr:uid="{00000000-0005-0000-0000-00001A590000}"/>
    <cellStyle name="Migliaia 15 2 5 2 3" xfId="40151" xr:uid="{00000000-0005-0000-0000-00001B590000}"/>
    <cellStyle name="Migliaia 15 2 5 3" xfId="32367" xr:uid="{00000000-0005-0000-0000-00001C590000}"/>
    <cellStyle name="Migliaia 15 2 5 4" xfId="37500" xr:uid="{00000000-0005-0000-0000-00001D590000}"/>
    <cellStyle name="Migliaia 15 2 6" xfId="16222" xr:uid="{00000000-0005-0000-0000-00001E590000}"/>
    <cellStyle name="Migliaia 15 2 6 2" xfId="29472" xr:uid="{00000000-0005-0000-0000-00001F590000}"/>
    <cellStyle name="Migliaia 15 2 6 2 2" xfId="34850" xr:uid="{00000000-0005-0000-0000-000020590000}"/>
    <cellStyle name="Migliaia 15 2 6 2 3" xfId="40152" xr:uid="{00000000-0005-0000-0000-000021590000}"/>
    <cellStyle name="Migliaia 15 2 6 3" xfId="32368" xr:uid="{00000000-0005-0000-0000-000022590000}"/>
    <cellStyle name="Migliaia 15 2 6 4" xfId="37501" xr:uid="{00000000-0005-0000-0000-000023590000}"/>
    <cellStyle name="Migliaia 15 2 6 5" xfId="20611" xr:uid="{00000000-0005-0000-0000-000024590000}"/>
    <cellStyle name="Migliaia 15 2 7" xfId="20607" xr:uid="{00000000-0005-0000-0000-000025590000}"/>
    <cellStyle name="Migliaia 15 2 8" xfId="1801" xr:uid="{00000000-0005-0000-0000-000026590000}"/>
    <cellStyle name="Migliaia 15 3" xfId="401" xr:uid="{00000000-0005-0000-0000-000027590000}"/>
    <cellStyle name="Migliaia 15 3 10" xfId="20612" xr:uid="{00000000-0005-0000-0000-000028590000}"/>
    <cellStyle name="Migliaia 15 3 11" xfId="12399" xr:uid="{00000000-0005-0000-0000-000029590000}"/>
    <cellStyle name="Migliaia 15 3 12" xfId="1802" xr:uid="{00000000-0005-0000-0000-00002A590000}"/>
    <cellStyle name="Migliaia 15 3 2" xfId="402" xr:uid="{00000000-0005-0000-0000-00002B590000}"/>
    <cellStyle name="Migliaia 15 3 2 2" xfId="4337" xr:uid="{00000000-0005-0000-0000-00002C590000}"/>
    <cellStyle name="Migliaia 15 3 2 2 2" xfId="8212" xr:uid="{00000000-0005-0000-0000-00002D590000}"/>
    <cellStyle name="Migliaia 15 3 2 2 2 2" xfId="14685" xr:uid="{00000000-0005-0000-0000-00002E590000}"/>
    <cellStyle name="Migliaia 15 3 2 2 2 2 2" xfId="18152" xr:uid="{00000000-0005-0000-0000-00002F590000}"/>
    <cellStyle name="Migliaia 15 3 2 2 2 2 2 2" xfId="34851" xr:uid="{00000000-0005-0000-0000-000030590000}"/>
    <cellStyle name="Migliaia 15 3 2 2 2 2 3" xfId="40153" xr:uid="{00000000-0005-0000-0000-000031590000}"/>
    <cellStyle name="Migliaia 15 3 2 2 2 2 4" xfId="29473" xr:uid="{00000000-0005-0000-0000-000032590000}"/>
    <cellStyle name="Migliaia 15 3 2 2 2 3" xfId="32369" xr:uid="{00000000-0005-0000-0000-000033590000}"/>
    <cellStyle name="Migliaia 15 3 2 2 2 4" xfId="37502" xr:uid="{00000000-0005-0000-0000-000034590000}"/>
    <cellStyle name="Migliaia 15 3 2 2 2 5" xfId="44772" xr:uid="{00000000-0005-0000-0000-000035590000}"/>
    <cellStyle name="Migliaia 15 3 2 2 2 6" xfId="47158" xr:uid="{00000000-0005-0000-0000-000036590000}"/>
    <cellStyle name="Migliaia 15 3 2 2 2 7" xfId="50174" xr:uid="{00000000-0005-0000-0000-000037590000}"/>
    <cellStyle name="Migliaia 15 3 2 2 2 8" xfId="13953" xr:uid="{00000000-0005-0000-0000-000038590000}"/>
    <cellStyle name="Migliaia 15 3 2 2 3" xfId="7990" xr:uid="{00000000-0005-0000-0000-000039590000}"/>
    <cellStyle name="Migliaia 15 3 2 2 4" xfId="6932" xr:uid="{00000000-0005-0000-0000-00003A590000}"/>
    <cellStyle name="Migliaia 15 3 2 2 4 2" xfId="17705" xr:uid="{00000000-0005-0000-0000-00003B590000}"/>
    <cellStyle name="Migliaia 15 3 2 2 4 3" xfId="42497" xr:uid="{00000000-0005-0000-0000-00003C590000}"/>
    <cellStyle name="Migliaia 15 3 2 2 4 4" xfId="46698" xr:uid="{00000000-0005-0000-0000-00003D590000}"/>
    <cellStyle name="Migliaia 15 3 2 2 4 5" xfId="49714" xr:uid="{00000000-0005-0000-0000-00003E590000}"/>
    <cellStyle name="Migliaia 15 3 2 2 5" xfId="16229" xr:uid="{00000000-0005-0000-0000-00003F590000}"/>
    <cellStyle name="Migliaia 15 3 2 2 6" xfId="20614" xr:uid="{00000000-0005-0000-0000-000040590000}"/>
    <cellStyle name="Migliaia 15 3 2 3" xfId="3587" xr:uid="{00000000-0005-0000-0000-000041590000}"/>
    <cellStyle name="Migliaia 15 3 2 3 2" xfId="8728" xr:uid="{00000000-0005-0000-0000-000042590000}"/>
    <cellStyle name="Migliaia 15 3 2 3 2 2" xfId="34852" xr:uid="{00000000-0005-0000-0000-000043590000}"/>
    <cellStyle name="Migliaia 15 3 2 3 2 3" xfId="40154" xr:uid="{00000000-0005-0000-0000-000044590000}"/>
    <cellStyle name="Migliaia 15 3 2 3 2 4" xfId="29474" xr:uid="{00000000-0005-0000-0000-000045590000}"/>
    <cellStyle name="Migliaia 15 3 2 3 3" xfId="8213" xr:uid="{00000000-0005-0000-0000-000046590000}"/>
    <cellStyle name="Migliaia 15 3 2 3 4" xfId="16230" xr:uid="{00000000-0005-0000-0000-000047590000}"/>
    <cellStyle name="Migliaia 15 3 2 3 4 2" xfId="37503" xr:uid="{00000000-0005-0000-0000-000048590000}"/>
    <cellStyle name="Migliaia 15 3 2 3 5" xfId="12400" xr:uid="{00000000-0005-0000-0000-000049590000}"/>
    <cellStyle name="Migliaia 15 3 2 4" xfId="7563" xr:uid="{00000000-0005-0000-0000-00004A590000}"/>
    <cellStyle name="Migliaia 15 3 2 4 2" xfId="14372" xr:uid="{00000000-0005-0000-0000-00004B590000}"/>
    <cellStyle name="Migliaia 15 3 2 4 2 2" xfId="34853" xr:uid="{00000000-0005-0000-0000-00004C590000}"/>
    <cellStyle name="Migliaia 15 3 2 4 2 3" xfId="40155" xr:uid="{00000000-0005-0000-0000-00004D590000}"/>
    <cellStyle name="Migliaia 15 3 2 4 3" xfId="32371" xr:uid="{00000000-0005-0000-0000-00004E590000}"/>
    <cellStyle name="Migliaia 15 3 2 4 4" xfId="37504" xr:uid="{00000000-0005-0000-0000-00004F590000}"/>
    <cellStyle name="Migliaia 15 3 2 4 5" xfId="13454" xr:uid="{00000000-0005-0000-0000-000050590000}"/>
    <cellStyle name="Migliaia 15 3 2 5" xfId="13714" xr:uid="{00000000-0005-0000-0000-000051590000}"/>
    <cellStyle name="Migliaia 15 3 2 5 2" xfId="29475" xr:uid="{00000000-0005-0000-0000-000052590000}"/>
    <cellStyle name="Migliaia 15 3 2 5 2 2" xfId="34854" xr:uid="{00000000-0005-0000-0000-000053590000}"/>
    <cellStyle name="Migliaia 15 3 2 5 2 3" xfId="40156" xr:uid="{00000000-0005-0000-0000-000054590000}"/>
    <cellStyle name="Migliaia 15 3 2 5 3" xfId="32372" xr:uid="{00000000-0005-0000-0000-000055590000}"/>
    <cellStyle name="Migliaia 15 3 2 5 4" xfId="37505" xr:uid="{00000000-0005-0000-0000-000056590000}"/>
    <cellStyle name="Migliaia 15 3 2 6" xfId="16228" xr:uid="{00000000-0005-0000-0000-000057590000}"/>
    <cellStyle name="Migliaia 15 3 2 6 2" xfId="29476" xr:uid="{00000000-0005-0000-0000-000058590000}"/>
    <cellStyle name="Migliaia 15 3 2 6 2 2" xfId="34855" xr:uid="{00000000-0005-0000-0000-000059590000}"/>
    <cellStyle name="Migliaia 15 3 2 6 2 3" xfId="40157" xr:uid="{00000000-0005-0000-0000-00005A590000}"/>
    <cellStyle name="Migliaia 15 3 2 6 3" xfId="32373" xr:uid="{00000000-0005-0000-0000-00005B590000}"/>
    <cellStyle name="Migliaia 15 3 2 6 4" xfId="37506" xr:uid="{00000000-0005-0000-0000-00005C590000}"/>
    <cellStyle name="Migliaia 15 3 2 6 5" xfId="20617" xr:uid="{00000000-0005-0000-0000-00005D590000}"/>
    <cellStyle name="Migliaia 15 3 2 7" xfId="20613" xr:uid="{00000000-0005-0000-0000-00005E590000}"/>
    <cellStyle name="Migliaia 15 3 2 8" xfId="2363" xr:uid="{00000000-0005-0000-0000-00005F590000}"/>
    <cellStyle name="Migliaia 15 3 3" xfId="2362" xr:uid="{00000000-0005-0000-0000-000060590000}"/>
    <cellStyle name="Migliaia 15 3 3 2" xfId="4336" xr:uid="{00000000-0005-0000-0000-000061590000}"/>
    <cellStyle name="Migliaia 15 3 3 2 2" xfId="6004" xr:uid="{00000000-0005-0000-0000-000062590000}"/>
    <cellStyle name="Migliaia 15 3 3 2 2 2" xfId="34857" xr:uid="{00000000-0005-0000-0000-000063590000}"/>
    <cellStyle name="Migliaia 15 3 3 2 2 3" xfId="40159" xr:uid="{00000000-0005-0000-0000-000064590000}"/>
    <cellStyle name="Migliaia 15 3 3 2 3" xfId="14483" xr:uid="{00000000-0005-0000-0000-000065590000}"/>
    <cellStyle name="Migliaia 15 3 3 2 4" xfId="16232" xr:uid="{00000000-0005-0000-0000-000066590000}"/>
    <cellStyle name="Migliaia 15 3 3 2 4 2" xfId="37508" xr:uid="{00000000-0005-0000-0000-000067590000}"/>
    <cellStyle name="Migliaia 15 3 3 2 5" xfId="12402" xr:uid="{00000000-0005-0000-0000-000068590000}"/>
    <cellStyle name="Migliaia 15 3 3 3" xfId="5756" xr:uid="{00000000-0005-0000-0000-000069590000}"/>
    <cellStyle name="Migliaia 15 3 3 3 2" xfId="29478" xr:uid="{00000000-0005-0000-0000-00006A590000}"/>
    <cellStyle name="Migliaia 15 3 3 3 2 2" xfId="34858" xr:uid="{00000000-0005-0000-0000-00006B590000}"/>
    <cellStyle name="Migliaia 15 3 3 3 2 3" xfId="40160" xr:uid="{00000000-0005-0000-0000-00006C590000}"/>
    <cellStyle name="Migliaia 15 3 3 3 3" xfId="32375" xr:uid="{00000000-0005-0000-0000-00006D590000}"/>
    <cellStyle name="Migliaia 15 3 3 3 4" xfId="37509" xr:uid="{00000000-0005-0000-0000-00006E590000}"/>
    <cellStyle name="Migliaia 15 3 3 4" xfId="16231" xr:uid="{00000000-0005-0000-0000-00006F590000}"/>
    <cellStyle name="Migliaia 15 3 3 4 2" xfId="29479" xr:uid="{00000000-0005-0000-0000-000070590000}"/>
    <cellStyle name="Migliaia 15 3 3 4 2 2" xfId="34859" xr:uid="{00000000-0005-0000-0000-000071590000}"/>
    <cellStyle name="Migliaia 15 3 3 4 2 3" xfId="40161" xr:uid="{00000000-0005-0000-0000-000072590000}"/>
    <cellStyle name="Migliaia 15 3 3 4 3" xfId="32376" xr:uid="{00000000-0005-0000-0000-000073590000}"/>
    <cellStyle name="Migliaia 15 3 3 4 4" xfId="37510" xr:uid="{00000000-0005-0000-0000-000074590000}"/>
    <cellStyle name="Migliaia 15 3 3 4 5" xfId="20618" xr:uid="{00000000-0005-0000-0000-000075590000}"/>
    <cellStyle name="Migliaia 15 3 3 5" xfId="20619" xr:uid="{00000000-0005-0000-0000-000076590000}"/>
    <cellStyle name="Migliaia 15 3 3 5 2" xfId="29480" xr:uid="{00000000-0005-0000-0000-000077590000}"/>
    <cellStyle name="Migliaia 15 3 3 5 2 2" xfId="34860" xr:uid="{00000000-0005-0000-0000-000078590000}"/>
    <cellStyle name="Migliaia 15 3 3 5 2 3" xfId="40162" xr:uid="{00000000-0005-0000-0000-000079590000}"/>
    <cellStyle name="Migliaia 15 3 3 5 3" xfId="32377" xr:uid="{00000000-0005-0000-0000-00007A590000}"/>
    <cellStyle name="Migliaia 15 3 3 5 4" xfId="37511" xr:uid="{00000000-0005-0000-0000-00007B590000}"/>
    <cellStyle name="Migliaia 15 3 3 6" xfId="29477" xr:uid="{00000000-0005-0000-0000-00007C590000}"/>
    <cellStyle name="Migliaia 15 3 3 6 2" xfId="34856" xr:uid="{00000000-0005-0000-0000-00007D590000}"/>
    <cellStyle name="Migliaia 15 3 3 6 3" xfId="40158" xr:uid="{00000000-0005-0000-0000-00007E590000}"/>
    <cellStyle name="Migliaia 15 3 3 7" xfId="32374" xr:uid="{00000000-0005-0000-0000-00007F590000}"/>
    <cellStyle name="Migliaia 15 3 3 8" xfId="37507" xr:uid="{00000000-0005-0000-0000-000080590000}"/>
    <cellStyle name="Migliaia 15 3 3 9" xfId="12401" xr:uid="{00000000-0005-0000-0000-000081590000}"/>
    <cellStyle name="Migliaia 15 3 4" xfId="3273" xr:uid="{00000000-0005-0000-0000-000082590000}"/>
    <cellStyle name="Migliaia 15 3 4 2" xfId="4783" xr:uid="{00000000-0005-0000-0000-000083590000}"/>
    <cellStyle name="Migliaia 15 3 4 2 2" xfId="10735" xr:uid="{00000000-0005-0000-0000-000084590000}"/>
    <cellStyle name="Migliaia 15 3 4 2 3" xfId="14900" xr:uid="{00000000-0005-0000-0000-000085590000}"/>
    <cellStyle name="Migliaia 15 3 4 2 4" xfId="16234" xr:uid="{00000000-0005-0000-0000-000086590000}"/>
    <cellStyle name="Migliaia 15 3 4 2 5" xfId="28599" xr:uid="{00000000-0005-0000-0000-000087590000}"/>
    <cellStyle name="Migliaia 15 3 4 2 6" xfId="12404" xr:uid="{00000000-0005-0000-0000-000088590000}"/>
    <cellStyle name="Migliaia 15 3 4 3" xfId="9983" xr:uid="{00000000-0005-0000-0000-000089590000}"/>
    <cellStyle name="Migliaia 15 3 4 3 2" xfId="31452" xr:uid="{00000000-0005-0000-0000-00008A590000}"/>
    <cellStyle name="Migliaia 15 3 4 3 2 2" xfId="36610" xr:uid="{00000000-0005-0000-0000-00008B590000}"/>
    <cellStyle name="Migliaia 15 3 4 3 2 3" xfId="41912" xr:uid="{00000000-0005-0000-0000-00008C590000}"/>
    <cellStyle name="Migliaia 15 3 4 3 3" xfId="33959" xr:uid="{00000000-0005-0000-0000-00008D590000}"/>
    <cellStyle name="Migliaia 15 3 4 3 4" xfId="39261" xr:uid="{00000000-0005-0000-0000-00008E590000}"/>
    <cellStyle name="Migliaia 15 3 4 4" xfId="16233" xr:uid="{00000000-0005-0000-0000-00008F590000}"/>
    <cellStyle name="Migliaia 15 3 4 4 2" xfId="34861" xr:uid="{00000000-0005-0000-0000-000090590000}"/>
    <cellStyle name="Migliaia 15 3 4 4 3" xfId="40163" xr:uid="{00000000-0005-0000-0000-000091590000}"/>
    <cellStyle name="Migliaia 15 3 4 4 4" xfId="29481" xr:uid="{00000000-0005-0000-0000-000092590000}"/>
    <cellStyle name="Migliaia 15 3 4 5" xfId="32378" xr:uid="{00000000-0005-0000-0000-000093590000}"/>
    <cellStyle name="Migliaia 15 3 4 6" xfId="37512" xr:uid="{00000000-0005-0000-0000-000094590000}"/>
    <cellStyle name="Migliaia 15 3 4 7" xfId="12403" xr:uid="{00000000-0005-0000-0000-000095590000}"/>
    <cellStyle name="Migliaia 15 3 5" xfId="4034" xr:uid="{00000000-0005-0000-0000-000096590000}"/>
    <cellStyle name="Migliaia 15 3 5 2" xfId="10504" xr:uid="{00000000-0005-0000-0000-000097590000}"/>
    <cellStyle name="Migliaia 15 3 5 2 2" xfId="31453" xr:uid="{00000000-0005-0000-0000-000098590000}"/>
    <cellStyle name="Migliaia 15 3 5 2 2 2" xfId="36611" xr:uid="{00000000-0005-0000-0000-000099590000}"/>
    <cellStyle name="Migliaia 15 3 5 2 2 3" xfId="41913" xr:uid="{00000000-0005-0000-0000-00009A590000}"/>
    <cellStyle name="Migliaia 15 3 5 2 3" xfId="33960" xr:uid="{00000000-0005-0000-0000-00009B590000}"/>
    <cellStyle name="Migliaia 15 3 5 2 4" xfId="39262" xr:uid="{00000000-0005-0000-0000-00009C590000}"/>
    <cellStyle name="Migliaia 15 3 5 3" xfId="16235" xr:uid="{00000000-0005-0000-0000-00009D590000}"/>
    <cellStyle name="Migliaia 15 3 5 3 2" xfId="34862" xr:uid="{00000000-0005-0000-0000-00009E590000}"/>
    <cellStyle name="Migliaia 15 3 5 3 3" xfId="40164" xr:uid="{00000000-0005-0000-0000-00009F590000}"/>
    <cellStyle name="Migliaia 15 3 5 3 4" xfId="29482" xr:uid="{00000000-0005-0000-0000-0000A0590000}"/>
    <cellStyle name="Migliaia 15 3 5 4" xfId="32379" xr:uid="{00000000-0005-0000-0000-0000A1590000}"/>
    <cellStyle name="Migliaia 15 3 5 5" xfId="37513" xr:uid="{00000000-0005-0000-0000-0000A2590000}"/>
    <cellStyle name="Migliaia 15 3 5 6" xfId="12405" xr:uid="{00000000-0005-0000-0000-0000A3590000}"/>
    <cellStyle name="Migliaia 15 3 6" xfId="3586" xr:uid="{00000000-0005-0000-0000-0000A4590000}"/>
    <cellStyle name="Migliaia 15 3 6 2" xfId="10207" xr:uid="{00000000-0005-0000-0000-0000A5590000}"/>
    <cellStyle name="Migliaia 15 3 6 2 2" xfId="34863" xr:uid="{00000000-0005-0000-0000-0000A6590000}"/>
    <cellStyle name="Migliaia 15 3 6 2 3" xfId="40165" xr:uid="{00000000-0005-0000-0000-0000A7590000}"/>
    <cellStyle name="Migliaia 15 3 6 3" xfId="15032" xr:uid="{00000000-0005-0000-0000-0000A8590000}"/>
    <cellStyle name="Migliaia 15 3 6 4" xfId="16236" xr:uid="{00000000-0005-0000-0000-0000A9590000}"/>
    <cellStyle name="Migliaia 15 3 6 4 2" xfId="37514" xr:uid="{00000000-0005-0000-0000-0000AA590000}"/>
    <cellStyle name="Migliaia 15 3 6 5" xfId="12406" xr:uid="{00000000-0005-0000-0000-0000AB590000}"/>
    <cellStyle name="Migliaia 15 3 7" xfId="8546" xr:uid="{00000000-0005-0000-0000-0000AC590000}"/>
    <cellStyle name="Migliaia 15 3 7 2" xfId="29483" xr:uid="{00000000-0005-0000-0000-0000AD590000}"/>
    <cellStyle name="Migliaia 15 3 7 2 2" xfId="34864" xr:uid="{00000000-0005-0000-0000-0000AE590000}"/>
    <cellStyle name="Migliaia 15 3 7 2 3" xfId="40166" xr:uid="{00000000-0005-0000-0000-0000AF590000}"/>
    <cellStyle name="Migliaia 15 3 7 3" xfId="32380" xr:uid="{00000000-0005-0000-0000-0000B0590000}"/>
    <cellStyle name="Migliaia 15 3 7 4" xfId="37515" xr:uid="{00000000-0005-0000-0000-0000B1590000}"/>
    <cellStyle name="Migliaia 15 3 8" xfId="13715" xr:uid="{00000000-0005-0000-0000-0000B2590000}"/>
    <cellStyle name="Migliaia 15 3 8 2" xfId="29484" xr:uid="{00000000-0005-0000-0000-0000B3590000}"/>
    <cellStyle name="Migliaia 15 3 8 2 2" xfId="34865" xr:uid="{00000000-0005-0000-0000-0000B4590000}"/>
    <cellStyle name="Migliaia 15 3 8 2 3" xfId="40167" xr:uid="{00000000-0005-0000-0000-0000B5590000}"/>
    <cellStyle name="Migliaia 15 3 8 3" xfId="32381" xr:uid="{00000000-0005-0000-0000-0000B6590000}"/>
    <cellStyle name="Migliaia 15 3 8 4" xfId="37516" xr:uid="{00000000-0005-0000-0000-0000B7590000}"/>
    <cellStyle name="Migliaia 15 3 8 5" xfId="20620" xr:uid="{00000000-0005-0000-0000-0000B8590000}"/>
    <cellStyle name="Migliaia 15 3 9" xfId="16227" xr:uid="{00000000-0005-0000-0000-0000B9590000}"/>
    <cellStyle name="Migliaia 15 4" xfId="403" xr:uid="{00000000-0005-0000-0000-0000BA590000}"/>
    <cellStyle name="Migliaia 15 4 2" xfId="4338" xr:uid="{00000000-0005-0000-0000-0000BB590000}"/>
    <cellStyle name="Migliaia 15 4 2 2" xfId="5103" xr:uid="{00000000-0005-0000-0000-0000BC590000}"/>
    <cellStyle name="Migliaia 15 4 2 2 2" xfId="29485" xr:uid="{00000000-0005-0000-0000-0000BD590000}"/>
    <cellStyle name="Migliaia 15 4 2 2 2 2" xfId="34866" xr:uid="{00000000-0005-0000-0000-0000BE590000}"/>
    <cellStyle name="Migliaia 15 4 2 2 2 3" xfId="40168" xr:uid="{00000000-0005-0000-0000-0000BF590000}"/>
    <cellStyle name="Migliaia 15 4 2 2 3" xfId="32382" xr:uid="{00000000-0005-0000-0000-0000C0590000}"/>
    <cellStyle name="Migliaia 15 4 2 2 4" xfId="37517" xr:uid="{00000000-0005-0000-0000-0000C1590000}"/>
    <cellStyle name="Migliaia 15 4 2 3" xfId="8214" xr:uid="{00000000-0005-0000-0000-0000C2590000}"/>
    <cellStyle name="Migliaia 15 4 2 3 2" xfId="29486" xr:uid="{00000000-0005-0000-0000-0000C3590000}"/>
    <cellStyle name="Migliaia 15 4 2 3 2 2" xfId="34867" xr:uid="{00000000-0005-0000-0000-0000C4590000}"/>
    <cellStyle name="Migliaia 15 4 2 3 2 3" xfId="40169" xr:uid="{00000000-0005-0000-0000-0000C5590000}"/>
    <cellStyle name="Migliaia 15 4 2 3 3" xfId="32383" xr:uid="{00000000-0005-0000-0000-0000C6590000}"/>
    <cellStyle name="Migliaia 15 4 2 3 4" xfId="37518" xr:uid="{00000000-0005-0000-0000-0000C7590000}"/>
    <cellStyle name="Migliaia 15 4 2 4" xfId="7565" xr:uid="{00000000-0005-0000-0000-0000C8590000}"/>
    <cellStyle name="Migliaia 15 4 2 5" xfId="6934" xr:uid="{00000000-0005-0000-0000-0000C9590000}"/>
    <cellStyle name="Migliaia 15 4 2 5 2" xfId="17707" xr:uid="{00000000-0005-0000-0000-0000CA590000}"/>
    <cellStyle name="Migliaia 15 4 2 5 3" xfId="42498" xr:uid="{00000000-0005-0000-0000-0000CB590000}"/>
    <cellStyle name="Migliaia 15 4 2 5 4" xfId="46700" xr:uid="{00000000-0005-0000-0000-0000CC590000}"/>
    <cellStyle name="Migliaia 15 4 2 5 5" xfId="49716" xr:uid="{00000000-0005-0000-0000-0000CD590000}"/>
    <cellStyle name="Migliaia 15 4 2 6" xfId="16238" xr:uid="{00000000-0005-0000-0000-0000CE590000}"/>
    <cellStyle name="Migliaia 15 4 2 7" xfId="20622" xr:uid="{00000000-0005-0000-0000-0000CF590000}"/>
    <cellStyle name="Migliaia 15 4 3" xfId="5104" xr:uid="{00000000-0005-0000-0000-0000D0590000}"/>
    <cellStyle name="Migliaia 15 4 3 2" xfId="14484" xr:uid="{00000000-0005-0000-0000-0000D1590000}"/>
    <cellStyle name="Migliaia 15 4 3 2 2" xfId="34868" xr:uid="{00000000-0005-0000-0000-0000D2590000}"/>
    <cellStyle name="Migliaia 15 4 3 2 3" xfId="40170" xr:uid="{00000000-0005-0000-0000-0000D3590000}"/>
    <cellStyle name="Migliaia 15 4 3 3" xfId="32384" xr:uid="{00000000-0005-0000-0000-0000D4590000}"/>
    <cellStyle name="Migliaia 15 4 3 4" xfId="37519" xr:uid="{00000000-0005-0000-0000-0000D5590000}"/>
    <cellStyle name="Migliaia 15 4 3 5" xfId="13713" xr:uid="{00000000-0005-0000-0000-0000D6590000}"/>
    <cellStyle name="Migliaia 15 4 4" xfId="8215" xr:uid="{00000000-0005-0000-0000-0000D7590000}"/>
    <cellStyle name="Migliaia 15 4 4 2" xfId="29487" xr:uid="{00000000-0005-0000-0000-0000D8590000}"/>
    <cellStyle name="Migliaia 15 4 4 2 2" xfId="34869" xr:uid="{00000000-0005-0000-0000-0000D9590000}"/>
    <cellStyle name="Migliaia 15 4 4 2 3" xfId="40171" xr:uid="{00000000-0005-0000-0000-0000DA590000}"/>
    <cellStyle name="Migliaia 15 4 4 3" xfId="32385" xr:uid="{00000000-0005-0000-0000-0000DB590000}"/>
    <cellStyle name="Migliaia 15 4 4 4" xfId="37520" xr:uid="{00000000-0005-0000-0000-0000DC590000}"/>
    <cellStyle name="Migliaia 15 4 5" xfId="7564" xr:uid="{00000000-0005-0000-0000-0000DD590000}"/>
    <cellStyle name="Migliaia 15 4 5 2" xfId="29488" xr:uid="{00000000-0005-0000-0000-0000DE590000}"/>
    <cellStyle name="Migliaia 15 4 5 2 2" xfId="34870" xr:uid="{00000000-0005-0000-0000-0000DF590000}"/>
    <cellStyle name="Migliaia 15 4 5 2 3" xfId="40172" xr:uid="{00000000-0005-0000-0000-0000E0590000}"/>
    <cellStyle name="Migliaia 15 4 5 3" xfId="32386" xr:uid="{00000000-0005-0000-0000-0000E1590000}"/>
    <cellStyle name="Migliaia 15 4 5 4" xfId="37521" xr:uid="{00000000-0005-0000-0000-0000E2590000}"/>
    <cellStyle name="Migliaia 15 4 6" xfId="6933" xr:uid="{00000000-0005-0000-0000-0000E3590000}"/>
    <cellStyle name="Migliaia 15 4 6 2" xfId="17706" xr:uid="{00000000-0005-0000-0000-0000E4590000}"/>
    <cellStyle name="Migliaia 15 4 6 2 2" xfId="34871" xr:uid="{00000000-0005-0000-0000-0000E5590000}"/>
    <cellStyle name="Migliaia 15 4 6 2 3" xfId="40173" xr:uid="{00000000-0005-0000-0000-0000E6590000}"/>
    <cellStyle name="Migliaia 15 4 6 2 4" xfId="29489" xr:uid="{00000000-0005-0000-0000-0000E7590000}"/>
    <cellStyle name="Migliaia 15 4 6 3" xfId="32387" xr:uid="{00000000-0005-0000-0000-0000E8590000}"/>
    <cellStyle name="Migliaia 15 4 6 4" xfId="37522" xr:uid="{00000000-0005-0000-0000-0000E9590000}"/>
    <cellStyle name="Migliaia 15 4 6 5" xfId="20623" xr:uid="{00000000-0005-0000-0000-0000EA590000}"/>
    <cellStyle name="Migliaia 15 4 6 6" xfId="44458" xr:uid="{00000000-0005-0000-0000-0000EB590000}"/>
    <cellStyle name="Migliaia 15 4 6 7" xfId="46699" xr:uid="{00000000-0005-0000-0000-0000EC590000}"/>
    <cellStyle name="Migliaia 15 4 6 8" xfId="49715" xr:uid="{00000000-0005-0000-0000-0000ED590000}"/>
    <cellStyle name="Migliaia 15 4 7" xfId="16237" xr:uid="{00000000-0005-0000-0000-0000EE590000}"/>
    <cellStyle name="Migliaia 15 4 7 2" xfId="29490" xr:uid="{00000000-0005-0000-0000-0000EF590000}"/>
    <cellStyle name="Migliaia 15 4 7 2 2" xfId="34872" xr:uid="{00000000-0005-0000-0000-0000F0590000}"/>
    <cellStyle name="Migliaia 15 4 7 2 3" xfId="40174" xr:uid="{00000000-0005-0000-0000-0000F1590000}"/>
    <cellStyle name="Migliaia 15 4 7 3" xfId="32388" xr:uid="{00000000-0005-0000-0000-0000F2590000}"/>
    <cellStyle name="Migliaia 15 4 7 4" xfId="37523" xr:uid="{00000000-0005-0000-0000-0000F3590000}"/>
    <cellStyle name="Migliaia 15 4 7 5" xfId="20624" xr:uid="{00000000-0005-0000-0000-0000F4590000}"/>
    <cellStyle name="Migliaia 15 4 8" xfId="20621" xr:uid="{00000000-0005-0000-0000-0000F5590000}"/>
    <cellStyle name="Migliaia 15 4 9" xfId="2364" xr:uid="{00000000-0005-0000-0000-0000F6590000}"/>
    <cellStyle name="Migliaia 15 5" xfId="404" xr:uid="{00000000-0005-0000-0000-0000F7590000}"/>
    <cellStyle name="Migliaia 15 5 2" xfId="4339" xr:uid="{00000000-0005-0000-0000-0000F8590000}"/>
    <cellStyle name="Migliaia 15 5 2 2" xfId="14686" xr:uid="{00000000-0005-0000-0000-0000F9590000}"/>
    <cellStyle name="Migliaia 15 5 2 2 2" xfId="34873" xr:uid="{00000000-0005-0000-0000-0000FA590000}"/>
    <cellStyle name="Migliaia 15 5 2 2 3" xfId="40175" xr:uid="{00000000-0005-0000-0000-0000FB590000}"/>
    <cellStyle name="Migliaia 15 5 2 3" xfId="16240" xr:uid="{00000000-0005-0000-0000-0000FC590000}"/>
    <cellStyle name="Migliaia 15 5 2 3 2" xfId="32389" xr:uid="{00000000-0005-0000-0000-0000FD590000}"/>
    <cellStyle name="Migliaia 15 5 2 4" xfId="37524" xr:uid="{00000000-0005-0000-0000-0000FE590000}"/>
    <cellStyle name="Migliaia 15 5 2 5" xfId="12407" xr:uid="{00000000-0005-0000-0000-0000FF590000}"/>
    <cellStyle name="Migliaia 15 5 3" xfId="7566" xr:uid="{00000000-0005-0000-0000-0000005A0000}"/>
    <cellStyle name="Migliaia 15 5 3 2" xfId="29491" xr:uid="{00000000-0005-0000-0000-0000015A0000}"/>
    <cellStyle name="Migliaia 15 5 3 2 2" xfId="34874" xr:uid="{00000000-0005-0000-0000-0000025A0000}"/>
    <cellStyle name="Migliaia 15 5 3 2 3" xfId="40176" xr:uid="{00000000-0005-0000-0000-0000035A0000}"/>
    <cellStyle name="Migliaia 15 5 3 3" xfId="32390" xr:uid="{00000000-0005-0000-0000-0000045A0000}"/>
    <cellStyle name="Migliaia 15 5 3 4" xfId="37525" xr:uid="{00000000-0005-0000-0000-0000055A0000}"/>
    <cellStyle name="Migliaia 15 5 4" xfId="6935" xr:uid="{00000000-0005-0000-0000-0000065A0000}"/>
    <cellStyle name="Migliaia 15 5 4 2" xfId="17708" xr:uid="{00000000-0005-0000-0000-0000075A0000}"/>
    <cellStyle name="Migliaia 15 5 4 2 2" xfId="34875" xr:uid="{00000000-0005-0000-0000-0000085A0000}"/>
    <cellStyle name="Migliaia 15 5 4 2 3" xfId="40177" xr:uid="{00000000-0005-0000-0000-0000095A0000}"/>
    <cellStyle name="Migliaia 15 5 4 2 4" xfId="29492" xr:uid="{00000000-0005-0000-0000-00000A5A0000}"/>
    <cellStyle name="Migliaia 15 5 4 3" xfId="32391" xr:uid="{00000000-0005-0000-0000-00000B5A0000}"/>
    <cellStyle name="Migliaia 15 5 4 4" xfId="37526" xr:uid="{00000000-0005-0000-0000-00000C5A0000}"/>
    <cellStyle name="Migliaia 15 5 4 5" xfId="20626" xr:uid="{00000000-0005-0000-0000-00000D5A0000}"/>
    <cellStyle name="Migliaia 15 5 4 6" xfId="29376" xr:uid="{00000000-0005-0000-0000-00000E5A0000}"/>
    <cellStyle name="Migliaia 15 5 4 7" xfId="46701" xr:uid="{00000000-0005-0000-0000-00000F5A0000}"/>
    <cellStyle name="Migliaia 15 5 4 8" xfId="49717" xr:uid="{00000000-0005-0000-0000-0000105A0000}"/>
    <cellStyle name="Migliaia 15 5 5" xfId="16239" xr:uid="{00000000-0005-0000-0000-0000115A0000}"/>
    <cellStyle name="Migliaia 15 5 5 2" xfId="29493" xr:uid="{00000000-0005-0000-0000-0000125A0000}"/>
    <cellStyle name="Migliaia 15 5 5 2 2" xfId="34876" xr:uid="{00000000-0005-0000-0000-0000135A0000}"/>
    <cellStyle name="Migliaia 15 5 5 2 3" xfId="40178" xr:uid="{00000000-0005-0000-0000-0000145A0000}"/>
    <cellStyle name="Migliaia 15 5 5 3" xfId="32392" xr:uid="{00000000-0005-0000-0000-0000155A0000}"/>
    <cellStyle name="Migliaia 15 5 5 4" xfId="37527" xr:uid="{00000000-0005-0000-0000-0000165A0000}"/>
    <cellStyle name="Migliaia 15 5 5 5" xfId="20627" xr:uid="{00000000-0005-0000-0000-0000175A0000}"/>
    <cellStyle name="Migliaia 15 5 6" xfId="20628" xr:uid="{00000000-0005-0000-0000-0000185A0000}"/>
    <cellStyle name="Migliaia 15 5 6 2" xfId="29494" xr:uid="{00000000-0005-0000-0000-0000195A0000}"/>
    <cellStyle name="Migliaia 15 5 6 2 2" xfId="34877" xr:uid="{00000000-0005-0000-0000-00001A5A0000}"/>
    <cellStyle name="Migliaia 15 5 6 2 3" xfId="40179" xr:uid="{00000000-0005-0000-0000-00001B5A0000}"/>
    <cellStyle name="Migliaia 15 5 6 3" xfId="32393" xr:uid="{00000000-0005-0000-0000-00001C5A0000}"/>
    <cellStyle name="Migliaia 15 5 6 4" xfId="37528" xr:uid="{00000000-0005-0000-0000-00001D5A0000}"/>
    <cellStyle name="Migliaia 15 5 7" xfId="20625" xr:uid="{00000000-0005-0000-0000-00001E5A0000}"/>
    <cellStyle name="Migliaia 15 5 8" xfId="2365" xr:uid="{00000000-0005-0000-0000-00001F5A0000}"/>
    <cellStyle name="Migliaia 15 6" xfId="2360" xr:uid="{00000000-0005-0000-0000-0000205A0000}"/>
    <cellStyle name="Migliaia 15 6 2" xfId="4334" xr:uid="{00000000-0005-0000-0000-0000215A0000}"/>
    <cellStyle name="Migliaia 15 6 2 2" xfId="6003" xr:uid="{00000000-0005-0000-0000-0000225A0000}"/>
    <cellStyle name="Migliaia 15 6 2 3" xfId="14983" xr:uid="{00000000-0005-0000-0000-0000235A0000}"/>
    <cellStyle name="Migliaia 15 6 2 4" xfId="16242" xr:uid="{00000000-0005-0000-0000-0000245A0000}"/>
    <cellStyle name="Migliaia 15 6 2 5" xfId="28600" xr:uid="{00000000-0005-0000-0000-0000255A0000}"/>
    <cellStyle name="Migliaia 15 6 2 6" xfId="12409" xr:uid="{00000000-0005-0000-0000-0000265A0000}"/>
    <cellStyle name="Migliaia 15 6 3" xfId="5755" xr:uid="{00000000-0005-0000-0000-0000275A0000}"/>
    <cellStyle name="Migliaia 15 6 3 2" xfId="31454" xr:uid="{00000000-0005-0000-0000-0000285A0000}"/>
    <cellStyle name="Migliaia 15 6 3 2 2" xfId="36612" xr:uid="{00000000-0005-0000-0000-0000295A0000}"/>
    <cellStyle name="Migliaia 15 6 3 2 3" xfId="41914" xr:uid="{00000000-0005-0000-0000-00002A5A0000}"/>
    <cellStyle name="Migliaia 15 6 3 3" xfId="33961" xr:uid="{00000000-0005-0000-0000-00002B5A0000}"/>
    <cellStyle name="Migliaia 15 6 3 4" xfId="39263" xr:uid="{00000000-0005-0000-0000-00002C5A0000}"/>
    <cellStyle name="Migliaia 15 6 4" xfId="16241" xr:uid="{00000000-0005-0000-0000-00002D5A0000}"/>
    <cellStyle name="Migliaia 15 6 4 2" xfId="34878" xr:uid="{00000000-0005-0000-0000-00002E5A0000}"/>
    <cellStyle name="Migliaia 15 6 4 3" xfId="40180" xr:uid="{00000000-0005-0000-0000-00002F5A0000}"/>
    <cellStyle name="Migliaia 15 6 4 4" xfId="29495" xr:uid="{00000000-0005-0000-0000-0000305A0000}"/>
    <cellStyle name="Migliaia 15 6 5" xfId="32394" xr:uid="{00000000-0005-0000-0000-0000315A0000}"/>
    <cellStyle name="Migliaia 15 6 6" xfId="37529" xr:uid="{00000000-0005-0000-0000-0000325A0000}"/>
    <cellStyle name="Migliaia 15 6 7" xfId="12408" xr:uid="{00000000-0005-0000-0000-0000335A0000}"/>
    <cellStyle name="Migliaia 15 7" xfId="4032" xr:uid="{00000000-0005-0000-0000-0000345A0000}"/>
    <cellStyle name="Migliaia 15 7 2" xfId="10502" xr:uid="{00000000-0005-0000-0000-0000355A0000}"/>
    <cellStyle name="Migliaia 15 7 2 2" xfId="31455" xr:uid="{00000000-0005-0000-0000-0000365A0000}"/>
    <cellStyle name="Migliaia 15 7 2 2 2" xfId="36613" xr:uid="{00000000-0005-0000-0000-0000375A0000}"/>
    <cellStyle name="Migliaia 15 7 2 2 3" xfId="41915" xr:uid="{00000000-0005-0000-0000-0000385A0000}"/>
    <cellStyle name="Migliaia 15 7 2 3" xfId="33962" xr:uid="{00000000-0005-0000-0000-0000395A0000}"/>
    <cellStyle name="Migliaia 15 7 2 4" xfId="39264" xr:uid="{00000000-0005-0000-0000-00003A5A0000}"/>
    <cellStyle name="Migliaia 15 7 3" xfId="16243" xr:uid="{00000000-0005-0000-0000-00003B5A0000}"/>
    <cellStyle name="Migliaia 15 7 3 2" xfId="34879" xr:uid="{00000000-0005-0000-0000-00003C5A0000}"/>
    <cellStyle name="Migliaia 15 7 3 3" xfId="40181" xr:uid="{00000000-0005-0000-0000-00003D5A0000}"/>
    <cellStyle name="Migliaia 15 7 3 4" xfId="29496" xr:uid="{00000000-0005-0000-0000-00003E5A0000}"/>
    <cellStyle name="Migliaia 15 7 4" xfId="32395" xr:uid="{00000000-0005-0000-0000-00003F5A0000}"/>
    <cellStyle name="Migliaia 15 7 5" xfId="37530" xr:uid="{00000000-0005-0000-0000-0000405A0000}"/>
    <cellStyle name="Migliaia 15 7 6" xfId="12410" xr:uid="{00000000-0005-0000-0000-0000415A0000}"/>
    <cellStyle name="Migliaia 15 8" xfId="3584" xr:uid="{00000000-0005-0000-0000-0000425A0000}"/>
    <cellStyle name="Migliaia 15 8 2" xfId="10205" xr:uid="{00000000-0005-0000-0000-0000435A0000}"/>
    <cellStyle name="Migliaia 15 8 2 2" xfId="31456" xr:uid="{00000000-0005-0000-0000-0000445A0000}"/>
    <cellStyle name="Migliaia 15 8 2 2 2" xfId="36614" xr:uid="{00000000-0005-0000-0000-0000455A0000}"/>
    <cellStyle name="Migliaia 15 8 2 2 3" xfId="41916" xr:uid="{00000000-0005-0000-0000-0000465A0000}"/>
    <cellStyle name="Migliaia 15 8 2 3" xfId="33963" xr:uid="{00000000-0005-0000-0000-0000475A0000}"/>
    <cellStyle name="Migliaia 15 8 2 4" xfId="39265" xr:uid="{00000000-0005-0000-0000-0000485A0000}"/>
    <cellStyle name="Migliaia 15 8 3" xfId="16244" xr:uid="{00000000-0005-0000-0000-0000495A0000}"/>
    <cellStyle name="Migliaia 15 8 3 2" xfId="34880" xr:uid="{00000000-0005-0000-0000-00004A5A0000}"/>
    <cellStyle name="Migliaia 15 8 3 3" xfId="40182" xr:uid="{00000000-0005-0000-0000-00004B5A0000}"/>
    <cellStyle name="Migliaia 15 8 3 4" xfId="29497" xr:uid="{00000000-0005-0000-0000-00004C5A0000}"/>
    <cellStyle name="Migliaia 15 8 4" xfId="32396" xr:uid="{00000000-0005-0000-0000-00004D5A0000}"/>
    <cellStyle name="Migliaia 15 8 5" xfId="37531" xr:uid="{00000000-0005-0000-0000-00004E5A0000}"/>
    <cellStyle name="Migliaia 15 8 6" xfId="12411" xr:uid="{00000000-0005-0000-0000-00004F5A0000}"/>
    <cellStyle name="Migliaia 15 9" xfId="13453" xr:uid="{00000000-0005-0000-0000-0000505A0000}"/>
    <cellStyle name="Migliaia 15 9 2" xfId="29498" xr:uid="{00000000-0005-0000-0000-0000515A0000}"/>
    <cellStyle name="Migliaia 15 9 2 2" xfId="34881" xr:uid="{00000000-0005-0000-0000-0000525A0000}"/>
    <cellStyle name="Migliaia 15 9 2 3" xfId="40183" xr:uid="{00000000-0005-0000-0000-0000535A0000}"/>
    <cellStyle name="Migliaia 15 9 3" xfId="32397" xr:uid="{00000000-0005-0000-0000-0000545A0000}"/>
    <cellStyle name="Migliaia 15 9 4" xfId="37532" xr:uid="{00000000-0005-0000-0000-0000555A0000}"/>
    <cellStyle name="Migliaia 16" xfId="405" xr:uid="{00000000-0005-0000-0000-0000565A0000}"/>
    <cellStyle name="Migliaia 16 10" xfId="16245" xr:uid="{00000000-0005-0000-0000-0000575A0000}"/>
    <cellStyle name="Migliaia 16 10 2" xfId="34882" xr:uid="{00000000-0005-0000-0000-0000585A0000}"/>
    <cellStyle name="Migliaia 16 10 3" xfId="40184" xr:uid="{00000000-0005-0000-0000-0000595A0000}"/>
    <cellStyle name="Migliaia 16 10 4" xfId="29499" xr:uid="{00000000-0005-0000-0000-00005A5A0000}"/>
    <cellStyle name="Migliaia 16 11" xfId="32398" xr:uid="{00000000-0005-0000-0000-00005B5A0000}"/>
    <cellStyle name="Migliaia 16 12" xfId="37533" xr:uid="{00000000-0005-0000-0000-00005C5A0000}"/>
    <cellStyle name="Migliaia 16 13" xfId="1803" xr:uid="{00000000-0005-0000-0000-00005D5A0000}"/>
    <cellStyle name="Migliaia 16 2" xfId="406" xr:uid="{00000000-0005-0000-0000-00005E5A0000}"/>
    <cellStyle name="Migliaia 16 2 2" xfId="2367" xr:uid="{00000000-0005-0000-0000-00005F5A0000}"/>
    <cellStyle name="Migliaia 16 2 2 2" xfId="4341" xr:uid="{00000000-0005-0000-0000-0000605A0000}"/>
    <cellStyle name="Migliaia 16 2 2 2 2" xfId="10675" xr:uid="{00000000-0005-0000-0000-0000615A0000}"/>
    <cellStyle name="Migliaia 16 2 2 2 2 2" xfId="34883" xr:uid="{00000000-0005-0000-0000-0000625A0000}"/>
    <cellStyle name="Migliaia 16 2 2 2 2 3" xfId="40185" xr:uid="{00000000-0005-0000-0000-0000635A0000}"/>
    <cellStyle name="Migliaia 16 2 2 2 3" xfId="14687" xr:uid="{00000000-0005-0000-0000-0000645A0000}"/>
    <cellStyle name="Migliaia 16 2 2 2 4" xfId="16248" xr:uid="{00000000-0005-0000-0000-0000655A0000}"/>
    <cellStyle name="Migliaia 16 2 2 2 4 2" xfId="37534" xr:uid="{00000000-0005-0000-0000-0000665A0000}"/>
    <cellStyle name="Migliaia 16 2 2 2 5" xfId="12412" xr:uid="{00000000-0005-0000-0000-0000675A0000}"/>
    <cellStyle name="Migliaia 16 2 2 3" xfId="7902" xr:uid="{00000000-0005-0000-0000-0000685A0000}"/>
    <cellStyle name="Migliaia 16 2 2 3 2" xfId="31457" xr:uid="{00000000-0005-0000-0000-0000695A0000}"/>
    <cellStyle name="Migliaia 16 2 2 3 2 2" xfId="36615" xr:uid="{00000000-0005-0000-0000-00006A5A0000}"/>
    <cellStyle name="Migliaia 16 2 2 3 2 3" xfId="41917" xr:uid="{00000000-0005-0000-0000-00006B5A0000}"/>
    <cellStyle name="Migliaia 16 2 2 3 3" xfId="33964" xr:uid="{00000000-0005-0000-0000-00006C5A0000}"/>
    <cellStyle name="Migliaia 16 2 2 3 4" xfId="39266" xr:uid="{00000000-0005-0000-0000-00006D5A0000}"/>
    <cellStyle name="Migliaia 16 2 2 4" xfId="6936" xr:uid="{00000000-0005-0000-0000-00006E5A0000}"/>
    <cellStyle name="Migliaia 16 2 2 4 2" xfId="17709" xr:uid="{00000000-0005-0000-0000-00006F5A0000}"/>
    <cellStyle name="Migliaia 16 2 2 4 3" xfId="43402" xr:uid="{00000000-0005-0000-0000-0000705A0000}"/>
    <cellStyle name="Migliaia 16 2 2 4 4" xfId="46702" xr:uid="{00000000-0005-0000-0000-0000715A0000}"/>
    <cellStyle name="Migliaia 16 2 2 4 5" xfId="49718" xr:uid="{00000000-0005-0000-0000-0000725A0000}"/>
    <cellStyle name="Migliaia 16 2 2 5" xfId="16247" xr:uid="{00000000-0005-0000-0000-0000735A0000}"/>
    <cellStyle name="Migliaia 16 2 2 6" xfId="20630" xr:uid="{00000000-0005-0000-0000-0000745A0000}"/>
    <cellStyle name="Migliaia 16 2 3" xfId="4036" xr:uid="{00000000-0005-0000-0000-0000755A0000}"/>
    <cellStyle name="Migliaia 16 2 3 2" xfId="10506" xr:uid="{00000000-0005-0000-0000-0000765A0000}"/>
    <cellStyle name="Migliaia 16 2 3 2 2" xfId="31458" xr:uid="{00000000-0005-0000-0000-0000775A0000}"/>
    <cellStyle name="Migliaia 16 2 3 2 2 2" xfId="36616" xr:uid="{00000000-0005-0000-0000-0000785A0000}"/>
    <cellStyle name="Migliaia 16 2 3 2 2 3" xfId="41918" xr:uid="{00000000-0005-0000-0000-0000795A0000}"/>
    <cellStyle name="Migliaia 16 2 3 2 3" xfId="33965" xr:uid="{00000000-0005-0000-0000-00007A5A0000}"/>
    <cellStyle name="Migliaia 16 2 3 2 4" xfId="39267" xr:uid="{00000000-0005-0000-0000-00007B5A0000}"/>
    <cellStyle name="Migliaia 16 2 3 3" xfId="16249" xr:uid="{00000000-0005-0000-0000-00007C5A0000}"/>
    <cellStyle name="Migliaia 16 2 3 3 2" xfId="34884" xr:uid="{00000000-0005-0000-0000-00007D5A0000}"/>
    <cellStyle name="Migliaia 16 2 3 3 3" xfId="40186" xr:uid="{00000000-0005-0000-0000-00007E5A0000}"/>
    <cellStyle name="Migliaia 16 2 3 3 4" xfId="29500" xr:uid="{00000000-0005-0000-0000-00007F5A0000}"/>
    <cellStyle name="Migliaia 16 2 3 4" xfId="32399" xr:uid="{00000000-0005-0000-0000-0000805A0000}"/>
    <cellStyle name="Migliaia 16 2 3 5" xfId="37535" xr:uid="{00000000-0005-0000-0000-0000815A0000}"/>
    <cellStyle name="Migliaia 16 2 3 6" xfId="12413" xr:uid="{00000000-0005-0000-0000-0000825A0000}"/>
    <cellStyle name="Migliaia 16 2 4" xfId="3589" xr:uid="{00000000-0005-0000-0000-0000835A0000}"/>
    <cellStyle name="Migliaia 16 2 4 2" xfId="10209" xr:uid="{00000000-0005-0000-0000-0000845A0000}"/>
    <cellStyle name="Migliaia 16 2 4 2 2" xfId="34885" xr:uid="{00000000-0005-0000-0000-0000855A0000}"/>
    <cellStyle name="Migliaia 16 2 4 2 3" xfId="40187" xr:uid="{00000000-0005-0000-0000-0000865A0000}"/>
    <cellStyle name="Migliaia 16 2 4 3" xfId="14324" xr:uid="{00000000-0005-0000-0000-0000875A0000}"/>
    <cellStyle name="Migliaia 16 2 4 4" xfId="16250" xr:uid="{00000000-0005-0000-0000-0000885A0000}"/>
    <cellStyle name="Migliaia 16 2 4 4 2" xfId="37536" xr:uid="{00000000-0005-0000-0000-0000895A0000}"/>
    <cellStyle name="Migliaia 16 2 4 5" xfId="12414" xr:uid="{00000000-0005-0000-0000-00008A5A0000}"/>
    <cellStyle name="Migliaia 16 2 5" xfId="9415" xr:uid="{00000000-0005-0000-0000-00008B5A0000}"/>
    <cellStyle name="Migliaia 16 2 5 2" xfId="29501" xr:uid="{00000000-0005-0000-0000-00008C5A0000}"/>
    <cellStyle name="Migliaia 16 2 5 2 2" xfId="34886" xr:uid="{00000000-0005-0000-0000-00008D5A0000}"/>
    <cellStyle name="Migliaia 16 2 5 2 3" xfId="40188" xr:uid="{00000000-0005-0000-0000-00008E5A0000}"/>
    <cellStyle name="Migliaia 16 2 5 3" xfId="32400" xr:uid="{00000000-0005-0000-0000-00008F5A0000}"/>
    <cellStyle name="Migliaia 16 2 5 4" xfId="37537" xr:uid="{00000000-0005-0000-0000-0000905A0000}"/>
    <cellStyle name="Migliaia 16 2 6" xfId="16246" xr:uid="{00000000-0005-0000-0000-0000915A0000}"/>
    <cellStyle name="Migliaia 16 2 6 2" xfId="29502" xr:uid="{00000000-0005-0000-0000-0000925A0000}"/>
    <cellStyle name="Migliaia 16 2 6 2 2" xfId="34887" xr:uid="{00000000-0005-0000-0000-0000935A0000}"/>
    <cellStyle name="Migliaia 16 2 6 2 3" xfId="40189" xr:uid="{00000000-0005-0000-0000-0000945A0000}"/>
    <cellStyle name="Migliaia 16 2 6 3" xfId="32401" xr:uid="{00000000-0005-0000-0000-0000955A0000}"/>
    <cellStyle name="Migliaia 16 2 6 4" xfId="37538" xr:uid="{00000000-0005-0000-0000-0000965A0000}"/>
    <cellStyle name="Migliaia 16 2 6 5" xfId="20631" xr:uid="{00000000-0005-0000-0000-0000975A0000}"/>
    <cellStyle name="Migliaia 16 2 7" xfId="20629" xr:uid="{00000000-0005-0000-0000-0000985A0000}"/>
    <cellStyle name="Migliaia 16 2 8" xfId="1804" xr:uid="{00000000-0005-0000-0000-0000995A0000}"/>
    <cellStyle name="Migliaia 16 3" xfId="407" xr:uid="{00000000-0005-0000-0000-00009A5A0000}"/>
    <cellStyle name="Migliaia 16 3 10" xfId="20632" xr:uid="{00000000-0005-0000-0000-00009B5A0000}"/>
    <cellStyle name="Migliaia 16 3 11" xfId="12415" xr:uid="{00000000-0005-0000-0000-00009C5A0000}"/>
    <cellStyle name="Migliaia 16 3 12" xfId="1805" xr:uid="{00000000-0005-0000-0000-00009D5A0000}"/>
    <cellStyle name="Migliaia 16 3 2" xfId="408" xr:uid="{00000000-0005-0000-0000-00009E5A0000}"/>
    <cellStyle name="Migliaia 16 3 2 2" xfId="4343" xr:uid="{00000000-0005-0000-0000-00009F5A0000}"/>
    <cellStyle name="Migliaia 16 3 2 2 2" xfId="8216" xr:uid="{00000000-0005-0000-0000-0000A05A0000}"/>
    <cellStyle name="Migliaia 16 3 2 2 2 2" xfId="14688" xr:uid="{00000000-0005-0000-0000-0000A15A0000}"/>
    <cellStyle name="Migliaia 16 3 2 2 2 2 2" xfId="18153" xr:uid="{00000000-0005-0000-0000-0000A25A0000}"/>
    <cellStyle name="Migliaia 16 3 2 2 2 2 2 2" xfId="34888" xr:uid="{00000000-0005-0000-0000-0000A35A0000}"/>
    <cellStyle name="Migliaia 16 3 2 2 2 2 3" xfId="40190" xr:uid="{00000000-0005-0000-0000-0000A45A0000}"/>
    <cellStyle name="Migliaia 16 3 2 2 2 2 4" xfId="29503" xr:uid="{00000000-0005-0000-0000-0000A55A0000}"/>
    <cellStyle name="Migliaia 16 3 2 2 2 3" xfId="32402" xr:uid="{00000000-0005-0000-0000-0000A65A0000}"/>
    <cellStyle name="Migliaia 16 3 2 2 2 4" xfId="37539" xr:uid="{00000000-0005-0000-0000-0000A75A0000}"/>
    <cellStyle name="Migliaia 16 3 2 2 2 5" xfId="43737" xr:uid="{00000000-0005-0000-0000-0000A85A0000}"/>
    <cellStyle name="Migliaia 16 3 2 2 2 6" xfId="47159" xr:uid="{00000000-0005-0000-0000-0000A95A0000}"/>
    <cellStyle name="Migliaia 16 3 2 2 2 7" xfId="50175" xr:uid="{00000000-0005-0000-0000-0000AA5A0000}"/>
    <cellStyle name="Migliaia 16 3 2 2 2 8" xfId="13954" xr:uid="{00000000-0005-0000-0000-0000AB5A0000}"/>
    <cellStyle name="Migliaia 16 3 2 2 3" xfId="7991" xr:uid="{00000000-0005-0000-0000-0000AC5A0000}"/>
    <cellStyle name="Migliaia 16 3 2 2 4" xfId="6937" xr:uid="{00000000-0005-0000-0000-0000AD5A0000}"/>
    <cellStyle name="Migliaia 16 3 2 2 4 2" xfId="17710" xr:uid="{00000000-0005-0000-0000-0000AE5A0000}"/>
    <cellStyle name="Migliaia 16 3 2 2 4 3" xfId="43588" xr:uid="{00000000-0005-0000-0000-0000AF5A0000}"/>
    <cellStyle name="Migliaia 16 3 2 2 4 4" xfId="46703" xr:uid="{00000000-0005-0000-0000-0000B05A0000}"/>
    <cellStyle name="Migliaia 16 3 2 2 4 5" xfId="49719" xr:uid="{00000000-0005-0000-0000-0000B15A0000}"/>
    <cellStyle name="Migliaia 16 3 2 2 5" xfId="16253" xr:uid="{00000000-0005-0000-0000-0000B25A0000}"/>
    <cellStyle name="Migliaia 16 3 2 2 6" xfId="20634" xr:uid="{00000000-0005-0000-0000-0000B35A0000}"/>
    <cellStyle name="Migliaia 16 3 2 3" xfId="3591" xr:uid="{00000000-0005-0000-0000-0000B45A0000}"/>
    <cellStyle name="Migliaia 16 3 2 3 2" xfId="8727" xr:uid="{00000000-0005-0000-0000-0000B55A0000}"/>
    <cellStyle name="Migliaia 16 3 2 3 2 2" xfId="34889" xr:uid="{00000000-0005-0000-0000-0000B65A0000}"/>
    <cellStyle name="Migliaia 16 3 2 3 2 3" xfId="40191" xr:uid="{00000000-0005-0000-0000-0000B75A0000}"/>
    <cellStyle name="Migliaia 16 3 2 3 2 4" xfId="29504" xr:uid="{00000000-0005-0000-0000-0000B85A0000}"/>
    <cellStyle name="Migliaia 16 3 2 3 3" xfId="8217" xr:uid="{00000000-0005-0000-0000-0000B95A0000}"/>
    <cellStyle name="Migliaia 16 3 2 3 4" xfId="16254" xr:uid="{00000000-0005-0000-0000-0000BA5A0000}"/>
    <cellStyle name="Migliaia 16 3 2 3 4 2" xfId="37540" xr:uid="{00000000-0005-0000-0000-0000BB5A0000}"/>
    <cellStyle name="Migliaia 16 3 2 3 5" xfId="12416" xr:uid="{00000000-0005-0000-0000-0000BC5A0000}"/>
    <cellStyle name="Migliaia 16 3 2 4" xfId="7567" xr:uid="{00000000-0005-0000-0000-0000BD5A0000}"/>
    <cellStyle name="Migliaia 16 3 2 4 2" xfId="14373" xr:uid="{00000000-0005-0000-0000-0000BE5A0000}"/>
    <cellStyle name="Migliaia 16 3 2 4 2 2" xfId="34890" xr:uid="{00000000-0005-0000-0000-0000BF5A0000}"/>
    <cellStyle name="Migliaia 16 3 2 4 2 3" xfId="40192" xr:uid="{00000000-0005-0000-0000-0000C05A0000}"/>
    <cellStyle name="Migliaia 16 3 2 4 3" xfId="32403" xr:uid="{00000000-0005-0000-0000-0000C15A0000}"/>
    <cellStyle name="Migliaia 16 3 2 4 4" xfId="37541" xr:uid="{00000000-0005-0000-0000-0000C25A0000}"/>
    <cellStyle name="Migliaia 16 3 2 4 5" xfId="13456" xr:uid="{00000000-0005-0000-0000-0000C35A0000}"/>
    <cellStyle name="Migliaia 16 3 2 5" xfId="13711" xr:uid="{00000000-0005-0000-0000-0000C45A0000}"/>
    <cellStyle name="Migliaia 16 3 2 5 2" xfId="29505" xr:uid="{00000000-0005-0000-0000-0000C55A0000}"/>
    <cellStyle name="Migliaia 16 3 2 5 2 2" xfId="34891" xr:uid="{00000000-0005-0000-0000-0000C65A0000}"/>
    <cellStyle name="Migliaia 16 3 2 5 2 3" xfId="40193" xr:uid="{00000000-0005-0000-0000-0000C75A0000}"/>
    <cellStyle name="Migliaia 16 3 2 5 3" xfId="32404" xr:uid="{00000000-0005-0000-0000-0000C85A0000}"/>
    <cellStyle name="Migliaia 16 3 2 5 4" xfId="37542" xr:uid="{00000000-0005-0000-0000-0000C95A0000}"/>
    <cellStyle name="Migliaia 16 3 2 6" xfId="16252" xr:uid="{00000000-0005-0000-0000-0000CA5A0000}"/>
    <cellStyle name="Migliaia 16 3 2 6 2" xfId="29506" xr:uid="{00000000-0005-0000-0000-0000CB5A0000}"/>
    <cellStyle name="Migliaia 16 3 2 6 2 2" xfId="34892" xr:uid="{00000000-0005-0000-0000-0000CC5A0000}"/>
    <cellStyle name="Migliaia 16 3 2 6 2 3" xfId="40194" xr:uid="{00000000-0005-0000-0000-0000CD5A0000}"/>
    <cellStyle name="Migliaia 16 3 2 6 3" xfId="32405" xr:uid="{00000000-0005-0000-0000-0000CE5A0000}"/>
    <cellStyle name="Migliaia 16 3 2 6 4" xfId="37543" xr:uid="{00000000-0005-0000-0000-0000CF5A0000}"/>
    <cellStyle name="Migliaia 16 3 2 6 5" xfId="20635" xr:uid="{00000000-0005-0000-0000-0000D05A0000}"/>
    <cellStyle name="Migliaia 16 3 2 7" xfId="20633" xr:uid="{00000000-0005-0000-0000-0000D15A0000}"/>
    <cellStyle name="Migliaia 16 3 2 8" xfId="2369" xr:uid="{00000000-0005-0000-0000-0000D25A0000}"/>
    <cellStyle name="Migliaia 16 3 3" xfId="2368" xr:uid="{00000000-0005-0000-0000-0000D35A0000}"/>
    <cellStyle name="Migliaia 16 3 3 2" xfId="4342" xr:uid="{00000000-0005-0000-0000-0000D45A0000}"/>
    <cellStyle name="Migliaia 16 3 3 2 2" xfId="6006" xr:uid="{00000000-0005-0000-0000-0000D55A0000}"/>
    <cellStyle name="Migliaia 16 3 3 2 2 2" xfId="34894" xr:uid="{00000000-0005-0000-0000-0000D65A0000}"/>
    <cellStyle name="Migliaia 16 3 3 2 2 3" xfId="40196" xr:uid="{00000000-0005-0000-0000-0000D75A0000}"/>
    <cellStyle name="Migliaia 16 3 3 2 3" xfId="14485" xr:uid="{00000000-0005-0000-0000-0000D85A0000}"/>
    <cellStyle name="Migliaia 16 3 3 2 4" xfId="16256" xr:uid="{00000000-0005-0000-0000-0000D95A0000}"/>
    <cellStyle name="Migliaia 16 3 3 2 4 2" xfId="37545" xr:uid="{00000000-0005-0000-0000-0000DA5A0000}"/>
    <cellStyle name="Migliaia 16 3 3 2 5" xfId="12418" xr:uid="{00000000-0005-0000-0000-0000DB5A0000}"/>
    <cellStyle name="Migliaia 16 3 3 3" xfId="5758" xr:uid="{00000000-0005-0000-0000-0000DC5A0000}"/>
    <cellStyle name="Migliaia 16 3 3 3 2" xfId="29508" xr:uid="{00000000-0005-0000-0000-0000DD5A0000}"/>
    <cellStyle name="Migliaia 16 3 3 3 2 2" xfId="34895" xr:uid="{00000000-0005-0000-0000-0000DE5A0000}"/>
    <cellStyle name="Migliaia 16 3 3 3 2 3" xfId="40197" xr:uid="{00000000-0005-0000-0000-0000DF5A0000}"/>
    <cellStyle name="Migliaia 16 3 3 3 3" xfId="32407" xr:uid="{00000000-0005-0000-0000-0000E05A0000}"/>
    <cellStyle name="Migliaia 16 3 3 3 4" xfId="37546" xr:uid="{00000000-0005-0000-0000-0000E15A0000}"/>
    <cellStyle name="Migliaia 16 3 3 4" xfId="16255" xr:uid="{00000000-0005-0000-0000-0000E25A0000}"/>
    <cellStyle name="Migliaia 16 3 3 4 2" xfId="29509" xr:uid="{00000000-0005-0000-0000-0000E35A0000}"/>
    <cellStyle name="Migliaia 16 3 3 4 2 2" xfId="34896" xr:uid="{00000000-0005-0000-0000-0000E45A0000}"/>
    <cellStyle name="Migliaia 16 3 3 4 2 3" xfId="40198" xr:uid="{00000000-0005-0000-0000-0000E55A0000}"/>
    <cellStyle name="Migliaia 16 3 3 4 3" xfId="32408" xr:uid="{00000000-0005-0000-0000-0000E65A0000}"/>
    <cellStyle name="Migliaia 16 3 3 4 4" xfId="37547" xr:uid="{00000000-0005-0000-0000-0000E75A0000}"/>
    <cellStyle name="Migliaia 16 3 3 4 5" xfId="20636" xr:uid="{00000000-0005-0000-0000-0000E85A0000}"/>
    <cellStyle name="Migliaia 16 3 3 5" xfId="20637" xr:uid="{00000000-0005-0000-0000-0000E95A0000}"/>
    <cellStyle name="Migliaia 16 3 3 5 2" xfId="29510" xr:uid="{00000000-0005-0000-0000-0000EA5A0000}"/>
    <cellStyle name="Migliaia 16 3 3 5 2 2" xfId="34897" xr:uid="{00000000-0005-0000-0000-0000EB5A0000}"/>
    <cellStyle name="Migliaia 16 3 3 5 2 3" xfId="40199" xr:uid="{00000000-0005-0000-0000-0000EC5A0000}"/>
    <cellStyle name="Migliaia 16 3 3 5 3" xfId="32409" xr:uid="{00000000-0005-0000-0000-0000ED5A0000}"/>
    <cellStyle name="Migliaia 16 3 3 5 4" xfId="37548" xr:uid="{00000000-0005-0000-0000-0000EE5A0000}"/>
    <cellStyle name="Migliaia 16 3 3 6" xfId="29507" xr:uid="{00000000-0005-0000-0000-0000EF5A0000}"/>
    <cellStyle name="Migliaia 16 3 3 6 2" xfId="34893" xr:uid="{00000000-0005-0000-0000-0000F05A0000}"/>
    <cellStyle name="Migliaia 16 3 3 6 3" xfId="40195" xr:uid="{00000000-0005-0000-0000-0000F15A0000}"/>
    <cellStyle name="Migliaia 16 3 3 7" xfId="32406" xr:uid="{00000000-0005-0000-0000-0000F25A0000}"/>
    <cellStyle name="Migliaia 16 3 3 8" xfId="37544" xr:uid="{00000000-0005-0000-0000-0000F35A0000}"/>
    <cellStyle name="Migliaia 16 3 3 9" xfId="12417" xr:uid="{00000000-0005-0000-0000-0000F45A0000}"/>
    <cellStyle name="Migliaia 16 3 4" xfId="3274" xr:uid="{00000000-0005-0000-0000-0000F55A0000}"/>
    <cellStyle name="Migliaia 16 3 4 2" xfId="4784" xr:uid="{00000000-0005-0000-0000-0000F65A0000}"/>
    <cellStyle name="Migliaia 16 3 4 2 2" xfId="10736" xr:uid="{00000000-0005-0000-0000-0000F75A0000}"/>
    <cellStyle name="Migliaia 16 3 4 2 3" xfId="14342" xr:uid="{00000000-0005-0000-0000-0000F85A0000}"/>
    <cellStyle name="Migliaia 16 3 4 2 4" xfId="16258" xr:uid="{00000000-0005-0000-0000-0000F95A0000}"/>
    <cellStyle name="Migliaia 16 3 4 2 5" xfId="28601" xr:uid="{00000000-0005-0000-0000-0000FA5A0000}"/>
    <cellStyle name="Migliaia 16 3 4 2 6" xfId="12420" xr:uid="{00000000-0005-0000-0000-0000FB5A0000}"/>
    <cellStyle name="Migliaia 16 3 4 3" xfId="9984" xr:uid="{00000000-0005-0000-0000-0000FC5A0000}"/>
    <cellStyle name="Migliaia 16 3 4 3 2" xfId="31459" xr:uid="{00000000-0005-0000-0000-0000FD5A0000}"/>
    <cellStyle name="Migliaia 16 3 4 3 2 2" xfId="36617" xr:uid="{00000000-0005-0000-0000-0000FE5A0000}"/>
    <cellStyle name="Migliaia 16 3 4 3 2 3" xfId="41919" xr:uid="{00000000-0005-0000-0000-0000FF5A0000}"/>
    <cellStyle name="Migliaia 16 3 4 3 3" xfId="33966" xr:uid="{00000000-0005-0000-0000-0000005B0000}"/>
    <cellStyle name="Migliaia 16 3 4 3 4" xfId="39268" xr:uid="{00000000-0005-0000-0000-0000015B0000}"/>
    <cellStyle name="Migliaia 16 3 4 4" xfId="16257" xr:uid="{00000000-0005-0000-0000-0000025B0000}"/>
    <cellStyle name="Migliaia 16 3 4 4 2" xfId="34898" xr:uid="{00000000-0005-0000-0000-0000035B0000}"/>
    <cellStyle name="Migliaia 16 3 4 4 3" xfId="40200" xr:uid="{00000000-0005-0000-0000-0000045B0000}"/>
    <cellStyle name="Migliaia 16 3 4 4 4" xfId="29511" xr:uid="{00000000-0005-0000-0000-0000055B0000}"/>
    <cellStyle name="Migliaia 16 3 4 5" xfId="32410" xr:uid="{00000000-0005-0000-0000-0000065B0000}"/>
    <cellStyle name="Migliaia 16 3 4 6" xfId="37549" xr:uid="{00000000-0005-0000-0000-0000075B0000}"/>
    <cellStyle name="Migliaia 16 3 4 7" xfId="12419" xr:uid="{00000000-0005-0000-0000-0000085B0000}"/>
    <cellStyle name="Migliaia 16 3 5" xfId="4037" xr:uid="{00000000-0005-0000-0000-0000095B0000}"/>
    <cellStyle name="Migliaia 16 3 5 2" xfId="10507" xr:uid="{00000000-0005-0000-0000-00000A5B0000}"/>
    <cellStyle name="Migliaia 16 3 5 2 2" xfId="31460" xr:uid="{00000000-0005-0000-0000-00000B5B0000}"/>
    <cellStyle name="Migliaia 16 3 5 2 2 2" xfId="36618" xr:uid="{00000000-0005-0000-0000-00000C5B0000}"/>
    <cellStyle name="Migliaia 16 3 5 2 2 3" xfId="41920" xr:uid="{00000000-0005-0000-0000-00000D5B0000}"/>
    <cellStyle name="Migliaia 16 3 5 2 3" xfId="33967" xr:uid="{00000000-0005-0000-0000-00000E5B0000}"/>
    <cellStyle name="Migliaia 16 3 5 2 4" xfId="39269" xr:uid="{00000000-0005-0000-0000-00000F5B0000}"/>
    <cellStyle name="Migliaia 16 3 5 3" xfId="16259" xr:uid="{00000000-0005-0000-0000-0000105B0000}"/>
    <cellStyle name="Migliaia 16 3 5 3 2" xfId="34899" xr:uid="{00000000-0005-0000-0000-0000115B0000}"/>
    <cellStyle name="Migliaia 16 3 5 3 3" xfId="40201" xr:uid="{00000000-0005-0000-0000-0000125B0000}"/>
    <cellStyle name="Migliaia 16 3 5 3 4" xfId="29512" xr:uid="{00000000-0005-0000-0000-0000135B0000}"/>
    <cellStyle name="Migliaia 16 3 5 4" xfId="32411" xr:uid="{00000000-0005-0000-0000-0000145B0000}"/>
    <cellStyle name="Migliaia 16 3 5 5" xfId="37550" xr:uid="{00000000-0005-0000-0000-0000155B0000}"/>
    <cellStyle name="Migliaia 16 3 5 6" xfId="12421" xr:uid="{00000000-0005-0000-0000-0000165B0000}"/>
    <cellStyle name="Migliaia 16 3 6" xfId="3590" xr:uid="{00000000-0005-0000-0000-0000175B0000}"/>
    <cellStyle name="Migliaia 16 3 6 2" xfId="10210" xr:uid="{00000000-0005-0000-0000-0000185B0000}"/>
    <cellStyle name="Migliaia 16 3 6 2 2" xfId="34900" xr:uid="{00000000-0005-0000-0000-0000195B0000}"/>
    <cellStyle name="Migliaia 16 3 6 2 3" xfId="40202" xr:uid="{00000000-0005-0000-0000-00001A5B0000}"/>
    <cellStyle name="Migliaia 16 3 6 3" xfId="15031" xr:uid="{00000000-0005-0000-0000-00001B5B0000}"/>
    <cellStyle name="Migliaia 16 3 6 4" xfId="16260" xr:uid="{00000000-0005-0000-0000-00001C5B0000}"/>
    <cellStyle name="Migliaia 16 3 6 4 2" xfId="37551" xr:uid="{00000000-0005-0000-0000-00001D5B0000}"/>
    <cellStyle name="Migliaia 16 3 6 5" xfId="12422" xr:uid="{00000000-0005-0000-0000-00001E5B0000}"/>
    <cellStyle name="Migliaia 16 3 7" xfId="8585" xr:uid="{00000000-0005-0000-0000-00001F5B0000}"/>
    <cellStyle name="Migliaia 16 3 7 2" xfId="29513" xr:uid="{00000000-0005-0000-0000-0000205B0000}"/>
    <cellStyle name="Migliaia 16 3 7 2 2" xfId="34901" xr:uid="{00000000-0005-0000-0000-0000215B0000}"/>
    <cellStyle name="Migliaia 16 3 7 2 3" xfId="40203" xr:uid="{00000000-0005-0000-0000-0000225B0000}"/>
    <cellStyle name="Migliaia 16 3 7 3" xfId="32412" xr:uid="{00000000-0005-0000-0000-0000235B0000}"/>
    <cellStyle name="Migliaia 16 3 7 4" xfId="37552" xr:uid="{00000000-0005-0000-0000-0000245B0000}"/>
    <cellStyle name="Migliaia 16 3 8" xfId="13712" xr:uid="{00000000-0005-0000-0000-0000255B0000}"/>
    <cellStyle name="Migliaia 16 3 8 2" xfId="29514" xr:uid="{00000000-0005-0000-0000-0000265B0000}"/>
    <cellStyle name="Migliaia 16 3 8 2 2" xfId="34902" xr:uid="{00000000-0005-0000-0000-0000275B0000}"/>
    <cellStyle name="Migliaia 16 3 8 2 3" xfId="40204" xr:uid="{00000000-0005-0000-0000-0000285B0000}"/>
    <cellStyle name="Migliaia 16 3 8 3" xfId="32413" xr:uid="{00000000-0005-0000-0000-0000295B0000}"/>
    <cellStyle name="Migliaia 16 3 8 4" xfId="37553" xr:uid="{00000000-0005-0000-0000-00002A5B0000}"/>
    <cellStyle name="Migliaia 16 3 8 5" xfId="20638" xr:uid="{00000000-0005-0000-0000-00002B5B0000}"/>
    <cellStyle name="Migliaia 16 3 9" xfId="16251" xr:uid="{00000000-0005-0000-0000-00002C5B0000}"/>
    <cellStyle name="Migliaia 16 4" xfId="409" xr:uid="{00000000-0005-0000-0000-00002D5B0000}"/>
    <cellStyle name="Migliaia 16 4 2" xfId="4344" xr:uid="{00000000-0005-0000-0000-00002E5B0000}"/>
    <cellStyle name="Migliaia 16 4 2 2" xfId="5105" xr:uid="{00000000-0005-0000-0000-00002F5B0000}"/>
    <cellStyle name="Migliaia 16 4 2 2 2" xfId="29515" xr:uid="{00000000-0005-0000-0000-0000305B0000}"/>
    <cellStyle name="Migliaia 16 4 2 2 2 2" xfId="34903" xr:uid="{00000000-0005-0000-0000-0000315B0000}"/>
    <cellStyle name="Migliaia 16 4 2 2 2 3" xfId="40205" xr:uid="{00000000-0005-0000-0000-0000325B0000}"/>
    <cellStyle name="Migliaia 16 4 2 2 3" xfId="32414" xr:uid="{00000000-0005-0000-0000-0000335B0000}"/>
    <cellStyle name="Migliaia 16 4 2 2 4" xfId="37554" xr:uid="{00000000-0005-0000-0000-0000345B0000}"/>
    <cellStyle name="Migliaia 16 4 2 3" xfId="8218" xr:uid="{00000000-0005-0000-0000-0000355B0000}"/>
    <cellStyle name="Migliaia 16 4 2 3 2" xfId="29516" xr:uid="{00000000-0005-0000-0000-0000365B0000}"/>
    <cellStyle name="Migliaia 16 4 2 3 2 2" xfId="34904" xr:uid="{00000000-0005-0000-0000-0000375B0000}"/>
    <cellStyle name="Migliaia 16 4 2 3 2 3" xfId="40206" xr:uid="{00000000-0005-0000-0000-0000385B0000}"/>
    <cellStyle name="Migliaia 16 4 2 3 3" xfId="32415" xr:uid="{00000000-0005-0000-0000-0000395B0000}"/>
    <cellStyle name="Migliaia 16 4 2 3 4" xfId="37555" xr:uid="{00000000-0005-0000-0000-00003A5B0000}"/>
    <cellStyle name="Migliaia 16 4 2 4" xfId="7569" xr:uid="{00000000-0005-0000-0000-00003B5B0000}"/>
    <cellStyle name="Migliaia 16 4 2 5" xfId="6939" xr:uid="{00000000-0005-0000-0000-00003C5B0000}"/>
    <cellStyle name="Migliaia 16 4 2 5 2" xfId="17712" xr:uid="{00000000-0005-0000-0000-00003D5B0000}"/>
    <cellStyle name="Migliaia 16 4 2 5 3" xfId="44756" xr:uid="{00000000-0005-0000-0000-00003E5B0000}"/>
    <cellStyle name="Migliaia 16 4 2 5 4" xfId="46705" xr:uid="{00000000-0005-0000-0000-00003F5B0000}"/>
    <cellStyle name="Migliaia 16 4 2 5 5" xfId="49721" xr:uid="{00000000-0005-0000-0000-0000405B0000}"/>
    <cellStyle name="Migliaia 16 4 2 6" xfId="16262" xr:uid="{00000000-0005-0000-0000-0000415B0000}"/>
    <cellStyle name="Migliaia 16 4 2 7" xfId="20640" xr:uid="{00000000-0005-0000-0000-0000425B0000}"/>
    <cellStyle name="Migliaia 16 4 3" xfId="5106" xr:uid="{00000000-0005-0000-0000-0000435B0000}"/>
    <cellStyle name="Migliaia 16 4 3 2" xfId="14486" xr:uid="{00000000-0005-0000-0000-0000445B0000}"/>
    <cellStyle name="Migliaia 16 4 3 2 2" xfId="34905" xr:uid="{00000000-0005-0000-0000-0000455B0000}"/>
    <cellStyle name="Migliaia 16 4 3 2 3" xfId="40207" xr:uid="{00000000-0005-0000-0000-0000465B0000}"/>
    <cellStyle name="Migliaia 16 4 3 3" xfId="32416" xr:uid="{00000000-0005-0000-0000-0000475B0000}"/>
    <cellStyle name="Migliaia 16 4 3 4" xfId="37556" xr:uid="{00000000-0005-0000-0000-0000485B0000}"/>
    <cellStyle name="Migliaia 16 4 3 5" xfId="13710" xr:uid="{00000000-0005-0000-0000-0000495B0000}"/>
    <cellStyle name="Migliaia 16 4 4" xfId="8219" xr:uid="{00000000-0005-0000-0000-00004A5B0000}"/>
    <cellStyle name="Migliaia 16 4 4 2" xfId="29517" xr:uid="{00000000-0005-0000-0000-00004B5B0000}"/>
    <cellStyle name="Migliaia 16 4 4 2 2" xfId="34906" xr:uid="{00000000-0005-0000-0000-00004C5B0000}"/>
    <cellStyle name="Migliaia 16 4 4 2 3" xfId="40208" xr:uid="{00000000-0005-0000-0000-00004D5B0000}"/>
    <cellStyle name="Migliaia 16 4 4 3" xfId="32417" xr:uid="{00000000-0005-0000-0000-00004E5B0000}"/>
    <cellStyle name="Migliaia 16 4 4 4" xfId="37557" xr:uid="{00000000-0005-0000-0000-00004F5B0000}"/>
    <cellStyle name="Migliaia 16 4 5" xfId="7568" xr:uid="{00000000-0005-0000-0000-0000505B0000}"/>
    <cellStyle name="Migliaia 16 4 5 2" xfId="29518" xr:uid="{00000000-0005-0000-0000-0000515B0000}"/>
    <cellStyle name="Migliaia 16 4 5 2 2" xfId="34907" xr:uid="{00000000-0005-0000-0000-0000525B0000}"/>
    <cellStyle name="Migliaia 16 4 5 2 3" xfId="40209" xr:uid="{00000000-0005-0000-0000-0000535B0000}"/>
    <cellStyle name="Migliaia 16 4 5 3" xfId="32418" xr:uid="{00000000-0005-0000-0000-0000545B0000}"/>
    <cellStyle name="Migliaia 16 4 5 4" xfId="37558" xr:uid="{00000000-0005-0000-0000-0000555B0000}"/>
    <cellStyle name="Migliaia 16 4 6" xfId="6938" xr:uid="{00000000-0005-0000-0000-0000565B0000}"/>
    <cellStyle name="Migliaia 16 4 6 2" xfId="17711" xr:uid="{00000000-0005-0000-0000-0000575B0000}"/>
    <cellStyle name="Migliaia 16 4 6 2 2" xfId="34908" xr:uid="{00000000-0005-0000-0000-0000585B0000}"/>
    <cellStyle name="Migliaia 16 4 6 2 3" xfId="40210" xr:uid="{00000000-0005-0000-0000-0000595B0000}"/>
    <cellStyle name="Migliaia 16 4 6 2 4" xfId="29519" xr:uid="{00000000-0005-0000-0000-00005A5B0000}"/>
    <cellStyle name="Migliaia 16 4 6 3" xfId="32419" xr:uid="{00000000-0005-0000-0000-00005B5B0000}"/>
    <cellStyle name="Migliaia 16 4 6 4" xfId="37559" xr:uid="{00000000-0005-0000-0000-00005C5B0000}"/>
    <cellStyle name="Migliaia 16 4 6 5" xfId="20641" xr:uid="{00000000-0005-0000-0000-00005D5B0000}"/>
    <cellStyle name="Migliaia 16 4 6 6" xfId="42499" xr:uid="{00000000-0005-0000-0000-00005E5B0000}"/>
    <cellStyle name="Migliaia 16 4 6 7" xfId="46704" xr:uid="{00000000-0005-0000-0000-00005F5B0000}"/>
    <cellStyle name="Migliaia 16 4 6 8" xfId="49720" xr:uid="{00000000-0005-0000-0000-0000605B0000}"/>
    <cellStyle name="Migliaia 16 4 7" xfId="16261" xr:uid="{00000000-0005-0000-0000-0000615B0000}"/>
    <cellStyle name="Migliaia 16 4 7 2" xfId="29520" xr:uid="{00000000-0005-0000-0000-0000625B0000}"/>
    <cellStyle name="Migliaia 16 4 7 2 2" xfId="34909" xr:uid="{00000000-0005-0000-0000-0000635B0000}"/>
    <cellStyle name="Migliaia 16 4 7 2 3" xfId="40211" xr:uid="{00000000-0005-0000-0000-0000645B0000}"/>
    <cellStyle name="Migliaia 16 4 7 3" xfId="32420" xr:uid="{00000000-0005-0000-0000-0000655B0000}"/>
    <cellStyle name="Migliaia 16 4 7 4" xfId="37560" xr:uid="{00000000-0005-0000-0000-0000665B0000}"/>
    <cellStyle name="Migliaia 16 4 7 5" xfId="20642" xr:uid="{00000000-0005-0000-0000-0000675B0000}"/>
    <cellStyle name="Migliaia 16 4 8" xfId="20639" xr:uid="{00000000-0005-0000-0000-0000685B0000}"/>
    <cellStyle name="Migliaia 16 4 9" xfId="2370" xr:uid="{00000000-0005-0000-0000-0000695B0000}"/>
    <cellStyle name="Migliaia 16 5" xfId="410" xr:uid="{00000000-0005-0000-0000-00006A5B0000}"/>
    <cellStyle name="Migliaia 16 5 2" xfId="4345" xr:uid="{00000000-0005-0000-0000-00006B5B0000}"/>
    <cellStyle name="Migliaia 16 5 2 2" xfId="14689" xr:uid="{00000000-0005-0000-0000-00006C5B0000}"/>
    <cellStyle name="Migliaia 16 5 2 2 2" xfId="34910" xr:uid="{00000000-0005-0000-0000-00006D5B0000}"/>
    <cellStyle name="Migliaia 16 5 2 2 3" xfId="40212" xr:uid="{00000000-0005-0000-0000-00006E5B0000}"/>
    <cellStyle name="Migliaia 16 5 2 3" xfId="16264" xr:uid="{00000000-0005-0000-0000-00006F5B0000}"/>
    <cellStyle name="Migliaia 16 5 2 3 2" xfId="32421" xr:uid="{00000000-0005-0000-0000-0000705B0000}"/>
    <cellStyle name="Migliaia 16 5 2 4" xfId="37561" xr:uid="{00000000-0005-0000-0000-0000715B0000}"/>
    <cellStyle name="Migliaia 16 5 2 5" xfId="12423" xr:uid="{00000000-0005-0000-0000-0000725B0000}"/>
    <cellStyle name="Migliaia 16 5 3" xfId="7570" xr:uid="{00000000-0005-0000-0000-0000735B0000}"/>
    <cellStyle name="Migliaia 16 5 3 2" xfId="29521" xr:uid="{00000000-0005-0000-0000-0000745B0000}"/>
    <cellStyle name="Migliaia 16 5 3 2 2" xfId="34911" xr:uid="{00000000-0005-0000-0000-0000755B0000}"/>
    <cellStyle name="Migliaia 16 5 3 2 3" xfId="40213" xr:uid="{00000000-0005-0000-0000-0000765B0000}"/>
    <cellStyle name="Migliaia 16 5 3 3" xfId="32422" xr:uid="{00000000-0005-0000-0000-0000775B0000}"/>
    <cellStyle name="Migliaia 16 5 3 4" xfId="37562" xr:uid="{00000000-0005-0000-0000-0000785B0000}"/>
    <cellStyle name="Migliaia 16 5 4" xfId="6940" xr:uid="{00000000-0005-0000-0000-0000795B0000}"/>
    <cellStyle name="Migliaia 16 5 4 2" xfId="17713" xr:uid="{00000000-0005-0000-0000-00007A5B0000}"/>
    <cellStyle name="Migliaia 16 5 4 2 2" xfId="34912" xr:uid="{00000000-0005-0000-0000-00007B5B0000}"/>
    <cellStyle name="Migliaia 16 5 4 2 3" xfId="40214" xr:uid="{00000000-0005-0000-0000-00007C5B0000}"/>
    <cellStyle name="Migliaia 16 5 4 2 4" xfId="29522" xr:uid="{00000000-0005-0000-0000-00007D5B0000}"/>
    <cellStyle name="Migliaia 16 5 4 3" xfId="32423" xr:uid="{00000000-0005-0000-0000-00007E5B0000}"/>
    <cellStyle name="Migliaia 16 5 4 4" xfId="37563" xr:uid="{00000000-0005-0000-0000-00007F5B0000}"/>
    <cellStyle name="Migliaia 16 5 4 5" xfId="20644" xr:uid="{00000000-0005-0000-0000-0000805B0000}"/>
    <cellStyle name="Migliaia 16 5 4 6" xfId="44181" xr:uid="{00000000-0005-0000-0000-0000815B0000}"/>
    <cellStyle name="Migliaia 16 5 4 7" xfId="46706" xr:uid="{00000000-0005-0000-0000-0000825B0000}"/>
    <cellStyle name="Migliaia 16 5 4 8" xfId="49722" xr:uid="{00000000-0005-0000-0000-0000835B0000}"/>
    <cellStyle name="Migliaia 16 5 5" xfId="16263" xr:uid="{00000000-0005-0000-0000-0000845B0000}"/>
    <cellStyle name="Migliaia 16 5 5 2" xfId="29523" xr:uid="{00000000-0005-0000-0000-0000855B0000}"/>
    <cellStyle name="Migliaia 16 5 5 2 2" xfId="34913" xr:uid="{00000000-0005-0000-0000-0000865B0000}"/>
    <cellStyle name="Migliaia 16 5 5 2 3" xfId="40215" xr:uid="{00000000-0005-0000-0000-0000875B0000}"/>
    <cellStyle name="Migliaia 16 5 5 3" xfId="32424" xr:uid="{00000000-0005-0000-0000-0000885B0000}"/>
    <cellStyle name="Migliaia 16 5 5 4" xfId="37564" xr:uid="{00000000-0005-0000-0000-0000895B0000}"/>
    <cellStyle name="Migliaia 16 5 5 5" xfId="20645" xr:uid="{00000000-0005-0000-0000-00008A5B0000}"/>
    <cellStyle name="Migliaia 16 5 6" xfId="20646" xr:uid="{00000000-0005-0000-0000-00008B5B0000}"/>
    <cellStyle name="Migliaia 16 5 6 2" xfId="29524" xr:uid="{00000000-0005-0000-0000-00008C5B0000}"/>
    <cellStyle name="Migliaia 16 5 6 2 2" xfId="34914" xr:uid="{00000000-0005-0000-0000-00008D5B0000}"/>
    <cellStyle name="Migliaia 16 5 6 2 3" xfId="40216" xr:uid="{00000000-0005-0000-0000-00008E5B0000}"/>
    <cellStyle name="Migliaia 16 5 6 3" xfId="32425" xr:uid="{00000000-0005-0000-0000-00008F5B0000}"/>
    <cellStyle name="Migliaia 16 5 6 4" xfId="37565" xr:uid="{00000000-0005-0000-0000-0000905B0000}"/>
    <cellStyle name="Migliaia 16 5 7" xfId="20643" xr:uid="{00000000-0005-0000-0000-0000915B0000}"/>
    <cellStyle name="Migliaia 16 5 8" xfId="2371" xr:uid="{00000000-0005-0000-0000-0000925B0000}"/>
    <cellStyle name="Migliaia 16 6" xfId="2366" xr:uid="{00000000-0005-0000-0000-0000935B0000}"/>
    <cellStyle name="Migliaia 16 6 2" xfId="4340" xr:uid="{00000000-0005-0000-0000-0000945B0000}"/>
    <cellStyle name="Migliaia 16 6 2 2" xfId="6005" xr:uid="{00000000-0005-0000-0000-0000955B0000}"/>
    <cellStyle name="Migliaia 16 6 2 3" xfId="14982" xr:uid="{00000000-0005-0000-0000-0000965B0000}"/>
    <cellStyle name="Migliaia 16 6 2 4" xfId="16266" xr:uid="{00000000-0005-0000-0000-0000975B0000}"/>
    <cellStyle name="Migliaia 16 6 2 5" xfId="28602" xr:uid="{00000000-0005-0000-0000-0000985B0000}"/>
    <cellStyle name="Migliaia 16 6 2 6" xfId="12425" xr:uid="{00000000-0005-0000-0000-0000995B0000}"/>
    <cellStyle name="Migliaia 16 6 3" xfId="5757" xr:uid="{00000000-0005-0000-0000-00009A5B0000}"/>
    <cellStyle name="Migliaia 16 6 3 2" xfId="31461" xr:uid="{00000000-0005-0000-0000-00009B5B0000}"/>
    <cellStyle name="Migliaia 16 6 3 2 2" xfId="36619" xr:uid="{00000000-0005-0000-0000-00009C5B0000}"/>
    <cellStyle name="Migliaia 16 6 3 2 3" xfId="41921" xr:uid="{00000000-0005-0000-0000-00009D5B0000}"/>
    <cellStyle name="Migliaia 16 6 3 3" xfId="33968" xr:uid="{00000000-0005-0000-0000-00009E5B0000}"/>
    <cellStyle name="Migliaia 16 6 3 4" xfId="39270" xr:uid="{00000000-0005-0000-0000-00009F5B0000}"/>
    <cellStyle name="Migliaia 16 6 4" xfId="16265" xr:uid="{00000000-0005-0000-0000-0000A05B0000}"/>
    <cellStyle name="Migliaia 16 6 4 2" xfId="34915" xr:uid="{00000000-0005-0000-0000-0000A15B0000}"/>
    <cellStyle name="Migliaia 16 6 4 3" xfId="40217" xr:uid="{00000000-0005-0000-0000-0000A25B0000}"/>
    <cellStyle name="Migliaia 16 6 4 4" xfId="29525" xr:uid="{00000000-0005-0000-0000-0000A35B0000}"/>
    <cellStyle name="Migliaia 16 6 5" xfId="32426" xr:uid="{00000000-0005-0000-0000-0000A45B0000}"/>
    <cellStyle name="Migliaia 16 6 6" xfId="37566" xr:uid="{00000000-0005-0000-0000-0000A55B0000}"/>
    <cellStyle name="Migliaia 16 6 7" xfId="12424" xr:uid="{00000000-0005-0000-0000-0000A65B0000}"/>
    <cellStyle name="Migliaia 16 7" xfId="4035" xr:uid="{00000000-0005-0000-0000-0000A75B0000}"/>
    <cellStyle name="Migliaia 16 7 2" xfId="10505" xr:uid="{00000000-0005-0000-0000-0000A85B0000}"/>
    <cellStyle name="Migliaia 16 7 2 2" xfId="31462" xr:uid="{00000000-0005-0000-0000-0000A95B0000}"/>
    <cellStyle name="Migliaia 16 7 2 2 2" xfId="36620" xr:uid="{00000000-0005-0000-0000-0000AA5B0000}"/>
    <cellStyle name="Migliaia 16 7 2 2 3" xfId="41922" xr:uid="{00000000-0005-0000-0000-0000AB5B0000}"/>
    <cellStyle name="Migliaia 16 7 2 3" xfId="33969" xr:uid="{00000000-0005-0000-0000-0000AC5B0000}"/>
    <cellStyle name="Migliaia 16 7 2 4" xfId="39271" xr:uid="{00000000-0005-0000-0000-0000AD5B0000}"/>
    <cellStyle name="Migliaia 16 7 3" xfId="16267" xr:uid="{00000000-0005-0000-0000-0000AE5B0000}"/>
    <cellStyle name="Migliaia 16 7 3 2" xfId="34916" xr:uid="{00000000-0005-0000-0000-0000AF5B0000}"/>
    <cellStyle name="Migliaia 16 7 3 3" xfId="40218" xr:uid="{00000000-0005-0000-0000-0000B05B0000}"/>
    <cellStyle name="Migliaia 16 7 3 4" xfId="29526" xr:uid="{00000000-0005-0000-0000-0000B15B0000}"/>
    <cellStyle name="Migliaia 16 7 4" xfId="32427" xr:uid="{00000000-0005-0000-0000-0000B25B0000}"/>
    <cellStyle name="Migliaia 16 7 5" xfId="37567" xr:uid="{00000000-0005-0000-0000-0000B35B0000}"/>
    <cellStyle name="Migliaia 16 7 6" xfId="12426" xr:uid="{00000000-0005-0000-0000-0000B45B0000}"/>
    <cellStyle name="Migliaia 16 8" xfId="3588" xr:uid="{00000000-0005-0000-0000-0000B55B0000}"/>
    <cellStyle name="Migliaia 16 8 2" xfId="10208" xr:uid="{00000000-0005-0000-0000-0000B65B0000}"/>
    <cellStyle name="Migliaia 16 8 2 2" xfId="31463" xr:uid="{00000000-0005-0000-0000-0000B75B0000}"/>
    <cellStyle name="Migliaia 16 8 2 2 2" xfId="36621" xr:uid="{00000000-0005-0000-0000-0000B85B0000}"/>
    <cellStyle name="Migliaia 16 8 2 2 3" xfId="41923" xr:uid="{00000000-0005-0000-0000-0000B95B0000}"/>
    <cellStyle name="Migliaia 16 8 2 3" xfId="33970" xr:uid="{00000000-0005-0000-0000-0000BA5B0000}"/>
    <cellStyle name="Migliaia 16 8 2 4" xfId="39272" xr:uid="{00000000-0005-0000-0000-0000BB5B0000}"/>
    <cellStyle name="Migliaia 16 8 3" xfId="16268" xr:uid="{00000000-0005-0000-0000-0000BC5B0000}"/>
    <cellStyle name="Migliaia 16 8 3 2" xfId="34917" xr:uid="{00000000-0005-0000-0000-0000BD5B0000}"/>
    <cellStyle name="Migliaia 16 8 3 3" xfId="40219" xr:uid="{00000000-0005-0000-0000-0000BE5B0000}"/>
    <cellStyle name="Migliaia 16 8 3 4" xfId="29527" xr:uid="{00000000-0005-0000-0000-0000BF5B0000}"/>
    <cellStyle name="Migliaia 16 8 4" xfId="32428" xr:uid="{00000000-0005-0000-0000-0000C05B0000}"/>
    <cellStyle name="Migliaia 16 8 5" xfId="37568" xr:uid="{00000000-0005-0000-0000-0000C15B0000}"/>
    <cellStyle name="Migliaia 16 8 6" xfId="12427" xr:uid="{00000000-0005-0000-0000-0000C25B0000}"/>
    <cellStyle name="Migliaia 16 9" xfId="13455" xr:uid="{00000000-0005-0000-0000-0000C35B0000}"/>
    <cellStyle name="Migliaia 16 9 2" xfId="29528" xr:uid="{00000000-0005-0000-0000-0000C45B0000}"/>
    <cellStyle name="Migliaia 16 9 2 2" xfId="34918" xr:uid="{00000000-0005-0000-0000-0000C55B0000}"/>
    <cellStyle name="Migliaia 16 9 2 3" xfId="40220" xr:uid="{00000000-0005-0000-0000-0000C65B0000}"/>
    <cellStyle name="Migliaia 16 9 3" xfId="32429" xr:uid="{00000000-0005-0000-0000-0000C75B0000}"/>
    <cellStyle name="Migliaia 16 9 4" xfId="37569" xr:uid="{00000000-0005-0000-0000-0000C85B0000}"/>
    <cellStyle name="Migliaia 17" xfId="411" xr:uid="{00000000-0005-0000-0000-0000C95B0000}"/>
    <cellStyle name="Migliaia 17 10" xfId="16269" xr:uid="{00000000-0005-0000-0000-0000CA5B0000}"/>
    <cellStyle name="Migliaia 17 10 2" xfId="34919" xr:uid="{00000000-0005-0000-0000-0000CB5B0000}"/>
    <cellStyle name="Migliaia 17 10 3" xfId="40221" xr:uid="{00000000-0005-0000-0000-0000CC5B0000}"/>
    <cellStyle name="Migliaia 17 10 4" xfId="29529" xr:uid="{00000000-0005-0000-0000-0000CD5B0000}"/>
    <cellStyle name="Migliaia 17 11" xfId="32430" xr:uid="{00000000-0005-0000-0000-0000CE5B0000}"/>
    <cellStyle name="Migliaia 17 12" xfId="37570" xr:uid="{00000000-0005-0000-0000-0000CF5B0000}"/>
    <cellStyle name="Migliaia 17 13" xfId="1806" xr:uid="{00000000-0005-0000-0000-0000D05B0000}"/>
    <cellStyle name="Migliaia 17 2" xfId="412" xr:uid="{00000000-0005-0000-0000-0000D15B0000}"/>
    <cellStyle name="Migliaia 17 2 2" xfId="2373" xr:uid="{00000000-0005-0000-0000-0000D25B0000}"/>
    <cellStyle name="Migliaia 17 2 2 2" xfId="4347" xr:uid="{00000000-0005-0000-0000-0000D35B0000}"/>
    <cellStyle name="Migliaia 17 2 2 2 2" xfId="10676" xr:uid="{00000000-0005-0000-0000-0000D45B0000}"/>
    <cellStyle name="Migliaia 17 2 2 2 2 2" xfId="34920" xr:uid="{00000000-0005-0000-0000-0000D55B0000}"/>
    <cellStyle name="Migliaia 17 2 2 2 2 3" xfId="40222" xr:uid="{00000000-0005-0000-0000-0000D65B0000}"/>
    <cellStyle name="Migliaia 17 2 2 2 3" xfId="14690" xr:uid="{00000000-0005-0000-0000-0000D75B0000}"/>
    <cellStyle name="Migliaia 17 2 2 2 4" xfId="16272" xr:uid="{00000000-0005-0000-0000-0000D85B0000}"/>
    <cellStyle name="Migliaia 17 2 2 2 4 2" xfId="37571" xr:uid="{00000000-0005-0000-0000-0000D95B0000}"/>
    <cellStyle name="Migliaia 17 2 2 2 5" xfId="12428" xr:uid="{00000000-0005-0000-0000-0000DA5B0000}"/>
    <cellStyle name="Migliaia 17 2 2 3" xfId="7903" xr:uid="{00000000-0005-0000-0000-0000DB5B0000}"/>
    <cellStyle name="Migliaia 17 2 2 3 2" xfId="31464" xr:uid="{00000000-0005-0000-0000-0000DC5B0000}"/>
    <cellStyle name="Migliaia 17 2 2 3 2 2" xfId="36622" xr:uid="{00000000-0005-0000-0000-0000DD5B0000}"/>
    <cellStyle name="Migliaia 17 2 2 3 2 3" xfId="41924" xr:uid="{00000000-0005-0000-0000-0000DE5B0000}"/>
    <cellStyle name="Migliaia 17 2 2 3 3" xfId="33971" xr:uid="{00000000-0005-0000-0000-0000DF5B0000}"/>
    <cellStyle name="Migliaia 17 2 2 3 4" xfId="39273" xr:uid="{00000000-0005-0000-0000-0000E05B0000}"/>
    <cellStyle name="Migliaia 17 2 2 4" xfId="6941" xr:uid="{00000000-0005-0000-0000-0000E15B0000}"/>
    <cellStyle name="Migliaia 17 2 2 4 2" xfId="17714" xr:uid="{00000000-0005-0000-0000-0000E25B0000}"/>
    <cellStyle name="Migliaia 17 2 2 4 3" xfId="42500" xr:uid="{00000000-0005-0000-0000-0000E35B0000}"/>
    <cellStyle name="Migliaia 17 2 2 4 4" xfId="46707" xr:uid="{00000000-0005-0000-0000-0000E45B0000}"/>
    <cellStyle name="Migliaia 17 2 2 4 5" xfId="49723" xr:uid="{00000000-0005-0000-0000-0000E55B0000}"/>
    <cellStyle name="Migliaia 17 2 2 5" xfId="16271" xr:uid="{00000000-0005-0000-0000-0000E65B0000}"/>
    <cellStyle name="Migliaia 17 2 2 6" xfId="20648" xr:uid="{00000000-0005-0000-0000-0000E75B0000}"/>
    <cellStyle name="Migliaia 17 2 3" xfId="4039" xr:uid="{00000000-0005-0000-0000-0000E85B0000}"/>
    <cellStyle name="Migliaia 17 2 3 2" xfId="10509" xr:uid="{00000000-0005-0000-0000-0000E95B0000}"/>
    <cellStyle name="Migliaia 17 2 3 2 2" xfId="31465" xr:uid="{00000000-0005-0000-0000-0000EA5B0000}"/>
    <cellStyle name="Migliaia 17 2 3 2 2 2" xfId="36623" xr:uid="{00000000-0005-0000-0000-0000EB5B0000}"/>
    <cellStyle name="Migliaia 17 2 3 2 2 3" xfId="41925" xr:uid="{00000000-0005-0000-0000-0000EC5B0000}"/>
    <cellStyle name="Migliaia 17 2 3 2 3" xfId="33972" xr:uid="{00000000-0005-0000-0000-0000ED5B0000}"/>
    <cellStyle name="Migliaia 17 2 3 2 4" xfId="39274" xr:uid="{00000000-0005-0000-0000-0000EE5B0000}"/>
    <cellStyle name="Migliaia 17 2 3 3" xfId="16273" xr:uid="{00000000-0005-0000-0000-0000EF5B0000}"/>
    <cellStyle name="Migliaia 17 2 3 3 2" xfId="34921" xr:uid="{00000000-0005-0000-0000-0000F05B0000}"/>
    <cellStyle name="Migliaia 17 2 3 3 3" xfId="40223" xr:uid="{00000000-0005-0000-0000-0000F15B0000}"/>
    <cellStyle name="Migliaia 17 2 3 3 4" xfId="29530" xr:uid="{00000000-0005-0000-0000-0000F25B0000}"/>
    <cellStyle name="Migliaia 17 2 3 4" xfId="32431" xr:uid="{00000000-0005-0000-0000-0000F35B0000}"/>
    <cellStyle name="Migliaia 17 2 3 5" xfId="37572" xr:uid="{00000000-0005-0000-0000-0000F45B0000}"/>
    <cellStyle name="Migliaia 17 2 3 6" xfId="12429" xr:uid="{00000000-0005-0000-0000-0000F55B0000}"/>
    <cellStyle name="Migliaia 17 2 4" xfId="3593" xr:uid="{00000000-0005-0000-0000-0000F65B0000}"/>
    <cellStyle name="Migliaia 17 2 4 2" xfId="10212" xr:uid="{00000000-0005-0000-0000-0000F75B0000}"/>
    <cellStyle name="Migliaia 17 2 4 2 2" xfId="34922" xr:uid="{00000000-0005-0000-0000-0000F85B0000}"/>
    <cellStyle name="Migliaia 17 2 4 2 3" xfId="40224" xr:uid="{00000000-0005-0000-0000-0000F95B0000}"/>
    <cellStyle name="Migliaia 17 2 4 3" xfId="14346" xr:uid="{00000000-0005-0000-0000-0000FA5B0000}"/>
    <cellStyle name="Migliaia 17 2 4 4" xfId="16274" xr:uid="{00000000-0005-0000-0000-0000FB5B0000}"/>
    <cellStyle name="Migliaia 17 2 4 4 2" xfId="37573" xr:uid="{00000000-0005-0000-0000-0000FC5B0000}"/>
    <cellStyle name="Migliaia 17 2 4 5" xfId="12430" xr:uid="{00000000-0005-0000-0000-0000FD5B0000}"/>
    <cellStyle name="Migliaia 17 2 5" xfId="9416" xr:uid="{00000000-0005-0000-0000-0000FE5B0000}"/>
    <cellStyle name="Migliaia 17 2 5 2" xfId="29531" xr:uid="{00000000-0005-0000-0000-0000FF5B0000}"/>
    <cellStyle name="Migliaia 17 2 5 2 2" xfId="34923" xr:uid="{00000000-0005-0000-0000-0000005C0000}"/>
    <cellStyle name="Migliaia 17 2 5 2 3" xfId="40225" xr:uid="{00000000-0005-0000-0000-0000015C0000}"/>
    <cellStyle name="Migliaia 17 2 5 3" xfId="32432" xr:uid="{00000000-0005-0000-0000-0000025C0000}"/>
    <cellStyle name="Migliaia 17 2 5 4" xfId="37574" xr:uid="{00000000-0005-0000-0000-0000035C0000}"/>
    <cellStyle name="Migliaia 17 2 6" xfId="16270" xr:uid="{00000000-0005-0000-0000-0000045C0000}"/>
    <cellStyle name="Migliaia 17 2 6 2" xfId="29532" xr:uid="{00000000-0005-0000-0000-0000055C0000}"/>
    <cellStyle name="Migliaia 17 2 6 2 2" xfId="34924" xr:uid="{00000000-0005-0000-0000-0000065C0000}"/>
    <cellStyle name="Migliaia 17 2 6 2 3" xfId="40226" xr:uid="{00000000-0005-0000-0000-0000075C0000}"/>
    <cellStyle name="Migliaia 17 2 6 3" xfId="32433" xr:uid="{00000000-0005-0000-0000-0000085C0000}"/>
    <cellStyle name="Migliaia 17 2 6 4" xfId="37575" xr:uid="{00000000-0005-0000-0000-0000095C0000}"/>
    <cellStyle name="Migliaia 17 2 6 5" xfId="20649" xr:uid="{00000000-0005-0000-0000-00000A5C0000}"/>
    <cellStyle name="Migliaia 17 2 7" xfId="20647" xr:uid="{00000000-0005-0000-0000-00000B5C0000}"/>
    <cellStyle name="Migliaia 17 2 8" xfId="1807" xr:uid="{00000000-0005-0000-0000-00000C5C0000}"/>
    <cellStyle name="Migliaia 17 3" xfId="413" xr:uid="{00000000-0005-0000-0000-00000D5C0000}"/>
    <cellStyle name="Migliaia 17 3 10" xfId="20650" xr:uid="{00000000-0005-0000-0000-00000E5C0000}"/>
    <cellStyle name="Migliaia 17 3 11" xfId="12431" xr:uid="{00000000-0005-0000-0000-00000F5C0000}"/>
    <cellStyle name="Migliaia 17 3 12" xfId="1808" xr:uid="{00000000-0005-0000-0000-0000105C0000}"/>
    <cellStyle name="Migliaia 17 3 2" xfId="414" xr:uid="{00000000-0005-0000-0000-0000115C0000}"/>
    <cellStyle name="Migliaia 17 3 2 2" xfId="4349" xr:uid="{00000000-0005-0000-0000-0000125C0000}"/>
    <cellStyle name="Migliaia 17 3 2 2 2" xfId="8220" xr:uid="{00000000-0005-0000-0000-0000135C0000}"/>
    <cellStyle name="Migliaia 17 3 2 2 2 2" xfId="14691" xr:uid="{00000000-0005-0000-0000-0000145C0000}"/>
    <cellStyle name="Migliaia 17 3 2 2 2 2 2" xfId="18154" xr:uid="{00000000-0005-0000-0000-0000155C0000}"/>
    <cellStyle name="Migliaia 17 3 2 2 2 2 2 2" xfId="34925" xr:uid="{00000000-0005-0000-0000-0000165C0000}"/>
    <cellStyle name="Migliaia 17 3 2 2 2 2 3" xfId="40227" xr:uid="{00000000-0005-0000-0000-0000175C0000}"/>
    <cellStyle name="Migliaia 17 3 2 2 2 2 4" xfId="29533" xr:uid="{00000000-0005-0000-0000-0000185C0000}"/>
    <cellStyle name="Migliaia 17 3 2 2 2 3" xfId="32434" xr:uid="{00000000-0005-0000-0000-0000195C0000}"/>
    <cellStyle name="Migliaia 17 3 2 2 2 4" xfId="37576" xr:uid="{00000000-0005-0000-0000-00001A5C0000}"/>
    <cellStyle name="Migliaia 17 3 2 2 2 5" xfId="43299" xr:uid="{00000000-0005-0000-0000-00001B5C0000}"/>
    <cellStyle name="Migliaia 17 3 2 2 2 6" xfId="47160" xr:uid="{00000000-0005-0000-0000-00001C5C0000}"/>
    <cellStyle name="Migliaia 17 3 2 2 2 7" xfId="50176" xr:uid="{00000000-0005-0000-0000-00001D5C0000}"/>
    <cellStyle name="Migliaia 17 3 2 2 2 8" xfId="13955" xr:uid="{00000000-0005-0000-0000-00001E5C0000}"/>
    <cellStyle name="Migliaia 17 3 2 2 3" xfId="7992" xr:uid="{00000000-0005-0000-0000-00001F5C0000}"/>
    <cellStyle name="Migliaia 17 3 2 2 4" xfId="6942" xr:uid="{00000000-0005-0000-0000-0000205C0000}"/>
    <cellStyle name="Migliaia 17 3 2 2 4 2" xfId="17715" xr:uid="{00000000-0005-0000-0000-0000215C0000}"/>
    <cellStyle name="Migliaia 17 3 2 2 4 3" xfId="42501" xr:uid="{00000000-0005-0000-0000-0000225C0000}"/>
    <cellStyle name="Migliaia 17 3 2 2 4 4" xfId="46708" xr:uid="{00000000-0005-0000-0000-0000235C0000}"/>
    <cellStyle name="Migliaia 17 3 2 2 4 5" xfId="49724" xr:uid="{00000000-0005-0000-0000-0000245C0000}"/>
    <cellStyle name="Migliaia 17 3 2 2 5" xfId="16277" xr:uid="{00000000-0005-0000-0000-0000255C0000}"/>
    <cellStyle name="Migliaia 17 3 2 2 6" xfId="20652" xr:uid="{00000000-0005-0000-0000-0000265C0000}"/>
    <cellStyle name="Migliaia 17 3 2 3" xfId="3595" xr:uid="{00000000-0005-0000-0000-0000275C0000}"/>
    <cellStyle name="Migliaia 17 3 2 3 2" xfId="8726" xr:uid="{00000000-0005-0000-0000-0000285C0000}"/>
    <cellStyle name="Migliaia 17 3 2 3 2 2" xfId="34926" xr:uid="{00000000-0005-0000-0000-0000295C0000}"/>
    <cellStyle name="Migliaia 17 3 2 3 2 3" xfId="40228" xr:uid="{00000000-0005-0000-0000-00002A5C0000}"/>
    <cellStyle name="Migliaia 17 3 2 3 2 4" xfId="29534" xr:uid="{00000000-0005-0000-0000-00002B5C0000}"/>
    <cellStyle name="Migliaia 17 3 2 3 3" xfId="8221" xr:uid="{00000000-0005-0000-0000-00002C5C0000}"/>
    <cellStyle name="Migliaia 17 3 2 3 4" xfId="16278" xr:uid="{00000000-0005-0000-0000-00002D5C0000}"/>
    <cellStyle name="Migliaia 17 3 2 3 4 2" xfId="37577" xr:uid="{00000000-0005-0000-0000-00002E5C0000}"/>
    <cellStyle name="Migliaia 17 3 2 3 5" xfId="12432" xr:uid="{00000000-0005-0000-0000-00002F5C0000}"/>
    <cellStyle name="Migliaia 17 3 2 4" xfId="7571" xr:uid="{00000000-0005-0000-0000-0000305C0000}"/>
    <cellStyle name="Migliaia 17 3 2 4 2" xfId="14374" xr:uid="{00000000-0005-0000-0000-0000315C0000}"/>
    <cellStyle name="Migliaia 17 3 2 4 2 2" xfId="34927" xr:uid="{00000000-0005-0000-0000-0000325C0000}"/>
    <cellStyle name="Migliaia 17 3 2 4 2 3" xfId="40229" xr:uid="{00000000-0005-0000-0000-0000335C0000}"/>
    <cellStyle name="Migliaia 17 3 2 4 3" xfId="32435" xr:uid="{00000000-0005-0000-0000-0000345C0000}"/>
    <cellStyle name="Migliaia 17 3 2 4 4" xfId="37578" xr:uid="{00000000-0005-0000-0000-0000355C0000}"/>
    <cellStyle name="Migliaia 17 3 2 4 5" xfId="13458" xr:uid="{00000000-0005-0000-0000-0000365C0000}"/>
    <cellStyle name="Migliaia 17 3 2 5" xfId="13708" xr:uid="{00000000-0005-0000-0000-0000375C0000}"/>
    <cellStyle name="Migliaia 17 3 2 5 2" xfId="29535" xr:uid="{00000000-0005-0000-0000-0000385C0000}"/>
    <cellStyle name="Migliaia 17 3 2 5 2 2" xfId="34928" xr:uid="{00000000-0005-0000-0000-0000395C0000}"/>
    <cellStyle name="Migliaia 17 3 2 5 2 3" xfId="40230" xr:uid="{00000000-0005-0000-0000-00003A5C0000}"/>
    <cellStyle name="Migliaia 17 3 2 5 3" xfId="32436" xr:uid="{00000000-0005-0000-0000-00003B5C0000}"/>
    <cellStyle name="Migliaia 17 3 2 5 4" xfId="37579" xr:uid="{00000000-0005-0000-0000-00003C5C0000}"/>
    <cellStyle name="Migliaia 17 3 2 6" xfId="16276" xr:uid="{00000000-0005-0000-0000-00003D5C0000}"/>
    <cellStyle name="Migliaia 17 3 2 6 2" xfId="29536" xr:uid="{00000000-0005-0000-0000-00003E5C0000}"/>
    <cellStyle name="Migliaia 17 3 2 6 2 2" xfId="34929" xr:uid="{00000000-0005-0000-0000-00003F5C0000}"/>
    <cellStyle name="Migliaia 17 3 2 6 2 3" xfId="40231" xr:uid="{00000000-0005-0000-0000-0000405C0000}"/>
    <cellStyle name="Migliaia 17 3 2 6 3" xfId="32437" xr:uid="{00000000-0005-0000-0000-0000415C0000}"/>
    <cellStyle name="Migliaia 17 3 2 6 4" xfId="37580" xr:uid="{00000000-0005-0000-0000-0000425C0000}"/>
    <cellStyle name="Migliaia 17 3 2 6 5" xfId="20653" xr:uid="{00000000-0005-0000-0000-0000435C0000}"/>
    <cellStyle name="Migliaia 17 3 2 7" xfId="20651" xr:uid="{00000000-0005-0000-0000-0000445C0000}"/>
    <cellStyle name="Migliaia 17 3 2 8" xfId="2375" xr:uid="{00000000-0005-0000-0000-0000455C0000}"/>
    <cellStyle name="Migliaia 17 3 3" xfId="2374" xr:uid="{00000000-0005-0000-0000-0000465C0000}"/>
    <cellStyle name="Migliaia 17 3 3 2" xfId="4348" xr:uid="{00000000-0005-0000-0000-0000475C0000}"/>
    <cellStyle name="Migliaia 17 3 3 2 2" xfId="6008" xr:uid="{00000000-0005-0000-0000-0000485C0000}"/>
    <cellStyle name="Migliaia 17 3 3 2 2 2" xfId="34931" xr:uid="{00000000-0005-0000-0000-0000495C0000}"/>
    <cellStyle name="Migliaia 17 3 3 2 2 3" xfId="40233" xr:uid="{00000000-0005-0000-0000-00004A5C0000}"/>
    <cellStyle name="Migliaia 17 3 3 2 3" xfId="14487" xr:uid="{00000000-0005-0000-0000-00004B5C0000}"/>
    <cellStyle name="Migliaia 17 3 3 2 4" xfId="16280" xr:uid="{00000000-0005-0000-0000-00004C5C0000}"/>
    <cellStyle name="Migliaia 17 3 3 2 4 2" xfId="37582" xr:uid="{00000000-0005-0000-0000-00004D5C0000}"/>
    <cellStyle name="Migliaia 17 3 3 2 5" xfId="12434" xr:uid="{00000000-0005-0000-0000-00004E5C0000}"/>
    <cellStyle name="Migliaia 17 3 3 3" xfId="5760" xr:uid="{00000000-0005-0000-0000-00004F5C0000}"/>
    <cellStyle name="Migliaia 17 3 3 3 2" xfId="29538" xr:uid="{00000000-0005-0000-0000-0000505C0000}"/>
    <cellStyle name="Migliaia 17 3 3 3 2 2" xfId="34932" xr:uid="{00000000-0005-0000-0000-0000515C0000}"/>
    <cellStyle name="Migliaia 17 3 3 3 2 3" xfId="40234" xr:uid="{00000000-0005-0000-0000-0000525C0000}"/>
    <cellStyle name="Migliaia 17 3 3 3 3" xfId="32439" xr:uid="{00000000-0005-0000-0000-0000535C0000}"/>
    <cellStyle name="Migliaia 17 3 3 3 4" xfId="37583" xr:uid="{00000000-0005-0000-0000-0000545C0000}"/>
    <cellStyle name="Migliaia 17 3 3 4" xfId="16279" xr:uid="{00000000-0005-0000-0000-0000555C0000}"/>
    <cellStyle name="Migliaia 17 3 3 4 2" xfId="29539" xr:uid="{00000000-0005-0000-0000-0000565C0000}"/>
    <cellStyle name="Migliaia 17 3 3 4 2 2" xfId="34933" xr:uid="{00000000-0005-0000-0000-0000575C0000}"/>
    <cellStyle name="Migliaia 17 3 3 4 2 3" xfId="40235" xr:uid="{00000000-0005-0000-0000-0000585C0000}"/>
    <cellStyle name="Migliaia 17 3 3 4 3" xfId="32440" xr:uid="{00000000-0005-0000-0000-0000595C0000}"/>
    <cellStyle name="Migliaia 17 3 3 4 4" xfId="37584" xr:uid="{00000000-0005-0000-0000-00005A5C0000}"/>
    <cellStyle name="Migliaia 17 3 3 4 5" xfId="20654" xr:uid="{00000000-0005-0000-0000-00005B5C0000}"/>
    <cellStyle name="Migliaia 17 3 3 5" xfId="20655" xr:uid="{00000000-0005-0000-0000-00005C5C0000}"/>
    <cellStyle name="Migliaia 17 3 3 5 2" xfId="29540" xr:uid="{00000000-0005-0000-0000-00005D5C0000}"/>
    <cellStyle name="Migliaia 17 3 3 5 2 2" xfId="34934" xr:uid="{00000000-0005-0000-0000-00005E5C0000}"/>
    <cellStyle name="Migliaia 17 3 3 5 2 3" xfId="40236" xr:uid="{00000000-0005-0000-0000-00005F5C0000}"/>
    <cellStyle name="Migliaia 17 3 3 5 3" xfId="32441" xr:uid="{00000000-0005-0000-0000-0000605C0000}"/>
    <cellStyle name="Migliaia 17 3 3 5 4" xfId="37585" xr:uid="{00000000-0005-0000-0000-0000615C0000}"/>
    <cellStyle name="Migliaia 17 3 3 6" xfId="29537" xr:uid="{00000000-0005-0000-0000-0000625C0000}"/>
    <cellStyle name="Migliaia 17 3 3 6 2" xfId="34930" xr:uid="{00000000-0005-0000-0000-0000635C0000}"/>
    <cellStyle name="Migliaia 17 3 3 6 3" xfId="40232" xr:uid="{00000000-0005-0000-0000-0000645C0000}"/>
    <cellStyle name="Migliaia 17 3 3 7" xfId="32438" xr:uid="{00000000-0005-0000-0000-0000655C0000}"/>
    <cellStyle name="Migliaia 17 3 3 8" xfId="37581" xr:uid="{00000000-0005-0000-0000-0000665C0000}"/>
    <cellStyle name="Migliaia 17 3 3 9" xfId="12433" xr:uid="{00000000-0005-0000-0000-0000675C0000}"/>
    <cellStyle name="Migliaia 17 3 4" xfId="3275" xr:uid="{00000000-0005-0000-0000-0000685C0000}"/>
    <cellStyle name="Migliaia 17 3 4 2" xfId="4785" xr:uid="{00000000-0005-0000-0000-0000695C0000}"/>
    <cellStyle name="Migliaia 17 3 4 2 2" xfId="10737" xr:uid="{00000000-0005-0000-0000-00006A5C0000}"/>
    <cellStyle name="Migliaia 17 3 4 2 3" xfId="14939" xr:uid="{00000000-0005-0000-0000-00006B5C0000}"/>
    <cellStyle name="Migliaia 17 3 4 2 4" xfId="16282" xr:uid="{00000000-0005-0000-0000-00006C5C0000}"/>
    <cellStyle name="Migliaia 17 3 4 2 5" xfId="28603" xr:uid="{00000000-0005-0000-0000-00006D5C0000}"/>
    <cellStyle name="Migliaia 17 3 4 2 6" xfId="12436" xr:uid="{00000000-0005-0000-0000-00006E5C0000}"/>
    <cellStyle name="Migliaia 17 3 4 3" xfId="9985" xr:uid="{00000000-0005-0000-0000-00006F5C0000}"/>
    <cellStyle name="Migliaia 17 3 4 3 2" xfId="31466" xr:uid="{00000000-0005-0000-0000-0000705C0000}"/>
    <cellStyle name="Migliaia 17 3 4 3 2 2" xfId="36624" xr:uid="{00000000-0005-0000-0000-0000715C0000}"/>
    <cellStyle name="Migliaia 17 3 4 3 2 3" xfId="41926" xr:uid="{00000000-0005-0000-0000-0000725C0000}"/>
    <cellStyle name="Migliaia 17 3 4 3 3" xfId="33973" xr:uid="{00000000-0005-0000-0000-0000735C0000}"/>
    <cellStyle name="Migliaia 17 3 4 3 4" xfId="39275" xr:uid="{00000000-0005-0000-0000-0000745C0000}"/>
    <cellStyle name="Migliaia 17 3 4 4" xfId="16281" xr:uid="{00000000-0005-0000-0000-0000755C0000}"/>
    <cellStyle name="Migliaia 17 3 4 4 2" xfId="34935" xr:uid="{00000000-0005-0000-0000-0000765C0000}"/>
    <cellStyle name="Migliaia 17 3 4 4 3" xfId="40237" xr:uid="{00000000-0005-0000-0000-0000775C0000}"/>
    <cellStyle name="Migliaia 17 3 4 4 4" xfId="29541" xr:uid="{00000000-0005-0000-0000-0000785C0000}"/>
    <cellStyle name="Migliaia 17 3 4 5" xfId="32442" xr:uid="{00000000-0005-0000-0000-0000795C0000}"/>
    <cellStyle name="Migliaia 17 3 4 6" xfId="37586" xr:uid="{00000000-0005-0000-0000-00007A5C0000}"/>
    <cellStyle name="Migliaia 17 3 4 7" xfId="12435" xr:uid="{00000000-0005-0000-0000-00007B5C0000}"/>
    <cellStyle name="Migliaia 17 3 5" xfId="4040" xr:uid="{00000000-0005-0000-0000-00007C5C0000}"/>
    <cellStyle name="Migliaia 17 3 5 2" xfId="10510" xr:uid="{00000000-0005-0000-0000-00007D5C0000}"/>
    <cellStyle name="Migliaia 17 3 5 2 2" xfId="31467" xr:uid="{00000000-0005-0000-0000-00007E5C0000}"/>
    <cellStyle name="Migliaia 17 3 5 2 2 2" xfId="36625" xr:uid="{00000000-0005-0000-0000-00007F5C0000}"/>
    <cellStyle name="Migliaia 17 3 5 2 2 3" xfId="41927" xr:uid="{00000000-0005-0000-0000-0000805C0000}"/>
    <cellStyle name="Migliaia 17 3 5 2 3" xfId="33974" xr:uid="{00000000-0005-0000-0000-0000815C0000}"/>
    <cellStyle name="Migliaia 17 3 5 2 4" xfId="39276" xr:uid="{00000000-0005-0000-0000-0000825C0000}"/>
    <cellStyle name="Migliaia 17 3 5 3" xfId="16283" xr:uid="{00000000-0005-0000-0000-0000835C0000}"/>
    <cellStyle name="Migliaia 17 3 5 3 2" xfId="34936" xr:uid="{00000000-0005-0000-0000-0000845C0000}"/>
    <cellStyle name="Migliaia 17 3 5 3 3" xfId="40238" xr:uid="{00000000-0005-0000-0000-0000855C0000}"/>
    <cellStyle name="Migliaia 17 3 5 3 4" xfId="29542" xr:uid="{00000000-0005-0000-0000-0000865C0000}"/>
    <cellStyle name="Migliaia 17 3 5 4" xfId="32443" xr:uid="{00000000-0005-0000-0000-0000875C0000}"/>
    <cellStyle name="Migliaia 17 3 5 5" xfId="37587" xr:uid="{00000000-0005-0000-0000-0000885C0000}"/>
    <cellStyle name="Migliaia 17 3 5 6" xfId="12437" xr:uid="{00000000-0005-0000-0000-0000895C0000}"/>
    <cellStyle name="Migliaia 17 3 6" xfId="3594" xr:uid="{00000000-0005-0000-0000-00008A5C0000}"/>
    <cellStyle name="Migliaia 17 3 6 2" xfId="10213" xr:uid="{00000000-0005-0000-0000-00008B5C0000}"/>
    <cellStyle name="Migliaia 17 3 6 2 2" xfId="34937" xr:uid="{00000000-0005-0000-0000-00008C5C0000}"/>
    <cellStyle name="Migliaia 17 3 6 2 3" xfId="40239" xr:uid="{00000000-0005-0000-0000-00008D5C0000}"/>
    <cellStyle name="Migliaia 17 3 6 3" xfId="14460" xr:uid="{00000000-0005-0000-0000-00008E5C0000}"/>
    <cellStyle name="Migliaia 17 3 6 4" xfId="16284" xr:uid="{00000000-0005-0000-0000-00008F5C0000}"/>
    <cellStyle name="Migliaia 17 3 6 4 2" xfId="37588" xr:uid="{00000000-0005-0000-0000-0000905C0000}"/>
    <cellStyle name="Migliaia 17 3 6 5" xfId="12438" xr:uid="{00000000-0005-0000-0000-0000915C0000}"/>
    <cellStyle name="Migliaia 17 3 7" xfId="8584" xr:uid="{00000000-0005-0000-0000-0000925C0000}"/>
    <cellStyle name="Migliaia 17 3 7 2" xfId="29543" xr:uid="{00000000-0005-0000-0000-0000935C0000}"/>
    <cellStyle name="Migliaia 17 3 7 2 2" xfId="34938" xr:uid="{00000000-0005-0000-0000-0000945C0000}"/>
    <cellStyle name="Migliaia 17 3 7 2 3" xfId="40240" xr:uid="{00000000-0005-0000-0000-0000955C0000}"/>
    <cellStyle name="Migliaia 17 3 7 3" xfId="32444" xr:uid="{00000000-0005-0000-0000-0000965C0000}"/>
    <cellStyle name="Migliaia 17 3 7 4" xfId="37589" xr:uid="{00000000-0005-0000-0000-0000975C0000}"/>
    <cellStyle name="Migliaia 17 3 8" xfId="13709" xr:uid="{00000000-0005-0000-0000-0000985C0000}"/>
    <cellStyle name="Migliaia 17 3 8 2" xfId="29544" xr:uid="{00000000-0005-0000-0000-0000995C0000}"/>
    <cellStyle name="Migliaia 17 3 8 2 2" xfId="34939" xr:uid="{00000000-0005-0000-0000-00009A5C0000}"/>
    <cellStyle name="Migliaia 17 3 8 2 3" xfId="40241" xr:uid="{00000000-0005-0000-0000-00009B5C0000}"/>
    <cellStyle name="Migliaia 17 3 8 3" xfId="32445" xr:uid="{00000000-0005-0000-0000-00009C5C0000}"/>
    <cellStyle name="Migliaia 17 3 8 4" xfId="37590" xr:uid="{00000000-0005-0000-0000-00009D5C0000}"/>
    <cellStyle name="Migliaia 17 3 8 5" xfId="20656" xr:uid="{00000000-0005-0000-0000-00009E5C0000}"/>
    <cellStyle name="Migliaia 17 3 9" xfId="16275" xr:uid="{00000000-0005-0000-0000-00009F5C0000}"/>
    <cellStyle name="Migliaia 17 4" xfId="415" xr:uid="{00000000-0005-0000-0000-0000A05C0000}"/>
    <cellStyle name="Migliaia 17 4 2" xfId="4350" xr:uid="{00000000-0005-0000-0000-0000A15C0000}"/>
    <cellStyle name="Migliaia 17 4 2 2" xfId="5107" xr:uid="{00000000-0005-0000-0000-0000A25C0000}"/>
    <cellStyle name="Migliaia 17 4 2 2 2" xfId="29545" xr:uid="{00000000-0005-0000-0000-0000A35C0000}"/>
    <cellStyle name="Migliaia 17 4 2 2 2 2" xfId="34940" xr:uid="{00000000-0005-0000-0000-0000A45C0000}"/>
    <cellStyle name="Migliaia 17 4 2 2 2 3" xfId="40242" xr:uid="{00000000-0005-0000-0000-0000A55C0000}"/>
    <cellStyle name="Migliaia 17 4 2 2 3" xfId="32446" xr:uid="{00000000-0005-0000-0000-0000A65C0000}"/>
    <cellStyle name="Migliaia 17 4 2 2 4" xfId="37591" xr:uid="{00000000-0005-0000-0000-0000A75C0000}"/>
    <cellStyle name="Migliaia 17 4 2 3" xfId="8222" xr:uid="{00000000-0005-0000-0000-0000A85C0000}"/>
    <cellStyle name="Migliaia 17 4 2 3 2" xfId="29546" xr:uid="{00000000-0005-0000-0000-0000A95C0000}"/>
    <cellStyle name="Migliaia 17 4 2 3 2 2" xfId="34941" xr:uid="{00000000-0005-0000-0000-0000AA5C0000}"/>
    <cellStyle name="Migliaia 17 4 2 3 2 3" xfId="40243" xr:uid="{00000000-0005-0000-0000-0000AB5C0000}"/>
    <cellStyle name="Migliaia 17 4 2 3 3" xfId="32447" xr:uid="{00000000-0005-0000-0000-0000AC5C0000}"/>
    <cellStyle name="Migliaia 17 4 2 3 4" xfId="37592" xr:uid="{00000000-0005-0000-0000-0000AD5C0000}"/>
    <cellStyle name="Migliaia 17 4 2 4" xfId="7573" xr:uid="{00000000-0005-0000-0000-0000AE5C0000}"/>
    <cellStyle name="Migliaia 17 4 2 5" xfId="6944" xr:uid="{00000000-0005-0000-0000-0000AF5C0000}"/>
    <cellStyle name="Migliaia 17 4 2 5 2" xfId="17717" xr:uid="{00000000-0005-0000-0000-0000B05C0000}"/>
    <cellStyle name="Migliaia 17 4 2 5 3" xfId="42503" xr:uid="{00000000-0005-0000-0000-0000B15C0000}"/>
    <cellStyle name="Migliaia 17 4 2 5 4" xfId="46710" xr:uid="{00000000-0005-0000-0000-0000B25C0000}"/>
    <cellStyle name="Migliaia 17 4 2 5 5" xfId="49726" xr:uid="{00000000-0005-0000-0000-0000B35C0000}"/>
    <cellStyle name="Migliaia 17 4 2 6" xfId="16286" xr:uid="{00000000-0005-0000-0000-0000B45C0000}"/>
    <cellStyle name="Migliaia 17 4 2 7" xfId="20658" xr:uid="{00000000-0005-0000-0000-0000B55C0000}"/>
    <cellStyle name="Migliaia 17 4 3" xfId="5108" xr:uid="{00000000-0005-0000-0000-0000B65C0000}"/>
    <cellStyle name="Migliaia 17 4 3 2" xfId="14488" xr:uid="{00000000-0005-0000-0000-0000B75C0000}"/>
    <cellStyle name="Migliaia 17 4 3 2 2" xfId="34942" xr:uid="{00000000-0005-0000-0000-0000B85C0000}"/>
    <cellStyle name="Migliaia 17 4 3 2 3" xfId="40244" xr:uid="{00000000-0005-0000-0000-0000B95C0000}"/>
    <cellStyle name="Migliaia 17 4 3 3" xfId="32448" xr:uid="{00000000-0005-0000-0000-0000BA5C0000}"/>
    <cellStyle name="Migliaia 17 4 3 4" xfId="37593" xr:uid="{00000000-0005-0000-0000-0000BB5C0000}"/>
    <cellStyle name="Migliaia 17 4 3 5" xfId="13707" xr:uid="{00000000-0005-0000-0000-0000BC5C0000}"/>
    <cellStyle name="Migliaia 17 4 4" xfId="8223" xr:uid="{00000000-0005-0000-0000-0000BD5C0000}"/>
    <cellStyle name="Migliaia 17 4 4 2" xfId="29547" xr:uid="{00000000-0005-0000-0000-0000BE5C0000}"/>
    <cellStyle name="Migliaia 17 4 4 2 2" xfId="34943" xr:uid="{00000000-0005-0000-0000-0000BF5C0000}"/>
    <cellStyle name="Migliaia 17 4 4 2 3" xfId="40245" xr:uid="{00000000-0005-0000-0000-0000C05C0000}"/>
    <cellStyle name="Migliaia 17 4 4 3" xfId="32449" xr:uid="{00000000-0005-0000-0000-0000C15C0000}"/>
    <cellStyle name="Migliaia 17 4 4 4" xfId="37594" xr:uid="{00000000-0005-0000-0000-0000C25C0000}"/>
    <cellStyle name="Migliaia 17 4 5" xfId="7572" xr:uid="{00000000-0005-0000-0000-0000C35C0000}"/>
    <cellStyle name="Migliaia 17 4 5 2" xfId="29548" xr:uid="{00000000-0005-0000-0000-0000C45C0000}"/>
    <cellStyle name="Migliaia 17 4 5 2 2" xfId="34944" xr:uid="{00000000-0005-0000-0000-0000C55C0000}"/>
    <cellStyle name="Migliaia 17 4 5 2 3" xfId="40246" xr:uid="{00000000-0005-0000-0000-0000C65C0000}"/>
    <cellStyle name="Migliaia 17 4 5 3" xfId="32450" xr:uid="{00000000-0005-0000-0000-0000C75C0000}"/>
    <cellStyle name="Migliaia 17 4 5 4" xfId="37595" xr:uid="{00000000-0005-0000-0000-0000C85C0000}"/>
    <cellStyle name="Migliaia 17 4 6" xfId="6943" xr:uid="{00000000-0005-0000-0000-0000C95C0000}"/>
    <cellStyle name="Migliaia 17 4 6 2" xfId="17716" xr:uid="{00000000-0005-0000-0000-0000CA5C0000}"/>
    <cellStyle name="Migliaia 17 4 6 2 2" xfId="34945" xr:uid="{00000000-0005-0000-0000-0000CB5C0000}"/>
    <cellStyle name="Migliaia 17 4 6 2 3" xfId="40247" xr:uid="{00000000-0005-0000-0000-0000CC5C0000}"/>
    <cellStyle name="Migliaia 17 4 6 2 4" xfId="29549" xr:uid="{00000000-0005-0000-0000-0000CD5C0000}"/>
    <cellStyle name="Migliaia 17 4 6 3" xfId="32451" xr:uid="{00000000-0005-0000-0000-0000CE5C0000}"/>
    <cellStyle name="Migliaia 17 4 6 4" xfId="37596" xr:uid="{00000000-0005-0000-0000-0000CF5C0000}"/>
    <cellStyle name="Migliaia 17 4 6 5" xfId="20659" xr:uid="{00000000-0005-0000-0000-0000D05C0000}"/>
    <cellStyle name="Migliaia 17 4 6 6" xfId="42502" xr:uid="{00000000-0005-0000-0000-0000D15C0000}"/>
    <cellStyle name="Migliaia 17 4 6 7" xfId="46709" xr:uid="{00000000-0005-0000-0000-0000D25C0000}"/>
    <cellStyle name="Migliaia 17 4 6 8" xfId="49725" xr:uid="{00000000-0005-0000-0000-0000D35C0000}"/>
    <cellStyle name="Migliaia 17 4 7" xfId="16285" xr:uid="{00000000-0005-0000-0000-0000D45C0000}"/>
    <cellStyle name="Migliaia 17 4 7 2" xfId="29550" xr:uid="{00000000-0005-0000-0000-0000D55C0000}"/>
    <cellStyle name="Migliaia 17 4 7 2 2" xfId="34946" xr:uid="{00000000-0005-0000-0000-0000D65C0000}"/>
    <cellStyle name="Migliaia 17 4 7 2 3" xfId="40248" xr:uid="{00000000-0005-0000-0000-0000D75C0000}"/>
    <cellStyle name="Migliaia 17 4 7 3" xfId="32452" xr:uid="{00000000-0005-0000-0000-0000D85C0000}"/>
    <cellStyle name="Migliaia 17 4 7 4" xfId="37597" xr:uid="{00000000-0005-0000-0000-0000D95C0000}"/>
    <cellStyle name="Migliaia 17 4 7 5" xfId="20660" xr:uid="{00000000-0005-0000-0000-0000DA5C0000}"/>
    <cellStyle name="Migliaia 17 4 8" xfId="20657" xr:uid="{00000000-0005-0000-0000-0000DB5C0000}"/>
    <cellStyle name="Migliaia 17 4 9" xfId="2376" xr:uid="{00000000-0005-0000-0000-0000DC5C0000}"/>
    <cellStyle name="Migliaia 17 5" xfId="416" xr:uid="{00000000-0005-0000-0000-0000DD5C0000}"/>
    <cellStyle name="Migliaia 17 5 2" xfId="4351" xr:uid="{00000000-0005-0000-0000-0000DE5C0000}"/>
    <cellStyle name="Migliaia 17 5 2 2" xfId="14692" xr:uid="{00000000-0005-0000-0000-0000DF5C0000}"/>
    <cellStyle name="Migliaia 17 5 2 2 2" xfId="34947" xr:uid="{00000000-0005-0000-0000-0000E05C0000}"/>
    <cellStyle name="Migliaia 17 5 2 2 3" xfId="40249" xr:uid="{00000000-0005-0000-0000-0000E15C0000}"/>
    <cellStyle name="Migliaia 17 5 2 3" xfId="16288" xr:uid="{00000000-0005-0000-0000-0000E25C0000}"/>
    <cellStyle name="Migliaia 17 5 2 3 2" xfId="32453" xr:uid="{00000000-0005-0000-0000-0000E35C0000}"/>
    <cellStyle name="Migliaia 17 5 2 4" xfId="37598" xr:uid="{00000000-0005-0000-0000-0000E45C0000}"/>
    <cellStyle name="Migliaia 17 5 2 5" xfId="12439" xr:uid="{00000000-0005-0000-0000-0000E55C0000}"/>
    <cellStyle name="Migliaia 17 5 3" xfId="7574" xr:uid="{00000000-0005-0000-0000-0000E65C0000}"/>
    <cellStyle name="Migliaia 17 5 3 2" xfId="29551" xr:uid="{00000000-0005-0000-0000-0000E75C0000}"/>
    <cellStyle name="Migliaia 17 5 3 2 2" xfId="34948" xr:uid="{00000000-0005-0000-0000-0000E85C0000}"/>
    <cellStyle name="Migliaia 17 5 3 2 3" xfId="40250" xr:uid="{00000000-0005-0000-0000-0000E95C0000}"/>
    <cellStyle name="Migliaia 17 5 3 3" xfId="32454" xr:uid="{00000000-0005-0000-0000-0000EA5C0000}"/>
    <cellStyle name="Migliaia 17 5 3 4" xfId="37599" xr:uid="{00000000-0005-0000-0000-0000EB5C0000}"/>
    <cellStyle name="Migliaia 17 5 4" xfId="6945" xr:uid="{00000000-0005-0000-0000-0000EC5C0000}"/>
    <cellStyle name="Migliaia 17 5 4 2" xfId="17718" xr:uid="{00000000-0005-0000-0000-0000ED5C0000}"/>
    <cellStyle name="Migliaia 17 5 4 2 2" xfId="34949" xr:uid="{00000000-0005-0000-0000-0000EE5C0000}"/>
    <cellStyle name="Migliaia 17 5 4 2 3" xfId="40251" xr:uid="{00000000-0005-0000-0000-0000EF5C0000}"/>
    <cellStyle name="Migliaia 17 5 4 2 4" xfId="29552" xr:uid="{00000000-0005-0000-0000-0000F05C0000}"/>
    <cellStyle name="Migliaia 17 5 4 3" xfId="32455" xr:uid="{00000000-0005-0000-0000-0000F15C0000}"/>
    <cellStyle name="Migliaia 17 5 4 4" xfId="37600" xr:uid="{00000000-0005-0000-0000-0000F25C0000}"/>
    <cellStyle name="Migliaia 17 5 4 5" xfId="20662" xr:uid="{00000000-0005-0000-0000-0000F35C0000}"/>
    <cellStyle name="Migliaia 17 5 4 6" xfId="28586" xr:uid="{00000000-0005-0000-0000-0000F45C0000}"/>
    <cellStyle name="Migliaia 17 5 4 7" xfId="46711" xr:uid="{00000000-0005-0000-0000-0000F55C0000}"/>
    <cellStyle name="Migliaia 17 5 4 8" xfId="49727" xr:uid="{00000000-0005-0000-0000-0000F65C0000}"/>
    <cellStyle name="Migliaia 17 5 5" xfId="16287" xr:uid="{00000000-0005-0000-0000-0000F75C0000}"/>
    <cellStyle name="Migliaia 17 5 5 2" xfId="29553" xr:uid="{00000000-0005-0000-0000-0000F85C0000}"/>
    <cellStyle name="Migliaia 17 5 5 2 2" xfId="34950" xr:uid="{00000000-0005-0000-0000-0000F95C0000}"/>
    <cellStyle name="Migliaia 17 5 5 2 3" xfId="40252" xr:uid="{00000000-0005-0000-0000-0000FA5C0000}"/>
    <cellStyle name="Migliaia 17 5 5 3" xfId="32456" xr:uid="{00000000-0005-0000-0000-0000FB5C0000}"/>
    <cellStyle name="Migliaia 17 5 5 4" xfId="37601" xr:uid="{00000000-0005-0000-0000-0000FC5C0000}"/>
    <cellStyle name="Migliaia 17 5 5 5" xfId="20663" xr:uid="{00000000-0005-0000-0000-0000FD5C0000}"/>
    <cellStyle name="Migliaia 17 5 6" xfId="20664" xr:uid="{00000000-0005-0000-0000-0000FE5C0000}"/>
    <cellStyle name="Migliaia 17 5 6 2" xfId="29554" xr:uid="{00000000-0005-0000-0000-0000FF5C0000}"/>
    <cellStyle name="Migliaia 17 5 6 2 2" xfId="34951" xr:uid="{00000000-0005-0000-0000-0000005D0000}"/>
    <cellStyle name="Migliaia 17 5 6 2 3" xfId="40253" xr:uid="{00000000-0005-0000-0000-0000015D0000}"/>
    <cellStyle name="Migliaia 17 5 6 3" xfId="32457" xr:uid="{00000000-0005-0000-0000-0000025D0000}"/>
    <cellStyle name="Migliaia 17 5 6 4" xfId="37602" xr:uid="{00000000-0005-0000-0000-0000035D0000}"/>
    <cellStyle name="Migliaia 17 5 7" xfId="20661" xr:uid="{00000000-0005-0000-0000-0000045D0000}"/>
    <cellStyle name="Migliaia 17 5 8" xfId="2377" xr:uid="{00000000-0005-0000-0000-0000055D0000}"/>
    <cellStyle name="Migliaia 17 6" xfId="2372" xr:uid="{00000000-0005-0000-0000-0000065D0000}"/>
    <cellStyle name="Migliaia 17 6 2" xfId="4346" xr:uid="{00000000-0005-0000-0000-0000075D0000}"/>
    <cellStyle name="Migliaia 17 6 2 2" xfId="6007" xr:uid="{00000000-0005-0000-0000-0000085D0000}"/>
    <cellStyle name="Migliaia 17 6 2 3" xfId="14981" xr:uid="{00000000-0005-0000-0000-0000095D0000}"/>
    <cellStyle name="Migliaia 17 6 2 4" xfId="16290" xr:uid="{00000000-0005-0000-0000-00000A5D0000}"/>
    <cellStyle name="Migliaia 17 6 2 5" xfId="28604" xr:uid="{00000000-0005-0000-0000-00000B5D0000}"/>
    <cellStyle name="Migliaia 17 6 2 6" xfId="12441" xr:uid="{00000000-0005-0000-0000-00000C5D0000}"/>
    <cellStyle name="Migliaia 17 6 3" xfId="5759" xr:uid="{00000000-0005-0000-0000-00000D5D0000}"/>
    <cellStyle name="Migliaia 17 6 3 2" xfId="31468" xr:uid="{00000000-0005-0000-0000-00000E5D0000}"/>
    <cellStyle name="Migliaia 17 6 3 2 2" xfId="36626" xr:uid="{00000000-0005-0000-0000-00000F5D0000}"/>
    <cellStyle name="Migliaia 17 6 3 2 3" xfId="41928" xr:uid="{00000000-0005-0000-0000-0000105D0000}"/>
    <cellStyle name="Migliaia 17 6 3 3" xfId="33975" xr:uid="{00000000-0005-0000-0000-0000115D0000}"/>
    <cellStyle name="Migliaia 17 6 3 4" xfId="39277" xr:uid="{00000000-0005-0000-0000-0000125D0000}"/>
    <cellStyle name="Migliaia 17 6 4" xfId="16289" xr:uid="{00000000-0005-0000-0000-0000135D0000}"/>
    <cellStyle name="Migliaia 17 6 4 2" xfId="34952" xr:uid="{00000000-0005-0000-0000-0000145D0000}"/>
    <cellStyle name="Migliaia 17 6 4 3" xfId="40254" xr:uid="{00000000-0005-0000-0000-0000155D0000}"/>
    <cellStyle name="Migliaia 17 6 4 4" xfId="29555" xr:uid="{00000000-0005-0000-0000-0000165D0000}"/>
    <cellStyle name="Migliaia 17 6 5" xfId="32458" xr:uid="{00000000-0005-0000-0000-0000175D0000}"/>
    <cellStyle name="Migliaia 17 6 6" xfId="37603" xr:uid="{00000000-0005-0000-0000-0000185D0000}"/>
    <cellStyle name="Migliaia 17 6 7" xfId="12440" xr:uid="{00000000-0005-0000-0000-0000195D0000}"/>
    <cellStyle name="Migliaia 17 7" xfId="4038" xr:uid="{00000000-0005-0000-0000-00001A5D0000}"/>
    <cellStyle name="Migliaia 17 7 2" xfId="10508" xr:uid="{00000000-0005-0000-0000-00001B5D0000}"/>
    <cellStyle name="Migliaia 17 7 2 2" xfId="31469" xr:uid="{00000000-0005-0000-0000-00001C5D0000}"/>
    <cellStyle name="Migliaia 17 7 2 2 2" xfId="36627" xr:uid="{00000000-0005-0000-0000-00001D5D0000}"/>
    <cellStyle name="Migliaia 17 7 2 2 3" xfId="41929" xr:uid="{00000000-0005-0000-0000-00001E5D0000}"/>
    <cellStyle name="Migliaia 17 7 2 3" xfId="33976" xr:uid="{00000000-0005-0000-0000-00001F5D0000}"/>
    <cellStyle name="Migliaia 17 7 2 4" xfId="39278" xr:uid="{00000000-0005-0000-0000-0000205D0000}"/>
    <cellStyle name="Migliaia 17 7 3" xfId="16291" xr:uid="{00000000-0005-0000-0000-0000215D0000}"/>
    <cellStyle name="Migliaia 17 7 3 2" xfId="34953" xr:uid="{00000000-0005-0000-0000-0000225D0000}"/>
    <cellStyle name="Migliaia 17 7 3 3" xfId="40255" xr:uid="{00000000-0005-0000-0000-0000235D0000}"/>
    <cellStyle name="Migliaia 17 7 3 4" xfId="29556" xr:uid="{00000000-0005-0000-0000-0000245D0000}"/>
    <cellStyle name="Migliaia 17 7 4" xfId="32459" xr:uid="{00000000-0005-0000-0000-0000255D0000}"/>
    <cellStyle name="Migliaia 17 7 5" xfId="37604" xr:uid="{00000000-0005-0000-0000-0000265D0000}"/>
    <cellStyle name="Migliaia 17 7 6" xfId="12442" xr:uid="{00000000-0005-0000-0000-0000275D0000}"/>
    <cellStyle name="Migliaia 17 8" xfId="3592" xr:uid="{00000000-0005-0000-0000-0000285D0000}"/>
    <cellStyle name="Migliaia 17 8 2" xfId="10211" xr:uid="{00000000-0005-0000-0000-0000295D0000}"/>
    <cellStyle name="Migliaia 17 8 2 2" xfId="31470" xr:uid="{00000000-0005-0000-0000-00002A5D0000}"/>
    <cellStyle name="Migliaia 17 8 2 2 2" xfId="36628" xr:uid="{00000000-0005-0000-0000-00002B5D0000}"/>
    <cellStyle name="Migliaia 17 8 2 2 3" xfId="41930" xr:uid="{00000000-0005-0000-0000-00002C5D0000}"/>
    <cellStyle name="Migliaia 17 8 2 3" xfId="33977" xr:uid="{00000000-0005-0000-0000-00002D5D0000}"/>
    <cellStyle name="Migliaia 17 8 2 4" xfId="39279" xr:uid="{00000000-0005-0000-0000-00002E5D0000}"/>
    <cellStyle name="Migliaia 17 8 3" xfId="16292" xr:uid="{00000000-0005-0000-0000-00002F5D0000}"/>
    <cellStyle name="Migliaia 17 8 3 2" xfId="34954" xr:uid="{00000000-0005-0000-0000-0000305D0000}"/>
    <cellStyle name="Migliaia 17 8 3 3" xfId="40256" xr:uid="{00000000-0005-0000-0000-0000315D0000}"/>
    <cellStyle name="Migliaia 17 8 3 4" xfId="29557" xr:uid="{00000000-0005-0000-0000-0000325D0000}"/>
    <cellStyle name="Migliaia 17 8 4" xfId="32460" xr:uid="{00000000-0005-0000-0000-0000335D0000}"/>
    <cellStyle name="Migliaia 17 8 5" xfId="37605" xr:uid="{00000000-0005-0000-0000-0000345D0000}"/>
    <cellStyle name="Migliaia 17 8 6" xfId="12443" xr:uid="{00000000-0005-0000-0000-0000355D0000}"/>
    <cellStyle name="Migliaia 17 9" xfId="13457" xr:uid="{00000000-0005-0000-0000-0000365D0000}"/>
    <cellStyle name="Migliaia 17 9 2" xfId="29558" xr:uid="{00000000-0005-0000-0000-0000375D0000}"/>
    <cellStyle name="Migliaia 17 9 2 2" xfId="34955" xr:uid="{00000000-0005-0000-0000-0000385D0000}"/>
    <cellStyle name="Migliaia 17 9 2 3" xfId="40257" xr:uid="{00000000-0005-0000-0000-0000395D0000}"/>
    <cellStyle name="Migliaia 17 9 3" xfId="32461" xr:uid="{00000000-0005-0000-0000-00003A5D0000}"/>
    <cellStyle name="Migliaia 17 9 4" xfId="37606" xr:uid="{00000000-0005-0000-0000-00003B5D0000}"/>
    <cellStyle name="Migliaia 18" xfId="417" xr:uid="{00000000-0005-0000-0000-00003C5D0000}"/>
    <cellStyle name="Migliaia 18 10" xfId="16293" xr:uid="{00000000-0005-0000-0000-00003D5D0000}"/>
    <cellStyle name="Migliaia 18 10 2" xfId="34956" xr:uid="{00000000-0005-0000-0000-00003E5D0000}"/>
    <cellStyle name="Migliaia 18 10 3" xfId="40258" xr:uid="{00000000-0005-0000-0000-00003F5D0000}"/>
    <cellStyle name="Migliaia 18 10 4" xfId="29559" xr:uid="{00000000-0005-0000-0000-0000405D0000}"/>
    <cellStyle name="Migliaia 18 11" xfId="32462" xr:uid="{00000000-0005-0000-0000-0000415D0000}"/>
    <cellStyle name="Migliaia 18 12" xfId="37607" xr:uid="{00000000-0005-0000-0000-0000425D0000}"/>
    <cellStyle name="Migliaia 18 13" xfId="1809" xr:uid="{00000000-0005-0000-0000-0000435D0000}"/>
    <cellStyle name="Migliaia 18 2" xfId="418" xr:uid="{00000000-0005-0000-0000-0000445D0000}"/>
    <cellStyle name="Migliaia 18 2 2" xfId="2379" xr:uid="{00000000-0005-0000-0000-0000455D0000}"/>
    <cellStyle name="Migliaia 18 2 2 2" xfId="4353" xr:uid="{00000000-0005-0000-0000-0000465D0000}"/>
    <cellStyle name="Migliaia 18 2 2 2 2" xfId="10677" xr:uid="{00000000-0005-0000-0000-0000475D0000}"/>
    <cellStyle name="Migliaia 18 2 2 2 2 2" xfId="34957" xr:uid="{00000000-0005-0000-0000-0000485D0000}"/>
    <cellStyle name="Migliaia 18 2 2 2 2 3" xfId="40259" xr:uid="{00000000-0005-0000-0000-0000495D0000}"/>
    <cellStyle name="Migliaia 18 2 2 2 3" xfId="14693" xr:uid="{00000000-0005-0000-0000-00004A5D0000}"/>
    <cellStyle name="Migliaia 18 2 2 2 4" xfId="16296" xr:uid="{00000000-0005-0000-0000-00004B5D0000}"/>
    <cellStyle name="Migliaia 18 2 2 2 4 2" xfId="37608" xr:uid="{00000000-0005-0000-0000-00004C5D0000}"/>
    <cellStyle name="Migliaia 18 2 2 2 5" xfId="12444" xr:uid="{00000000-0005-0000-0000-00004D5D0000}"/>
    <cellStyle name="Migliaia 18 2 2 3" xfId="7904" xr:uid="{00000000-0005-0000-0000-00004E5D0000}"/>
    <cellStyle name="Migliaia 18 2 2 3 2" xfId="31471" xr:uid="{00000000-0005-0000-0000-00004F5D0000}"/>
    <cellStyle name="Migliaia 18 2 2 3 2 2" xfId="36629" xr:uid="{00000000-0005-0000-0000-0000505D0000}"/>
    <cellStyle name="Migliaia 18 2 2 3 2 3" xfId="41931" xr:uid="{00000000-0005-0000-0000-0000515D0000}"/>
    <cellStyle name="Migliaia 18 2 2 3 3" xfId="33978" xr:uid="{00000000-0005-0000-0000-0000525D0000}"/>
    <cellStyle name="Migliaia 18 2 2 3 4" xfId="39280" xr:uid="{00000000-0005-0000-0000-0000535D0000}"/>
    <cellStyle name="Migliaia 18 2 2 4" xfId="6946" xr:uid="{00000000-0005-0000-0000-0000545D0000}"/>
    <cellStyle name="Migliaia 18 2 2 4 2" xfId="17719" xr:uid="{00000000-0005-0000-0000-0000555D0000}"/>
    <cellStyle name="Migliaia 18 2 2 4 3" xfId="20530" xr:uid="{00000000-0005-0000-0000-0000565D0000}"/>
    <cellStyle name="Migliaia 18 2 2 4 4" xfId="46712" xr:uid="{00000000-0005-0000-0000-0000575D0000}"/>
    <cellStyle name="Migliaia 18 2 2 4 5" xfId="49728" xr:uid="{00000000-0005-0000-0000-0000585D0000}"/>
    <cellStyle name="Migliaia 18 2 2 5" xfId="16295" xr:uid="{00000000-0005-0000-0000-0000595D0000}"/>
    <cellStyle name="Migliaia 18 2 2 6" xfId="20666" xr:uid="{00000000-0005-0000-0000-00005A5D0000}"/>
    <cellStyle name="Migliaia 18 2 3" xfId="4042" xr:uid="{00000000-0005-0000-0000-00005B5D0000}"/>
    <cellStyle name="Migliaia 18 2 3 2" xfId="10512" xr:uid="{00000000-0005-0000-0000-00005C5D0000}"/>
    <cellStyle name="Migliaia 18 2 3 2 2" xfId="31472" xr:uid="{00000000-0005-0000-0000-00005D5D0000}"/>
    <cellStyle name="Migliaia 18 2 3 2 2 2" xfId="36630" xr:uid="{00000000-0005-0000-0000-00005E5D0000}"/>
    <cellStyle name="Migliaia 18 2 3 2 2 3" xfId="41932" xr:uid="{00000000-0005-0000-0000-00005F5D0000}"/>
    <cellStyle name="Migliaia 18 2 3 2 3" xfId="33979" xr:uid="{00000000-0005-0000-0000-0000605D0000}"/>
    <cellStyle name="Migliaia 18 2 3 2 4" xfId="39281" xr:uid="{00000000-0005-0000-0000-0000615D0000}"/>
    <cellStyle name="Migliaia 18 2 3 3" xfId="16297" xr:uid="{00000000-0005-0000-0000-0000625D0000}"/>
    <cellStyle name="Migliaia 18 2 3 3 2" xfId="34958" xr:uid="{00000000-0005-0000-0000-0000635D0000}"/>
    <cellStyle name="Migliaia 18 2 3 3 3" xfId="40260" xr:uid="{00000000-0005-0000-0000-0000645D0000}"/>
    <cellStyle name="Migliaia 18 2 3 3 4" xfId="29560" xr:uid="{00000000-0005-0000-0000-0000655D0000}"/>
    <cellStyle name="Migliaia 18 2 3 4" xfId="32463" xr:uid="{00000000-0005-0000-0000-0000665D0000}"/>
    <cellStyle name="Migliaia 18 2 3 5" xfId="37609" xr:uid="{00000000-0005-0000-0000-0000675D0000}"/>
    <cellStyle name="Migliaia 18 2 3 6" xfId="12445" xr:uid="{00000000-0005-0000-0000-0000685D0000}"/>
    <cellStyle name="Migliaia 18 2 4" xfId="3597" xr:uid="{00000000-0005-0000-0000-0000695D0000}"/>
    <cellStyle name="Migliaia 18 2 4 2" xfId="10215" xr:uid="{00000000-0005-0000-0000-00006A5D0000}"/>
    <cellStyle name="Migliaia 18 2 4 2 2" xfId="34959" xr:uid="{00000000-0005-0000-0000-00006B5D0000}"/>
    <cellStyle name="Migliaia 18 2 4 2 3" xfId="40261" xr:uid="{00000000-0005-0000-0000-00006C5D0000}"/>
    <cellStyle name="Migliaia 18 2 4 3" xfId="14594" xr:uid="{00000000-0005-0000-0000-00006D5D0000}"/>
    <cellStyle name="Migliaia 18 2 4 4" xfId="16298" xr:uid="{00000000-0005-0000-0000-00006E5D0000}"/>
    <cellStyle name="Migliaia 18 2 4 4 2" xfId="37610" xr:uid="{00000000-0005-0000-0000-00006F5D0000}"/>
    <cellStyle name="Migliaia 18 2 4 5" xfId="12446" xr:uid="{00000000-0005-0000-0000-0000705D0000}"/>
    <cellStyle name="Migliaia 18 2 5" xfId="9417" xr:uid="{00000000-0005-0000-0000-0000715D0000}"/>
    <cellStyle name="Migliaia 18 2 5 2" xfId="29561" xr:uid="{00000000-0005-0000-0000-0000725D0000}"/>
    <cellStyle name="Migliaia 18 2 5 2 2" xfId="34960" xr:uid="{00000000-0005-0000-0000-0000735D0000}"/>
    <cellStyle name="Migliaia 18 2 5 2 3" xfId="40262" xr:uid="{00000000-0005-0000-0000-0000745D0000}"/>
    <cellStyle name="Migliaia 18 2 5 3" xfId="32464" xr:uid="{00000000-0005-0000-0000-0000755D0000}"/>
    <cellStyle name="Migliaia 18 2 5 4" xfId="37611" xr:uid="{00000000-0005-0000-0000-0000765D0000}"/>
    <cellStyle name="Migliaia 18 2 6" xfId="16294" xr:uid="{00000000-0005-0000-0000-0000775D0000}"/>
    <cellStyle name="Migliaia 18 2 6 2" xfId="29562" xr:uid="{00000000-0005-0000-0000-0000785D0000}"/>
    <cellStyle name="Migliaia 18 2 6 2 2" xfId="34961" xr:uid="{00000000-0005-0000-0000-0000795D0000}"/>
    <cellStyle name="Migliaia 18 2 6 2 3" xfId="40263" xr:uid="{00000000-0005-0000-0000-00007A5D0000}"/>
    <cellStyle name="Migliaia 18 2 6 3" xfId="32465" xr:uid="{00000000-0005-0000-0000-00007B5D0000}"/>
    <cellStyle name="Migliaia 18 2 6 4" xfId="37612" xr:uid="{00000000-0005-0000-0000-00007C5D0000}"/>
    <cellStyle name="Migliaia 18 2 6 5" xfId="20667" xr:uid="{00000000-0005-0000-0000-00007D5D0000}"/>
    <cellStyle name="Migliaia 18 2 7" xfId="20665" xr:uid="{00000000-0005-0000-0000-00007E5D0000}"/>
    <cellStyle name="Migliaia 18 2 8" xfId="1810" xr:uid="{00000000-0005-0000-0000-00007F5D0000}"/>
    <cellStyle name="Migliaia 18 3" xfId="419" xr:uid="{00000000-0005-0000-0000-0000805D0000}"/>
    <cellStyle name="Migliaia 18 3 10" xfId="20668" xr:uid="{00000000-0005-0000-0000-0000815D0000}"/>
    <cellStyle name="Migliaia 18 3 11" xfId="12447" xr:uid="{00000000-0005-0000-0000-0000825D0000}"/>
    <cellStyle name="Migliaia 18 3 12" xfId="1811" xr:uid="{00000000-0005-0000-0000-0000835D0000}"/>
    <cellStyle name="Migliaia 18 3 2" xfId="420" xr:uid="{00000000-0005-0000-0000-0000845D0000}"/>
    <cellStyle name="Migliaia 18 3 2 2" xfId="4355" xr:uid="{00000000-0005-0000-0000-0000855D0000}"/>
    <cellStyle name="Migliaia 18 3 2 2 2" xfId="8224" xr:uid="{00000000-0005-0000-0000-0000865D0000}"/>
    <cellStyle name="Migliaia 18 3 2 2 2 2" xfId="14694" xr:uid="{00000000-0005-0000-0000-0000875D0000}"/>
    <cellStyle name="Migliaia 18 3 2 2 2 2 2" xfId="18155" xr:uid="{00000000-0005-0000-0000-0000885D0000}"/>
    <cellStyle name="Migliaia 18 3 2 2 2 2 2 2" xfId="34962" xr:uid="{00000000-0005-0000-0000-0000895D0000}"/>
    <cellStyle name="Migliaia 18 3 2 2 2 2 3" xfId="40264" xr:uid="{00000000-0005-0000-0000-00008A5D0000}"/>
    <cellStyle name="Migliaia 18 3 2 2 2 2 4" xfId="29563" xr:uid="{00000000-0005-0000-0000-00008B5D0000}"/>
    <cellStyle name="Migliaia 18 3 2 2 2 3" xfId="32466" xr:uid="{00000000-0005-0000-0000-00008C5D0000}"/>
    <cellStyle name="Migliaia 18 3 2 2 2 4" xfId="37613" xr:uid="{00000000-0005-0000-0000-00008D5D0000}"/>
    <cellStyle name="Migliaia 18 3 2 2 2 5" xfId="43897" xr:uid="{00000000-0005-0000-0000-00008E5D0000}"/>
    <cellStyle name="Migliaia 18 3 2 2 2 6" xfId="47161" xr:uid="{00000000-0005-0000-0000-00008F5D0000}"/>
    <cellStyle name="Migliaia 18 3 2 2 2 7" xfId="50177" xr:uid="{00000000-0005-0000-0000-0000905D0000}"/>
    <cellStyle name="Migliaia 18 3 2 2 2 8" xfId="13956" xr:uid="{00000000-0005-0000-0000-0000915D0000}"/>
    <cellStyle name="Migliaia 18 3 2 2 3" xfId="7993" xr:uid="{00000000-0005-0000-0000-0000925D0000}"/>
    <cellStyle name="Migliaia 18 3 2 2 4" xfId="6947" xr:uid="{00000000-0005-0000-0000-0000935D0000}"/>
    <cellStyle name="Migliaia 18 3 2 2 4 2" xfId="17720" xr:uid="{00000000-0005-0000-0000-0000945D0000}"/>
    <cellStyle name="Migliaia 18 3 2 2 4 3" xfId="42504" xr:uid="{00000000-0005-0000-0000-0000955D0000}"/>
    <cellStyle name="Migliaia 18 3 2 2 4 4" xfId="46713" xr:uid="{00000000-0005-0000-0000-0000965D0000}"/>
    <cellStyle name="Migliaia 18 3 2 2 4 5" xfId="49729" xr:uid="{00000000-0005-0000-0000-0000975D0000}"/>
    <cellStyle name="Migliaia 18 3 2 2 5" xfId="16301" xr:uid="{00000000-0005-0000-0000-0000985D0000}"/>
    <cellStyle name="Migliaia 18 3 2 2 6" xfId="20670" xr:uid="{00000000-0005-0000-0000-0000995D0000}"/>
    <cellStyle name="Migliaia 18 3 2 3" xfId="3599" xr:uid="{00000000-0005-0000-0000-00009A5D0000}"/>
    <cellStyle name="Migliaia 18 3 2 3 2" xfId="8534" xr:uid="{00000000-0005-0000-0000-00009B5D0000}"/>
    <cellStyle name="Migliaia 18 3 2 3 2 2" xfId="34963" xr:uid="{00000000-0005-0000-0000-00009C5D0000}"/>
    <cellStyle name="Migliaia 18 3 2 3 2 3" xfId="40265" xr:uid="{00000000-0005-0000-0000-00009D5D0000}"/>
    <cellStyle name="Migliaia 18 3 2 3 2 4" xfId="29564" xr:uid="{00000000-0005-0000-0000-00009E5D0000}"/>
    <cellStyle name="Migliaia 18 3 2 3 3" xfId="8225" xr:uid="{00000000-0005-0000-0000-00009F5D0000}"/>
    <cellStyle name="Migliaia 18 3 2 3 4" xfId="16302" xr:uid="{00000000-0005-0000-0000-0000A05D0000}"/>
    <cellStyle name="Migliaia 18 3 2 3 4 2" xfId="37614" xr:uid="{00000000-0005-0000-0000-0000A15D0000}"/>
    <cellStyle name="Migliaia 18 3 2 3 5" xfId="12448" xr:uid="{00000000-0005-0000-0000-0000A25D0000}"/>
    <cellStyle name="Migliaia 18 3 2 4" xfId="7575" xr:uid="{00000000-0005-0000-0000-0000A35D0000}"/>
    <cellStyle name="Migliaia 18 3 2 4 2" xfId="14375" xr:uid="{00000000-0005-0000-0000-0000A45D0000}"/>
    <cellStyle name="Migliaia 18 3 2 4 2 2" xfId="34964" xr:uid="{00000000-0005-0000-0000-0000A55D0000}"/>
    <cellStyle name="Migliaia 18 3 2 4 2 3" xfId="40266" xr:uid="{00000000-0005-0000-0000-0000A65D0000}"/>
    <cellStyle name="Migliaia 18 3 2 4 3" xfId="32467" xr:uid="{00000000-0005-0000-0000-0000A75D0000}"/>
    <cellStyle name="Migliaia 18 3 2 4 4" xfId="37615" xr:uid="{00000000-0005-0000-0000-0000A85D0000}"/>
    <cellStyle name="Migliaia 18 3 2 4 5" xfId="13460" xr:uid="{00000000-0005-0000-0000-0000A95D0000}"/>
    <cellStyle name="Migliaia 18 3 2 5" xfId="13705" xr:uid="{00000000-0005-0000-0000-0000AA5D0000}"/>
    <cellStyle name="Migliaia 18 3 2 5 2" xfId="29565" xr:uid="{00000000-0005-0000-0000-0000AB5D0000}"/>
    <cellStyle name="Migliaia 18 3 2 5 2 2" xfId="34965" xr:uid="{00000000-0005-0000-0000-0000AC5D0000}"/>
    <cellStyle name="Migliaia 18 3 2 5 2 3" xfId="40267" xr:uid="{00000000-0005-0000-0000-0000AD5D0000}"/>
    <cellStyle name="Migliaia 18 3 2 5 3" xfId="32468" xr:uid="{00000000-0005-0000-0000-0000AE5D0000}"/>
    <cellStyle name="Migliaia 18 3 2 5 4" xfId="37616" xr:uid="{00000000-0005-0000-0000-0000AF5D0000}"/>
    <cellStyle name="Migliaia 18 3 2 6" xfId="16300" xr:uid="{00000000-0005-0000-0000-0000B05D0000}"/>
    <cellStyle name="Migliaia 18 3 2 6 2" xfId="29566" xr:uid="{00000000-0005-0000-0000-0000B15D0000}"/>
    <cellStyle name="Migliaia 18 3 2 6 2 2" xfId="34966" xr:uid="{00000000-0005-0000-0000-0000B25D0000}"/>
    <cellStyle name="Migliaia 18 3 2 6 2 3" xfId="40268" xr:uid="{00000000-0005-0000-0000-0000B35D0000}"/>
    <cellStyle name="Migliaia 18 3 2 6 3" xfId="32469" xr:uid="{00000000-0005-0000-0000-0000B45D0000}"/>
    <cellStyle name="Migliaia 18 3 2 6 4" xfId="37617" xr:uid="{00000000-0005-0000-0000-0000B55D0000}"/>
    <cellStyle name="Migliaia 18 3 2 6 5" xfId="20671" xr:uid="{00000000-0005-0000-0000-0000B65D0000}"/>
    <cellStyle name="Migliaia 18 3 2 7" xfId="20669" xr:uid="{00000000-0005-0000-0000-0000B75D0000}"/>
    <cellStyle name="Migliaia 18 3 2 8" xfId="2381" xr:uid="{00000000-0005-0000-0000-0000B85D0000}"/>
    <cellStyle name="Migliaia 18 3 3" xfId="2380" xr:uid="{00000000-0005-0000-0000-0000B95D0000}"/>
    <cellStyle name="Migliaia 18 3 3 2" xfId="4354" xr:uid="{00000000-0005-0000-0000-0000BA5D0000}"/>
    <cellStyle name="Migliaia 18 3 3 2 2" xfId="6010" xr:uid="{00000000-0005-0000-0000-0000BB5D0000}"/>
    <cellStyle name="Migliaia 18 3 3 2 2 2" xfId="34968" xr:uid="{00000000-0005-0000-0000-0000BC5D0000}"/>
    <cellStyle name="Migliaia 18 3 3 2 2 3" xfId="40270" xr:uid="{00000000-0005-0000-0000-0000BD5D0000}"/>
    <cellStyle name="Migliaia 18 3 3 2 3" xfId="14489" xr:uid="{00000000-0005-0000-0000-0000BE5D0000}"/>
    <cellStyle name="Migliaia 18 3 3 2 4" xfId="16304" xr:uid="{00000000-0005-0000-0000-0000BF5D0000}"/>
    <cellStyle name="Migliaia 18 3 3 2 4 2" xfId="37619" xr:uid="{00000000-0005-0000-0000-0000C05D0000}"/>
    <cellStyle name="Migliaia 18 3 3 2 5" xfId="12450" xr:uid="{00000000-0005-0000-0000-0000C15D0000}"/>
    <cellStyle name="Migliaia 18 3 3 3" xfId="5762" xr:uid="{00000000-0005-0000-0000-0000C25D0000}"/>
    <cellStyle name="Migliaia 18 3 3 3 2" xfId="29568" xr:uid="{00000000-0005-0000-0000-0000C35D0000}"/>
    <cellStyle name="Migliaia 18 3 3 3 2 2" xfId="34969" xr:uid="{00000000-0005-0000-0000-0000C45D0000}"/>
    <cellStyle name="Migliaia 18 3 3 3 2 3" xfId="40271" xr:uid="{00000000-0005-0000-0000-0000C55D0000}"/>
    <cellStyle name="Migliaia 18 3 3 3 3" xfId="32471" xr:uid="{00000000-0005-0000-0000-0000C65D0000}"/>
    <cellStyle name="Migliaia 18 3 3 3 4" xfId="37620" xr:uid="{00000000-0005-0000-0000-0000C75D0000}"/>
    <cellStyle name="Migliaia 18 3 3 4" xfId="16303" xr:uid="{00000000-0005-0000-0000-0000C85D0000}"/>
    <cellStyle name="Migliaia 18 3 3 4 2" xfId="29569" xr:uid="{00000000-0005-0000-0000-0000C95D0000}"/>
    <cellStyle name="Migliaia 18 3 3 4 2 2" xfId="34970" xr:uid="{00000000-0005-0000-0000-0000CA5D0000}"/>
    <cellStyle name="Migliaia 18 3 3 4 2 3" xfId="40272" xr:uid="{00000000-0005-0000-0000-0000CB5D0000}"/>
    <cellStyle name="Migliaia 18 3 3 4 3" xfId="32472" xr:uid="{00000000-0005-0000-0000-0000CC5D0000}"/>
    <cellStyle name="Migliaia 18 3 3 4 4" xfId="37621" xr:uid="{00000000-0005-0000-0000-0000CD5D0000}"/>
    <cellStyle name="Migliaia 18 3 3 4 5" xfId="20672" xr:uid="{00000000-0005-0000-0000-0000CE5D0000}"/>
    <cellStyle name="Migliaia 18 3 3 5" xfId="20673" xr:uid="{00000000-0005-0000-0000-0000CF5D0000}"/>
    <cellStyle name="Migliaia 18 3 3 5 2" xfId="29570" xr:uid="{00000000-0005-0000-0000-0000D05D0000}"/>
    <cellStyle name="Migliaia 18 3 3 5 2 2" xfId="34971" xr:uid="{00000000-0005-0000-0000-0000D15D0000}"/>
    <cellStyle name="Migliaia 18 3 3 5 2 3" xfId="40273" xr:uid="{00000000-0005-0000-0000-0000D25D0000}"/>
    <cellStyle name="Migliaia 18 3 3 5 3" xfId="32473" xr:uid="{00000000-0005-0000-0000-0000D35D0000}"/>
    <cellStyle name="Migliaia 18 3 3 5 4" xfId="37622" xr:uid="{00000000-0005-0000-0000-0000D45D0000}"/>
    <cellStyle name="Migliaia 18 3 3 6" xfId="29567" xr:uid="{00000000-0005-0000-0000-0000D55D0000}"/>
    <cellStyle name="Migliaia 18 3 3 6 2" xfId="34967" xr:uid="{00000000-0005-0000-0000-0000D65D0000}"/>
    <cellStyle name="Migliaia 18 3 3 6 3" xfId="40269" xr:uid="{00000000-0005-0000-0000-0000D75D0000}"/>
    <cellStyle name="Migliaia 18 3 3 7" xfId="32470" xr:uid="{00000000-0005-0000-0000-0000D85D0000}"/>
    <cellStyle name="Migliaia 18 3 3 8" xfId="37618" xr:uid="{00000000-0005-0000-0000-0000D95D0000}"/>
    <cellStyle name="Migliaia 18 3 3 9" xfId="12449" xr:uid="{00000000-0005-0000-0000-0000DA5D0000}"/>
    <cellStyle name="Migliaia 18 3 4" xfId="3276" xr:uid="{00000000-0005-0000-0000-0000DB5D0000}"/>
    <cellStyle name="Migliaia 18 3 4 2" xfId="4786" xr:uid="{00000000-0005-0000-0000-0000DC5D0000}"/>
    <cellStyle name="Migliaia 18 3 4 2 2" xfId="10738" xr:uid="{00000000-0005-0000-0000-0000DD5D0000}"/>
    <cellStyle name="Migliaia 18 3 4 2 3" xfId="14353" xr:uid="{00000000-0005-0000-0000-0000DE5D0000}"/>
    <cellStyle name="Migliaia 18 3 4 2 4" xfId="16306" xr:uid="{00000000-0005-0000-0000-0000DF5D0000}"/>
    <cellStyle name="Migliaia 18 3 4 2 5" xfId="28605" xr:uid="{00000000-0005-0000-0000-0000E05D0000}"/>
    <cellStyle name="Migliaia 18 3 4 2 6" xfId="12452" xr:uid="{00000000-0005-0000-0000-0000E15D0000}"/>
    <cellStyle name="Migliaia 18 3 4 3" xfId="9986" xr:uid="{00000000-0005-0000-0000-0000E25D0000}"/>
    <cellStyle name="Migliaia 18 3 4 3 2" xfId="31473" xr:uid="{00000000-0005-0000-0000-0000E35D0000}"/>
    <cellStyle name="Migliaia 18 3 4 3 2 2" xfId="36631" xr:uid="{00000000-0005-0000-0000-0000E45D0000}"/>
    <cellStyle name="Migliaia 18 3 4 3 2 3" xfId="41933" xr:uid="{00000000-0005-0000-0000-0000E55D0000}"/>
    <cellStyle name="Migliaia 18 3 4 3 3" xfId="33980" xr:uid="{00000000-0005-0000-0000-0000E65D0000}"/>
    <cellStyle name="Migliaia 18 3 4 3 4" xfId="39282" xr:uid="{00000000-0005-0000-0000-0000E75D0000}"/>
    <cellStyle name="Migliaia 18 3 4 4" xfId="16305" xr:uid="{00000000-0005-0000-0000-0000E85D0000}"/>
    <cellStyle name="Migliaia 18 3 4 4 2" xfId="34972" xr:uid="{00000000-0005-0000-0000-0000E95D0000}"/>
    <cellStyle name="Migliaia 18 3 4 4 3" xfId="40274" xr:uid="{00000000-0005-0000-0000-0000EA5D0000}"/>
    <cellStyle name="Migliaia 18 3 4 4 4" xfId="29571" xr:uid="{00000000-0005-0000-0000-0000EB5D0000}"/>
    <cellStyle name="Migliaia 18 3 4 5" xfId="32474" xr:uid="{00000000-0005-0000-0000-0000EC5D0000}"/>
    <cellStyle name="Migliaia 18 3 4 6" xfId="37623" xr:uid="{00000000-0005-0000-0000-0000ED5D0000}"/>
    <cellStyle name="Migliaia 18 3 4 7" xfId="12451" xr:uid="{00000000-0005-0000-0000-0000EE5D0000}"/>
    <cellStyle name="Migliaia 18 3 5" xfId="4043" xr:uid="{00000000-0005-0000-0000-0000EF5D0000}"/>
    <cellStyle name="Migliaia 18 3 5 2" xfId="10513" xr:uid="{00000000-0005-0000-0000-0000F05D0000}"/>
    <cellStyle name="Migliaia 18 3 5 2 2" xfId="31474" xr:uid="{00000000-0005-0000-0000-0000F15D0000}"/>
    <cellStyle name="Migliaia 18 3 5 2 2 2" xfId="36632" xr:uid="{00000000-0005-0000-0000-0000F25D0000}"/>
    <cellStyle name="Migliaia 18 3 5 2 2 3" xfId="41934" xr:uid="{00000000-0005-0000-0000-0000F35D0000}"/>
    <cellStyle name="Migliaia 18 3 5 2 3" xfId="33981" xr:uid="{00000000-0005-0000-0000-0000F45D0000}"/>
    <cellStyle name="Migliaia 18 3 5 2 4" xfId="39283" xr:uid="{00000000-0005-0000-0000-0000F55D0000}"/>
    <cellStyle name="Migliaia 18 3 5 3" xfId="16307" xr:uid="{00000000-0005-0000-0000-0000F65D0000}"/>
    <cellStyle name="Migliaia 18 3 5 3 2" xfId="34973" xr:uid="{00000000-0005-0000-0000-0000F75D0000}"/>
    <cellStyle name="Migliaia 18 3 5 3 3" xfId="40275" xr:uid="{00000000-0005-0000-0000-0000F85D0000}"/>
    <cellStyle name="Migliaia 18 3 5 3 4" xfId="29572" xr:uid="{00000000-0005-0000-0000-0000F95D0000}"/>
    <cellStyle name="Migliaia 18 3 5 4" xfId="32475" xr:uid="{00000000-0005-0000-0000-0000FA5D0000}"/>
    <cellStyle name="Migliaia 18 3 5 5" xfId="37624" xr:uid="{00000000-0005-0000-0000-0000FB5D0000}"/>
    <cellStyle name="Migliaia 18 3 5 6" xfId="12453" xr:uid="{00000000-0005-0000-0000-0000FC5D0000}"/>
    <cellStyle name="Migliaia 18 3 6" xfId="3598" xr:uid="{00000000-0005-0000-0000-0000FD5D0000}"/>
    <cellStyle name="Migliaia 18 3 6 2" xfId="10216" xr:uid="{00000000-0005-0000-0000-0000FE5D0000}"/>
    <cellStyle name="Migliaia 18 3 6 2 2" xfId="34974" xr:uid="{00000000-0005-0000-0000-0000FF5D0000}"/>
    <cellStyle name="Migliaia 18 3 6 2 3" xfId="40276" xr:uid="{00000000-0005-0000-0000-0000005E0000}"/>
    <cellStyle name="Migliaia 18 3 6 3" xfId="15030" xr:uid="{00000000-0005-0000-0000-0000015E0000}"/>
    <cellStyle name="Migliaia 18 3 6 4" xfId="16308" xr:uid="{00000000-0005-0000-0000-0000025E0000}"/>
    <cellStyle name="Migliaia 18 3 6 4 2" xfId="37625" xr:uid="{00000000-0005-0000-0000-0000035E0000}"/>
    <cellStyle name="Migliaia 18 3 6 5" xfId="12454" xr:uid="{00000000-0005-0000-0000-0000045E0000}"/>
    <cellStyle name="Migliaia 18 3 7" xfId="7473" xr:uid="{00000000-0005-0000-0000-0000055E0000}"/>
    <cellStyle name="Migliaia 18 3 7 2" xfId="29573" xr:uid="{00000000-0005-0000-0000-0000065E0000}"/>
    <cellStyle name="Migliaia 18 3 7 2 2" xfId="34975" xr:uid="{00000000-0005-0000-0000-0000075E0000}"/>
    <cellStyle name="Migliaia 18 3 7 2 3" xfId="40277" xr:uid="{00000000-0005-0000-0000-0000085E0000}"/>
    <cellStyle name="Migliaia 18 3 7 3" xfId="32476" xr:uid="{00000000-0005-0000-0000-0000095E0000}"/>
    <cellStyle name="Migliaia 18 3 7 4" xfId="37626" xr:uid="{00000000-0005-0000-0000-00000A5E0000}"/>
    <cellStyle name="Migliaia 18 3 8" xfId="13706" xr:uid="{00000000-0005-0000-0000-00000B5E0000}"/>
    <cellStyle name="Migliaia 18 3 8 2" xfId="29574" xr:uid="{00000000-0005-0000-0000-00000C5E0000}"/>
    <cellStyle name="Migliaia 18 3 8 2 2" xfId="34976" xr:uid="{00000000-0005-0000-0000-00000D5E0000}"/>
    <cellStyle name="Migliaia 18 3 8 2 3" xfId="40278" xr:uid="{00000000-0005-0000-0000-00000E5E0000}"/>
    <cellStyle name="Migliaia 18 3 8 3" xfId="32477" xr:uid="{00000000-0005-0000-0000-00000F5E0000}"/>
    <cellStyle name="Migliaia 18 3 8 4" xfId="37627" xr:uid="{00000000-0005-0000-0000-0000105E0000}"/>
    <cellStyle name="Migliaia 18 3 8 5" xfId="20674" xr:uid="{00000000-0005-0000-0000-0000115E0000}"/>
    <cellStyle name="Migliaia 18 3 9" xfId="16299" xr:uid="{00000000-0005-0000-0000-0000125E0000}"/>
    <cellStyle name="Migliaia 18 4" xfId="421" xr:uid="{00000000-0005-0000-0000-0000135E0000}"/>
    <cellStyle name="Migliaia 18 4 2" xfId="4356" xr:uid="{00000000-0005-0000-0000-0000145E0000}"/>
    <cellStyle name="Migliaia 18 4 2 2" xfId="5109" xr:uid="{00000000-0005-0000-0000-0000155E0000}"/>
    <cellStyle name="Migliaia 18 4 2 2 2" xfId="29575" xr:uid="{00000000-0005-0000-0000-0000165E0000}"/>
    <cellStyle name="Migliaia 18 4 2 2 2 2" xfId="34977" xr:uid="{00000000-0005-0000-0000-0000175E0000}"/>
    <cellStyle name="Migliaia 18 4 2 2 2 3" xfId="40279" xr:uid="{00000000-0005-0000-0000-0000185E0000}"/>
    <cellStyle name="Migliaia 18 4 2 2 3" xfId="32478" xr:uid="{00000000-0005-0000-0000-0000195E0000}"/>
    <cellStyle name="Migliaia 18 4 2 2 4" xfId="37628" xr:uid="{00000000-0005-0000-0000-00001A5E0000}"/>
    <cellStyle name="Migliaia 18 4 2 3" xfId="8226" xr:uid="{00000000-0005-0000-0000-00001B5E0000}"/>
    <cellStyle name="Migliaia 18 4 2 3 2" xfId="29576" xr:uid="{00000000-0005-0000-0000-00001C5E0000}"/>
    <cellStyle name="Migliaia 18 4 2 3 2 2" xfId="34978" xr:uid="{00000000-0005-0000-0000-00001D5E0000}"/>
    <cellStyle name="Migliaia 18 4 2 3 2 3" xfId="40280" xr:uid="{00000000-0005-0000-0000-00001E5E0000}"/>
    <cellStyle name="Migliaia 18 4 2 3 3" xfId="32479" xr:uid="{00000000-0005-0000-0000-00001F5E0000}"/>
    <cellStyle name="Migliaia 18 4 2 3 4" xfId="37629" xr:uid="{00000000-0005-0000-0000-0000205E0000}"/>
    <cellStyle name="Migliaia 18 4 2 4" xfId="7577" xr:uid="{00000000-0005-0000-0000-0000215E0000}"/>
    <cellStyle name="Migliaia 18 4 2 5" xfId="6949" xr:uid="{00000000-0005-0000-0000-0000225E0000}"/>
    <cellStyle name="Migliaia 18 4 2 5 2" xfId="17722" xr:uid="{00000000-0005-0000-0000-0000235E0000}"/>
    <cellStyle name="Migliaia 18 4 2 5 3" xfId="42505" xr:uid="{00000000-0005-0000-0000-0000245E0000}"/>
    <cellStyle name="Migliaia 18 4 2 5 4" xfId="46715" xr:uid="{00000000-0005-0000-0000-0000255E0000}"/>
    <cellStyle name="Migliaia 18 4 2 5 5" xfId="49731" xr:uid="{00000000-0005-0000-0000-0000265E0000}"/>
    <cellStyle name="Migliaia 18 4 2 6" xfId="16310" xr:uid="{00000000-0005-0000-0000-0000275E0000}"/>
    <cellStyle name="Migliaia 18 4 2 7" xfId="20676" xr:uid="{00000000-0005-0000-0000-0000285E0000}"/>
    <cellStyle name="Migliaia 18 4 3" xfId="5110" xr:uid="{00000000-0005-0000-0000-0000295E0000}"/>
    <cellStyle name="Migliaia 18 4 3 2" xfId="14490" xr:uid="{00000000-0005-0000-0000-00002A5E0000}"/>
    <cellStyle name="Migliaia 18 4 3 2 2" xfId="34979" xr:uid="{00000000-0005-0000-0000-00002B5E0000}"/>
    <cellStyle name="Migliaia 18 4 3 2 3" xfId="40281" xr:uid="{00000000-0005-0000-0000-00002C5E0000}"/>
    <cellStyle name="Migliaia 18 4 3 3" xfId="32480" xr:uid="{00000000-0005-0000-0000-00002D5E0000}"/>
    <cellStyle name="Migliaia 18 4 3 4" xfId="37630" xr:uid="{00000000-0005-0000-0000-00002E5E0000}"/>
    <cellStyle name="Migliaia 18 4 3 5" xfId="13704" xr:uid="{00000000-0005-0000-0000-00002F5E0000}"/>
    <cellStyle name="Migliaia 18 4 4" xfId="8227" xr:uid="{00000000-0005-0000-0000-0000305E0000}"/>
    <cellStyle name="Migliaia 18 4 4 2" xfId="29577" xr:uid="{00000000-0005-0000-0000-0000315E0000}"/>
    <cellStyle name="Migliaia 18 4 4 2 2" xfId="34980" xr:uid="{00000000-0005-0000-0000-0000325E0000}"/>
    <cellStyle name="Migliaia 18 4 4 2 3" xfId="40282" xr:uid="{00000000-0005-0000-0000-0000335E0000}"/>
    <cellStyle name="Migliaia 18 4 4 3" xfId="32481" xr:uid="{00000000-0005-0000-0000-0000345E0000}"/>
    <cellStyle name="Migliaia 18 4 4 4" xfId="37631" xr:uid="{00000000-0005-0000-0000-0000355E0000}"/>
    <cellStyle name="Migliaia 18 4 5" xfId="7576" xr:uid="{00000000-0005-0000-0000-0000365E0000}"/>
    <cellStyle name="Migliaia 18 4 5 2" xfId="29578" xr:uid="{00000000-0005-0000-0000-0000375E0000}"/>
    <cellStyle name="Migliaia 18 4 5 2 2" xfId="34981" xr:uid="{00000000-0005-0000-0000-0000385E0000}"/>
    <cellStyle name="Migliaia 18 4 5 2 3" xfId="40283" xr:uid="{00000000-0005-0000-0000-0000395E0000}"/>
    <cellStyle name="Migliaia 18 4 5 3" xfId="32482" xr:uid="{00000000-0005-0000-0000-00003A5E0000}"/>
    <cellStyle name="Migliaia 18 4 5 4" xfId="37632" xr:uid="{00000000-0005-0000-0000-00003B5E0000}"/>
    <cellStyle name="Migliaia 18 4 6" xfId="6948" xr:uid="{00000000-0005-0000-0000-00003C5E0000}"/>
    <cellStyle name="Migliaia 18 4 6 2" xfId="17721" xr:uid="{00000000-0005-0000-0000-00003D5E0000}"/>
    <cellStyle name="Migliaia 18 4 6 2 2" xfId="34982" xr:uid="{00000000-0005-0000-0000-00003E5E0000}"/>
    <cellStyle name="Migliaia 18 4 6 2 3" xfId="40284" xr:uid="{00000000-0005-0000-0000-00003F5E0000}"/>
    <cellStyle name="Migliaia 18 4 6 2 4" xfId="29579" xr:uid="{00000000-0005-0000-0000-0000405E0000}"/>
    <cellStyle name="Migliaia 18 4 6 3" xfId="32483" xr:uid="{00000000-0005-0000-0000-0000415E0000}"/>
    <cellStyle name="Migliaia 18 4 6 4" xfId="37633" xr:uid="{00000000-0005-0000-0000-0000425E0000}"/>
    <cellStyle name="Migliaia 18 4 6 5" xfId="20677" xr:uid="{00000000-0005-0000-0000-0000435E0000}"/>
    <cellStyle name="Migliaia 18 4 6 6" xfId="43589" xr:uid="{00000000-0005-0000-0000-0000445E0000}"/>
    <cellStyle name="Migliaia 18 4 6 7" xfId="46714" xr:uid="{00000000-0005-0000-0000-0000455E0000}"/>
    <cellStyle name="Migliaia 18 4 6 8" xfId="49730" xr:uid="{00000000-0005-0000-0000-0000465E0000}"/>
    <cellStyle name="Migliaia 18 4 7" xfId="16309" xr:uid="{00000000-0005-0000-0000-0000475E0000}"/>
    <cellStyle name="Migliaia 18 4 7 2" xfId="29580" xr:uid="{00000000-0005-0000-0000-0000485E0000}"/>
    <cellStyle name="Migliaia 18 4 7 2 2" xfId="34983" xr:uid="{00000000-0005-0000-0000-0000495E0000}"/>
    <cellStyle name="Migliaia 18 4 7 2 3" xfId="40285" xr:uid="{00000000-0005-0000-0000-00004A5E0000}"/>
    <cellStyle name="Migliaia 18 4 7 3" xfId="32484" xr:uid="{00000000-0005-0000-0000-00004B5E0000}"/>
    <cellStyle name="Migliaia 18 4 7 4" xfId="37634" xr:uid="{00000000-0005-0000-0000-00004C5E0000}"/>
    <cellStyle name="Migliaia 18 4 7 5" xfId="20678" xr:uid="{00000000-0005-0000-0000-00004D5E0000}"/>
    <cellStyle name="Migliaia 18 4 8" xfId="20675" xr:uid="{00000000-0005-0000-0000-00004E5E0000}"/>
    <cellStyle name="Migliaia 18 4 9" xfId="2382" xr:uid="{00000000-0005-0000-0000-00004F5E0000}"/>
    <cellStyle name="Migliaia 18 5" xfId="422" xr:uid="{00000000-0005-0000-0000-0000505E0000}"/>
    <cellStyle name="Migliaia 18 5 2" xfId="4357" xr:uid="{00000000-0005-0000-0000-0000515E0000}"/>
    <cellStyle name="Migliaia 18 5 2 2" xfId="14695" xr:uid="{00000000-0005-0000-0000-0000525E0000}"/>
    <cellStyle name="Migliaia 18 5 2 2 2" xfId="34984" xr:uid="{00000000-0005-0000-0000-0000535E0000}"/>
    <cellStyle name="Migliaia 18 5 2 2 3" xfId="40286" xr:uid="{00000000-0005-0000-0000-0000545E0000}"/>
    <cellStyle name="Migliaia 18 5 2 3" xfId="16312" xr:uid="{00000000-0005-0000-0000-0000555E0000}"/>
    <cellStyle name="Migliaia 18 5 2 3 2" xfId="32485" xr:uid="{00000000-0005-0000-0000-0000565E0000}"/>
    <cellStyle name="Migliaia 18 5 2 4" xfId="37635" xr:uid="{00000000-0005-0000-0000-0000575E0000}"/>
    <cellStyle name="Migliaia 18 5 2 5" xfId="12455" xr:uid="{00000000-0005-0000-0000-0000585E0000}"/>
    <cellStyle name="Migliaia 18 5 3" xfId="7578" xr:uid="{00000000-0005-0000-0000-0000595E0000}"/>
    <cellStyle name="Migliaia 18 5 3 2" xfId="29581" xr:uid="{00000000-0005-0000-0000-00005A5E0000}"/>
    <cellStyle name="Migliaia 18 5 3 2 2" xfId="34985" xr:uid="{00000000-0005-0000-0000-00005B5E0000}"/>
    <cellStyle name="Migliaia 18 5 3 2 3" xfId="40287" xr:uid="{00000000-0005-0000-0000-00005C5E0000}"/>
    <cellStyle name="Migliaia 18 5 3 3" xfId="32486" xr:uid="{00000000-0005-0000-0000-00005D5E0000}"/>
    <cellStyle name="Migliaia 18 5 3 4" xfId="37636" xr:uid="{00000000-0005-0000-0000-00005E5E0000}"/>
    <cellStyle name="Migliaia 18 5 4" xfId="6950" xr:uid="{00000000-0005-0000-0000-00005F5E0000}"/>
    <cellStyle name="Migliaia 18 5 4 2" xfId="17723" xr:uid="{00000000-0005-0000-0000-0000605E0000}"/>
    <cellStyle name="Migliaia 18 5 4 2 2" xfId="34986" xr:uid="{00000000-0005-0000-0000-0000615E0000}"/>
    <cellStyle name="Migliaia 18 5 4 2 3" xfId="40288" xr:uid="{00000000-0005-0000-0000-0000625E0000}"/>
    <cellStyle name="Migliaia 18 5 4 2 4" xfId="29582" xr:uid="{00000000-0005-0000-0000-0000635E0000}"/>
    <cellStyle name="Migliaia 18 5 4 3" xfId="32487" xr:uid="{00000000-0005-0000-0000-0000645E0000}"/>
    <cellStyle name="Migliaia 18 5 4 4" xfId="37637" xr:uid="{00000000-0005-0000-0000-0000655E0000}"/>
    <cellStyle name="Migliaia 18 5 4 5" xfId="20680" xr:uid="{00000000-0005-0000-0000-0000665E0000}"/>
    <cellStyle name="Migliaia 18 5 4 6" xfId="44182" xr:uid="{00000000-0005-0000-0000-0000675E0000}"/>
    <cellStyle name="Migliaia 18 5 4 7" xfId="46716" xr:uid="{00000000-0005-0000-0000-0000685E0000}"/>
    <cellStyle name="Migliaia 18 5 4 8" xfId="49732" xr:uid="{00000000-0005-0000-0000-0000695E0000}"/>
    <cellStyle name="Migliaia 18 5 5" xfId="16311" xr:uid="{00000000-0005-0000-0000-00006A5E0000}"/>
    <cellStyle name="Migliaia 18 5 5 2" xfId="29583" xr:uid="{00000000-0005-0000-0000-00006B5E0000}"/>
    <cellStyle name="Migliaia 18 5 5 2 2" xfId="34987" xr:uid="{00000000-0005-0000-0000-00006C5E0000}"/>
    <cellStyle name="Migliaia 18 5 5 2 3" xfId="40289" xr:uid="{00000000-0005-0000-0000-00006D5E0000}"/>
    <cellStyle name="Migliaia 18 5 5 3" xfId="32488" xr:uid="{00000000-0005-0000-0000-00006E5E0000}"/>
    <cellStyle name="Migliaia 18 5 5 4" xfId="37638" xr:uid="{00000000-0005-0000-0000-00006F5E0000}"/>
    <cellStyle name="Migliaia 18 5 5 5" xfId="20681" xr:uid="{00000000-0005-0000-0000-0000705E0000}"/>
    <cellStyle name="Migliaia 18 5 6" xfId="20682" xr:uid="{00000000-0005-0000-0000-0000715E0000}"/>
    <cellStyle name="Migliaia 18 5 6 2" xfId="29584" xr:uid="{00000000-0005-0000-0000-0000725E0000}"/>
    <cellStyle name="Migliaia 18 5 6 2 2" xfId="34988" xr:uid="{00000000-0005-0000-0000-0000735E0000}"/>
    <cellStyle name="Migliaia 18 5 6 2 3" xfId="40290" xr:uid="{00000000-0005-0000-0000-0000745E0000}"/>
    <cellStyle name="Migliaia 18 5 6 3" xfId="32489" xr:uid="{00000000-0005-0000-0000-0000755E0000}"/>
    <cellStyle name="Migliaia 18 5 6 4" xfId="37639" xr:uid="{00000000-0005-0000-0000-0000765E0000}"/>
    <cellStyle name="Migliaia 18 5 7" xfId="20679" xr:uid="{00000000-0005-0000-0000-0000775E0000}"/>
    <cellStyle name="Migliaia 18 5 8" xfId="2383" xr:uid="{00000000-0005-0000-0000-0000785E0000}"/>
    <cellStyle name="Migliaia 18 6" xfId="2378" xr:uid="{00000000-0005-0000-0000-0000795E0000}"/>
    <cellStyle name="Migliaia 18 6 2" xfId="4352" xr:uid="{00000000-0005-0000-0000-00007A5E0000}"/>
    <cellStyle name="Migliaia 18 6 2 2" xfId="6009" xr:uid="{00000000-0005-0000-0000-00007B5E0000}"/>
    <cellStyle name="Migliaia 18 6 2 3" xfId="14980" xr:uid="{00000000-0005-0000-0000-00007C5E0000}"/>
    <cellStyle name="Migliaia 18 6 2 4" xfId="16314" xr:uid="{00000000-0005-0000-0000-00007D5E0000}"/>
    <cellStyle name="Migliaia 18 6 2 5" xfId="28606" xr:uid="{00000000-0005-0000-0000-00007E5E0000}"/>
    <cellStyle name="Migliaia 18 6 2 6" xfId="12457" xr:uid="{00000000-0005-0000-0000-00007F5E0000}"/>
    <cellStyle name="Migliaia 18 6 3" xfId="5761" xr:uid="{00000000-0005-0000-0000-0000805E0000}"/>
    <cellStyle name="Migliaia 18 6 3 2" xfId="31475" xr:uid="{00000000-0005-0000-0000-0000815E0000}"/>
    <cellStyle name="Migliaia 18 6 3 2 2" xfId="36633" xr:uid="{00000000-0005-0000-0000-0000825E0000}"/>
    <cellStyle name="Migliaia 18 6 3 2 3" xfId="41935" xr:uid="{00000000-0005-0000-0000-0000835E0000}"/>
    <cellStyle name="Migliaia 18 6 3 3" xfId="33982" xr:uid="{00000000-0005-0000-0000-0000845E0000}"/>
    <cellStyle name="Migliaia 18 6 3 4" xfId="39284" xr:uid="{00000000-0005-0000-0000-0000855E0000}"/>
    <cellStyle name="Migliaia 18 6 4" xfId="16313" xr:uid="{00000000-0005-0000-0000-0000865E0000}"/>
    <cellStyle name="Migliaia 18 6 4 2" xfId="34989" xr:uid="{00000000-0005-0000-0000-0000875E0000}"/>
    <cellStyle name="Migliaia 18 6 4 3" xfId="40291" xr:uid="{00000000-0005-0000-0000-0000885E0000}"/>
    <cellStyle name="Migliaia 18 6 4 4" xfId="29585" xr:uid="{00000000-0005-0000-0000-0000895E0000}"/>
    <cellStyle name="Migliaia 18 6 5" xfId="32490" xr:uid="{00000000-0005-0000-0000-00008A5E0000}"/>
    <cellStyle name="Migliaia 18 6 6" xfId="37640" xr:uid="{00000000-0005-0000-0000-00008B5E0000}"/>
    <cellStyle name="Migliaia 18 6 7" xfId="12456" xr:uid="{00000000-0005-0000-0000-00008C5E0000}"/>
    <cellStyle name="Migliaia 18 7" xfId="4041" xr:uid="{00000000-0005-0000-0000-00008D5E0000}"/>
    <cellStyle name="Migliaia 18 7 2" xfId="10511" xr:uid="{00000000-0005-0000-0000-00008E5E0000}"/>
    <cellStyle name="Migliaia 18 7 2 2" xfId="31476" xr:uid="{00000000-0005-0000-0000-00008F5E0000}"/>
    <cellStyle name="Migliaia 18 7 2 2 2" xfId="36634" xr:uid="{00000000-0005-0000-0000-0000905E0000}"/>
    <cellStyle name="Migliaia 18 7 2 2 3" xfId="41936" xr:uid="{00000000-0005-0000-0000-0000915E0000}"/>
    <cellStyle name="Migliaia 18 7 2 3" xfId="33983" xr:uid="{00000000-0005-0000-0000-0000925E0000}"/>
    <cellStyle name="Migliaia 18 7 2 4" xfId="39285" xr:uid="{00000000-0005-0000-0000-0000935E0000}"/>
    <cellStyle name="Migliaia 18 7 3" xfId="16315" xr:uid="{00000000-0005-0000-0000-0000945E0000}"/>
    <cellStyle name="Migliaia 18 7 3 2" xfId="34990" xr:uid="{00000000-0005-0000-0000-0000955E0000}"/>
    <cellStyle name="Migliaia 18 7 3 3" xfId="40292" xr:uid="{00000000-0005-0000-0000-0000965E0000}"/>
    <cellStyle name="Migliaia 18 7 3 4" xfId="29586" xr:uid="{00000000-0005-0000-0000-0000975E0000}"/>
    <cellStyle name="Migliaia 18 7 4" xfId="32491" xr:uid="{00000000-0005-0000-0000-0000985E0000}"/>
    <cellStyle name="Migliaia 18 7 5" xfId="37641" xr:uid="{00000000-0005-0000-0000-0000995E0000}"/>
    <cellStyle name="Migliaia 18 7 6" xfId="12458" xr:uid="{00000000-0005-0000-0000-00009A5E0000}"/>
    <cellStyle name="Migliaia 18 8" xfId="3596" xr:uid="{00000000-0005-0000-0000-00009B5E0000}"/>
    <cellStyle name="Migliaia 18 8 2" xfId="10214" xr:uid="{00000000-0005-0000-0000-00009C5E0000}"/>
    <cellStyle name="Migliaia 18 8 2 2" xfId="31477" xr:uid="{00000000-0005-0000-0000-00009D5E0000}"/>
    <cellStyle name="Migliaia 18 8 2 2 2" xfId="36635" xr:uid="{00000000-0005-0000-0000-00009E5E0000}"/>
    <cellStyle name="Migliaia 18 8 2 2 3" xfId="41937" xr:uid="{00000000-0005-0000-0000-00009F5E0000}"/>
    <cellStyle name="Migliaia 18 8 2 3" xfId="33984" xr:uid="{00000000-0005-0000-0000-0000A05E0000}"/>
    <cellStyle name="Migliaia 18 8 2 4" xfId="39286" xr:uid="{00000000-0005-0000-0000-0000A15E0000}"/>
    <cellStyle name="Migliaia 18 8 3" xfId="16316" xr:uid="{00000000-0005-0000-0000-0000A25E0000}"/>
    <cellStyle name="Migliaia 18 8 3 2" xfId="34991" xr:uid="{00000000-0005-0000-0000-0000A35E0000}"/>
    <cellStyle name="Migliaia 18 8 3 3" xfId="40293" xr:uid="{00000000-0005-0000-0000-0000A45E0000}"/>
    <cellStyle name="Migliaia 18 8 3 4" xfId="29587" xr:uid="{00000000-0005-0000-0000-0000A55E0000}"/>
    <cellStyle name="Migliaia 18 8 4" xfId="32492" xr:uid="{00000000-0005-0000-0000-0000A65E0000}"/>
    <cellStyle name="Migliaia 18 8 5" xfId="37642" xr:uid="{00000000-0005-0000-0000-0000A75E0000}"/>
    <cellStyle name="Migliaia 18 8 6" xfId="12459" xr:uid="{00000000-0005-0000-0000-0000A85E0000}"/>
    <cellStyle name="Migliaia 18 9" xfId="13459" xr:uid="{00000000-0005-0000-0000-0000A95E0000}"/>
    <cellStyle name="Migliaia 18 9 2" xfId="29588" xr:uid="{00000000-0005-0000-0000-0000AA5E0000}"/>
    <cellStyle name="Migliaia 18 9 2 2" xfId="34992" xr:uid="{00000000-0005-0000-0000-0000AB5E0000}"/>
    <cellStyle name="Migliaia 18 9 2 3" xfId="40294" xr:uid="{00000000-0005-0000-0000-0000AC5E0000}"/>
    <cellStyle name="Migliaia 18 9 3" xfId="32493" xr:uid="{00000000-0005-0000-0000-0000AD5E0000}"/>
    <cellStyle name="Migliaia 18 9 4" xfId="37643" xr:uid="{00000000-0005-0000-0000-0000AE5E0000}"/>
    <cellStyle name="Migliaia 19" xfId="423" xr:uid="{00000000-0005-0000-0000-0000AF5E0000}"/>
    <cellStyle name="Migliaia 19 10" xfId="16317" xr:uid="{00000000-0005-0000-0000-0000B05E0000}"/>
    <cellStyle name="Migliaia 19 10 2" xfId="34993" xr:uid="{00000000-0005-0000-0000-0000B15E0000}"/>
    <cellStyle name="Migliaia 19 10 3" xfId="40295" xr:uid="{00000000-0005-0000-0000-0000B25E0000}"/>
    <cellStyle name="Migliaia 19 10 4" xfId="29589" xr:uid="{00000000-0005-0000-0000-0000B35E0000}"/>
    <cellStyle name="Migliaia 19 11" xfId="32494" xr:uid="{00000000-0005-0000-0000-0000B45E0000}"/>
    <cellStyle name="Migliaia 19 12" xfId="37644" xr:uid="{00000000-0005-0000-0000-0000B55E0000}"/>
    <cellStyle name="Migliaia 19 13" xfId="1812" xr:uid="{00000000-0005-0000-0000-0000B65E0000}"/>
    <cellStyle name="Migliaia 19 2" xfId="424" xr:uid="{00000000-0005-0000-0000-0000B75E0000}"/>
    <cellStyle name="Migliaia 19 2 2" xfId="2385" xr:uid="{00000000-0005-0000-0000-0000B85E0000}"/>
    <cellStyle name="Migliaia 19 2 2 2" xfId="4359" xr:uid="{00000000-0005-0000-0000-0000B95E0000}"/>
    <cellStyle name="Migliaia 19 2 2 2 2" xfId="10678" xr:uid="{00000000-0005-0000-0000-0000BA5E0000}"/>
    <cellStyle name="Migliaia 19 2 2 2 2 2" xfId="34994" xr:uid="{00000000-0005-0000-0000-0000BB5E0000}"/>
    <cellStyle name="Migliaia 19 2 2 2 2 3" xfId="40296" xr:uid="{00000000-0005-0000-0000-0000BC5E0000}"/>
    <cellStyle name="Migliaia 19 2 2 2 3" xfId="14696" xr:uid="{00000000-0005-0000-0000-0000BD5E0000}"/>
    <cellStyle name="Migliaia 19 2 2 2 4" xfId="16320" xr:uid="{00000000-0005-0000-0000-0000BE5E0000}"/>
    <cellStyle name="Migliaia 19 2 2 2 4 2" xfId="37645" xr:uid="{00000000-0005-0000-0000-0000BF5E0000}"/>
    <cellStyle name="Migliaia 19 2 2 2 5" xfId="12460" xr:uid="{00000000-0005-0000-0000-0000C05E0000}"/>
    <cellStyle name="Migliaia 19 2 2 3" xfId="7905" xr:uid="{00000000-0005-0000-0000-0000C15E0000}"/>
    <cellStyle name="Migliaia 19 2 2 3 2" xfId="31478" xr:uid="{00000000-0005-0000-0000-0000C25E0000}"/>
    <cellStyle name="Migliaia 19 2 2 3 2 2" xfId="36636" xr:uid="{00000000-0005-0000-0000-0000C35E0000}"/>
    <cellStyle name="Migliaia 19 2 2 3 2 3" xfId="41938" xr:uid="{00000000-0005-0000-0000-0000C45E0000}"/>
    <cellStyle name="Migliaia 19 2 2 3 3" xfId="33985" xr:uid="{00000000-0005-0000-0000-0000C55E0000}"/>
    <cellStyle name="Migliaia 19 2 2 3 4" xfId="39287" xr:uid="{00000000-0005-0000-0000-0000C65E0000}"/>
    <cellStyle name="Migliaia 19 2 2 4" xfId="6951" xr:uid="{00000000-0005-0000-0000-0000C75E0000}"/>
    <cellStyle name="Migliaia 19 2 2 4 2" xfId="17724" xr:uid="{00000000-0005-0000-0000-0000C85E0000}"/>
    <cellStyle name="Migliaia 19 2 2 4 3" xfId="42506" xr:uid="{00000000-0005-0000-0000-0000C95E0000}"/>
    <cellStyle name="Migliaia 19 2 2 4 4" xfId="46717" xr:uid="{00000000-0005-0000-0000-0000CA5E0000}"/>
    <cellStyle name="Migliaia 19 2 2 4 5" xfId="49733" xr:uid="{00000000-0005-0000-0000-0000CB5E0000}"/>
    <cellStyle name="Migliaia 19 2 2 5" xfId="16319" xr:uid="{00000000-0005-0000-0000-0000CC5E0000}"/>
    <cellStyle name="Migliaia 19 2 2 6" xfId="20684" xr:uid="{00000000-0005-0000-0000-0000CD5E0000}"/>
    <cellStyle name="Migliaia 19 2 3" xfId="4045" xr:uid="{00000000-0005-0000-0000-0000CE5E0000}"/>
    <cellStyle name="Migliaia 19 2 3 2" xfId="10515" xr:uid="{00000000-0005-0000-0000-0000CF5E0000}"/>
    <cellStyle name="Migliaia 19 2 3 2 2" xfId="31479" xr:uid="{00000000-0005-0000-0000-0000D05E0000}"/>
    <cellStyle name="Migliaia 19 2 3 2 2 2" xfId="36637" xr:uid="{00000000-0005-0000-0000-0000D15E0000}"/>
    <cellStyle name="Migliaia 19 2 3 2 2 3" xfId="41939" xr:uid="{00000000-0005-0000-0000-0000D25E0000}"/>
    <cellStyle name="Migliaia 19 2 3 2 3" xfId="33986" xr:uid="{00000000-0005-0000-0000-0000D35E0000}"/>
    <cellStyle name="Migliaia 19 2 3 2 4" xfId="39288" xr:uid="{00000000-0005-0000-0000-0000D45E0000}"/>
    <cellStyle name="Migliaia 19 2 3 3" xfId="16321" xr:uid="{00000000-0005-0000-0000-0000D55E0000}"/>
    <cellStyle name="Migliaia 19 2 3 3 2" xfId="34995" xr:uid="{00000000-0005-0000-0000-0000D65E0000}"/>
    <cellStyle name="Migliaia 19 2 3 3 3" xfId="40297" xr:uid="{00000000-0005-0000-0000-0000D75E0000}"/>
    <cellStyle name="Migliaia 19 2 3 3 4" xfId="29590" xr:uid="{00000000-0005-0000-0000-0000D85E0000}"/>
    <cellStyle name="Migliaia 19 2 3 4" xfId="32495" xr:uid="{00000000-0005-0000-0000-0000D95E0000}"/>
    <cellStyle name="Migliaia 19 2 3 5" xfId="37646" xr:uid="{00000000-0005-0000-0000-0000DA5E0000}"/>
    <cellStyle name="Migliaia 19 2 3 6" xfId="12461" xr:uid="{00000000-0005-0000-0000-0000DB5E0000}"/>
    <cellStyle name="Migliaia 19 2 4" xfId="3601" xr:uid="{00000000-0005-0000-0000-0000DC5E0000}"/>
    <cellStyle name="Migliaia 19 2 4 2" xfId="10218" xr:uid="{00000000-0005-0000-0000-0000DD5E0000}"/>
    <cellStyle name="Migliaia 19 2 4 2 2" xfId="34996" xr:uid="{00000000-0005-0000-0000-0000DE5E0000}"/>
    <cellStyle name="Migliaia 19 2 4 2 3" xfId="40298" xr:uid="{00000000-0005-0000-0000-0000DF5E0000}"/>
    <cellStyle name="Migliaia 19 2 4 3" xfId="14929" xr:uid="{00000000-0005-0000-0000-0000E05E0000}"/>
    <cellStyle name="Migliaia 19 2 4 4" xfId="16322" xr:uid="{00000000-0005-0000-0000-0000E15E0000}"/>
    <cellStyle name="Migliaia 19 2 4 4 2" xfId="37647" xr:uid="{00000000-0005-0000-0000-0000E25E0000}"/>
    <cellStyle name="Migliaia 19 2 4 5" xfId="12462" xr:uid="{00000000-0005-0000-0000-0000E35E0000}"/>
    <cellStyle name="Migliaia 19 2 5" xfId="9418" xr:uid="{00000000-0005-0000-0000-0000E45E0000}"/>
    <cellStyle name="Migliaia 19 2 5 2" xfId="29591" xr:uid="{00000000-0005-0000-0000-0000E55E0000}"/>
    <cellStyle name="Migliaia 19 2 5 2 2" xfId="34997" xr:uid="{00000000-0005-0000-0000-0000E65E0000}"/>
    <cellStyle name="Migliaia 19 2 5 2 3" xfId="40299" xr:uid="{00000000-0005-0000-0000-0000E75E0000}"/>
    <cellStyle name="Migliaia 19 2 5 3" xfId="32496" xr:uid="{00000000-0005-0000-0000-0000E85E0000}"/>
    <cellStyle name="Migliaia 19 2 5 4" xfId="37648" xr:uid="{00000000-0005-0000-0000-0000E95E0000}"/>
    <cellStyle name="Migliaia 19 2 6" xfId="16318" xr:uid="{00000000-0005-0000-0000-0000EA5E0000}"/>
    <cellStyle name="Migliaia 19 2 6 2" xfId="29592" xr:uid="{00000000-0005-0000-0000-0000EB5E0000}"/>
    <cellStyle name="Migliaia 19 2 6 2 2" xfId="34998" xr:uid="{00000000-0005-0000-0000-0000EC5E0000}"/>
    <cellStyle name="Migliaia 19 2 6 2 3" xfId="40300" xr:uid="{00000000-0005-0000-0000-0000ED5E0000}"/>
    <cellStyle name="Migliaia 19 2 6 3" xfId="32497" xr:uid="{00000000-0005-0000-0000-0000EE5E0000}"/>
    <cellStyle name="Migliaia 19 2 6 4" xfId="37649" xr:uid="{00000000-0005-0000-0000-0000EF5E0000}"/>
    <cellStyle name="Migliaia 19 2 6 5" xfId="20685" xr:uid="{00000000-0005-0000-0000-0000F05E0000}"/>
    <cellStyle name="Migliaia 19 2 7" xfId="20683" xr:uid="{00000000-0005-0000-0000-0000F15E0000}"/>
    <cellStyle name="Migliaia 19 2 8" xfId="1813" xr:uid="{00000000-0005-0000-0000-0000F25E0000}"/>
    <cellStyle name="Migliaia 19 3" xfId="425" xr:uid="{00000000-0005-0000-0000-0000F35E0000}"/>
    <cellStyle name="Migliaia 19 3 10" xfId="20686" xr:uid="{00000000-0005-0000-0000-0000F45E0000}"/>
    <cellStyle name="Migliaia 19 3 11" xfId="12463" xr:uid="{00000000-0005-0000-0000-0000F55E0000}"/>
    <cellStyle name="Migliaia 19 3 12" xfId="1814" xr:uid="{00000000-0005-0000-0000-0000F65E0000}"/>
    <cellStyle name="Migliaia 19 3 2" xfId="426" xr:uid="{00000000-0005-0000-0000-0000F75E0000}"/>
    <cellStyle name="Migliaia 19 3 2 2" xfId="4361" xr:uid="{00000000-0005-0000-0000-0000F85E0000}"/>
    <cellStyle name="Migliaia 19 3 2 2 2" xfId="8228" xr:uid="{00000000-0005-0000-0000-0000F95E0000}"/>
    <cellStyle name="Migliaia 19 3 2 2 2 2" xfId="14697" xr:uid="{00000000-0005-0000-0000-0000FA5E0000}"/>
    <cellStyle name="Migliaia 19 3 2 2 2 2 2" xfId="18156" xr:uid="{00000000-0005-0000-0000-0000FB5E0000}"/>
    <cellStyle name="Migliaia 19 3 2 2 2 2 2 2" xfId="34999" xr:uid="{00000000-0005-0000-0000-0000FC5E0000}"/>
    <cellStyle name="Migliaia 19 3 2 2 2 2 3" xfId="40301" xr:uid="{00000000-0005-0000-0000-0000FD5E0000}"/>
    <cellStyle name="Migliaia 19 3 2 2 2 2 4" xfId="29593" xr:uid="{00000000-0005-0000-0000-0000FE5E0000}"/>
    <cellStyle name="Migliaia 19 3 2 2 2 3" xfId="32498" xr:uid="{00000000-0005-0000-0000-0000FF5E0000}"/>
    <cellStyle name="Migliaia 19 3 2 2 2 4" xfId="37650" xr:uid="{00000000-0005-0000-0000-0000005F0000}"/>
    <cellStyle name="Migliaia 19 3 2 2 2 5" xfId="44321" xr:uid="{00000000-0005-0000-0000-0000015F0000}"/>
    <cellStyle name="Migliaia 19 3 2 2 2 6" xfId="47162" xr:uid="{00000000-0005-0000-0000-0000025F0000}"/>
    <cellStyle name="Migliaia 19 3 2 2 2 7" xfId="50178" xr:uid="{00000000-0005-0000-0000-0000035F0000}"/>
    <cellStyle name="Migliaia 19 3 2 2 2 8" xfId="13957" xr:uid="{00000000-0005-0000-0000-0000045F0000}"/>
    <cellStyle name="Migliaia 19 3 2 2 3" xfId="7994" xr:uid="{00000000-0005-0000-0000-0000055F0000}"/>
    <cellStyle name="Migliaia 19 3 2 2 4" xfId="6952" xr:uid="{00000000-0005-0000-0000-0000065F0000}"/>
    <cellStyle name="Migliaia 19 3 2 2 4 2" xfId="17725" xr:uid="{00000000-0005-0000-0000-0000075F0000}"/>
    <cellStyle name="Migliaia 19 3 2 2 4 3" xfId="44757" xr:uid="{00000000-0005-0000-0000-0000085F0000}"/>
    <cellStyle name="Migliaia 19 3 2 2 4 4" xfId="46718" xr:uid="{00000000-0005-0000-0000-0000095F0000}"/>
    <cellStyle name="Migliaia 19 3 2 2 4 5" xfId="49734" xr:uid="{00000000-0005-0000-0000-00000A5F0000}"/>
    <cellStyle name="Migliaia 19 3 2 2 5" xfId="16325" xr:uid="{00000000-0005-0000-0000-00000B5F0000}"/>
    <cellStyle name="Migliaia 19 3 2 2 6" xfId="20688" xr:uid="{00000000-0005-0000-0000-00000C5F0000}"/>
    <cellStyle name="Migliaia 19 3 2 3" xfId="3603" xr:uid="{00000000-0005-0000-0000-00000D5F0000}"/>
    <cellStyle name="Migliaia 19 3 2 3 2" xfId="7406" xr:uid="{00000000-0005-0000-0000-00000E5F0000}"/>
    <cellStyle name="Migliaia 19 3 2 3 2 2" xfId="35000" xr:uid="{00000000-0005-0000-0000-00000F5F0000}"/>
    <cellStyle name="Migliaia 19 3 2 3 2 3" xfId="40302" xr:uid="{00000000-0005-0000-0000-0000105F0000}"/>
    <cellStyle name="Migliaia 19 3 2 3 2 4" xfId="29594" xr:uid="{00000000-0005-0000-0000-0000115F0000}"/>
    <cellStyle name="Migliaia 19 3 2 3 3" xfId="8229" xr:uid="{00000000-0005-0000-0000-0000125F0000}"/>
    <cellStyle name="Migliaia 19 3 2 3 4" xfId="16326" xr:uid="{00000000-0005-0000-0000-0000135F0000}"/>
    <cellStyle name="Migliaia 19 3 2 3 4 2" xfId="37651" xr:uid="{00000000-0005-0000-0000-0000145F0000}"/>
    <cellStyle name="Migliaia 19 3 2 3 5" xfId="12464" xr:uid="{00000000-0005-0000-0000-0000155F0000}"/>
    <cellStyle name="Migliaia 19 3 2 4" xfId="7579" xr:uid="{00000000-0005-0000-0000-0000165F0000}"/>
    <cellStyle name="Migliaia 19 3 2 4 2" xfId="14376" xr:uid="{00000000-0005-0000-0000-0000175F0000}"/>
    <cellStyle name="Migliaia 19 3 2 4 2 2" xfId="35001" xr:uid="{00000000-0005-0000-0000-0000185F0000}"/>
    <cellStyle name="Migliaia 19 3 2 4 2 3" xfId="40303" xr:uid="{00000000-0005-0000-0000-0000195F0000}"/>
    <cellStyle name="Migliaia 19 3 2 4 3" xfId="32499" xr:uid="{00000000-0005-0000-0000-00001A5F0000}"/>
    <cellStyle name="Migliaia 19 3 2 4 4" xfId="37652" xr:uid="{00000000-0005-0000-0000-00001B5F0000}"/>
    <cellStyle name="Migliaia 19 3 2 4 5" xfId="13462" xr:uid="{00000000-0005-0000-0000-00001C5F0000}"/>
    <cellStyle name="Migliaia 19 3 2 5" xfId="13702" xr:uid="{00000000-0005-0000-0000-00001D5F0000}"/>
    <cellStyle name="Migliaia 19 3 2 5 2" xfId="29595" xr:uid="{00000000-0005-0000-0000-00001E5F0000}"/>
    <cellStyle name="Migliaia 19 3 2 5 2 2" xfId="35002" xr:uid="{00000000-0005-0000-0000-00001F5F0000}"/>
    <cellStyle name="Migliaia 19 3 2 5 2 3" xfId="40304" xr:uid="{00000000-0005-0000-0000-0000205F0000}"/>
    <cellStyle name="Migliaia 19 3 2 5 3" xfId="32500" xr:uid="{00000000-0005-0000-0000-0000215F0000}"/>
    <cellStyle name="Migliaia 19 3 2 5 4" xfId="37653" xr:uid="{00000000-0005-0000-0000-0000225F0000}"/>
    <cellStyle name="Migliaia 19 3 2 6" xfId="16324" xr:uid="{00000000-0005-0000-0000-0000235F0000}"/>
    <cellStyle name="Migliaia 19 3 2 6 2" xfId="29596" xr:uid="{00000000-0005-0000-0000-0000245F0000}"/>
    <cellStyle name="Migliaia 19 3 2 6 2 2" xfId="35003" xr:uid="{00000000-0005-0000-0000-0000255F0000}"/>
    <cellStyle name="Migliaia 19 3 2 6 2 3" xfId="40305" xr:uid="{00000000-0005-0000-0000-0000265F0000}"/>
    <cellStyle name="Migliaia 19 3 2 6 3" xfId="32501" xr:uid="{00000000-0005-0000-0000-0000275F0000}"/>
    <cellStyle name="Migliaia 19 3 2 6 4" xfId="37654" xr:uid="{00000000-0005-0000-0000-0000285F0000}"/>
    <cellStyle name="Migliaia 19 3 2 6 5" xfId="20689" xr:uid="{00000000-0005-0000-0000-0000295F0000}"/>
    <cellStyle name="Migliaia 19 3 2 7" xfId="20687" xr:uid="{00000000-0005-0000-0000-00002A5F0000}"/>
    <cellStyle name="Migliaia 19 3 2 8" xfId="2387" xr:uid="{00000000-0005-0000-0000-00002B5F0000}"/>
    <cellStyle name="Migliaia 19 3 3" xfId="2386" xr:uid="{00000000-0005-0000-0000-00002C5F0000}"/>
    <cellStyle name="Migliaia 19 3 3 2" xfId="4360" xr:uid="{00000000-0005-0000-0000-00002D5F0000}"/>
    <cellStyle name="Migliaia 19 3 3 2 2" xfId="6012" xr:uid="{00000000-0005-0000-0000-00002E5F0000}"/>
    <cellStyle name="Migliaia 19 3 3 2 2 2" xfId="35005" xr:uid="{00000000-0005-0000-0000-00002F5F0000}"/>
    <cellStyle name="Migliaia 19 3 3 2 2 3" xfId="40307" xr:uid="{00000000-0005-0000-0000-0000305F0000}"/>
    <cellStyle name="Migliaia 19 3 3 2 3" xfId="14491" xr:uid="{00000000-0005-0000-0000-0000315F0000}"/>
    <cellStyle name="Migliaia 19 3 3 2 4" xfId="16328" xr:uid="{00000000-0005-0000-0000-0000325F0000}"/>
    <cellStyle name="Migliaia 19 3 3 2 4 2" xfId="37656" xr:uid="{00000000-0005-0000-0000-0000335F0000}"/>
    <cellStyle name="Migliaia 19 3 3 2 5" xfId="12466" xr:uid="{00000000-0005-0000-0000-0000345F0000}"/>
    <cellStyle name="Migliaia 19 3 3 3" xfId="5764" xr:uid="{00000000-0005-0000-0000-0000355F0000}"/>
    <cellStyle name="Migliaia 19 3 3 3 2" xfId="29598" xr:uid="{00000000-0005-0000-0000-0000365F0000}"/>
    <cellStyle name="Migliaia 19 3 3 3 2 2" xfId="35006" xr:uid="{00000000-0005-0000-0000-0000375F0000}"/>
    <cellStyle name="Migliaia 19 3 3 3 2 3" xfId="40308" xr:uid="{00000000-0005-0000-0000-0000385F0000}"/>
    <cellStyle name="Migliaia 19 3 3 3 3" xfId="32503" xr:uid="{00000000-0005-0000-0000-0000395F0000}"/>
    <cellStyle name="Migliaia 19 3 3 3 4" xfId="37657" xr:uid="{00000000-0005-0000-0000-00003A5F0000}"/>
    <cellStyle name="Migliaia 19 3 3 4" xfId="16327" xr:uid="{00000000-0005-0000-0000-00003B5F0000}"/>
    <cellStyle name="Migliaia 19 3 3 4 2" xfId="29599" xr:uid="{00000000-0005-0000-0000-00003C5F0000}"/>
    <cellStyle name="Migliaia 19 3 3 4 2 2" xfId="35007" xr:uid="{00000000-0005-0000-0000-00003D5F0000}"/>
    <cellStyle name="Migliaia 19 3 3 4 2 3" xfId="40309" xr:uid="{00000000-0005-0000-0000-00003E5F0000}"/>
    <cellStyle name="Migliaia 19 3 3 4 3" xfId="32504" xr:uid="{00000000-0005-0000-0000-00003F5F0000}"/>
    <cellStyle name="Migliaia 19 3 3 4 4" xfId="37658" xr:uid="{00000000-0005-0000-0000-0000405F0000}"/>
    <cellStyle name="Migliaia 19 3 3 4 5" xfId="20690" xr:uid="{00000000-0005-0000-0000-0000415F0000}"/>
    <cellStyle name="Migliaia 19 3 3 5" xfId="20691" xr:uid="{00000000-0005-0000-0000-0000425F0000}"/>
    <cellStyle name="Migliaia 19 3 3 5 2" xfId="29600" xr:uid="{00000000-0005-0000-0000-0000435F0000}"/>
    <cellStyle name="Migliaia 19 3 3 5 2 2" xfId="35008" xr:uid="{00000000-0005-0000-0000-0000445F0000}"/>
    <cellStyle name="Migliaia 19 3 3 5 2 3" xfId="40310" xr:uid="{00000000-0005-0000-0000-0000455F0000}"/>
    <cellStyle name="Migliaia 19 3 3 5 3" xfId="32505" xr:uid="{00000000-0005-0000-0000-0000465F0000}"/>
    <cellStyle name="Migliaia 19 3 3 5 4" xfId="37659" xr:uid="{00000000-0005-0000-0000-0000475F0000}"/>
    <cellStyle name="Migliaia 19 3 3 6" xfId="29597" xr:uid="{00000000-0005-0000-0000-0000485F0000}"/>
    <cellStyle name="Migliaia 19 3 3 6 2" xfId="35004" xr:uid="{00000000-0005-0000-0000-0000495F0000}"/>
    <cellStyle name="Migliaia 19 3 3 6 3" xfId="40306" xr:uid="{00000000-0005-0000-0000-00004A5F0000}"/>
    <cellStyle name="Migliaia 19 3 3 7" xfId="32502" xr:uid="{00000000-0005-0000-0000-00004B5F0000}"/>
    <cellStyle name="Migliaia 19 3 3 8" xfId="37655" xr:uid="{00000000-0005-0000-0000-00004C5F0000}"/>
    <cellStyle name="Migliaia 19 3 3 9" xfId="12465" xr:uid="{00000000-0005-0000-0000-00004D5F0000}"/>
    <cellStyle name="Migliaia 19 3 4" xfId="3277" xr:uid="{00000000-0005-0000-0000-00004E5F0000}"/>
    <cellStyle name="Migliaia 19 3 4 2" xfId="4787" xr:uid="{00000000-0005-0000-0000-00004F5F0000}"/>
    <cellStyle name="Migliaia 19 3 4 2 2" xfId="10739" xr:uid="{00000000-0005-0000-0000-0000505F0000}"/>
    <cellStyle name="Migliaia 19 3 4 2 3" xfId="14434" xr:uid="{00000000-0005-0000-0000-0000515F0000}"/>
    <cellStyle name="Migliaia 19 3 4 2 4" xfId="16330" xr:uid="{00000000-0005-0000-0000-0000525F0000}"/>
    <cellStyle name="Migliaia 19 3 4 2 5" xfId="28607" xr:uid="{00000000-0005-0000-0000-0000535F0000}"/>
    <cellStyle name="Migliaia 19 3 4 2 6" xfId="12468" xr:uid="{00000000-0005-0000-0000-0000545F0000}"/>
    <cellStyle name="Migliaia 19 3 4 3" xfId="9987" xr:uid="{00000000-0005-0000-0000-0000555F0000}"/>
    <cellStyle name="Migliaia 19 3 4 3 2" xfId="31480" xr:uid="{00000000-0005-0000-0000-0000565F0000}"/>
    <cellStyle name="Migliaia 19 3 4 3 2 2" xfId="36638" xr:uid="{00000000-0005-0000-0000-0000575F0000}"/>
    <cellStyle name="Migliaia 19 3 4 3 2 3" xfId="41940" xr:uid="{00000000-0005-0000-0000-0000585F0000}"/>
    <cellStyle name="Migliaia 19 3 4 3 3" xfId="33987" xr:uid="{00000000-0005-0000-0000-0000595F0000}"/>
    <cellStyle name="Migliaia 19 3 4 3 4" xfId="39289" xr:uid="{00000000-0005-0000-0000-00005A5F0000}"/>
    <cellStyle name="Migliaia 19 3 4 4" xfId="16329" xr:uid="{00000000-0005-0000-0000-00005B5F0000}"/>
    <cellStyle name="Migliaia 19 3 4 4 2" xfId="35009" xr:uid="{00000000-0005-0000-0000-00005C5F0000}"/>
    <cellStyle name="Migliaia 19 3 4 4 3" xfId="40311" xr:uid="{00000000-0005-0000-0000-00005D5F0000}"/>
    <cellStyle name="Migliaia 19 3 4 4 4" xfId="29601" xr:uid="{00000000-0005-0000-0000-00005E5F0000}"/>
    <cellStyle name="Migliaia 19 3 4 5" xfId="32506" xr:uid="{00000000-0005-0000-0000-00005F5F0000}"/>
    <cellStyle name="Migliaia 19 3 4 6" xfId="37660" xr:uid="{00000000-0005-0000-0000-0000605F0000}"/>
    <cellStyle name="Migliaia 19 3 4 7" xfId="12467" xr:uid="{00000000-0005-0000-0000-0000615F0000}"/>
    <cellStyle name="Migliaia 19 3 5" xfId="4046" xr:uid="{00000000-0005-0000-0000-0000625F0000}"/>
    <cellStyle name="Migliaia 19 3 5 2" xfId="10516" xr:uid="{00000000-0005-0000-0000-0000635F0000}"/>
    <cellStyle name="Migliaia 19 3 5 2 2" xfId="31481" xr:uid="{00000000-0005-0000-0000-0000645F0000}"/>
    <cellStyle name="Migliaia 19 3 5 2 2 2" xfId="36639" xr:uid="{00000000-0005-0000-0000-0000655F0000}"/>
    <cellStyle name="Migliaia 19 3 5 2 2 3" xfId="41941" xr:uid="{00000000-0005-0000-0000-0000665F0000}"/>
    <cellStyle name="Migliaia 19 3 5 2 3" xfId="33988" xr:uid="{00000000-0005-0000-0000-0000675F0000}"/>
    <cellStyle name="Migliaia 19 3 5 2 4" xfId="39290" xr:uid="{00000000-0005-0000-0000-0000685F0000}"/>
    <cellStyle name="Migliaia 19 3 5 3" xfId="16331" xr:uid="{00000000-0005-0000-0000-0000695F0000}"/>
    <cellStyle name="Migliaia 19 3 5 3 2" xfId="35010" xr:uid="{00000000-0005-0000-0000-00006A5F0000}"/>
    <cellStyle name="Migliaia 19 3 5 3 3" xfId="40312" xr:uid="{00000000-0005-0000-0000-00006B5F0000}"/>
    <cellStyle name="Migliaia 19 3 5 3 4" xfId="29602" xr:uid="{00000000-0005-0000-0000-00006C5F0000}"/>
    <cellStyle name="Migliaia 19 3 5 4" xfId="32507" xr:uid="{00000000-0005-0000-0000-00006D5F0000}"/>
    <cellStyle name="Migliaia 19 3 5 5" xfId="37661" xr:uid="{00000000-0005-0000-0000-00006E5F0000}"/>
    <cellStyle name="Migliaia 19 3 5 6" xfId="12469" xr:uid="{00000000-0005-0000-0000-00006F5F0000}"/>
    <cellStyle name="Migliaia 19 3 6" xfId="3602" xr:uid="{00000000-0005-0000-0000-0000705F0000}"/>
    <cellStyle name="Migliaia 19 3 6 2" xfId="10219" xr:uid="{00000000-0005-0000-0000-0000715F0000}"/>
    <cellStyle name="Migliaia 19 3 6 2 2" xfId="35011" xr:uid="{00000000-0005-0000-0000-0000725F0000}"/>
    <cellStyle name="Migliaia 19 3 6 2 3" xfId="40313" xr:uid="{00000000-0005-0000-0000-0000735F0000}"/>
    <cellStyle name="Migliaia 19 3 6 3" xfId="14593" xr:uid="{00000000-0005-0000-0000-0000745F0000}"/>
    <cellStyle name="Migliaia 19 3 6 4" xfId="16332" xr:uid="{00000000-0005-0000-0000-0000755F0000}"/>
    <cellStyle name="Migliaia 19 3 6 4 2" xfId="37662" xr:uid="{00000000-0005-0000-0000-0000765F0000}"/>
    <cellStyle name="Migliaia 19 3 6 5" xfId="12470" xr:uid="{00000000-0005-0000-0000-0000775F0000}"/>
    <cellStyle name="Migliaia 19 3 7" xfId="7456" xr:uid="{00000000-0005-0000-0000-0000785F0000}"/>
    <cellStyle name="Migliaia 19 3 7 2" xfId="29603" xr:uid="{00000000-0005-0000-0000-0000795F0000}"/>
    <cellStyle name="Migliaia 19 3 7 2 2" xfId="35012" xr:uid="{00000000-0005-0000-0000-00007A5F0000}"/>
    <cellStyle name="Migliaia 19 3 7 2 3" xfId="40314" xr:uid="{00000000-0005-0000-0000-00007B5F0000}"/>
    <cellStyle name="Migliaia 19 3 7 3" xfId="32508" xr:uid="{00000000-0005-0000-0000-00007C5F0000}"/>
    <cellStyle name="Migliaia 19 3 7 4" xfId="37663" xr:uid="{00000000-0005-0000-0000-00007D5F0000}"/>
    <cellStyle name="Migliaia 19 3 8" xfId="13703" xr:uid="{00000000-0005-0000-0000-00007E5F0000}"/>
    <cellStyle name="Migliaia 19 3 8 2" xfId="29604" xr:uid="{00000000-0005-0000-0000-00007F5F0000}"/>
    <cellStyle name="Migliaia 19 3 8 2 2" xfId="35013" xr:uid="{00000000-0005-0000-0000-0000805F0000}"/>
    <cellStyle name="Migliaia 19 3 8 2 3" xfId="40315" xr:uid="{00000000-0005-0000-0000-0000815F0000}"/>
    <cellStyle name="Migliaia 19 3 8 3" xfId="32509" xr:uid="{00000000-0005-0000-0000-0000825F0000}"/>
    <cellStyle name="Migliaia 19 3 8 4" xfId="37664" xr:uid="{00000000-0005-0000-0000-0000835F0000}"/>
    <cellStyle name="Migliaia 19 3 8 5" xfId="20692" xr:uid="{00000000-0005-0000-0000-0000845F0000}"/>
    <cellStyle name="Migliaia 19 3 9" xfId="16323" xr:uid="{00000000-0005-0000-0000-0000855F0000}"/>
    <cellStyle name="Migliaia 19 4" xfId="427" xr:uid="{00000000-0005-0000-0000-0000865F0000}"/>
    <cellStyle name="Migliaia 19 4 2" xfId="4362" xr:uid="{00000000-0005-0000-0000-0000875F0000}"/>
    <cellStyle name="Migliaia 19 4 2 2" xfId="5111" xr:uid="{00000000-0005-0000-0000-0000885F0000}"/>
    <cellStyle name="Migliaia 19 4 2 2 2" xfId="29605" xr:uid="{00000000-0005-0000-0000-0000895F0000}"/>
    <cellStyle name="Migliaia 19 4 2 2 2 2" xfId="35014" xr:uid="{00000000-0005-0000-0000-00008A5F0000}"/>
    <cellStyle name="Migliaia 19 4 2 2 2 3" xfId="40316" xr:uid="{00000000-0005-0000-0000-00008B5F0000}"/>
    <cellStyle name="Migliaia 19 4 2 2 3" xfId="32510" xr:uid="{00000000-0005-0000-0000-00008C5F0000}"/>
    <cellStyle name="Migliaia 19 4 2 2 4" xfId="37665" xr:uid="{00000000-0005-0000-0000-00008D5F0000}"/>
    <cellStyle name="Migliaia 19 4 2 3" xfId="8230" xr:uid="{00000000-0005-0000-0000-00008E5F0000}"/>
    <cellStyle name="Migliaia 19 4 2 3 2" xfId="29606" xr:uid="{00000000-0005-0000-0000-00008F5F0000}"/>
    <cellStyle name="Migliaia 19 4 2 3 2 2" xfId="35015" xr:uid="{00000000-0005-0000-0000-0000905F0000}"/>
    <cellStyle name="Migliaia 19 4 2 3 2 3" xfId="40317" xr:uid="{00000000-0005-0000-0000-0000915F0000}"/>
    <cellStyle name="Migliaia 19 4 2 3 3" xfId="32511" xr:uid="{00000000-0005-0000-0000-0000925F0000}"/>
    <cellStyle name="Migliaia 19 4 2 3 4" xfId="37666" xr:uid="{00000000-0005-0000-0000-0000935F0000}"/>
    <cellStyle name="Migliaia 19 4 2 4" xfId="7581" xr:uid="{00000000-0005-0000-0000-0000945F0000}"/>
    <cellStyle name="Migliaia 19 4 2 5" xfId="6954" xr:uid="{00000000-0005-0000-0000-0000955F0000}"/>
    <cellStyle name="Migliaia 19 4 2 5 2" xfId="17727" xr:uid="{00000000-0005-0000-0000-0000965F0000}"/>
    <cellStyle name="Migliaia 19 4 2 5 3" xfId="43797" xr:uid="{00000000-0005-0000-0000-0000975F0000}"/>
    <cellStyle name="Migliaia 19 4 2 5 4" xfId="46720" xr:uid="{00000000-0005-0000-0000-0000985F0000}"/>
    <cellStyle name="Migliaia 19 4 2 5 5" xfId="49736" xr:uid="{00000000-0005-0000-0000-0000995F0000}"/>
    <cellStyle name="Migliaia 19 4 2 6" xfId="16334" xr:uid="{00000000-0005-0000-0000-00009A5F0000}"/>
    <cellStyle name="Migliaia 19 4 2 7" xfId="20694" xr:uid="{00000000-0005-0000-0000-00009B5F0000}"/>
    <cellStyle name="Migliaia 19 4 3" xfId="5112" xr:uid="{00000000-0005-0000-0000-00009C5F0000}"/>
    <cellStyle name="Migliaia 19 4 3 2" xfId="14492" xr:uid="{00000000-0005-0000-0000-00009D5F0000}"/>
    <cellStyle name="Migliaia 19 4 3 2 2" xfId="35016" xr:uid="{00000000-0005-0000-0000-00009E5F0000}"/>
    <cellStyle name="Migliaia 19 4 3 2 3" xfId="40318" xr:uid="{00000000-0005-0000-0000-00009F5F0000}"/>
    <cellStyle name="Migliaia 19 4 3 3" xfId="32512" xr:uid="{00000000-0005-0000-0000-0000A05F0000}"/>
    <cellStyle name="Migliaia 19 4 3 4" xfId="37667" xr:uid="{00000000-0005-0000-0000-0000A15F0000}"/>
    <cellStyle name="Migliaia 19 4 3 5" xfId="13701" xr:uid="{00000000-0005-0000-0000-0000A25F0000}"/>
    <cellStyle name="Migliaia 19 4 4" xfId="8231" xr:uid="{00000000-0005-0000-0000-0000A35F0000}"/>
    <cellStyle name="Migliaia 19 4 4 2" xfId="29607" xr:uid="{00000000-0005-0000-0000-0000A45F0000}"/>
    <cellStyle name="Migliaia 19 4 4 2 2" xfId="35017" xr:uid="{00000000-0005-0000-0000-0000A55F0000}"/>
    <cellStyle name="Migliaia 19 4 4 2 3" xfId="40319" xr:uid="{00000000-0005-0000-0000-0000A65F0000}"/>
    <cellStyle name="Migliaia 19 4 4 3" xfId="32513" xr:uid="{00000000-0005-0000-0000-0000A75F0000}"/>
    <cellStyle name="Migliaia 19 4 4 4" xfId="37668" xr:uid="{00000000-0005-0000-0000-0000A85F0000}"/>
    <cellStyle name="Migliaia 19 4 5" xfId="7580" xr:uid="{00000000-0005-0000-0000-0000A95F0000}"/>
    <cellStyle name="Migliaia 19 4 5 2" xfId="29608" xr:uid="{00000000-0005-0000-0000-0000AA5F0000}"/>
    <cellStyle name="Migliaia 19 4 5 2 2" xfId="35018" xr:uid="{00000000-0005-0000-0000-0000AB5F0000}"/>
    <cellStyle name="Migliaia 19 4 5 2 3" xfId="40320" xr:uid="{00000000-0005-0000-0000-0000AC5F0000}"/>
    <cellStyle name="Migliaia 19 4 5 3" xfId="32514" xr:uid="{00000000-0005-0000-0000-0000AD5F0000}"/>
    <cellStyle name="Migliaia 19 4 5 4" xfId="37669" xr:uid="{00000000-0005-0000-0000-0000AE5F0000}"/>
    <cellStyle name="Migliaia 19 4 6" xfId="6953" xr:uid="{00000000-0005-0000-0000-0000AF5F0000}"/>
    <cellStyle name="Migliaia 19 4 6 2" xfId="17726" xr:uid="{00000000-0005-0000-0000-0000B05F0000}"/>
    <cellStyle name="Migliaia 19 4 6 2 2" xfId="35019" xr:uid="{00000000-0005-0000-0000-0000B15F0000}"/>
    <cellStyle name="Migliaia 19 4 6 2 3" xfId="40321" xr:uid="{00000000-0005-0000-0000-0000B25F0000}"/>
    <cellStyle name="Migliaia 19 4 6 2 4" xfId="29609" xr:uid="{00000000-0005-0000-0000-0000B35F0000}"/>
    <cellStyle name="Migliaia 19 4 6 3" xfId="32515" xr:uid="{00000000-0005-0000-0000-0000B45F0000}"/>
    <cellStyle name="Migliaia 19 4 6 4" xfId="37670" xr:uid="{00000000-0005-0000-0000-0000B55F0000}"/>
    <cellStyle name="Migliaia 19 4 6 5" xfId="20695" xr:uid="{00000000-0005-0000-0000-0000B65F0000}"/>
    <cellStyle name="Migliaia 19 4 6 6" xfId="21638" xr:uid="{00000000-0005-0000-0000-0000B75F0000}"/>
    <cellStyle name="Migliaia 19 4 6 7" xfId="46719" xr:uid="{00000000-0005-0000-0000-0000B85F0000}"/>
    <cellStyle name="Migliaia 19 4 6 8" xfId="49735" xr:uid="{00000000-0005-0000-0000-0000B95F0000}"/>
    <cellStyle name="Migliaia 19 4 7" xfId="16333" xr:uid="{00000000-0005-0000-0000-0000BA5F0000}"/>
    <cellStyle name="Migliaia 19 4 7 2" xfId="29610" xr:uid="{00000000-0005-0000-0000-0000BB5F0000}"/>
    <cellStyle name="Migliaia 19 4 7 2 2" xfId="35020" xr:uid="{00000000-0005-0000-0000-0000BC5F0000}"/>
    <cellStyle name="Migliaia 19 4 7 2 3" xfId="40322" xr:uid="{00000000-0005-0000-0000-0000BD5F0000}"/>
    <cellStyle name="Migliaia 19 4 7 3" xfId="32516" xr:uid="{00000000-0005-0000-0000-0000BE5F0000}"/>
    <cellStyle name="Migliaia 19 4 7 4" xfId="37671" xr:uid="{00000000-0005-0000-0000-0000BF5F0000}"/>
    <cellStyle name="Migliaia 19 4 7 5" xfId="20696" xr:uid="{00000000-0005-0000-0000-0000C05F0000}"/>
    <cellStyle name="Migliaia 19 4 8" xfId="20693" xr:uid="{00000000-0005-0000-0000-0000C15F0000}"/>
    <cellStyle name="Migliaia 19 4 9" xfId="2388" xr:uid="{00000000-0005-0000-0000-0000C25F0000}"/>
    <cellStyle name="Migliaia 19 5" xfId="428" xr:uid="{00000000-0005-0000-0000-0000C35F0000}"/>
    <cellStyle name="Migliaia 19 5 2" xfId="4363" xr:uid="{00000000-0005-0000-0000-0000C45F0000}"/>
    <cellStyle name="Migliaia 19 5 2 2" xfId="14698" xr:uid="{00000000-0005-0000-0000-0000C55F0000}"/>
    <cellStyle name="Migliaia 19 5 2 2 2" xfId="35021" xr:uid="{00000000-0005-0000-0000-0000C65F0000}"/>
    <cellStyle name="Migliaia 19 5 2 2 3" xfId="40323" xr:uid="{00000000-0005-0000-0000-0000C75F0000}"/>
    <cellStyle name="Migliaia 19 5 2 3" xfId="16336" xr:uid="{00000000-0005-0000-0000-0000C85F0000}"/>
    <cellStyle name="Migliaia 19 5 2 3 2" xfId="32517" xr:uid="{00000000-0005-0000-0000-0000C95F0000}"/>
    <cellStyle name="Migliaia 19 5 2 4" xfId="37672" xr:uid="{00000000-0005-0000-0000-0000CA5F0000}"/>
    <cellStyle name="Migliaia 19 5 2 5" xfId="12471" xr:uid="{00000000-0005-0000-0000-0000CB5F0000}"/>
    <cellStyle name="Migliaia 19 5 3" xfId="7582" xr:uid="{00000000-0005-0000-0000-0000CC5F0000}"/>
    <cellStyle name="Migliaia 19 5 3 2" xfId="29611" xr:uid="{00000000-0005-0000-0000-0000CD5F0000}"/>
    <cellStyle name="Migliaia 19 5 3 2 2" xfId="35022" xr:uid="{00000000-0005-0000-0000-0000CE5F0000}"/>
    <cellStyle name="Migliaia 19 5 3 2 3" xfId="40324" xr:uid="{00000000-0005-0000-0000-0000CF5F0000}"/>
    <cellStyle name="Migliaia 19 5 3 3" xfId="32518" xr:uid="{00000000-0005-0000-0000-0000D05F0000}"/>
    <cellStyle name="Migliaia 19 5 3 4" xfId="37673" xr:uid="{00000000-0005-0000-0000-0000D15F0000}"/>
    <cellStyle name="Migliaia 19 5 4" xfId="6955" xr:uid="{00000000-0005-0000-0000-0000D25F0000}"/>
    <cellStyle name="Migliaia 19 5 4 2" xfId="17728" xr:uid="{00000000-0005-0000-0000-0000D35F0000}"/>
    <cellStyle name="Migliaia 19 5 4 2 2" xfId="35023" xr:uid="{00000000-0005-0000-0000-0000D45F0000}"/>
    <cellStyle name="Migliaia 19 5 4 2 3" xfId="40325" xr:uid="{00000000-0005-0000-0000-0000D55F0000}"/>
    <cellStyle name="Migliaia 19 5 4 2 4" xfId="29612" xr:uid="{00000000-0005-0000-0000-0000D65F0000}"/>
    <cellStyle name="Migliaia 19 5 4 3" xfId="32519" xr:uid="{00000000-0005-0000-0000-0000D75F0000}"/>
    <cellStyle name="Migliaia 19 5 4 4" xfId="37674" xr:uid="{00000000-0005-0000-0000-0000D85F0000}"/>
    <cellStyle name="Migliaia 19 5 4 5" xfId="20698" xr:uid="{00000000-0005-0000-0000-0000D95F0000}"/>
    <cellStyle name="Migliaia 19 5 4 6" xfId="42928" xr:uid="{00000000-0005-0000-0000-0000DA5F0000}"/>
    <cellStyle name="Migliaia 19 5 4 7" xfId="46721" xr:uid="{00000000-0005-0000-0000-0000DB5F0000}"/>
    <cellStyle name="Migliaia 19 5 4 8" xfId="49737" xr:uid="{00000000-0005-0000-0000-0000DC5F0000}"/>
    <cellStyle name="Migliaia 19 5 5" xfId="16335" xr:uid="{00000000-0005-0000-0000-0000DD5F0000}"/>
    <cellStyle name="Migliaia 19 5 5 2" xfId="29613" xr:uid="{00000000-0005-0000-0000-0000DE5F0000}"/>
    <cellStyle name="Migliaia 19 5 5 2 2" xfId="35024" xr:uid="{00000000-0005-0000-0000-0000DF5F0000}"/>
    <cellStyle name="Migliaia 19 5 5 2 3" xfId="40326" xr:uid="{00000000-0005-0000-0000-0000E05F0000}"/>
    <cellStyle name="Migliaia 19 5 5 3" xfId="32520" xr:uid="{00000000-0005-0000-0000-0000E15F0000}"/>
    <cellStyle name="Migliaia 19 5 5 4" xfId="37675" xr:uid="{00000000-0005-0000-0000-0000E25F0000}"/>
    <cellStyle name="Migliaia 19 5 5 5" xfId="20699" xr:uid="{00000000-0005-0000-0000-0000E35F0000}"/>
    <cellStyle name="Migliaia 19 5 6" xfId="20700" xr:uid="{00000000-0005-0000-0000-0000E45F0000}"/>
    <cellStyle name="Migliaia 19 5 6 2" xfId="29614" xr:uid="{00000000-0005-0000-0000-0000E55F0000}"/>
    <cellStyle name="Migliaia 19 5 6 2 2" xfId="35025" xr:uid="{00000000-0005-0000-0000-0000E65F0000}"/>
    <cellStyle name="Migliaia 19 5 6 2 3" xfId="40327" xr:uid="{00000000-0005-0000-0000-0000E75F0000}"/>
    <cellStyle name="Migliaia 19 5 6 3" xfId="32521" xr:uid="{00000000-0005-0000-0000-0000E85F0000}"/>
    <cellStyle name="Migliaia 19 5 6 4" xfId="37676" xr:uid="{00000000-0005-0000-0000-0000E95F0000}"/>
    <cellStyle name="Migliaia 19 5 7" xfId="20697" xr:uid="{00000000-0005-0000-0000-0000EA5F0000}"/>
    <cellStyle name="Migliaia 19 5 8" xfId="2389" xr:uid="{00000000-0005-0000-0000-0000EB5F0000}"/>
    <cellStyle name="Migliaia 19 6" xfId="2384" xr:uid="{00000000-0005-0000-0000-0000EC5F0000}"/>
    <cellStyle name="Migliaia 19 6 2" xfId="4358" xr:uid="{00000000-0005-0000-0000-0000ED5F0000}"/>
    <cellStyle name="Migliaia 19 6 2 2" xfId="6011" xr:uid="{00000000-0005-0000-0000-0000EE5F0000}"/>
    <cellStyle name="Migliaia 19 6 2 3" xfId="14979" xr:uid="{00000000-0005-0000-0000-0000EF5F0000}"/>
    <cellStyle name="Migliaia 19 6 2 4" xfId="16338" xr:uid="{00000000-0005-0000-0000-0000F05F0000}"/>
    <cellStyle name="Migliaia 19 6 2 5" xfId="28608" xr:uid="{00000000-0005-0000-0000-0000F15F0000}"/>
    <cellStyle name="Migliaia 19 6 2 6" xfId="12473" xr:uid="{00000000-0005-0000-0000-0000F25F0000}"/>
    <cellStyle name="Migliaia 19 6 3" xfId="5763" xr:uid="{00000000-0005-0000-0000-0000F35F0000}"/>
    <cellStyle name="Migliaia 19 6 3 2" xfId="31482" xr:uid="{00000000-0005-0000-0000-0000F45F0000}"/>
    <cellStyle name="Migliaia 19 6 3 2 2" xfId="36640" xr:uid="{00000000-0005-0000-0000-0000F55F0000}"/>
    <cellStyle name="Migliaia 19 6 3 2 3" xfId="41942" xr:uid="{00000000-0005-0000-0000-0000F65F0000}"/>
    <cellStyle name="Migliaia 19 6 3 3" xfId="33989" xr:uid="{00000000-0005-0000-0000-0000F75F0000}"/>
    <cellStyle name="Migliaia 19 6 3 4" xfId="39291" xr:uid="{00000000-0005-0000-0000-0000F85F0000}"/>
    <cellStyle name="Migliaia 19 6 4" xfId="16337" xr:uid="{00000000-0005-0000-0000-0000F95F0000}"/>
    <cellStyle name="Migliaia 19 6 4 2" xfId="35026" xr:uid="{00000000-0005-0000-0000-0000FA5F0000}"/>
    <cellStyle name="Migliaia 19 6 4 3" xfId="40328" xr:uid="{00000000-0005-0000-0000-0000FB5F0000}"/>
    <cellStyle name="Migliaia 19 6 4 4" xfId="29615" xr:uid="{00000000-0005-0000-0000-0000FC5F0000}"/>
    <cellStyle name="Migliaia 19 6 5" xfId="32522" xr:uid="{00000000-0005-0000-0000-0000FD5F0000}"/>
    <cellStyle name="Migliaia 19 6 6" xfId="37677" xr:uid="{00000000-0005-0000-0000-0000FE5F0000}"/>
    <cellStyle name="Migliaia 19 6 7" xfId="12472" xr:uid="{00000000-0005-0000-0000-0000FF5F0000}"/>
    <cellStyle name="Migliaia 19 7" xfId="4044" xr:uid="{00000000-0005-0000-0000-000000600000}"/>
    <cellStyle name="Migliaia 19 7 2" xfId="10514" xr:uid="{00000000-0005-0000-0000-000001600000}"/>
    <cellStyle name="Migliaia 19 7 2 2" xfId="31483" xr:uid="{00000000-0005-0000-0000-000002600000}"/>
    <cellStyle name="Migliaia 19 7 2 2 2" xfId="36641" xr:uid="{00000000-0005-0000-0000-000003600000}"/>
    <cellStyle name="Migliaia 19 7 2 2 3" xfId="41943" xr:uid="{00000000-0005-0000-0000-000004600000}"/>
    <cellStyle name="Migliaia 19 7 2 3" xfId="33990" xr:uid="{00000000-0005-0000-0000-000005600000}"/>
    <cellStyle name="Migliaia 19 7 2 4" xfId="39292" xr:uid="{00000000-0005-0000-0000-000006600000}"/>
    <cellStyle name="Migliaia 19 7 3" xfId="16339" xr:uid="{00000000-0005-0000-0000-000007600000}"/>
    <cellStyle name="Migliaia 19 7 3 2" xfId="35027" xr:uid="{00000000-0005-0000-0000-000008600000}"/>
    <cellStyle name="Migliaia 19 7 3 3" xfId="40329" xr:uid="{00000000-0005-0000-0000-000009600000}"/>
    <cellStyle name="Migliaia 19 7 3 4" xfId="29616" xr:uid="{00000000-0005-0000-0000-00000A600000}"/>
    <cellStyle name="Migliaia 19 7 4" xfId="32523" xr:uid="{00000000-0005-0000-0000-00000B600000}"/>
    <cellStyle name="Migliaia 19 7 5" xfId="37678" xr:uid="{00000000-0005-0000-0000-00000C600000}"/>
    <cellStyle name="Migliaia 19 7 6" xfId="12474" xr:uid="{00000000-0005-0000-0000-00000D600000}"/>
    <cellStyle name="Migliaia 19 8" xfId="3600" xr:uid="{00000000-0005-0000-0000-00000E600000}"/>
    <cellStyle name="Migliaia 19 8 2" xfId="10217" xr:uid="{00000000-0005-0000-0000-00000F600000}"/>
    <cellStyle name="Migliaia 19 8 2 2" xfId="31484" xr:uid="{00000000-0005-0000-0000-000010600000}"/>
    <cellStyle name="Migliaia 19 8 2 2 2" xfId="36642" xr:uid="{00000000-0005-0000-0000-000011600000}"/>
    <cellStyle name="Migliaia 19 8 2 2 3" xfId="41944" xr:uid="{00000000-0005-0000-0000-000012600000}"/>
    <cellStyle name="Migliaia 19 8 2 3" xfId="33991" xr:uid="{00000000-0005-0000-0000-000013600000}"/>
    <cellStyle name="Migliaia 19 8 2 4" xfId="39293" xr:uid="{00000000-0005-0000-0000-000014600000}"/>
    <cellStyle name="Migliaia 19 8 3" xfId="16340" xr:uid="{00000000-0005-0000-0000-000015600000}"/>
    <cellStyle name="Migliaia 19 8 3 2" xfId="35028" xr:uid="{00000000-0005-0000-0000-000016600000}"/>
    <cellStyle name="Migliaia 19 8 3 3" xfId="40330" xr:uid="{00000000-0005-0000-0000-000017600000}"/>
    <cellStyle name="Migliaia 19 8 3 4" xfId="29617" xr:uid="{00000000-0005-0000-0000-000018600000}"/>
    <cellStyle name="Migliaia 19 8 4" xfId="32524" xr:uid="{00000000-0005-0000-0000-000019600000}"/>
    <cellStyle name="Migliaia 19 8 5" xfId="37679" xr:uid="{00000000-0005-0000-0000-00001A600000}"/>
    <cellStyle name="Migliaia 19 8 6" xfId="12475" xr:uid="{00000000-0005-0000-0000-00001B600000}"/>
    <cellStyle name="Migliaia 19 9" xfId="13461" xr:uid="{00000000-0005-0000-0000-00001C600000}"/>
    <cellStyle name="Migliaia 19 9 2" xfId="29618" xr:uid="{00000000-0005-0000-0000-00001D600000}"/>
    <cellStyle name="Migliaia 19 9 2 2" xfId="35029" xr:uid="{00000000-0005-0000-0000-00001E600000}"/>
    <cellStyle name="Migliaia 19 9 2 3" xfId="40331" xr:uid="{00000000-0005-0000-0000-00001F600000}"/>
    <cellStyle name="Migliaia 19 9 3" xfId="32525" xr:uid="{00000000-0005-0000-0000-000020600000}"/>
    <cellStyle name="Migliaia 19 9 4" xfId="37680" xr:uid="{00000000-0005-0000-0000-000021600000}"/>
    <cellStyle name="Migliaia 2" xfId="429" xr:uid="{00000000-0005-0000-0000-000022600000}"/>
    <cellStyle name="Migliaia 2 10" xfId="13463" xr:uid="{00000000-0005-0000-0000-000023600000}"/>
    <cellStyle name="Migliaia 2 10 2" xfId="29620" xr:uid="{00000000-0005-0000-0000-000024600000}"/>
    <cellStyle name="Migliaia 2 10 2 2" xfId="35031" xr:uid="{00000000-0005-0000-0000-000025600000}"/>
    <cellStyle name="Migliaia 2 10 2 3" xfId="40333" xr:uid="{00000000-0005-0000-0000-000026600000}"/>
    <cellStyle name="Migliaia 2 10 3" xfId="32527" xr:uid="{00000000-0005-0000-0000-000027600000}"/>
    <cellStyle name="Migliaia 2 10 4" xfId="37682" xr:uid="{00000000-0005-0000-0000-000028600000}"/>
    <cellStyle name="Migliaia 2 11" xfId="16341" xr:uid="{00000000-0005-0000-0000-000029600000}"/>
    <cellStyle name="Migliaia 2 11 2" xfId="35030" xr:uid="{00000000-0005-0000-0000-00002A600000}"/>
    <cellStyle name="Migliaia 2 11 3" xfId="40332" xr:uid="{00000000-0005-0000-0000-00002B600000}"/>
    <cellStyle name="Migliaia 2 11 4" xfId="29619" xr:uid="{00000000-0005-0000-0000-00002C600000}"/>
    <cellStyle name="Migliaia 2 12" xfId="32526" xr:uid="{00000000-0005-0000-0000-00002D600000}"/>
    <cellStyle name="Migliaia 2 13" xfId="37681" xr:uid="{00000000-0005-0000-0000-00002E600000}"/>
    <cellStyle name="Migliaia 2 14" xfId="1815" xr:uid="{00000000-0005-0000-0000-00002F600000}"/>
    <cellStyle name="Migliaia 2 2" xfId="430" xr:uid="{00000000-0005-0000-0000-000030600000}"/>
    <cellStyle name="Migliaia 2 2 2" xfId="2391" xr:uid="{00000000-0005-0000-0000-000031600000}"/>
    <cellStyle name="Migliaia 2 2 2 2" xfId="4365" xr:uid="{00000000-0005-0000-0000-000032600000}"/>
    <cellStyle name="Migliaia 2 2 2 2 2" xfId="8232" xr:uid="{00000000-0005-0000-0000-000033600000}"/>
    <cellStyle name="Migliaia 2 2 2 2 2 2" xfId="10679" xr:uid="{00000000-0005-0000-0000-000034600000}"/>
    <cellStyle name="Migliaia 2 2 2 2 2 2 2" xfId="36643" xr:uid="{00000000-0005-0000-0000-000035600000}"/>
    <cellStyle name="Migliaia 2 2 2 2 2 2 3" xfId="41945" xr:uid="{00000000-0005-0000-0000-000036600000}"/>
    <cellStyle name="Migliaia 2 2 2 2 2 3" xfId="14699" xr:uid="{00000000-0005-0000-0000-000037600000}"/>
    <cellStyle name="Migliaia 2 2 2 2 2 3 2" xfId="18157" xr:uid="{00000000-0005-0000-0000-000038600000}"/>
    <cellStyle name="Migliaia 2 2 2 2 2 3 3" xfId="33992" xr:uid="{00000000-0005-0000-0000-000039600000}"/>
    <cellStyle name="Migliaia 2 2 2 2 2 4" xfId="39294" xr:uid="{00000000-0005-0000-0000-00003A600000}"/>
    <cellStyle name="Migliaia 2 2 2 2 2 5" xfId="42586" xr:uid="{00000000-0005-0000-0000-00003B600000}"/>
    <cellStyle name="Migliaia 2 2 2 2 2 6" xfId="47163" xr:uid="{00000000-0005-0000-0000-00003C600000}"/>
    <cellStyle name="Migliaia 2 2 2 2 2 7" xfId="50179" xr:uid="{00000000-0005-0000-0000-00003D600000}"/>
    <cellStyle name="Migliaia 2 2 2 2 3" xfId="8627" xr:uid="{00000000-0005-0000-0000-00003E600000}"/>
    <cellStyle name="Migliaia 2 2 2 2 4" xfId="6956" xr:uid="{00000000-0005-0000-0000-00003F600000}"/>
    <cellStyle name="Migliaia 2 2 2 2 4 2" xfId="17729" xr:uid="{00000000-0005-0000-0000-000040600000}"/>
    <cellStyle name="Migliaia 2 2 2 2 4 3" xfId="44319" xr:uid="{00000000-0005-0000-0000-000041600000}"/>
    <cellStyle name="Migliaia 2 2 2 2 4 4" xfId="46722" xr:uid="{00000000-0005-0000-0000-000042600000}"/>
    <cellStyle name="Migliaia 2 2 2 2 4 5" xfId="49738" xr:uid="{00000000-0005-0000-0000-000043600000}"/>
    <cellStyle name="Migliaia 2 2 2 2 5" xfId="16344" xr:uid="{00000000-0005-0000-0000-000044600000}"/>
    <cellStyle name="Migliaia 2 2 2 2 6" xfId="20702" xr:uid="{00000000-0005-0000-0000-000045600000}"/>
    <cellStyle name="Migliaia 2 2 2 2 7" xfId="45166" xr:uid="{00000000-0005-0000-0000-000046600000}"/>
    <cellStyle name="Migliaia 2 2 2 2 8" xfId="46072" xr:uid="{00000000-0005-0000-0000-000047600000}"/>
    <cellStyle name="Migliaia 2 2 2 3" xfId="3606" xr:uid="{00000000-0005-0000-0000-000048600000}"/>
    <cellStyle name="Migliaia 2 2 2 3 2" xfId="10222" xr:uid="{00000000-0005-0000-0000-000049600000}"/>
    <cellStyle name="Migliaia 2 2 2 3 2 2" xfId="35033" xr:uid="{00000000-0005-0000-0000-00004A600000}"/>
    <cellStyle name="Migliaia 2 2 2 3 2 3" xfId="40335" xr:uid="{00000000-0005-0000-0000-00004B600000}"/>
    <cellStyle name="Migliaia 2 2 2 3 3" xfId="14700" xr:uid="{00000000-0005-0000-0000-00004C600000}"/>
    <cellStyle name="Migliaia 2 2 2 3 4" xfId="16345" xr:uid="{00000000-0005-0000-0000-00004D600000}"/>
    <cellStyle name="Migliaia 2 2 2 3 4 2" xfId="37684" xr:uid="{00000000-0005-0000-0000-00004E600000}"/>
    <cellStyle name="Migliaia 2 2 2 3 5" xfId="12476" xr:uid="{00000000-0005-0000-0000-00004F600000}"/>
    <cellStyle name="Migliaia 2 2 2 4" xfId="9730" xr:uid="{00000000-0005-0000-0000-000050600000}"/>
    <cellStyle name="Migliaia 2 2 2 4 2" xfId="31485" xr:uid="{00000000-0005-0000-0000-000051600000}"/>
    <cellStyle name="Migliaia 2 2 2 4 2 2" xfId="36644" xr:uid="{00000000-0005-0000-0000-000052600000}"/>
    <cellStyle name="Migliaia 2 2 2 4 2 3" xfId="41946" xr:uid="{00000000-0005-0000-0000-000053600000}"/>
    <cellStyle name="Migliaia 2 2 2 4 3" xfId="33993" xr:uid="{00000000-0005-0000-0000-000054600000}"/>
    <cellStyle name="Migliaia 2 2 2 4 4" xfId="39295" xr:uid="{00000000-0005-0000-0000-000055600000}"/>
    <cellStyle name="Migliaia 2 2 2 5" xfId="16343" xr:uid="{00000000-0005-0000-0000-000056600000}"/>
    <cellStyle name="Migliaia 2 2 2 6" xfId="20701" xr:uid="{00000000-0005-0000-0000-000057600000}"/>
    <cellStyle name="Migliaia 2 2 3" xfId="4048" xr:uid="{00000000-0005-0000-0000-000058600000}"/>
    <cellStyle name="Migliaia 2 2 3 2" xfId="8233" xr:uid="{00000000-0005-0000-0000-000059600000}"/>
    <cellStyle name="Migliaia 2 2 3 2 2" xfId="10518" xr:uid="{00000000-0005-0000-0000-00005A600000}"/>
    <cellStyle name="Migliaia 2 2 3 2 2 2" xfId="35034" xr:uid="{00000000-0005-0000-0000-00005B600000}"/>
    <cellStyle name="Migliaia 2 2 3 2 2 3" xfId="40336" xr:uid="{00000000-0005-0000-0000-00005C600000}"/>
    <cellStyle name="Migliaia 2 2 3 2 3" xfId="14701" xr:uid="{00000000-0005-0000-0000-00005D600000}"/>
    <cellStyle name="Migliaia 2 2 3 2 3 2" xfId="18158" xr:uid="{00000000-0005-0000-0000-00005E600000}"/>
    <cellStyle name="Migliaia 2 2 3 2 3 3" xfId="32529" xr:uid="{00000000-0005-0000-0000-00005F600000}"/>
    <cellStyle name="Migliaia 2 2 3 2 4" xfId="37685" xr:uid="{00000000-0005-0000-0000-000060600000}"/>
    <cellStyle name="Migliaia 2 2 3 2 5" xfId="30516" xr:uid="{00000000-0005-0000-0000-000061600000}"/>
    <cellStyle name="Migliaia 2 2 3 2 6" xfId="47164" xr:uid="{00000000-0005-0000-0000-000062600000}"/>
    <cellStyle name="Migliaia 2 2 3 2 7" xfId="50180" xr:uid="{00000000-0005-0000-0000-000063600000}"/>
    <cellStyle name="Migliaia 2 2 3 3" xfId="8667" xr:uid="{00000000-0005-0000-0000-000064600000}"/>
    <cellStyle name="Migliaia 2 2 3 4" xfId="6957" xr:uid="{00000000-0005-0000-0000-000065600000}"/>
    <cellStyle name="Migliaia 2 2 3 4 2" xfId="17730" xr:uid="{00000000-0005-0000-0000-000066600000}"/>
    <cellStyle name="Migliaia 2 2 3 4 3" xfId="28598" xr:uid="{00000000-0005-0000-0000-000067600000}"/>
    <cellStyle name="Migliaia 2 2 3 4 4" xfId="46723" xr:uid="{00000000-0005-0000-0000-000068600000}"/>
    <cellStyle name="Migliaia 2 2 3 4 5" xfId="49739" xr:uid="{00000000-0005-0000-0000-000069600000}"/>
    <cellStyle name="Migliaia 2 2 3 5" xfId="16346" xr:uid="{00000000-0005-0000-0000-00006A600000}"/>
    <cellStyle name="Migliaia 2 2 3 6" xfId="20703" xr:uid="{00000000-0005-0000-0000-00006B600000}"/>
    <cellStyle name="Migliaia 2 2 4" xfId="3605" xr:uid="{00000000-0005-0000-0000-00006C600000}"/>
    <cellStyle name="Migliaia 2 2 4 2" xfId="10221" xr:uid="{00000000-0005-0000-0000-00006D600000}"/>
    <cellStyle name="Migliaia 2 2 4 2 2" xfId="31486" xr:uid="{00000000-0005-0000-0000-00006E600000}"/>
    <cellStyle name="Migliaia 2 2 4 2 2 2" xfId="36645" xr:uid="{00000000-0005-0000-0000-00006F600000}"/>
    <cellStyle name="Migliaia 2 2 4 2 2 3" xfId="41947" xr:uid="{00000000-0005-0000-0000-000070600000}"/>
    <cellStyle name="Migliaia 2 2 4 2 3" xfId="33994" xr:uid="{00000000-0005-0000-0000-000071600000}"/>
    <cellStyle name="Migliaia 2 2 4 2 4" xfId="39296" xr:uid="{00000000-0005-0000-0000-000072600000}"/>
    <cellStyle name="Migliaia 2 2 4 3" xfId="16347" xr:uid="{00000000-0005-0000-0000-000073600000}"/>
    <cellStyle name="Migliaia 2 2 4 3 2" xfId="35035" xr:uid="{00000000-0005-0000-0000-000074600000}"/>
    <cellStyle name="Migliaia 2 2 4 3 3" xfId="40337" xr:uid="{00000000-0005-0000-0000-000075600000}"/>
    <cellStyle name="Migliaia 2 2 4 3 4" xfId="29622" xr:uid="{00000000-0005-0000-0000-000076600000}"/>
    <cellStyle name="Migliaia 2 2 4 4" xfId="32530" xr:uid="{00000000-0005-0000-0000-000077600000}"/>
    <cellStyle name="Migliaia 2 2 4 5" xfId="37686" xr:uid="{00000000-0005-0000-0000-000078600000}"/>
    <cellStyle name="Migliaia 2 2 4 6" xfId="12477" xr:uid="{00000000-0005-0000-0000-000079600000}"/>
    <cellStyle name="Migliaia 2 2 5" xfId="9419" xr:uid="{00000000-0005-0000-0000-00007A600000}"/>
    <cellStyle name="Migliaia 2 2 5 2" xfId="29623" xr:uid="{00000000-0005-0000-0000-00007B600000}"/>
    <cellStyle name="Migliaia 2 2 5 2 2" xfId="35036" xr:uid="{00000000-0005-0000-0000-00007C600000}"/>
    <cellStyle name="Migliaia 2 2 5 2 3" xfId="40338" xr:uid="{00000000-0005-0000-0000-00007D600000}"/>
    <cellStyle name="Migliaia 2 2 5 3" xfId="32531" xr:uid="{00000000-0005-0000-0000-00007E600000}"/>
    <cellStyle name="Migliaia 2 2 5 4" xfId="37687" xr:uid="{00000000-0005-0000-0000-00007F600000}"/>
    <cellStyle name="Migliaia 2 2 6" xfId="16342" xr:uid="{00000000-0005-0000-0000-000080600000}"/>
    <cellStyle name="Migliaia 2 2 6 2" xfId="35032" xr:uid="{00000000-0005-0000-0000-000081600000}"/>
    <cellStyle name="Migliaia 2 2 6 3" xfId="40334" xr:uid="{00000000-0005-0000-0000-000082600000}"/>
    <cellStyle name="Migliaia 2 2 6 4" xfId="29621" xr:uid="{00000000-0005-0000-0000-000083600000}"/>
    <cellStyle name="Migliaia 2 2 7" xfId="32528" xr:uid="{00000000-0005-0000-0000-000084600000}"/>
    <cellStyle name="Migliaia 2 2 8" xfId="37683" xr:uid="{00000000-0005-0000-0000-000085600000}"/>
    <cellStyle name="Migliaia 2 2 9" xfId="1816" xr:uid="{00000000-0005-0000-0000-000086600000}"/>
    <cellStyle name="Migliaia 2 3" xfId="431" xr:uid="{00000000-0005-0000-0000-000087600000}"/>
    <cellStyle name="Migliaia 2 3 2" xfId="2392" xr:uid="{00000000-0005-0000-0000-000088600000}"/>
    <cellStyle name="Migliaia 2 3 2 2" xfId="4366" xr:uid="{00000000-0005-0000-0000-000089600000}"/>
    <cellStyle name="Migliaia 2 3 2 2 2" xfId="8234" xr:uid="{00000000-0005-0000-0000-00008A600000}"/>
    <cellStyle name="Migliaia 2 3 2 2 2 2" xfId="10680" xr:uid="{00000000-0005-0000-0000-00008B600000}"/>
    <cellStyle name="Migliaia 2 3 2 2 2 2 2" xfId="36646" xr:uid="{00000000-0005-0000-0000-00008C600000}"/>
    <cellStyle name="Migliaia 2 3 2 2 2 2 3" xfId="41948" xr:uid="{00000000-0005-0000-0000-00008D600000}"/>
    <cellStyle name="Migliaia 2 3 2 2 2 3" xfId="14702" xr:uid="{00000000-0005-0000-0000-00008E600000}"/>
    <cellStyle name="Migliaia 2 3 2 2 2 3 2" xfId="18159" xr:uid="{00000000-0005-0000-0000-00008F600000}"/>
    <cellStyle name="Migliaia 2 3 2 2 2 3 3" xfId="33995" xr:uid="{00000000-0005-0000-0000-000090600000}"/>
    <cellStyle name="Migliaia 2 3 2 2 2 4" xfId="39297" xr:uid="{00000000-0005-0000-0000-000091600000}"/>
    <cellStyle name="Migliaia 2 3 2 2 2 5" xfId="44389" xr:uid="{00000000-0005-0000-0000-000092600000}"/>
    <cellStyle name="Migliaia 2 3 2 2 2 6" xfId="47165" xr:uid="{00000000-0005-0000-0000-000093600000}"/>
    <cellStyle name="Migliaia 2 3 2 2 2 7" xfId="50181" xr:uid="{00000000-0005-0000-0000-000094600000}"/>
    <cellStyle name="Migliaia 2 3 2 2 3" xfId="8626" xr:uid="{00000000-0005-0000-0000-000095600000}"/>
    <cellStyle name="Migliaia 2 3 2 2 4" xfId="6958" xr:uid="{00000000-0005-0000-0000-000096600000}"/>
    <cellStyle name="Migliaia 2 3 2 2 4 2" xfId="17731" xr:uid="{00000000-0005-0000-0000-000097600000}"/>
    <cellStyle name="Migliaia 2 3 2 2 4 3" xfId="44524" xr:uid="{00000000-0005-0000-0000-000098600000}"/>
    <cellStyle name="Migliaia 2 3 2 2 4 4" xfId="46724" xr:uid="{00000000-0005-0000-0000-000099600000}"/>
    <cellStyle name="Migliaia 2 3 2 2 4 5" xfId="49740" xr:uid="{00000000-0005-0000-0000-00009A600000}"/>
    <cellStyle name="Migliaia 2 3 2 2 5" xfId="16350" xr:uid="{00000000-0005-0000-0000-00009B600000}"/>
    <cellStyle name="Migliaia 2 3 2 2 6" xfId="20705" xr:uid="{00000000-0005-0000-0000-00009C600000}"/>
    <cellStyle name="Migliaia 2 3 2 2 7" xfId="45167" xr:uid="{00000000-0005-0000-0000-00009D600000}"/>
    <cellStyle name="Migliaia 2 3 2 2 8" xfId="46073" xr:uid="{00000000-0005-0000-0000-00009E600000}"/>
    <cellStyle name="Migliaia 2 3 2 3" xfId="3608" xr:uid="{00000000-0005-0000-0000-00009F600000}"/>
    <cellStyle name="Migliaia 2 3 2 3 2" xfId="10224" xr:uid="{00000000-0005-0000-0000-0000A0600000}"/>
    <cellStyle name="Migliaia 2 3 2 3 2 2" xfId="35038" xr:uid="{00000000-0005-0000-0000-0000A1600000}"/>
    <cellStyle name="Migliaia 2 3 2 3 2 3" xfId="40340" xr:uid="{00000000-0005-0000-0000-0000A2600000}"/>
    <cellStyle name="Migliaia 2 3 2 3 3" xfId="14703" xr:uid="{00000000-0005-0000-0000-0000A3600000}"/>
    <cellStyle name="Migliaia 2 3 2 3 4" xfId="16351" xr:uid="{00000000-0005-0000-0000-0000A4600000}"/>
    <cellStyle name="Migliaia 2 3 2 3 4 2" xfId="37689" xr:uid="{00000000-0005-0000-0000-0000A5600000}"/>
    <cellStyle name="Migliaia 2 3 2 3 5" xfId="12478" xr:uid="{00000000-0005-0000-0000-0000A6600000}"/>
    <cellStyle name="Migliaia 2 3 2 4" xfId="9731" xr:uid="{00000000-0005-0000-0000-0000A7600000}"/>
    <cellStyle name="Migliaia 2 3 2 4 2" xfId="31487" xr:uid="{00000000-0005-0000-0000-0000A8600000}"/>
    <cellStyle name="Migliaia 2 3 2 4 2 2" xfId="36647" xr:uid="{00000000-0005-0000-0000-0000A9600000}"/>
    <cellStyle name="Migliaia 2 3 2 4 2 3" xfId="41949" xr:uid="{00000000-0005-0000-0000-0000AA600000}"/>
    <cellStyle name="Migliaia 2 3 2 4 3" xfId="33996" xr:uid="{00000000-0005-0000-0000-0000AB600000}"/>
    <cellStyle name="Migliaia 2 3 2 4 4" xfId="39298" xr:uid="{00000000-0005-0000-0000-0000AC600000}"/>
    <cellStyle name="Migliaia 2 3 2 5" xfId="16349" xr:uid="{00000000-0005-0000-0000-0000AD600000}"/>
    <cellStyle name="Migliaia 2 3 2 6" xfId="20704" xr:uid="{00000000-0005-0000-0000-0000AE600000}"/>
    <cellStyle name="Migliaia 2 3 3" xfId="4049" xr:uid="{00000000-0005-0000-0000-0000AF600000}"/>
    <cellStyle name="Migliaia 2 3 3 2" xfId="8235" xr:uid="{00000000-0005-0000-0000-0000B0600000}"/>
    <cellStyle name="Migliaia 2 3 3 2 2" xfId="10519" xr:uid="{00000000-0005-0000-0000-0000B1600000}"/>
    <cellStyle name="Migliaia 2 3 3 2 2 2" xfId="35039" xr:uid="{00000000-0005-0000-0000-0000B2600000}"/>
    <cellStyle name="Migliaia 2 3 3 2 2 3" xfId="40341" xr:uid="{00000000-0005-0000-0000-0000B3600000}"/>
    <cellStyle name="Migliaia 2 3 3 2 3" xfId="14704" xr:uid="{00000000-0005-0000-0000-0000B4600000}"/>
    <cellStyle name="Migliaia 2 3 3 2 3 2" xfId="18160" xr:uid="{00000000-0005-0000-0000-0000B5600000}"/>
    <cellStyle name="Migliaia 2 3 3 2 3 3" xfId="32533" xr:uid="{00000000-0005-0000-0000-0000B6600000}"/>
    <cellStyle name="Migliaia 2 3 3 2 4" xfId="37690" xr:uid="{00000000-0005-0000-0000-0000B7600000}"/>
    <cellStyle name="Migliaia 2 3 3 2 5" xfId="43032" xr:uid="{00000000-0005-0000-0000-0000B8600000}"/>
    <cellStyle name="Migliaia 2 3 3 2 6" xfId="47166" xr:uid="{00000000-0005-0000-0000-0000B9600000}"/>
    <cellStyle name="Migliaia 2 3 3 2 7" xfId="50182" xr:uid="{00000000-0005-0000-0000-0000BA600000}"/>
    <cellStyle name="Migliaia 2 3 3 3" xfId="8512" xr:uid="{00000000-0005-0000-0000-0000BB600000}"/>
    <cellStyle name="Migliaia 2 3 3 4" xfId="6959" xr:uid="{00000000-0005-0000-0000-0000BC600000}"/>
    <cellStyle name="Migliaia 2 3 3 4 2" xfId="17732" xr:uid="{00000000-0005-0000-0000-0000BD600000}"/>
    <cellStyle name="Migliaia 2 3 3 4 3" xfId="42507" xr:uid="{00000000-0005-0000-0000-0000BE600000}"/>
    <cellStyle name="Migliaia 2 3 3 4 4" xfId="46725" xr:uid="{00000000-0005-0000-0000-0000BF600000}"/>
    <cellStyle name="Migliaia 2 3 3 4 5" xfId="49741" xr:uid="{00000000-0005-0000-0000-0000C0600000}"/>
    <cellStyle name="Migliaia 2 3 3 5" xfId="16352" xr:uid="{00000000-0005-0000-0000-0000C1600000}"/>
    <cellStyle name="Migliaia 2 3 3 6" xfId="20706" xr:uid="{00000000-0005-0000-0000-0000C2600000}"/>
    <cellStyle name="Migliaia 2 3 4" xfId="3607" xr:uid="{00000000-0005-0000-0000-0000C3600000}"/>
    <cellStyle name="Migliaia 2 3 4 2" xfId="10223" xr:uid="{00000000-0005-0000-0000-0000C4600000}"/>
    <cellStyle name="Migliaia 2 3 4 2 2" xfId="31488" xr:uid="{00000000-0005-0000-0000-0000C5600000}"/>
    <cellStyle name="Migliaia 2 3 4 2 2 2" xfId="36648" xr:uid="{00000000-0005-0000-0000-0000C6600000}"/>
    <cellStyle name="Migliaia 2 3 4 2 2 3" xfId="41950" xr:uid="{00000000-0005-0000-0000-0000C7600000}"/>
    <cellStyle name="Migliaia 2 3 4 2 3" xfId="33997" xr:uid="{00000000-0005-0000-0000-0000C8600000}"/>
    <cellStyle name="Migliaia 2 3 4 2 4" xfId="39299" xr:uid="{00000000-0005-0000-0000-0000C9600000}"/>
    <cellStyle name="Migliaia 2 3 4 3" xfId="16353" xr:uid="{00000000-0005-0000-0000-0000CA600000}"/>
    <cellStyle name="Migliaia 2 3 4 3 2" xfId="35040" xr:uid="{00000000-0005-0000-0000-0000CB600000}"/>
    <cellStyle name="Migliaia 2 3 4 3 3" xfId="40342" xr:uid="{00000000-0005-0000-0000-0000CC600000}"/>
    <cellStyle name="Migliaia 2 3 4 3 4" xfId="29625" xr:uid="{00000000-0005-0000-0000-0000CD600000}"/>
    <cellStyle name="Migliaia 2 3 4 4" xfId="32534" xr:uid="{00000000-0005-0000-0000-0000CE600000}"/>
    <cellStyle name="Migliaia 2 3 4 5" xfId="37691" xr:uid="{00000000-0005-0000-0000-0000CF600000}"/>
    <cellStyle name="Migliaia 2 3 4 6" xfId="12479" xr:uid="{00000000-0005-0000-0000-0000D0600000}"/>
    <cellStyle name="Migliaia 2 3 5" xfId="9420" xr:uid="{00000000-0005-0000-0000-0000D1600000}"/>
    <cellStyle name="Migliaia 2 3 5 2" xfId="29626" xr:uid="{00000000-0005-0000-0000-0000D2600000}"/>
    <cellStyle name="Migliaia 2 3 5 2 2" xfId="35041" xr:uid="{00000000-0005-0000-0000-0000D3600000}"/>
    <cellStyle name="Migliaia 2 3 5 2 3" xfId="40343" xr:uid="{00000000-0005-0000-0000-0000D4600000}"/>
    <cellStyle name="Migliaia 2 3 5 3" xfId="32535" xr:uid="{00000000-0005-0000-0000-0000D5600000}"/>
    <cellStyle name="Migliaia 2 3 5 4" xfId="37692" xr:uid="{00000000-0005-0000-0000-0000D6600000}"/>
    <cellStyle name="Migliaia 2 3 6" xfId="16348" xr:uid="{00000000-0005-0000-0000-0000D7600000}"/>
    <cellStyle name="Migliaia 2 3 6 2" xfId="35037" xr:uid="{00000000-0005-0000-0000-0000D8600000}"/>
    <cellStyle name="Migliaia 2 3 6 3" xfId="40339" xr:uid="{00000000-0005-0000-0000-0000D9600000}"/>
    <cellStyle name="Migliaia 2 3 6 4" xfId="29624" xr:uid="{00000000-0005-0000-0000-0000DA600000}"/>
    <cellStyle name="Migliaia 2 3 7" xfId="32532" xr:uid="{00000000-0005-0000-0000-0000DB600000}"/>
    <cellStyle name="Migliaia 2 3 8" xfId="37688" xr:uid="{00000000-0005-0000-0000-0000DC600000}"/>
    <cellStyle name="Migliaia 2 3 9" xfId="1817" xr:uid="{00000000-0005-0000-0000-0000DD600000}"/>
    <cellStyle name="Migliaia 2 4" xfId="432" xr:uid="{00000000-0005-0000-0000-0000DE600000}"/>
    <cellStyle name="Migliaia 2 4 10" xfId="20707" xr:uid="{00000000-0005-0000-0000-0000DF600000}"/>
    <cellStyle name="Migliaia 2 4 11" xfId="12480" xr:uid="{00000000-0005-0000-0000-0000E0600000}"/>
    <cellStyle name="Migliaia 2 4 12" xfId="1818" xr:uid="{00000000-0005-0000-0000-0000E1600000}"/>
    <cellStyle name="Migliaia 2 4 2" xfId="433" xr:uid="{00000000-0005-0000-0000-0000E2600000}"/>
    <cellStyle name="Migliaia 2 4 2 2" xfId="4368" xr:uid="{00000000-0005-0000-0000-0000E3600000}"/>
    <cellStyle name="Migliaia 2 4 2 2 2" xfId="8236" xr:uid="{00000000-0005-0000-0000-0000E4600000}"/>
    <cellStyle name="Migliaia 2 4 2 2 2 2" xfId="14705" xr:uid="{00000000-0005-0000-0000-0000E5600000}"/>
    <cellStyle name="Migliaia 2 4 2 2 2 2 2" xfId="18161" xr:uid="{00000000-0005-0000-0000-0000E6600000}"/>
    <cellStyle name="Migliaia 2 4 2 2 2 2 2 2" xfId="35042" xr:uid="{00000000-0005-0000-0000-0000E7600000}"/>
    <cellStyle name="Migliaia 2 4 2 2 2 2 3" xfId="40344" xr:uid="{00000000-0005-0000-0000-0000E8600000}"/>
    <cellStyle name="Migliaia 2 4 2 2 2 2 4" xfId="29627" xr:uid="{00000000-0005-0000-0000-0000E9600000}"/>
    <cellStyle name="Migliaia 2 4 2 2 2 3" xfId="32536" xr:uid="{00000000-0005-0000-0000-0000EA600000}"/>
    <cellStyle name="Migliaia 2 4 2 2 2 4" xfId="37693" xr:uid="{00000000-0005-0000-0000-0000EB600000}"/>
    <cellStyle name="Migliaia 2 4 2 2 2 5" xfId="28656" xr:uid="{00000000-0005-0000-0000-0000EC600000}"/>
    <cellStyle name="Migliaia 2 4 2 2 2 6" xfId="47167" xr:uid="{00000000-0005-0000-0000-0000ED600000}"/>
    <cellStyle name="Migliaia 2 4 2 2 2 7" xfId="50183" xr:uid="{00000000-0005-0000-0000-0000EE600000}"/>
    <cellStyle name="Migliaia 2 4 2 2 2 8" xfId="13958" xr:uid="{00000000-0005-0000-0000-0000EF600000}"/>
    <cellStyle name="Migliaia 2 4 2 2 3" xfId="7438" xr:uid="{00000000-0005-0000-0000-0000F0600000}"/>
    <cellStyle name="Migliaia 2 4 2 2 4" xfId="6960" xr:uid="{00000000-0005-0000-0000-0000F1600000}"/>
    <cellStyle name="Migliaia 2 4 2 2 4 2" xfId="17733" xr:uid="{00000000-0005-0000-0000-0000F2600000}"/>
    <cellStyle name="Migliaia 2 4 2 2 4 3" xfId="44460" xr:uid="{00000000-0005-0000-0000-0000F3600000}"/>
    <cellStyle name="Migliaia 2 4 2 2 4 4" xfId="46726" xr:uid="{00000000-0005-0000-0000-0000F4600000}"/>
    <cellStyle name="Migliaia 2 4 2 2 4 5" xfId="49742" xr:uid="{00000000-0005-0000-0000-0000F5600000}"/>
    <cellStyle name="Migliaia 2 4 2 2 5" xfId="16356" xr:uid="{00000000-0005-0000-0000-0000F6600000}"/>
    <cellStyle name="Migliaia 2 4 2 2 6" xfId="20709" xr:uid="{00000000-0005-0000-0000-0000F7600000}"/>
    <cellStyle name="Migliaia 2 4 2 3" xfId="3610" xr:uid="{00000000-0005-0000-0000-0000F8600000}"/>
    <cellStyle name="Migliaia 2 4 2 3 2" xfId="7960" xr:uid="{00000000-0005-0000-0000-0000F9600000}"/>
    <cellStyle name="Migliaia 2 4 2 3 2 2" xfId="35043" xr:uid="{00000000-0005-0000-0000-0000FA600000}"/>
    <cellStyle name="Migliaia 2 4 2 3 2 3" xfId="40345" xr:uid="{00000000-0005-0000-0000-0000FB600000}"/>
    <cellStyle name="Migliaia 2 4 2 3 2 4" xfId="29628" xr:uid="{00000000-0005-0000-0000-0000FC600000}"/>
    <cellStyle name="Migliaia 2 4 2 3 3" xfId="8237" xr:uid="{00000000-0005-0000-0000-0000FD600000}"/>
    <cellStyle name="Migliaia 2 4 2 3 4" xfId="16357" xr:uid="{00000000-0005-0000-0000-0000FE600000}"/>
    <cellStyle name="Migliaia 2 4 2 3 4 2" xfId="37694" xr:uid="{00000000-0005-0000-0000-0000FF600000}"/>
    <cellStyle name="Migliaia 2 4 2 3 5" xfId="12481" xr:uid="{00000000-0005-0000-0000-000000610000}"/>
    <cellStyle name="Migliaia 2 4 2 4" xfId="7583" xr:uid="{00000000-0005-0000-0000-000001610000}"/>
    <cellStyle name="Migliaia 2 4 2 4 2" xfId="14377" xr:uid="{00000000-0005-0000-0000-000002610000}"/>
    <cellStyle name="Migliaia 2 4 2 4 2 2" xfId="35044" xr:uid="{00000000-0005-0000-0000-000003610000}"/>
    <cellStyle name="Migliaia 2 4 2 4 2 3" xfId="40346" xr:uid="{00000000-0005-0000-0000-000004610000}"/>
    <cellStyle name="Migliaia 2 4 2 4 3" xfId="32537" xr:uid="{00000000-0005-0000-0000-000005610000}"/>
    <cellStyle name="Migliaia 2 4 2 4 4" xfId="37695" xr:uid="{00000000-0005-0000-0000-000006610000}"/>
    <cellStyle name="Migliaia 2 4 2 4 5" xfId="13464" xr:uid="{00000000-0005-0000-0000-000007610000}"/>
    <cellStyle name="Migliaia 2 4 2 5" xfId="13699" xr:uid="{00000000-0005-0000-0000-000008610000}"/>
    <cellStyle name="Migliaia 2 4 2 5 2" xfId="29629" xr:uid="{00000000-0005-0000-0000-000009610000}"/>
    <cellStyle name="Migliaia 2 4 2 5 2 2" xfId="35045" xr:uid="{00000000-0005-0000-0000-00000A610000}"/>
    <cellStyle name="Migliaia 2 4 2 5 2 3" xfId="40347" xr:uid="{00000000-0005-0000-0000-00000B610000}"/>
    <cellStyle name="Migliaia 2 4 2 5 3" xfId="32538" xr:uid="{00000000-0005-0000-0000-00000C610000}"/>
    <cellStyle name="Migliaia 2 4 2 5 4" xfId="37696" xr:uid="{00000000-0005-0000-0000-00000D610000}"/>
    <cellStyle name="Migliaia 2 4 2 6" xfId="16355" xr:uid="{00000000-0005-0000-0000-00000E610000}"/>
    <cellStyle name="Migliaia 2 4 2 6 2" xfId="29630" xr:uid="{00000000-0005-0000-0000-00000F610000}"/>
    <cellStyle name="Migliaia 2 4 2 6 2 2" xfId="35046" xr:uid="{00000000-0005-0000-0000-000010610000}"/>
    <cellStyle name="Migliaia 2 4 2 6 2 3" xfId="40348" xr:uid="{00000000-0005-0000-0000-000011610000}"/>
    <cellStyle name="Migliaia 2 4 2 6 3" xfId="32539" xr:uid="{00000000-0005-0000-0000-000012610000}"/>
    <cellStyle name="Migliaia 2 4 2 6 4" xfId="37697" xr:uid="{00000000-0005-0000-0000-000013610000}"/>
    <cellStyle name="Migliaia 2 4 2 6 5" xfId="20710" xr:uid="{00000000-0005-0000-0000-000014610000}"/>
    <cellStyle name="Migliaia 2 4 2 7" xfId="20708" xr:uid="{00000000-0005-0000-0000-000015610000}"/>
    <cellStyle name="Migliaia 2 4 2 8" xfId="2394" xr:uid="{00000000-0005-0000-0000-000016610000}"/>
    <cellStyle name="Migliaia 2 4 3" xfId="2393" xr:uid="{00000000-0005-0000-0000-000017610000}"/>
    <cellStyle name="Migliaia 2 4 3 2" xfId="4367" xr:uid="{00000000-0005-0000-0000-000018610000}"/>
    <cellStyle name="Migliaia 2 4 3 2 2" xfId="6014" xr:uid="{00000000-0005-0000-0000-000019610000}"/>
    <cellStyle name="Migliaia 2 4 3 2 2 2" xfId="35048" xr:uid="{00000000-0005-0000-0000-00001A610000}"/>
    <cellStyle name="Migliaia 2 4 3 2 2 3" xfId="40350" xr:uid="{00000000-0005-0000-0000-00001B610000}"/>
    <cellStyle name="Migliaia 2 4 3 2 3" xfId="14493" xr:uid="{00000000-0005-0000-0000-00001C610000}"/>
    <cellStyle name="Migliaia 2 4 3 2 4" xfId="16359" xr:uid="{00000000-0005-0000-0000-00001D610000}"/>
    <cellStyle name="Migliaia 2 4 3 2 4 2" xfId="37699" xr:uid="{00000000-0005-0000-0000-00001E610000}"/>
    <cellStyle name="Migliaia 2 4 3 2 5" xfId="12483" xr:uid="{00000000-0005-0000-0000-00001F610000}"/>
    <cellStyle name="Migliaia 2 4 3 3" xfId="5766" xr:uid="{00000000-0005-0000-0000-000020610000}"/>
    <cellStyle name="Migliaia 2 4 3 3 2" xfId="29633" xr:uid="{00000000-0005-0000-0000-000021610000}"/>
    <cellStyle name="Migliaia 2 4 3 3 2 2" xfId="35049" xr:uid="{00000000-0005-0000-0000-000022610000}"/>
    <cellStyle name="Migliaia 2 4 3 3 2 3" xfId="40351" xr:uid="{00000000-0005-0000-0000-000023610000}"/>
    <cellStyle name="Migliaia 2 4 3 3 3" xfId="32542" xr:uid="{00000000-0005-0000-0000-000024610000}"/>
    <cellStyle name="Migliaia 2 4 3 3 4" xfId="37700" xr:uid="{00000000-0005-0000-0000-000025610000}"/>
    <cellStyle name="Migliaia 2 4 3 4" xfId="16358" xr:uid="{00000000-0005-0000-0000-000026610000}"/>
    <cellStyle name="Migliaia 2 4 3 4 2" xfId="29634" xr:uid="{00000000-0005-0000-0000-000027610000}"/>
    <cellStyle name="Migliaia 2 4 3 4 2 2" xfId="35050" xr:uid="{00000000-0005-0000-0000-000028610000}"/>
    <cellStyle name="Migliaia 2 4 3 4 2 3" xfId="40352" xr:uid="{00000000-0005-0000-0000-000029610000}"/>
    <cellStyle name="Migliaia 2 4 3 4 3" xfId="32543" xr:uid="{00000000-0005-0000-0000-00002A610000}"/>
    <cellStyle name="Migliaia 2 4 3 4 4" xfId="37701" xr:uid="{00000000-0005-0000-0000-00002B610000}"/>
    <cellStyle name="Migliaia 2 4 3 4 5" xfId="20713" xr:uid="{00000000-0005-0000-0000-00002C610000}"/>
    <cellStyle name="Migliaia 2 4 3 5" xfId="20714" xr:uid="{00000000-0005-0000-0000-00002D610000}"/>
    <cellStyle name="Migliaia 2 4 3 5 2" xfId="29635" xr:uid="{00000000-0005-0000-0000-00002E610000}"/>
    <cellStyle name="Migliaia 2 4 3 5 2 2" xfId="35051" xr:uid="{00000000-0005-0000-0000-00002F610000}"/>
    <cellStyle name="Migliaia 2 4 3 5 2 3" xfId="40353" xr:uid="{00000000-0005-0000-0000-000030610000}"/>
    <cellStyle name="Migliaia 2 4 3 5 3" xfId="32544" xr:uid="{00000000-0005-0000-0000-000031610000}"/>
    <cellStyle name="Migliaia 2 4 3 5 4" xfId="37702" xr:uid="{00000000-0005-0000-0000-000032610000}"/>
    <cellStyle name="Migliaia 2 4 3 6" xfId="29631" xr:uid="{00000000-0005-0000-0000-000033610000}"/>
    <cellStyle name="Migliaia 2 4 3 6 2" xfId="35047" xr:uid="{00000000-0005-0000-0000-000034610000}"/>
    <cellStyle name="Migliaia 2 4 3 6 3" xfId="40349" xr:uid="{00000000-0005-0000-0000-000035610000}"/>
    <cellStyle name="Migliaia 2 4 3 7" xfId="32540" xr:uid="{00000000-0005-0000-0000-000036610000}"/>
    <cellStyle name="Migliaia 2 4 3 8" xfId="37698" xr:uid="{00000000-0005-0000-0000-000037610000}"/>
    <cellStyle name="Migliaia 2 4 3 9" xfId="12482" xr:uid="{00000000-0005-0000-0000-000038610000}"/>
    <cellStyle name="Migliaia 2 4 4" xfId="3278" xr:uid="{00000000-0005-0000-0000-000039610000}"/>
    <cellStyle name="Migliaia 2 4 4 2" xfId="4788" xr:uid="{00000000-0005-0000-0000-00003A610000}"/>
    <cellStyle name="Migliaia 2 4 4 2 2" xfId="10740" xr:uid="{00000000-0005-0000-0000-00003B610000}"/>
    <cellStyle name="Migliaia 2 4 4 2 3" xfId="14898" xr:uid="{00000000-0005-0000-0000-00003C610000}"/>
    <cellStyle name="Migliaia 2 4 4 2 4" xfId="16361" xr:uid="{00000000-0005-0000-0000-00003D610000}"/>
    <cellStyle name="Migliaia 2 4 4 2 5" xfId="28609" xr:uid="{00000000-0005-0000-0000-00003E610000}"/>
    <cellStyle name="Migliaia 2 4 4 2 6" xfId="12485" xr:uid="{00000000-0005-0000-0000-00003F610000}"/>
    <cellStyle name="Migliaia 2 4 4 3" xfId="9988" xr:uid="{00000000-0005-0000-0000-000040610000}"/>
    <cellStyle name="Migliaia 2 4 4 3 2" xfId="31489" xr:uid="{00000000-0005-0000-0000-000041610000}"/>
    <cellStyle name="Migliaia 2 4 4 3 2 2" xfId="36649" xr:uid="{00000000-0005-0000-0000-000042610000}"/>
    <cellStyle name="Migliaia 2 4 4 3 2 3" xfId="41951" xr:uid="{00000000-0005-0000-0000-000043610000}"/>
    <cellStyle name="Migliaia 2 4 4 3 3" xfId="33998" xr:uid="{00000000-0005-0000-0000-000044610000}"/>
    <cellStyle name="Migliaia 2 4 4 3 4" xfId="39300" xr:uid="{00000000-0005-0000-0000-000045610000}"/>
    <cellStyle name="Migliaia 2 4 4 4" xfId="16360" xr:uid="{00000000-0005-0000-0000-000046610000}"/>
    <cellStyle name="Migliaia 2 4 4 4 2" xfId="35052" xr:uid="{00000000-0005-0000-0000-000047610000}"/>
    <cellStyle name="Migliaia 2 4 4 4 3" xfId="40354" xr:uid="{00000000-0005-0000-0000-000048610000}"/>
    <cellStyle name="Migliaia 2 4 4 4 4" xfId="29636" xr:uid="{00000000-0005-0000-0000-000049610000}"/>
    <cellStyle name="Migliaia 2 4 4 5" xfId="32545" xr:uid="{00000000-0005-0000-0000-00004A610000}"/>
    <cellStyle name="Migliaia 2 4 4 6" xfId="37703" xr:uid="{00000000-0005-0000-0000-00004B610000}"/>
    <cellStyle name="Migliaia 2 4 4 7" xfId="12484" xr:uid="{00000000-0005-0000-0000-00004C610000}"/>
    <cellStyle name="Migliaia 2 4 5" xfId="4050" xr:uid="{00000000-0005-0000-0000-00004D610000}"/>
    <cellStyle name="Migliaia 2 4 5 2" xfId="10520" xr:uid="{00000000-0005-0000-0000-00004E610000}"/>
    <cellStyle name="Migliaia 2 4 5 2 2" xfId="31490" xr:uid="{00000000-0005-0000-0000-00004F610000}"/>
    <cellStyle name="Migliaia 2 4 5 2 2 2" xfId="36650" xr:uid="{00000000-0005-0000-0000-000050610000}"/>
    <cellStyle name="Migliaia 2 4 5 2 2 3" xfId="41952" xr:uid="{00000000-0005-0000-0000-000051610000}"/>
    <cellStyle name="Migliaia 2 4 5 2 3" xfId="33999" xr:uid="{00000000-0005-0000-0000-000052610000}"/>
    <cellStyle name="Migliaia 2 4 5 2 4" xfId="39301" xr:uid="{00000000-0005-0000-0000-000053610000}"/>
    <cellStyle name="Migliaia 2 4 5 3" xfId="16362" xr:uid="{00000000-0005-0000-0000-000054610000}"/>
    <cellStyle name="Migliaia 2 4 5 3 2" xfId="35053" xr:uid="{00000000-0005-0000-0000-000055610000}"/>
    <cellStyle name="Migliaia 2 4 5 3 3" xfId="40355" xr:uid="{00000000-0005-0000-0000-000056610000}"/>
    <cellStyle name="Migliaia 2 4 5 3 4" xfId="29637" xr:uid="{00000000-0005-0000-0000-000057610000}"/>
    <cellStyle name="Migliaia 2 4 5 4" xfId="32546" xr:uid="{00000000-0005-0000-0000-000058610000}"/>
    <cellStyle name="Migliaia 2 4 5 5" xfId="37704" xr:uid="{00000000-0005-0000-0000-000059610000}"/>
    <cellStyle name="Migliaia 2 4 5 6" xfId="12486" xr:uid="{00000000-0005-0000-0000-00005A610000}"/>
    <cellStyle name="Migliaia 2 4 6" xfId="3609" xr:uid="{00000000-0005-0000-0000-00005B610000}"/>
    <cellStyle name="Migliaia 2 4 6 2" xfId="10225" xr:uid="{00000000-0005-0000-0000-00005C610000}"/>
    <cellStyle name="Migliaia 2 4 6 2 2" xfId="35054" xr:uid="{00000000-0005-0000-0000-00005D610000}"/>
    <cellStyle name="Migliaia 2 4 6 2 3" xfId="40356" xr:uid="{00000000-0005-0000-0000-00005E610000}"/>
    <cellStyle name="Migliaia 2 4 6 3" xfId="15029" xr:uid="{00000000-0005-0000-0000-00005F610000}"/>
    <cellStyle name="Migliaia 2 4 6 4" xfId="16363" xr:uid="{00000000-0005-0000-0000-000060610000}"/>
    <cellStyle name="Migliaia 2 4 6 4 2" xfId="37705" xr:uid="{00000000-0005-0000-0000-000061610000}"/>
    <cellStyle name="Migliaia 2 4 6 5" xfId="12487" xr:uid="{00000000-0005-0000-0000-000062610000}"/>
    <cellStyle name="Migliaia 2 4 7" xfId="8548" xr:uid="{00000000-0005-0000-0000-000063610000}"/>
    <cellStyle name="Migliaia 2 4 7 2" xfId="29639" xr:uid="{00000000-0005-0000-0000-000064610000}"/>
    <cellStyle name="Migliaia 2 4 7 2 2" xfId="35055" xr:uid="{00000000-0005-0000-0000-000065610000}"/>
    <cellStyle name="Migliaia 2 4 7 2 3" xfId="40357" xr:uid="{00000000-0005-0000-0000-000066610000}"/>
    <cellStyle name="Migliaia 2 4 7 3" xfId="32548" xr:uid="{00000000-0005-0000-0000-000067610000}"/>
    <cellStyle name="Migliaia 2 4 7 4" xfId="37706" xr:uid="{00000000-0005-0000-0000-000068610000}"/>
    <cellStyle name="Migliaia 2 4 8" xfId="13700" xr:uid="{00000000-0005-0000-0000-000069610000}"/>
    <cellStyle name="Migliaia 2 4 8 2" xfId="29640" xr:uid="{00000000-0005-0000-0000-00006A610000}"/>
    <cellStyle name="Migliaia 2 4 8 2 2" xfId="35056" xr:uid="{00000000-0005-0000-0000-00006B610000}"/>
    <cellStyle name="Migliaia 2 4 8 2 3" xfId="40358" xr:uid="{00000000-0005-0000-0000-00006C610000}"/>
    <cellStyle name="Migliaia 2 4 8 3" xfId="32549" xr:uid="{00000000-0005-0000-0000-00006D610000}"/>
    <cellStyle name="Migliaia 2 4 8 4" xfId="37707" xr:uid="{00000000-0005-0000-0000-00006E610000}"/>
    <cellStyle name="Migliaia 2 4 8 5" xfId="20719" xr:uid="{00000000-0005-0000-0000-00006F610000}"/>
    <cellStyle name="Migliaia 2 4 9" xfId="16354" xr:uid="{00000000-0005-0000-0000-000070610000}"/>
    <cellStyle name="Migliaia 2 5" xfId="434" xr:uid="{00000000-0005-0000-0000-000071610000}"/>
    <cellStyle name="Migliaia 2 5 2" xfId="4369" xr:uid="{00000000-0005-0000-0000-000072610000}"/>
    <cellStyle name="Migliaia 2 5 2 2" xfId="5113" xr:uid="{00000000-0005-0000-0000-000073610000}"/>
    <cellStyle name="Migliaia 2 5 2 2 2" xfId="29641" xr:uid="{00000000-0005-0000-0000-000074610000}"/>
    <cellStyle name="Migliaia 2 5 2 2 2 2" xfId="35057" xr:uid="{00000000-0005-0000-0000-000075610000}"/>
    <cellStyle name="Migliaia 2 5 2 2 2 3" xfId="40359" xr:uid="{00000000-0005-0000-0000-000076610000}"/>
    <cellStyle name="Migliaia 2 5 2 2 3" xfId="32550" xr:uid="{00000000-0005-0000-0000-000077610000}"/>
    <cellStyle name="Migliaia 2 5 2 2 4" xfId="37708" xr:uid="{00000000-0005-0000-0000-000078610000}"/>
    <cellStyle name="Migliaia 2 5 2 3" xfId="8238" xr:uid="{00000000-0005-0000-0000-000079610000}"/>
    <cellStyle name="Migliaia 2 5 2 3 2" xfId="29642" xr:uid="{00000000-0005-0000-0000-00007A610000}"/>
    <cellStyle name="Migliaia 2 5 2 3 2 2" xfId="35058" xr:uid="{00000000-0005-0000-0000-00007B610000}"/>
    <cellStyle name="Migliaia 2 5 2 3 2 3" xfId="40360" xr:uid="{00000000-0005-0000-0000-00007C610000}"/>
    <cellStyle name="Migliaia 2 5 2 3 3" xfId="32551" xr:uid="{00000000-0005-0000-0000-00007D610000}"/>
    <cellStyle name="Migliaia 2 5 2 3 4" xfId="37709" xr:uid="{00000000-0005-0000-0000-00007E610000}"/>
    <cellStyle name="Migliaia 2 5 2 4" xfId="7585" xr:uid="{00000000-0005-0000-0000-00007F610000}"/>
    <cellStyle name="Migliaia 2 5 2 5" xfId="6962" xr:uid="{00000000-0005-0000-0000-000080610000}"/>
    <cellStyle name="Migliaia 2 5 2 5 2" xfId="17735" xr:uid="{00000000-0005-0000-0000-000081610000}"/>
    <cellStyle name="Migliaia 2 5 2 5 3" xfId="44378" xr:uid="{00000000-0005-0000-0000-000082610000}"/>
    <cellStyle name="Migliaia 2 5 2 5 4" xfId="46728" xr:uid="{00000000-0005-0000-0000-000083610000}"/>
    <cellStyle name="Migliaia 2 5 2 5 5" xfId="49744" xr:uid="{00000000-0005-0000-0000-000084610000}"/>
    <cellStyle name="Migliaia 2 5 2 6" xfId="16365" xr:uid="{00000000-0005-0000-0000-000085610000}"/>
    <cellStyle name="Migliaia 2 5 2 7" xfId="20721" xr:uid="{00000000-0005-0000-0000-000086610000}"/>
    <cellStyle name="Migliaia 2 5 3" xfId="5114" xr:uid="{00000000-0005-0000-0000-000087610000}"/>
    <cellStyle name="Migliaia 2 5 3 2" xfId="14494" xr:uid="{00000000-0005-0000-0000-000088610000}"/>
    <cellStyle name="Migliaia 2 5 3 2 2" xfId="35059" xr:uid="{00000000-0005-0000-0000-000089610000}"/>
    <cellStyle name="Migliaia 2 5 3 2 3" xfId="40361" xr:uid="{00000000-0005-0000-0000-00008A610000}"/>
    <cellStyle name="Migliaia 2 5 3 3" xfId="32552" xr:uid="{00000000-0005-0000-0000-00008B610000}"/>
    <cellStyle name="Migliaia 2 5 3 4" xfId="37710" xr:uid="{00000000-0005-0000-0000-00008C610000}"/>
    <cellStyle name="Migliaia 2 5 3 5" xfId="13698" xr:uid="{00000000-0005-0000-0000-00008D610000}"/>
    <cellStyle name="Migliaia 2 5 4" xfId="8239" xr:uid="{00000000-0005-0000-0000-00008E610000}"/>
    <cellStyle name="Migliaia 2 5 4 2" xfId="29644" xr:uid="{00000000-0005-0000-0000-00008F610000}"/>
    <cellStyle name="Migliaia 2 5 4 2 2" xfId="35060" xr:uid="{00000000-0005-0000-0000-000090610000}"/>
    <cellStyle name="Migliaia 2 5 4 2 3" xfId="40362" xr:uid="{00000000-0005-0000-0000-000091610000}"/>
    <cellStyle name="Migliaia 2 5 4 3" xfId="32553" xr:uid="{00000000-0005-0000-0000-000092610000}"/>
    <cellStyle name="Migliaia 2 5 4 4" xfId="37711" xr:uid="{00000000-0005-0000-0000-000093610000}"/>
    <cellStyle name="Migliaia 2 5 5" xfId="7584" xr:uid="{00000000-0005-0000-0000-000094610000}"/>
    <cellStyle name="Migliaia 2 5 5 2" xfId="29645" xr:uid="{00000000-0005-0000-0000-000095610000}"/>
    <cellStyle name="Migliaia 2 5 5 2 2" xfId="35061" xr:uid="{00000000-0005-0000-0000-000096610000}"/>
    <cellStyle name="Migliaia 2 5 5 2 3" xfId="40363" xr:uid="{00000000-0005-0000-0000-000097610000}"/>
    <cellStyle name="Migliaia 2 5 5 3" xfId="32554" xr:uid="{00000000-0005-0000-0000-000098610000}"/>
    <cellStyle name="Migliaia 2 5 5 4" xfId="37712" xr:uid="{00000000-0005-0000-0000-000099610000}"/>
    <cellStyle name="Migliaia 2 5 6" xfId="6961" xr:uid="{00000000-0005-0000-0000-00009A610000}"/>
    <cellStyle name="Migliaia 2 5 6 2" xfId="17734" xr:uid="{00000000-0005-0000-0000-00009B610000}"/>
    <cellStyle name="Migliaia 2 5 6 2 2" xfId="35062" xr:uid="{00000000-0005-0000-0000-00009C610000}"/>
    <cellStyle name="Migliaia 2 5 6 2 3" xfId="40364" xr:uid="{00000000-0005-0000-0000-00009D610000}"/>
    <cellStyle name="Migliaia 2 5 6 2 4" xfId="29646" xr:uid="{00000000-0005-0000-0000-00009E610000}"/>
    <cellStyle name="Migliaia 2 5 6 3" xfId="32555" xr:uid="{00000000-0005-0000-0000-00009F610000}"/>
    <cellStyle name="Migliaia 2 5 6 4" xfId="37713" xr:uid="{00000000-0005-0000-0000-0000A0610000}"/>
    <cellStyle name="Migliaia 2 5 6 5" xfId="20727" xr:uid="{00000000-0005-0000-0000-0000A1610000}"/>
    <cellStyle name="Migliaia 2 5 6 6" xfId="43277" xr:uid="{00000000-0005-0000-0000-0000A2610000}"/>
    <cellStyle name="Migliaia 2 5 6 7" xfId="46727" xr:uid="{00000000-0005-0000-0000-0000A3610000}"/>
    <cellStyle name="Migliaia 2 5 6 8" xfId="49743" xr:uid="{00000000-0005-0000-0000-0000A4610000}"/>
    <cellStyle name="Migliaia 2 5 7" xfId="16364" xr:uid="{00000000-0005-0000-0000-0000A5610000}"/>
    <cellStyle name="Migliaia 2 5 7 2" xfId="29647" xr:uid="{00000000-0005-0000-0000-0000A6610000}"/>
    <cellStyle name="Migliaia 2 5 7 2 2" xfId="35063" xr:uid="{00000000-0005-0000-0000-0000A7610000}"/>
    <cellStyle name="Migliaia 2 5 7 2 3" xfId="40365" xr:uid="{00000000-0005-0000-0000-0000A8610000}"/>
    <cellStyle name="Migliaia 2 5 7 3" xfId="32556" xr:uid="{00000000-0005-0000-0000-0000A9610000}"/>
    <cellStyle name="Migliaia 2 5 7 4" xfId="37714" xr:uid="{00000000-0005-0000-0000-0000AA610000}"/>
    <cellStyle name="Migliaia 2 5 7 5" xfId="20728" xr:uid="{00000000-0005-0000-0000-0000AB610000}"/>
    <cellStyle name="Migliaia 2 5 8" xfId="20720" xr:uid="{00000000-0005-0000-0000-0000AC610000}"/>
    <cellStyle name="Migliaia 2 5 9" xfId="2395" xr:uid="{00000000-0005-0000-0000-0000AD610000}"/>
    <cellStyle name="Migliaia 2 6" xfId="435" xr:uid="{00000000-0005-0000-0000-0000AE610000}"/>
    <cellStyle name="Migliaia 2 6 2" xfId="4370" xr:uid="{00000000-0005-0000-0000-0000AF610000}"/>
    <cellStyle name="Migliaia 2 6 2 2" xfId="14706" xr:uid="{00000000-0005-0000-0000-0000B0610000}"/>
    <cellStyle name="Migliaia 2 6 2 2 2" xfId="35064" xr:uid="{00000000-0005-0000-0000-0000B1610000}"/>
    <cellStyle name="Migliaia 2 6 2 2 3" xfId="40366" xr:uid="{00000000-0005-0000-0000-0000B2610000}"/>
    <cellStyle name="Migliaia 2 6 2 3" xfId="16367" xr:uid="{00000000-0005-0000-0000-0000B3610000}"/>
    <cellStyle name="Migliaia 2 6 2 3 2" xfId="32557" xr:uid="{00000000-0005-0000-0000-0000B4610000}"/>
    <cellStyle name="Migliaia 2 6 2 4" xfId="37715" xr:uid="{00000000-0005-0000-0000-0000B5610000}"/>
    <cellStyle name="Migliaia 2 6 2 5" xfId="12488" xr:uid="{00000000-0005-0000-0000-0000B6610000}"/>
    <cellStyle name="Migliaia 2 6 3" xfId="7586" xr:uid="{00000000-0005-0000-0000-0000B7610000}"/>
    <cellStyle name="Migliaia 2 6 3 2" xfId="29649" xr:uid="{00000000-0005-0000-0000-0000B8610000}"/>
    <cellStyle name="Migliaia 2 6 3 2 2" xfId="35065" xr:uid="{00000000-0005-0000-0000-0000B9610000}"/>
    <cellStyle name="Migliaia 2 6 3 2 3" xfId="40367" xr:uid="{00000000-0005-0000-0000-0000BA610000}"/>
    <cellStyle name="Migliaia 2 6 3 3" xfId="32558" xr:uid="{00000000-0005-0000-0000-0000BB610000}"/>
    <cellStyle name="Migliaia 2 6 3 4" xfId="37716" xr:uid="{00000000-0005-0000-0000-0000BC610000}"/>
    <cellStyle name="Migliaia 2 6 4" xfId="6963" xr:uid="{00000000-0005-0000-0000-0000BD610000}"/>
    <cellStyle name="Migliaia 2 6 4 2" xfId="17736" xr:uid="{00000000-0005-0000-0000-0000BE610000}"/>
    <cellStyle name="Migliaia 2 6 4 2 2" xfId="35066" xr:uid="{00000000-0005-0000-0000-0000BF610000}"/>
    <cellStyle name="Migliaia 2 6 4 2 3" xfId="40368" xr:uid="{00000000-0005-0000-0000-0000C0610000}"/>
    <cellStyle name="Migliaia 2 6 4 2 4" xfId="29650" xr:uid="{00000000-0005-0000-0000-0000C1610000}"/>
    <cellStyle name="Migliaia 2 6 4 3" xfId="32559" xr:uid="{00000000-0005-0000-0000-0000C2610000}"/>
    <cellStyle name="Migliaia 2 6 4 4" xfId="37717" xr:uid="{00000000-0005-0000-0000-0000C3610000}"/>
    <cellStyle name="Migliaia 2 6 4 5" xfId="20732" xr:uid="{00000000-0005-0000-0000-0000C4610000}"/>
    <cellStyle name="Migliaia 2 6 4 6" xfId="42929" xr:uid="{00000000-0005-0000-0000-0000C5610000}"/>
    <cellStyle name="Migliaia 2 6 4 7" xfId="46729" xr:uid="{00000000-0005-0000-0000-0000C6610000}"/>
    <cellStyle name="Migliaia 2 6 4 8" xfId="49745" xr:uid="{00000000-0005-0000-0000-0000C7610000}"/>
    <cellStyle name="Migliaia 2 6 5" xfId="16366" xr:uid="{00000000-0005-0000-0000-0000C8610000}"/>
    <cellStyle name="Migliaia 2 6 5 2" xfId="29651" xr:uid="{00000000-0005-0000-0000-0000C9610000}"/>
    <cellStyle name="Migliaia 2 6 5 2 2" xfId="35067" xr:uid="{00000000-0005-0000-0000-0000CA610000}"/>
    <cellStyle name="Migliaia 2 6 5 2 3" xfId="40369" xr:uid="{00000000-0005-0000-0000-0000CB610000}"/>
    <cellStyle name="Migliaia 2 6 5 3" xfId="32560" xr:uid="{00000000-0005-0000-0000-0000CC610000}"/>
    <cellStyle name="Migliaia 2 6 5 4" xfId="37718" xr:uid="{00000000-0005-0000-0000-0000CD610000}"/>
    <cellStyle name="Migliaia 2 6 5 5" xfId="20733" xr:uid="{00000000-0005-0000-0000-0000CE610000}"/>
    <cellStyle name="Migliaia 2 6 6" xfId="20734" xr:uid="{00000000-0005-0000-0000-0000CF610000}"/>
    <cellStyle name="Migliaia 2 6 6 2" xfId="29652" xr:uid="{00000000-0005-0000-0000-0000D0610000}"/>
    <cellStyle name="Migliaia 2 6 6 2 2" xfId="35068" xr:uid="{00000000-0005-0000-0000-0000D1610000}"/>
    <cellStyle name="Migliaia 2 6 6 2 3" xfId="40370" xr:uid="{00000000-0005-0000-0000-0000D2610000}"/>
    <cellStyle name="Migliaia 2 6 6 3" xfId="32561" xr:uid="{00000000-0005-0000-0000-0000D3610000}"/>
    <cellStyle name="Migliaia 2 6 6 4" xfId="37719" xr:uid="{00000000-0005-0000-0000-0000D4610000}"/>
    <cellStyle name="Migliaia 2 6 7" xfId="20729" xr:uid="{00000000-0005-0000-0000-0000D5610000}"/>
    <cellStyle name="Migliaia 2 6 8" xfId="2396" xr:uid="{00000000-0005-0000-0000-0000D6610000}"/>
    <cellStyle name="Migliaia 2 7" xfId="2390" xr:uid="{00000000-0005-0000-0000-0000D7610000}"/>
    <cellStyle name="Migliaia 2 7 2" xfId="4364" xr:uid="{00000000-0005-0000-0000-0000D8610000}"/>
    <cellStyle name="Migliaia 2 7 2 2" xfId="6013" xr:uid="{00000000-0005-0000-0000-0000D9610000}"/>
    <cellStyle name="Migliaia 2 7 2 3" xfId="14978" xr:uid="{00000000-0005-0000-0000-0000DA610000}"/>
    <cellStyle name="Migliaia 2 7 2 4" xfId="16369" xr:uid="{00000000-0005-0000-0000-0000DB610000}"/>
    <cellStyle name="Migliaia 2 7 2 5" xfId="28612" xr:uid="{00000000-0005-0000-0000-0000DC610000}"/>
    <cellStyle name="Migliaia 2 7 2 6" xfId="12490" xr:uid="{00000000-0005-0000-0000-0000DD610000}"/>
    <cellStyle name="Migliaia 2 7 3" xfId="5765" xr:uid="{00000000-0005-0000-0000-0000DE610000}"/>
    <cellStyle name="Migliaia 2 7 3 2" xfId="31491" xr:uid="{00000000-0005-0000-0000-0000DF610000}"/>
    <cellStyle name="Migliaia 2 7 3 2 2" xfId="36651" xr:uid="{00000000-0005-0000-0000-0000E0610000}"/>
    <cellStyle name="Migliaia 2 7 3 2 3" xfId="41953" xr:uid="{00000000-0005-0000-0000-0000E1610000}"/>
    <cellStyle name="Migliaia 2 7 3 3" xfId="34000" xr:uid="{00000000-0005-0000-0000-0000E2610000}"/>
    <cellStyle name="Migliaia 2 7 3 4" xfId="39302" xr:uid="{00000000-0005-0000-0000-0000E3610000}"/>
    <cellStyle name="Migliaia 2 7 4" xfId="16368" xr:uid="{00000000-0005-0000-0000-0000E4610000}"/>
    <cellStyle name="Migliaia 2 7 4 2" xfId="35069" xr:uid="{00000000-0005-0000-0000-0000E5610000}"/>
    <cellStyle name="Migliaia 2 7 4 3" xfId="40371" xr:uid="{00000000-0005-0000-0000-0000E6610000}"/>
    <cellStyle name="Migliaia 2 7 4 4" xfId="29653" xr:uid="{00000000-0005-0000-0000-0000E7610000}"/>
    <cellStyle name="Migliaia 2 7 5" xfId="32562" xr:uid="{00000000-0005-0000-0000-0000E8610000}"/>
    <cellStyle name="Migliaia 2 7 6" xfId="37720" xr:uid="{00000000-0005-0000-0000-0000E9610000}"/>
    <cellStyle name="Migliaia 2 7 7" xfId="12489" xr:uid="{00000000-0005-0000-0000-0000EA610000}"/>
    <cellStyle name="Migliaia 2 8" xfId="4047" xr:uid="{00000000-0005-0000-0000-0000EB610000}"/>
    <cellStyle name="Migliaia 2 8 2" xfId="10517" xr:uid="{00000000-0005-0000-0000-0000EC610000}"/>
    <cellStyle name="Migliaia 2 8 2 2" xfId="31492" xr:uid="{00000000-0005-0000-0000-0000ED610000}"/>
    <cellStyle name="Migliaia 2 8 2 2 2" xfId="36652" xr:uid="{00000000-0005-0000-0000-0000EE610000}"/>
    <cellStyle name="Migliaia 2 8 2 2 3" xfId="41954" xr:uid="{00000000-0005-0000-0000-0000EF610000}"/>
    <cellStyle name="Migliaia 2 8 2 3" xfId="34001" xr:uid="{00000000-0005-0000-0000-0000F0610000}"/>
    <cellStyle name="Migliaia 2 8 2 4" xfId="39303" xr:uid="{00000000-0005-0000-0000-0000F1610000}"/>
    <cellStyle name="Migliaia 2 8 3" xfId="16370" xr:uid="{00000000-0005-0000-0000-0000F2610000}"/>
    <cellStyle name="Migliaia 2 8 3 2" xfId="35070" xr:uid="{00000000-0005-0000-0000-0000F3610000}"/>
    <cellStyle name="Migliaia 2 8 3 3" xfId="40372" xr:uid="{00000000-0005-0000-0000-0000F4610000}"/>
    <cellStyle name="Migliaia 2 8 3 4" xfId="29654" xr:uid="{00000000-0005-0000-0000-0000F5610000}"/>
    <cellStyle name="Migliaia 2 8 4" xfId="32563" xr:uid="{00000000-0005-0000-0000-0000F6610000}"/>
    <cellStyle name="Migliaia 2 8 5" xfId="37721" xr:uid="{00000000-0005-0000-0000-0000F7610000}"/>
    <cellStyle name="Migliaia 2 8 6" xfId="12491" xr:uid="{00000000-0005-0000-0000-0000F8610000}"/>
    <cellStyle name="Migliaia 2 9" xfId="3604" xr:uid="{00000000-0005-0000-0000-0000F9610000}"/>
    <cellStyle name="Migliaia 2 9 2" xfId="10220" xr:uid="{00000000-0005-0000-0000-0000FA610000}"/>
    <cellStyle name="Migliaia 2 9 2 2" xfId="31493" xr:uid="{00000000-0005-0000-0000-0000FB610000}"/>
    <cellStyle name="Migliaia 2 9 2 2 2" xfId="36653" xr:uid="{00000000-0005-0000-0000-0000FC610000}"/>
    <cellStyle name="Migliaia 2 9 2 2 3" xfId="41955" xr:uid="{00000000-0005-0000-0000-0000FD610000}"/>
    <cellStyle name="Migliaia 2 9 2 3" xfId="34002" xr:uid="{00000000-0005-0000-0000-0000FE610000}"/>
    <cellStyle name="Migliaia 2 9 2 4" xfId="39304" xr:uid="{00000000-0005-0000-0000-0000FF610000}"/>
    <cellStyle name="Migliaia 2 9 3" xfId="16371" xr:uid="{00000000-0005-0000-0000-000000620000}"/>
    <cellStyle name="Migliaia 2 9 3 2" xfId="35071" xr:uid="{00000000-0005-0000-0000-000001620000}"/>
    <cellStyle name="Migliaia 2 9 3 3" xfId="40373" xr:uid="{00000000-0005-0000-0000-000002620000}"/>
    <cellStyle name="Migliaia 2 9 3 4" xfId="29655" xr:uid="{00000000-0005-0000-0000-000003620000}"/>
    <cellStyle name="Migliaia 2 9 4" xfId="32564" xr:uid="{00000000-0005-0000-0000-000004620000}"/>
    <cellStyle name="Migliaia 2 9 5" xfId="37722" xr:uid="{00000000-0005-0000-0000-000005620000}"/>
    <cellStyle name="Migliaia 2 9 6" xfId="12492" xr:uid="{00000000-0005-0000-0000-000006620000}"/>
    <cellStyle name="Migliaia 2_Domestico_reg&amp;naz" xfId="436" xr:uid="{00000000-0005-0000-0000-000007620000}"/>
    <cellStyle name="Migliaia 20" xfId="437" xr:uid="{00000000-0005-0000-0000-000008620000}"/>
    <cellStyle name="Migliaia 20 10" xfId="16372" xr:uid="{00000000-0005-0000-0000-000009620000}"/>
    <cellStyle name="Migliaia 20 10 2" xfId="35072" xr:uid="{00000000-0005-0000-0000-00000A620000}"/>
    <cellStyle name="Migliaia 20 10 3" xfId="40374" xr:uid="{00000000-0005-0000-0000-00000B620000}"/>
    <cellStyle name="Migliaia 20 10 4" xfId="29656" xr:uid="{00000000-0005-0000-0000-00000C620000}"/>
    <cellStyle name="Migliaia 20 11" xfId="32565" xr:uid="{00000000-0005-0000-0000-00000D620000}"/>
    <cellStyle name="Migliaia 20 12" xfId="37723" xr:uid="{00000000-0005-0000-0000-00000E620000}"/>
    <cellStyle name="Migliaia 20 13" xfId="1819" xr:uid="{00000000-0005-0000-0000-00000F620000}"/>
    <cellStyle name="Migliaia 20 2" xfId="438" xr:uid="{00000000-0005-0000-0000-000010620000}"/>
    <cellStyle name="Migliaia 20 2 2" xfId="2398" xr:uid="{00000000-0005-0000-0000-000011620000}"/>
    <cellStyle name="Migliaia 20 2 2 2" xfId="4372" xr:uid="{00000000-0005-0000-0000-000012620000}"/>
    <cellStyle name="Migliaia 20 2 2 2 2" xfId="10681" xr:uid="{00000000-0005-0000-0000-000013620000}"/>
    <cellStyle name="Migliaia 20 2 2 2 2 2" xfId="35073" xr:uid="{00000000-0005-0000-0000-000014620000}"/>
    <cellStyle name="Migliaia 20 2 2 2 2 3" xfId="40375" xr:uid="{00000000-0005-0000-0000-000015620000}"/>
    <cellStyle name="Migliaia 20 2 2 2 3" xfId="14707" xr:uid="{00000000-0005-0000-0000-000016620000}"/>
    <cellStyle name="Migliaia 20 2 2 2 4" xfId="16375" xr:uid="{00000000-0005-0000-0000-000017620000}"/>
    <cellStyle name="Migliaia 20 2 2 2 4 2" xfId="37724" xr:uid="{00000000-0005-0000-0000-000018620000}"/>
    <cellStyle name="Migliaia 20 2 2 2 5" xfId="12493" xr:uid="{00000000-0005-0000-0000-000019620000}"/>
    <cellStyle name="Migliaia 20 2 2 3" xfId="7906" xr:uid="{00000000-0005-0000-0000-00001A620000}"/>
    <cellStyle name="Migliaia 20 2 2 3 2" xfId="31494" xr:uid="{00000000-0005-0000-0000-00001B620000}"/>
    <cellStyle name="Migliaia 20 2 2 3 2 2" xfId="36654" xr:uid="{00000000-0005-0000-0000-00001C620000}"/>
    <cellStyle name="Migliaia 20 2 2 3 2 3" xfId="41956" xr:uid="{00000000-0005-0000-0000-00001D620000}"/>
    <cellStyle name="Migliaia 20 2 2 3 3" xfId="34003" xr:uid="{00000000-0005-0000-0000-00001E620000}"/>
    <cellStyle name="Migliaia 20 2 2 3 4" xfId="39305" xr:uid="{00000000-0005-0000-0000-00001F620000}"/>
    <cellStyle name="Migliaia 20 2 2 4" xfId="6964" xr:uid="{00000000-0005-0000-0000-000020620000}"/>
    <cellStyle name="Migliaia 20 2 2 4 2" xfId="17737" xr:uid="{00000000-0005-0000-0000-000021620000}"/>
    <cellStyle name="Migliaia 20 2 2 4 3" xfId="30069" xr:uid="{00000000-0005-0000-0000-000022620000}"/>
    <cellStyle name="Migliaia 20 2 2 4 4" xfId="46730" xr:uid="{00000000-0005-0000-0000-000023620000}"/>
    <cellStyle name="Migliaia 20 2 2 4 5" xfId="49746" xr:uid="{00000000-0005-0000-0000-000024620000}"/>
    <cellStyle name="Migliaia 20 2 2 5" xfId="16374" xr:uid="{00000000-0005-0000-0000-000025620000}"/>
    <cellStyle name="Migliaia 20 2 2 6" xfId="20740" xr:uid="{00000000-0005-0000-0000-000026620000}"/>
    <cellStyle name="Migliaia 20 2 3" xfId="4052" xr:uid="{00000000-0005-0000-0000-000027620000}"/>
    <cellStyle name="Migliaia 20 2 3 2" xfId="10522" xr:uid="{00000000-0005-0000-0000-000028620000}"/>
    <cellStyle name="Migliaia 20 2 3 2 2" xfId="31495" xr:uid="{00000000-0005-0000-0000-000029620000}"/>
    <cellStyle name="Migliaia 20 2 3 2 2 2" xfId="36655" xr:uid="{00000000-0005-0000-0000-00002A620000}"/>
    <cellStyle name="Migliaia 20 2 3 2 2 3" xfId="41957" xr:uid="{00000000-0005-0000-0000-00002B620000}"/>
    <cellStyle name="Migliaia 20 2 3 2 3" xfId="34004" xr:uid="{00000000-0005-0000-0000-00002C620000}"/>
    <cellStyle name="Migliaia 20 2 3 2 4" xfId="39306" xr:uid="{00000000-0005-0000-0000-00002D620000}"/>
    <cellStyle name="Migliaia 20 2 3 3" xfId="16376" xr:uid="{00000000-0005-0000-0000-00002E620000}"/>
    <cellStyle name="Migliaia 20 2 3 3 2" xfId="35074" xr:uid="{00000000-0005-0000-0000-00002F620000}"/>
    <cellStyle name="Migliaia 20 2 3 3 3" xfId="40376" xr:uid="{00000000-0005-0000-0000-000030620000}"/>
    <cellStyle name="Migliaia 20 2 3 3 4" xfId="29658" xr:uid="{00000000-0005-0000-0000-000031620000}"/>
    <cellStyle name="Migliaia 20 2 3 4" xfId="32567" xr:uid="{00000000-0005-0000-0000-000032620000}"/>
    <cellStyle name="Migliaia 20 2 3 5" xfId="37725" xr:uid="{00000000-0005-0000-0000-000033620000}"/>
    <cellStyle name="Migliaia 20 2 3 6" xfId="12494" xr:uid="{00000000-0005-0000-0000-000034620000}"/>
    <cellStyle name="Migliaia 20 2 4" xfId="3612" xr:uid="{00000000-0005-0000-0000-000035620000}"/>
    <cellStyle name="Migliaia 20 2 4 2" xfId="10227" xr:uid="{00000000-0005-0000-0000-000036620000}"/>
    <cellStyle name="Migliaia 20 2 4 2 2" xfId="35075" xr:uid="{00000000-0005-0000-0000-000037620000}"/>
    <cellStyle name="Migliaia 20 2 4 2 3" xfId="40377" xr:uid="{00000000-0005-0000-0000-000038620000}"/>
    <cellStyle name="Migliaia 20 2 4 3" xfId="15028" xr:uid="{00000000-0005-0000-0000-000039620000}"/>
    <cellStyle name="Migliaia 20 2 4 4" xfId="16377" xr:uid="{00000000-0005-0000-0000-00003A620000}"/>
    <cellStyle name="Migliaia 20 2 4 4 2" xfId="37726" xr:uid="{00000000-0005-0000-0000-00003B620000}"/>
    <cellStyle name="Migliaia 20 2 4 5" xfId="12495" xr:uid="{00000000-0005-0000-0000-00003C620000}"/>
    <cellStyle name="Migliaia 20 2 5" xfId="9421" xr:uid="{00000000-0005-0000-0000-00003D620000}"/>
    <cellStyle name="Migliaia 20 2 5 2" xfId="29659" xr:uid="{00000000-0005-0000-0000-00003E620000}"/>
    <cellStyle name="Migliaia 20 2 5 2 2" xfId="35076" xr:uid="{00000000-0005-0000-0000-00003F620000}"/>
    <cellStyle name="Migliaia 20 2 5 2 3" xfId="40378" xr:uid="{00000000-0005-0000-0000-000040620000}"/>
    <cellStyle name="Migliaia 20 2 5 3" xfId="32568" xr:uid="{00000000-0005-0000-0000-000041620000}"/>
    <cellStyle name="Migliaia 20 2 5 4" xfId="37727" xr:uid="{00000000-0005-0000-0000-000042620000}"/>
    <cellStyle name="Migliaia 20 2 6" xfId="16373" xr:uid="{00000000-0005-0000-0000-000043620000}"/>
    <cellStyle name="Migliaia 20 2 6 2" xfId="29660" xr:uid="{00000000-0005-0000-0000-000044620000}"/>
    <cellStyle name="Migliaia 20 2 6 2 2" xfId="35077" xr:uid="{00000000-0005-0000-0000-000045620000}"/>
    <cellStyle name="Migliaia 20 2 6 2 3" xfId="40379" xr:uid="{00000000-0005-0000-0000-000046620000}"/>
    <cellStyle name="Migliaia 20 2 6 3" xfId="32569" xr:uid="{00000000-0005-0000-0000-000047620000}"/>
    <cellStyle name="Migliaia 20 2 6 4" xfId="37728" xr:uid="{00000000-0005-0000-0000-000048620000}"/>
    <cellStyle name="Migliaia 20 2 6 5" xfId="20743" xr:uid="{00000000-0005-0000-0000-000049620000}"/>
    <cellStyle name="Migliaia 20 2 7" xfId="20739" xr:uid="{00000000-0005-0000-0000-00004A620000}"/>
    <cellStyle name="Migliaia 20 2 8" xfId="1820" xr:uid="{00000000-0005-0000-0000-00004B620000}"/>
    <cellStyle name="Migliaia 20 3" xfId="439" xr:uid="{00000000-0005-0000-0000-00004C620000}"/>
    <cellStyle name="Migliaia 20 3 10" xfId="20744" xr:uid="{00000000-0005-0000-0000-00004D620000}"/>
    <cellStyle name="Migliaia 20 3 11" xfId="12496" xr:uid="{00000000-0005-0000-0000-00004E620000}"/>
    <cellStyle name="Migliaia 20 3 12" xfId="1821" xr:uid="{00000000-0005-0000-0000-00004F620000}"/>
    <cellStyle name="Migliaia 20 3 2" xfId="440" xr:uid="{00000000-0005-0000-0000-000050620000}"/>
    <cellStyle name="Migliaia 20 3 2 2" xfId="4374" xr:uid="{00000000-0005-0000-0000-000051620000}"/>
    <cellStyle name="Migliaia 20 3 2 2 2" xfId="8240" xr:uid="{00000000-0005-0000-0000-000052620000}"/>
    <cellStyle name="Migliaia 20 3 2 2 2 2" xfId="14708" xr:uid="{00000000-0005-0000-0000-000053620000}"/>
    <cellStyle name="Migliaia 20 3 2 2 2 2 2" xfId="18162" xr:uid="{00000000-0005-0000-0000-000054620000}"/>
    <cellStyle name="Migliaia 20 3 2 2 2 2 2 2" xfId="35078" xr:uid="{00000000-0005-0000-0000-000055620000}"/>
    <cellStyle name="Migliaia 20 3 2 2 2 2 3" xfId="40380" xr:uid="{00000000-0005-0000-0000-000056620000}"/>
    <cellStyle name="Migliaia 20 3 2 2 2 2 4" xfId="29661" xr:uid="{00000000-0005-0000-0000-000057620000}"/>
    <cellStyle name="Migliaia 20 3 2 2 2 3" xfId="32570" xr:uid="{00000000-0005-0000-0000-000058620000}"/>
    <cellStyle name="Migliaia 20 3 2 2 2 4" xfId="37729" xr:uid="{00000000-0005-0000-0000-000059620000}"/>
    <cellStyle name="Migliaia 20 3 2 2 2 5" xfId="29697" xr:uid="{00000000-0005-0000-0000-00005A620000}"/>
    <cellStyle name="Migliaia 20 3 2 2 2 6" xfId="47168" xr:uid="{00000000-0005-0000-0000-00005B620000}"/>
    <cellStyle name="Migliaia 20 3 2 2 2 7" xfId="50184" xr:uid="{00000000-0005-0000-0000-00005C620000}"/>
    <cellStyle name="Migliaia 20 3 2 2 2 8" xfId="13959" xr:uid="{00000000-0005-0000-0000-00005D620000}"/>
    <cellStyle name="Migliaia 20 3 2 2 3" xfId="7975" xr:uid="{00000000-0005-0000-0000-00005E620000}"/>
    <cellStyle name="Migliaia 20 3 2 2 4" xfId="6965" xr:uid="{00000000-0005-0000-0000-00005F620000}"/>
    <cellStyle name="Migliaia 20 3 2 2 4 2" xfId="17738" xr:uid="{00000000-0005-0000-0000-000060620000}"/>
    <cellStyle name="Migliaia 20 3 2 2 4 3" xfId="43350" xr:uid="{00000000-0005-0000-0000-000061620000}"/>
    <cellStyle name="Migliaia 20 3 2 2 4 4" xfId="46731" xr:uid="{00000000-0005-0000-0000-000062620000}"/>
    <cellStyle name="Migliaia 20 3 2 2 4 5" xfId="49747" xr:uid="{00000000-0005-0000-0000-000063620000}"/>
    <cellStyle name="Migliaia 20 3 2 2 5" xfId="16380" xr:uid="{00000000-0005-0000-0000-000064620000}"/>
    <cellStyle name="Migliaia 20 3 2 2 6" xfId="20746" xr:uid="{00000000-0005-0000-0000-000065620000}"/>
    <cellStyle name="Migliaia 20 3 2 3" xfId="3614" xr:uid="{00000000-0005-0000-0000-000066620000}"/>
    <cellStyle name="Migliaia 20 3 2 3 2" xfId="8533" xr:uid="{00000000-0005-0000-0000-000067620000}"/>
    <cellStyle name="Migliaia 20 3 2 3 2 2" xfId="35079" xr:uid="{00000000-0005-0000-0000-000068620000}"/>
    <cellStyle name="Migliaia 20 3 2 3 2 3" xfId="40381" xr:uid="{00000000-0005-0000-0000-000069620000}"/>
    <cellStyle name="Migliaia 20 3 2 3 2 4" xfId="29662" xr:uid="{00000000-0005-0000-0000-00006A620000}"/>
    <cellStyle name="Migliaia 20 3 2 3 3" xfId="8241" xr:uid="{00000000-0005-0000-0000-00006B620000}"/>
    <cellStyle name="Migliaia 20 3 2 3 4" xfId="16381" xr:uid="{00000000-0005-0000-0000-00006C620000}"/>
    <cellStyle name="Migliaia 20 3 2 3 4 2" xfId="37730" xr:uid="{00000000-0005-0000-0000-00006D620000}"/>
    <cellStyle name="Migliaia 20 3 2 3 5" xfId="12497" xr:uid="{00000000-0005-0000-0000-00006E620000}"/>
    <cellStyle name="Migliaia 20 3 2 4" xfId="7587" xr:uid="{00000000-0005-0000-0000-00006F620000}"/>
    <cellStyle name="Migliaia 20 3 2 4 2" xfId="14378" xr:uid="{00000000-0005-0000-0000-000070620000}"/>
    <cellStyle name="Migliaia 20 3 2 4 2 2" xfId="35080" xr:uid="{00000000-0005-0000-0000-000071620000}"/>
    <cellStyle name="Migliaia 20 3 2 4 2 3" xfId="40382" xr:uid="{00000000-0005-0000-0000-000072620000}"/>
    <cellStyle name="Migliaia 20 3 2 4 3" xfId="32571" xr:uid="{00000000-0005-0000-0000-000073620000}"/>
    <cellStyle name="Migliaia 20 3 2 4 4" xfId="37731" xr:uid="{00000000-0005-0000-0000-000074620000}"/>
    <cellStyle name="Migliaia 20 3 2 4 5" xfId="13466" xr:uid="{00000000-0005-0000-0000-000075620000}"/>
    <cellStyle name="Migliaia 20 3 2 5" xfId="13696" xr:uid="{00000000-0005-0000-0000-000076620000}"/>
    <cellStyle name="Migliaia 20 3 2 5 2" xfId="29663" xr:uid="{00000000-0005-0000-0000-000077620000}"/>
    <cellStyle name="Migliaia 20 3 2 5 2 2" xfId="35081" xr:uid="{00000000-0005-0000-0000-000078620000}"/>
    <cellStyle name="Migliaia 20 3 2 5 2 3" xfId="40383" xr:uid="{00000000-0005-0000-0000-000079620000}"/>
    <cellStyle name="Migliaia 20 3 2 5 3" xfId="32572" xr:uid="{00000000-0005-0000-0000-00007A620000}"/>
    <cellStyle name="Migliaia 20 3 2 5 4" xfId="37732" xr:uid="{00000000-0005-0000-0000-00007B620000}"/>
    <cellStyle name="Migliaia 20 3 2 6" xfId="16379" xr:uid="{00000000-0005-0000-0000-00007C620000}"/>
    <cellStyle name="Migliaia 20 3 2 6 2" xfId="29664" xr:uid="{00000000-0005-0000-0000-00007D620000}"/>
    <cellStyle name="Migliaia 20 3 2 6 2 2" xfId="35082" xr:uid="{00000000-0005-0000-0000-00007E620000}"/>
    <cellStyle name="Migliaia 20 3 2 6 2 3" xfId="40384" xr:uid="{00000000-0005-0000-0000-00007F620000}"/>
    <cellStyle name="Migliaia 20 3 2 6 3" xfId="32573" xr:uid="{00000000-0005-0000-0000-000080620000}"/>
    <cellStyle name="Migliaia 20 3 2 6 4" xfId="37733" xr:uid="{00000000-0005-0000-0000-000081620000}"/>
    <cellStyle name="Migliaia 20 3 2 6 5" xfId="20747" xr:uid="{00000000-0005-0000-0000-000082620000}"/>
    <cellStyle name="Migliaia 20 3 2 7" xfId="20745" xr:uid="{00000000-0005-0000-0000-000083620000}"/>
    <cellStyle name="Migliaia 20 3 2 8" xfId="2400" xr:uid="{00000000-0005-0000-0000-000084620000}"/>
    <cellStyle name="Migliaia 20 3 3" xfId="2399" xr:uid="{00000000-0005-0000-0000-000085620000}"/>
    <cellStyle name="Migliaia 20 3 3 2" xfId="4373" xr:uid="{00000000-0005-0000-0000-000086620000}"/>
    <cellStyle name="Migliaia 20 3 3 2 2" xfId="6016" xr:uid="{00000000-0005-0000-0000-000087620000}"/>
    <cellStyle name="Migliaia 20 3 3 2 2 2" xfId="35084" xr:uid="{00000000-0005-0000-0000-000088620000}"/>
    <cellStyle name="Migliaia 20 3 3 2 2 3" xfId="40386" xr:uid="{00000000-0005-0000-0000-000089620000}"/>
    <cellStyle name="Migliaia 20 3 3 2 3" xfId="14495" xr:uid="{00000000-0005-0000-0000-00008A620000}"/>
    <cellStyle name="Migliaia 20 3 3 2 4" xfId="16383" xr:uid="{00000000-0005-0000-0000-00008B620000}"/>
    <cellStyle name="Migliaia 20 3 3 2 4 2" xfId="37735" xr:uid="{00000000-0005-0000-0000-00008C620000}"/>
    <cellStyle name="Migliaia 20 3 3 2 5" xfId="12499" xr:uid="{00000000-0005-0000-0000-00008D620000}"/>
    <cellStyle name="Migliaia 20 3 3 3" xfId="5768" xr:uid="{00000000-0005-0000-0000-00008E620000}"/>
    <cellStyle name="Migliaia 20 3 3 3 2" xfId="29666" xr:uid="{00000000-0005-0000-0000-00008F620000}"/>
    <cellStyle name="Migliaia 20 3 3 3 2 2" xfId="35085" xr:uid="{00000000-0005-0000-0000-000090620000}"/>
    <cellStyle name="Migliaia 20 3 3 3 2 3" xfId="40387" xr:uid="{00000000-0005-0000-0000-000091620000}"/>
    <cellStyle name="Migliaia 20 3 3 3 3" xfId="32575" xr:uid="{00000000-0005-0000-0000-000092620000}"/>
    <cellStyle name="Migliaia 20 3 3 3 4" xfId="37736" xr:uid="{00000000-0005-0000-0000-000093620000}"/>
    <cellStyle name="Migliaia 20 3 3 4" xfId="16382" xr:uid="{00000000-0005-0000-0000-000094620000}"/>
    <cellStyle name="Migliaia 20 3 3 4 2" xfId="29667" xr:uid="{00000000-0005-0000-0000-000095620000}"/>
    <cellStyle name="Migliaia 20 3 3 4 2 2" xfId="35086" xr:uid="{00000000-0005-0000-0000-000096620000}"/>
    <cellStyle name="Migliaia 20 3 3 4 2 3" xfId="40388" xr:uid="{00000000-0005-0000-0000-000097620000}"/>
    <cellStyle name="Migliaia 20 3 3 4 3" xfId="32576" xr:uid="{00000000-0005-0000-0000-000098620000}"/>
    <cellStyle name="Migliaia 20 3 3 4 4" xfId="37737" xr:uid="{00000000-0005-0000-0000-000099620000}"/>
    <cellStyle name="Migliaia 20 3 3 4 5" xfId="20748" xr:uid="{00000000-0005-0000-0000-00009A620000}"/>
    <cellStyle name="Migliaia 20 3 3 5" xfId="20749" xr:uid="{00000000-0005-0000-0000-00009B620000}"/>
    <cellStyle name="Migliaia 20 3 3 5 2" xfId="29668" xr:uid="{00000000-0005-0000-0000-00009C620000}"/>
    <cellStyle name="Migliaia 20 3 3 5 2 2" xfId="35087" xr:uid="{00000000-0005-0000-0000-00009D620000}"/>
    <cellStyle name="Migliaia 20 3 3 5 2 3" xfId="40389" xr:uid="{00000000-0005-0000-0000-00009E620000}"/>
    <cellStyle name="Migliaia 20 3 3 5 3" xfId="32577" xr:uid="{00000000-0005-0000-0000-00009F620000}"/>
    <cellStyle name="Migliaia 20 3 3 5 4" xfId="37738" xr:uid="{00000000-0005-0000-0000-0000A0620000}"/>
    <cellStyle name="Migliaia 20 3 3 6" xfId="29665" xr:uid="{00000000-0005-0000-0000-0000A1620000}"/>
    <cellStyle name="Migliaia 20 3 3 6 2" xfId="35083" xr:uid="{00000000-0005-0000-0000-0000A2620000}"/>
    <cellStyle name="Migliaia 20 3 3 6 3" xfId="40385" xr:uid="{00000000-0005-0000-0000-0000A3620000}"/>
    <cellStyle name="Migliaia 20 3 3 7" xfId="32574" xr:uid="{00000000-0005-0000-0000-0000A4620000}"/>
    <cellStyle name="Migliaia 20 3 3 8" xfId="37734" xr:uid="{00000000-0005-0000-0000-0000A5620000}"/>
    <cellStyle name="Migliaia 20 3 3 9" xfId="12498" xr:uid="{00000000-0005-0000-0000-0000A6620000}"/>
    <cellStyle name="Migliaia 20 3 4" xfId="3279" xr:uid="{00000000-0005-0000-0000-0000A7620000}"/>
    <cellStyle name="Migliaia 20 3 4 2" xfId="4789" xr:uid="{00000000-0005-0000-0000-0000A8620000}"/>
    <cellStyle name="Migliaia 20 3 4 2 2" xfId="10741" xr:uid="{00000000-0005-0000-0000-0000A9620000}"/>
    <cellStyle name="Migliaia 20 3 4 2 3" xfId="14454" xr:uid="{00000000-0005-0000-0000-0000AA620000}"/>
    <cellStyle name="Migliaia 20 3 4 2 4" xfId="16385" xr:uid="{00000000-0005-0000-0000-0000AB620000}"/>
    <cellStyle name="Migliaia 20 3 4 2 5" xfId="28618" xr:uid="{00000000-0005-0000-0000-0000AC620000}"/>
    <cellStyle name="Migliaia 20 3 4 2 6" xfId="12501" xr:uid="{00000000-0005-0000-0000-0000AD620000}"/>
    <cellStyle name="Migliaia 20 3 4 3" xfId="9989" xr:uid="{00000000-0005-0000-0000-0000AE620000}"/>
    <cellStyle name="Migliaia 20 3 4 3 2" xfId="31496" xr:uid="{00000000-0005-0000-0000-0000AF620000}"/>
    <cellStyle name="Migliaia 20 3 4 3 2 2" xfId="36656" xr:uid="{00000000-0005-0000-0000-0000B0620000}"/>
    <cellStyle name="Migliaia 20 3 4 3 2 3" xfId="41958" xr:uid="{00000000-0005-0000-0000-0000B1620000}"/>
    <cellStyle name="Migliaia 20 3 4 3 3" xfId="34005" xr:uid="{00000000-0005-0000-0000-0000B2620000}"/>
    <cellStyle name="Migliaia 20 3 4 3 4" xfId="39307" xr:uid="{00000000-0005-0000-0000-0000B3620000}"/>
    <cellStyle name="Migliaia 20 3 4 4" xfId="16384" xr:uid="{00000000-0005-0000-0000-0000B4620000}"/>
    <cellStyle name="Migliaia 20 3 4 4 2" xfId="35088" xr:uid="{00000000-0005-0000-0000-0000B5620000}"/>
    <cellStyle name="Migliaia 20 3 4 4 3" xfId="40390" xr:uid="{00000000-0005-0000-0000-0000B6620000}"/>
    <cellStyle name="Migliaia 20 3 4 4 4" xfId="29669" xr:uid="{00000000-0005-0000-0000-0000B7620000}"/>
    <cellStyle name="Migliaia 20 3 4 5" xfId="32578" xr:uid="{00000000-0005-0000-0000-0000B8620000}"/>
    <cellStyle name="Migliaia 20 3 4 6" xfId="37739" xr:uid="{00000000-0005-0000-0000-0000B9620000}"/>
    <cellStyle name="Migliaia 20 3 4 7" xfId="12500" xr:uid="{00000000-0005-0000-0000-0000BA620000}"/>
    <cellStyle name="Migliaia 20 3 5" xfId="4053" xr:uid="{00000000-0005-0000-0000-0000BB620000}"/>
    <cellStyle name="Migliaia 20 3 5 2" xfId="10523" xr:uid="{00000000-0005-0000-0000-0000BC620000}"/>
    <cellStyle name="Migliaia 20 3 5 2 2" xfId="31497" xr:uid="{00000000-0005-0000-0000-0000BD620000}"/>
    <cellStyle name="Migliaia 20 3 5 2 2 2" xfId="36657" xr:uid="{00000000-0005-0000-0000-0000BE620000}"/>
    <cellStyle name="Migliaia 20 3 5 2 2 3" xfId="41959" xr:uid="{00000000-0005-0000-0000-0000BF620000}"/>
    <cellStyle name="Migliaia 20 3 5 2 3" xfId="34006" xr:uid="{00000000-0005-0000-0000-0000C0620000}"/>
    <cellStyle name="Migliaia 20 3 5 2 4" xfId="39308" xr:uid="{00000000-0005-0000-0000-0000C1620000}"/>
    <cellStyle name="Migliaia 20 3 5 3" xfId="16386" xr:uid="{00000000-0005-0000-0000-0000C2620000}"/>
    <cellStyle name="Migliaia 20 3 5 3 2" xfId="35089" xr:uid="{00000000-0005-0000-0000-0000C3620000}"/>
    <cellStyle name="Migliaia 20 3 5 3 3" xfId="40391" xr:uid="{00000000-0005-0000-0000-0000C4620000}"/>
    <cellStyle name="Migliaia 20 3 5 3 4" xfId="29670" xr:uid="{00000000-0005-0000-0000-0000C5620000}"/>
    <cellStyle name="Migliaia 20 3 5 4" xfId="32579" xr:uid="{00000000-0005-0000-0000-0000C6620000}"/>
    <cellStyle name="Migliaia 20 3 5 5" xfId="37740" xr:uid="{00000000-0005-0000-0000-0000C7620000}"/>
    <cellStyle name="Migliaia 20 3 5 6" xfId="12502" xr:uid="{00000000-0005-0000-0000-0000C8620000}"/>
    <cellStyle name="Migliaia 20 3 6" xfId="3613" xr:uid="{00000000-0005-0000-0000-0000C9620000}"/>
    <cellStyle name="Migliaia 20 3 6 2" xfId="10228" xr:uid="{00000000-0005-0000-0000-0000CA620000}"/>
    <cellStyle name="Migliaia 20 3 6 2 2" xfId="35090" xr:uid="{00000000-0005-0000-0000-0000CB620000}"/>
    <cellStyle name="Migliaia 20 3 6 2 3" xfId="40392" xr:uid="{00000000-0005-0000-0000-0000CC620000}"/>
    <cellStyle name="Migliaia 20 3 6 3" xfId="15027" xr:uid="{00000000-0005-0000-0000-0000CD620000}"/>
    <cellStyle name="Migliaia 20 3 6 4" xfId="16387" xr:uid="{00000000-0005-0000-0000-0000CE620000}"/>
    <cellStyle name="Migliaia 20 3 6 4 2" xfId="37741" xr:uid="{00000000-0005-0000-0000-0000CF620000}"/>
    <cellStyle name="Migliaia 20 3 6 5" xfId="12503" xr:uid="{00000000-0005-0000-0000-0000D0620000}"/>
    <cellStyle name="Migliaia 20 3 7" xfId="7822" xr:uid="{00000000-0005-0000-0000-0000D1620000}"/>
    <cellStyle name="Migliaia 20 3 7 2" xfId="29671" xr:uid="{00000000-0005-0000-0000-0000D2620000}"/>
    <cellStyle name="Migliaia 20 3 7 2 2" xfId="35091" xr:uid="{00000000-0005-0000-0000-0000D3620000}"/>
    <cellStyle name="Migliaia 20 3 7 2 3" xfId="40393" xr:uid="{00000000-0005-0000-0000-0000D4620000}"/>
    <cellStyle name="Migliaia 20 3 7 3" xfId="32580" xr:uid="{00000000-0005-0000-0000-0000D5620000}"/>
    <cellStyle name="Migliaia 20 3 7 4" xfId="37742" xr:uid="{00000000-0005-0000-0000-0000D6620000}"/>
    <cellStyle name="Migliaia 20 3 8" xfId="13697" xr:uid="{00000000-0005-0000-0000-0000D7620000}"/>
    <cellStyle name="Migliaia 20 3 8 2" xfId="29672" xr:uid="{00000000-0005-0000-0000-0000D8620000}"/>
    <cellStyle name="Migliaia 20 3 8 2 2" xfId="35092" xr:uid="{00000000-0005-0000-0000-0000D9620000}"/>
    <cellStyle name="Migliaia 20 3 8 2 3" xfId="40394" xr:uid="{00000000-0005-0000-0000-0000DA620000}"/>
    <cellStyle name="Migliaia 20 3 8 3" xfId="32581" xr:uid="{00000000-0005-0000-0000-0000DB620000}"/>
    <cellStyle name="Migliaia 20 3 8 4" xfId="37743" xr:uid="{00000000-0005-0000-0000-0000DC620000}"/>
    <cellStyle name="Migliaia 20 3 8 5" xfId="20750" xr:uid="{00000000-0005-0000-0000-0000DD620000}"/>
    <cellStyle name="Migliaia 20 3 9" xfId="16378" xr:uid="{00000000-0005-0000-0000-0000DE620000}"/>
    <cellStyle name="Migliaia 20 4" xfId="441" xr:uid="{00000000-0005-0000-0000-0000DF620000}"/>
    <cellStyle name="Migliaia 20 4 2" xfId="4375" xr:uid="{00000000-0005-0000-0000-0000E0620000}"/>
    <cellStyle name="Migliaia 20 4 2 2" xfId="5115" xr:uid="{00000000-0005-0000-0000-0000E1620000}"/>
    <cellStyle name="Migliaia 20 4 2 2 2" xfId="29673" xr:uid="{00000000-0005-0000-0000-0000E2620000}"/>
    <cellStyle name="Migliaia 20 4 2 2 2 2" xfId="35093" xr:uid="{00000000-0005-0000-0000-0000E3620000}"/>
    <cellStyle name="Migliaia 20 4 2 2 2 3" xfId="40395" xr:uid="{00000000-0005-0000-0000-0000E4620000}"/>
    <cellStyle name="Migliaia 20 4 2 2 3" xfId="32582" xr:uid="{00000000-0005-0000-0000-0000E5620000}"/>
    <cellStyle name="Migliaia 20 4 2 2 4" xfId="37744" xr:uid="{00000000-0005-0000-0000-0000E6620000}"/>
    <cellStyle name="Migliaia 20 4 2 3" xfId="8242" xr:uid="{00000000-0005-0000-0000-0000E7620000}"/>
    <cellStyle name="Migliaia 20 4 2 3 2" xfId="29674" xr:uid="{00000000-0005-0000-0000-0000E8620000}"/>
    <cellStyle name="Migliaia 20 4 2 3 2 2" xfId="35094" xr:uid="{00000000-0005-0000-0000-0000E9620000}"/>
    <cellStyle name="Migliaia 20 4 2 3 2 3" xfId="40396" xr:uid="{00000000-0005-0000-0000-0000EA620000}"/>
    <cellStyle name="Migliaia 20 4 2 3 3" xfId="32583" xr:uid="{00000000-0005-0000-0000-0000EB620000}"/>
    <cellStyle name="Migliaia 20 4 2 3 4" xfId="37745" xr:uid="{00000000-0005-0000-0000-0000EC620000}"/>
    <cellStyle name="Migliaia 20 4 2 4" xfId="7589" xr:uid="{00000000-0005-0000-0000-0000ED620000}"/>
    <cellStyle name="Migliaia 20 4 2 5" xfId="6967" xr:uid="{00000000-0005-0000-0000-0000EE620000}"/>
    <cellStyle name="Migliaia 20 4 2 5 2" xfId="17740" xr:uid="{00000000-0005-0000-0000-0000EF620000}"/>
    <cellStyle name="Migliaia 20 4 2 5 3" xfId="43884" xr:uid="{00000000-0005-0000-0000-0000F0620000}"/>
    <cellStyle name="Migliaia 20 4 2 5 4" xfId="46733" xr:uid="{00000000-0005-0000-0000-0000F1620000}"/>
    <cellStyle name="Migliaia 20 4 2 5 5" xfId="49749" xr:uid="{00000000-0005-0000-0000-0000F2620000}"/>
    <cellStyle name="Migliaia 20 4 2 6" xfId="16389" xr:uid="{00000000-0005-0000-0000-0000F3620000}"/>
    <cellStyle name="Migliaia 20 4 2 7" xfId="20752" xr:uid="{00000000-0005-0000-0000-0000F4620000}"/>
    <cellStyle name="Migliaia 20 4 3" xfId="5116" xr:uid="{00000000-0005-0000-0000-0000F5620000}"/>
    <cellStyle name="Migliaia 20 4 3 2" xfId="14496" xr:uid="{00000000-0005-0000-0000-0000F6620000}"/>
    <cellStyle name="Migliaia 20 4 3 2 2" xfId="35095" xr:uid="{00000000-0005-0000-0000-0000F7620000}"/>
    <cellStyle name="Migliaia 20 4 3 2 3" xfId="40397" xr:uid="{00000000-0005-0000-0000-0000F8620000}"/>
    <cellStyle name="Migliaia 20 4 3 3" xfId="32584" xr:uid="{00000000-0005-0000-0000-0000F9620000}"/>
    <cellStyle name="Migliaia 20 4 3 4" xfId="37746" xr:uid="{00000000-0005-0000-0000-0000FA620000}"/>
    <cellStyle name="Migliaia 20 4 3 5" xfId="13695" xr:uid="{00000000-0005-0000-0000-0000FB620000}"/>
    <cellStyle name="Migliaia 20 4 4" xfId="8243" xr:uid="{00000000-0005-0000-0000-0000FC620000}"/>
    <cellStyle name="Migliaia 20 4 4 2" xfId="29675" xr:uid="{00000000-0005-0000-0000-0000FD620000}"/>
    <cellStyle name="Migliaia 20 4 4 2 2" xfId="35096" xr:uid="{00000000-0005-0000-0000-0000FE620000}"/>
    <cellStyle name="Migliaia 20 4 4 2 3" xfId="40398" xr:uid="{00000000-0005-0000-0000-0000FF620000}"/>
    <cellStyle name="Migliaia 20 4 4 3" xfId="32585" xr:uid="{00000000-0005-0000-0000-000000630000}"/>
    <cellStyle name="Migliaia 20 4 4 4" xfId="37747" xr:uid="{00000000-0005-0000-0000-000001630000}"/>
    <cellStyle name="Migliaia 20 4 5" xfId="7588" xr:uid="{00000000-0005-0000-0000-000002630000}"/>
    <cellStyle name="Migliaia 20 4 5 2" xfId="29676" xr:uid="{00000000-0005-0000-0000-000003630000}"/>
    <cellStyle name="Migliaia 20 4 5 2 2" xfId="35097" xr:uid="{00000000-0005-0000-0000-000004630000}"/>
    <cellStyle name="Migliaia 20 4 5 2 3" xfId="40399" xr:uid="{00000000-0005-0000-0000-000005630000}"/>
    <cellStyle name="Migliaia 20 4 5 3" xfId="32586" xr:uid="{00000000-0005-0000-0000-000006630000}"/>
    <cellStyle name="Migliaia 20 4 5 4" xfId="37748" xr:uid="{00000000-0005-0000-0000-000007630000}"/>
    <cellStyle name="Migliaia 20 4 6" xfId="6966" xr:uid="{00000000-0005-0000-0000-000008630000}"/>
    <cellStyle name="Migliaia 20 4 6 2" xfId="17739" xr:uid="{00000000-0005-0000-0000-000009630000}"/>
    <cellStyle name="Migliaia 20 4 6 2 2" xfId="35098" xr:uid="{00000000-0005-0000-0000-00000A630000}"/>
    <cellStyle name="Migliaia 20 4 6 2 3" xfId="40400" xr:uid="{00000000-0005-0000-0000-00000B630000}"/>
    <cellStyle name="Migliaia 20 4 6 2 4" xfId="29677" xr:uid="{00000000-0005-0000-0000-00000C630000}"/>
    <cellStyle name="Migliaia 20 4 6 3" xfId="32587" xr:uid="{00000000-0005-0000-0000-00000D630000}"/>
    <cellStyle name="Migliaia 20 4 6 4" xfId="37749" xr:uid="{00000000-0005-0000-0000-00000E630000}"/>
    <cellStyle name="Migliaia 20 4 6 5" xfId="20753" xr:uid="{00000000-0005-0000-0000-00000F630000}"/>
    <cellStyle name="Migliaia 20 4 6 6" xfId="20280" xr:uid="{00000000-0005-0000-0000-000010630000}"/>
    <cellStyle name="Migliaia 20 4 6 7" xfId="46732" xr:uid="{00000000-0005-0000-0000-000011630000}"/>
    <cellStyle name="Migliaia 20 4 6 8" xfId="49748" xr:uid="{00000000-0005-0000-0000-000012630000}"/>
    <cellStyle name="Migliaia 20 4 7" xfId="16388" xr:uid="{00000000-0005-0000-0000-000013630000}"/>
    <cellStyle name="Migliaia 20 4 7 2" xfId="29678" xr:uid="{00000000-0005-0000-0000-000014630000}"/>
    <cellStyle name="Migliaia 20 4 7 2 2" xfId="35099" xr:uid="{00000000-0005-0000-0000-000015630000}"/>
    <cellStyle name="Migliaia 20 4 7 2 3" xfId="40401" xr:uid="{00000000-0005-0000-0000-000016630000}"/>
    <cellStyle name="Migliaia 20 4 7 3" xfId="32588" xr:uid="{00000000-0005-0000-0000-000017630000}"/>
    <cellStyle name="Migliaia 20 4 7 4" xfId="37750" xr:uid="{00000000-0005-0000-0000-000018630000}"/>
    <cellStyle name="Migliaia 20 4 7 5" xfId="20754" xr:uid="{00000000-0005-0000-0000-000019630000}"/>
    <cellStyle name="Migliaia 20 4 8" xfId="20751" xr:uid="{00000000-0005-0000-0000-00001A630000}"/>
    <cellStyle name="Migliaia 20 4 9" xfId="2401" xr:uid="{00000000-0005-0000-0000-00001B630000}"/>
    <cellStyle name="Migliaia 20 5" xfId="442" xr:uid="{00000000-0005-0000-0000-00001C630000}"/>
    <cellStyle name="Migliaia 20 5 2" xfId="4376" xr:uid="{00000000-0005-0000-0000-00001D630000}"/>
    <cellStyle name="Migliaia 20 5 2 2" xfId="14709" xr:uid="{00000000-0005-0000-0000-00001E630000}"/>
    <cellStyle name="Migliaia 20 5 2 2 2" xfId="35100" xr:uid="{00000000-0005-0000-0000-00001F630000}"/>
    <cellStyle name="Migliaia 20 5 2 2 3" xfId="40402" xr:uid="{00000000-0005-0000-0000-000020630000}"/>
    <cellStyle name="Migliaia 20 5 2 3" xfId="16391" xr:uid="{00000000-0005-0000-0000-000021630000}"/>
    <cellStyle name="Migliaia 20 5 2 3 2" xfId="32589" xr:uid="{00000000-0005-0000-0000-000022630000}"/>
    <cellStyle name="Migliaia 20 5 2 4" xfId="37751" xr:uid="{00000000-0005-0000-0000-000023630000}"/>
    <cellStyle name="Migliaia 20 5 2 5" xfId="12504" xr:uid="{00000000-0005-0000-0000-000024630000}"/>
    <cellStyle name="Migliaia 20 5 3" xfId="7590" xr:uid="{00000000-0005-0000-0000-000025630000}"/>
    <cellStyle name="Migliaia 20 5 3 2" xfId="29679" xr:uid="{00000000-0005-0000-0000-000026630000}"/>
    <cellStyle name="Migliaia 20 5 3 2 2" xfId="35101" xr:uid="{00000000-0005-0000-0000-000027630000}"/>
    <cellStyle name="Migliaia 20 5 3 2 3" xfId="40403" xr:uid="{00000000-0005-0000-0000-000028630000}"/>
    <cellStyle name="Migliaia 20 5 3 3" xfId="32590" xr:uid="{00000000-0005-0000-0000-000029630000}"/>
    <cellStyle name="Migliaia 20 5 3 4" xfId="37752" xr:uid="{00000000-0005-0000-0000-00002A630000}"/>
    <cellStyle name="Migliaia 20 5 4" xfId="6968" xr:uid="{00000000-0005-0000-0000-00002B630000}"/>
    <cellStyle name="Migliaia 20 5 4 2" xfId="17741" xr:uid="{00000000-0005-0000-0000-00002C630000}"/>
    <cellStyle name="Migliaia 20 5 4 2 2" xfId="35102" xr:uid="{00000000-0005-0000-0000-00002D630000}"/>
    <cellStyle name="Migliaia 20 5 4 2 3" xfId="40404" xr:uid="{00000000-0005-0000-0000-00002E630000}"/>
    <cellStyle name="Migliaia 20 5 4 2 4" xfId="29680" xr:uid="{00000000-0005-0000-0000-00002F630000}"/>
    <cellStyle name="Migliaia 20 5 4 3" xfId="32591" xr:uid="{00000000-0005-0000-0000-000030630000}"/>
    <cellStyle name="Migliaia 20 5 4 4" xfId="37753" xr:uid="{00000000-0005-0000-0000-000031630000}"/>
    <cellStyle name="Migliaia 20 5 4 5" xfId="20756" xr:uid="{00000000-0005-0000-0000-000032630000}"/>
    <cellStyle name="Migliaia 20 5 4 6" xfId="42508" xr:uid="{00000000-0005-0000-0000-000033630000}"/>
    <cellStyle name="Migliaia 20 5 4 7" xfId="46734" xr:uid="{00000000-0005-0000-0000-000034630000}"/>
    <cellStyle name="Migliaia 20 5 4 8" xfId="49750" xr:uid="{00000000-0005-0000-0000-000035630000}"/>
    <cellStyle name="Migliaia 20 5 5" xfId="16390" xr:uid="{00000000-0005-0000-0000-000036630000}"/>
    <cellStyle name="Migliaia 20 5 5 2" xfId="29681" xr:uid="{00000000-0005-0000-0000-000037630000}"/>
    <cellStyle name="Migliaia 20 5 5 2 2" xfId="35103" xr:uid="{00000000-0005-0000-0000-000038630000}"/>
    <cellStyle name="Migliaia 20 5 5 2 3" xfId="40405" xr:uid="{00000000-0005-0000-0000-000039630000}"/>
    <cellStyle name="Migliaia 20 5 5 3" xfId="32592" xr:uid="{00000000-0005-0000-0000-00003A630000}"/>
    <cellStyle name="Migliaia 20 5 5 4" xfId="37754" xr:uid="{00000000-0005-0000-0000-00003B630000}"/>
    <cellStyle name="Migliaia 20 5 5 5" xfId="20757" xr:uid="{00000000-0005-0000-0000-00003C630000}"/>
    <cellStyle name="Migliaia 20 5 6" xfId="20758" xr:uid="{00000000-0005-0000-0000-00003D630000}"/>
    <cellStyle name="Migliaia 20 5 6 2" xfId="29682" xr:uid="{00000000-0005-0000-0000-00003E630000}"/>
    <cellStyle name="Migliaia 20 5 6 2 2" xfId="35104" xr:uid="{00000000-0005-0000-0000-00003F630000}"/>
    <cellStyle name="Migliaia 20 5 6 2 3" xfId="40406" xr:uid="{00000000-0005-0000-0000-000040630000}"/>
    <cellStyle name="Migliaia 20 5 6 3" xfId="32593" xr:uid="{00000000-0005-0000-0000-000041630000}"/>
    <cellStyle name="Migliaia 20 5 6 4" xfId="37755" xr:uid="{00000000-0005-0000-0000-000042630000}"/>
    <cellStyle name="Migliaia 20 5 7" xfId="20755" xr:uid="{00000000-0005-0000-0000-000043630000}"/>
    <cellStyle name="Migliaia 20 5 8" xfId="2402" xr:uid="{00000000-0005-0000-0000-000044630000}"/>
    <cellStyle name="Migliaia 20 6" xfId="2397" xr:uid="{00000000-0005-0000-0000-000045630000}"/>
    <cellStyle name="Migliaia 20 6 2" xfId="4371" xr:uid="{00000000-0005-0000-0000-000046630000}"/>
    <cellStyle name="Migliaia 20 6 2 2" xfId="6015" xr:uid="{00000000-0005-0000-0000-000047630000}"/>
    <cellStyle name="Migliaia 20 6 2 3" xfId="14977" xr:uid="{00000000-0005-0000-0000-000048630000}"/>
    <cellStyle name="Migliaia 20 6 2 4" xfId="16393" xr:uid="{00000000-0005-0000-0000-000049630000}"/>
    <cellStyle name="Migliaia 20 6 2 5" xfId="28619" xr:uid="{00000000-0005-0000-0000-00004A630000}"/>
    <cellStyle name="Migliaia 20 6 2 6" xfId="12506" xr:uid="{00000000-0005-0000-0000-00004B630000}"/>
    <cellStyle name="Migliaia 20 6 3" xfId="5767" xr:uid="{00000000-0005-0000-0000-00004C630000}"/>
    <cellStyle name="Migliaia 20 6 3 2" xfId="31498" xr:uid="{00000000-0005-0000-0000-00004D630000}"/>
    <cellStyle name="Migliaia 20 6 3 2 2" xfId="36658" xr:uid="{00000000-0005-0000-0000-00004E630000}"/>
    <cellStyle name="Migliaia 20 6 3 2 3" xfId="41960" xr:uid="{00000000-0005-0000-0000-00004F630000}"/>
    <cellStyle name="Migliaia 20 6 3 3" xfId="34007" xr:uid="{00000000-0005-0000-0000-000050630000}"/>
    <cellStyle name="Migliaia 20 6 3 4" xfId="39309" xr:uid="{00000000-0005-0000-0000-000051630000}"/>
    <cellStyle name="Migliaia 20 6 4" xfId="16392" xr:uid="{00000000-0005-0000-0000-000052630000}"/>
    <cellStyle name="Migliaia 20 6 4 2" xfId="35105" xr:uid="{00000000-0005-0000-0000-000053630000}"/>
    <cellStyle name="Migliaia 20 6 4 3" xfId="40407" xr:uid="{00000000-0005-0000-0000-000054630000}"/>
    <cellStyle name="Migliaia 20 6 4 4" xfId="29683" xr:uid="{00000000-0005-0000-0000-000055630000}"/>
    <cellStyle name="Migliaia 20 6 5" xfId="32594" xr:uid="{00000000-0005-0000-0000-000056630000}"/>
    <cellStyle name="Migliaia 20 6 6" xfId="37756" xr:uid="{00000000-0005-0000-0000-000057630000}"/>
    <cellStyle name="Migliaia 20 6 7" xfId="12505" xr:uid="{00000000-0005-0000-0000-000058630000}"/>
    <cellStyle name="Migliaia 20 7" xfId="4051" xr:uid="{00000000-0005-0000-0000-000059630000}"/>
    <cellStyle name="Migliaia 20 7 2" xfId="10521" xr:uid="{00000000-0005-0000-0000-00005A630000}"/>
    <cellStyle name="Migliaia 20 7 2 2" xfId="31499" xr:uid="{00000000-0005-0000-0000-00005B630000}"/>
    <cellStyle name="Migliaia 20 7 2 2 2" xfId="36659" xr:uid="{00000000-0005-0000-0000-00005C630000}"/>
    <cellStyle name="Migliaia 20 7 2 2 3" xfId="41961" xr:uid="{00000000-0005-0000-0000-00005D630000}"/>
    <cellStyle name="Migliaia 20 7 2 3" xfId="34008" xr:uid="{00000000-0005-0000-0000-00005E630000}"/>
    <cellStyle name="Migliaia 20 7 2 4" xfId="39310" xr:uid="{00000000-0005-0000-0000-00005F630000}"/>
    <cellStyle name="Migliaia 20 7 3" xfId="16394" xr:uid="{00000000-0005-0000-0000-000060630000}"/>
    <cellStyle name="Migliaia 20 7 3 2" xfId="35106" xr:uid="{00000000-0005-0000-0000-000061630000}"/>
    <cellStyle name="Migliaia 20 7 3 3" xfId="40408" xr:uid="{00000000-0005-0000-0000-000062630000}"/>
    <cellStyle name="Migliaia 20 7 3 4" xfId="29684" xr:uid="{00000000-0005-0000-0000-000063630000}"/>
    <cellStyle name="Migliaia 20 7 4" xfId="32595" xr:uid="{00000000-0005-0000-0000-000064630000}"/>
    <cellStyle name="Migliaia 20 7 5" xfId="37757" xr:uid="{00000000-0005-0000-0000-000065630000}"/>
    <cellStyle name="Migliaia 20 7 6" xfId="12507" xr:uid="{00000000-0005-0000-0000-000066630000}"/>
    <cellStyle name="Migliaia 20 8" xfId="3611" xr:uid="{00000000-0005-0000-0000-000067630000}"/>
    <cellStyle name="Migliaia 20 8 2" xfId="10226" xr:uid="{00000000-0005-0000-0000-000068630000}"/>
    <cellStyle name="Migliaia 20 8 2 2" xfId="31500" xr:uid="{00000000-0005-0000-0000-000069630000}"/>
    <cellStyle name="Migliaia 20 8 2 2 2" xfId="36660" xr:uid="{00000000-0005-0000-0000-00006A630000}"/>
    <cellStyle name="Migliaia 20 8 2 2 3" xfId="41962" xr:uid="{00000000-0005-0000-0000-00006B630000}"/>
    <cellStyle name="Migliaia 20 8 2 3" xfId="34009" xr:uid="{00000000-0005-0000-0000-00006C630000}"/>
    <cellStyle name="Migliaia 20 8 2 4" xfId="39311" xr:uid="{00000000-0005-0000-0000-00006D630000}"/>
    <cellStyle name="Migliaia 20 8 3" xfId="16395" xr:uid="{00000000-0005-0000-0000-00006E630000}"/>
    <cellStyle name="Migliaia 20 8 3 2" xfId="35107" xr:uid="{00000000-0005-0000-0000-00006F630000}"/>
    <cellStyle name="Migliaia 20 8 3 3" xfId="40409" xr:uid="{00000000-0005-0000-0000-000070630000}"/>
    <cellStyle name="Migliaia 20 8 3 4" xfId="29685" xr:uid="{00000000-0005-0000-0000-000071630000}"/>
    <cellStyle name="Migliaia 20 8 4" xfId="32596" xr:uid="{00000000-0005-0000-0000-000072630000}"/>
    <cellStyle name="Migliaia 20 8 5" xfId="37758" xr:uid="{00000000-0005-0000-0000-000073630000}"/>
    <cellStyle name="Migliaia 20 8 6" xfId="12508" xr:uid="{00000000-0005-0000-0000-000074630000}"/>
    <cellStyle name="Migliaia 20 9" xfId="13465" xr:uid="{00000000-0005-0000-0000-000075630000}"/>
    <cellStyle name="Migliaia 20 9 2" xfId="29686" xr:uid="{00000000-0005-0000-0000-000076630000}"/>
    <cellStyle name="Migliaia 20 9 2 2" xfId="35108" xr:uid="{00000000-0005-0000-0000-000077630000}"/>
    <cellStyle name="Migliaia 20 9 2 3" xfId="40410" xr:uid="{00000000-0005-0000-0000-000078630000}"/>
    <cellStyle name="Migliaia 20 9 3" xfId="32597" xr:uid="{00000000-0005-0000-0000-000079630000}"/>
    <cellStyle name="Migliaia 20 9 4" xfId="37759" xr:uid="{00000000-0005-0000-0000-00007A630000}"/>
    <cellStyle name="Migliaia 21" xfId="443" xr:uid="{00000000-0005-0000-0000-00007B630000}"/>
    <cellStyle name="Migliaia 21 10" xfId="16396" xr:uid="{00000000-0005-0000-0000-00007C630000}"/>
    <cellStyle name="Migliaia 21 10 2" xfId="35109" xr:uid="{00000000-0005-0000-0000-00007D630000}"/>
    <cellStyle name="Migliaia 21 10 3" xfId="40411" xr:uid="{00000000-0005-0000-0000-00007E630000}"/>
    <cellStyle name="Migliaia 21 10 4" xfId="29687" xr:uid="{00000000-0005-0000-0000-00007F630000}"/>
    <cellStyle name="Migliaia 21 11" xfId="32598" xr:uid="{00000000-0005-0000-0000-000080630000}"/>
    <cellStyle name="Migliaia 21 12" xfId="37760" xr:uid="{00000000-0005-0000-0000-000081630000}"/>
    <cellStyle name="Migliaia 21 13" xfId="1822" xr:uid="{00000000-0005-0000-0000-000082630000}"/>
    <cellStyle name="Migliaia 21 2" xfId="444" xr:uid="{00000000-0005-0000-0000-000083630000}"/>
    <cellStyle name="Migliaia 21 2 2" xfId="2404" xr:uid="{00000000-0005-0000-0000-000084630000}"/>
    <cellStyle name="Migliaia 21 2 2 2" xfId="4378" xr:uid="{00000000-0005-0000-0000-000085630000}"/>
    <cellStyle name="Migliaia 21 2 2 2 2" xfId="10682" xr:uid="{00000000-0005-0000-0000-000086630000}"/>
    <cellStyle name="Migliaia 21 2 2 2 2 2" xfId="35110" xr:uid="{00000000-0005-0000-0000-000087630000}"/>
    <cellStyle name="Migliaia 21 2 2 2 2 3" xfId="40412" xr:uid="{00000000-0005-0000-0000-000088630000}"/>
    <cellStyle name="Migliaia 21 2 2 2 3" xfId="14710" xr:uid="{00000000-0005-0000-0000-000089630000}"/>
    <cellStyle name="Migliaia 21 2 2 2 4" xfId="16399" xr:uid="{00000000-0005-0000-0000-00008A630000}"/>
    <cellStyle name="Migliaia 21 2 2 2 4 2" xfId="37761" xr:uid="{00000000-0005-0000-0000-00008B630000}"/>
    <cellStyle name="Migliaia 21 2 2 2 5" xfId="12509" xr:uid="{00000000-0005-0000-0000-00008C630000}"/>
    <cellStyle name="Migliaia 21 2 2 3" xfId="7907" xr:uid="{00000000-0005-0000-0000-00008D630000}"/>
    <cellStyle name="Migliaia 21 2 2 3 2" xfId="31501" xr:uid="{00000000-0005-0000-0000-00008E630000}"/>
    <cellStyle name="Migliaia 21 2 2 3 2 2" xfId="36661" xr:uid="{00000000-0005-0000-0000-00008F630000}"/>
    <cellStyle name="Migliaia 21 2 2 3 2 3" xfId="41963" xr:uid="{00000000-0005-0000-0000-000090630000}"/>
    <cellStyle name="Migliaia 21 2 2 3 3" xfId="34010" xr:uid="{00000000-0005-0000-0000-000091630000}"/>
    <cellStyle name="Migliaia 21 2 2 3 4" xfId="39312" xr:uid="{00000000-0005-0000-0000-000092630000}"/>
    <cellStyle name="Migliaia 21 2 2 4" xfId="6969" xr:uid="{00000000-0005-0000-0000-000093630000}"/>
    <cellStyle name="Migliaia 21 2 2 4 2" xfId="17742" xr:uid="{00000000-0005-0000-0000-000094630000}"/>
    <cellStyle name="Migliaia 21 2 2 4 3" xfId="42509" xr:uid="{00000000-0005-0000-0000-000095630000}"/>
    <cellStyle name="Migliaia 21 2 2 4 4" xfId="46735" xr:uid="{00000000-0005-0000-0000-000096630000}"/>
    <cellStyle name="Migliaia 21 2 2 4 5" xfId="49751" xr:uid="{00000000-0005-0000-0000-000097630000}"/>
    <cellStyle name="Migliaia 21 2 2 5" xfId="16398" xr:uid="{00000000-0005-0000-0000-000098630000}"/>
    <cellStyle name="Migliaia 21 2 2 6" xfId="20764" xr:uid="{00000000-0005-0000-0000-000099630000}"/>
    <cellStyle name="Migliaia 21 2 3" xfId="4055" xr:uid="{00000000-0005-0000-0000-00009A630000}"/>
    <cellStyle name="Migliaia 21 2 3 2" xfId="10525" xr:uid="{00000000-0005-0000-0000-00009B630000}"/>
    <cellStyle name="Migliaia 21 2 3 2 2" xfId="31502" xr:uid="{00000000-0005-0000-0000-00009C630000}"/>
    <cellStyle name="Migliaia 21 2 3 2 2 2" xfId="36662" xr:uid="{00000000-0005-0000-0000-00009D630000}"/>
    <cellStyle name="Migliaia 21 2 3 2 2 3" xfId="41964" xr:uid="{00000000-0005-0000-0000-00009E630000}"/>
    <cellStyle name="Migliaia 21 2 3 2 3" xfId="34011" xr:uid="{00000000-0005-0000-0000-00009F630000}"/>
    <cellStyle name="Migliaia 21 2 3 2 4" xfId="39313" xr:uid="{00000000-0005-0000-0000-0000A0630000}"/>
    <cellStyle name="Migliaia 21 2 3 3" xfId="16400" xr:uid="{00000000-0005-0000-0000-0000A1630000}"/>
    <cellStyle name="Migliaia 21 2 3 3 2" xfId="35111" xr:uid="{00000000-0005-0000-0000-0000A2630000}"/>
    <cellStyle name="Migliaia 21 2 3 3 3" xfId="40413" xr:uid="{00000000-0005-0000-0000-0000A3630000}"/>
    <cellStyle name="Migliaia 21 2 3 3 4" xfId="29689" xr:uid="{00000000-0005-0000-0000-0000A4630000}"/>
    <cellStyle name="Migliaia 21 2 3 4" xfId="32600" xr:uid="{00000000-0005-0000-0000-0000A5630000}"/>
    <cellStyle name="Migliaia 21 2 3 5" xfId="37762" xr:uid="{00000000-0005-0000-0000-0000A6630000}"/>
    <cellStyle name="Migliaia 21 2 3 6" xfId="12510" xr:uid="{00000000-0005-0000-0000-0000A7630000}"/>
    <cellStyle name="Migliaia 21 2 4" xfId="3616" xr:uid="{00000000-0005-0000-0000-0000A8630000}"/>
    <cellStyle name="Migliaia 21 2 4 2" xfId="10230" xr:uid="{00000000-0005-0000-0000-0000A9630000}"/>
    <cellStyle name="Migliaia 21 2 4 2 2" xfId="35112" xr:uid="{00000000-0005-0000-0000-0000AA630000}"/>
    <cellStyle name="Migliaia 21 2 4 2 3" xfId="40414" xr:uid="{00000000-0005-0000-0000-0000AB630000}"/>
    <cellStyle name="Migliaia 21 2 4 3" xfId="14461" xr:uid="{00000000-0005-0000-0000-0000AC630000}"/>
    <cellStyle name="Migliaia 21 2 4 4" xfId="16401" xr:uid="{00000000-0005-0000-0000-0000AD630000}"/>
    <cellStyle name="Migliaia 21 2 4 4 2" xfId="37763" xr:uid="{00000000-0005-0000-0000-0000AE630000}"/>
    <cellStyle name="Migliaia 21 2 4 5" xfId="12511" xr:uid="{00000000-0005-0000-0000-0000AF630000}"/>
    <cellStyle name="Migliaia 21 2 5" xfId="9422" xr:uid="{00000000-0005-0000-0000-0000B0630000}"/>
    <cellStyle name="Migliaia 21 2 5 2" xfId="29690" xr:uid="{00000000-0005-0000-0000-0000B1630000}"/>
    <cellStyle name="Migliaia 21 2 5 2 2" xfId="35113" xr:uid="{00000000-0005-0000-0000-0000B2630000}"/>
    <cellStyle name="Migliaia 21 2 5 2 3" xfId="40415" xr:uid="{00000000-0005-0000-0000-0000B3630000}"/>
    <cellStyle name="Migliaia 21 2 5 3" xfId="32601" xr:uid="{00000000-0005-0000-0000-0000B4630000}"/>
    <cellStyle name="Migliaia 21 2 5 4" xfId="37764" xr:uid="{00000000-0005-0000-0000-0000B5630000}"/>
    <cellStyle name="Migliaia 21 2 6" xfId="16397" xr:uid="{00000000-0005-0000-0000-0000B6630000}"/>
    <cellStyle name="Migliaia 21 2 6 2" xfId="29691" xr:uid="{00000000-0005-0000-0000-0000B7630000}"/>
    <cellStyle name="Migliaia 21 2 6 2 2" xfId="35114" xr:uid="{00000000-0005-0000-0000-0000B8630000}"/>
    <cellStyle name="Migliaia 21 2 6 2 3" xfId="40416" xr:uid="{00000000-0005-0000-0000-0000B9630000}"/>
    <cellStyle name="Migliaia 21 2 6 3" xfId="32602" xr:uid="{00000000-0005-0000-0000-0000BA630000}"/>
    <cellStyle name="Migliaia 21 2 6 4" xfId="37765" xr:uid="{00000000-0005-0000-0000-0000BB630000}"/>
    <cellStyle name="Migliaia 21 2 6 5" xfId="20766" xr:uid="{00000000-0005-0000-0000-0000BC630000}"/>
    <cellStyle name="Migliaia 21 2 7" xfId="20763" xr:uid="{00000000-0005-0000-0000-0000BD630000}"/>
    <cellStyle name="Migliaia 21 2 8" xfId="1823" xr:uid="{00000000-0005-0000-0000-0000BE630000}"/>
    <cellStyle name="Migliaia 21 3" xfId="445" xr:uid="{00000000-0005-0000-0000-0000BF630000}"/>
    <cellStyle name="Migliaia 21 3 10" xfId="20767" xr:uid="{00000000-0005-0000-0000-0000C0630000}"/>
    <cellStyle name="Migliaia 21 3 11" xfId="12512" xr:uid="{00000000-0005-0000-0000-0000C1630000}"/>
    <cellStyle name="Migliaia 21 3 12" xfId="1824" xr:uid="{00000000-0005-0000-0000-0000C2630000}"/>
    <cellStyle name="Migliaia 21 3 2" xfId="446" xr:uid="{00000000-0005-0000-0000-0000C3630000}"/>
    <cellStyle name="Migliaia 21 3 2 2" xfId="4380" xr:uid="{00000000-0005-0000-0000-0000C4630000}"/>
    <cellStyle name="Migliaia 21 3 2 2 2" xfId="8244" xr:uid="{00000000-0005-0000-0000-0000C5630000}"/>
    <cellStyle name="Migliaia 21 3 2 2 2 2" xfId="14711" xr:uid="{00000000-0005-0000-0000-0000C6630000}"/>
    <cellStyle name="Migliaia 21 3 2 2 2 2 2" xfId="18163" xr:uid="{00000000-0005-0000-0000-0000C7630000}"/>
    <cellStyle name="Migliaia 21 3 2 2 2 2 2 2" xfId="35115" xr:uid="{00000000-0005-0000-0000-0000C8630000}"/>
    <cellStyle name="Migliaia 21 3 2 2 2 2 3" xfId="40417" xr:uid="{00000000-0005-0000-0000-0000C9630000}"/>
    <cellStyle name="Migliaia 21 3 2 2 2 2 4" xfId="29692" xr:uid="{00000000-0005-0000-0000-0000CA630000}"/>
    <cellStyle name="Migliaia 21 3 2 2 2 3" xfId="32603" xr:uid="{00000000-0005-0000-0000-0000CB630000}"/>
    <cellStyle name="Migliaia 21 3 2 2 2 4" xfId="37766" xr:uid="{00000000-0005-0000-0000-0000CC630000}"/>
    <cellStyle name="Migliaia 21 3 2 2 2 5" xfId="42587" xr:uid="{00000000-0005-0000-0000-0000CD630000}"/>
    <cellStyle name="Migliaia 21 3 2 2 2 6" xfId="47169" xr:uid="{00000000-0005-0000-0000-0000CE630000}"/>
    <cellStyle name="Migliaia 21 3 2 2 2 7" xfId="50185" xr:uid="{00000000-0005-0000-0000-0000CF630000}"/>
    <cellStyle name="Migliaia 21 3 2 2 2 8" xfId="13960" xr:uid="{00000000-0005-0000-0000-0000D0630000}"/>
    <cellStyle name="Migliaia 21 3 2 2 3" xfId="7439" xr:uid="{00000000-0005-0000-0000-0000D1630000}"/>
    <cellStyle name="Migliaia 21 3 2 2 4" xfId="6970" xr:uid="{00000000-0005-0000-0000-0000D2630000}"/>
    <cellStyle name="Migliaia 21 3 2 2 4 2" xfId="17743" xr:uid="{00000000-0005-0000-0000-0000D3630000}"/>
    <cellStyle name="Migliaia 21 3 2 2 4 3" xfId="42510" xr:uid="{00000000-0005-0000-0000-0000D4630000}"/>
    <cellStyle name="Migliaia 21 3 2 2 4 4" xfId="46736" xr:uid="{00000000-0005-0000-0000-0000D5630000}"/>
    <cellStyle name="Migliaia 21 3 2 2 4 5" xfId="49752" xr:uid="{00000000-0005-0000-0000-0000D6630000}"/>
    <cellStyle name="Migliaia 21 3 2 2 5" xfId="16404" xr:uid="{00000000-0005-0000-0000-0000D7630000}"/>
    <cellStyle name="Migliaia 21 3 2 2 6" xfId="20769" xr:uid="{00000000-0005-0000-0000-0000D8630000}"/>
    <cellStyle name="Migliaia 21 3 2 3" xfId="3618" xr:uid="{00000000-0005-0000-0000-0000D9630000}"/>
    <cellStyle name="Migliaia 21 3 2 3 2" xfId="8725" xr:uid="{00000000-0005-0000-0000-0000DA630000}"/>
    <cellStyle name="Migliaia 21 3 2 3 2 2" xfId="35116" xr:uid="{00000000-0005-0000-0000-0000DB630000}"/>
    <cellStyle name="Migliaia 21 3 2 3 2 3" xfId="40418" xr:uid="{00000000-0005-0000-0000-0000DC630000}"/>
    <cellStyle name="Migliaia 21 3 2 3 2 4" xfId="29693" xr:uid="{00000000-0005-0000-0000-0000DD630000}"/>
    <cellStyle name="Migliaia 21 3 2 3 3" xfId="8245" xr:uid="{00000000-0005-0000-0000-0000DE630000}"/>
    <cellStyle name="Migliaia 21 3 2 3 4" xfId="16405" xr:uid="{00000000-0005-0000-0000-0000DF630000}"/>
    <cellStyle name="Migliaia 21 3 2 3 4 2" xfId="37767" xr:uid="{00000000-0005-0000-0000-0000E0630000}"/>
    <cellStyle name="Migliaia 21 3 2 3 5" xfId="12513" xr:uid="{00000000-0005-0000-0000-0000E1630000}"/>
    <cellStyle name="Migliaia 21 3 2 4" xfId="7591" xr:uid="{00000000-0005-0000-0000-0000E2630000}"/>
    <cellStyle name="Migliaia 21 3 2 4 2" xfId="14379" xr:uid="{00000000-0005-0000-0000-0000E3630000}"/>
    <cellStyle name="Migliaia 21 3 2 4 2 2" xfId="35117" xr:uid="{00000000-0005-0000-0000-0000E4630000}"/>
    <cellStyle name="Migliaia 21 3 2 4 2 3" xfId="40419" xr:uid="{00000000-0005-0000-0000-0000E5630000}"/>
    <cellStyle name="Migliaia 21 3 2 4 3" xfId="32604" xr:uid="{00000000-0005-0000-0000-0000E6630000}"/>
    <cellStyle name="Migliaia 21 3 2 4 4" xfId="37768" xr:uid="{00000000-0005-0000-0000-0000E7630000}"/>
    <cellStyle name="Migliaia 21 3 2 4 5" xfId="13468" xr:uid="{00000000-0005-0000-0000-0000E8630000}"/>
    <cellStyle name="Migliaia 21 3 2 5" xfId="13693" xr:uid="{00000000-0005-0000-0000-0000E9630000}"/>
    <cellStyle name="Migliaia 21 3 2 5 2" xfId="29694" xr:uid="{00000000-0005-0000-0000-0000EA630000}"/>
    <cellStyle name="Migliaia 21 3 2 5 2 2" xfId="35118" xr:uid="{00000000-0005-0000-0000-0000EB630000}"/>
    <cellStyle name="Migliaia 21 3 2 5 2 3" xfId="40420" xr:uid="{00000000-0005-0000-0000-0000EC630000}"/>
    <cellStyle name="Migliaia 21 3 2 5 3" xfId="32605" xr:uid="{00000000-0005-0000-0000-0000ED630000}"/>
    <cellStyle name="Migliaia 21 3 2 5 4" xfId="37769" xr:uid="{00000000-0005-0000-0000-0000EE630000}"/>
    <cellStyle name="Migliaia 21 3 2 6" xfId="16403" xr:uid="{00000000-0005-0000-0000-0000EF630000}"/>
    <cellStyle name="Migliaia 21 3 2 6 2" xfId="29695" xr:uid="{00000000-0005-0000-0000-0000F0630000}"/>
    <cellStyle name="Migliaia 21 3 2 6 2 2" xfId="35119" xr:uid="{00000000-0005-0000-0000-0000F1630000}"/>
    <cellStyle name="Migliaia 21 3 2 6 2 3" xfId="40421" xr:uid="{00000000-0005-0000-0000-0000F2630000}"/>
    <cellStyle name="Migliaia 21 3 2 6 3" xfId="32606" xr:uid="{00000000-0005-0000-0000-0000F3630000}"/>
    <cellStyle name="Migliaia 21 3 2 6 4" xfId="37770" xr:uid="{00000000-0005-0000-0000-0000F4630000}"/>
    <cellStyle name="Migliaia 21 3 2 6 5" xfId="20772" xr:uid="{00000000-0005-0000-0000-0000F5630000}"/>
    <cellStyle name="Migliaia 21 3 2 7" xfId="20768" xr:uid="{00000000-0005-0000-0000-0000F6630000}"/>
    <cellStyle name="Migliaia 21 3 2 8" xfId="2406" xr:uid="{00000000-0005-0000-0000-0000F7630000}"/>
    <cellStyle name="Migliaia 21 3 3" xfId="2405" xr:uid="{00000000-0005-0000-0000-0000F8630000}"/>
    <cellStyle name="Migliaia 21 3 3 2" xfId="4379" xr:uid="{00000000-0005-0000-0000-0000F9630000}"/>
    <cellStyle name="Migliaia 21 3 3 2 2" xfId="6018" xr:uid="{00000000-0005-0000-0000-0000FA630000}"/>
    <cellStyle name="Migliaia 21 3 3 2 2 2" xfId="35121" xr:uid="{00000000-0005-0000-0000-0000FB630000}"/>
    <cellStyle name="Migliaia 21 3 3 2 2 3" xfId="40423" xr:uid="{00000000-0005-0000-0000-0000FC630000}"/>
    <cellStyle name="Migliaia 21 3 3 2 3" xfId="14497" xr:uid="{00000000-0005-0000-0000-0000FD630000}"/>
    <cellStyle name="Migliaia 21 3 3 2 4" xfId="16407" xr:uid="{00000000-0005-0000-0000-0000FE630000}"/>
    <cellStyle name="Migliaia 21 3 3 2 4 2" xfId="37772" xr:uid="{00000000-0005-0000-0000-0000FF630000}"/>
    <cellStyle name="Migliaia 21 3 3 2 5" xfId="12515" xr:uid="{00000000-0005-0000-0000-000000640000}"/>
    <cellStyle name="Migliaia 21 3 3 3" xfId="5770" xr:uid="{00000000-0005-0000-0000-000001640000}"/>
    <cellStyle name="Migliaia 21 3 3 3 2" xfId="29698" xr:uid="{00000000-0005-0000-0000-000002640000}"/>
    <cellStyle name="Migliaia 21 3 3 3 2 2" xfId="35122" xr:uid="{00000000-0005-0000-0000-000003640000}"/>
    <cellStyle name="Migliaia 21 3 3 3 2 3" xfId="40424" xr:uid="{00000000-0005-0000-0000-000004640000}"/>
    <cellStyle name="Migliaia 21 3 3 3 3" xfId="32609" xr:uid="{00000000-0005-0000-0000-000005640000}"/>
    <cellStyle name="Migliaia 21 3 3 3 4" xfId="37773" xr:uid="{00000000-0005-0000-0000-000006640000}"/>
    <cellStyle name="Migliaia 21 3 3 4" xfId="16406" xr:uid="{00000000-0005-0000-0000-000007640000}"/>
    <cellStyle name="Migliaia 21 3 3 4 2" xfId="29699" xr:uid="{00000000-0005-0000-0000-000008640000}"/>
    <cellStyle name="Migliaia 21 3 3 4 2 2" xfId="35123" xr:uid="{00000000-0005-0000-0000-000009640000}"/>
    <cellStyle name="Migliaia 21 3 3 4 2 3" xfId="40425" xr:uid="{00000000-0005-0000-0000-00000A640000}"/>
    <cellStyle name="Migliaia 21 3 3 4 3" xfId="32610" xr:uid="{00000000-0005-0000-0000-00000B640000}"/>
    <cellStyle name="Migliaia 21 3 3 4 4" xfId="37774" xr:uid="{00000000-0005-0000-0000-00000C640000}"/>
    <cellStyle name="Migliaia 21 3 3 4 5" xfId="20774" xr:uid="{00000000-0005-0000-0000-00000D640000}"/>
    <cellStyle name="Migliaia 21 3 3 5" xfId="20775" xr:uid="{00000000-0005-0000-0000-00000E640000}"/>
    <cellStyle name="Migliaia 21 3 3 5 2" xfId="29700" xr:uid="{00000000-0005-0000-0000-00000F640000}"/>
    <cellStyle name="Migliaia 21 3 3 5 2 2" xfId="35124" xr:uid="{00000000-0005-0000-0000-000010640000}"/>
    <cellStyle name="Migliaia 21 3 3 5 2 3" xfId="40426" xr:uid="{00000000-0005-0000-0000-000011640000}"/>
    <cellStyle name="Migliaia 21 3 3 5 3" xfId="32611" xr:uid="{00000000-0005-0000-0000-000012640000}"/>
    <cellStyle name="Migliaia 21 3 3 5 4" xfId="37775" xr:uid="{00000000-0005-0000-0000-000013640000}"/>
    <cellStyle name="Migliaia 21 3 3 6" xfId="29696" xr:uid="{00000000-0005-0000-0000-000014640000}"/>
    <cellStyle name="Migliaia 21 3 3 6 2" xfId="35120" xr:uid="{00000000-0005-0000-0000-000015640000}"/>
    <cellStyle name="Migliaia 21 3 3 6 3" xfId="40422" xr:uid="{00000000-0005-0000-0000-000016640000}"/>
    <cellStyle name="Migliaia 21 3 3 7" xfId="32607" xr:uid="{00000000-0005-0000-0000-000017640000}"/>
    <cellStyle name="Migliaia 21 3 3 8" xfId="37771" xr:uid="{00000000-0005-0000-0000-000018640000}"/>
    <cellStyle name="Migliaia 21 3 3 9" xfId="12514" xr:uid="{00000000-0005-0000-0000-000019640000}"/>
    <cellStyle name="Migliaia 21 3 4" xfId="3280" xr:uid="{00000000-0005-0000-0000-00001A640000}"/>
    <cellStyle name="Migliaia 21 3 4 2" xfId="4790" xr:uid="{00000000-0005-0000-0000-00001B640000}"/>
    <cellStyle name="Migliaia 21 3 4 2 2" xfId="10742" xr:uid="{00000000-0005-0000-0000-00001C640000}"/>
    <cellStyle name="Migliaia 21 3 4 2 3" xfId="14349" xr:uid="{00000000-0005-0000-0000-00001D640000}"/>
    <cellStyle name="Migliaia 21 3 4 2 4" xfId="16409" xr:uid="{00000000-0005-0000-0000-00001E640000}"/>
    <cellStyle name="Migliaia 21 3 4 2 5" xfId="28624" xr:uid="{00000000-0005-0000-0000-00001F640000}"/>
    <cellStyle name="Migliaia 21 3 4 2 6" xfId="12517" xr:uid="{00000000-0005-0000-0000-000020640000}"/>
    <cellStyle name="Migliaia 21 3 4 3" xfId="9990" xr:uid="{00000000-0005-0000-0000-000021640000}"/>
    <cellStyle name="Migliaia 21 3 4 3 2" xfId="31503" xr:uid="{00000000-0005-0000-0000-000022640000}"/>
    <cellStyle name="Migliaia 21 3 4 3 2 2" xfId="36663" xr:uid="{00000000-0005-0000-0000-000023640000}"/>
    <cellStyle name="Migliaia 21 3 4 3 2 3" xfId="41965" xr:uid="{00000000-0005-0000-0000-000024640000}"/>
    <cellStyle name="Migliaia 21 3 4 3 3" xfId="34012" xr:uid="{00000000-0005-0000-0000-000025640000}"/>
    <cellStyle name="Migliaia 21 3 4 3 4" xfId="39314" xr:uid="{00000000-0005-0000-0000-000026640000}"/>
    <cellStyle name="Migliaia 21 3 4 4" xfId="16408" xr:uid="{00000000-0005-0000-0000-000027640000}"/>
    <cellStyle name="Migliaia 21 3 4 4 2" xfId="35125" xr:uid="{00000000-0005-0000-0000-000028640000}"/>
    <cellStyle name="Migliaia 21 3 4 4 3" xfId="40427" xr:uid="{00000000-0005-0000-0000-000029640000}"/>
    <cellStyle name="Migliaia 21 3 4 4 4" xfId="29701" xr:uid="{00000000-0005-0000-0000-00002A640000}"/>
    <cellStyle name="Migliaia 21 3 4 5" xfId="32612" xr:uid="{00000000-0005-0000-0000-00002B640000}"/>
    <cellStyle name="Migliaia 21 3 4 6" xfId="37776" xr:uid="{00000000-0005-0000-0000-00002C640000}"/>
    <cellStyle name="Migliaia 21 3 4 7" xfId="12516" xr:uid="{00000000-0005-0000-0000-00002D640000}"/>
    <cellStyle name="Migliaia 21 3 5" xfId="4056" xr:uid="{00000000-0005-0000-0000-00002E640000}"/>
    <cellStyle name="Migliaia 21 3 5 2" xfId="10526" xr:uid="{00000000-0005-0000-0000-00002F640000}"/>
    <cellStyle name="Migliaia 21 3 5 2 2" xfId="31504" xr:uid="{00000000-0005-0000-0000-000030640000}"/>
    <cellStyle name="Migliaia 21 3 5 2 2 2" xfId="36664" xr:uid="{00000000-0005-0000-0000-000031640000}"/>
    <cellStyle name="Migliaia 21 3 5 2 2 3" xfId="41966" xr:uid="{00000000-0005-0000-0000-000032640000}"/>
    <cellStyle name="Migliaia 21 3 5 2 3" xfId="34013" xr:uid="{00000000-0005-0000-0000-000033640000}"/>
    <cellStyle name="Migliaia 21 3 5 2 4" xfId="39315" xr:uid="{00000000-0005-0000-0000-000034640000}"/>
    <cellStyle name="Migliaia 21 3 5 3" xfId="16410" xr:uid="{00000000-0005-0000-0000-000035640000}"/>
    <cellStyle name="Migliaia 21 3 5 3 2" xfId="35126" xr:uid="{00000000-0005-0000-0000-000036640000}"/>
    <cellStyle name="Migliaia 21 3 5 3 3" xfId="40428" xr:uid="{00000000-0005-0000-0000-000037640000}"/>
    <cellStyle name="Migliaia 21 3 5 3 4" xfId="29702" xr:uid="{00000000-0005-0000-0000-000038640000}"/>
    <cellStyle name="Migliaia 21 3 5 4" xfId="32613" xr:uid="{00000000-0005-0000-0000-000039640000}"/>
    <cellStyle name="Migliaia 21 3 5 5" xfId="37777" xr:uid="{00000000-0005-0000-0000-00003A640000}"/>
    <cellStyle name="Migliaia 21 3 5 6" xfId="12518" xr:uid="{00000000-0005-0000-0000-00003B640000}"/>
    <cellStyle name="Migliaia 21 3 6" xfId="3617" xr:uid="{00000000-0005-0000-0000-00003C640000}"/>
    <cellStyle name="Migliaia 21 3 6 2" xfId="10231" xr:uid="{00000000-0005-0000-0000-00003D640000}"/>
    <cellStyle name="Migliaia 21 3 6 2 2" xfId="35127" xr:uid="{00000000-0005-0000-0000-00003E640000}"/>
    <cellStyle name="Migliaia 21 3 6 2 3" xfId="40429" xr:uid="{00000000-0005-0000-0000-00003F640000}"/>
    <cellStyle name="Migliaia 21 3 6 3" xfId="15026" xr:uid="{00000000-0005-0000-0000-000040640000}"/>
    <cellStyle name="Migliaia 21 3 6 4" xfId="16411" xr:uid="{00000000-0005-0000-0000-000041640000}"/>
    <cellStyle name="Migliaia 21 3 6 4 2" xfId="37778" xr:uid="{00000000-0005-0000-0000-000042640000}"/>
    <cellStyle name="Migliaia 21 3 6 5" xfId="12519" xr:uid="{00000000-0005-0000-0000-000043640000}"/>
    <cellStyle name="Migliaia 21 3 7" xfId="7432" xr:uid="{00000000-0005-0000-0000-000044640000}"/>
    <cellStyle name="Migliaia 21 3 7 2" xfId="29703" xr:uid="{00000000-0005-0000-0000-000045640000}"/>
    <cellStyle name="Migliaia 21 3 7 2 2" xfId="35128" xr:uid="{00000000-0005-0000-0000-000046640000}"/>
    <cellStyle name="Migliaia 21 3 7 2 3" xfId="40430" xr:uid="{00000000-0005-0000-0000-000047640000}"/>
    <cellStyle name="Migliaia 21 3 7 3" xfId="32614" xr:uid="{00000000-0005-0000-0000-000048640000}"/>
    <cellStyle name="Migliaia 21 3 7 4" xfId="37779" xr:uid="{00000000-0005-0000-0000-000049640000}"/>
    <cellStyle name="Migliaia 21 3 8" xfId="13694" xr:uid="{00000000-0005-0000-0000-00004A640000}"/>
    <cellStyle name="Migliaia 21 3 8 2" xfId="29704" xr:uid="{00000000-0005-0000-0000-00004B640000}"/>
    <cellStyle name="Migliaia 21 3 8 2 2" xfId="35129" xr:uid="{00000000-0005-0000-0000-00004C640000}"/>
    <cellStyle name="Migliaia 21 3 8 2 3" xfId="40431" xr:uid="{00000000-0005-0000-0000-00004D640000}"/>
    <cellStyle name="Migliaia 21 3 8 3" xfId="32615" xr:uid="{00000000-0005-0000-0000-00004E640000}"/>
    <cellStyle name="Migliaia 21 3 8 4" xfId="37780" xr:uid="{00000000-0005-0000-0000-00004F640000}"/>
    <cellStyle name="Migliaia 21 3 8 5" xfId="20777" xr:uid="{00000000-0005-0000-0000-000050640000}"/>
    <cellStyle name="Migliaia 21 3 9" xfId="16402" xr:uid="{00000000-0005-0000-0000-000051640000}"/>
    <cellStyle name="Migliaia 21 4" xfId="447" xr:uid="{00000000-0005-0000-0000-000052640000}"/>
    <cellStyle name="Migliaia 21 4 2" xfId="4381" xr:uid="{00000000-0005-0000-0000-000053640000}"/>
    <cellStyle name="Migliaia 21 4 2 2" xfId="5117" xr:uid="{00000000-0005-0000-0000-000054640000}"/>
    <cellStyle name="Migliaia 21 4 2 2 2" xfId="29705" xr:uid="{00000000-0005-0000-0000-000055640000}"/>
    <cellStyle name="Migliaia 21 4 2 2 2 2" xfId="35130" xr:uid="{00000000-0005-0000-0000-000056640000}"/>
    <cellStyle name="Migliaia 21 4 2 2 2 3" xfId="40432" xr:uid="{00000000-0005-0000-0000-000057640000}"/>
    <cellStyle name="Migliaia 21 4 2 2 3" xfId="32616" xr:uid="{00000000-0005-0000-0000-000058640000}"/>
    <cellStyle name="Migliaia 21 4 2 2 4" xfId="37781" xr:uid="{00000000-0005-0000-0000-000059640000}"/>
    <cellStyle name="Migliaia 21 4 2 3" xfId="8246" xr:uid="{00000000-0005-0000-0000-00005A640000}"/>
    <cellStyle name="Migliaia 21 4 2 3 2" xfId="29706" xr:uid="{00000000-0005-0000-0000-00005B640000}"/>
    <cellStyle name="Migliaia 21 4 2 3 2 2" xfId="35131" xr:uid="{00000000-0005-0000-0000-00005C640000}"/>
    <cellStyle name="Migliaia 21 4 2 3 2 3" xfId="40433" xr:uid="{00000000-0005-0000-0000-00005D640000}"/>
    <cellStyle name="Migliaia 21 4 2 3 3" xfId="32617" xr:uid="{00000000-0005-0000-0000-00005E640000}"/>
    <cellStyle name="Migliaia 21 4 2 3 4" xfId="37782" xr:uid="{00000000-0005-0000-0000-00005F640000}"/>
    <cellStyle name="Migliaia 21 4 2 4" xfId="7593" xr:uid="{00000000-0005-0000-0000-000060640000}"/>
    <cellStyle name="Migliaia 21 4 2 5" xfId="6972" xr:uid="{00000000-0005-0000-0000-000061640000}"/>
    <cellStyle name="Migliaia 21 4 2 5 2" xfId="17745" xr:uid="{00000000-0005-0000-0000-000062640000}"/>
    <cellStyle name="Migliaia 21 4 2 5 3" xfId="42511" xr:uid="{00000000-0005-0000-0000-000063640000}"/>
    <cellStyle name="Migliaia 21 4 2 5 4" xfId="46738" xr:uid="{00000000-0005-0000-0000-000064640000}"/>
    <cellStyle name="Migliaia 21 4 2 5 5" xfId="49754" xr:uid="{00000000-0005-0000-0000-000065640000}"/>
    <cellStyle name="Migliaia 21 4 2 6" xfId="16413" xr:uid="{00000000-0005-0000-0000-000066640000}"/>
    <cellStyle name="Migliaia 21 4 2 7" xfId="20779" xr:uid="{00000000-0005-0000-0000-000067640000}"/>
    <cellStyle name="Migliaia 21 4 3" xfId="5118" xr:uid="{00000000-0005-0000-0000-000068640000}"/>
    <cellStyle name="Migliaia 21 4 3 2" xfId="14498" xr:uid="{00000000-0005-0000-0000-000069640000}"/>
    <cellStyle name="Migliaia 21 4 3 2 2" xfId="35132" xr:uid="{00000000-0005-0000-0000-00006A640000}"/>
    <cellStyle name="Migliaia 21 4 3 2 3" xfId="40434" xr:uid="{00000000-0005-0000-0000-00006B640000}"/>
    <cellStyle name="Migliaia 21 4 3 3" xfId="32618" xr:uid="{00000000-0005-0000-0000-00006C640000}"/>
    <cellStyle name="Migliaia 21 4 3 4" xfId="37783" xr:uid="{00000000-0005-0000-0000-00006D640000}"/>
    <cellStyle name="Migliaia 21 4 3 5" xfId="13692" xr:uid="{00000000-0005-0000-0000-00006E640000}"/>
    <cellStyle name="Migliaia 21 4 4" xfId="8247" xr:uid="{00000000-0005-0000-0000-00006F640000}"/>
    <cellStyle name="Migliaia 21 4 4 2" xfId="29707" xr:uid="{00000000-0005-0000-0000-000070640000}"/>
    <cellStyle name="Migliaia 21 4 4 2 2" xfId="35133" xr:uid="{00000000-0005-0000-0000-000071640000}"/>
    <cellStyle name="Migliaia 21 4 4 2 3" xfId="40435" xr:uid="{00000000-0005-0000-0000-000072640000}"/>
    <cellStyle name="Migliaia 21 4 4 3" xfId="32619" xr:uid="{00000000-0005-0000-0000-000073640000}"/>
    <cellStyle name="Migliaia 21 4 4 4" xfId="37784" xr:uid="{00000000-0005-0000-0000-000074640000}"/>
    <cellStyle name="Migliaia 21 4 5" xfId="7592" xr:uid="{00000000-0005-0000-0000-000075640000}"/>
    <cellStyle name="Migliaia 21 4 5 2" xfId="29708" xr:uid="{00000000-0005-0000-0000-000076640000}"/>
    <cellStyle name="Migliaia 21 4 5 2 2" xfId="35134" xr:uid="{00000000-0005-0000-0000-000077640000}"/>
    <cellStyle name="Migliaia 21 4 5 2 3" xfId="40436" xr:uid="{00000000-0005-0000-0000-000078640000}"/>
    <cellStyle name="Migliaia 21 4 5 3" xfId="32620" xr:uid="{00000000-0005-0000-0000-000079640000}"/>
    <cellStyle name="Migliaia 21 4 5 4" xfId="37785" xr:uid="{00000000-0005-0000-0000-00007A640000}"/>
    <cellStyle name="Migliaia 21 4 6" xfId="6971" xr:uid="{00000000-0005-0000-0000-00007B640000}"/>
    <cellStyle name="Migliaia 21 4 6 2" xfId="17744" xr:uid="{00000000-0005-0000-0000-00007C640000}"/>
    <cellStyle name="Migliaia 21 4 6 2 2" xfId="35135" xr:uid="{00000000-0005-0000-0000-00007D640000}"/>
    <cellStyle name="Migliaia 21 4 6 2 3" xfId="40437" xr:uid="{00000000-0005-0000-0000-00007E640000}"/>
    <cellStyle name="Migliaia 21 4 6 2 4" xfId="29709" xr:uid="{00000000-0005-0000-0000-00007F640000}"/>
    <cellStyle name="Migliaia 21 4 6 3" xfId="32621" xr:uid="{00000000-0005-0000-0000-000080640000}"/>
    <cellStyle name="Migliaia 21 4 6 4" xfId="37786" xr:uid="{00000000-0005-0000-0000-000081640000}"/>
    <cellStyle name="Migliaia 21 4 6 5" xfId="20782" xr:uid="{00000000-0005-0000-0000-000082640000}"/>
    <cellStyle name="Migliaia 21 4 6 6" xfId="43590" xr:uid="{00000000-0005-0000-0000-000083640000}"/>
    <cellStyle name="Migliaia 21 4 6 7" xfId="46737" xr:uid="{00000000-0005-0000-0000-000084640000}"/>
    <cellStyle name="Migliaia 21 4 6 8" xfId="49753" xr:uid="{00000000-0005-0000-0000-000085640000}"/>
    <cellStyle name="Migliaia 21 4 7" xfId="16412" xr:uid="{00000000-0005-0000-0000-000086640000}"/>
    <cellStyle name="Migliaia 21 4 7 2" xfId="29710" xr:uid="{00000000-0005-0000-0000-000087640000}"/>
    <cellStyle name="Migliaia 21 4 7 2 2" xfId="35136" xr:uid="{00000000-0005-0000-0000-000088640000}"/>
    <cellStyle name="Migliaia 21 4 7 2 3" xfId="40438" xr:uid="{00000000-0005-0000-0000-000089640000}"/>
    <cellStyle name="Migliaia 21 4 7 3" xfId="32622" xr:uid="{00000000-0005-0000-0000-00008A640000}"/>
    <cellStyle name="Migliaia 21 4 7 4" xfId="37787" xr:uid="{00000000-0005-0000-0000-00008B640000}"/>
    <cellStyle name="Migliaia 21 4 7 5" xfId="20783" xr:uid="{00000000-0005-0000-0000-00008C640000}"/>
    <cellStyle name="Migliaia 21 4 8" xfId="20778" xr:uid="{00000000-0005-0000-0000-00008D640000}"/>
    <cellStyle name="Migliaia 21 4 9" xfId="2407" xr:uid="{00000000-0005-0000-0000-00008E640000}"/>
    <cellStyle name="Migliaia 21 5" xfId="448" xr:uid="{00000000-0005-0000-0000-00008F640000}"/>
    <cellStyle name="Migliaia 21 5 2" xfId="4382" xr:uid="{00000000-0005-0000-0000-000090640000}"/>
    <cellStyle name="Migliaia 21 5 2 2" xfId="14712" xr:uid="{00000000-0005-0000-0000-000091640000}"/>
    <cellStyle name="Migliaia 21 5 2 2 2" xfId="35137" xr:uid="{00000000-0005-0000-0000-000092640000}"/>
    <cellStyle name="Migliaia 21 5 2 2 3" xfId="40439" xr:uid="{00000000-0005-0000-0000-000093640000}"/>
    <cellStyle name="Migliaia 21 5 2 3" xfId="16415" xr:uid="{00000000-0005-0000-0000-000094640000}"/>
    <cellStyle name="Migliaia 21 5 2 3 2" xfId="32623" xr:uid="{00000000-0005-0000-0000-000095640000}"/>
    <cellStyle name="Migliaia 21 5 2 4" xfId="37788" xr:uid="{00000000-0005-0000-0000-000096640000}"/>
    <cellStyle name="Migliaia 21 5 2 5" xfId="12520" xr:uid="{00000000-0005-0000-0000-000097640000}"/>
    <cellStyle name="Migliaia 21 5 3" xfId="7594" xr:uid="{00000000-0005-0000-0000-000098640000}"/>
    <cellStyle name="Migliaia 21 5 3 2" xfId="29711" xr:uid="{00000000-0005-0000-0000-000099640000}"/>
    <cellStyle name="Migliaia 21 5 3 2 2" xfId="35138" xr:uid="{00000000-0005-0000-0000-00009A640000}"/>
    <cellStyle name="Migliaia 21 5 3 2 3" xfId="40440" xr:uid="{00000000-0005-0000-0000-00009B640000}"/>
    <cellStyle name="Migliaia 21 5 3 3" xfId="32624" xr:uid="{00000000-0005-0000-0000-00009C640000}"/>
    <cellStyle name="Migliaia 21 5 3 4" xfId="37789" xr:uid="{00000000-0005-0000-0000-00009D640000}"/>
    <cellStyle name="Migliaia 21 5 4" xfId="6973" xr:uid="{00000000-0005-0000-0000-00009E640000}"/>
    <cellStyle name="Migliaia 21 5 4 2" xfId="17746" xr:uid="{00000000-0005-0000-0000-00009F640000}"/>
    <cellStyle name="Migliaia 21 5 4 2 2" xfId="35139" xr:uid="{00000000-0005-0000-0000-0000A0640000}"/>
    <cellStyle name="Migliaia 21 5 4 2 3" xfId="40441" xr:uid="{00000000-0005-0000-0000-0000A1640000}"/>
    <cellStyle name="Migliaia 21 5 4 2 4" xfId="29712" xr:uid="{00000000-0005-0000-0000-0000A2640000}"/>
    <cellStyle name="Migliaia 21 5 4 3" xfId="32625" xr:uid="{00000000-0005-0000-0000-0000A3640000}"/>
    <cellStyle name="Migliaia 21 5 4 4" xfId="37790" xr:uid="{00000000-0005-0000-0000-0000A4640000}"/>
    <cellStyle name="Migliaia 21 5 4 5" xfId="20785" xr:uid="{00000000-0005-0000-0000-0000A5640000}"/>
    <cellStyle name="Migliaia 21 5 4 6" xfId="44183" xr:uid="{00000000-0005-0000-0000-0000A6640000}"/>
    <cellStyle name="Migliaia 21 5 4 7" xfId="46739" xr:uid="{00000000-0005-0000-0000-0000A7640000}"/>
    <cellStyle name="Migliaia 21 5 4 8" xfId="49755" xr:uid="{00000000-0005-0000-0000-0000A8640000}"/>
    <cellStyle name="Migliaia 21 5 5" xfId="16414" xr:uid="{00000000-0005-0000-0000-0000A9640000}"/>
    <cellStyle name="Migliaia 21 5 5 2" xfId="29713" xr:uid="{00000000-0005-0000-0000-0000AA640000}"/>
    <cellStyle name="Migliaia 21 5 5 2 2" xfId="35140" xr:uid="{00000000-0005-0000-0000-0000AB640000}"/>
    <cellStyle name="Migliaia 21 5 5 2 3" xfId="40442" xr:uid="{00000000-0005-0000-0000-0000AC640000}"/>
    <cellStyle name="Migliaia 21 5 5 3" xfId="32626" xr:uid="{00000000-0005-0000-0000-0000AD640000}"/>
    <cellStyle name="Migliaia 21 5 5 4" xfId="37791" xr:uid="{00000000-0005-0000-0000-0000AE640000}"/>
    <cellStyle name="Migliaia 21 5 5 5" xfId="20786" xr:uid="{00000000-0005-0000-0000-0000AF640000}"/>
    <cellStyle name="Migliaia 21 5 6" xfId="20787" xr:uid="{00000000-0005-0000-0000-0000B0640000}"/>
    <cellStyle name="Migliaia 21 5 6 2" xfId="29714" xr:uid="{00000000-0005-0000-0000-0000B1640000}"/>
    <cellStyle name="Migliaia 21 5 6 2 2" xfId="35141" xr:uid="{00000000-0005-0000-0000-0000B2640000}"/>
    <cellStyle name="Migliaia 21 5 6 2 3" xfId="40443" xr:uid="{00000000-0005-0000-0000-0000B3640000}"/>
    <cellStyle name="Migliaia 21 5 6 3" xfId="32627" xr:uid="{00000000-0005-0000-0000-0000B4640000}"/>
    <cellStyle name="Migliaia 21 5 6 4" xfId="37792" xr:uid="{00000000-0005-0000-0000-0000B5640000}"/>
    <cellStyle name="Migliaia 21 5 7" xfId="20784" xr:uid="{00000000-0005-0000-0000-0000B6640000}"/>
    <cellStyle name="Migliaia 21 5 8" xfId="2408" xr:uid="{00000000-0005-0000-0000-0000B7640000}"/>
    <cellStyle name="Migliaia 21 6" xfId="2403" xr:uid="{00000000-0005-0000-0000-0000B8640000}"/>
    <cellStyle name="Migliaia 21 6 2" xfId="4377" xr:uid="{00000000-0005-0000-0000-0000B9640000}"/>
    <cellStyle name="Migliaia 21 6 2 2" xfId="6017" xr:uid="{00000000-0005-0000-0000-0000BA640000}"/>
    <cellStyle name="Migliaia 21 6 2 3" xfId="14976" xr:uid="{00000000-0005-0000-0000-0000BB640000}"/>
    <cellStyle name="Migliaia 21 6 2 4" xfId="16417" xr:uid="{00000000-0005-0000-0000-0000BC640000}"/>
    <cellStyle name="Migliaia 21 6 2 5" xfId="28626" xr:uid="{00000000-0005-0000-0000-0000BD640000}"/>
    <cellStyle name="Migliaia 21 6 2 6" xfId="12522" xr:uid="{00000000-0005-0000-0000-0000BE640000}"/>
    <cellStyle name="Migliaia 21 6 3" xfId="5769" xr:uid="{00000000-0005-0000-0000-0000BF640000}"/>
    <cellStyle name="Migliaia 21 6 3 2" xfId="31505" xr:uid="{00000000-0005-0000-0000-0000C0640000}"/>
    <cellStyle name="Migliaia 21 6 3 2 2" xfId="36665" xr:uid="{00000000-0005-0000-0000-0000C1640000}"/>
    <cellStyle name="Migliaia 21 6 3 2 3" xfId="41967" xr:uid="{00000000-0005-0000-0000-0000C2640000}"/>
    <cellStyle name="Migliaia 21 6 3 3" xfId="34014" xr:uid="{00000000-0005-0000-0000-0000C3640000}"/>
    <cellStyle name="Migliaia 21 6 3 4" xfId="39316" xr:uid="{00000000-0005-0000-0000-0000C4640000}"/>
    <cellStyle name="Migliaia 21 6 4" xfId="16416" xr:uid="{00000000-0005-0000-0000-0000C5640000}"/>
    <cellStyle name="Migliaia 21 6 4 2" xfId="35142" xr:uid="{00000000-0005-0000-0000-0000C6640000}"/>
    <cellStyle name="Migliaia 21 6 4 3" xfId="40444" xr:uid="{00000000-0005-0000-0000-0000C7640000}"/>
    <cellStyle name="Migliaia 21 6 4 4" xfId="29715" xr:uid="{00000000-0005-0000-0000-0000C8640000}"/>
    <cellStyle name="Migliaia 21 6 5" xfId="32628" xr:uid="{00000000-0005-0000-0000-0000C9640000}"/>
    <cellStyle name="Migliaia 21 6 6" xfId="37793" xr:uid="{00000000-0005-0000-0000-0000CA640000}"/>
    <cellStyle name="Migliaia 21 6 7" xfId="12521" xr:uid="{00000000-0005-0000-0000-0000CB640000}"/>
    <cellStyle name="Migliaia 21 7" xfId="4054" xr:uid="{00000000-0005-0000-0000-0000CC640000}"/>
    <cellStyle name="Migliaia 21 7 2" xfId="10524" xr:uid="{00000000-0005-0000-0000-0000CD640000}"/>
    <cellStyle name="Migliaia 21 7 2 2" xfId="31506" xr:uid="{00000000-0005-0000-0000-0000CE640000}"/>
    <cellStyle name="Migliaia 21 7 2 2 2" xfId="36666" xr:uid="{00000000-0005-0000-0000-0000CF640000}"/>
    <cellStyle name="Migliaia 21 7 2 2 3" xfId="41968" xr:uid="{00000000-0005-0000-0000-0000D0640000}"/>
    <cellStyle name="Migliaia 21 7 2 3" xfId="34015" xr:uid="{00000000-0005-0000-0000-0000D1640000}"/>
    <cellStyle name="Migliaia 21 7 2 4" xfId="39317" xr:uid="{00000000-0005-0000-0000-0000D2640000}"/>
    <cellStyle name="Migliaia 21 7 3" xfId="16418" xr:uid="{00000000-0005-0000-0000-0000D3640000}"/>
    <cellStyle name="Migliaia 21 7 3 2" xfId="35143" xr:uid="{00000000-0005-0000-0000-0000D4640000}"/>
    <cellStyle name="Migliaia 21 7 3 3" xfId="40445" xr:uid="{00000000-0005-0000-0000-0000D5640000}"/>
    <cellStyle name="Migliaia 21 7 3 4" xfId="29716" xr:uid="{00000000-0005-0000-0000-0000D6640000}"/>
    <cellStyle name="Migliaia 21 7 4" xfId="32629" xr:uid="{00000000-0005-0000-0000-0000D7640000}"/>
    <cellStyle name="Migliaia 21 7 5" xfId="37794" xr:uid="{00000000-0005-0000-0000-0000D8640000}"/>
    <cellStyle name="Migliaia 21 7 6" xfId="12523" xr:uid="{00000000-0005-0000-0000-0000D9640000}"/>
    <cellStyle name="Migliaia 21 8" xfId="3615" xr:uid="{00000000-0005-0000-0000-0000DA640000}"/>
    <cellStyle name="Migliaia 21 8 2" xfId="10229" xr:uid="{00000000-0005-0000-0000-0000DB640000}"/>
    <cellStyle name="Migliaia 21 8 2 2" xfId="31507" xr:uid="{00000000-0005-0000-0000-0000DC640000}"/>
    <cellStyle name="Migliaia 21 8 2 2 2" xfId="36667" xr:uid="{00000000-0005-0000-0000-0000DD640000}"/>
    <cellStyle name="Migliaia 21 8 2 2 3" xfId="41969" xr:uid="{00000000-0005-0000-0000-0000DE640000}"/>
    <cellStyle name="Migliaia 21 8 2 3" xfId="34016" xr:uid="{00000000-0005-0000-0000-0000DF640000}"/>
    <cellStyle name="Migliaia 21 8 2 4" xfId="39318" xr:uid="{00000000-0005-0000-0000-0000E0640000}"/>
    <cellStyle name="Migliaia 21 8 3" xfId="16419" xr:uid="{00000000-0005-0000-0000-0000E1640000}"/>
    <cellStyle name="Migliaia 21 8 3 2" xfId="35144" xr:uid="{00000000-0005-0000-0000-0000E2640000}"/>
    <cellStyle name="Migliaia 21 8 3 3" xfId="40446" xr:uid="{00000000-0005-0000-0000-0000E3640000}"/>
    <cellStyle name="Migliaia 21 8 3 4" xfId="29717" xr:uid="{00000000-0005-0000-0000-0000E4640000}"/>
    <cellStyle name="Migliaia 21 8 4" xfId="32630" xr:uid="{00000000-0005-0000-0000-0000E5640000}"/>
    <cellStyle name="Migliaia 21 8 5" xfId="37795" xr:uid="{00000000-0005-0000-0000-0000E6640000}"/>
    <cellStyle name="Migliaia 21 8 6" xfId="12524" xr:uid="{00000000-0005-0000-0000-0000E7640000}"/>
    <cellStyle name="Migliaia 21 9" xfId="13467" xr:uid="{00000000-0005-0000-0000-0000E8640000}"/>
    <cellStyle name="Migliaia 21 9 2" xfId="29718" xr:uid="{00000000-0005-0000-0000-0000E9640000}"/>
    <cellStyle name="Migliaia 21 9 2 2" xfId="35145" xr:uid="{00000000-0005-0000-0000-0000EA640000}"/>
    <cellStyle name="Migliaia 21 9 2 3" xfId="40447" xr:uid="{00000000-0005-0000-0000-0000EB640000}"/>
    <cellStyle name="Migliaia 21 9 3" xfId="32631" xr:uid="{00000000-0005-0000-0000-0000EC640000}"/>
    <cellStyle name="Migliaia 21 9 4" xfId="37796" xr:uid="{00000000-0005-0000-0000-0000ED640000}"/>
    <cellStyle name="Migliaia 22" xfId="449" xr:uid="{00000000-0005-0000-0000-0000EE640000}"/>
    <cellStyle name="Migliaia 22 10" xfId="16420" xr:uid="{00000000-0005-0000-0000-0000EF640000}"/>
    <cellStyle name="Migliaia 22 10 2" xfId="35146" xr:uid="{00000000-0005-0000-0000-0000F0640000}"/>
    <cellStyle name="Migliaia 22 10 3" xfId="40448" xr:uid="{00000000-0005-0000-0000-0000F1640000}"/>
    <cellStyle name="Migliaia 22 10 4" xfId="29719" xr:uid="{00000000-0005-0000-0000-0000F2640000}"/>
    <cellStyle name="Migliaia 22 11" xfId="32632" xr:uid="{00000000-0005-0000-0000-0000F3640000}"/>
    <cellStyle name="Migliaia 22 12" xfId="37797" xr:uid="{00000000-0005-0000-0000-0000F4640000}"/>
    <cellStyle name="Migliaia 22 13" xfId="1825" xr:uid="{00000000-0005-0000-0000-0000F5640000}"/>
    <cellStyle name="Migliaia 22 2" xfId="450" xr:uid="{00000000-0005-0000-0000-0000F6640000}"/>
    <cellStyle name="Migliaia 22 2 2" xfId="2410" xr:uid="{00000000-0005-0000-0000-0000F7640000}"/>
    <cellStyle name="Migliaia 22 2 2 2" xfId="4384" xr:uid="{00000000-0005-0000-0000-0000F8640000}"/>
    <cellStyle name="Migliaia 22 2 2 2 2" xfId="10683" xr:uid="{00000000-0005-0000-0000-0000F9640000}"/>
    <cellStyle name="Migliaia 22 2 2 2 2 2" xfId="35147" xr:uid="{00000000-0005-0000-0000-0000FA640000}"/>
    <cellStyle name="Migliaia 22 2 2 2 2 3" xfId="40449" xr:uid="{00000000-0005-0000-0000-0000FB640000}"/>
    <cellStyle name="Migliaia 22 2 2 2 3" xfId="14713" xr:uid="{00000000-0005-0000-0000-0000FC640000}"/>
    <cellStyle name="Migliaia 22 2 2 2 4" xfId="16423" xr:uid="{00000000-0005-0000-0000-0000FD640000}"/>
    <cellStyle name="Migliaia 22 2 2 2 4 2" xfId="37798" xr:uid="{00000000-0005-0000-0000-0000FE640000}"/>
    <cellStyle name="Migliaia 22 2 2 2 5" xfId="12525" xr:uid="{00000000-0005-0000-0000-0000FF640000}"/>
    <cellStyle name="Migliaia 22 2 2 3" xfId="7908" xr:uid="{00000000-0005-0000-0000-000000650000}"/>
    <cellStyle name="Migliaia 22 2 2 3 2" xfId="31508" xr:uid="{00000000-0005-0000-0000-000001650000}"/>
    <cellStyle name="Migliaia 22 2 2 3 2 2" xfId="36668" xr:uid="{00000000-0005-0000-0000-000002650000}"/>
    <cellStyle name="Migliaia 22 2 2 3 2 3" xfId="41970" xr:uid="{00000000-0005-0000-0000-000003650000}"/>
    <cellStyle name="Migliaia 22 2 2 3 3" xfId="34017" xr:uid="{00000000-0005-0000-0000-000004650000}"/>
    <cellStyle name="Migliaia 22 2 2 3 4" xfId="39319" xr:uid="{00000000-0005-0000-0000-000005650000}"/>
    <cellStyle name="Migliaia 22 2 2 4" xfId="6974" xr:uid="{00000000-0005-0000-0000-000006650000}"/>
    <cellStyle name="Migliaia 22 2 2 4 2" xfId="17747" xr:uid="{00000000-0005-0000-0000-000007650000}"/>
    <cellStyle name="Migliaia 22 2 2 4 3" xfId="42512" xr:uid="{00000000-0005-0000-0000-000008650000}"/>
    <cellStyle name="Migliaia 22 2 2 4 4" xfId="46740" xr:uid="{00000000-0005-0000-0000-000009650000}"/>
    <cellStyle name="Migliaia 22 2 2 4 5" xfId="49756" xr:uid="{00000000-0005-0000-0000-00000A650000}"/>
    <cellStyle name="Migliaia 22 2 2 5" xfId="16422" xr:uid="{00000000-0005-0000-0000-00000B650000}"/>
    <cellStyle name="Migliaia 22 2 2 6" xfId="20792" xr:uid="{00000000-0005-0000-0000-00000C650000}"/>
    <cellStyle name="Migliaia 22 2 3" xfId="4058" xr:uid="{00000000-0005-0000-0000-00000D650000}"/>
    <cellStyle name="Migliaia 22 2 3 2" xfId="10528" xr:uid="{00000000-0005-0000-0000-00000E650000}"/>
    <cellStyle name="Migliaia 22 2 3 2 2" xfId="31509" xr:uid="{00000000-0005-0000-0000-00000F650000}"/>
    <cellStyle name="Migliaia 22 2 3 2 2 2" xfId="36669" xr:uid="{00000000-0005-0000-0000-000010650000}"/>
    <cellStyle name="Migliaia 22 2 3 2 2 3" xfId="41971" xr:uid="{00000000-0005-0000-0000-000011650000}"/>
    <cellStyle name="Migliaia 22 2 3 2 3" xfId="34018" xr:uid="{00000000-0005-0000-0000-000012650000}"/>
    <cellStyle name="Migliaia 22 2 3 2 4" xfId="39320" xr:uid="{00000000-0005-0000-0000-000013650000}"/>
    <cellStyle name="Migliaia 22 2 3 3" xfId="16424" xr:uid="{00000000-0005-0000-0000-000014650000}"/>
    <cellStyle name="Migliaia 22 2 3 3 2" xfId="35148" xr:uid="{00000000-0005-0000-0000-000015650000}"/>
    <cellStyle name="Migliaia 22 2 3 3 3" xfId="40450" xr:uid="{00000000-0005-0000-0000-000016650000}"/>
    <cellStyle name="Migliaia 22 2 3 3 4" xfId="29720" xr:uid="{00000000-0005-0000-0000-000017650000}"/>
    <cellStyle name="Migliaia 22 2 3 4" xfId="32633" xr:uid="{00000000-0005-0000-0000-000018650000}"/>
    <cellStyle name="Migliaia 22 2 3 5" xfId="37799" xr:uid="{00000000-0005-0000-0000-000019650000}"/>
    <cellStyle name="Migliaia 22 2 3 6" xfId="12526" xr:uid="{00000000-0005-0000-0000-00001A650000}"/>
    <cellStyle name="Migliaia 22 2 4" xfId="3620" xr:uid="{00000000-0005-0000-0000-00001B650000}"/>
    <cellStyle name="Migliaia 22 2 4 2" xfId="10233" xr:uid="{00000000-0005-0000-0000-00001C650000}"/>
    <cellStyle name="Migliaia 22 2 4 2 2" xfId="35149" xr:uid="{00000000-0005-0000-0000-00001D650000}"/>
    <cellStyle name="Migliaia 22 2 4 2 3" xfId="40451" xr:uid="{00000000-0005-0000-0000-00001E650000}"/>
    <cellStyle name="Migliaia 22 2 4 3" xfId="15025" xr:uid="{00000000-0005-0000-0000-00001F650000}"/>
    <cellStyle name="Migliaia 22 2 4 4" xfId="16425" xr:uid="{00000000-0005-0000-0000-000020650000}"/>
    <cellStyle name="Migliaia 22 2 4 4 2" xfId="37800" xr:uid="{00000000-0005-0000-0000-000021650000}"/>
    <cellStyle name="Migliaia 22 2 4 5" xfId="12527" xr:uid="{00000000-0005-0000-0000-000022650000}"/>
    <cellStyle name="Migliaia 22 2 5" xfId="9423" xr:uid="{00000000-0005-0000-0000-000023650000}"/>
    <cellStyle name="Migliaia 22 2 5 2" xfId="29721" xr:uid="{00000000-0005-0000-0000-000024650000}"/>
    <cellStyle name="Migliaia 22 2 5 2 2" xfId="35150" xr:uid="{00000000-0005-0000-0000-000025650000}"/>
    <cellStyle name="Migliaia 22 2 5 2 3" xfId="40452" xr:uid="{00000000-0005-0000-0000-000026650000}"/>
    <cellStyle name="Migliaia 22 2 5 3" xfId="32634" xr:uid="{00000000-0005-0000-0000-000027650000}"/>
    <cellStyle name="Migliaia 22 2 5 4" xfId="37801" xr:uid="{00000000-0005-0000-0000-000028650000}"/>
    <cellStyle name="Migliaia 22 2 6" xfId="16421" xr:uid="{00000000-0005-0000-0000-000029650000}"/>
    <cellStyle name="Migliaia 22 2 6 2" xfId="29722" xr:uid="{00000000-0005-0000-0000-00002A650000}"/>
    <cellStyle name="Migliaia 22 2 6 2 2" xfId="35151" xr:uid="{00000000-0005-0000-0000-00002B650000}"/>
    <cellStyle name="Migliaia 22 2 6 2 3" xfId="40453" xr:uid="{00000000-0005-0000-0000-00002C650000}"/>
    <cellStyle name="Migliaia 22 2 6 3" xfId="32635" xr:uid="{00000000-0005-0000-0000-00002D650000}"/>
    <cellStyle name="Migliaia 22 2 6 4" xfId="37802" xr:uid="{00000000-0005-0000-0000-00002E650000}"/>
    <cellStyle name="Migliaia 22 2 6 5" xfId="20793" xr:uid="{00000000-0005-0000-0000-00002F650000}"/>
    <cellStyle name="Migliaia 22 2 7" xfId="20791" xr:uid="{00000000-0005-0000-0000-000030650000}"/>
    <cellStyle name="Migliaia 22 2 8" xfId="1826" xr:uid="{00000000-0005-0000-0000-000031650000}"/>
    <cellStyle name="Migliaia 22 3" xfId="451" xr:uid="{00000000-0005-0000-0000-000032650000}"/>
    <cellStyle name="Migliaia 22 3 10" xfId="20794" xr:uid="{00000000-0005-0000-0000-000033650000}"/>
    <cellStyle name="Migliaia 22 3 11" xfId="12528" xr:uid="{00000000-0005-0000-0000-000034650000}"/>
    <cellStyle name="Migliaia 22 3 12" xfId="1827" xr:uid="{00000000-0005-0000-0000-000035650000}"/>
    <cellStyle name="Migliaia 22 3 2" xfId="452" xr:uid="{00000000-0005-0000-0000-000036650000}"/>
    <cellStyle name="Migliaia 22 3 2 2" xfId="4386" xr:uid="{00000000-0005-0000-0000-000037650000}"/>
    <cellStyle name="Migliaia 22 3 2 2 2" xfId="8248" xr:uid="{00000000-0005-0000-0000-000038650000}"/>
    <cellStyle name="Migliaia 22 3 2 2 2 2" xfId="14714" xr:uid="{00000000-0005-0000-0000-000039650000}"/>
    <cellStyle name="Migliaia 22 3 2 2 2 2 2" xfId="18164" xr:uid="{00000000-0005-0000-0000-00003A650000}"/>
    <cellStyle name="Migliaia 22 3 2 2 2 2 2 2" xfId="35152" xr:uid="{00000000-0005-0000-0000-00003B650000}"/>
    <cellStyle name="Migliaia 22 3 2 2 2 2 3" xfId="40454" xr:uid="{00000000-0005-0000-0000-00003C650000}"/>
    <cellStyle name="Migliaia 22 3 2 2 2 2 4" xfId="29723" xr:uid="{00000000-0005-0000-0000-00003D650000}"/>
    <cellStyle name="Migliaia 22 3 2 2 2 3" xfId="32636" xr:uid="{00000000-0005-0000-0000-00003E650000}"/>
    <cellStyle name="Migliaia 22 3 2 2 2 4" xfId="37803" xr:uid="{00000000-0005-0000-0000-00003F650000}"/>
    <cellStyle name="Migliaia 22 3 2 2 2 5" xfId="44042" xr:uid="{00000000-0005-0000-0000-000040650000}"/>
    <cellStyle name="Migliaia 22 3 2 2 2 6" xfId="47170" xr:uid="{00000000-0005-0000-0000-000041650000}"/>
    <cellStyle name="Migliaia 22 3 2 2 2 7" xfId="50186" xr:uid="{00000000-0005-0000-0000-000042650000}"/>
    <cellStyle name="Migliaia 22 3 2 2 2 8" xfId="13961" xr:uid="{00000000-0005-0000-0000-000043650000}"/>
    <cellStyle name="Migliaia 22 3 2 2 3" xfId="7976" xr:uid="{00000000-0005-0000-0000-000044650000}"/>
    <cellStyle name="Migliaia 22 3 2 2 4" xfId="6975" xr:uid="{00000000-0005-0000-0000-000045650000}"/>
    <cellStyle name="Migliaia 22 3 2 2 4 2" xfId="17748" xr:uid="{00000000-0005-0000-0000-000046650000}"/>
    <cellStyle name="Migliaia 22 3 2 2 4 3" xfId="44758" xr:uid="{00000000-0005-0000-0000-000047650000}"/>
    <cellStyle name="Migliaia 22 3 2 2 4 4" xfId="46741" xr:uid="{00000000-0005-0000-0000-000048650000}"/>
    <cellStyle name="Migliaia 22 3 2 2 4 5" xfId="49757" xr:uid="{00000000-0005-0000-0000-000049650000}"/>
    <cellStyle name="Migliaia 22 3 2 2 5" xfId="16428" xr:uid="{00000000-0005-0000-0000-00004A650000}"/>
    <cellStyle name="Migliaia 22 3 2 2 6" xfId="20796" xr:uid="{00000000-0005-0000-0000-00004B650000}"/>
    <cellStyle name="Migliaia 22 3 2 3" xfId="3622" xr:uid="{00000000-0005-0000-0000-00004C650000}"/>
    <cellStyle name="Migliaia 22 3 2 3 2" xfId="8724" xr:uid="{00000000-0005-0000-0000-00004D650000}"/>
    <cellStyle name="Migliaia 22 3 2 3 2 2" xfId="35153" xr:uid="{00000000-0005-0000-0000-00004E650000}"/>
    <cellStyle name="Migliaia 22 3 2 3 2 3" xfId="40455" xr:uid="{00000000-0005-0000-0000-00004F650000}"/>
    <cellStyle name="Migliaia 22 3 2 3 2 4" xfId="29724" xr:uid="{00000000-0005-0000-0000-000050650000}"/>
    <cellStyle name="Migliaia 22 3 2 3 3" xfId="8249" xr:uid="{00000000-0005-0000-0000-000051650000}"/>
    <cellStyle name="Migliaia 22 3 2 3 4" xfId="16429" xr:uid="{00000000-0005-0000-0000-000052650000}"/>
    <cellStyle name="Migliaia 22 3 2 3 4 2" xfId="37804" xr:uid="{00000000-0005-0000-0000-000053650000}"/>
    <cellStyle name="Migliaia 22 3 2 3 5" xfId="12529" xr:uid="{00000000-0005-0000-0000-000054650000}"/>
    <cellStyle name="Migliaia 22 3 2 4" xfId="7595" xr:uid="{00000000-0005-0000-0000-000055650000}"/>
    <cellStyle name="Migliaia 22 3 2 4 2" xfId="14380" xr:uid="{00000000-0005-0000-0000-000056650000}"/>
    <cellStyle name="Migliaia 22 3 2 4 2 2" xfId="35154" xr:uid="{00000000-0005-0000-0000-000057650000}"/>
    <cellStyle name="Migliaia 22 3 2 4 2 3" xfId="40456" xr:uid="{00000000-0005-0000-0000-000058650000}"/>
    <cellStyle name="Migliaia 22 3 2 4 3" xfId="32637" xr:uid="{00000000-0005-0000-0000-000059650000}"/>
    <cellStyle name="Migliaia 22 3 2 4 4" xfId="37805" xr:uid="{00000000-0005-0000-0000-00005A650000}"/>
    <cellStyle name="Migliaia 22 3 2 4 5" xfId="13470" xr:uid="{00000000-0005-0000-0000-00005B650000}"/>
    <cellStyle name="Migliaia 22 3 2 5" xfId="13690" xr:uid="{00000000-0005-0000-0000-00005C650000}"/>
    <cellStyle name="Migliaia 22 3 2 5 2" xfId="29725" xr:uid="{00000000-0005-0000-0000-00005D650000}"/>
    <cellStyle name="Migliaia 22 3 2 5 2 2" xfId="35155" xr:uid="{00000000-0005-0000-0000-00005E650000}"/>
    <cellStyle name="Migliaia 22 3 2 5 2 3" xfId="40457" xr:uid="{00000000-0005-0000-0000-00005F650000}"/>
    <cellStyle name="Migliaia 22 3 2 5 3" xfId="32638" xr:uid="{00000000-0005-0000-0000-000060650000}"/>
    <cellStyle name="Migliaia 22 3 2 5 4" xfId="37806" xr:uid="{00000000-0005-0000-0000-000061650000}"/>
    <cellStyle name="Migliaia 22 3 2 6" xfId="16427" xr:uid="{00000000-0005-0000-0000-000062650000}"/>
    <cellStyle name="Migliaia 22 3 2 6 2" xfId="29726" xr:uid="{00000000-0005-0000-0000-000063650000}"/>
    <cellStyle name="Migliaia 22 3 2 6 2 2" xfId="35156" xr:uid="{00000000-0005-0000-0000-000064650000}"/>
    <cellStyle name="Migliaia 22 3 2 6 2 3" xfId="40458" xr:uid="{00000000-0005-0000-0000-000065650000}"/>
    <cellStyle name="Migliaia 22 3 2 6 3" xfId="32639" xr:uid="{00000000-0005-0000-0000-000066650000}"/>
    <cellStyle name="Migliaia 22 3 2 6 4" xfId="37807" xr:uid="{00000000-0005-0000-0000-000067650000}"/>
    <cellStyle name="Migliaia 22 3 2 6 5" xfId="20797" xr:uid="{00000000-0005-0000-0000-000068650000}"/>
    <cellStyle name="Migliaia 22 3 2 7" xfId="20795" xr:uid="{00000000-0005-0000-0000-000069650000}"/>
    <cellStyle name="Migliaia 22 3 2 8" xfId="2412" xr:uid="{00000000-0005-0000-0000-00006A650000}"/>
    <cellStyle name="Migliaia 22 3 3" xfId="2411" xr:uid="{00000000-0005-0000-0000-00006B650000}"/>
    <cellStyle name="Migliaia 22 3 3 2" xfId="4385" xr:uid="{00000000-0005-0000-0000-00006C650000}"/>
    <cellStyle name="Migliaia 22 3 3 2 2" xfId="6020" xr:uid="{00000000-0005-0000-0000-00006D650000}"/>
    <cellStyle name="Migliaia 22 3 3 2 2 2" xfId="35158" xr:uid="{00000000-0005-0000-0000-00006E650000}"/>
    <cellStyle name="Migliaia 22 3 3 2 2 3" xfId="40460" xr:uid="{00000000-0005-0000-0000-00006F650000}"/>
    <cellStyle name="Migliaia 22 3 3 2 3" xfId="14499" xr:uid="{00000000-0005-0000-0000-000070650000}"/>
    <cellStyle name="Migliaia 22 3 3 2 4" xfId="16431" xr:uid="{00000000-0005-0000-0000-000071650000}"/>
    <cellStyle name="Migliaia 22 3 3 2 4 2" xfId="37809" xr:uid="{00000000-0005-0000-0000-000072650000}"/>
    <cellStyle name="Migliaia 22 3 3 2 5" xfId="12531" xr:uid="{00000000-0005-0000-0000-000073650000}"/>
    <cellStyle name="Migliaia 22 3 3 3" xfId="5772" xr:uid="{00000000-0005-0000-0000-000074650000}"/>
    <cellStyle name="Migliaia 22 3 3 3 2" xfId="29728" xr:uid="{00000000-0005-0000-0000-000075650000}"/>
    <cellStyle name="Migliaia 22 3 3 3 2 2" xfId="35159" xr:uid="{00000000-0005-0000-0000-000076650000}"/>
    <cellStyle name="Migliaia 22 3 3 3 2 3" xfId="40461" xr:uid="{00000000-0005-0000-0000-000077650000}"/>
    <cellStyle name="Migliaia 22 3 3 3 3" xfId="32641" xr:uid="{00000000-0005-0000-0000-000078650000}"/>
    <cellStyle name="Migliaia 22 3 3 3 4" xfId="37810" xr:uid="{00000000-0005-0000-0000-000079650000}"/>
    <cellStyle name="Migliaia 22 3 3 4" xfId="16430" xr:uid="{00000000-0005-0000-0000-00007A650000}"/>
    <cellStyle name="Migliaia 22 3 3 4 2" xfId="29729" xr:uid="{00000000-0005-0000-0000-00007B650000}"/>
    <cellStyle name="Migliaia 22 3 3 4 2 2" xfId="35160" xr:uid="{00000000-0005-0000-0000-00007C650000}"/>
    <cellStyle name="Migliaia 22 3 3 4 2 3" xfId="40462" xr:uid="{00000000-0005-0000-0000-00007D650000}"/>
    <cellStyle name="Migliaia 22 3 3 4 3" xfId="32642" xr:uid="{00000000-0005-0000-0000-00007E650000}"/>
    <cellStyle name="Migliaia 22 3 3 4 4" xfId="37811" xr:uid="{00000000-0005-0000-0000-00007F650000}"/>
    <cellStyle name="Migliaia 22 3 3 4 5" xfId="20798" xr:uid="{00000000-0005-0000-0000-000080650000}"/>
    <cellStyle name="Migliaia 22 3 3 5" xfId="20799" xr:uid="{00000000-0005-0000-0000-000081650000}"/>
    <cellStyle name="Migliaia 22 3 3 5 2" xfId="29730" xr:uid="{00000000-0005-0000-0000-000082650000}"/>
    <cellStyle name="Migliaia 22 3 3 5 2 2" xfId="35161" xr:uid="{00000000-0005-0000-0000-000083650000}"/>
    <cellStyle name="Migliaia 22 3 3 5 2 3" xfId="40463" xr:uid="{00000000-0005-0000-0000-000084650000}"/>
    <cellStyle name="Migliaia 22 3 3 5 3" xfId="32643" xr:uid="{00000000-0005-0000-0000-000085650000}"/>
    <cellStyle name="Migliaia 22 3 3 5 4" xfId="37812" xr:uid="{00000000-0005-0000-0000-000086650000}"/>
    <cellStyle name="Migliaia 22 3 3 6" xfId="29727" xr:uid="{00000000-0005-0000-0000-000087650000}"/>
    <cellStyle name="Migliaia 22 3 3 6 2" xfId="35157" xr:uid="{00000000-0005-0000-0000-000088650000}"/>
    <cellStyle name="Migliaia 22 3 3 6 3" xfId="40459" xr:uid="{00000000-0005-0000-0000-000089650000}"/>
    <cellStyle name="Migliaia 22 3 3 7" xfId="32640" xr:uid="{00000000-0005-0000-0000-00008A650000}"/>
    <cellStyle name="Migliaia 22 3 3 8" xfId="37808" xr:uid="{00000000-0005-0000-0000-00008B650000}"/>
    <cellStyle name="Migliaia 22 3 3 9" xfId="12530" xr:uid="{00000000-0005-0000-0000-00008C650000}"/>
    <cellStyle name="Migliaia 22 3 4" xfId="3281" xr:uid="{00000000-0005-0000-0000-00008D650000}"/>
    <cellStyle name="Migliaia 22 3 4 2" xfId="4791" xr:uid="{00000000-0005-0000-0000-00008E650000}"/>
    <cellStyle name="Migliaia 22 3 4 2 2" xfId="10743" xr:uid="{00000000-0005-0000-0000-00008F650000}"/>
    <cellStyle name="Migliaia 22 3 4 2 3" xfId="14435" xr:uid="{00000000-0005-0000-0000-000090650000}"/>
    <cellStyle name="Migliaia 22 3 4 2 4" xfId="16433" xr:uid="{00000000-0005-0000-0000-000091650000}"/>
    <cellStyle name="Migliaia 22 3 4 2 5" xfId="28629" xr:uid="{00000000-0005-0000-0000-000092650000}"/>
    <cellStyle name="Migliaia 22 3 4 2 6" xfId="12533" xr:uid="{00000000-0005-0000-0000-000093650000}"/>
    <cellStyle name="Migliaia 22 3 4 3" xfId="9991" xr:uid="{00000000-0005-0000-0000-000094650000}"/>
    <cellStyle name="Migliaia 22 3 4 3 2" xfId="31510" xr:uid="{00000000-0005-0000-0000-000095650000}"/>
    <cellStyle name="Migliaia 22 3 4 3 2 2" xfId="36670" xr:uid="{00000000-0005-0000-0000-000096650000}"/>
    <cellStyle name="Migliaia 22 3 4 3 2 3" xfId="41972" xr:uid="{00000000-0005-0000-0000-000097650000}"/>
    <cellStyle name="Migliaia 22 3 4 3 3" xfId="34019" xr:uid="{00000000-0005-0000-0000-000098650000}"/>
    <cellStyle name="Migliaia 22 3 4 3 4" xfId="39321" xr:uid="{00000000-0005-0000-0000-000099650000}"/>
    <cellStyle name="Migliaia 22 3 4 4" xfId="16432" xr:uid="{00000000-0005-0000-0000-00009A650000}"/>
    <cellStyle name="Migliaia 22 3 4 4 2" xfId="35162" xr:uid="{00000000-0005-0000-0000-00009B650000}"/>
    <cellStyle name="Migliaia 22 3 4 4 3" xfId="40464" xr:uid="{00000000-0005-0000-0000-00009C650000}"/>
    <cellStyle name="Migliaia 22 3 4 4 4" xfId="29731" xr:uid="{00000000-0005-0000-0000-00009D650000}"/>
    <cellStyle name="Migliaia 22 3 4 5" xfId="32644" xr:uid="{00000000-0005-0000-0000-00009E650000}"/>
    <cellStyle name="Migliaia 22 3 4 6" xfId="37813" xr:uid="{00000000-0005-0000-0000-00009F650000}"/>
    <cellStyle name="Migliaia 22 3 4 7" xfId="12532" xr:uid="{00000000-0005-0000-0000-0000A0650000}"/>
    <cellStyle name="Migliaia 22 3 5" xfId="4059" xr:uid="{00000000-0005-0000-0000-0000A1650000}"/>
    <cellStyle name="Migliaia 22 3 5 2" xfId="10529" xr:uid="{00000000-0005-0000-0000-0000A2650000}"/>
    <cellStyle name="Migliaia 22 3 5 2 2" xfId="31511" xr:uid="{00000000-0005-0000-0000-0000A3650000}"/>
    <cellStyle name="Migliaia 22 3 5 2 2 2" xfId="36671" xr:uid="{00000000-0005-0000-0000-0000A4650000}"/>
    <cellStyle name="Migliaia 22 3 5 2 2 3" xfId="41973" xr:uid="{00000000-0005-0000-0000-0000A5650000}"/>
    <cellStyle name="Migliaia 22 3 5 2 3" xfId="34020" xr:uid="{00000000-0005-0000-0000-0000A6650000}"/>
    <cellStyle name="Migliaia 22 3 5 2 4" xfId="39322" xr:uid="{00000000-0005-0000-0000-0000A7650000}"/>
    <cellStyle name="Migliaia 22 3 5 3" xfId="16434" xr:uid="{00000000-0005-0000-0000-0000A8650000}"/>
    <cellStyle name="Migliaia 22 3 5 3 2" xfId="35163" xr:uid="{00000000-0005-0000-0000-0000A9650000}"/>
    <cellStyle name="Migliaia 22 3 5 3 3" xfId="40465" xr:uid="{00000000-0005-0000-0000-0000AA650000}"/>
    <cellStyle name="Migliaia 22 3 5 3 4" xfId="29732" xr:uid="{00000000-0005-0000-0000-0000AB650000}"/>
    <cellStyle name="Migliaia 22 3 5 4" xfId="32645" xr:uid="{00000000-0005-0000-0000-0000AC650000}"/>
    <cellStyle name="Migliaia 22 3 5 5" xfId="37814" xr:uid="{00000000-0005-0000-0000-0000AD650000}"/>
    <cellStyle name="Migliaia 22 3 5 6" xfId="12534" xr:uid="{00000000-0005-0000-0000-0000AE650000}"/>
    <cellStyle name="Migliaia 22 3 6" xfId="3621" xr:uid="{00000000-0005-0000-0000-0000AF650000}"/>
    <cellStyle name="Migliaia 22 3 6 2" xfId="10234" xr:uid="{00000000-0005-0000-0000-0000B0650000}"/>
    <cellStyle name="Migliaia 22 3 6 2 2" xfId="35164" xr:uid="{00000000-0005-0000-0000-0000B1650000}"/>
    <cellStyle name="Migliaia 22 3 6 2 3" xfId="40466" xr:uid="{00000000-0005-0000-0000-0000B2650000}"/>
    <cellStyle name="Migliaia 22 3 6 3" xfId="14928" xr:uid="{00000000-0005-0000-0000-0000B3650000}"/>
    <cellStyle name="Migliaia 22 3 6 4" xfId="16435" xr:uid="{00000000-0005-0000-0000-0000B4650000}"/>
    <cellStyle name="Migliaia 22 3 6 4 2" xfId="37815" xr:uid="{00000000-0005-0000-0000-0000B5650000}"/>
    <cellStyle name="Migliaia 22 3 6 5" xfId="12535" xr:uid="{00000000-0005-0000-0000-0000B6650000}"/>
    <cellStyle name="Migliaia 22 3 7" xfId="7810" xr:uid="{00000000-0005-0000-0000-0000B7650000}"/>
    <cellStyle name="Migliaia 22 3 7 2" xfId="29733" xr:uid="{00000000-0005-0000-0000-0000B8650000}"/>
    <cellStyle name="Migliaia 22 3 7 2 2" xfId="35165" xr:uid="{00000000-0005-0000-0000-0000B9650000}"/>
    <cellStyle name="Migliaia 22 3 7 2 3" xfId="40467" xr:uid="{00000000-0005-0000-0000-0000BA650000}"/>
    <cellStyle name="Migliaia 22 3 7 3" xfId="32646" xr:uid="{00000000-0005-0000-0000-0000BB650000}"/>
    <cellStyle name="Migliaia 22 3 7 4" xfId="37816" xr:uid="{00000000-0005-0000-0000-0000BC650000}"/>
    <cellStyle name="Migliaia 22 3 8" xfId="13691" xr:uid="{00000000-0005-0000-0000-0000BD650000}"/>
    <cellStyle name="Migliaia 22 3 8 2" xfId="29734" xr:uid="{00000000-0005-0000-0000-0000BE650000}"/>
    <cellStyle name="Migliaia 22 3 8 2 2" xfId="35166" xr:uid="{00000000-0005-0000-0000-0000BF650000}"/>
    <cellStyle name="Migliaia 22 3 8 2 3" xfId="40468" xr:uid="{00000000-0005-0000-0000-0000C0650000}"/>
    <cellStyle name="Migliaia 22 3 8 3" xfId="32647" xr:uid="{00000000-0005-0000-0000-0000C1650000}"/>
    <cellStyle name="Migliaia 22 3 8 4" xfId="37817" xr:uid="{00000000-0005-0000-0000-0000C2650000}"/>
    <cellStyle name="Migliaia 22 3 8 5" xfId="20800" xr:uid="{00000000-0005-0000-0000-0000C3650000}"/>
    <cellStyle name="Migliaia 22 3 9" xfId="16426" xr:uid="{00000000-0005-0000-0000-0000C4650000}"/>
    <cellStyle name="Migliaia 22 4" xfId="453" xr:uid="{00000000-0005-0000-0000-0000C5650000}"/>
    <cellStyle name="Migliaia 22 4 2" xfId="4387" xr:uid="{00000000-0005-0000-0000-0000C6650000}"/>
    <cellStyle name="Migliaia 22 4 2 2" xfId="5119" xr:uid="{00000000-0005-0000-0000-0000C7650000}"/>
    <cellStyle name="Migliaia 22 4 2 2 2" xfId="29735" xr:uid="{00000000-0005-0000-0000-0000C8650000}"/>
    <cellStyle name="Migliaia 22 4 2 2 2 2" xfId="35167" xr:uid="{00000000-0005-0000-0000-0000C9650000}"/>
    <cellStyle name="Migliaia 22 4 2 2 2 3" xfId="40469" xr:uid="{00000000-0005-0000-0000-0000CA650000}"/>
    <cellStyle name="Migliaia 22 4 2 2 3" xfId="32648" xr:uid="{00000000-0005-0000-0000-0000CB650000}"/>
    <cellStyle name="Migliaia 22 4 2 2 4" xfId="37818" xr:uid="{00000000-0005-0000-0000-0000CC650000}"/>
    <cellStyle name="Migliaia 22 4 2 3" xfId="8250" xr:uid="{00000000-0005-0000-0000-0000CD650000}"/>
    <cellStyle name="Migliaia 22 4 2 3 2" xfId="29736" xr:uid="{00000000-0005-0000-0000-0000CE650000}"/>
    <cellStyle name="Migliaia 22 4 2 3 2 2" xfId="35168" xr:uid="{00000000-0005-0000-0000-0000CF650000}"/>
    <cellStyle name="Migliaia 22 4 2 3 2 3" xfId="40470" xr:uid="{00000000-0005-0000-0000-0000D0650000}"/>
    <cellStyle name="Migliaia 22 4 2 3 3" xfId="32649" xr:uid="{00000000-0005-0000-0000-0000D1650000}"/>
    <cellStyle name="Migliaia 22 4 2 3 4" xfId="37819" xr:uid="{00000000-0005-0000-0000-0000D2650000}"/>
    <cellStyle name="Migliaia 22 4 2 4" xfId="7597" xr:uid="{00000000-0005-0000-0000-0000D3650000}"/>
    <cellStyle name="Migliaia 22 4 2 5" xfId="6977" xr:uid="{00000000-0005-0000-0000-0000D4650000}"/>
    <cellStyle name="Migliaia 22 4 2 5 2" xfId="17750" xr:uid="{00000000-0005-0000-0000-0000D5650000}"/>
    <cellStyle name="Migliaia 22 4 2 5 3" xfId="32675" xr:uid="{00000000-0005-0000-0000-0000D6650000}"/>
    <cellStyle name="Migliaia 22 4 2 5 4" xfId="46743" xr:uid="{00000000-0005-0000-0000-0000D7650000}"/>
    <cellStyle name="Migliaia 22 4 2 5 5" xfId="49759" xr:uid="{00000000-0005-0000-0000-0000D8650000}"/>
    <cellStyle name="Migliaia 22 4 2 6" xfId="16437" xr:uid="{00000000-0005-0000-0000-0000D9650000}"/>
    <cellStyle name="Migliaia 22 4 2 7" xfId="20802" xr:uid="{00000000-0005-0000-0000-0000DA650000}"/>
    <cellStyle name="Migliaia 22 4 3" xfId="5120" xr:uid="{00000000-0005-0000-0000-0000DB650000}"/>
    <cellStyle name="Migliaia 22 4 3 2" xfId="14500" xr:uid="{00000000-0005-0000-0000-0000DC650000}"/>
    <cellStyle name="Migliaia 22 4 3 2 2" xfId="35169" xr:uid="{00000000-0005-0000-0000-0000DD650000}"/>
    <cellStyle name="Migliaia 22 4 3 2 3" xfId="40471" xr:uid="{00000000-0005-0000-0000-0000DE650000}"/>
    <cellStyle name="Migliaia 22 4 3 3" xfId="32650" xr:uid="{00000000-0005-0000-0000-0000DF650000}"/>
    <cellStyle name="Migliaia 22 4 3 4" xfId="37820" xr:uid="{00000000-0005-0000-0000-0000E0650000}"/>
    <cellStyle name="Migliaia 22 4 3 5" xfId="13689" xr:uid="{00000000-0005-0000-0000-0000E1650000}"/>
    <cellStyle name="Migliaia 22 4 4" xfId="8251" xr:uid="{00000000-0005-0000-0000-0000E2650000}"/>
    <cellStyle name="Migliaia 22 4 4 2" xfId="29737" xr:uid="{00000000-0005-0000-0000-0000E3650000}"/>
    <cellStyle name="Migliaia 22 4 4 2 2" xfId="35170" xr:uid="{00000000-0005-0000-0000-0000E4650000}"/>
    <cellStyle name="Migliaia 22 4 4 2 3" xfId="40472" xr:uid="{00000000-0005-0000-0000-0000E5650000}"/>
    <cellStyle name="Migliaia 22 4 4 3" xfId="32651" xr:uid="{00000000-0005-0000-0000-0000E6650000}"/>
    <cellStyle name="Migliaia 22 4 4 4" xfId="37821" xr:uid="{00000000-0005-0000-0000-0000E7650000}"/>
    <cellStyle name="Migliaia 22 4 5" xfId="7596" xr:uid="{00000000-0005-0000-0000-0000E8650000}"/>
    <cellStyle name="Migliaia 22 4 5 2" xfId="29738" xr:uid="{00000000-0005-0000-0000-0000E9650000}"/>
    <cellStyle name="Migliaia 22 4 5 2 2" xfId="35171" xr:uid="{00000000-0005-0000-0000-0000EA650000}"/>
    <cellStyle name="Migliaia 22 4 5 2 3" xfId="40473" xr:uid="{00000000-0005-0000-0000-0000EB650000}"/>
    <cellStyle name="Migliaia 22 4 5 3" xfId="32652" xr:uid="{00000000-0005-0000-0000-0000EC650000}"/>
    <cellStyle name="Migliaia 22 4 5 4" xfId="37822" xr:uid="{00000000-0005-0000-0000-0000ED650000}"/>
    <cellStyle name="Migliaia 22 4 6" xfId="6976" xr:uid="{00000000-0005-0000-0000-0000EE650000}"/>
    <cellStyle name="Migliaia 22 4 6 2" xfId="17749" xr:uid="{00000000-0005-0000-0000-0000EF650000}"/>
    <cellStyle name="Migliaia 22 4 6 2 2" xfId="35172" xr:uid="{00000000-0005-0000-0000-0000F0650000}"/>
    <cellStyle name="Migliaia 22 4 6 2 3" xfId="40474" xr:uid="{00000000-0005-0000-0000-0000F1650000}"/>
    <cellStyle name="Migliaia 22 4 6 2 4" xfId="29739" xr:uid="{00000000-0005-0000-0000-0000F2650000}"/>
    <cellStyle name="Migliaia 22 4 6 3" xfId="32653" xr:uid="{00000000-0005-0000-0000-0000F3650000}"/>
    <cellStyle name="Migliaia 22 4 6 4" xfId="37823" xr:uid="{00000000-0005-0000-0000-0000F4650000}"/>
    <cellStyle name="Migliaia 22 4 6 5" xfId="20803" xr:uid="{00000000-0005-0000-0000-0000F5650000}"/>
    <cellStyle name="Migliaia 22 4 6 6" xfId="21634" xr:uid="{00000000-0005-0000-0000-0000F6650000}"/>
    <cellStyle name="Migliaia 22 4 6 7" xfId="46742" xr:uid="{00000000-0005-0000-0000-0000F7650000}"/>
    <cellStyle name="Migliaia 22 4 6 8" xfId="49758" xr:uid="{00000000-0005-0000-0000-0000F8650000}"/>
    <cellStyle name="Migliaia 22 4 7" xfId="16436" xr:uid="{00000000-0005-0000-0000-0000F9650000}"/>
    <cellStyle name="Migliaia 22 4 7 2" xfId="29740" xr:uid="{00000000-0005-0000-0000-0000FA650000}"/>
    <cellStyle name="Migliaia 22 4 7 2 2" xfId="35173" xr:uid="{00000000-0005-0000-0000-0000FB650000}"/>
    <cellStyle name="Migliaia 22 4 7 2 3" xfId="40475" xr:uid="{00000000-0005-0000-0000-0000FC650000}"/>
    <cellStyle name="Migliaia 22 4 7 3" xfId="32654" xr:uid="{00000000-0005-0000-0000-0000FD650000}"/>
    <cellStyle name="Migliaia 22 4 7 4" xfId="37824" xr:uid="{00000000-0005-0000-0000-0000FE650000}"/>
    <cellStyle name="Migliaia 22 4 7 5" xfId="20804" xr:uid="{00000000-0005-0000-0000-0000FF650000}"/>
    <cellStyle name="Migliaia 22 4 8" xfId="20801" xr:uid="{00000000-0005-0000-0000-000000660000}"/>
    <cellStyle name="Migliaia 22 4 9" xfId="2413" xr:uid="{00000000-0005-0000-0000-000001660000}"/>
    <cellStyle name="Migliaia 22 5" xfId="454" xr:uid="{00000000-0005-0000-0000-000002660000}"/>
    <cellStyle name="Migliaia 22 5 2" xfId="4388" xr:uid="{00000000-0005-0000-0000-000003660000}"/>
    <cellStyle name="Migliaia 22 5 2 2" xfId="14715" xr:uid="{00000000-0005-0000-0000-000004660000}"/>
    <cellStyle name="Migliaia 22 5 2 2 2" xfId="35174" xr:uid="{00000000-0005-0000-0000-000005660000}"/>
    <cellStyle name="Migliaia 22 5 2 2 3" xfId="40476" xr:uid="{00000000-0005-0000-0000-000006660000}"/>
    <cellStyle name="Migliaia 22 5 2 3" xfId="16439" xr:uid="{00000000-0005-0000-0000-000007660000}"/>
    <cellStyle name="Migliaia 22 5 2 3 2" xfId="32655" xr:uid="{00000000-0005-0000-0000-000008660000}"/>
    <cellStyle name="Migliaia 22 5 2 4" xfId="37825" xr:uid="{00000000-0005-0000-0000-000009660000}"/>
    <cellStyle name="Migliaia 22 5 2 5" xfId="12536" xr:uid="{00000000-0005-0000-0000-00000A660000}"/>
    <cellStyle name="Migliaia 22 5 3" xfId="7598" xr:uid="{00000000-0005-0000-0000-00000B660000}"/>
    <cellStyle name="Migliaia 22 5 3 2" xfId="29741" xr:uid="{00000000-0005-0000-0000-00000C660000}"/>
    <cellStyle name="Migliaia 22 5 3 2 2" xfId="35175" xr:uid="{00000000-0005-0000-0000-00000D660000}"/>
    <cellStyle name="Migliaia 22 5 3 2 3" xfId="40477" xr:uid="{00000000-0005-0000-0000-00000E660000}"/>
    <cellStyle name="Migliaia 22 5 3 3" xfId="32656" xr:uid="{00000000-0005-0000-0000-00000F660000}"/>
    <cellStyle name="Migliaia 22 5 3 4" xfId="37826" xr:uid="{00000000-0005-0000-0000-000010660000}"/>
    <cellStyle name="Migliaia 22 5 4" xfId="6978" xr:uid="{00000000-0005-0000-0000-000011660000}"/>
    <cellStyle name="Migliaia 22 5 4 2" xfId="17751" xr:uid="{00000000-0005-0000-0000-000012660000}"/>
    <cellStyle name="Migliaia 22 5 4 2 2" xfId="35176" xr:uid="{00000000-0005-0000-0000-000013660000}"/>
    <cellStyle name="Migliaia 22 5 4 2 3" xfId="40478" xr:uid="{00000000-0005-0000-0000-000014660000}"/>
    <cellStyle name="Migliaia 22 5 4 2 4" xfId="29742" xr:uid="{00000000-0005-0000-0000-000015660000}"/>
    <cellStyle name="Migliaia 22 5 4 3" xfId="32657" xr:uid="{00000000-0005-0000-0000-000016660000}"/>
    <cellStyle name="Migliaia 22 5 4 4" xfId="37827" xr:uid="{00000000-0005-0000-0000-000017660000}"/>
    <cellStyle name="Migliaia 22 5 4 5" xfId="20806" xr:uid="{00000000-0005-0000-0000-000018660000}"/>
    <cellStyle name="Migliaia 22 5 4 6" xfId="42930" xr:uid="{00000000-0005-0000-0000-000019660000}"/>
    <cellStyle name="Migliaia 22 5 4 7" xfId="46744" xr:uid="{00000000-0005-0000-0000-00001A660000}"/>
    <cellStyle name="Migliaia 22 5 4 8" xfId="49760" xr:uid="{00000000-0005-0000-0000-00001B660000}"/>
    <cellStyle name="Migliaia 22 5 5" xfId="16438" xr:uid="{00000000-0005-0000-0000-00001C660000}"/>
    <cellStyle name="Migliaia 22 5 5 2" xfId="29743" xr:uid="{00000000-0005-0000-0000-00001D660000}"/>
    <cellStyle name="Migliaia 22 5 5 2 2" xfId="35177" xr:uid="{00000000-0005-0000-0000-00001E660000}"/>
    <cellStyle name="Migliaia 22 5 5 2 3" xfId="40479" xr:uid="{00000000-0005-0000-0000-00001F660000}"/>
    <cellStyle name="Migliaia 22 5 5 3" xfId="32658" xr:uid="{00000000-0005-0000-0000-000020660000}"/>
    <cellStyle name="Migliaia 22 5 5 4" xfId="37828" xr:uid="{00000000-0005-0000-0000-000021660000}"/>
    <cellStyle name="Migliaia 22 5 5 5" xfId="20807" xr:uid="{00000000-0005-0000-0000-000022660000}"/>
    <cellStyle name="Migliaia 22 5 6" xfId="20808" xr:uid="{00000000-0005-0000-0000-000023660000}"/>
    <cellStyle name="Migliaia 22 5 6 2" xfId="29744" xr:uid="{00000000-0005-0000-0000-000024660000}"/>
    <cellStyle name="Migliaia 22 5 6 2 2" xfId="35178" xr:uid="{00000000-0005-0000-0000-000025660000}"/>
    <cellStyle name="Migliaia 22 5 6 2 3" xfId="40480" xr:uid="{00000000-0005-0000-0000-000026660000}"/>
    <cellStyle name="Migliaia 22 5 6 3" xfId="32659" xr:uid="{00000000-0005-0000-0000-000027660000}"/>
    <cellStyle name="Migliaia 22 5 6 4" xfId="37829" xr:uid="{00000000-0005-0000-0000-000028660000}"/>
    <cellStyle name="Migliaia 22 5 7" xfId="20805" xr:uid="{00000000-0005-0000-0000-000029660000}"/>
    <cellStyle name="Migliaia 22 5 8" xfId="2414" xr:uid="{00000000-0005-0000-0000-00002A660000}"/>
    <cellStyle name="Migliaia 22 6" xfId="2409" xr:uid="{00000000-0005-0000-0000-00002B660000}"/>
    <cellStyle name="Migliaia 22 6 2" xfId="4383" xr:uid="{00000000-0005-0000-0000-00002C660000}"/>
    <cellStyle name="Migliaia 22 6 2 2" xfId="6019" xr:uid="{00000000-0005-0000-0000-00002D660000}"/>
    <cellStyle name="Migliaia 22 6 2 3" xfId="14975" xr:uid="{00000000-0005-0000-0000-00002E660000}"/>
    <cellStyle name="Migliaia 22 6 2 4" xfId="16441" xr:uid="{00000000-0005-0000-0000-00002F660000}"/>
    <cellStyle name="Migliaia 22 6 2 5" xfId="28630" xr:uid="{00000000-0005-0000-0000-000030660000}"/>
    <cellStyle name="Migliaia 22 6 2 6" xfId="12538" xr:uid="{00000000-0005-0000-0000-000031660000}"/>
    <cellStyle name="Migliaia 22 6 3" xfId="5771" xr:uid="{00000000-0005-0000-0000-000032660000}"/>
    <cellStyle name="Migliaia 22 6 3 2" xfId="31512" xr:uid="{00000000-0005-0000-0000-000033660000}"/>
    <cellStyle name="Migliaia 22 6 3 2 2" xfId="36672" xr:uid="{00000000-0005-0000-0000-000034660000}"/>
    <cellStyle name="Migliaia 22 6 3 2 3" xfId="41974" xr:uid="{00000000-0005-0000-0000-000035660000}"/>
    <cellStyle name="Migliaia 22 6 3 3" xfId="34021" xr:uid="{00000000-0005-0000-0000-000036660000}"/>
    <cellStyle name="Migliaia 22 6 3 4" xfId="39323" xr:uid="{00000000-0005-0000-0000-000037660000}"/>
    <cellStyle name="Migliaia 22 6 4" xfId="16440" xr:uid="{00000000-0005-0000-0000-000038660000}"/>
    <cellStyle name="Migliaia 22 6 4 2" xfId="35179" xr:uid="{00000000-0005-0000-0000-000039660000}"/>
    <cellStyle name="Migliaia 22 6 4 3" xfId="40481" xr:uid="{00000000-0005-0000-0000-00003A660000}"/>
    <cellStyle name="Migliaia 22 6 4 4" xfId="29745" xr:uid="{00000000-0005-0000-0000-00003B660000}"/>
    <cellStyle name="Migliaia 22 6 5" xfId="32660" xr:uid="{00000000-0005-0000-0000-00003C660000}"/>
    <cellStyle name="Migliaia 22 6 6" xfId="37830" xr:uid="{00000000-0005-0000-0000-00003D660000}"/>
    <cellStyle name="Migliaia 22 6 7" xfId="12537" xr:uid="{00000000-0005-0000-0000-00003E660000}"/>
    <cellStyle name="Migliaia 22 7" xfId="4057" xr:uid="{00000000-0005-0000-0000-00003F660000}"/>
    <cellStyle name="Migliaia 22 7 2" xfId="10527" xr:uid="{00000000-0005-0000-0000-000040660000}"/>
    <cellStyle name="Migliaia 22 7 2 2" xfId="31513" xr:uid="{00000000-0005-0000-0000-000041660000}"/>
    <cellStyle name="Migliaia 22 7 2 2 2" xfId="36673" xr:uid="{00000000-0005-0000-0000-000042660000}"/>
    <cellStyle name="Migliaia 22 7 2 2 3" xfId="41975" xr:uid="{00000000-0005-0000-0000-000043660000}"/>
    <cellStyle name="Migliaia 22 7 2 3" xfId="34022" xr:uid="{00000000-0005-0000-0000-000044660000}"/>
    <cellStyle name="Migliaia 22 7 2 4" xfId="39324" xr:uid="{00000000-0005-0000-0000-000045660000}"/>
    <cellStyle name="Migliaia 22 7 3" xfId="16442" xr:uid="{00000000-0005-0000-0000-000046660000}"/>
    <cellStyle name="Migliaia 22 7 3 2" xfId="35180" xr:uid="{00000000-0005-0000-0000-000047660000}"/>
    <cellStyle name="Migliaia 22 7 3 3" xfId="40482" xr:uid="{00000000-0005-0000-0000-000048660000}"/>
    <cellStyle name="Migliaia 22 7 3 4" xfId="29746" xr:uid="{00000000-0005-0000-0000-000049660000}"/>
    <cellStyle name="Migliaia 22 7 4" xfId="32661" xr:uid="{00000000-0005-0000-0000-00004A660000}"/>
    <cellStyle name="Migliaia 22 7 5" xfId="37831" xr:uid="{00000000-0005-0000-0000-00004B660000}"/>
    <cellStyle name="Migliaia 22 7 6" xfId="12539" xr:uid="{00000000-0005-0000-0000-00004C660000}"/>
    <cellStyle name="Migliaia 22 8" xfId="3619" xr:uid="{00000000-0005-0000-0000-00004D660000}"/>
    <cellStyle name="Migliaia 22 8 2" xfId="10232" xr:uid="{00000000-0005-0000-0000-00004E660000}"/>
    <cellStyle name="Migliaia 22 8 2 2" xfId="31514" xr:uid="{00000000-0005-0000-0000-00004F660000}"/>
    <cellStyle name="Migliaia 22 8 2 2 2" xfId="36674" xr:uid="{00000000-0005-0000-0000-000050660000}"/>
    <cellStyle name="Migliaia 22 8 2 2 3" xfId="41976" xr:uid="{00000000-0005-0000-0000-000051660000}"/>
    <cellStyle name="Migliaia 22 8 2 3" xfId="34023" xr:uid="{00000000-0005-0000-0000-000052660000}"/>
    <cellStyle name="Migliaia 22 8 2 4" xfId="39325" xr:uid="{00000000-0005-0000-0000-000053660000}"/>
    <cellStyle name="Migliaia 22 8 3" xfId="16443" xr:uid="{00000000-0005-0000-0000-000054660000}"/>
    <cellStyle name="Migliaia 22 8 3 2" xfId="35181" xr:uid="{00000000-0005-0000-0000-000055660000}"/>
    <cellStyle name="Migliaia 22 8 3 3" xfId="40483" xr:uid="{00000000-0005-0000-0000-000056660000}"/>
    <cellStyle name="Migliaia 22 8 3 4" xfId="29747" xr:uid="{00000000-0005-0000-0000-000057660000}"/>
    <cellStyle name="Migliaia 22 8 4" xfId="32662" xr:uid="{00000000-0005-0000-0000-000058660000}"/>
    <cellStyle name="Migliaia 22 8 5" xfId="37832" xr:uid="{00000000-0005-0000-0000-000059660000}"/>
    <cellStyle name="Migliaia 22 8 6" xfId="12540" xr:uid="{00000000-0005-0000-0000-00005A660000}"/>
    <cellStyle name="Migliaia 22 9" xfId="13469" xr:uid="{00000000-0005-0000-0000-00005B660000}"/>
    <cellStyle name="Migliaia 22 9 2" xfId="29748" xr:uid="{00000000-0005-0000-0000-00005C660000}"/>
    <cellStyle name="Migliaia 22 9 2 2" xfId="35182" xr:uid="{00000000-0005-0000-0000-00005D660000}"/>
    <cellStyle name="Migliaia 22 9 2 3" xfId="40484" xr:uid="{00000000-0005-0000-0000-00005E660000}"/>
    <cellStyle name="Migliaia 22 9 3" xfId="32663" xr:uid="{00000000-0005-0000-0000-00005F660000}"/>
    <cellStyle name="Migliaia 22 9 4" xfId="37833" xr:uid="{00000000-0005-0000-0000-000060660000}"/>
    <cellStyle name="Migliaia 23" xfId="455" xr:uid="{00000000-0005-0000-0000-000061660000}"/>
    <cellStyle name="Migliaia 23 10" xfId="16444" xr:uid="{00000000-0005-0000-0000-000062660000}"/>
    <cellStyle name="Migliaia 23 10 2" xfId="35183" xr:uid="{00000000-0005-0000-0000-000063660000}"/>
    <cellStyle name="Migliaia 23 10 3" xfId="40485" xr:uid="{00000000-0005-0000-0000-000064660000}"/>
    <cellStyle name="Migliaia 23 10 4" xfId="29749" xr:uid="{00000000-0005-0000-0000-000065660000}"/>
    <cellStyle name="Migliaia 23 11" xfId="32664" xr:uid="{00000000-0005-0000-0000-000066660000}"/>
    <cellStyle name="Migliaia 23 12" xfId="37834" xr:uid="{00000000-0005-0000-0000-000067660000}"/>
    <cellStyle name="Migliaia 23 13" xfId="1828" xr:uid="{00000000-0005-0000-0000-000068660000}"/>
    <cellStyle name="Migliaia 23 2" xfId="456" xr:uid="{00000000-0005-0000-0000-000069660000}"/>
    <cellStyle name="Migliaia 23 2 2" xfId="2416" xr:uid="{00000000-0005-0000-0000-00006A660000}"/>
    <cellStyle name="Migliaia 23 2 2 2" xfId="4390" xr:uid="{00000000-0005-0000-0000-00006B660000}"/>
    <cellStyle name="Migliaia 23 2 2 2 2" xfId="10684" xr:uid="{00000000-0005-0000-0000-00006C660000}"/>
    <cellStyle name="Migliaia 23 2 2 2 2 2" xfId="35184" xr:uid="{00000000-0005-0000-0000-00006D660000}"/>
    <cellStyle name="Migliaia 23 2 2 2 2 3" xfId="40486" xr:uid="{00000000-0005-0000-0000-00006E660000}"/>
    <cellStyle name="Migliaia 23 2 2 2 3" xfId="14716" xr:uid="{00000000-0005-0000-0000-00006F660000}"/>
    <cellStyle name="Migliaia 23 2 2 2 4" xfId="16447" xr:uid="{00000000-0005-0000-0000-000070660000}"/>
    <cellStyle name="Migliaia 23 2 2 2 4 2" xfId="37835" xr:uid="{00000000-0005-0000-0000-000071660000}"/>
    <cellStyle name="Migliaia 23 2 2 2 5" xfId="12541" xr:uid="{00000000-0005-0000-0000-000072660000}"/>
    <cellStyle name="Migliaia 23 2 2 3" xfId="7909" xr:uid="{00000000-0005-0000-0000-000073660000}"/>
    <cellStyle name="Migliaia 23 2 2 3 2" xfId="31515" xr:uid="{00000000-0005-0000-0000-000074660000}"/>
    <cellStyle name="Migliaia 23 2 2 3 2 2" xfId="36675" xr:uid="{00000000-0005-0000-0000-000075660000}"/>
    <cellStyle name="Migliaia 23 2 2 3 2 3" xfId="41977" xr:uid="{00000000-0005-0000-0000-000076660000}"/>
    <cellStyle name="Migliaia 23 2 2 3 3" xfId="34024" xr:uid="{00000000-0005-0000-0000-000077660000}"/>
    <cellStyle name="Migliaia 23 2 2 3 4" xfId="39326" xr:uid="{00000000-0005-0000-0000-000078660000}"/>
    <cellStyle name="Migliaia 23 2 2 4" xfId="6979" xr:uid="{00000000-0005-0000-0000-000079660000}"/>
    <cellStyle name="Migliaia 23 2 2 4 2" xfId="17752" xr:uid="{00000000-0005-0000-0000-00007A660000}"/>
    <cellStyle name="Migliaia 23 2 2 4 3" xfId="43319" xr:uid="{00000000-0005-0000-0000-00007B660000}"/>
    <cellStyle name="Migliaia 23 2 2 4 4" xfId="46745" xr:uid="{00000000-0005-0000-0000-00007C660000}"/>
    <cellStyle name="Migliaia 23 2 2 4 5" xfId="49761" xr:uid="{00000000-0005-0000-0000-00007D660000}"/>
    <cellStyle name="Migliaia 23 2 2 5" xfId="16446" xr:uid="{00000000-0005-0000-0000-00007E660000}"/>
    <cellStyle name="Migliaia 23 2 2 6" xfId="20812" xr:uid="{00000000-0005-0000-0000-00007F660000}"/>
    <cellStyle name="Migliaia 23 2 3" xfId="4061" xr:uid="{00000000-0005-0000-0000-000080660000}"/>
    <cellStyle name="Migliaia 23 2 3 2" xfId="10531" xr:uid="{00000000-0005-0000-0000-000081660000}"/>
    <cellStyle name="Migliaia 23 2 3 2 2" xfId="31516" xr:uid="{00000000-0005-0000-0000-000082660000}"/>
    <cellStyle name="Migliaia 23 2 3 2 2 2" xfId="36676" xr:uid="{00000000-0005-0000-0000-000083660000}"/>
    <cellStyle name="Migliaia 23 2 3 2 2 3" xfId="41978" xr:uid="{00000000-0005-0000-0000-000084660000}"/>
    <cellStyle name="Migliaia 23 2 3 2 3" xfId="34025" xr:uid="{00000000-0005-0000-0000-000085660000}"/>
    <cellStyle name="Migliaia 23 2 3 2 4" xfId="39327" xr:uid="{00000000-0005-0000-0000-000086660000}"/>
    <cellStyle name="Migliaia 23 2 3 3" xfId="16448" xr:uid="{00000000-0005-0000-0000-000087660000}"/>
    <cellStyle name="Migliaia 23 2 3 3 2" xfId="35185" xr:uid="{00000000-0005-0000-0000-000088660000}"/>
    <cellStyle name="Migliaia 23 2 3 3 3" xfId="40487" xr:uid="{00000000-0005-0000-0000-000089660000}"/>
    <cellStyle name="Migliaia 23 2 3 3 4" xfId="29750" xr:uid="{00000000-0005-0000-0000-00008A660000}"/>
    <cellStyle name="Migliaia 23 2 3 4" xfId="32665" xr:uid="{00000000-0005-0000-0000-00008B660000}"/>
    <cellStyle name="Migliaia 23 2 3 5" xfId="37836" xr:uid="{00000000-0005-0000-0000-00008C660000}"/>
    <cellStyle name="Migliaia 23 2 3 6" xfId="12542" xr:uid="{00000000-0005-0000-0000-00008D660000}"/>
    <cellStyle name="Migliaia 23 2 4" xfId="3624" xr:uid="{00000000-0005-0000-0000-00008E660000}"/>
    <cellStyle name="Migliaia 23 2 4 2" xfId="10236" xr:uid="{00000000-0005-0000-0000-00008F660000}"/>
    <cellStyle name="Migliaia 23 2 4 2 2" xfId="35186" xr:uid="{00000000-0005-0000-0000-000090660000}"/>
    <cellStyle name="Migliaia 23 2 4 2 3" xfId="40488" xr:uid="{00000000-0005-0000-0000-000091660000}"/>
    <cellStyle name="Migliaia 23 2 4 3" xfId="14325" xr:uid="{00000000-0005-0000-0000-000092660000}"/>
    <cellStyle name="Migliaia 23 2 4 4" xfId="16449" xr:uid="{00000000-0005-0000-0000-000093660000}"/>
    <cellStyle name="Migliaia 23 2 4 4 2" xfId="37837" xr:uid="{00000000-0005-0000-0000-000094660000}"/>
    <cellStyle name="Migliaia 23 2 4 5" xfId="12543" xr:uid="{00000000-0005-0000-0000-000095660000}"/>
    <cellStyle name="Migliaia 23 2 5" xfId="9424" xr:uid="{00000000-0005-0000-0000-000096660000}"/>
    <cellStyle name="Migliaia 23 2 5 2" xfId="29751" xr:uid="{00000000-0005-0000-0000-000097660000}"/>
    <cellStyle name="Migliaia 23 2 5 2 2" xfId="35187" xr:uid="{00000000-0005-0000-0000-000098660000}"/>
    <cellStyle name="Migliaia 23 2 5 2 3" xfId="40489" xr:uid="{00000000-0005-0000-0000-000099660000}"/>
    <cellStyle name="Migliaia 23 2 5 3" xfId="32667" xr:uid="{00000000-0005-0000-0000-00009A660000}"/>
    <cellStyle name="Migliaia 23 2 5 4" xfId="37838" xr:uid="{00000000-0005-0000-0000-00009B660000}"/>
    <cellStyle name="Migliaia 23 2 6" xfId="16445" xr:uid="{00000000-0005-0000-0000-00009C660000}"/>
    <cellStyle name="Migliaia 23 2 6 2" xfId="29752" xr:uid="{00000000-0005-0000-0000-00009D660000}"/>
    <cellStyle name="Migliaia 23 2 6 2 2" xfId="35188" xr:uid="{00000000-0005-0000-0000-00009E660000}"/>
    <cellStyle name="Migliaia 23 2 6 2 3" xfId="40490" xr:uid="{00000000-0005-0000-0000-00009F660000}"/>
    <cellStyle name="Migliaia 23 2 6 3" xfId="32668" xr:uid="{00000000-0005-0000-0000-0000A0660000}"/>
    <cellStyle name="Migliaia 23 2 6 4" xfId="37839" xr:uid="{00000000-0005-0000-0000-0000A1660000}"/>
    <cellStyle name="Migliaia 23 2 6 5" xfId="20815" xr:uid="{00000000-0005-0000-0000-0000A2660000}"/>
    <cellStyle name="Migliaia 23 2 7" xfId="20811" xr:uid="{00000000-0005-0000-0000-0000A3660000}"/>
    <cellStyle name="Migliaia 23 2 8" xfId="1829" xr:uid="{00000000-0005-0000-0000-0000A4660000}"/>
    <cellStyle name="Migliaia 23 3" xfId="457" xr:uid="{00000000-0005-0000-0000-0000A5660000}"/>
    <cellStyle name="Migliaia 23 3 10" xfId="20816" xr:uid="{00000000-0005-0000-0000-0000A6660000}"/>
    <cellStyle name="Migliaia 23 3 11" xfId="12544" xr:uid="{00000000-0005-0000-0000-0000A7660000}"/>
    <cellStyle name="Migliaia 23 3 12" xfId="1830" xr:uid="{00000000-0005-0000-0000-0000A8660000}"/>
    <cellStyle name="Migliaia 23 3 2" xfId="458" xr:uid="{00000000-0005-0000-0000-0000A9660000}"/>
    <cellStyle name="Migliaia 23 3 2 2" xfId="4392" xr:uid="{00000000-0005-0000-0000-0000AA660000}"/>
    <cellStyle name="Migliaia 23 3 2 2 2" xfId="8252" xr:uid="{00000000-0005-0000-0000-0000AB660000}"/>
    <cellStyle name="Migliaia 23 3 2 2 2 2" xfId="14717" xr:uid="{00000000-0005-0000-0000-0000AC660000}"/>
    <cellStyle name="Migliaia 23 3 2 2 2 2 2" xfId="18165" xr:uid="{00000000-0005-0000-0000-0000AD660000}"/>
    <cellStyle name="Migliaia 23 3 2 2 2 2 2 2" xfId="35189" xr:uid="{00000000-0005-0000-0000-0000AE660000}"/>
    <cellStyle name="Migliaia 23 3 2 2 2 2 3" xfId="40491" xr:uid="{00000000-0005-0000-0000-0000AF660000}"/>
    <cellStyle name="Migliaia 23 3 2 2 2 2 4" xfId="29753" xr:uid="{00000000-0005-0000-0000-0000B0660000}"/>
    <cellStyle name="Migliaia 23 3 2 2 2 3" xfId="32669" xr:uid="{00000000-0005-0000-0000-0000B1660000}"/>
    <cellStyle name="Migliaia 23 3 2 2 2 4" xfId="37840" xr:uid="{00000000-0005-0000-0000-0000B2660000}"/>
    <cellStyle name="Migliaia 23 3 2 2 2 5" xfId="44102" xr:uid="{00000000-0005-0000-0000-0000B3660000}"/>
    <cellStyle name="Migliaia 23 3 2 2 2 6" xfId="47171" xr:uid="{00000000-0005-0000-0000-0000B4660000}"/>
    <cellStyle name="Migliaia 23 3 2 2 2 7" xfId="50187" xr:uid="{00000000-0005-0000-0000-0000B5660000}"/>
    <cellStyle name="Migliaia 23 3 2 2 2 8" xfId="13962" xr:uid="{00000000-0005-0000-0000-0000B6660000}"/>
    <cellStyle name="Migliaia 23 3 2 2 3" xfId="7440" xr:uid="{00000000-0005-0000-0000-0000B7660000}"/>
    <cellStyle name="Migliaia 23 3 2 2 4" xfId="6980" xr:uid="{00000000-0005-0000-0000-0000B8660000}"/>
    <cellStyle name="Migliaia 23 3 2 2 4 2" xfId="17753" xr:uid="{00000000-0005-0000-0000-0000B9660000}"/>
    <cellStyle name="Migliaia 23 3 2 2 4 3" xfId="43694" xr:uid="{00000000-0005-0000-0000-0000BA660000}"/>
    <cellStyle name="Migliaia 23 3 2 2 4 4" xfId="46746" xr:uid="{00000000-0005-0000-0000-0000BB660000}"/>
    <cellStyle name="Migliaia 23 3 2 2 4 5" xfId="49762" xr:uid="{00000000-0005-0000-0000-0000BC660000}"/>
    <cellStyle name="Migliaia 23 3 2 2 5" xfId="16452" xr:uid="{00000000-0005-0000-0000-0000BD660000}"/>
    <cellStyle name="Migliaia 23 3 2 2 6" xfId="20818" xr:uid="{00000000-0005-0000-0000-0000BE660000}"/>
    <cellStyle name="Migliaia 23 3 2 3" xfId="3626" xr:uid="{00000000-0005-0000-0000-0000BF660000}"/>
    <cellStyle name="Migliaia 23 3 2 3 2" xfId="8723" xr:uid="{00000000-0005-0000-0000-0000C0660000}"/>
    <cellStyle name="Migliaia 23 3 2 3 2 2" xfId="35190" xr:uid="{00000000-0005-0000-0000-0000C1660000}"/>
    <cellStyle name="Migliaia 23 3 2 3 2 3" xfId="40492" xr:uid="{00000000-0005-0000-0000-0000C2660000}"/>
    <cellStyle name="Migliaia 23 3 2 3 2 4" xfId="29754" xr:uid="{00000000-0005-0000-0000-0000C3660000}"/>
    <cellStyle name="Migliaia 23 3 2 3 3" xfId="8253" xr:uid="{00000000-0005-0000-0000-0000C4660000}"/>
    <cellStyle name="Migliaia 23 3 2 3 4" xfId="16453" xr:uid="{00000000-0005-0000-0000-0000C5660000}"/>
    <cellStyle name="Migliaia 23 3 2 3 4 2" xfId="37841" xr:uid="{00000000-0005-0000-0000-0000C6660000}"/>
    <cellStyle name="Migliaia 23 3 2 3 5" xfId="12545" xr:uid="{00000000-0005-0000-0000-0000C7660000}"/>
    <cellStyle name="Migliaia 23 3 2 4" xfId="7599" xr:uid="{00000000-0005-0000-0000-0000C8660000}"/>
    <cellStyle name="Migliaia 23 3 2 4 2" xfId="14381" xr:uid="{00000000-0005-0000-0000-0000C9660000}"/>
    <cellStyle name="Migliaia 23 3 2 4 2 2" xfId="35191" xr:uid="{00000000-0005-0000-0000-0000CA660000}"/>
    <cellStyle name="Migliaia 23 3 2 4 2 3" xfId="40493" xr:uid="{00000000-0005-0000-0000-0000CB660000}"/>
    <cellStyle name="Migliaia 23 3 2 4 3" xfId="32671" xr:uid="{00000000-0005-0000-0000-0000CC660000}"/>
    <cellStyle name="Migliaia 23 3 2 4 4" xfId="37842" xr:uid="{00000000-0005-0000-0000-0000CD660000}"/>
    <cellStyle name="Migliaia 23 3 2 4 5" xfId="13472" xr:uid="{00000000-0005-0000-0000-0000CE660000}"/>
    <cellStyle name="Migliaia 23 3 2 5" xfId="13687" xr:uid="{00000000-0005-0000-0000-0000CF660000}"/>
    <cellStyle name="Migliaia 23 3 2 5 2" xfId="29755" xr:uid="{00000000-0005-0000-0000-0000D0660000}"/>
    <cellStyle name="Migliaia 23 3 2 5 2 2" xfId="35192" xr:uid="{00000000-0005-0000-0000-0000D1660000}"/>
    <cellStyle name="Migliaia 23 3 2 5 2 3" xfId="40494" xr:uid="{00000000-0005-0000-0000-0000D2660000}"/>
    <cellStyle name="Migliaia 23 3 2 5 3" xfId="32672" xr:uid="{00000000-0005-0000-0000-0000D3660000}"/>
    <cellStyle name="Migliaia 23 3 2 5 4" xfId="37843" xr:uid="{00000000-0005-0000-0000-0000D4660000}"/>
    <cellStyle name="Migliaia 23 3 2 6" xfId="16451" xr:uid="{00000000-0005-0000-0000-0000D5660000}"/>
    <cellStyle name="Migliaia 23 3 2 6 2" xfId="29756" xr:uid="{00000000-0005-0000-0000-0000D6660000}"/>
    <cellStyle name="Migliaia 23 3 2 6 2 2" xfId="35193" xr:uid="{00000000-0005-0000-0000-0000D7660000}"/>
    <cellStyle name="Migliaia 23 3 2 6 2 3" xfId="40495" xr:uid="{00000000-0005-0000-0000-0000D8660000}"/>
    <cellStyle name="Migliaia 23 3 2 6 3" xfId="32673" xr:uid="{00000000-0005-0000-0000-0000D9660000}"/>
    <cellStyle name="Migliaia 23 3 2 6 4" xfId="37844" xr:uid="{00000000-0005-0000-0000-0000DA660000}"/>
    <cellStyle name="Migliaia 23 3 2 6 5" xfId="20821" xr:uid="{00000000-0005-0000-0000-0000DB660000}"/>
    <cellStyle name="Migliaia 23 3 2 7" xfId="20817" xr:uid="{00000000-0005-0000-0000-0000DC660000}"/>
    <cellStyle name="Migliaia 23 3 2 8" xfId="2418" xr:uid="{00000000-0005-0000-0000-0000DD660000}"/>
    <cellStyle name="Migliaia 23 3 3" xfId="2417" xr:uid="{00000000-0005-0000-0000-0000DE660000}"/>
    <cellStyle name="Migliaia 23 3 3 2" xfId="4391" xr:uid="{00000000-0005-0000-0000-0000DF660000}"/>
    <cellStyle name="Migliaia 23 3 3 2 2" xfId="6022" xr:uid="{00000000-0005-0000-0000-0000E0660000}"/>
    <cellStyle name="Migliaia 23 3 3 2 2 2" xfId="35195" xr:uid="{00000000-0005-0000-0000-0000E1660000}"/>
    <cellStyle name="Migliaia 23 3 3 2 2 3" xfId="40497" xr:uid="{00000000-0005-0000-0000-0000E2660000}"/>
    <cellStyle name="Migliaia 23 3 3 2 3" xfId="14501" xr:uid="{00000000-0005-0000-0000-0000E3660000}"/>
    <cellStyle name="Migliaia 23 3 3 2 4" xfId="16455" xr:uid="{00000000-0005-0000-0000-0000E4660000}"/>
    <cellStyle name="Migliaia 23 3 3 2 4 2" xfId="37846" xr:uid="{00000000-0005-0000-0000-0000E5660000}"/>
    <cellStyle name="Migliaia 23 3 3 2 5" xfId="12547" xr:uid="{00000000-0005-0000-0000-0000E6660000}"/>
    <cellStyle name="Migliaia 23 3 3 3" xfId="5774" xr:uid="{00000000-0005-0000-0000-0000E7660000}"/>
    <cellStyle name="Migliaia 23 3 3 3 2" xfId="29759" xr:uid="{00000000-0005-0000-0000-0000E8660000}"/>
    <cellStyle name="Migliaia 23 3 3 3 2 2" xfId="35196" xr:uid="{00000000-0005-0000-0000-0000E9660000}"/>
    <cellStyle name="Migliaia 23 3 3 3 2 3" xfId="40498" xr:uid="{00000000-0005-0000-0000-0000EA660000}"/>
    <cellStyle name="Migliaia 23 3 3 3 3" xfId="32676" xr:uid="{00000000-0005-0000-0000-0000EB660000}"/>
    <cellStyle name="Migliaia 23 3 3 3 4" xfId="37847" xr:uid="{00000000-0005-0000-0000-0000EC660000}"/>
    <cellStyle name="Migliaia 23 3 3 4" xfId="16454" xr:uid="{00000000-0005-0000-0000-0000ED660000}"/>
    <cellStyle name="Migliaia 23 3 3 4 2" xfId="29760" xr:uid="{00000000-0005-0000-0000-0000EE660000}"/>
    <cellStyle name="Migliaia 23 3 3 4 2 2" xfId="35197" xr:uid="{00000000-0005-0000-0000-0000EF660000}"/>
    <cellStyle name="Migliaia 23 3 3 4 2 3" xfId="40499" xr:uid="{00000000-0005-0000-0000-0000F0660000}"/>
    <cellStyle name="Migliaia 23 3 3 4 3" xfId="32677" xr:uid="{00000000-0005-0000-0000-0000F1660000}"/>
    <cellStyle name="Migliaia 23 3 3 4 4" xfId="37848" xr:uid="{00000000-0005-0000-0000-0000F2660000}"/>
    <cellStyle name="Migliaia 23 3 3 4 5" xfId="20823" xr:uid="{00000000-0005-0000-0000-0000F3660000}"/>
    <cellStyle name="Migliaia 23 3 3 5" xfId="20824" xr:uid="{00000000-0005-0000-0000-0000F4660000}"/>
    <cellStyle name="Migliaia 23 3 3 5 2" xfId="29761" xr:uid="{00000000-0005-0000-0000-0000F5660000}"/>
    <cellStyle name="Migliaia 23 3 3 5 2 2" xfId="35198" xr:uid="{00000000-0005-0000-0000-0000F6660000}"/>
    <cellStyle name="Migliaia 23 3 3 5 2 3" xfId="40500" xr:uid="{00000000-0005-0000-0000-0000F7660000}"/>
    <cellStyle name="Migliaia 23 3 3 5 3" xfId="32678" xr:uid="{00000000-0005-0000-0000-0000F8660000}"/>
    <cellStyle name="Migliaia 23 3 3 5 4" xfId="37849" xr:uid="{00000000-0005-0000-0000-0000F9660000}"/>
    <cellStyle name="Migliaia 23 3 3 6" xfId="29757" xr:uid="{00000000-0005-0000-0000-0000FA660000}"/>
    <cellStyle name="Migliaia 23 3 3 6 2" xfId="35194" xr:uid="{00000000-0005-0000-0000-0000FB660000}"/>
    <cellStyle name="Migliaia 23 3 3 6 3" xfId="40496" xr:uid="{00000000-0005-0000-0000-0000FC660000}"/>
    <cellStyle name="Migliaia 23 3 3 7" xfId="32674" xr:uid="{00000000-0005-0000-0000-0000FD660000}"/>
    <cellStyle name="Migliaia 23 3 3 8" xfId="37845" xr:uid="{00000000-0005-0000-0000-0000FE660000}"/>
    <cellStyle name="Migliaia 23 3 3 9" xfId="12546" xr:uid="{00000000-0005-0000-0000-0000FF660000}"/>
    <cellStyle name="Migliaia 23 3 4" xfId="3282" xr:uid="{00000000-0005-0000-0000-000000670000}"/>
    <cellStyle name="Migliaia 23 3 4 2" xfId="4792" xr:uid="{00000000-0005-0000-0000-000001670000}"/>
    <cellStyle name="Migliaia 23 3 4 2 2" xfId="10744" xr:uid="{00000000-0005-0000-0000-000002670000}"/>
    <cellStyle name="Migliaia 23 3 4 2 3" xfId="14896" xr:uid="{00000000-0005-0000-0000-000003670000}"/>
    <cellStyle name="Migliaia 23 3 4 2 4" xfId="16457" xr:uid="{00000000-0005-0000-0000-000004670000}"/>
    <cellStyle name="Migliaia 23 3 4 2 5" xfId="28631" xr:uid="{00000000-0005-0000-0000-000005670000}"/>
    <cellStyle name="Migliaia 23 3 4 2 6" xfId="12549" xr:uid="{00000000-0005-0000-0000-000006670000}"/>
    <cellStyle name="Migliaia 23 3 4 3" xfId="9992" xr:uid="{00000000-0005-0000-0000-000007670000}"/>
    <cellStyle name="Migliaia 23 3 4 3 2" xfId="31517" xr:uid="{00000000-0005-0000-0000-000008670000}"/>
    <cellStyle name="Migliaia 23 3 4 3 2 2" xfId="36677" xr:uid="{00000000-0005-0000-0000-000009670000}"/>
    <cellStyle name="Migliaia 23 3 4 3 2 3" xfId="41979" xr:uid="{00000000-0005-0000-0000-00000A670000}"/>
    <cellStyle name="Migliaia 23 3 4 3 3" xfId="34026" xr:uid="{00000000-0005-0000-0000-00000B670000}"/>
    <cellStyle name="Migliaia 23 3 4 3 4" xfId="39328" xr:uid="{00000000-0005-0000-0000-00000C670000}"/>
    <cellStyle name="Migliaia 23 3 4 4" xfId="16456" xr:uid="{00000000-0005-0000-0000-00000D670000}"/>
    <cellStyle name="Migliaia 23 3 4 4 2" xfId="35199" xr:uid="{00000000-0005-0000-0000-00000E670000}"/>
    <cellStyle name="Migliaia 23 3 4 4 3" xfId="40501" xr:uid="{00000000-0005-0000-0000-00000F670000}"/>
    <cellStyle name="Migliaia 23 3 4 4 4" xfId="29762" xr:uid="{00000000-0005-0000-0000-000010670000}"/>
    <cellStyle name="Migliaia 23 3 4 5" xfId="32679" xr:uid="{00000000-0005-0000-0000-000011670000}"/>
    <cellStyle name="Migliaia 23 3 4 6" xfId="37850" xr:uid="{00000000-0005-0000-0000-000012670000}"/>
    <cellStyle name="Migliaia 23 3 4 7" xfId="12548" xr:uid="{00000000-0005-0000-0000-000013670000}"/>
    <cellStyle name="Migliaia 23 3 5" xfId="4062" xr:uid="{00000000-0005-0000-0000-000014670000}"/>
    <cellStyle name="Migliaia 23 3 5 2" xfId="10532" xr:uid="{00000000-0005-0000-0000-000015670000}"/>
    <cellStyle name="Migliaia 23 3 5 2 2" xfId="31518" xr:uid="{00000000-0005-0000-0000-000016670000}"/>
    <cellStyle name="Migliaia 23 3 5 2 2 2" xfId="36678" xr:uid="{00000000-0005-0000-0000-000017670000}"/>
    <cellStyle name="Migliaia 23 3 5 2 2 3" xfId="41980" xr:uid="{00000000-0005-0000-0000-000018670000}"/>
    <cellStyle name="Migliaia 23 3 5 2 3" xfId="34027" xr:uid="{00000000-0005-0000-0000-000019670000}"/>
    <cellStyle name="Migliaia 23 3 5 2 4" xfId="39329" xr:uid="{00000000-0005-0000-0000-00001A670000}"/>
    <cellStyle name="Migliaia 23 3 5 3" xfId="16458" xr:uid="{00000000-0005-0000-0000-00001B670000}"/>
    <cellStyle name="Migliaia 23 3 5 3 2" xfId="35200" xr:uid="{00000000-0005-0000-0000-00001C670000}"/>
    <cellStyle name="Migliaia 23 3 5 3 3" xfId="40502" xr:uid="{00000000-0005-0000-0000-00001D670000}"/>
    <cellStyle name="Migliaia 23 3 5 3 4" xfId="29763" xr:uid="{00000000-0005-0000-0000-00001E670000}"/>
    <cellStyle name="Migliaia 23 3 5 4" xfId="32680" xr:uid="{00000000-0005-0000-0000-00001F670000}"/>
    <cellStyle name="Migliaia 23 3 5 5" xfId="37851" xr:uid="{00000000-0005-0000-0000-000020670000}"/>
    <cellStyle name="Migliaia 23 3 5 6" xfId="12550" xr:uid="{00000000-0005-0000-0000-000021670000}"/>
    <cellStyle name="Migliaia 23 3 6" xfId="3625" xr:uid="{00000000-0005-0000-0000-000022670000}"/>
    <cellStyle name="Migliaia 23 3 6 2" xfId="10237" xr:uid="{00000000-0005-0000-0000-000023670000}"/>
    <cellStyle name="Migliaia 23 3 6 2 2" xfId="35201" xr:uid="{00000000-0005-0000-0000-000024670000}"/>
    <cellStyle name="Migliaia 23 3 6 2 3" xfId="40503" xr:uid="{00000000-0005-0000-0000-000025670000}"/>
    <cellStyle name="Migliaia 23 3 6 3" xfId="14863" xr:uid="{00000000-0005-0000-0000-000026670000}"/>
    <cellStyle name="Migliaia 23 3 6 4" xfId="16459" xr:uid="{00000000-0005-0000-0000-000027670000}"/>
    <cellStyle name="Migliaia 23 3 6 4 2" xfId="37852" xr:uid="{00000000-0005-0000-0000-000028670000}"/>
    <cellStyle name="Migliaia 23 3 6 5" xfId="12551" xr:uid="{00000000-0005-0000-0000-000029670000}"/>
    <cellStyle name="Migliaia 23 3 7" xfId="8549" xr:uid="{00000000-0005-0000-0000-00002A670000}"/>
    <cellStyle name="Migliaia 23 3 7 2" xfId="29764" xr:uid="{00000000-0005-0000-0000-00002B670000}"/>
    <cellStyle name="Migliaia 23 3 7 2 2" xfId="35202" xr:uid="{00000000-0005-0000-0000-00002C670000}"/>
    <cellStyle name="Migliaia 23 3 7 2 3" xfId="40504" xr:uid="{00000000-0005-0000-0000-00002D670000}"/>
    <cellStyle name="Migliaia 23 3 7 3" xfId="32681" xr:uid="{00000000-0005-0000-0000-00002E670000}"/>
    <cellStyle name="Migliaia 23 3 7 4" xfId="37853" xr:uid="{00000000-0005-0000-0000-00002F670000}"/>
    <cellStyle name="Migliaia 23 3 8" xfId="13688" xr:uid="{00000000-0005-0000-0000-000030670000}"/>
    <cellStyle name="Migliaia 23 3 8 2" xfId="29765" xr:uid="{00000000-0005-0000-0000-000031670000}"/>
    <cellStyle name="Migliaia 23 3 8 2 2" xfId="35203" xr:uid="{00000000-0005-0000-0000-000032670000}"/>
    <cellStyle name="Migliaia 23 3 8 2 3" xfId="40505" xr:uid="{00000000-0005-0000-0000-000033670000}"/>
    <cellStyle name="Migliaia 23 3 8 3" xfId="32682" xr:uid="{00000000-0005-0000-0000-000034670000}"/>
    <cellStyle name="Migliaia 23 3 8 4" xfId="37854" xr:uid="{00000000-0005-0000-0000-000035670000}"/>
    <cellStyle name="Migliaia 23 3 8 5" xfId="20827" xr:uid="{00000000-0005-0000-0000-000036670000}"/>
    <cellStyle name="Migliaia 23 3 9" xfId="16450" xr:uid="{00000000-0005-0000-0000-000037670000}"/>
    <cellStyle name="Migliaia 23 4" xfId="459" xr:uid="{00000000-0005-0000-0000-000038670000}"/>
    <cellStyle name="Migliaia 23 4 2" xfId="4393" xr:uid="{00000000-0005-0000-0000-000039670000}"/>
    <cellStyle name="Migliaia 23 4 2 2" xfId="5121" xr:uid="{00000000-0005-0000-0000-00003A670000}"/>
    <cellStyle name="Migliaia 23 4 2 2 2" xfId="29766" xr:uid="{00000000-0005-0000-0000-00003B670000}"/>
    <cellStyle name="Migliaia 23 4 2 2 2 2" xfId="35204" xr:uid="{00000000-0005-0000-0000-00003C670000}"/>
    <cellStyle name="Migliaia 23 4 2 2 2 3" xfId="40506" xr:uid="{00000000-0005-0000-0000-00003D670000}"/>
    <cellStyle name="Migliaia 23 4 2 2 3" xfId="32683" xr:uid="{00000000-0005-0000-0000-00003E670000}"/>
    <cellStyle name="Migliaia 23 4 2 2 4" xfId="37855" xr:uid="{00000000-0005-0000-0000-00003F670000}"/>
    <cellStyle name="Migliaia 23 4 2 3" xfId="8254" xr:uid="{00000000-0005-0000-0000-000040670000}"/>
    <cellStyle name="Migliaia 23 4 2 3 2" xfId="29767" xr:uid="{00000000-0005-0000-0000-000041670000}"/>
    <cellStyle name="Migliaia 23 4 2 3 2 2" xfId="35205" xr:uid="{00000000-0005-0000-0000-000042670000}"/>
    <cellStyle name="Migliaia 23 4 2 3 2 3" xfId="40507" xr:uid="{00000000-0005-0000-0000-000043670000}"/>
    <cellStyle name="Migliaia 23 4 2 3 3" xfId="32684" xr:uid="{00000000-0005-0000-0000-000044670000}"/>
    <cellStyle name="Migliaia 23 4 2 3 4" xfId="37856" xr:uid="{00000000-0005-0000-0000-000045670000}"/>
    <cellStyle name="Migliaia 23 4 2 4" xfId="7601" xr:uid="{00000000-0005-0000-0000-000046670000}"/>
    <cellStyle name="Migliaia 23 4 2 5" xfId="6982" xr:uid="{00000000-0005-0000-0000-000047670000}"/>
    <cellStyle name="Migliaia 23 4 2 5 2" xfId="17755" xr:uid="{00000000-0005-0000-0000-000048670000}"/>
    <cellStyle name="Migliaia 23 4 2 5 3" xfId="42513" xr:uid="{00000000-0005-0000-0000-000049670000}"/>
    <cellStyle name="Migliaia 23 4 2 5 4" xfId="46748" xr:uid="{00000000-0005-0000-0000-00004A670000}"/>
    <cellStyle name="Migliaia 23 4 2 5 5" xfId="49764" xr:uid="{00000000-0005-0000-0000-00004B670000}"/>
    <cellStyle name="Migliaia 23 4 2 6" xfId="16461" xr:uid="{00000000-0005-0000-0000-00004C670000}"/>
    <cellStyle name="Migliaia 23 4 2 7" xfId="20829" xr:uid="{00000000-0005-0000-0000-00004D670000}"/>
    <cellStyle name="Migliaia 23 4 3" xfId="5122" xr:uid="{00000000-0005-0000-0000-00004E670000}"/>
    <cellStyle name="Migliaia 23 4 3 2" xfId="14502" xr:uid="{00000000-0005-0000-0000-00004F670000}"/>
    <cellStyle name="Migliaia 23 4 3 2 2" xfId="35206" xr:uid="{00000000-0005-0000-0000-000050670000}"/>
    <cellStyle name="Migliaia 23 4 3 2 3" xfId="40508" xr:uid="{00000000-0005-0000-0000-000051670000}"/>
    <cellStyle name="Migliaia 23 4 3 3" xfId="32685" xr:uid="{00000000-0005-0000-0000-000052670000}"/>
    <cellStyle name="Migliaia 23 4 3 4" xfId="37857" xr:uid="{00000000-0005-0000-0000-000053670000}"/>
    <cellStyle name="Migliaia 23 4 3 5" xfId="13686" xr:uid="{00000000-0005-0000-0000-000054670000}"/>
    <cellStyle name="Migliaia 23 4 4" xfId="8255" xr:uid="{00000000-0005-0000-0000-000055670000}"/>
    <cellStyle name="Migliaia 23 4 4 2" xfId="29768" xr:uid="{00000000-0005-0000-0000-000056670000}"/>
    <cellStyle name="Migliaia 23 4 4 2 2" xfId="35207" xr:uid="{00000000-0005-0000-0000-000057670000}"/>
    <cellStyle name="Migliaia 23 4 4 2 3" xfId="40509" xr:uid="{00000000-0005-0000-0000-000058670000}"/>
    <cellStyle name="Migliaia 23 4 4 3" xfId="32686" xr:uid="{00000000-0005-0000-0000-000059670000}"/>
    <cellStyle name="Migliaia 23 4 4 4" xfId="37858" xr:uid="{00000000-0005-0000-0000-00005A670000}"/>
    <cellStyle name="Migliaia 23 4 5" xfId="7600" xr:uid="{00000000-0005-0000-0000-00005B670000}"/>
    <cellStyle name="Migliaia 23 4 5 2" xfId="29769" xr:uid="{00000000-0005-0000-0000-00005C670000}"/>
    <cellStyle name="Migliaia 23 4 5 2 2" xfId="35208" xr:uid="{00000000-0005-0000-0000-00005D670000}"/>
    <cellStyle name="Migliaia 23 4 5 2 3" xfId="40510" xr:uid="{00000000-0005-0000-0000-00005E670000}"/>
    <cellStyle name="Migliaia 23 4 5 3" xfId="32687" xr:uid="{00000000-0005-0000-0000-00005F670000}"/>
    <cellStyle name="Migliaia 23 4 5 4" xfId="37859" xr:uid="{00000000-0005-0000-0000-000060670000}"/>
    <cellStyle name="Migliaia 23 4 6" xfId="6981" xr:uid="{00000000-0005-0000-0000-000061670000}"/>
    <cellStyle name="Migliaia 23 4 6 2" xfId="17754" xr:uid="{00000000-0005-0000-0000-000062670000}"/>
    <cellStyle name="Migliaia 23 4 6 2 2" xfId="35209" xr:uid="{00000000-0005-0000-0000-000063670000}"/>
    <cellStyle name="Migliaia 23 4 6 2 3" xfId="40511" xr:uid="{00000000-0005-0000-0000-000064670000}"/>
    <cellStyle name="Migliaia 23 4 6 2 4" xfId="29770" xr:uid="{00000000-0005-0000-0000-000065670000}"/>
    <cellStyle name="Migliaia 23 4 6 3" xfId="32688" xr:uid="{00000000-0005-0000-0000-000066670000}"/>
    <cellStyle name="Migliaia 23 4 6 4" xfId="37860" xr:uid="{00000000-0005-0000-0000-000067670000}"/>
    <cellStyle name="Migliaia 23 4 6 5" xfId="20830" xr:uid="{00000000-0005-0000-0000-000068670000}"/>
    <cellStyle name="Migliaia 23 4 6 6" xfId="43650" xr:uid="{00000000-0005-0000-0000-000069670000}"/>
    <cellStyle name="Migliaia 23 4 6 7" xfId="46747" xr:uid="{00000000-0005-0000-0000-00006A670000}"/>
    <cellStyle name="Migliaia 23 4 6 8" xfId="49763" xr:uid="{00000000-0005-0000-0000-00006B670000}"/>
    <cellStyle name="Migliaia 23 4 7" xfId="16460" xr:uid="{00000000-0005-0000-0000-00006C670000}"/>
    <cellStyle name="Migliaia 23 4 7 2" xfId="29771" xr:uid="{00000000-0005-0000-0000-00006D670000}"/>
    <cellStyle name="Migliaia 23 4 7 2 2" xfId="35210" xr:uid="{00000000-0005-0000-0000-00006E670000}"/>
    <cellStyle name="Migliaia 23 4 7 2 3" xfId="40512" xr:uid="{00000000-0005-0000-0000-00006F670000}"/>
    <cellStyle name="Migliaia 23 4 7 3" xfId="32689" xr:uid="{00000000-0005-0000-0000-000070670000}"/>
    <cellStyle name="Migliaia 23 4 7 4" xfId="37861" xr:uid="{00000000-0005-0000-0000-000071670000}"/>
    <cellStyle name="Migliaia 23 4 7 5" xfId="20831" xr:uid="{00000000-0005-0000-0000-000072670000}"/>
    <cellStyle name="Migliaia 23 4 8" xfId="20828" xr:uid="{00000000-0005-0000-0000-000073670000}"/>
    <cellStyle name="Migliaia 23 4 9" xfId="2419" xr:uid="{00000000-0005-0000-0000-000074670000}"/>
    <cellStyle name="Migliaia 23 5" xfId="460" xr:uid="{00000000-0005-0000-0000-000075670000}"/>
    <cellStyle name="Migliaia 23 5 2" xfId="4394" xr:uid="{00000000-0005-0000-0000-000076670000}"/>
    <cellStyle name="Migliaia 23 5 2 2" xfId="14718" xr:uid="{00000000-0005-0000-0000-000077670000}"/>
    <cellStyle name="Migliaia 23 5 2 2 2" xfId="35211" xr:uid="{00000000-0005-0000-0000-000078670000}"/>
    <cellStyle name="Migliaia 23 5 2 2 3" xfId="40513" xr:uid="{00000000-0005-0000-0000-000079670000}"/>
    <cellStyle name="Migliaia 23 5 2 3" xfId="16463" xr:uid="{00000000-0005-0000-0000-00007A670000}"/>
    <cellStyle name="Migliaia 23 5 2 3 2" xfId="32690" xr:uid="{00000000-0005-0000-0000-00007B670000}"/>
    <cellStyle name="Migliaia 23 5 2 4" xfId="37862" xr:uid="{00000000-0005-0000-0000-00007C670000}"/>
    <cellStyle name="Migliaia 23 5 2 5" xfId="12552" xr:uid="{00000000-0005-0000-0000-00007D670000}"/>
    <cellStyle name="Migliaia 23 5 3" xfId="7602" xr:uid="{00000000-0005-0000-0000-00007E670000}"/>
    <cellStyle name="Migliaia 23 5 3 2" xfId="29772" xr:uid="{00000000-0005-0000-0000-00007F670000}"/>
    <cellStyle name="Migliaia 23 5 3 2 2" xfId="35212" xr:uid="{00000000-0005-0000-0000-000080670000}"/>
    <cellStyle name="Migliaia 23 5 3 2 3" xfId="40514" xr:uid="{00000000-0005-0000-0000-000081670000}"/>
    <cellStyle name="Migliaia 23 5 3 3" xfId="32691" xr:uid="{00000000-0005-0000-0000-000082670000}"/>
    <cellStyle name="Migliaia 23 5 3 4" xfId="37863" xr:uid="{00000000-0005-0000-0000-000083670000}"/>
    <cellStyle name="Migliaia 23 5 4" xfId="6983" xr:uid="{00000000-0005-0000-0000-000084670000}"/>
    <cellStyle name="Migliaia 23 5 4 2" xfId="17756" xr:uid="{00000000-0005-0000-0000-000085670000}"/>
    <cellStyle name="Migliaia 23 5 4 2 2" xfId="35213" xr:uid="{00000000-0005-0000-0000-000086670000}"/>
    <cellStyle name="Migliaia 23 5 4 2 3" xfId="40515" xr:uid="{00000000-0005-0000-0000-000087670000}"/>
    <cellStyle name="Migliaia 23 5 4 2 4" xfId="29773" xr:uid="{00000000-0005-0000-0000-000088670000}"/>
    <cellStyle name="Migliaia 23 5 4 3" xfId="32692" xr:uid="{00000000-0005-0000-0000-000089670000}"/>
    <cellStyle name="Migliaia 23 5 4 4" xfId="37864" xr:uid="{00000000-0005-0000-0000-00008A670000}"/>
    <cellStyle name="Migliaia 23 5 4 5" xfId="20833" xr:uid="{00000000-0005-0000-0000-00008B670000}"/>
    <cellStyle name="Migliaia 23 5 4 6" xfId="43885" xr:uid="{00000000-0005-0000-0000-00008C670000}"/>
    <cellStyle name="Migliaia 23 5 4 7" xfId="46749" xr:uid="{00000000-0005-0000-0000-00008D670000}"/>
    <cellStyle name="Migliaia 23 5 4 8" xfId="49765" xr:uid="{00000000-0005-0000-0000-00008E670000}"/>
    <cellStyle name="Migliaia 23 5 5" xfId="16462" xr:uid="{00000000-0005-0000-0000-00008F670000}"/>
    <cellStyle name="Migliaia 23 5 5 2" xfId="29774" xr:uid="{00000000-0005-0000-0000-000090670000}"/>
    <cellStyle name="Migliaia 23 5 5 2 2" xfId="35214" xr:uid="{00000000-0005-0000-0000-000091670000}"/>
    <cellStyle name="Migliaia 23 5 5 2 3" xfId="40516" xr:uid="{00000000-0005-0000-0000-000092670000}"/>
    <cellStyle name="Migliaia 23 5 5 3" xfId="32693" xr:uid="{00000000-0005-0000-0000-000093670000}"/>
    <cellStyle name="Migliaia 23 5 5 4" xfId="37865" xr:uid="{00000000-0005-0000-0000-000094670000}"/>
    <cellStyle name="Migliaia 23 5 5 5" xfId="20834" xr:uid="{00000000-0005-0000-0000-000095670000}"/>
    <cellStyle name="Migliaia 23 5 6" xfId="20835" xr:uid="{00000000-0005-0000-0000-000096670000}"/>
    <cellStyle name="Migliaia 23 5 6 2" xfId="29775" xr:uid="{00000000-0005-0000-0000-000097670000}"/>
    <cellStyle name="Migliaia 23 5 6 2 2" xfId="35215" xr:uid="{00000000-0005-0000-0000-000098670000}"/>
    <cellStyle name="Migliaia 23 5 6 2 3" xfId="40517" xr:uid="{00000000-0005-0000-0000-000099670000}"/>
    <cellStyle name="Migliaia 23 5 6 3" xfId="32694" xr:uid="{00000000-0005-0000-0000-00009A670000}"/>
    <cellStyle name="Migliaia 23 5 6 4" xfId="37866" xr:uid="{00000000-0005-0000-0000-00009B670000}"/>
    <cellStyle name="Migliaia 23 5 7" xfId="20832" xr:uid="{00000000-0005-0000-0000-00009C670000}"/>
    <cellStyle name="Migliaia 23 5 8" xfId="2420" xr:uid="{00000000-0005-0000-0000-00009D670000}"/>
    <cellStyle name="Migliaia 23 6" xfId="2415" xr:uid="{00000000-0005-0000-0000-00009E670000}"/>
    <cellStyle name="Migliaia 23 6 2" xfId="4389" xr:uid="{00000000-0005-0000-0000-00009F670000}"/>
    <cellStyle name="Migliaia 23 6 2 2" xfId="6021" xr:uid="{00000000-0005-0000-0000-0000A0670000}"/>
    <cellStyle name="Migliaia 23 6 2 3" xfId="14974" xr:uid="{00000000-0005-0000-0000-0000A1670000}"/>
    <cellStyle name="Migliaia 23 6 2 4" xfId="16465" xr:uid="{00000000-0005-0000-0000-0000A2670000}"/>
    <cellStyle name="Migliaia 23 6 2 5" xfId="28633" xr:uid="{00000000-0005-0000-0000-0000A3670000}"/>
    <cellStyle name="Migliaia 23 6 2 6" xfId="12554" xr:uid="{00000000-0005-0000-0000-0000A4670000}"/>
    <cellStyle name="Migliaia 23 6 3" xfId="5773" xr:uid="{00000000-0005-0000-0000-0000A5670000}"/>
    <cellStyle name="Migliaia 23 6 3 2" xfId="31519" xr:uid="{00000000-0005-0000-0000-0000A6670000}"/>
    <cellStyle name="Migliaia 23 6 3 2 2" xfId="36679" xr:uid="{00000000-0005-0000-0000-0000A7670000}"/>
    <cellStyle name="Migliaia 23 6 3 2 3" xfId="41981" xr:uid="{00000000-0005-0000-0000-0000A8670000}"/>
    <cellStyle name="Migliaia 23 6 3 3" xfId="34028" xr:uid="{00000000-0005-0000-0000-0000A9670000}"/>
    <cellStyle name="Migliaia 23 6 3 4" xfId="39330" xr:uid="{00000000-0005-0000-0000-0000AA670000}"/>
    <cellStyle name="Migliaia 23 6 4" xfId="16464" xr:uid="{00000000-0005-0000-0000-0000AB670000}"/>
    <cellStyle name="Migliaia 23 6 4 2" xfId="35216" xr:uid="{00000000-0005-0000-0000-0000AC670000}"/>
    <cellStyle name="Migliaia 23 6 4 3" xfId="40518" xr:uid="{00000000-0005-0000-0000-0000AD670000}"/>
    <cellStyle name="Migliaia 23 6 4 4" xfId="29776" xr:uid="{00000000-0005-0000-0000-0000AE670000}"/>
    <cellStyle name="Migliaia 23 6 5" xfId="32695" xr:uid="{00000000-0005-0000-0000-0000AF670000}"/>
    <cellStyle name="Migliaia 23 6 6" xfId="37867" xr:uid="{00000000-0005-0000-0000-0000B0670000}"/>
    <cellStyle name="Migliaia 23 6 7" xfId="12553" xr:uid="{00000000-0005-0000-0000-0000B1670000}"/>
    <cellStyle name="Migliaia 23 7" xfId="4060" xr:uid="{00000000-0005-0000-0000-0000B2670000}"/>
    <cellStyle name="Migliaia 23 7 2" xfId="10530" xr:uid="{00000000-0005-0000-0000-0000B3670000}"/>
    <cellStyle name="Migliaia 23 7 2 2" xfId="31520" xr:uid="{00000000-0005-0000-0000-0000B4670000}"/>
    <cellStyle name="Migliaia 23 7 2 2 2" xfId="36680" xr:uid="{00000000-0005-0000-0000-0000B5670000}"/>
    <cellStyle name="Migliaia 23 7 2 2 3" xfId="41982" xr:uid="{00000000-0005-0000-0000-0000B6670000}"/>
    <cellStyle name="Migliaia 23 7 2 3" xfId="34029" xr:uid="{00000000-0005-0000-0000-0000B7670000}"/>
    <cellStyle name="Migliaia 23 7 2 4" xfId="39331" xr:uid="{00000000-0005-0000-0000-0000B8670000}"/>
    <cellStyle name="Migliaia 23 7 3" xfId="16466" xr:uid="{00000000-0005-0000-0000-0000B9670000}"/>
    <cellStyle name="Migliaia 23 7 3 2" xfId="35217" xr:uid="{00000000-0005-0000-0000-0000BA670000}"/>
    <cellStyle name="Migliaia 23 7 3 3" xfId="40519" xr:uid="{00000000-0005-0000-0000-0000BB670000}"/>
    <cellStyle name="Migliaia 23 7 3 4" xfId="29777" xr:uid="{00000000-0005-0000-0000-0000BC670000}"/>
    <cellStyle name="Migliaia 23 7 4" xfId="32696" xr:uid="{00000000-0005-0000-0000-0000BD670000}"/>
    <cellStyle name="Migliaia 23 7 5" xfId="37868" xr:uid="{00000000-0005-0000-0000-0000BE670000}"/>
    <cellStyle name="Migliaia 23 7 6" xfId="12555" xr:uid="{00000000-0005-0000-0000-0000BF670000}"/>
    <cellStyle name="Migliaia 23 8" xfId="3623" xr:uid="{00000000-0005-0000-0000-0000C0670000}"/>
    <cellStyle name="Migliaia 23 8 2" xfId="10235" xr:uid="{00000000-0005-0000-0000-0000C1670000}"/>
    <cellStyle name="Migliaia 23 8 2 2" xfId="31521" xr:uid="{00000000-0005-0000-0000-0000C2670000}"/>
    <cellStyle name="Migliaia 23 8 2 2 2" xfId="36681" xr:uid="{00000000-0005-0000-0000-0000C3670000}"/>
    <cellStyle name="Migliaia 23 8 2 2 3" xfId="41983" xr:uid="{00000000-0005-0000-0000-0000C4670000}"/>
    <cellStyle name="Migliaia 23 8 2 3" xfId="34030" xr:uid="{00000000-0005-0000-0000-0000C5670000}"/>
    <cellStyle name="Migliaia 23 8 2 4" xfId="39332" xr:uid="{00000000-0005-0000-0000-0000C6670000}"/>
    <cellStyle name="Migliaia 23 8 3" xfId="16467" xr:uid="{00000000-0005-0000-0000-0000C7670000}"/>
    <cellStyle name="Migliaia 23 8 3 2" xfId="35218" xr:uid="{00000000-0005-0000-0000-0000C8670000}"/>
    <cellStyle name="Migliaia 23 8 3 3" xfId="40520" xr:uid="{00000000-0005-0000-0000-0000C9670000}"/>
    <cellStyle name="Migliaia 23 8 3 4" xfId="29778" xr:uid="{00000000-0005-0000-0000-0000CA670000}"/>
    <cellStyle name="Migliaia 23 8 4" xfId="32697" xr:uid="{00000000-0005-0000-0000-0000CB670000}"/>
    <cellStyle name="Migliaia 23 8 5" xfId="37869" xr:uid="{00000000-0005-0000-0000-0000CC670000}"/>
    <cellStyle name="Migliaia 23 8 6" xfId="12556" xr:uid="{00000000-0005-0000-0000-0000CD670000}"/>
    <cellStyle name="Migliaia 23 9" xfId="13471" xr:uid="{00000000-0005-0000-0000-0000CE670000}"/>
    <cellStyle name="Migliaia 23 9 2" xfId="29779" xr:uid="{00000000-0005-0000-0000-0000CF670000}"/>
    <cellStyle name="Migliaia 23 9 2 2" xfId="35219" xr:uid="{00000000-0005-0000-0000-0000D0670000}"/>
    <cellStyle name="Migliaia 23 9 2 3" xfId="40521" xr:uid="{00000000-0005-0000-0000-0000D1670000}"/>
    <cellStyle name="Migliaia 23 9 3" xfId="32698" xr:uid="{00000000-0005-0000-0000-0000D2670000}"/>
    <cellStyle name="Migliaia 23 9 4" xfId="37870" xr:uid="{00000000-0005-0000-0000-0000D3670000}"/>
    <cellStyle name="Migliaia 24" xfId="461" xr:uid="{00000000-0005-0000-0000-0000D4670000}"/>
    <cellStyle name="Migliaia 24 10" xfId="16468" xr:uid="{00000000-0005-0000-0000-0000D5670000}"/>
    <cellStyle name="Migliaia 24 10 2" xfId="35220" xr:uid="{00000000-0005-0000-0000-0000D6670000}"/>
    <cellStyle name="Migliaia 24 10 3" xfId="40522" xr:uid="{00000000-0005-0000-0000-0000D7670000}"/>
    <cellStyle name="Migliaia 24 10 4" xfId="29780" xr:uid="{00000000-0005-0000-0000-0000D8670000}"/>
    <cellStyle name="Migliaia 24 11" xfId="32699" xr:uid="{00000000-0005-0000-0000-0000D9670000}"/>
    <cellStyle name="Migliaia 24 12" xfId="37871" xr:uid="{00000000-0005-0000-0000-0000DA670000}"/>
    <cellStyle name="Migliaia 24 13" xfId="1831" xr:uid="{00000000-0005-0000-0000-0000DB670000}"/>
    <cellStyle name="Migliaia 24 2" xfId="462" xr:uid="{00000000-0005-0000-0000-0000DC670000}"/>
    <cellStyle name="Migliaia 24 2 2" xfId="2422" xr:uid="{00000000-0005-0000-0000-0000DD670000}"/>
    <cellStyle name="Migliaia 24 2 2 2" xfId="4396" xr:uid="{00000000-0005-0000-0000-0000DE670000}"/>
    <cellStyle name="Migliaia 24 2 2 2 2" xfId="10685" xr:uid="{00000000-0005-0000-0000-0000DF670000}"/>
    <cellStyle name="Migliaia 24 2 2 2 2 2" xfId="35221" xr:uid="{00000000-0005-0000-0000-0000E0670000}"/>
    <cellStyle name="Migliaia 24 2 2 2 2 3" xfId="40523" xr:uid="{00000000-0005-0000-0000-0000E1670000}"/>
    <cellStyle name="Migliaia 24 2 2 2 3" xfId="14719" xr:uid="{00000000-0005-0000-0000-0000E2670000}"/>
    <cellStyle name="Migliaia 24 2 2 2 4" xfId="16471" xr:uid="{00000000-0005-0000-0000-0000E3670000}"/>
    <cellStyle name="Migliaia 24 2 2 2 4 2" xfId="37872" xr:uid="{00000000-0005-0000-0000-0000E4670000}"/>
    <cellStyle name="Migliaia 24 2 2 2 5" xfId="12557" xr:uid="{00000000-0005-0000-0000-0000E5670000}"/>
    <cellStyle name="Migliaia 24 2 2 3" xfId="7910" xr:uid="{00000000-0005-0000-0000-0000E6670000}"/>
    <cellStyle name="Migliaia 24 2 2 3 2" xfId="31522" xr:uid="{00000000-0005-0000-0000-0000E7670000}"/>
    <cellStyle name="Migliaia 24 2 2 3 2 2" xfId="36682" xr:uid="{00000000-0005-0000-0000-0000E8670000}"/>
    <cellStyle name="Migliaia 24 2 2 3 2 3" xfId="41984" xr:uid="{00000000-0005-0000-0000-0000E9670000}"/>
    <cellStyle name="Migliaia 24 2 2 3 3" xfId="34031" xr:uid="{00000000-0005-0000-0000-0000EA670000}"/>
    <cellStyle name="Migliaia 24 2 2 3 4" xfId="39333" xr:uid="{00000000-0005-0000-0000-0000EB670000}"/>
    <cellStyle name="Migliaia 24 2 2 4" xfId="6984" xr:uid="{00000000-0005-0000-0000-0000EC670000}"/>
    <cellStyle name="Migliaia 24 2 2 4 2" xfId="17757" xr:uid="{00000000-0005-0000-0000-0000ED670000}"/>
    <cellStyle name="Migliaia 24 2 2 4 3" xfId="33811" xr:uid="{00000000-0005-0000-0000-0000EE670000}"/>
    <cellStyle name="Migliaia 24 2 2 4 4" xfId="46750" xr:uid="{00000000-0005-0000-0000-0000EF670000}"/>
    <cellStyle name="Migliaia 24 2 2 4 5" xfId="49766" xr:uid="{00000000-0005-0000-0000-0000F0670000}"/>
    <cellStyle name="Migliaia 24 2 2 5" xfId="16470" xr:uid="{00000000-0005-0000-0000-0000F1670000}"/>
    <cellStyle name="Migliaia 24 2 2 6" xfId="20837" xr:uid="{00000000-0005-0000-0000-0000F2670000}"/>
    <cellStyle name="Migliaia 24 2 3" xfId="4064" xr:uid="{00000000-0005-0000-0000-0000F3670000}"/>
    <cellStyle name="Migliaia 24 2 3 2" xfId="10534" xr:uid="{00000000-0005-0000-0000-0000F4670000}"/>
    <cellStyle name="Migliaia 24 2 3 2 2" xfId="31523" xr:uid="{00000000-0005-0000-0000-0000F5670000}"/>
    <cellStyle name="Migliaia 24 2 3 2 2 2" xfId="36683" xr:uid="{00000000-0005-0000-0000-0000F6670000}"/>
    <cellStyle name="Migliaia 24 2 3 2 2 3" xfId="41985" xr:uid="{00000000-0005-0000-0000-0000F7670000}"/>
    <cellStyle name="Migliaia 24 2 3 2 3" xfId="34032" xr:uid="{00000000-0005-0000-0000-0000F8670000}"/>
    <cellStyle name="Migliaia 24 2 3 2 4" xfId="39334" xr:uid="{00000000-0005-0000-0000-0000F9670000}"/>
    <cellStyle name="Migliaia 24 2 3 3" xfId="16472" xr:uid="{00000000-0005-0000-0000-0000FA670000}"/>
    <cellStyle name="Migliaia 24 2 3 3 2" xfId="35222" xr:uid="{00000000-0005-0000-0000-0000FB670000}"/>
    <cellStyle name="Migliaia 24 2 3 3 3" xfId="40524" xr:uid="{00000000-0005-0000-0000-0000FC670000}"/>
    <cellStyle name="Migliaia 24 2 3 3 4" xfId="29781" xr:uid="{00000000-0005-0000-0000-0000FD670000}"/>
    <cellStyle name="Migliaia 24 2 3 4" xfId="32700" xr:uid="{00000000-0005-0000-0000-0000FE670000}"/>
    <cellStyle name="Migliaia 24 2 3 5" xfId="37873" xr:uid="{00000000-0005-0000-0000-0000FF670000}"/>
    <cellStyle name="Migliaia 24 2 3 6" xfId="12558" xr:uid="{00000000-0005-0000-0000-000000680000}"/>
    <cellStyle name="Migliaia 24 2 4" xfId="3628" xr:uid="{00000000-0005-0000-0000-000001680000}"/>
    <cellStyle name="Migliaia 24 2 4 2" xfId="10239" xr:uid="{00000000-0005-0000-0000-000002680000}"/>
    <cellStyle name="Migliaia 24 2 4 2 2" xfId="35223" xr:uid="{00000000-0005-0000-0000-000003680000}"/>
    <cellStyle name="Migliaia 24 2 4 2 3" xfId="40525" xr:uid="{00000000-0005-0000-0000-000004680000}"/>
    <cellStyle name="Migliaia 24 2 4 3" xfId="14927" xr:uid="{00000000-0005-0000-0000-000005680000}"/>
    <cellStyle name="Migliaia 24 2 4 4" xfId="16473" xr:uid="{00000000-0005-0000-0000-000006680000}"/>
    <cellStyle name="Migliaia 24 2 4 4 2" xfId="37874" xr:uid="{00000000-0005-0000-0000-000007680000}"/>
    <cellStyle name="Migliaia 24 2 4 5" xfId="12559" xr:uid="{00000000-0005-0000-0000-000008680000}"/>
    <cellStyle name="Migliaia 24 2 5" xfId="9425" xr:uid="{00000000-0005-0000-0000-000009680000}"/>
    <cellStyle name="Migliaia 24 2 5 2" xfId="29782" xr:uid="{00000000-0005-0000-0000-00000A680000}"/>
    <cellStyle name="Migliaia 24 2 5 2 2" xfId="35224" xr:uid="{00000000-0005-0000-0000-00000B680000}"/>
    <cellStyle name="Migliaia 24 2 5 2 3" xfId="40526" xr:uid="{00000000-0005-0000-0000-00000C680000}"/>
    <cellStyle name="Migliaia 24 2 5 3" xfId="32701" xr:uid="{00000000-0005-0000-0000-00000D680000}"/>
    <cellStyle name="Migliaia 24 2 5 4" xfId="37875" xr:uid="{00000000-0005-0000-0000-00000E680000}"/>
    <cellStyle name="Migliaia 24 2 6" xfId="16469" xr:uid="{00000000-0005-0000-0000-00000F680000}"/>
    <cellStyle name="Migliaia 24 2 6 2" xfId="29783" xr:uid="{00000000-0005-0000-0000-000010680000}"/>
    <cellStyle name="Migliaia 24 2 6 2 2" xfId="35225" xr:uid="{00000000-0005-0000-0000-000011680000}"/>
    <cellStyle name="Migliaia 24 2 6 2 3" xfId="40527" xr:uid="{00000000-0005-0000-0000-000012680000}"/>
    <cellStyle name="Migliaia 24 2 6 3" xfId="32702" xr:uid="{00000000-0005-0000-0000-000013680000}"/>
    <cellStyle name="Migliaia 24 2 6 4" xfId="37876" xr:uid="{00000000-0005-0000-0000-000014680000}"/>
    <cellStyle name="Migliaia 24 2 6 5" xfId="20838" xr:uid="{00000000-0005-0000-0000-000015680000}"/>
    <cellStyle name="Migliaia 24 2 7" xfId="20836" xr:uid="{00000000-0005-0000-0000-000016680000}"/>
    <cellStyle name="Migliaia 24 2 8" xfId="1832" xr:uid="{00000000-0005-0000-0000-000017680000}"/>
    <cellStyle name="Migliaia 24 3" xfId="463" xr:uid="{00000000-0005-0000-0000-000018680000}"/>
    <cellStyle name="Migliaia 24 3 10" xfId="20839" xr:uid="{00000000-0005-0000-0000-000019680000}"/>
    <cellStyle name="Migliaia 24 3 11" xfId="12560" xr:uid="{00000000-0005-0000-0000-00001A680000}"/>
    <cellStyle name="Migliaia 24 3 12" xfId="1833" xr:uid="{00000000-0005-0000-0000-00001B680000}"/>
    <cellStyle name="Migliaia 24 3 2" xfId="464" xr:uid="{00000000-0005-0000-0000-00001C680000}"/>
    <cellStyle name="Migliaia 24 3 2 2" xfId="4398" xr:uid="{00000000-0005-0000-0000-00001D680000}"/>
    <cellStyle name="Migliaia 24 3 2 2 2" xfId="8256" xr:uid="{00000000-0005-0000-0000-00001E680000}"/>
    <cellStyle name="Migliaia 24 3 2 2 2 2" xfId="14720" xr:uid="{00000000-0005-0000-0000-00001F680000}"/>
    <cellStyle name="Migliaia 24 3 2 2 2 2 2" xfId="18166" xr:uid="{00000000-0005-0000-0000-000020680000}"/>
    <cellStyle name="Migliaia 24 3 2 2 2 2 2 2" xfId="35226" xr:uid="{00000000-0005-0000-0000-000021680000}"/>
    <cellStyle name="Migliaia 24 3 2 2 2 2 3" xfId="40528" xr:uid="{00000000-0005-0000-0000-000022680000}"/>
    <cellStyle name="Migliaia 24 3 2 2 2 2 4" xfId="29784" xr:uid="{00000000-0005-0000-0000-000023680000}"/>
    <cellStyle name="Migliaia 24 3 2 2 2 3" xfId="32703" xr:uid="{00000000-0005-0000-0000-000024680000}"/>
    <cellStyle name="Migliaia 24 3 2 2 2 4" xfId="37877" xr:uid="{00000000-0005-0000-0000-000025680000}"/>
    <cellStyle name="Migliaia 24 3 2 2 2 5" xfId="42588" xr:uid="{00000000-0005-0000-0000-000026680000}"/>
    <cellStyle name="Migliaia 24 3 2 2 2 6" xfId="47172" xr:uid="{00000000-0005-0000-0000-000027680000}"/>
    <cellStyle name="Migliaia 24 3 2 2 2 7" xfId="50188" xr:uid="{00000000-0005-0000-0000-000028680000}"/>
    <cellStyle name="Migliaia 24 3 2 2 2 8" xfId="13963" xr:uid="{00000000-0005-0000-0000-000029680000}"/>
    <cellStyle name="Migliaia 24 3 2 2 3" xfId="7977" xr:uid="{00000000-0005-0000-0000-00002A680000}"/>
    <cellStyle name="Migliaia 24 3 2 2 4" xfId="6985" xr:uid="{00000000-0005-0000-0000-00002B680000}"/>
    <cellStyle name="Migliaia 24 3 2 2 4 2" xfId="17758" xr:uid="{00000000-0005-0000-0000-00002C680000}"/>
    <cellStyle name="Migliaia 24 3 2 2 4 3" xfId="43329" xr:uid="{00000000-0005-0000-0000-00002D680000}"/>
    <cellStyle name="Migliaia 24 3 2 2 4 4" xfId="46751" xr:uid="{00000000-0005-0000-0000-00002E680000}"/>
    <cellStyle name="Migliaia 24 3 2 2 4 5" xfId="49767" xr:uid="{00000000-0005-0000-0000-00002F680000}"/>
    <cellStyle name="Migliaia 24 3 2 2 5" xfId="16476" xr:uid="{00000000-0005-0000-0000-000030680000}"/>
    <cellStyle name="Migliaia 24 3 2 2 6" xfId="20841" xr:uid="{00000000-0005-0000-0000-000031680000}"/>
    <cellStyle name="Migliaia 24 3 2 3" xfId="3630" xr:uid="{00000000-0005-0000-0000-000032680000}"/>
    <cellStyle name="Migliaia 24 3 2 3 2" xfId="8722" xr:uid="{00000000-0005-0000-0000-000033680000}"/>
    <cellStyle name="Migliaia 24 3 2 3 2 2" xfId="35227" xr:uid="{00000000-0005-0000-0000-000034680000}"/>
    <cellStyle name="Migliaia 24 3 2 3 2 3" xfId="40529" xr:uid="{00000000-0005-0000-0000-000035680000}"/>
    <cellStyle name="Migliaia 24 3 2 3 2 4" xfId="29785" xr:uid="{00000000-0005-0000-0000-000036680000}"/>
    <cellStyle name="Migliaia 24 3 2 3 3" xfId="8257" xr:uid="{00000000-0005-0000-0000-000037680000}"/>
    <cellStyle name="Migliaia 24 3 2 3 4" xfId="16477" xr:uid="{00000000-0005-0000-0000-000038680000}"/>
    <cellStyle name="Migliaia 24 3 2 3 4 2" xfId="37878" xr:uid="{00000000-0005-0000-0000-000039680000}"/>
    <cellStyle name="Migliaia 24 3 2 3 5" xfId="12561" xr:uid="{00000000-0005-0000-0000-00003A680000}"/>
    <cellStyle name="Migliaia 24 3 2 4" xfId="7603" xr:uid="{00000000-0005-0000-0000-00003B680000}"/>
    <cellStyle name="Migliaia 24 3 2 4 2" xfId="14382" xr:uid="{00000000-0005-0000-0000-00003C680000}"/>
    <cellStyle name="Migliaia 24 3 2 4 2 2" xfId="35228" xr:uid="{00000000-0005-0000-0000-00003D680000}"/>
    <cellStyle name="Migliaia 24 3 2 4 2 3" xfId="40530" xr:uid="{00000000-0005-0000-0000-00003E680000}"/>
    <cellStyle name="Migliaia 24 3 2 4 3" xfId="32704" xr:uid="{00000000-0005-0000-0000-00003F680000}"/>
    <cellStyle name="Migliaia 24 3 2 4 4" xfId="37879" xr:uid="{00000000-0005-0000-0000-000040680000}"/>
    <cellStyle name="Migliaia 24 3 2 4 5" xfId="13474" xr:uid="{00000000-0005-0000-0000-000041680000}"/>
    <cellStyle name="Migliaia 24 3 2 5" xfId="13684" xr:uid="{00000000-0005-0000-0000-000042680000}"/>
    <cellStyle name="Migliaia 24 3 2 5 2" xfId="29786" xr:uid="{00000000-0005-0000-0000-000043680000}"/>
    <cellStyle name="Migliaia 24 3 2 5 2 2" xfId="35229" xr:uid="{00000000-0005-0000-0000-000044680000}"/>
    <cellStyle name="Migliaia 24 3 2 5 2 3" xfId="40531" xr:uid="{00000000-0005-0000-0000-000045680000}"/>
    <cellStyle name="Migliaia 24 3 2 5 3" xfId="32705" xr:uid="{00000000-0005-0000-0000-000046680000}"/>
    <cellStyle name="Migliaia 24 3 2 5 4" xfId="37880" xr:uid="{00000000-0005-0000-0000-000047680000}"/>
    <cellStyle name="Migliaia 24 3 2 6" xfId="16475" xr:uid="{00000000-0005-0000-0000-000048680000}"/>
    <cellStyle name="Migliaia 24 3 2 6 2" xfId="29787" xr:uid="{00000000-0005-0000-0000-000049680000}"/>
    <cellStyle name="Migliaia 24 3 2 6 2 2" xfId="35230" xr:uid="{00000000-0005-0000-0000-00004A680000}"/>
    <cellStyle name="Migliaia 24 3 2 6 2 3" xfId="40532" xr:uid="{00000000-0005-0000-0000-00004B680000}"/>
    <cellStyle name="Migliaia 24 3 2 6 3" xfId="32706" xr:uid="{00000000-0005-0000-0000-00004C680000}"/>
    <cellStyle name="Migliaia 24 3 2 6 4" xfId="37881" xr:uid="{00000000-0005-0000-0000-00004D680000}"/>
    <cellStyle name="Migliaia 24 3 2 6 5" xfId="20842" xr:uid="{00000000-0005-0000-0000-00004E680000}"/>
    <cellStyle name="Migliaia 24 3 2 7" xfId="20840" xr:uid="{00000000-0005-0000-0000-00004F680000}"/>
    <cellStyle name="Migliaia 24 3 2 8" xfId="2424" xr:uid="{00000000-0005-0000-0000-000050680000}"/>
    <cellStyle name="Migliaia 24 3 3" xfId="2423" xr:uid="{00000000-0005-0000-0000-000051680000}"/>
    <cellStyle name="Migliaia 24 3 3 2" xfId="4397" xr:uid="{00000000-0005-0000-0000-000052680000}"/>
    <cellStyle name="Migliaia 24 3 3 2 2" xfId="6024" xr:uid="{00000000-0005-0000-0000-000053680000}"/>
    <cellStyle name="Migliaia 24 3 3 2 2 2" xfId="35232" xr:uid="{00000000-0005-0000-0000-000054680000}"/>
    <cellStyle name="Migliaia 24 3 3 2 2 3" xfId="40534" xr:uid="{00000000-0005-0000-0000-000055680000}"/>
    <cellStyle name="Migliaia 24 3 3 2 3" xfId="14503" xr:uid="{00000000-0005-0000-0000-000056680000}"/>
    <cellStyle name="Migliaia 24 3 3 2 4" xfId="16479" xr:uid="{00000000-0005-0000-0000-000057680000}"/>
    <cellStyle name="Migliaia 24 3 3 2 4 2" xfId="37883" xr:uid="{00000000-0005-0000-0000-000058680000}"/>
    <cellStyle name="Migliaia 24 3 3 2 5" xfId="12563" xr:uid="{00000000-0005-0000-0000-000059680000}"/>
    <cellStyle name="Migliaia 24 3 3 3" xfId="5776" xr:uid="{00000000-0005-0000-0000-00005A680000}"/>
    <cellStyle name="Migliaia 24 3 3 3 2" xfId="29789" xr:uid="{00000000-0005-0000-0000-00005B680000}"/>
    <cellStyle name="Migliaia 24 3 3 3 2 2" xfId="35233" xr:uid="{00000000-0005-0000-0000-00005C680000}"/>
    <cellStyle name="Migliaia 24 3 3 3 2 3" xfId="40535" xr:uid="{00000000-0005-0000-0000-00005D680000}"/>
    <cellStyle name="Migliaia 24 3 3 3 3" xfId="32708" xr:uid="{00000000-0005-0000-0000-00005E680000}"/>
    <cellStyle name="Migliaia 24 3 3 3 4" xfId="37884" xr:uid="{00000000-0005-0000-0000-00005F680000}"/>
    <cellStyle name="Migliaia 24 3 3 4" xfId="16478" xr:uid="{00000000-0005-0000-0000-000060680000}"/>
    <cellStyle name="Migliaia 24 3 3 4 2" xfId="29790" xr:uid="{00000000-0005-0000-0000-000061680000}"/>
    <cellStyle name="Migliaia 24 3 3 4 2 2" xfId="35234" xr:uid="{00000000-0005-0000-0000-000062680000}"/>
    <cellStyle name="Migliaia 24 3 3 4 2 3" xfId="40536" xr:uid="{00000000-0005-0000-0000-000063680000}"/>
    <cellStyle name="Migliaia 24 3 3 4 3" xfId="32709" xr:uid="{00000000-0005-0000-0000-000064680000}"/>
    <cellStyle name="Migliaia 24 3 3 4 4" xfId="37885" xr:uid="{00000000-0005-0000-0000-000065680000}"/>
    <cellStyle name="Migliaia 24 3 3 4 5" xfId="20843" xr:uid="{00000000-0005-0000-0000-000066680000}"/>
    <cellStyle name="Migliaia 24 3 3 5" xfId="20844" xr:uid="{00000000-0005-0000-0000-000067680000}"/>
    <cellStyle name="Migliaia 24 3 3 5 2" xfId="29791" xr:uid="{00000000-0005-0000-0000-000068680000}"/>
    <cellStyle name="Migliaia 24 3 3 5 2 2" xfId="35235" xr:uid="{00000000-0005-0000-0000-000069680000}"/>
    <cellStyle name="Migliaia 24 3 3 5 2 3" xfId="40537" xr:uid="{00000000-0005-0000-0000-00006A680000}"/>
    <cellStyle name="Migliaia 24 3 3 5 3" xfId="32710" xr:uid="{00000000-0005-0000-0000-00006B680000}"/>
    <cellStyle name="Migliaia 24 3 3 5 4" xfId="37886" xr:uid="{00000000-0005-0000-0000-00006C680000}"/>
    <cellStyle name="Migliaia 24 3 3 6" xfId="29788" xr:uid="{00000000-0005-0000-0000-00006D680000}"/>
    <cellStyle name="Migliaia 24 3 3 6 2" xfId="35231" xr:uid="{00000000-0005-0000-0000-00006E680000}"/>
    <cellStyle name="Migliaia 24 3 3 6 3" xfId="40533" xr:uid="{00000000-0005-0000-0000-00006F680000}"/>
    <cellStyle name="Migliaia 24 3 3 7" xfId="32707" xr:uid="{00000000-0005-0000-0000-000070680000}"/>
    <cellStyle name="Migliaia 24 3 3 8" xfId="37882" xr:uid="{00000000-0005-0000-0000-000071680000}"/>
    <cellStyle name="Migliaia 24 3 3 9" xfId="12562" xr:uid="{00000000-0005-0000-0000-000072680000}"/>
    <cellStyle name="Migliaia 24 3 4" xfId="3283" xr:uid="{00000000-0005-0000-0000-000073680000}"/>
    <cellStyle name="Migliaia 24 3 4 2" xfId="4793" xr:uid="{00000000-0005-0000-0000-000074680000}"/>
    <cellStyle name="Migliaia 24 3 4 2 2" xfId="10745" xr:uid="{00000000-0005-0000-0000-000075680000}"/>
    <cellStyle name="Migliaia 24 3 4 2 3" xfId="14897" xr:uid="{00000000-0005-0000-0000-000076680000}"/>
    <cellStyle name="Migliaia 24 3 4 2 4" xfId="16481" xr:uid="{00000000-0005-0000-0000-000077680000}"/>
    <cellStyle name="Migliaia 24 3 4 2 5" xfId="28634" xr:uid="{00000000-0005-0000-0000-000078680000}"/>
    <cellStyle name="Migliaia 24 3 4 2 6" xfId="12565" xr:uid="{00000000-0005-0000-0000-000079680000}"/>
    <cellStyle name="Migliaia 24 3 4 3" xfId="9993" xr:uid="{00000000-0005-0000-0000-00007A680000}"/>
    <cellStyle name="Migliaia 24 3 4 3 2" xfId="31524" xr:uid="{00000000-0005-0000-0000-00007B680000}"/>
    <cellStyle name="Migliaia 24 3 4 3 2 2" xfId="36684" xr:uid="{00000000-0005-0000-0000-00007C680000}"/>
    <cellStyle name="Migliaia 24 3 4 3 2 3" xfId="41986" xr:uid="{00000000-0005-0000-0000-00007D680000}"/>
    <cellStyle name="Migliaia 24 3 4 3 3" xfId="34033" xr:uid="{00000000-0005-0000-0000-00007E680000}"/>
    <cellStyle name="Migliaia 24 3 4 3 4" xfId="39335" xr:uid="{00000000-0005-0000-0000-00007F680000}"/>
    <cellStyle name="Migliaia 24 3 4 4" xfId="16480" xr:uid="{00000000-0005-0000-0000-000080680000}"/>
    <cellStyle name="Migliaia 24 3 4 4 2" xfId="35236" xr:uid="{00000000-0005-0000-0000-000081680000}"/>
    <cellStyle name="Migliaia 24 3 4 4 3" xfId="40538" xr:uid="{00000000-0005-0000-0000-000082680000}"/>
    <cellStyle name="Migliaia 24 3 4 4 4" xfId="29792" xr:uid="{00000000-0005-0000-0000-000083680000}"/>
    <cellStyle name="Migliaia 24 3 4 5" xfId="32711" xr:uid="{00000000-0005-0000-0000-000084680000}"/>
    <cellStyle name="Migliaia 24 3 4 6" xfId="37887" xr:uid="{00000000-0005-0000-0000-000085680000}"/>
    <cellStyle name="Migliaia 24 3 4 7" xfId="12564" xr:uid="{00000000-0005-0000-0000-000086680000}"/>
    <cellStyle name="Migliaia 24 3 5" xfId="4065" xr:uid="{00000000-0005-0000-0000-000087680000}"/>
    <cellStyle name="Migliaia 24 3 5 2" xfId="10535" xr:uid="{00000000-0005-0000-0000-000088680000}"/>
    <cellStyle name="Migliaia 24 3 5 2 2" xfId="31525" xr:uid="{00000000-0005-0000-0000-000089680000}"/>
    <cellStyle name="Migliaia 24 3 5 2 2 2" xfId="36685" xr:uid="{00000000-0005-0000-0000-00008A680000}"/>
    <cellStyle name="Migliaia 24 3 5 2 2 3" xfId="41987" xr:uid="{00000000-0005-0000-0000-00008B680000}"/>
    <cellStyle name="Migliaia 24 3 5 2 3" xfId="34034" xr:uid="{00000000-0005-0000-0000-00008C680000}"/>
    <cellStyle name="Migliaia 24 3 5 2 4" xfId="39336" xr:uid="{00000000-0005-0000-0000-00008D680000}"/>
    <cellStyle name="Migliaia 24 3 5 3" xfId="16482" xr:uid="{00000000-0005-0000-0000-00008E680000}"/>
    <cellStyle name="Migliaia 24 3 5 3 2" xfId="35237" xr:uid="{00000000-0005-0000-0000-00008F680000}"/>
    <cellStyle name="Migliaia 24 3 5 3 3" xfId="40539" xr:uid="{00000000-0005-0000-0000-000090680000}"/>
    <cellStyle name="Migliaia 24 3 5 3 4" xfId="29793" xr:uid="{00000000-0005-0000-0000-000091680000}"/>
    <cellStyle name="Migliaia 24 3 5 4" xfId="32712" xr:uid="{00000000-0005-0000-0000-000092680000}"/>
    <cellStyle name="Migliaia 24 3 5 5" xfId="37888" xr:uid="{00000000-0005-0000-0000-000093680000}"/>
    <cellStyle name="Migliaia 24 3 5 6" xfId="12566" xr:uid="{00000000-0005-0000-0000-000094680000}"/>
    <cellStyle name="Migliaia 24 3 6" xfId="3629" xr:uid="{00000000-0005-0000-0000-000095680000}"/>
    <cellStyle name="Migliaia 24 3 6 2" xfId="10240" xr:uid="{00000000-0005-0000-0000-000096680000}"/>
    <cellStyle name="Migliaia 24 3 6 2 2" xfId="35238" xr:uid="{00000000-0005-0000-0000-000097680000}"/>
    <cellStyle name="Migliaia 24 3 6 2 3" xfId="40540" xr:uid="{00000000-0005-0000-0000-000098680000}"/>
    <cellStyle name="Migliaia 24 3 6 3" xfId="14326" xr:uid="{00000000-0005-0000-0000-000099680000}"/>
    <cellStyle name="Migliaia 24 3 6 4" xfId="16483" xr:uid="{00000000-0005-0000-0000-00009A680000}"/>
    <cellStyle name="Migliaia 24 3 6 4 2" xfId="37889" xr:uid="{00000000-0005-0000-0000-00009B680000}"/>
    <cellStyle name="Migliaia 24 3 6 5" xfId="12567" xr:uid="{00000000-0005-0000-0000-00009C680000}"/>
    <cellStyle name="Migliaia 24 3 7" xfId="8586" xr:uid="{00000000-0005-0000-0000-00009D680000}"/>
    <cellStyle name="Migliaia 24 3 7 2" xfId="29794" xr:uid="{00000000-0005-0000-0000-00009E680000}"/>
    <cellStyle name="Migliaia 24 3 7 2 2" xfId="35239" xr:uid="{00000000-0005-0000-0000-00009F680000}"/>
    <cellStyle name="Migliaia 24 3 7 2 3" xfId="40541" xr:uid="{00000000-0005-0000-0000-0000A0680000}"/>
    <cellStyle name="Migliaia 24 3 7 3" xfId="32713" xr:uid="{00000000-0005-0000-0000-0000A1680000}"/>
    <cellStyle name="Migliaia 24 3 7 4" xfId="37890" xr:uid="{00000000-0005-0000-0000-0000A2680000}"/>
    <cellStyle name="Migliaia 24 3 8" xfId="13685" xr:uid="{00000000-0005-0000-0000-0000A3680000}"/>
    <cellStyle name="Migliaia 24 3 8 2" xfId="29795" xr:uid="{00000000-0005-0000-0000-0000A4680000}"/>
    <cellStyle name="Migliaia 24 3 8 2 2" xfId="35240" xr:uid="{00000000-0005-0000-0000-0000A5680000}"/>
    <cellStyle name="Migliaia 24 3 8 2 3" xfId="40542" xr:uid="{00000000-0005-0000-0000-0000A6680000}"/>
    <cellStyle name="Migliaia 24 3 8 3" xfId="32714" xr:uid="{00000000-0005-0000-0000-0000A7680000}"/>
    <cellStyle name="Migliaia 24 3 8 4" xfId="37891" xr:uid="{00000000-0005-0000-0000-0000A8680000}"/>
    <cellStyle name="Migliaia 24 3 8 5" xfId="20845" xr:uid="{00000000-0005-0000-0000-0000A9680000}"/>
    <cellStyle name="Migliaia 24 3 9" xfId="16474" xr:uid="{00000000-0005-0000-0000-0000AA680000}"/>
    <cellStyle name="Migliaia 24 4" xfId="465" xr:uid="{00000000-0005-0000-0000-0000AB680000}"/>
    <cellStyle name="Migliaia 24 4 2" xfId="4399" xr:uid="{00000000-0005-0000-0000-0000AC680000}"/>
    <cellStyle name="Migliaia 24 4 2 2" xfId="5123" xr:uid="{00000000-0005-0000-0000-0000AD680000}"/>
    <cellStyle name="Migliaia 24 4 2 2 2" xfId="29796" xr:uid="{00000000-0005-0000-0000-0000AE680000}"/>
    <cellStyle name="Migliaia 24 4 2 2 2 2" xfId="35241" xr:uid="{00000000-0005-0000-0000-0000AF680000}"/>
    <cellStyle name="Migliaia 24 4 2 2 2 3" xfId="40543" xr:uid="{00000000-0005-0000-0000-0000B0680000}"/>
    <cellStyle name="Migliaia 24 4 2 2 3" xfId="32715" xr:uid="{00000000-0005-0000-0000-0000B1680000}"/>
    <cellStyle name="Migliaia 24 4 2 2 4" xfId="37892" xr:uid="{00000000-0005-0000-0000-0000B2680000}"/>
    <cellStyle name="Migliaia 24 4 2 3" xfId="8258" xr:uid="{00000000-0005-0000-0000-0000B3680000}"/>
    <cellStyle name="Migliaia 24 4 2 3 2" xfId="29797" xr:uid="{00000000-0005-0000-0000-0000B4680000}"/>
    <cellStyle name="Migliaia 24 4 2 3 2 2" xfId="35242" xr:uid="{00000000-0005-0000-0000-0000B5680000}"/>
    <cellStyle name="Migliaia 24 4 2 3 2 3" xfId="40544" xr:uid="{00000000-0005-0000-0000-0000B6680000}"/>
    <cellStyle name="Migliaia 24 4 2 3 3" xfId="32716" xr:uid="{00000000-0005-0000-0000-0000B7680000}"/>
    <cellStyle name="Migliaia 24 4 2 3 4" xfId="37893" xr:uid="{00000000-0005-0000-0000-0000B8680000}"/>
    <cellStyle name="Migliaia 24 4 2 4" xfId="7605" xr:uid="{00000000-0005-0000-0000-0000B9680000}"/>
    <cellStyle name="Migliaia 24 4 2 5" xfId="6987" xr:uid="{00000000-0005-0000-0000-0000BA680000}"/>
    <cellStyle name="Migliaia 24 4 2 5 2" xfId="17760" xr:uid="{00000000-0005-0000-0000-0000BB680000}"/>
    <cellStyle name="Migliaia 24 4 2 5 3" xfId="43673" xr:uid="{00000000-0005-0000-0000-0000BC680000}"/>
    <cellStyle name="Migliaia 24 4 2 5 4" xfId="46753" xr:uid="{00000000-0005-0000-0000-0000BD680000}"/>
    <cellStyle name="Migliaia 24 4 2 5 5" xfId="49769" xr:uid="{00000000-0005-0000-0000-0000BE680000}"/>
    <cellStyle name="Migliaia 24 4 2 6" xfId="16485" xr:uid="{00000000-0005-0000-0000-0000BF680000}"/>
    <cellStyle name="Migliaia 24 4 2 7" xfId="20847" xr:uid="{00000000-0005-0000-0000-0000C0680000}"/>
    <cellStyle name="Migliaia 24 4 3" xfId="5124" xr:uid="{00000000-0005-0000-0000-0000C1680000}"/>
    <cellStyle name="Migliaia 24 4 3 2" xfId="14504" xr:uid="{00000000-0005-0000-0000-0000C2680000}"/>
    <cellStyle name="Migliaia 24 4 3 2 2" xfId="35243" xr:uid="{00000000-0005-0000-0000-0000C3680000}"/>
    <cellStyle name="Migliaia 24 4 3 2 3" xfId="40545" xr:uid="{00000000-0005-0000-0000-0000C4680000}"/>
    <cellStyle name="Migliaia 24 4 3 3" xfId="32717" xr:uid="{00000000-0005-0000-0000-0000C5680000}"/>
    <cellStyle name="Migliaia 24 4 3 4" xfId="37894" xr:uid="{00000000-0005-0000-0000-0000C6680000}"/>
    <cellStyle name="Migliaia 24 4 3 5" xfId="13683" xr:uid="{00000000-0005-0000-0000-0000C7680000}"/>
    <cellStyle name="Migliaia 24 4 4" xfId="8259" xr:uid="{00000000-0005-0000-0000-0000C8680000}"/>
    <cellStyle name="Migliaia 24 4 4 2" xfId="29798" xr:uid="{00000000-0005-0000-0000-0000C9680000}"/>
    <cellStyle name="Migliaia 24 4 4 2 2" xfId="35244" xr:uid="{00000000-0005-0000-0000-0000CA680000}"/>
    <cellStyle name="Migliaia 24 4 4 2 3" xfId="40546" xr:uid="{00000000-0005-0000-0000-0000CB680000}"/>
    <cellStyle name="Migliaia 24 4 4 3" xfId="32718" xr:uid="{00000000-0005-0000-0000-0000CC680000}"/>
    <cellStyle name="Migliaia 24 4 4 4" xfId="37895" xr:uid="{00000000-0005-0000-0000-0000CD680000}"/>
    <cellStyle name="Migliaia 24 4 5" xfId="7604" xr:uid="{00000000-0005-0000-0000-0000CE680000}"/>
    <cellStyle name="Migliaia 24 4 5 2" xfId="29799" xr:uid="{00000000-0005-0000-0000-0000CF680000}"/>
    <cellStyle name="Migliaia 24 4 5 2 2" xfId="35245" xr:uid="{00000000-0005-0000-0000-0000D0680000}"/>
    <cellStyle name="Migliaia 24 4 5 2 3" xfId="40547" xr:uid="{00000000-0005-0000-0000-0000D1680000}"/>
    <cellStyle name="Migliaia 24 4 5 3" xfId="32719" xr:uid="{00000000-0005-0000-0000-0000D2680000}"/>
    <cellStyle name="Migliaia 24 4 5 4" xfId="37896" xr:uid="{00000000-0005-0000-0000-0000D3680000}"/>
    <cellStyle name="Migliaia 24 4 6" xfId="6986" xr:uid="{00000000-0005-0000-0000-0000D4680000}"/>
    <cellStyle name="Migliaia 24 4 6 2" xfId="17759" xr:uid="{00000000-0005-0000-0000-0000D5680000}"/>
    <cellStyle name="Migliaia 24 4 6 2 2" xfId="35246" xr:uid="{00000000-0005-0000-0000-0000D6680000}"/>
    <cellStyle name="Migliaia 24 4 6 2 3" xfId="40548" xr:uid="{00000000-0005-0000-0000-0000D7680000}"/>
    <cellStyle name="Migliaia 24 4 6 2 4" xfId="29800" xr:uid="{00000000-0005-0000-0000-0000D8680000}"/>
    <cellStyle name="Migliaia 24 4 6 3" xfId="32720" xr:uid="{00000000-0005-0000-0000-0000D9680000}"/>
    <cellStyle name="Migliaia 24 4 6 4" xfId="37897" xr:uid="{00000000-0005-0000-0000-0000DA680000}"/>
    <cellStyle name="Migliaia 24 4 6 5" xfId="20848" xr:uid="{00000000-0005-0000-0000-0000DB680000}"/>
    <cellStyle name="Migliaia 24 4 6 6" xfId="42931" xr:uid="{00000000-0005-0000-0000-0000DC680000}"/>
    <cellStyle name="Migliaia 24 4 6 7" xfId="46752" xr:uid="{00000000-0005-0000-0000-0000DD680000}"/>
    <cellStyle name="Migliaia 24 4 6 8" xfId="49768" xr:uid="{00000000-0005-0000-0000-0000DE680000}"/>
    <cellStyle name="Migliaia 24 4 7" xfId="16484" xr:uid="{00000000-0005-0000-0000-0000DF680000}"/>
    <cellStyle name="Migliaia 24 4 7 2" xfId="29801" xr:uid="{00000000-0005-0000-0000-0000E0680000}"/>
    <cellStyle name="Migliaia 24 4 7 2 2" xfId="35247" xr:uid="{00000000-0005-0000-0000-0000E1680000}"/>
    <cellStyle name="Migliaia 24 4 7 2 3" xfId="40549" xr:uid="{00000000-0005-0000-0000-0000E2680000}"/>
    <cellStyle name="Migliaia 24 4 7 3" xfId="32721" xr:uid="{00000000-0005-0000-0000-0000E3680000}"/>
    <cellStyle name="Migliaia 24 4 7 4" xfId="37898" xr:uid="{00000000-0005-0000-0000-0000E4680000}"/>
    <cellStyle name="Migliaia 24 4 7 5" xfId="20849" xr:uid="{00000000-0005-0000-0000-0000E5680000}"/>
    <cellStyle name="Migliaia 24 4 8" xfId="20846" xr:uid="{00000000-0005-0000-0000-0000E6680000}"/>
    <cellStyle name="Migliaia 24 4 9" xfId="2425" xr:uid="{00000000-0005-0000-0000-0000E7680000}"/>
    <cellStyle name="Migliaia 24 5" xfId="466" xr:uid="{00000000-0005-0000-0000-0000E8680000}"/>
    <cellStyle name="Migliaia 24 5 2" xfId="4400" xr:uid="{00000000-0005-0000-0000-0000E9680000}"/>
    <cellStyle name="Migliaia 24 5 2 2" xfId="14721" xr:uid="{00000000-0005-0000-0000-0000EA680000}"/>
    <cellStyle name="Migliaia 24 5 2 2 2" xfId="35248" xr:uid="{00000000-0005-0000-0000-0000EB680000}"/>
    <cellStyle name="Migliaia 24 5 2 2 3" xfId="40550" xr:uid="{00000000-0005-0000-0000-0000EC680000}"/>
    <cellStyle name="Migliaia 24 5 2 3" xfId="16487" xr:uid="{00000000-0005-0000-0000-0000ED680000}"/>
    <cellStyle name="Migliaia 24 5 2 3 2" xfId="32722" xr:uid="{00000000-0005-0000-0000-0000EE680000}"/>
    <cellStyle name="Migliaia 24 5 2 4" xfId="37899" xr:uid="{00000000-0005-0000-0000-0000EF680000}"/>
    <cellStyle name="Migliaia 24 5 2 5" xfId="12568" xr:uid="{00000000-0005-0000-0000-0000F0680000}"/>
    <cellStyle name="Migliaia 24 5 3" xfId="7606" xr:uid="{00000000-0005-0000-0000-0000F1680000}"/>
    <cellStyle name="Migliaia 24 5 3 2" xfId="29802" xr:uid="{00000000-0005-0000-0000-0000F2680000}"/>
    <cellStyle name="Migliaia 24 5 3 2 2" xfId="35249" xr:uid="{00000000-0005-0000-0000-0000F3680000}"/>
    <cellStyle name="Migliaia 24 5 3 2 3" xfId="40551" xr:uid="{00000000-0005-0000-0000-0000F4680000}"/>
    <cellStyle name="Migliaia 24 5 3 3" xfId="32723" xr:uid="{00000000-0005-0000-0000-0000F5680000}"/>
    <cellStyle name="Migliaia 24 5 3 4" xfId="37900" xr:uid="{00000000-0005-0000-0000-0000F6680000}"/>
    <cellStyle name="Migliaia 24 5 4" xfId="6988" xr:uid="{00000000-0005-0000-0000-0000F7680000}"/>
    <cellStyle name="Migliaia 24 5 4 2" xfId="17761" xr:uid="{00000000-0005-0000-0000-0000F8680000}"/>
    <cellStyle name="Migliaia 24 5 4 2 2" xfId="35250" xr:uid="{00000000-0005-0000-0000-0000F9680000}"/>
    <cellStyle name="Migliaia 24 5 4 2 3" xfId="40552" xr:uid="{00000000-0005-0000-0000-0000FA680000}"/>
    <cellStyle name="Migliaia 24 5 4 2 4" xfId="29803" xr:uid="{00000000-0005-0000-0000-0000FB680000}"/>
    <cellStyle name="Migliaia 24 5 4 3" xfId="32724" xr:uid="{00000000-0005-0000-0000-0000FC680000}"/>
    <cellStyle name="Migliaia 24 5 4 4" xfId="37901" xr:uid="{00000000-0005-0000-0000-0000FD680000}"/>
    <cellStyle name="Migliaia 24 5 4 5" xfId="20851" xr:uid="{00000000-0005-0000-0000-0000FE680000}"/>
    <cellStyle name="Migliaia 24 5 4 6" xfId="44285" xr:uid="{00000000-0005-0000-0000-0000FF680000}"/>
    <cellStyle name="Migliaia 24 5 4 7" xfId="46754" xr:uid="{00000000-0005-0000-0000-000000690000}"/>
    <cellStyle name="Migliaia 24 5 4 8" xfId="49770" xr:uid="{00000000-0005-0000-0000-000001690000}"/>
    <cellStyle name="Migliaia 24 5 5" xfId="16486" xr:uid="{00000000-0005-0000-0000-000002690000}"/>
    <cellStyle name="Migliaia 24 5 5 2" xfId="29804" xr:uid="{00000000-0005-0000-0000-000003690000}"/>
    <cellStyle name="Migliaia 24 5 5 2 2" xfId="35251" xr:uid="{00000000-0005-0000-0000-000004690000}"/>
    <cellStyle name="Migliaia 24 5 5 2 3" xfId="40553" xr:uid="{00000000-0005-0000-0000-000005690000}"/>
    <cellStyle name="Migliaia 24 5 5 3" xfId="32725" xr:uid="{00000000-0005-0000-0000-000006690000}"/>
    <cellStyle name="Migliaia 24 5 5 4" xfId="37902" xr:uid="{00000000-0005-0000-0000-000007690000}"/>
    <cellStyle name="Migliaia 24 5 5 5" xfId="20852" xr:uid="{00000000-0005-0000-0000-000008690000}"/>
    <cellStyle name="Migliaia 24 5 6" xfId="20853" xr:uid="{00000000-0005-0000-0000-000009690000}"/>
    <cellStyle name="Migliaia 24 5 6 2" xfId="29805" xr:uid="{00000000-0005-0000-0000-00000A690000}"/>
    <cellStyle name="Migliaia 24 5 6 2 2" xfId="35252" xr:uid="{00000000-0005-0000-0000-00000B690000}"/>
    <cellStyle name="Migliaia 24 5 6 2 3" xfId="40554" xr:uid="{00000000-0005-0000-0000-00000C690000}"/>
    <cellStyle name="Migliaia 24 5 6 3" xfId="32726" xr:uid="{00000000-0005-0000-0000-00000D690000}"/>
    <cellStyle name="Migliaia 24 5 6 4" xfId="37903" xr:uid="{00000000-0005-0000-0000-00000E690000}"/>
    <cellStyle name="Migliaia 24 5 7" xfId="20850" xr:uid="{00000000-0005-0000-0000-00000F690000}"/>
    <cellStyle name="Migliaia 24 5 8" xfId="2426" xr:uid="{00000000-0005-0000-0000-000010690000}"/>
    <cellStyle name="Migliaia 24 6" xfId="2421" xr:uid="{00000000-0005-0000-0000-000011690000}"/>
    <cellStyle name="Migliaia 24 6 2" xfId="4395" xr:uid="{00000000-0005-0000-0000-000012690000}"/>
    <cellStyle name="Migliaia 24 6 2 2" xfId="6023" xr:uid="{00000000-0005-0000-0000-000013690000}"/>
    <cellStyle name="Migliaia 24 6 2 3" xfId="14973" xr:uid="{00000000-0005-0000-0000-000014690000}"/>
    <cellStyle name="Migliaia 24 6 2 4" xfId="16489" xr:uid="{00000000-0005-0000-0000-000015690000}"/>
    <cellStyle name="Migliaia 24 6 2 5" xfId="28635" xr:uid="{00000000-0005-0000-0000-000016690000}"/>
    <cellStyle name="Migliaia 24 6 2 6" xfId="12570" xr:uid="{00000000-0005-0000-0000-000017690000}"/>
    <cellStyle name="Migliaia 24 6 3" xfId="5775" xr:uid="{00000000-0005-0000-0000-000018690000}"/>
    <cellStyle name="Migliaia 24 6 3 2" xfId="31526" xr:uid="{00000000-0005-0000-0000-000019690000}"/>
    <cellStyle name="Migliaia 24 6 3 2 2" xfId="36686" xr:uid="{00000000-0005-0000-0000-00001A690000}"/>
    <cellStyle name="Migliaia 24 6 3 2 3" xfId="41988" xr:uid="{00000000-0005-0000-0000-00001B690000}"/>
    <cellStyle name="Migliaia 24 6 3 3" xfId="34035" xr:uid="{00000000-0005-0000-0000-00001C690000}"/>
    <cellStyle name="Migliaia 24 6 3 4" xfId="39337" xr:uid="{00000000-0005-0000-0000-00001D690000}"/>
    <cellStyle name="Migliaia 24 6 4" xfId="16488" xr:uid="{00000000-0005-0000-0000-00001E690000}"/>
    <cellStyle name="Migliaia 24 6 4 2" xfId="35253" xr:uid="{00000000-0005-0000-0000-00001F690000}"/>
    <cellStyle name="Migliaia 24 6 4 3" xfId="40555" xr:uid="{00000000-0005-0000-0000-000020690000}"/>
    <cellStyle name="Migliaia 24 6 4 4" xfId="29806" xr:uid="{00000000-0005-0000-0000-000021690000}"/>
    <cellStyle name="Migliaia 24 6 5" xfId="32727" xr:uid="{00000000-0005-0000-0000-000022690000}"/>
    <cellStyle name="Migliaia 24 6 6" xfId="37904" xr:uid="{00000000-0005-0000-0000-000023690000}"/>
    <cellStyle name="Migliaia 24 6 7" xfId="12569" xr:uid="{00000000-0005-0000-0000-000024690000}"/>
    <cellStyle name="Migliaia 24 7" xfId="4063" xr:uid="{00000000-0005-0000-0000-000025690000}"/>
    <cellStyle name="Migliaia 24 7 2" xfId="10533" xr:uid="{00000000-0005-0000-0000-000026690000}"/>
    <cellStyle name="Migliaia 24 7 2 2" xfId="31527" xr:uid="{00000000-0005-0000-0000-000027690000}"/>
    <cellStyle name="Migliaia 24 7 2 2 2" xfId="36687" xr:uid="{00000000-0005-0000-0000-000028690000}"/>
    <cellStyle name="Migliaia 24 7 2 2 3" xfId="41989" xr:uid="{00000000-0005-0000-0000-000029690000}"/>
    <cellStyle name="Migliaia 24 7 2 3" xfId="34036" xr:uid="{00000000-0005-0000-0000-00002A690000}"/>
    <cellStyle name="Migliaia 24 7 2 4" xfId="39338" xr:uid="{00000000-0005-0000-0000-00002B690000}"/>
    <cellStyle name="Migliaia 24 7 3" xfId="16490" xr:uid="{00000000-0005-0000-0000-00002C690000}"/>
    <cellStyle name="Migliaia 24 7 3 2" xfId="35254" xr:uid="{00000000-0005-0000-0000-00002D690000}"/>
    <cellStyle name="Migliaia 24 7 3 3" xfId="40556" xr:uid="{00000000-0005-0000-0000-00002E690000}"/>
    <cellStyle name="Migliaia 24 7 3 4" xfId="29807" xr:uid="{00000000-0005-0000-0000-00002F690000}"/>
    <cellStyle name="Migliaia 24 7 4" xfId="32728" xr:uid="{00000000-0005-0000-0000-000030690000}"/>
    <cellStyle name="Migliaia 24 7 5" xfId="37905" xr:uid="{00000000-0005-0000-0000-000031690000}"/>
    <cellStyle name="Migliaia 24 7 6" xfId="12571" xr:uid="{00000000-0005-0000-0000-000032690000}"/>
    <cellStyle name="Migliaia 24 8" xfId="3627" xr:uid="{00000000-0005-0000-0000-000033690000}"/>
    <cellStyle name="Migliaia 24 8 2" xfId="10238" xr:uid="{00000000-0005-0000-0000-000034690000}"/>
    <cellStyle name="Migliaia 24 8 2 2" xfId="31528" xr:uid="{00000000-0005-0000-0000-000035690000}"/>
    <cellStyle name="Migliaia 24 8 2 2 2" xfId="36688" xr:uid="{00000000-0005-0000-0000-000036690000}"/>
    <cellStyle name="Migliaia 24 8 2 2 3" xfId="41990" xr:uid="{00000000-0005-0000-0000-000037690000}"/>
    <cellStyle name="Migliaia 24 8 2 3" xfId="34037" xr:uid="{00000000-0005-0000-0000-000038690000}"/>
    <cellStyle name="Migliaia 24 8 2 4" xfId="39339" xr:uid="{00000000-0005-0000-0000-000039690000}"/>
    <cellStyle name="Migliaia 24 8 3" xfId="16491" xr:uid="{00000000-0005-0000-0000-00003A690000}"/>
    <cellStyle name="Migliaia 24 8 3 2" xfId="35255" xr:uid="{00000000-0005-0000-0000-00003B690000}"/>
    <cellStyle name="Migliaia 24 8 3 3" xfId="40557" xr:uid="{00000000-0005-0000-0000-00003C690000}"/>
    <cellStyle name="Migliaia 24 8 3 4" xfId="29808" xr:uid="{00000000-0005-0000-0000-00003D690000}"/>
    <cellStyle name="Migliaia 24 8 4" xfId="32729" xr:uid="{00000000-0005-0000-0000-00003E690000}"/>
    <cellStyle name="Migliaia 24 8 5" xfId="37906" xr:uid="{00000000-0005-0000-0000-00003F690000}"/>
    <cellStyle name="Migliaia 24 8 6" xfId="12572" xr:uid="{00000000-0005-0000-0000-000040690000}"/>
    <cellStyle name="Migliaia 24 9" xfId="13473" xr:uid="{00000000-0005-0000-0000-000041690000}"/>
    <cellStyle name="Migliaia 24 9 2" xfId="29809" xr:uid="{00000000-0005-0000-0000-000042690000}"/>
    <cellStyle name="Migliaia 24 9 2 2" xfId="35256" xr:uid="{00000000-0005-0000-0000-000043690000}"/>
    <cellStyle name="Migliaia 24 9 2 3" xfId="40558" xr:uid="{00000000-0005-0000-0000-000044690000}"/>
    <cellStyle name="Migliaia 24 9 3" xfId="32730" xr:uid="{00000000-0005-0000-0000-000045690000}"/>
    <cellStyle name="Migliaia 24 9 4" xfId="37907" xr:uid="{00000000-0005-0000-0000-000046690000}"/>
    <cellStyle name="Migliaia 25" xfId="467" xr:uid="{00000000-0005-0000-0000-000047690000}"/>
    <cellStyle name="Migliaia 25 10" xfId="16492" xr:uid="{00000000-0005-0000-0000-000048690000}"/>
    <cellStyle name="Migliaia 25 10 2" xfId="35257" xr:uid="{00000000-0005-0000-0000-000049690000}"/>
    <cellStyle name="Migliaia 25 10 3" xfId="40559" xr:uid="{00000000-0005-0000-0000-00004A690000}"/>
    <cellStyle name="Migliaia 25 10 4" xfId="29810" xr:uid="{00000000-0005-0000-0000-00004B690000}"/>
    <cellStyle name="Migliaia 25 11" xfId="32731" xr:uid="{00000000-0005-0000-0000-00004C690000}"/>
    <cellStyle name="Migliaia 25 12" xfId="37908" xr:uid="{00000000-0005-0000-0000-00004D690000}"/>
    <cellStyle name="Migliaia 25 13" xfId="1834" xr:uid="{00000000-0005-0000-0000-00004E690000}"/>
    <cellStyle name="Migliaia 25 2" xfId="468" xr:uid="{00000000-0005-0000-0000-00004F690000}"/>
    <cellStyle name="Migliaia 25 2 2" xfId="2428" xr:uid="{00000000-0005-0000-0000-000050690000}"/>
    <cellStyle name="Migliaia 25 2 2 2" xfId="4402" xr:uid="{00000000-0005-0000-0000-000051690000}"/>
    <cellStyle name="Migliaia 25 2 2 2 2" xfId="10686" xr:uid="{00000000-0005-0000-0000-000052690000}"/>
    <cellStyle name="Migliaia 25 2 2 2 2 2" xfId="35258" xr:uid="{00000000-0005-0000-0000-000053690000}"/>
    <cellStyle name="Migliaia 25 2 2 2 2 3" xfId="40560" xr:uid="{00000000-0005-0000-0000-000054690000}"/>
    <cellStyle name="Migliaia 25 2 2 2 3" xfId="14722" xr:uid="{00000000-0005-0000-0000-000055690000}"/>
    <cellStyle name="Migliaia 25 2 2 2 4" xfId="16495" xr:uid="{00000000-0005-0000-0000-000056690000}"/>
    <cellStyle name="Migliaia 25 2 2 2 4 2" xfId="37909" xr:uid="{00000000-0005-0000-0000-000057690000}"/>
    <cellStyle name="Migliaia 25 2 2 2 5" xfId="12573" xr:uid="{00000000-0005-0000-0000-000058690000}"/>
    <cellStyle name="Migliaia 25 2 2 3" xfId="7911" xr:uid="{00000000-0005-0000-0000-000059690000}"/>
    <cellStyle name="Migliaia 25 2 2 3 2" xfId="31529" xr:uid="{00000000-0005-0000-0000-00005A690000}"/>
    <cellStyle name="Migliaia 25 2 2 3 2 2" xfId="36689" xr:uid="{00000000-0005-0000-0000-00005B690000}"/>
    <cellStyle name="Migliaia 25 2 2 3 2 3" xfId="41991" xr:uid="{00000000-0005-0000-0000-00005C690000}"/>
    <cellStyle name="Migliaia 25 2 2 3 3" xfId="34038" xr:uid="{00000000-0005-0000-0000-00005D690000}"/>
    <cellStyle name="Migliaia 25 2 2 3 4" xfId="39340" xr:uid="{00000000-0005-0000-0000-00005E690000}"/>
    <cellStyle name="Migliaia 25 2 2 4" xfId="6989" xr:uid="{00000000-0005-0000-0000-00005F690000}"/>
    <cellStyle name="Migliaia 25 2 2 4 2" xfId="17762" xr:uid="{00000000-0005-0000-0000-000060690000}"/>
    <cellStyle name="Migliaia 25 2 2 4 3" xfId="44245" xr:uid="{00000000-0005-0000-0000-000061690000}"/>
    <cellStyle name="Migliaia 25 2 2 4 4" xfId="46755" xr:uid="{00000000-0005-0000-0000-000062690000}"/>
    <cellStyle name="Migliaia 25 2 2 4 5" xfId="49771" xr:uid="{00000000-0005-0000-0000-000063690000}"/>
    <cellStyle name="Migliaia 25 2 2 5" xfId="16494" xr:uid="{00000000-0005-0000-0000-000064690000}"/>
    <cellStyle name="Migliaia 25 2 2 6" xfId="20855" xr:uid="{00000000-0005-0000-0000-000065690000}"/>
    <cellStyle name="Migliaia 25 2 3" xfId="4067" xr:uid="{00000000-0005-0000-0000-000066690000}"/>
    <cellStyle name="Migliaia 25 2 3 2" xfId="10537" xr:uid="{00000000-0005-0000-0000-000067690000}"/>
    <cellStyle name="Migliaia 25 2 3 2 2" xfId="31530" xr:uid="{00000000-0005-0000-0000-000068690000}"/>
    <cellStyle name="Migliaia 25 2 3 2 2 2" xfId="36690" xr:uid="{00000000-0005-0000-0000-000069690000}"/>
    <cellStyle name="Migliaia 25 2 3 2 2 3" xfId="41992" xr:uid="{00000000-0005-0000-0000-00006A690000}"/>
    <cellStyle name="Migliaia 25 2 3 2 3" xfId="34039" xr:uid="{00000000-0005-0000-0000-00006B690000}"/>
    <cellStyle name="Migliaia 25 2 3 2 4" xfId="39341" xr:uid="{00000000-0005-0000-0000-00006C690000}"/>
    <cellStyle name="Migliaia 25 2 3 3" xfId="16496" xr:uid="{00000000-0005-0000-0000-00006D690000}"/>
    <cellStyle name="Migliaia 25 2 3 3 2" xfId="35259" xr:uid="{00000000-0005-0000-0000-00006E690000}"/>
    <cellStyle name="Migliaia 25 2 3 3 3" xfId="40561" xr:uid="{00000000-0005-0000-0000-00006F690000}"/>
    <cellStyle name="Migliaia 25 2 3 3 4" xfId="29811" xr:uid="{00000000-0005-0000-0000-000070690000}"/>
    <cellStyle name="Migliaia 25 2 3 4" xfId="32732" xr:uid="{00000000-0005-0000-0000-000071690000}"/>
    <cellStyle name="Migliaia 25 2 3 5" xfId="37910" xr:uid="{00000000-0005-0000-0000-000072690000}"/>
    <cellStyle name="Migliaia 25 2 3 6" xfId="12574" xr:uid="{00000000-0005-0000-0000-000073690000}"/>
    <cellStyle name="Migliaia 25 2 4" xfId="3632" xr:uid="{00000000-0005-0000-0000-000074690000}"/>
    <cellStyle name="Migliaia 25 2 4 2" xfId="10242" xr:uid="{00000000-0005-0000-0000-000075690000}"/>
    <cellStyle name="Migliaia 25 2 4 2 2" xfId="35260" xr:uid="{00000000-0005-0000-0000-000076690000}"/>
    <cellStyle name="Migliaia 25 2 4 2 3" xfId="40562" xr:uid="{00000000-0005-0000-0000-000077690000}"/>
    <cellStyle name="Migliaia 25 2 4 3" xfId="14864" xr:uid="{00000000-0005-0000-0000-000078690000}"/>
    <cellStyle name="Migliaia 25 2 4 4" xfId="16497" xr:uid="{00000000-0005-0000-0000-000079690000}"/>
    <cellStyle name="Migliaia 25 2 4 4 2" xfId="37911" xr:uid="{00000000-0005-0000-0000-00007A690000}"/>
    <cellStyle name="Migliaia 25 2 4 5" xfId="12575" xr:uid="{00000000-0005-0000-0000-00007B690000}"/>
    <cellStyle name="Migliaia 25 2 5" xfId="9426" xr:uid="{00000000-0005-0000-0000-00007C690000}"/>
    <cellStyle name="Migliaia 25 2 5 2" xfId="29812" xr:uid="{00000000-0005-0000-0000-00007D690000}"/>
    <cellStyle name="Migliaia 25 2 5 2 2" xfId="35261" xr:uid="{00000000-0005-0000-0000-00007E690000}"/>
    <cellStyle name="Migliaia 25 2 5 2 3" xfId="40563" xr:uid="{00000000-0005-0000-0000-00007F690000}"/>
    <cellStyle name="Migliaia 25 2 5 3" xfId="32733" xr:uid="{00000000-0005-0000-0000-000080690000}"/>
    <cellStyle name="Migliaia 25 2 5 4" xfId="37912" xr:uid="{00000000-0005-0000-0000-000081690000}"/>
    <cellStyle name="Migliaia 25 2 6" xfId="16493" xr:uid="{00000000-0005-0000-0000-000082690000}"/>
    <cellStyle name="Migliaia 25 2 6 2" xfId="29813" xr:uid="{00000000-0005-0000-0000-000083690000}"/>
    <cellStyle name="Migliaia 25 2 6 2 2" xfId="35262" xr:uid="{00000000-0005-0000-0000-000084690000}"/>
    <cellStyle name="Migliaia 25 2 6 2 3" xfId="40564" xr:uid="{00000000-0005-0000-0000-000085690000}"/>
    <cellStyle name="Migliaia 25 2 6 3" xfId="32734" xr:uid="{00000000-0005-0000-0000-000086690000}"/>
    <cellStyle name="Migliaia 25 2 6 4" xfId="37913" xr:uid="{00000000-0005-0000-0000-000087690000}"/>
    <cellStyle name="Migliaia 25 2 6 5" xfId="20856" xr:uid="{00000000-0005-0000-0000-000088690000}"/>
    <cellStyle name="Migliaia 25 2 7" xfId="20854" xr:uid="{00000000-0005-0000-0000-000089690000}"/>
    <cellStyle name="Migliaia 25 2 8" xfId="1835" xr:uid="{00000000-0005-0000-0000-00008A690000}"/>
    <cellStyle name="Migliaia 25 3" xfId="469" xr:uid="{00000000-0005-0000-0000-00008B690000}"/>
    <cellStyle name="Migliaia 25 3 10" xfId="20857" xr:uid="{00000000-0005-0000-0000-00008C690000}"/>
    <cellStyle name="Migliaia 25 3 11" xfId="12576" xr:uid="{00000000-0005-0000-0000-00008D690000}"/>
    <cellStyle name="Migliaia 25 3 12" xfId="1836" xr:uid="{00000000-0005-0000-0000-00008E690000}"/>
    <cellStyle name="Migliaia 25 3 2" xfId="470" xr:uid="{00000000-0005-0000-0000-00008F690000}"/>
    <cellStyle name="Migliaia 25 3 2 2" xfId="4404" xr:uid="{00000000-0005-0000-0000-000090690000}"/>
    <cellStyle name="Migliaia 25 3 2 2 2" xfId="8260" xr:uid="{00000000-0005-0000-0000-000091690000}"/>
    <cellStyle name="Migliaia 25 3 2 2 2 2" xfId="14723" xr:uid="{00000000-0005-0000-0000-000092690000}"/>
    <cellStyle name="Migliaia 25 3 2 2 2 2 2" xfId="18167" xr:uid="{00000000-0005-0000-0000-000093690000}"/>
    <cellStyle name="Migliaia 25 3 2 2 2 2 2 2" xfId="35263" xr:uid="{00000000-0005-0000-0000-000094690000}"/>
    <cellStyle name="Migliaia 25 3 2 2 2 2 3" xfId="40565" xr:uid="{00000000-0005-0000-0000-000095690000}"/>
    <cellStyle name="Migliaia 25 3 2 2 2 2 4" xfId="29814" xr:uid="{00000000-0005-0000-0000-000096690000}"/>
    <cellStyle name="Migliaia 25 3 2 2 2 3" xfId="32735" xr:uid="{00000000-0005-0000-0000-000097690000}"/>
    <cellStyle name="Migliaia 25 3 2 2 2 4" xfId="37914" xr:uid="{00000000-0005-0000-0000-000098690000}"/>
    <cellStyle name="Migliaia 25 3 2 2 2 5" xfId="43751" xr:uid="{00000000-0005-0000-0000-000099690000}"/>
    <cellStyle name="Migliaia 25 3 2 2 2 6" xfId="47173" xr:uid="{00000000-0005-0000-0000-00009A690000}"/>
    <cellStyle name="Migliaia 25 3 2 2 2 7" xfId="50189" xr:uid="{00000000-0005-0000-0000-00009B690000}"/>
    <cellStyle name="Migliaia 25 3 2 2 2 8" xfId="13964" xr:uid="{00000000-0005-0000-0000-00009C690000}"/>
    <cellStyle name="Migliaia 25 3 2 2 3" xfId="7441" xr:uid="{00000000-0005-0000-0000-00009D690000}"/>
    <cellStyle name="Migliaia 25 3 2 2 4" xfId="6990" xr:uid="{00000000-0005-0000-0000-00009E690000}"/>
    <cellStyle name="Migliaia 25 3 2 2 4 2" xfId="17763" xr:uid="{00000000-0005-0000-0000-00009F690000}"/>
    <cellStyle name="Migliaia 25 3 2 2 4 3" xfId="42514" xr:uid="{00000000-0005-0000-0000-0000A0690000}"/>
    <cellStyle name="Migliaia 25 3 2 2 4 4" xfId="46756" xr:uid="{00000000-0005-0000-0000-0000A1690000}"/>
    <cellStyle name="Migliaia 25 3 2 2 4 5" xfId="49772" xr:uid="{00000000-0005-0000-0000-0000A2690000}"/>
    <cellStyle name="Migliaia 25 3 2 2 5" xfId="16500" xr:uid="{00000000-0005-0000-0000-0000A3690000}"/>
    <cellStyle name="Migliaia 25 3 2 2 6" xfId="20859" xr:uid="{00000000-0005-0000-0000-0000A4690000}"/>
    <cellStyle name="Migliaia 25 3 2 3" xfId="3634" xr:uid="{00000000-0005-0000-0000-0000A5690000}"/>
    <cellStyle name="Migliaia 25 3 2 3 2" xfId="8721" xr:uid="{00000000-0005-0000-0000-0000A6690000}"/>
    <cellStyle name="Migliaia 25 3 2 3 2 2" xfId="35264" xr:uid="{00000000-0005-0000-0000-0000A7690000}"/>
    <cellStyle name="Migliaia 25 3 2 3 2 3" xfId="40566" xr:uid="{00000000-0005-0000-0000-0000A8690000}"/>
    <cellStyle name="Migliaia 25 3 2 3 2 4" xfId="29815" xr:uid="{00000000-0005-0000-0000-0000A9690000}"/>
    <cellStyle name="Migliaia 25 3 2 3 3" xfId="8261" xr:uid="{00000000-0005-0000-0000-0000AA690000}"/>
    <cellStyle name="Migliaia 25 3 2 3 4" xfId="16501" xr:uid="{00000000-0005-0000-0000-0000AB690000}"/>
    <cellStyle name="Migliaia 25 3 2 3 4 2" xfId="37915" xr:uid="{00000000-0005-0000-0000-0000AC690000}"/>
    <cellStyle name="Migliaia 25 3 2 3 5" xfId="12577" xr:uid="{00000000-0005-0000-0000-0000AD690000}"/>
    <cellStyle name="Migliaia 25 3 2 4" xfId="7607" xr:uid="{00000000-0005-0000-0000-0000AE690000}"/>
    <cellStyle name="Migliaia 25 3 2 4 2" xfId="14383" xr:uid="{00000000-0005-0000-0000-0000AF690000}"/>
    <cellStyle name="Migliaia 25 3 2 4 2 2" xfId="35265" xr:uid="{00000000-0005-0000-0000-0000B0690000}"/>
    <cellStyle name="Migliaia 25 3 2 4 2 3" xfId="40567" xr:uid="{00000000-0005-0000-0000-0000B1690000}"/>
    <cellStyle name="Migliaia 25 3 2 4 3" xfId="32736" xr:uid="{00000000-0005-0000-0000-0000B2690000}"/>
    <cellStyle name="Migliaia 25 3 2 4 4" xfId="37916" xr:uid="{00000000-0005-0000-0000-0000B3690000}"/>
    <cellStyle name="Migliaia 25 3 2 4 5" xfId="13476" xr:uid="{00000000-0005-0000-0000-0000B4690000}"/>
    <cellStyle name="Migliaia 25 3 2 5" xfId="13681" xr:uid="{00000000-0005-0000-0000-0000B5690000}"/>
    <cellStyle name="Migliaia 25 3 2 5 2" xfId="29816" xr:uid="{00000000-0005-0000-0000-0000B6690000}"/>
    <cellStyle name="Migliaia 25 3 2 5 2 2" xfId="35266" xr:uid="{00000000-0005-0000-0000-0000B7690000}"/>
    <cellStyle name="Migliaia 25 3 2 5 2 3" xfId="40568" xr:uid="{00000000-0005-0000-0000-0000B8690000}"/>
    <cellStyle name="Migliaia 25 3 2 5 3" xfId="32737" xr:uid="{00000000-0005-0000-0000-0000B9690000}"/>
    <cellStyle name="Migliaia 25 3 2 5 4" xfId="37917" xr:uid="{00000000-0005-0000-0000-0000BA690000}"/>
    <cellStyle name="Migliaia 25 3 2 6" xfId="16499" xr:uid="{00000000-0005-0000-0000-0000BB690000}"/>
    <cellStyle name="Migliaia 25 3 2 6 2" xfId="29817" xr:uid="{00000000-0005-0000-0000-0000BC690000}"/>
    <cellStyle name="Migliaia 25 3 2 6 2 2" xfId="35267" xr:uid="{00000000-0005-0000-0000-0000BD690000}"/>
    <cellStyle name="Migliaia 25 3 2 6 2 3" xfId="40569" xr:uid="{00000000-0005-0000-0000-0000BE690000}"/>
    <cellStyle name="Migliaia 25 3 2 6 3" xfId="32738" xr:uid="{00000000-0005-0000-0000-0000BF690000}"/>
    <cellStyle name="Migliaia 25 3 2 6 4" xfId="37918" xr:uid="{00000000-0005-0000-0000-0000C0690000}"/>
    <cellStyle name="Migliaia 25 3 2 6 5" xfId="20860" xr:uid="{00000000-0005-0000-0000-0000C1690000}"/>
    <cellStyle name="Migliaia 25 3 2 7" xfId="20858" xr:uid="{00000000-0005-0000-0000-0000C2690000}"/>
    <cellStyle name="Migliaia 25 3 2 8" xfId="2430" xr:uid="{00000000-0005-0000-0000-0000C3690000}"/>
    <cellStyle name="Migliaia 25 3 3" xfId="2429" xr:uid="{00000000-0005-0000-0000-0000C4690000}"/>
    <cellStyle name="Migliaia 25 3 3 2" xfId="4403" xr:uid="{00000000-0005-0000-0000-0000C5690000}"/>
    <cellStyle name="Migliaia 25 3 3 2 2" xfId="6026" xr:uid="{00000000-0005-0000-0000-0000C6690000}"/>
    <cellStyle name="Migliaia 25 3 3 2 2 2" xfId="35269" xr:uid="{00000000-0005-0000-0000-0000C7690000}"/>
    <cellStyle name="Migliaia 25 3 3 2 2 3" xfId="40571" xr:uid="{00000000-0005-0000-0000-0000C8690000}"/>
    <cellStyle name="Migliaia 25 3 3 2 3" xfId="14505" xr:uid="{00000000-0005-0000-0000-0000C9690000}"/>
    <cellStyle name="Migliaia 25 3 3 2 4" xfId="16503" xr:uid="{00000000-0005-0000-0000-0000CA690000}"/>
    <cellStyle name="Migliaia 25 3 3 2 4 2" xfId="37920" xr:uid="{00000000-0005-0000-0000-0000CB690000}"/>
    <cellStyle name="Migliaia 25 3 3 2 5" xfId="12579" xr:uid="{00000000-0005-0000-0000-0000CC690000}"/>
    <cellStyle name="Migliaia 25 3 3 3" xfId="5778" xr:uid="{00000000-0005-0000-0000-0000CD690000}"/>
    <cellStyle name="Migliaia 25 3 3 3 2" xfId="29819" xr:uid="{00000000-0005-0000-0000-0000CE690000}"/>
    <cellStyle name="Migliaia 25 3 3 3 2 2" xfId="35270" xr:uid="{00000000-0005-0000-0000-0000CF690000}"/>
    <cellStyle name="Migliaia 25 3 3 3 2 3" xfId="40572" xr:uid="{00000000-0005-0000-0000-0000D0690000}"/>
    <cellStyle name="Migliaia 25 3 3 3 3" xfId="32740" xr:uid="{00000000-0005-0000-0000-0000D1690000}"/>
    <cellStyle name="Migliaia 25 3 3 3 4" xfId="37921" xr:uid="{00000000-0005-0000-0000-0000D2690000}"/>
    <cellStyle name="Migliaia 25 3 3 4" xfId="16502" xr:uid="{00000000-0005-0000-0000-0000D3690000}"/>
    <cellStyle name="Migliaia 25 3 3 4 2" xfId="29820" xr:uid="{00000000-0005-0000-0000-0000D4690000}"/>
    <cellStyle name="Migliaia 25 3 3 4 2 2" xfId="35271" xr:uid="{00000000-0005-0000-0000-0000D5690000}"/>
    <cellStyle name="Migliaia 25 3 3 4 2 3" xfId="40573" xr:uid="{00000000-0005-0000-0000-0000D6690000}"/>
    <cellStyle name="Migliaia 25 3 3 4 3" xfId="32741" xr:uid="{00000000-0005-0000-0000-0000D7690000}"/>
    <cellStyle name="Migliaia 25 3 3 4 4" xfId="37922" xr:uid="{00000000-0005-0000-0000-0000D8690000}"/>
    <cellStyle name="Migliaia 25 3 3 4 5" xfId="20861" xr:uid="{00000000-0005-0000-0000-0000D9690000}"/>
    <cellStyle name="Migliaia 25 3 3 5" xfId="20862" xr:uid="{00000000-0005-0000-0000-0000DA690000}"/>
    <cellStyle name="Migliaia 25 3 3 5 2" xfId="29821" xr:uid="{00000000-0005-0000-0000-0000DB690000}"/>
    <cellStyle name="Migliaia 25 3 3 5 2 2" xfId="35272" xr:uid="{00000000-0005-0000-0000-0000DC690000}"/>
    <cellStyle name="Migliaia 25 3 3 5 2 3" xfId="40574" xr:uid="{00000000-0005-0000-0000-0000DD690000}"/>
    <cellStyle name="Migliaia 25 3 3 5 3" xfId="32742" xr:uid="{00000000-0005-0000-0000-0000DE690000}"/>
    <cellStyle name="Migliaia 25 3 3 5 4" xfId="37923" xr:uid="{00000000-0005-0000-0000-0000DF690000}"/>
    <cellStyle name="Migliaia 25 3 3 6" xfId="29818" xr:uid="{00000000-0005-0000-0000-0000E0690000}"/>
    <cellStyle name="Migliaia 25 3 3 6 2" xfId="35268" xr:uid="{00000000-0005-0000-0000-0000E1690000}"/>
    <cellStyle name="Migliaia 25 3 3 6 3" xfId="40570" xr:uid="{00000000-0005-0000-0000-0000E2690000}"/>
    <cellStyle name="Migliaia 25 3 3 7" xfId="32739" xr:uid="{00000000-0005-0000-0000-0000E3690000}"/>
    <cellStyle name="Migliaia 25 3 3 8" xfId="37919" xr:uid="{00000000-0005-0000-0000-0000E4690000}"/>
    <cellStyle name="Migliaia 25 3 3 9" xfId="12578" xr:uid="{00000000-0005-0000-0000-0000E5690000}"/>
    <cellStyle name="Migliaia 25 3 4" xfId="3284" xr:uid="{00000000-0005-0000-0000-0000E6690000}"/>
    <cellStyle name="Migliaia 25 3 4 2" xfId="4794" xr:uid="{00000000-0005-0000-0000-0000E7690000}"/>
    <cellStyle name="Migliaia 25 3 4 2 2" xfId="10746" xr:uid="{00000000-0005-0000-0000-0000E8690000}"/>
    <cellStyle name="Migliaia 25 3 4 2 3" xfId="14867" xr:uid="{00000000-0005-0000-0000-0000E9690000}"/>
    <cellStyle name="Migliaia 25 3 4 2 4" xfId="16505" xr:uid="{00000000-0005-0000-0000-0000EA690000}"/>
    <cellStyle name="Migliaia 25 3 4 2 5" xfId="28636" xr:uid="{00000000-0005-0000-0000-0000EB690000}"/>
    <cellStyle name="Migliaia 25 3 4 2 6" xfId="12581" xr:uid="{00000000-0005-0000-0000-0000EC690000}"/>
    <cellStyle name="Migliaia 25 3 4 3" xfId="9994" xr:uid="{00000000-0005-0000-0000-0000ED690000}"/>
    <cellStyle name="Migliaia 25 3 4 3 2" xfId="31531" xr:uid="{00000000-0005-0000-0000-0000EE690000}"/>
    <cellStyle name="Migliaia 25 3 4 3 2 2" xfId="36691" xr:uid="{00000000-0005-0000-0000-0000EF690000}"/>
    <cellStyle name="Migliaia 25 3 4 3 2 3" xfId="41993" xr:uid="{00000000-0005-0000-0000-0000F0690000}"/>
    <cellStyle name="Migliaia 25 3 4 3 3" xfId="34040" xr:uid="{00000000-0005-0000-0000-0000F1690000}"/>
    <cellStyle name="Migliaia 25 3 4 3 4" xfId="39342" xr:uid="{00000000-0005-0000-0000-0000F2690000}"/>
    <cellStyle name="Migliaia 25 3 4 4" xfId="16504" xr:uid="{00000000-0005-0000-0000-0000F3690000}"/>
    <cellStyle name="Migliaia 25 3 4 4 2" xfId="35273" xr:uid="{00000000-0005-0000-0000-0000F4690000}"/>
    <cellStyle name="Migliaia 25 3 4 4 3" xfId="40575" xr:uid="{00000000-0005-0000-0000-0000F5690000}"/>
    <cellStyle name="Migliaia 25 3 4 4 4" xfId="29822" xr:uid="{00000000-0005-0000-0000-0000F6690000}"/>
    <cellStyle name="Migliaia 25 3 4 5" xfId="32743" xr:uid="{00000000-0005-0000-0000-0000F7690000}"/>
    <cellStyle name="Migliaia 25 3 4 6" xfId="37924" xr:uid="{00000000-0005-0000-0000-0000F8690000}"/>
    <cellStyle name="Migliaia 25 3 4 7" xfId="12580" xr:uid="{00000000-0005-0000-0000-0000F9690000}"/>
    <cellStyle name="Migliaia 25 3 5" xfId="4068" xr:uid="{00000000-0005-0000-0000-0000FA690000}"/>
    <cellStyle name="Migliaia 25 3 5 2" xfId="10538" xr:uid="{00000000-0005-0000-0000-0000FB690000}"/>
    <cellStyle name="Migliaia 25 3 5 2 2" xfId="31532" xr:uid="{00000000-0005-0000-0000-0000FC690000}"/>
    <cellStyle name="Migliaia 25 3 5 2 2 2" xfId="36692" xr:uid="{00000000-0005-0000-0000-0000FD690000}"/>
    <cellStyle name="Migliaia 25 3 5 2 2 3" xfId="41994" xr:uid="{00000000-0005-0000-0000-0000FE690000}"/>
    <cellStyle name="Migliaia 25 3 5 2 3" xfId="34041" xr:uid="{00000000-0005-0000-0000-0000FF690000}"/>
    <cellStyle name="Migliaia 25 3 5 2 4" xfId="39343" xr:uid="{00000000-0005-0000-0000-0000006A0000}"/>
    <cellStyle name="Migliaia 25 3 5 3" xfId="16506" xr:uid="{00000000-0005-0000-0000-0000016A0000}"/>
    <cellStyle name="Migliaia 25 3 5 3 2" xfId="35274" xr:uid="{00000000-0005-0000-0000-0000026A0000}"/>
    <cellStyle name="Migliaia 25 3 5 3 3" xfId="40576" xr:uid="{00000000-0005-0000-0000-0000036A0000}"/>
    <cellStyle name="Migliaia 25 3 5 3 4" xfId="29823" xr:uid="{00000000-0005-0000-0000-0000046A0000}"/>
    <cellStyle name="Migliaia 25 3 5 4" xfId="32744" xr:uid="{00000000-0005-0000-0000-0000056A0000}"/>
    <cellStyle name="Migliaia 25 3 5 5" xfId="37925" xr:uid="{00000000-0005-0000-0000-0000066A0000}"/>
    <cellStyle name="Migliaia 25 3 5 6" xfId="12582" xr:uid="{00000000-0005-0000-0000-0000076A0000}"/>
    <cellStyle name="Migliaia 25 3 6" xfId="3633" xr:uid="{00000000-0005-0000-0000-0000086A0000}"/>
    <cellStyle name="Migliaia 25 3 6 2" xfId="10243" xr:uid="{00000000-0005-0000-0000-0000096A0000}"/>
    <cellStyle name="Migliaia 25 3 6 2 2" xfId="35275" xr:uid="{00000000-0005-0000-0000-00000A6A0000}"/>
    <cellStyle name="Migliaia 25 3 6 2 3" xfId="40577" xr:uid="{00000000-0005-0000-0000-00000B6A0000}"/>
    <cellStyle name="Migliaia 25 3 6 3" xfId="14327" xr:uid="{00000000-0005-0000-0000-00000C6A0000}"/>
    <cellStyle name="Migliaia 25 3 6 4" xfId="16507" xr:uid="{00000000-0005-0000-0000-00000D6A0000}"/>
    <cellStyle name="Migliaia 25 3 6 4 2" xfId="37926" xr:uid="{00000000-0005-0000-0000-00000E6A0000}"/>
    <cellStyle name="Migliaia 25 3 6 5" xfId="12583" xr:uid="{00000000-0005-0000-0000-00000F6A0000}"/>
    <cellStyle name="Migliaia 25 3 7" xfId="8547" xr:uid="{00000000-0005-0000-0000-0000106A0000}"/>
    <cellStyle name="Migliaia 25 3 7 2" xfId="29824" xr:uid="{00000000-0005-0000-0000-0000116A0000}"/>
    <cellStyle name="Migliaia 25 3 7 2 2" xfId="35276" xr:uid="{00000000-0005-0000-0000-0000126A0000}"/>
    <cellStyle name="Migliaia 25 3 7 2 3" xfId="40578" xr:uid="{00000000-0005-0000-0000-0000136A0000}"/>
    <cellStyle name="Migliaia 25 3 7 3" xfId="32745" xr:uid="{00000000-0005-0000-0000-0000146A0000}"/>
    <cellStyle name="Migliaia 25 3 7 4" xfId="37927" xr:uid="{00000000-0005-0000-0000-0000156A0000}"/>
    <cellStyle name="Migliaia 25 3 8" xfId="13682" xr:uid="{00000000-0005-0000-0000-0000166A0000}"/>
    <cellStyle name="Migliaia 25 3 8 2" xfId="29825" xr:uid="{00000000-0005-0000-0000-0000176A0000}"/>
    <cellStyle name="Migliaia 25 3 8 2 2" xfId="35277" xr:uid="{00000000-0005-0000-0000-0000186A0000}"/>
    <cellStyle name="Migliaia 25 3 8 2 3" xfId="40579" xr:uid="{00000000-0005-0000-0000-0000196A0000}"/>
    <cellStyle name="Migliaia 25 3 8 3" xfId="32746" xr:uid="{00000000-0005-0000-0000-00001A6A0000}"/>
    <cellStyle name="Migliaia 25 3 8 4" xfId="37928" xr:uid="{00000000-0005-0000-0000-00001B6A0000}"/>
    <cellStyle name="Migliaia 25 3 8 5" xfId="20863" xr:uid="{00000000-0005-0000-0000-00001C6A0000}"/>
    <cellStyle name="Migliaia 25 3 9" xfId="16498" xr:uid="{00000000-0005-0000-0000-00001D6A0000}"/>
    <cellStyle name="Migliaia 25 4" xfId="471" xr:uid="{00000000-0005-0000-0000-00001E6A0000}"/>
    <cellStyle name="Migliaia 25 4 2" xfId="4405" xr:uid="{00000000-0005-0000-0000-00001F6A0000}"/>
    <cellStyle name="Migliaia 25 4 2 2" xfId="5125" xr:uid="{00000000-0005-0000-0000-0000206A0000}"/>
    <cellStyle name="Migliaia 25 4 2 2 2" xfId="29826" xr:uid="{00000000-0005-0000-0000-0000216A0000}"/>
    <cellStyle name="Migliaia 25 4 2 2 2 2" xfId="35278" xr:uid="{00000000-0005-0000-0000-0000226A0000}"/>
    <cellStyle name="Migliaia 25 4 2 2 2 3" xfId="40580" xr:uid="{00000000-0005-0000-0000-0000236A0000}"/>
    <cellStyle name="Migliaia 25 4 2 2 3" xfId="32747" xr:uid="{00000000-0005-0000-0000-0000246A0000}"/>
    <cellStyle name="Migliaia 25 4 2 2 4" xfId="37929" xr:uid="{00000000-0005-0000-0000-0000256A0000}"/>
    <cellStyle name="Migliaia 25 4 2 3" xfId="8262" xr:uid="{00000000-0005-0000-0000-0000266A0000}"/>
    <cellStyle name="Migliaia 25 4 2 3 2" xfId="29827" xr:uid="{00000000-0005-0000-0000-0000276A0000}"/>
    <cellStyle name="Migliaia 25 4 2 3 2 2" xfId="35279" xr:uid="{00000000-0005-0000-0000-0000286A0000}"/>
    <cellStyle name="Migliaia 25 4 2 3 2 3" xfId="40581" xr:uid="{00000000-0005-0000-0000-0000296A0000}"/>
    <cellStyle name="Migliaia 25 4 2 3 3" xfId="32748" xr:uid="{00000000-0005-0000-0000-00002A6A0000}"/>
    <cellStyle name="Migliaia 25 4 2 3 4" xfId="37930" xr:uid="{00000000-0005-0000-0000-00002B6A0000}"/>
    <cellStyle name="Migliaia 25 4 2 4" xfId="7609" xr:uid="{00000000-0005-0000-0000-00002C6A0000}"/>
    <cellStyle name="Migliaia 25 4 2 5" xfId="6992" xr:uid="{00000000-0005-0000-0000-00002D6A0000}"/>
    <cellStyle name="Migliaia 25 4 2 5 2" xfId="17765" xr:uid="{00000000-0005-0000-0000-00002E6A0000}"/>
    <cellStyle name="Migliaia 25 4 2 5 3" xfId="30835" xr:uid="{00000000-0005-0000-0000-00002F6A0000}"/>
    <cellStyle name="Migliaia 25 4 2 5 4" xfId="46758" xr:uid="{00000000-0005-0000-0000-0000306A0000}"/>
    <cellStyle name="Migliaia 25 4 2 5 5" xfId="49774" xr:uid="{00000000-0005-0000-0000-0000316A0000}"/>
    <cellStyle name="Migliaia 25 4 2 6" xfId="16509" xr:uid="{00000000-0005-0000-0000-0000326A0000}"/>
    <cellStyle name="Migliaia 25 4 2 7" xfId="20865" xr:uid="{00000000-0005-0000-0000-0000336A0000}"/>
    <cellStyle name="Migliaia 25 4 3" xfId="5126" xr:uid="{00000000-0005-0000-0000-0000346A0000}"/>
    <cellStyle name="Migliaia 25 4 3 2" xfId="14506" xr:uid="{00000000-0005-0000-0000-0000356A0000}"/>
    <cellStyle name="Migliaia 25 4 3 2 2" xfId="35280" xr:uid="{00000000-0005-0000-0000-0000366A0000}"/>
    <cellStyle name="Migliaia 25 4 3 2 3" xfId="40582" xr:uid="{00000000-0005-0000-0000-0000376A0000}"/>
    <cellStyle name="Migliaia 25 4 3 3" xfId="32749" xr:uid="{00000000-0005-0000-0000-0000386A0000}"/>
    <cellStyle name="Migliaia 25 4 3 4" xfId="37931" xr:uid="{00000000-0005-0000-0000-0000396A0000}"/>
    <cellStyle name="Migliaia 25 4 3 5" xfId="13680" xr:uid="{00000000-0005-0000-0000-00003A6A0000}"/>
    <cellStyle name="Migliaia 25 4 4" xfId="8263" xr:uid="{00000000-0005-0000-0000-00003B6A0000}"/>
    <cellStyle name="Migliaia 25 4 4 2" xfId="29828" xr:uid="{00000000-0005-0000-0000-00003C6A0000}"/>
    <cellStyle name="Migliaia 25 4 4 2 2" xfId="35281" xr:uid="{00000000-0005-0000-0000-00003D6A0000}"/>
    <cellStyle name="Migliaia 25 4 4 2 3" xfId="40583" xr:uid="{00000000-0005-0000-0000-00003E6A0000}"/>
    <cellStyle name="Migliaia 25 4 4 3" xfId="32750" xr:uid="{00000000-0005-0000-0000-00003F6A0000}"/>
    <cellStyle name="Migliaia 25 4 4 4" xfId="37932" xr:uid="{00000000-0005-0000-0000-0000406A0000}"/>
    <cellStyle name="Migliaia 25 4 5" xfId="7608" xr:uid="{00000000-0005-0000-0000-0000416A0000}"/>
    <cellStyle name="Migliaia 25 4 5 2" xfId="29829" xr:uid="{00000000-0005-0000-0000-0000426A0000}"/>
    <cellStyle name="Migliaia 25 4 5 2 2" xfId="35282" xr:uid="{00000000-0005-0000-0000-0000436A0000}"/>
    <cellStyle name="Migliaia 25 4 5 2 3" xfId="40584" xr:uid="{00000000-0005-0000-0000-0000446A0000}"/>
    <cellStyle name="Migliaia 25 4 5 3" xfId="32751" xr:uid="{00000000-0005-0000-0000-0000456A0000}"/>
    <cellStyle name="Migliaia 25 4 5 4" xfId="37933" xr:uid="{00000000-0005-0000-0000-0000466A0000}"/>
    <cellStyle name="Migliaia 25 4 6" xfId="6991" xr:uid="{00000000-0005-0000-0000-0000476A0000}"/>
    <cellStyle name="Migliaia 25 4 6 2" xfId="17764" xr:uid="{00000000-0005-0000-0000-0000486A0000}"/>
    <cellStyle name="Migliaia 25 4 6 2 2" xfId="35283" xr:uid="{00000000-0005-0000-0000-0000496A0000}"/>
    <cellStyle name="Migliaia 25 4 6 2 3" xfId="40585" xr:uid="{00000000-0005-0000-0000-00004A6A0000}"/>
    <cellStyle name="Migliaia 25 4 6 2 4" xfId="29830" xr:uid="{00000000-0005-0000-0000-00004B6A0000}"/>
    <cellStyle name="Migliaia 25 4 6 3" xfId="32752" xr:uid="{00000000-0005-0000-0000-00004C6A0000}"/>
    <cellStyle name="Migliaia 25 4 6 4" xfId="37934" xr:uid="{00000000-0005-0000-0000-00004D6A0000}"/>
    <cellStyle name="Migliaia 25 4 6 5" xfId="20866" xr:uid="{00000000-0005-0000-0000-00004E6A0000}"/>
    <cellStyle name="Migliaia 25 4 6 6" xfId="44461" xr:uid="{00000000-0005-0000-0000-00004F6A0000}"/>
    <cellStyle name="Migliaia 25 4 6 7" xfId="46757" xr:uid="{00000000-0005-0000-0000-0000506A0000}"/>
    <cellStyle name="Migliaia 25 4 6 8" xfId="49773" xr:uid="{00000000-0005-0000-0000-0000516A0000}"/>
    <cellStyle name="Migliaia 25 4 7" xfId="16508" xr:uid="{00000000-0005-0000-0000-0000526A0000}"/>
    <cellStyle name="Migliaia 25 4 7 2" xfId="29831" xr:uid="{00000000-0005-0000-0000-0000536A0000}"/>
    <cellStyle name="Migliaia 25 4 7 2 2" xfId="35284" xr:uid="{00000000-0005-0000-0000-0000546A0000}"/>
    <cellStyle name="Migliaia 25 4 7 2 3" xfId="40586" xr:uid="{00000000-0005-0000-0000-0000556A0000}"/>
    <cellStyle name="Migliaia 25 4 7 3" xfId="32753" xr:uid="{00000000-0005-0000-0000-0000566A0000}"/>
    <cellStyle name="Migliaia 25 4 7 4" xfId="37935" xr:uid="{00000000-0005-0000-0000-0000576A0000}"/>
    <cellStyle name="Migliaia 25 4 7 5" xfId="20867" xr:uid="{00000000-0005-0000-0000-0000586A0000}"/>
    <cellStyle name="Migliaia 25 4 8" xfId="20864" xr:uid="{00000000-0005-0000-0000-0000596A0000}"/>
    <cellStyle name="Migliaia 25 4 9" xfId="2431" xr:uid="{00000000-0005-0000-0000-00005A6A0000}"/>
    <cellStyle name="Migliaia 25 5" xfId="472" xr:uid="{00000000-0005-0000-0000-00005B6A0000}"/>
    <cellStyle name="Migliaia 25 5 2" xfId="4406" xr:uid="{00000000-0005-0000-0000-00005C6A0000}"/>
    <cellStyle name="Migliaia 25 5 2 2" xfId="14724" xr:uid="{00000000-0005-0000-0000-00005D6A0000}"/>
    <cellStyle name="Migliaia 25 5 2 2 2" xfId="35285" xr:uid="{00000000-0005-0000-0000-00005E6A0000}"/>
    <cellStyle name="Migliaia 25 5 2 2 3" xfId="40587" xr:uid="{00000000-0005-0000-0000-00005F6A0000}"/>
    <cellStyle name="Migliaia 25 5 2 3" xfId="16511" xr:uid="{00000000-0005-0000-0000-0000606A0000}"/>
    <cellStyle name="Migliaia 25 5 2 3 2" xfId="32754" xr:uid="{00000000-0005-0000-0000-0000616A0000}"/>
    <cellStyle name="Migliaia 25 5 2 4" xfId="37936" xr:uid="{00000000-0005-0000-0000-0000626A0000}"/>
    <cellStyle name="Migliaia 25 5 2 5" xfId="12584" xr:uid="{00000000-0005-0000-0000-0000636A0000}"/>
    <cellStyle name="Migliaia 25 5 3" xfId="7610" xr:uid="{00000000-0005-0000-0000-0000646A0000}"/>
    <cellStyle name="Migliaia 25 5 3 2" xfId="29832" xr:uid="{00000000-0005-0000-0000-0000656A0000}"/>
    <cellStyle name="Migliaia 25 5 3 2 2" xfId="35286" xr:uid="{00000000-0005-0000-0000-0000666A0000}"/>
    <cellStyle name="Migliaia 25 5 3 2 3" xfId="40588" xr:uid="{00000000-0005-0000-0000-0000676A0000}"/>
    <cellStyle name="Migliaia 25 5 3 3" xfId="32755" xr:uid="{00000000-0005-0000-0000-0000686A0000}"/>
    <cellStyle name="Migliaia 25 5 3 4" xfId="37937" xr:uid="{00000000-0005-0000-0000-0000696A0000}"/>
    <cellStyle name="Migliaia 25 5 4" xfId="6993" xr:uid="{00000000-0005-0000-0000-00006A6A0000}"/>
    <cellStyle name="Migliaia 25 5 4 2" xfId="17766" xr:uid="{00000000-0005-0000-0000-00006B6A0000}"/>
    <cellStyle name="Migliaia 25 5 4 2 2" xfId="35287" xr:uid="{00000000-0005-0000-0000-00006C6A0000}"/>
    <cellStyle name="Migliaia 25 5 4 2 3" xfId="40589" xr:uid="{00000000-0005-0000-0000-00006D6A0000}"/>
    <cellStyle name="Migliaia 25 5 4 2 4" xfId="29833" xr:uid="{00000000-0005-0000-0000-00006E6A0000}"/>
    <cellStyle name="Migliaia 25 5 4 3" xfId="32756" xr:uid="{00000000-0005-0000-0000-00006F6A0000}"/>
    <cellStyle name="Migliaia 25 5 4 4" xfId="37938" xr:uid="{00000000-0005-0000-0000-0000706A0000}"/>
    <cellStyle name="Migliaia 25 5 4 5" xfId="20869" xr:uid="{00000000-0005-0000-0000-0000716A0000}"/>
    <cellStyle name="Migliaia 25 5 4 6" xfId="43679" xr:uid="{00000000-0005-0000-0000-0000726A0000}"/>
    <cellStyle name="Migliaia 25 5 4 7" xfId="46759" xr:uid="{00000000-0005-0000-0000-0000736A0000}"/>
    <cellStyle name="Migliaia 25 5 4 8" xfId="49775" xr:uid="{00000000-0005-0000-0000-0000746A0000}"/>
    <cellStyle name="Migliaia 25 5 5" xfId="16510" xr:uid="{00000000-0005-0000-0000-0000756A0000}"/>
    <cellStyle name="Migliaia 25 5 5 2" xfId="29834" xr:uid="{00000000-0005-0000-0000-0000766A0000}"/>
    <cellStyle name="Migliaia 25 5 5 2 2" xfId="35288" xr:uid="{00000000-0005-0000-0000-0000776A0000}"/>
    <cellStyle name="Migliaia 25 5 5 2 3" xfId="40590" xr:uid="{00000000-0005-0000-0000-0000786A0000}"/>
    <cellStyle name="Migliaia 25 5 5 3" xfId="32757" xr:uid="{00000000-0005-0000-0000-0000796A0000}"/>
    <cellStyle name="Migliaia 25 5 5 4" xfId="37939" xr:uid="{00000000-0005-0000-0000-00007A6A0000}"/>
    <cellStyle name="Migliaia 25 5 5 5" xfId="20870" xr:uid="{00000000-0005-0000-0000-00007B6A0000}"/>
    <cellStyle name="Migliaia 25 5 6" xfId="20871" xr:uid="{00000000-0005-0000-0000-00007C6A0000}"/>
    <cellStyle name="Migliaia 25 5 6 2" xfId="29835" xr:uid="{00000000-0005-0000-0000-00007D6A0000}"/>
    <cellStyle name="Migliaia 25 5 6 2 2" xfId="35289" xr:uid="{00000000-0005-0000-0000-00007E6A0000}"/>
    <cellStyle name="Migliaia 25 5 6 2 3" xfId="40591" xr:uid="{00000000-0005-0000-0000-00007F6A0000}"/>
    <cellStyle name="Migliaia 25 5 6 3" xfId="32758" xr:uid="{00000000-0005-0000-0000-0000806A0000}"/>
    <cellStyle name="Migliaia 25 5 6 4" xfId="37940" xr:uid="{00000000-0005-0000-0000-0000816A0000}"/>
    <cellStyle name="Migliaia 25 5 7" xfId="20868" xr:uid="{00000000-0005-0000-0000-0000826A0000}"/>
    <cellStyle name="Migliaia 25 5 8" xfId="2432" xr:uid="{00000000-0005-0000-0000-0000836A0000}"/>
    <cellStyle name="Migliaia 25 6" xfId="2427" xr:uid="{00000000-0005-0000-0000-0000846A0000}"/>
    <cellStyle name="Migliaia 25 6 2" xfId="4401" xr:uid="{00000000-0005-0000-0000-0000856A0000}"/>
    <cellStyle name="Migliaia 25 6 2 2" xfId="6025" xr:uid="{00000000-0005-0000-0000-0000866A0000}"/>
    <cellStyle name="Migliaia 25 6 2 3" xfId="14972" xr:uid="{00000000-0005-0000-0000-0000876A0000}"/>
    <cellStyle name="Migliaia 25 6 2 4" xfId="16513" xr:uid="{00000000-0005-0000-0000-0000886A0000}"/>
    <cellStyle name="Migliaia 25 6 2 5" xfId="28637" xr:uid="{00000000-0005-0000-0000-0000896A0000}"/>
    <cellStyle name="Migliaia 25 6 2 6" xfId="12586" xr:uid="{00000000-0005-0000-0000-00008A6A0000}"/>
    <cellStyle name="Migliaia 25 6 3" xfId="5777" xr:uid="{00000000-0005-0000-0000-00008B6A0000}"/>
    <cellStyle name="Migliaia 25 6 3 2" xfId="31533" xr:uid="{00000000-0005-0000-0000-00008C6A0000}"/>
    <cellStyle name="Migliaia 25 6 3 2 2" xfId="36693" xr:uid="{00000000-0005-0000-0000-00008D6A0000}"/>
    <cellStyle name="Migliaia 25 6 3 2 3" xfId="41995" xr:uid="{00000000-0005-0000-0000-00008E6A0000}"/>
    <cellStyle name="Migliaia 25 6 3 3" xfId="34042" xr:uid="{00000000-0005-0000-0000-00008F6A0000}"/>
    <cellStyle name="Migliaia 25 6 3 4" xfId="39344" xr:uid="{00000000-0005-0000-0000-0000906A0000}"/>
    <cellStyle name="Migliaia 25 6 4" xfId="16512" xr:uid="{00000000-0005-0000-0000-0000916A0000}"/>
    <cellStyle name="Migliaia 25 6 4 2" xfId="35290" xr:uid="{00000000-0005-0000-0000-0000926A0000}"/>
    <cellStyle name="Migliaia 25 6 4 3" xfId="40592" xr:uid="{00000000-0005-0000-0000-0000936A0000}"/>
    <cellStyle name="Migliaia 25 6 4 4" xfId="29836" xr:uid="{00000000-0005-0000-0000-0000946A0000}"/>
    <cellStyle name="Migliaia 25 6 5" xfId="32759" xr:uid="{00000000-0005-0000-0000-0000956A0000}"/>
    <cellStyle name="Migliaia 25 6 6" xfId="37941" xr:uid="{00000000-0005-0000-0000-0000966A0000}"/>
    <cellStyle name="Migliaia 25 6 7" xfId="12585" xr:uid="{00000000-0005-0000-0000-0000976A0000}"/>
    <cellStyle name="Migliaia 25 7" xfId="4066" xr:uid="{00000000-0005-0000-0000-0000986A0000}"/>
    <cellStyle name="Migliaia 25 7 2" xfId="10536" xr:uid="{00000000-0005-0000-0000-0000996A0000}"/>
    <cellStyle name="Migliaia 25 7 2 2" xfId="31534" xr:uid="{00000000-0005-0000-0000-00009A6A0000}"/>
    <cellStyle name="Migliaia 25 7 2 2 2" xfId="36694" xr:uid="{00000000-0005-0000-0000-00009B6A0000}"/>
    <cellStyle name="Migliaia 25 7 2 2 3" xfId="41996" xr:uid="{00000000-0005-0000-0000-00009C6A0000}"/>
    <cellStyle name="Migliaia 25 7 2 3" xfId="34043" xr:uid="{00000000-0005-0000-0000-00009D6A0000}"/>
    <cellStyle name="Migliaia 25 7 2 4" xfId="39345" xr:uid="{00000000-0005-0000-0000-00009E6A0000}"/>
    <cellStyle name="Migliaia 25 7 3" xfId="16514" xr:uid="{00000000-0005-0000-0000-00009F6A0000}"/>
    <cellStyle name="Migliaia 25 7 3 2" xfId="35291" xr:uid="{00000000-0005-0000-0000-0000A06A0000}"/>
    <cellStyle name="Migliaia 25 7 3 3" xfId="40593" xr:uid="{00000000-0005-0000-0000-0000A16A0000}"/>
    <cellStyle name="Migliaia 25 7 3 4" xfId="29837" xr:uid="{00000000-0005-0000-0000-0000A26A0000}"/>
    <cellStyle name="Migliaia 25 7 4" xfId="32760" xr:uid="{00000000-0005-0000-0000-0000A36A0000}"/>
    <cellStyle name="Migliaia 25 7 5" xfId="37942" xr:uid="{00000000-0005-0000-0000-0000A46A0000}"/>
    <cellStyle name="Migliaia 25 7 6" xfId="12587" xr:uid="{00000000-0005-0000-0000-0000A56A0000}"/>
    <cellStyle name="Migliaia 25 8" xfId="3631" xr:uid="{00000000-0005-0000-0000-0000A66A0000}"/>
    <cellStyle name="Migliaia 25 8 2" xfId="10241" xr:uid="{00000000-0005-0000-0000-0000A76A0000}"/>
    <cellStyle name="Migliaia 25 8 2 2" xfId="31535" xr:uid="{00000000-0005-0000-0000-0000A86A0000}"/>
    <cellStyle name="Migliaia 25 8 2 2 2" xfId="36695" xr:uid="{00000000-0005-0000-0000-0000A96A0000}"/>
    <cellStyle name="Migliaia 25 8 2 2 3" xfId="41997" xr:uid="{00000000-0005-0000-0000-0000AA6A0000}"/>
    <cellStyle name="Migliaia 25 8 2 3" xfId="34044" xr:uid="{00000000-0005-0000-0000-0000AB6A0000}"/>
    <cellStyle name="Migliaia 25 8 2 4" xfId="39346" xr:uid="{00000000-0005-0000-0000-0000AC6A0000}"/>
    <cellStyle name="Migliaia 25 8 3" xfId="16515" xr:uid="{00000000-0005-0000-0000-0000AD6A0000}"/>
    <cellStyle name="Migliaia 25 8 3 2" xfId="35292" xr:uid="{00000000-0005-0000-0000-0000AE6A0000}"/>
    <cellStyle name="Migliaia 25 8 3 3" xfId="40594" xr:uid="{00000000-0005-0000-0000-0000AF6A0000}"/>
    <cellStyle name="Migliaia 25 8 3 4" xfId="29838" xr:uid="{00000000-0005-0000-0000-0000B06A0000}"/>
    <cellStyle name="Migliaia 25 8 4" xfId="32761" xr:uid="{00000000-0005-0000-0000-0000B16A0000}"/>
    <cellStyle name="Migliaia 25 8 5" xfId="37943" xr:uid="{00000000-0005-0000-0000-0000B26A0000}"/>
    <cellStyle name="Migliaia 25 8 6" xfId="12588" xr:uid="{00000000-0005-0000-0000-0000B36A0000}"/>
    <cellStyle name="Migliaia 25 9" xfId="13475" xr:uid="{00000000-0005-0000-0000-0000B46A0000}"/>
    <cellStyle name="Migliaia 25 9 2" xfId="29839" xr:uid="{00000000-0005-0000-0000-0000B56A0000}"/>
    <cellStyle name="Migliaia 25 9 2 2" xfId="35293" xr:uid="{00000000-0005-0000-0000-0000B66A0000}"/>
    <cellStyle name="Migliaia 25 9 2 3" xfId="40595" xr:uid="{00000000-0005-0000-0000-0000B76A0000}"/>
    <cellStyle name="Migliaia 25 9 3" xfId="32762" xr:uid="{00000000-0005-0000-0000-0000B86A0000}"/>
    <cellStyle name="Migliaia 25 9 4" xfId="37944" xr:uid="{00000000-0005-0000-0000-0000B96A0000}"/>
    <cellStyle name="Migliaia 26" xfId="473" xr:uid="{00000000-0005-0000-0000-0000BA6A0000}"/>
    <cellStyle name="Migliaia 26 10" xfId="16516" xr:uid="{00000000-0005-0000-0000-0000BB6A0000}"/>
    <cellStyle name="Migliaia 26 10 2" xfId="35294" xr:uid="{00000000-0005-0000-0000-0000BC6A0000}"/>
    <cellStyle name="Migliaia 26 10 3" xfId="40596" xr:uid="{00000000-0005-0000-0000-0000BD6A0000}"/>
    <cellStyle name="Migliaia 26 10 4" xfId="29840" xr:uid="{00000000-0005-0000-0000-0000BE6A0000}"/>
    <cellStyle name="Migliaia 26 11" xfId="32763" xr:uid="{00000000-0005-0000-0000-0000BF6A0000}"/>
    <cellStyle name="Migliaia 26 12" xfId="37945" xr:uid="{00000000-0005-0000-0000-0000C06A0000}"/>
    <cellStyle name="Migliaia 26 13" xfId="1837" xr:uid="{00000000-0005-0000-0000-0000C16A0000}"/>
    <cellStyle name="Migliaia 26 2" xfId="474" xr:uid="{00000000-0005-0000-0000-0000C26A0000}"/>
    <cellStyle name="Migliaia 26 2 2" xfId="2434" xr:uid="{00000000-0005-0000-0000-0000C36A0000}"/>
    <cellStyle name="Migliaia 26 2 2 2" xfId="4408" xr:uid="{00000000-0005-0000-0000-0000C46A0000}"/>
    <cellStyle name="Migliaia 26 2 2 2 2" xfId="10687" xr:uid="{00000000-0005-0000-0000-0000C56A0000}"/>
    <cellStyle name="Migliaia 26 2 2 2 2 2" xfId="35295" xr:uid="{00000000-0005-0000-0000-0000C66A0000}"/>
    <cellStyle name="Migliaia 26 2 2 2 2 3" xfId="40597" xr:uid="{00000000-0005-0000-0000-0000C76A0000}"/>
    <cellStyle name="Migliaia 26 2 2 2 3" xfId="14725" xr:uid="{00000000-0005-0000-0000-0000C86A0000}"/>
    <cellStyle name="Migliaia 26 2 2 2 4" xfId="16519" xr:uid="{00000000-0005-0000-0000-0000C96A0000}"/>
    <cellStyle name="Migliaia 26 2 2 2 4 2" xfId="37946" xr:uid="{00000000-0005-0000-0000-0000CA6A0000}"/>
    <cellStyle name="Migliaia 26 2 2 2 5" xfId="12589" xr:uid="{00000000-0005-0000-0000-0000CB6A0000}"/>
    <cellStyle name="Migliaia 26 2 2 3" xfId="7912" xr:uid="{00000000-0005-0000-0000-0000CC6A0000}"/>
    <cellStyle name="Migliaia 26 2 2 3 2" xfId="31536" xr:uid="{00000000-0005-0000-0000-0000CD6A0000}"/>
    <cellStyle name="Migliaia 26 2 2 3 2 2" xfId="36696" xr:uid="{00000000-0005-0000-0000-0000CE6A0000}"/>
    <cellStyle name="Migliaia 26 2 2 3 2 3" xfId="41998" xr:uid="{00000000-0005-0000-0000-0000CF6A0000}"/>
    <cellStyle name="Migliaia 26 2 2 3 3" xfId="34045" xr:uid="{00000000-0005-0000-0000-0000D06A0000}"/>
    <cellStyle name="Migliaia 26 2 2 3 4" xfId="39347" xr:uid="{00000000-0005-0000-0000-0000D16A0000}"/>
    <cellStyle name="Migliaia 26 2 2 4" xfId="6994" xr:uid="{00000000-0005-0000-0000-0000D26A0000}"/>
    <cellStyle name="Migliaia 26 2 2 4 2" xfId="17767" xr:uid="{00000000-0005-0000-0000-0000D36A0000}"/>
    <cellStyle name="Migliaia 26 2 2 4 3" xfId="42932" xr:uid="{00000000-0005-0000-0000-0000D46A0000}"/>
    <cellStyle name="Migliaia 26 2 2 4 4" xfId="46760" xr:uid="{00000000-0005-0000-0000-0000D56A0000}"/>
    <cellStyle name="Migliaia 26 2 2 4 5" xfId="49776" xr:uid="{00000000-0005-0000-0000-0000D66A0000}"/>
    <cellStyle name="Migliaia 26 2 2 5" xfId="16518" xr:uid="{00000000-0005-0000-0000-0000D76A0000}"/>
    <cellStyle name="Migliaia 26 2 2 6" xfId="20873" xr:uid="{00000000-0005-0000-0000-0000D86A0000}"/>
    <cellStyle name="Migliaia 26 2 3" xfId="4070" xr:uid="{00000000-0005-0000-0000-0000D96A0000}"/>
    <cellStyle name="Migliaia 26 2 3 2" xfId="10540" xr:uid="{00000000-0005-0000-0000-0000DA6A0000}"/>
    <cellStyle name="Migliaia 26 2 3 2 2" xfId="31537" xr:uid="{00000000-0005-0000-0000-0000DB6A0000}"/>
    <cellStyle name="Migliaia 26 2 3 2 2 2" xfId="36697" xr:uid="{00000000-0005-0000-0000-0000DC6A0000}"/>
    <cellStyle name="Migliaia 26 2 3 2 2 3" xfId="41999" xr:uid="{00000000-0005-0000-0000-0000DD6A0000}"/>
    <cellStyle name="Migliaia 26 2 3 2 3" xfId="34046" xr:uid="{00000000-0005-0000-0000-0000DE6A0000}"/>
    <cellStyle name="Migliaia 26 2 3 2 4" xfId="39348" xr:uid="{00000000-0005-0000-0000-0000DF6A0000}"/>
    <cellStyle name="Migliaia 26 2 3 3" xfId="16520" xr:uid="{00000000-0005-0000-0000-0000E06A0000}"/>
    <cellStyle name="Migliaia 26 2 3 3 2" xfId="35296" xr:uid="{00000000-0005-0000-0000-0000E16A0000}"/>
    <cellStyle name="Migliaia 26 2 3 3 3" xfId="40598" xr:uid="{00000000-0005-0000-0000-0000E26A0000}"/>
    <cellStyle name="Migliaia 26 2 3 3 4" xfId="29841" xr:uid="{00000000-0005-0000-0000-0000E36A0000}"/>
    <cellStyle name="Migliaia 26 2 3 4" xfId="32764" xr:uid="{00000000-0005-0000-0000-0000E46A0000}"/>
    <cellStyle name="Migliaia 26 2 3 5" xfId="37947" xr:uid="{00000000-0005-0000-0000-0000E56A0000}"/>
    <cellStyle name="Migliaia 26 2 3 6" xfId="12590" xr:uid="{00000000-0005-0000-0000-0000E66A0000}"/>
    <cellStyle name="Migliaia 26 2 4" xfId="3636" xr:uid="{00000000-0005-0000-0000-0000E76A0000}"/>
    <cellStyle name="Migliaia 26 2 4 2" xfId="10245" xr:uid="{00000000-0005-0000-0000-0000E86A0000}"/>
    <cellStyle name="Migliaia 26 2 4 2 2" xfId="35297" xr:uid="{00000000-0005-0000-0000-0000E96A0000}"/>
    <cellStyle name="Migliaia 26 2 4 2 3" xfId="40599" xr:uid="{00000000-0005-0000-0000-0000EA6A0000}"/>
    <cellStyle name="Migliaia 26 2 4 3" xfId="14926" xr:uid="{00000000-0005-0000-0000-0000EB6A0000}"/>
    <cellStyle name="Migliaia 26 2 4 4" xfId="16521" xr:uid="{00000000-0005-0000-0000-0000EC6A0000}"/>
    <cellStyle name="Migliaia 26 2 4 4 2" xfId="37948" xr:uid="{00000000-0005-0000-0000-0000ED6A0000}"/>
    <cellStyle name="Migliaia 26 2 4 5" xfId="12591" xr:uid="{00000000-0005-0000-0000-0000EE6A0000}"/>
    <cellStyle name="Migliaia 26 2 5" xfId="9427" xr:uid="{00000000-0005-0000-0000-0000EF6A0000}"/>
    <cellStyle name="Migliaia 26 2 5 2" xfId="29842" xr:uid="{00000000-0005-0000-0000-0000F06A0000}"/>
    <cellStyle name="Migliaia 26 2 5 2 2" xfId="35298" xr:uid="{00000000-0005-0000-0000-0000F16A0000}"/>
    <cellStyle name="Migliaia 26 2 5 2 3" xfId="40600" xr:uid="{00000000-0005-0000-0000-0000F26A0000}"/>
    <cellStyle name="Migliaia 26 2 5 3" xfId="32765" xr:uid="{00000000-0005-0000-0000-0000F36A0000}"/>
    <cellStyle name="Migliaia 26 2 5 4" xfId="37949" xr:uid="{00000000-0005-0000-0000-0000F46A0000}"/>
    <cellStyle name="Migliaia 26 2 6" xfId="16517" xr:uid="{00000000-0005-0000-0000-0000F56A0000}"/>
    <cellStyle name="Migliaia 26 2 6 2" xfId="29843" xr:uid="{00000000-0005-0000-0000-0000F66A0000}"/>
    <cellStyle name="Migliaia 26 2 6 2 2" xfId="35299" xr:uid="{00000000-0005-0000-0000-0000F76A0000}"/>
    <cellStyle name="Migliaia 26 2 6 2 3" xfId="40601" xr:uid="{00000000-0005-0000-0000-0000F86A0000}"/>
    <cellStyle name="Migliaia 26 2 6 3" xfId="32766" xr:uid="{00000000-0005-0000-0000-0000F96A0000}"/>
    <cellStyle name="Migliaia 26 2 6 4" xfId="37950" xr:uid="{00000000-0005-0000-0000-0000FA6A0000}"/>
    <cellStyle name="Migliaia 26 2 6 5" xfId="20874" xr:uid="{00000000-0005-0000-0000-0000FB6A0000}"/>
    <cellStyle name="Migliaia 26 2 7" xfId="20872" xr:uid="{00000000-0005-0000-0000-0000FC6A0000}"/>
    <cellStyle name="Migliaia 26 2 8" xfId="1838" xr:uid="{00000000-0005-0000-0000-0000FD6A0000}"/>
    <cellStyle name="Migliaia 26 3" xfId="475" xr:uid="{00000000-0005-0000-0000-0000FE6A0000}"/>
    <cellStyle name="Migliaia 26 3 10" xfId="20875" xr:uid="{00000000-0005-0000-0000-0000FF6A0000}"/>
    <cellStyle name="Migliaia 26 3 11" xfId="12592" xr:uid="{00000000-0005-0000-0000-0000006B0000}"/>
    <cellStyle name="Migliaia 26 3 12" xfId="1839" xr:uid="{00000000-0005-0000-0000-0000016B0000}"/>
    <cellStyle name="Migliaia 26 3 2" xfId="476" xr:uid="{00000000-0005-0000-0000-0000026B0000}"/>
    <cellStyle name="Migliaia 26 3 2 2" xfId="4410" xr:uid="{00000000-0005-0000-0000-0000036B0000}"/>
    <cellStyle name="Migliaia 26 3 2 2 2" xfId="8264" xr:uid="{00000000-0005-0000-0000-0000046B0000}"/>
    <cellStyle name="Migliaia 26 3 2 2 2 2" xfId="14726" xr:uid="{00000000-0005-0000-0000-0000056B0000}"/>
    <cellStyle name="Migliaia 26 3 2 2 2 2 2" xfId="18168" xr:uid="{00000000-0005-0000-0000-0000066B0000}"/>
    <cellStyle name="Migliaia 26 3 2 2 2 2 2 2" xfId="35300" xr:uid="{00000000-0005-0000-0000-0000076B0000}"/>
    <cellStyle name="Migliaia 26 3 2 2 2 2 3" xfId="40602" xr:uid="{00000000-0005-0000-0000-0000086B0000}"/>
    <cellStyle name="Migliaia 26 3 2 2 2 2 4" xfId="29844" xr:uid="{00000000-0005-0000-0000-0000096B0000}"/>
    <cellStyle name="Migliaia 26 3 2 2 2 3" xfId="32767" xr:uid="{00000000-0005-0000-0000-00000A6B0000}"/>
    <cellStyle name="Migliaia 26 3 2 2 2 4" xfId="37951" xr:uid="{00000000-0005-0000-0000-00000B6B0000}"/>
    <cellStyle name="Migliaia 26 3 2 2 2 5" xfId="21401" xr:uid="{00000000-0005-0000-0000-00000C6B0000}"/>
    <cellStyle name="Migliaia 26 3 2 2 2 6" xfId="47174" xr:uid="{00000000-0005-0000-0000-00000D6B0000}"/>
    <cellStyle name="Migliaia 26 3 2 2 2 7" xfId="50190" xr:uid="{00000000-0005-0000-0000-00000E6B0000}"/>
    <cellStyle name="Migliaia 26 3 2 2 2 8" xfId="13965" xr:uid="{00000000-0005-0000-0000-00000F6B0000}"/>
    <cellStyle name="Migliaia 26 3 2 2 3" xfId="7478" xr:uid="{00000000-0005-0000-0000-0000106B0000}"/>
    <cellStyle name="Migliaia 26 3 2 2 4" xfId="6995" xr:uid="{00000000-0005-0000-0000-0000116B0000}"/>
    <cellStyle name="Migliaia 26 3 2 2 4 2" xfId="17768" xr:uid="{00000000-0005-0000-0000-0000126B0000}"/>
    <cellStyle name="Migliaia 26 3 2 2 4 3" xfId="44263" xr:uid="{00000000-0005-0000-0000-0000136B0000}"/>
    <cellStyle name="Migliaia 26 3 2 2 4 4" xfId="46761" xr:uid="{00000000-0005-0000-0000-0000146B0000}"/>
    <cellStyle name="Migliaia 26 3 2 2 4 5" xfId="49777" xr:uid="{00000000-0005-0000-0000-0000156B0000}"/>
    <cellStyle name="Migliaia 26 3 2 2 5" xfId="16524" xr:uid="{00000000-0005-0000-0000-0000166B0000}"/>
    <cellStyle name="Migliaia 26 3 2 2 6" xfId="20877" xr:uid="{00000000-0005-0000-0000-0000176B0000}"/>
    <cellStyle name="Migliaia 26 3 2 3" xfId="3638" xr:uid="{00000000-0005-0000-0000-0000186B0000}"/>
    <cellStyle name="Migliaia 26 3 2 3 2" xfId="7434" xr:uid="{00000000-0005-0000-0000-0000196B0000}"/>
    <cellStyle name="Migliaia 26 3 2 3 2 2" xfId="35301" xr:uid="{00000000-0005-0000-0000-00001A6B0000}"/>
    <cellStyle name="Migliaia 26 3 2 3 2 3" xfId="40603" xr:uid="{00000000-0005-0000-0000-00001B6B0000}"/>
    <cellStyle name="Migliaia 26 3 2 3 2 4" xfId="29845" xr:uid="{00000000-0005-0000-0000-00001C6B0000}"/>
    <cellStyle name="Migliaia 26 3 2 3 3" xfId="8265" xr:uid="{00000000-0005-0000-0000-00001D6B0000}"/>
    <cellStyle name="Migliaia 26 3 2 3 4" xfId="16525" xr:uid="{00000000-0005-0000-0000-00001E6B0000}"/>
    <cellStyle name="Migliaia 26 3 2 3 4 2" xfId="37952" xr:uid="{00000000-0005-0000-0000-00001F6B0000}"/>
    <cellStyle name="Migliaia 26 3 2 3 5" xfId="12593" xr:uid="{00000000-0005-0000-0000-0000206B0000}"/>
    <cellStyle name="Migliaia 26 3 2 4" xfId="7611" xr:uid="{00000000-0005-0000-0000-0000216B0000}"/>
    <cellStyle name="Migliaia 26 3 2 4 2" xfId="14384" xr:uid="{00000000-0005-0000-0000-0000226B0000}"/>
    <cellStyle name="Migliaia 26 3 2 4 2 2" xfId="35302" xr:uid="{00000000-0005-0000-0000-0000236B0000}"/>
    <cellStyle name="Migliaia 26 3 2 4 2 3" xfId="40604" xr:uid="{00000000-0005-0000-0000-0000246B0000}"/>
    <cellStyle name="Migliaia 26 3 2 4 3" xfId="32768" xr:uid="{00000000-0005-0000-0000-0000256B0000}"/>
    <cellStyle name="Migliaia 26 3 2 4 4" xfId="37953" xr:uid="{00000000-0005-0000-0000-0000266B0000}"/>
    <cellStyle name="Migliaia 26 3 2 4 5" xfId="13478" xr:uid="{00000000-0005-0000-0000-0000276B0000}"/>
    <cellStyle name="Migliaia 26 3 2 5" xfId="13678" xr:uid="{00000000-0005-0000-0000-0000286B0000}"/>
    <cellStyle name="Migliaia 26 3 2 5 2" xfId="29846" xr:uid="{00000000-0005-0000-0000-0000296B0000}"/>
    <cellStyle name="Migliaia 26 3 2 5 2 2" xfId="35303" xr:uid="{00000000-0005-0000-0000-00002A6B0000}"/>
    <cellStyle name="Migliaia 26 3 2 5 2 3" xfId="40605" xr:uid="{00000000-0005-0000-0000-00002B6B0000}"/>
    <cellStyle name="Migliaia 26 3 2 5 3" xfId="32769" xr:uid="{00000000-0005-0000-0000-00002C6B0000}"/>
    <cellStyle name="Migliaia 26 3 2 5 4" xfId="37954" xr:uid="{00000000-0005-0000-0000-00002D6B0000}"/>
    <cellStyle name="Migliaia 26 3 2 6" xfId="16523" xr:uid="{00000000-0005-0000-0000-00002E6B0000}"/>
    <cellStyle name="Migliaia 26 3 2 6 2" xfId="29847" xr:uid="{00000000-0005-0000-0000-00002F6B0000}"/>
    <cellStyle name="Migliaia 26 3 2 6 2 2" xfId="35304" xr:uid="{00000000-0005-0000-0000-0000306B0000}"/>
    <cellStyle name="Migliaia 26 3 2 6 2 3" xfId="40606" xr:uid="{00000000-0005-0000-0000-0000316B0000}"/>
    <cellStyle name="Migliaia 26 3 2 6 3" xfId="32770" xr:uid="{00000000-0005-0000-0000-0000326B0000}"/>
    <cellStyle name="Migliaia 26 3 2 6 4" xfId="37955" xr:uid="{00000000-0005-0000-0000-0000336B0000}"/>
    <cellStyle name="Migliaia 26 3 2 6 5" xfId="20878" xr:uid="{00000000-0005-0000-0000-0000346B0000}"/>
    <cellStyle name="Migliaia 26 3 2 7" xfId="20876" xr:uid="{00000000-0005-0000-0000-0000356B0000}"/>
    <cellStyle name="Migliaia 26 3 2 8" xfId="2436" xr:uid="{00000000-0005-0000-0000-0000366B0000}"/>
    <cellStyle name="Migliaia 26 3 3" xfId="2435" xr:uid="{00000000-0005-0000-0000-0000376B0000}"/>
    <cellStyle name="Migliaia 26 3 3 2" xfId="4409" xr:uid="{00000000-0005-0000-0000-0000386B0000}"/>
    <cellStyle name="Migliaia 26 3 3 2 2" xfId="6028" xr:uid="{00000000-0005-0000-0000-0000396B0000}"/>
    <cellStyle name="Migliaia 26 3 3 2 2 2" xfId="35306" xr:uid="{00000000-0005-0000-0000-00003A6B0000}"/>
    <cellStyle name="Migliaia 26 3 3 2 2 3" xfId="40608" xr:uid="{00000000-0005-0000-0000-00003B6B0000}"/>
    <cellStyle name="Migliaia 26 3 3 2 3" xfId="14507" xr:uid="{00000000-0005-0000-0000-00003C6B0000}"/>
    <cellStyle name="Migliaia 26 3 3 2 4" xfId="16527" xr:uid="{00000000-0005-0000-0000-00003D6B0000}"/>
    <cellStyle name="Migliaia 26 3 3 2 4 2" xfId="37957" xr:uid="{00000000-0005-0000-0000-00003E6B0000}"/>
    <cellStyle name="Migliaia 26 3 3 2 5" xfId="12595" xr:uid="{00000000-0005-0000-0000-00003F6B0000}"/>
    <cellStyle name="Migliaia 26 3 3 3" xfId="5780" xr:uid="{00000000-0005-0000-0000-0000406B0000}"/>
    <cellStyle name="Migliaia 26 3 3 3 2" xfId="29849" xr:uid="{00000000-0005-0000-0000-0000416B0000}"/>
    <cellStyle name="Migliaia 26 3 3 3 2 2" xfId="35307" xr:uid="{00000000-0005-0000-0000-0000426B0000}"/>
    <cellStyle name="Migliaia 26 3 3 3 2 3" xfId="40609" xr:uid="{00000000-0005-0000-0000-0000436B0000}"/>
    <cellStyle name="Migliaia 26 3 3 3 3" xfId="32772" xr:uid="{00000000-0005-0000-0000-0000446B0000}"/>
    <cellStyle name="Migliaia 26 3 3 3 4" xfId="37958" xr:uid="{00000000-0005-0000-0000-0000456B0000}"/>
    <cellStyle name="Migliaia 26 3 3 4" xfId="16526" xr:uid="{00000000-0005-0000-0000-0000466B0000}"/>
    <cellStyle name="Migliaia 26 3 3 4 2" xfId="29850" xr:uid="{00000000-0005-0000-0000-0000476B0000}"/>
    <cellStyle name="Migliaia 26 3 3 4 2 2" xfId="35308" xr:uid="{00000000-0005-0000-0000-0000486B0000}"/>
    <cellStyle name="Migliaia 26 3 3 4 2 3" xfId="40610" xr:uid="{00000000-0005-0000-0000-0000496B0000}"/>
    <cellStyle name="Migliaia 26 3 3 4 3" xfId="32773" xr:uid="{00000000-0005-0000-0000-00004A6B0000}"/>
    <cellStyle name="Migliaia 26 3 3 4 4" xfId="37959" xr:uid="{00000000-0005-0000-0000-00004B6B0000}"/>
    <cellStyle name="Migliaia 26 3 3 4 5" xfId="20879" xr:uid="{00000000-0005-0000-0000-00004C6B0000}"/>
    <cellStyle name="Migliaia 26 3 3 5" xfId="20880" xr:uid="{00000000-0005-0000-0000-00004D6B0000}"/>
    <cellStyle name="Migliaia 26 3 3 5 2" xfId="29851" xr:uid="{00000000-0005-0000-0000-00004E6B0000}"/>
    <cellStyle name="Migliaia 26 3 3 5 2 2" xfId="35309" xr:uid="{00000000-0005-0000-0000-00004F6B0000}"/>
    <cellStyle name="Migliaia 26 3 3 5 2 3" xfId="40611" xr:uid="{00000000-0005-0000-0000-0000506B0000}"/>
    <cellStyle name="Migliaia 26 3 3 5 3" xfId="32774" xr:uid="{00000000-0005-0000-0000-0000516B0000}"/>
    <cellStyle name="Migliaia 26 3 3 5 4" xfId="37960" xr:uid="{00000000-0005-0000-0000-0000526B0000}"/>
    <cellStyle name="Migliaia 26 3 3 6" xfId="29848" xr:uid="{00000000-0005-0000-0000-0000536B0000}"/>
    <cellStyle name="Migliaia 26 3 3 6 2" xfId="35305" xr:uid="{00000000-0005-0000-0000-0000546B0000}"/>
    <cellStyle name="Migliaia 26 3 3 6 3" xfId="40607" xr:uid="{00000000-0005-0000-0000-0000556B0000}"/>
    <cellStyle name="Migliaia 26 3 3 7" xfId="32771" xr:uid="{00000000-0005-0000-0000-0000566B0000}"/>
    <cellStyle name="Migliaia 26 3 3 8" xfId="37956" xr:uid="{00000000-0005-0000-0000-0000576B0000}"/>
    <cellStyle name="Migliaia 26 3 3 9" xfId="12594" xr:uid="{00000000-0005-0000-0000-0000586B0000}"/>
    <cellStyle name="Migliaia 26 3 4" xfId="3285" xr:uid="{00000000-0005-0000-0000-0000596B0000}"/>
    <cellStyle name="Migliaia 26 3 4 2" xfId="4795" xr:uid="{00000000-0005-0000-0000-00005A6B0000}"/>
    <cellStyle name="Migliaia 26 3 4 2 2" xfId="10747" xr:uid="{00000000-0005-0000-0000-00005B6B0000}"/>
    <cellStyle name="Migliaia 26 3 4 2 3" xfId="14436" xr:uid="{00000000-0005-0000-0000-00005C6B0000}"/>
    <cellStyle name="Migliaia 26 3 4 2 4" xfId="16529" xr:uid="{00000000-0005-0000-0000-00005D6B0000}"/>
    <cellStyle name="Migliaia 26 3 4 2 5" xfId="28638" xr:uid="{00000000-0005-0000-0000-00005E6B0000}"/>
    <cellStyle name="Migliaia 26 3 4 2 6" xfId="12597" xr:uid="{00000000-0005-0000-0000-00005F6B0000}"/>
    <cellStyle name="Migliaia 26 3 4 3" xfId="9995" xr:uid="{00000000-0005-0000-0000-0000606B0000}"/>
    <cellStyle name="Migliaia 26 3 4 3 2" xfId="31538" xr:uid="{00000000-0005-0000-0000-0000616B0000}"/>
    <cellStyle name="Migliaia 26 3 4 3 2 2" xfId="36698" xr:uid="{00000000-0005-0000-0000-0000626B0000}"/>
    <cellStyle name="Migliaia 26 3 4 3 2 3" xfId="42000" xr:uid="{00000000-0005-0000-0000-0000636B0000}"/>
    <cellStyle name="Migliaia 26 3 4 3 3" xfId="34047" xr:uid="{00000000-0005-0000-0000-0000646B0000}"/>
    <cellStyle name="Migliaia 26 3 4 3 4" xfId="39349" xr:uid="{00000000-0005-0000-0000-0000656B0000}"/>
    <cellStyle name="Migliaia 26 3 4 4" xfId="16528" xr:uid="{00000000-0005-0000-0000-0000666B0000}"/>
    <cellStyle name="Migliaia 26 3 4 4 2" xfId="35310" xr:uid="{00000000-0005-0000-0000-0000676B0000}"/>
    <cellStyle name="Migliaia 26 3 4 4 3" xfId="40612" xr:uid="{00000000-0005-0000-0000-0000686B0000}"/>
    <cellStyle name="Migliaia 26 3 4 4 4" xfId="29852" xr:uid="{00000000-0005-0000-0000-0000696B0000}"/>
    <cellStyle name="Migliaia 26 3 4 5" xfId="32775" xr:uid="{00000000-0005-0000-0000-00006A6B0000}"/>
    <cellStyle name="Migliaia 26 3 4 6" xfId="37961" xr:uid="{00000000-0005-0000-0000-00006B6B0000}"/>
    <cellStyle name="Migliaia 26 3 4 7" xfId="12596" xr:uid="{00000000-0005-0000-0000-00006C6B0000}"/>
    <cellStyle name="Migliaia 26 3 5" xfId="4071" xr:uid="{00000000-0005-0000-0000-00006D6B0000}"/>
    <cellStyle name="Migliaia 26 3 5 2" xfId="10541" xr:uid="{00000000-0005-0000-0000-00006E6B0000}"/>
    <cellStyle name="Migliaia 26 3 5 2 2" xfId="31539" xr:uid="{00000000-0005-0000-0000-00006F6B0000}"/>
    <cellStyle name="Migliaia 26 3 5 2 2 2" xfId="36699" xr:uid="{00000000-0005-0000-0000-0000706B0000}"/>
    <cellStyle name="Migliaia 26 3 5 2 2 3" xfId="42001" xr:uid="{00000000-0005-0000-0000-0000716B0000}"/>
    <cellStyle name="Migliaia 26 3 5 2 3" xfId="34048" xr:uid="{00000000-0005-0000-0000-0000726B0000}"/>
    <cellStyle name="Migliaia 26 3 5 2 4" xfId="39350" xr:uid="{00000000-0005-0000-0000-0000736B0000}"/>
    <cellStyle name="Migliaia 26 3 5 3" xfId="16530" xr:uid="{00000000-0005-0000-0000-0000746B0000}"/>
    <cellStyle name="Migliaia 26 3 5 3 2" xfId="35311" xr:uid="{00000000-0005-0000-0000-0000756B0000}"/>
    <cellStyle name="Migliaia 26 3 5 3 3" xfId="40613" xr:uid="{00000000-0005-0000-0000-0000766B0000}"/>
    <cellStyle name="Migliaia 26 3 5 3 4" xfId="29853" xr:uid="{00000000-0005-0000-0000-0000776B0000}"/>
    <cellStyle name="Migliaia 26 3 5 4" xfId="32776" xr:uid="{00000000-0005-0000-0000-0000786B0000}"/>
    <cellStyle name="Migliaia 26 3 5 5" xfId="37962" xr:uid="{00000000-0005-0000-0000-0000796B0000}"/>
    <cellStyle name="Migliaia 26 3 5 6" xfId="12598" xr:uid="{00000000-0005-0000-0000-00007A6B0000}"/>
    <cellStyle name="Migliaia 26 3 6" xfId="3637" xr:uid="{00000000-0005-0000-0000-00007B6B0000}"/>
    <cellStyle name="Migliaia 26 3 6 2" xfId="10246" xr:uid="{00000000-0005-0000-0000-00007C6B0000}"/>
    <cellStyle name="Migliaia 26 3 6 2 2" xfId="35312" xr:uid="{00000000-0005-0000-0000-00007D6B0000}"/>
    <cellStyle name="Migliaia 26 3 6 2 3" xfId="40614" xr:uid="{00000000-0005-0000-0000-00007E6B0000}"/>
    <cellStyle name="Migliaia 26 3 6 3" xfId="14451" xr:uid="{00000000-0005-0000-0000-00007F6B0000}"/>
    <cellStyle name="Migliaia 26 3 6 4" xfId="16531" xr:uid="{00000000-0005-0000-0000-0000806B0000}"/>
    <cellStyle name="Migliaia 26 3 6 4 2" xfId="37963" xr:uid="{00000000-0005-0000-0000-0000816B0000}"/>
    <cellStyle name="Migliaia 26 3 6 5" xfId="12599" xr:uid="{00000000-0005-0000-0000-0000826B0000}"/>
    <cellStyle name="Migliaia 26 3 7" xfId="7397" xr:uid="{00000000-0005-0000-0000-0000836B0000}"/>
    <cellStyle name="Migliaia 26 3 7 2" xfId="29854" xr:uid="{00000000-0005-0000-0000-0000846B0000}"/>
    <cellStyle name="Migliaia 26 3 7 2 2" xfId="35313" xr:uid="{00000000-0005-0000-0000-0000856B0000}"/>
    <cellStyle name="Migliaia 26 3 7 2 3" xfId="40615" xr:uid="{00000000-0005-0000-0000-0000866B0000}"/>
    <cellStyle name="Migliaia 26 3 7 3" xfId="32777" xr:uid="{00000000-0005-0000-0000-0000876B0000}"/>
    <cellStyle name="Migliaia 26 3 7 4" xfId="37964" xr:uid="{00000000-0005-0000-0000-0000886B0000}"/>
    <cellStyle name="Migliaia 26 3 8" xfId="13679" xr:uid="{00000000-0005-0000-0000-0000896B0000}"/>
    <cellStyle name="Migliaia 26 3 8 2" xfId="29855" xr:uid="{00000000-0005-0000-0000-00008A6B0000}"/>
    <cellStyle name="Migliaia 26 3 8 2 2" xfId="35314" xr:uid="{00000000-0005-0000-0000-00008B6B0000}"/>
    <cellStyle name="Migliaia 26 3 8 2 3" xfId="40616" xr:uid="{00000000-0005-0000-0000-00008C6B0000}"/>
    <cellStyle name="Migliaia 26 3 8 3" xfId="32778" xr:uid="{00000000-0005-0000-0000-00008D6B0000}"/>
    <cellStyle name="Migliaia 26 3 8 4" xfId="37965" xr:uid="{00000000-0005-0000-0000-00008E6B0000}"/>
    <cellStyle name="Migliaia 26 3 8 5" xfId="20881" xr:uid="{00000000-0005-0000-0000-00008F6B0000}"/>
    <cellStyle name="Migliaia 26 3 9" xfId="16522" xr:uid="{00000000-0005-0000-0000-0000906B0000}"/>
    <cellStyle name="Migliaia 26 4" xfId="477" xr:uid="{00000000-0005-0000-0000-0000916B0000}"/>
    <cellStyle name="Migliaia 26 4 2" xfId="4411" xr:uid="{00000000-0005-0000-0000-0000926B0000}"/>
    <cellStyle name="Migliaia 26 4 2 2" xfId="5127" xr:uid="{00000000-0005-0000-0000-0000936B0000}"/>
    <cellStyle name="Migliaia 26 4 2 2 2" xfId="29856" xr:uid="{00000000-0005-0000-0000-0000946B0000}"/>
    <cellStyle name="Migliaia 26 4 2 2 2 2" xfId="35315" xr:uid="{00000000-0005-0000-0000-0000956B0000}"/>
    <cellStyle name="Migliaia 26 4 2 2 2 3" xfId="40617" xr:uid="{00000000-0005-0000-0000-0000966B0000}"/>
    <cellStyle name="Migliaia 26 4 2 2 3" xfId="32779" xr:uid="{00000000-0005-0000-0000-0000976B0000}"/>
    <cellStyle name="Migliaia 26 4 2 2 4" xfId="37966" xr:uid="{00000000-0005-0000-0000-0000986B0000}"/>
    <cellStyle name="Migliaia 26 4 2 3" xfId="8266" xr:uid="{00000000-0005-0000-0000-0000996B0000}"/>
    <cellStyle name="Migliaia 26 4 2 3 2" xfId="29857" xr:uid="{00000000-0005-0000-0000-00009A6B0000}"/>
    <cellStyle name="Migliaia 26 4 2 3 2 2" xfId="35316" xr:uid="{00000000-0005-0000-0000-00009B6B0000}"/>
    <cellStyle name="Migliaia 26 4 2 3 2 3" xfId="40618" xr:uid="{00000000-0005-0000-0000-00009C6B0000}"/>
    <cellStyle name="Migliaia 26 4 2 3 3" xfId="32780" xr:uid="{00000000-0005-0000-0000-00009D6B0000}"/>
    <cellStyle name="Migliaia 26 4 2 3 4" xfId="37967" xr:uid="{00000000-0005-0000-0000-00009E6B0000}"/>
    <cellStyle name="Migliaia 26 4 2 4" xfId="7613" xr:uid="{00000000-0005-0000-0000-00009F6B0000}"/>
    <cellStyle name="Migliaia 26 4 2 5" xfId="6997" xr:uid="{00000000-0005-0000-0000-0000A06B0000}"/>
    <cellStyle name="Migliaia 26 4 2 5 2" xfId="17770" xr:uid="{00000000-0005-0000-0000-0000A16B0000}"/>
    <cellStyle name="Migliaia 26 4 2 5 3" xfId="44816" xr:uid="{00000000-0005-0000-0000-0000A26B0000}"/>
    <cellStyle name="Migliaia 26 4 2 5 4" xfId="46763" xr:uid="{00000000-0005-0000-0000-0000A36B0000}"/>
    <cellStyle name="Migliaia 26 4 2 5 5" xfId="49779" xr:uid="{00000000-0005-0000-0000-0000A46B0000}"/>
    <cellStyle name="Migliaia 26 4 2 6" xfId="16533" xr:uid="{00000000-0005-0000-0000-0000A56B0000}"/>
    <cellStyle name="Migliaia 26 4 2 7" xfId="20883" xr:uid="{00000000-0005-0000-0000-0000A66B0000}"/>
    <cellStyle name="Migliaia 26 4 3" xfId="5128" xr:uid="{00000000-0005-0000-0000-0000A76B0000}"/>
    <cellStyle name="Migliaia 26 4 3 2" xfId="14508" xr:uid="{00000000-0005-0000-0000-0000A86B0000}"/>
    <cellStyle name="Migliaia 26 4 3 2 2" xfId="35317" xr:uid="{00000000-0005-0000-0000-0000A96B0000}"/>
    <cellStyle name="Migliaia 26 4 3 2 3" xfId="40619" xr:uid="{00000000-0005-0000-0000-0000AA6B0000}"/>
    <cellStyle name="Migliaia 26 4 3 3" xfId="32781" xr:uid="{00000000-0005-0000-0000-0000AB6B0000}"/>
    <cellStyle name="Migliaia 26 4 3 4" xfId="37968" xr:uid="{00000000-0005-0000-0000-0000AC6B0000}"/>
    <cellStyle name="Migliaia 26 4 3 5" xfId="13677" xr:uid="{00000000-0005-0000-0000-0000AD6B0000}"/>
    <cellStyle name="Migliaia 26 4 4" xfId="8267" xr:uid="{00000000-0005-0000-0000-0000AE6B0000}"/>
    <cellStyle name="Migliaia 26 4 4 2" xfId="29858" xr:uid="{00000000-0005-0000-0000-0000AF6B0000}"/>
    <cellStyle name="Migliaia 26 4 4 2 2" xfId="35318" xr:uid="{00000000-0005-0000-0000-0000B06B0000}"/>
    <cellStyle name="Migliaia 26 4 4 2 3" xfId="40620" xr:uid="{00000000-0005-0000-0000-0000B16B0000}"/>
    <cellStyle name="Migliaia 26 4 4 3" xfId="32782" xr:uid="{00000000-0005-0000-0000-0000B26B0000}"/>
    <cellStyle name="Migliaia 26 4 4 4" xfId="37969" xr:uid="{00000000-0005-0000-0000-0000B36B0000}"/>
    <cellStyle name="Migliaia 26 4 5" xfId="7612" xr:uid="{00000000-0005-0000-0000-0000B46B0000}"/>
    <cellStyle name="Migliaia 26 4 5 2" xfId="29859" xr:uid="{00000000-0005-0000-0000-0000B56B0000}"/>
    <cellStyle name="Migliaia 26 4 5 2 2" xfId="35319" xr:uid="{00000000-0005-0000-0000-0000B66B0000}"/>
    <cellStyle name="Migliaia 26 4 5 2 3" xfId="40621" xr:uid="{00000000-0005-0000-0000-0000B76B0000}"/>
    <cellStyle name="Migliaia 26 4 5 3" xfId="32783" xr:uid="{00000000-0005-0000-0000-0000B86B0000}"/>
    <cellStyle name="Migliaia 26 4 5 4" xfId="37970" xr:uid="{00000000-0005-0000-0000-0000B96B0000}"/>
    <cellStyle name="Migliaia 26 4 6" xfId="6996" xr:uid="{00000000-0005-0000-0000-0000BA6B0000}"/>
    <cellStyle name="Migliaia 26 4 6 2" xfId="17769" xr:uid="{00000000-0005-0000-0000-0000BB6B0000}"/>
    <cellStyle name="Migliaia 26 4 6 2 2" xfId="35320" xr:uid="{00000000-0005-0000-0000-0000BC6B0000}"/>
    <cellStyle name="Migliaia 26 4 6 2 3" xfId="40622" xr:uid="{00000000-0005-0000-0000-0000BD6B0000}"/>
    <cellStyle name="Migliaia 26 4 6 2 4" xfId="29860" xr:uid="{00000000-0005-0000-0000-0000BE6B0000}"/>
    <cellStyle name="Migliaia 26 4 6 3" xfId="32784" xr:uid="{00000000-0005-0000-0000-0000BF6B0000}"/>
    <cellStyle name="Migliaia 26 4 6 4" xfId="37971" xr:uid="{00000000-0005-0000-0000-0000C06B0000}"/>
    <cellStyle name="Migliaia 26 4 6 5" xfId="20884" xr:uid="{00000000-0005-0000-0000-0000C16B0000}"/>
    <cellStyle name="Migliaia 26 4 6 6" xfId="44856" xr:uid="{00000000-0005-0000-0000-0000C26B0000}"/>
    <cellStyle name="Migliaia 26 4 6 7" xfId="46762" xr:uid="{00000000-0005-0000-0000-0000C36B0000}"/>
    <cellStyle name="Migliaia 26 4 6 8" xfId="49778" xr:uid="{00000000-0005-0000-0000-0000C46B0000}"/>
    <cellStyle name="Migliaia 26 4 7" xfId="16532" xr:uid="{00000000-0005-0000-0000-0000C56B0000}"/>
    <cellStyle name="Migliaia 26 4 7 2" xfId="29861" xr:uid="{00000000-0005-0000-0000-0000C66B0000}"/>
    <cellStyle name="Migliaia 26 4 7 2 2" xfId="35321" xr:uid="{00000000-0005-0000-0000-0000C76B0000}"/>
    <cellStyle name="Migliaia 26 4 7 2 3" xfId="40623" xr:uid="{00000000-0005-0000-0000-0000C86B0000}"/>
    <cellStyle name="Migliaia 26 4 7 3" xfId="32785" xr:uid="{00000000-0005-0000-0000-0000C96B0000}"/>
    <cellStyle name="Migliaia 26 4 7 4" xfId="37972" xr:uid="{00000000-0005-0000-0000-0000CA6B0000}"/>
    <cellStyle name="Migliaia 26 4 7 5" xfId="20885" xr:uid="{00000000-0005-0000-0000-0000CB6B0000}"/>
    <cellStyle name="Migliaia 26 4 8" xfId="20882" xr:uid="{00000000-0005-0000-0000-0000CC6B0000}"/>
    <cellStyle name="Migliaia 26 4 9" xfId="2437" xr:uid="{00000000-0005-0000-0000-0000CD6B0000}"/>
    <cellStyle name="Migliaia 26 5" xfId="478" xr:uid="{00000000-0005-0000-0000-0000CE6B0000}"/>
    <cellStyle name="Migliaia 26 5 2" xfId="4412" xr:uid="{00000000-0005-0000-0000-0000CF6B0000}"/>
    <cellStyle name="Migliaia 26 5 2 2" xfId="14727" xr:uid="{00000000-0005-0000-0000-0000D06B0000}"/>
    <cellStyle name="Migliaia 26 5 2 2 2" xfId="35322" xr:uid="{00000000-0005-0000-0000-0000D16B0000}"/>
    <cellStyle name="Migliaia 26 5 2 2 3" xfId="40624" xr:uid="{00000000-0005-0000-0000-0000D26B0000}"/>
    <cellStyle name="Migliaia 26 5 2 3" xfId="16535" xr:uid="{00000000-0005-0000-0000-0000D36B0000}"/>
    <cellStyle name="Migliaia 26 5 2 3 2" xfId="32786" xr:uid="{00000000-0005-0000-0000-0000D46B0000}"/>
    <cellStyle name="Migliaia 26 5 2 4" xfId="37973" xr:uid="{00000000-0005-0000-0000-0000D56B0000}"/>
    <cellStyle name="Migliaia 26 5 2 5" xfId="12600" xr:uid="{00000000-0005-0000-0000-0000D66B0000}"/>
    <cellStyle name="Migliaia 26 5 3" xfId="7614" xr:uid="{00000000-0005-0000-0000-0000D76B0000}"/>
    <cellStyle name="Migliaia 26 5 3 2" xfId="29862" xr:uid="{00000000-0005-0000-0000-0000D86B0000}"/>
    <cellStyle name="Migliaia 26 5 3 2 2" xfId="35323" xr:uid="{00000000-0005-0000-0000-0000D96B0000}"/>
    <cellStyle name="Migliaia 26 5 3 2 3" xfId="40625" xr:uid="{00000000-0005-0000-0000-0000DA6B0000}"/>
    <cellStyle name="Migliaia 26 5 3 3" xfId="32787" xr:uid="{00000000-0005-0000-0000-0000DB6B0000}"/>
    <cellStyle name="Migliaia 26 5 3 4" xfId="37974" xr:uid="{00000000-0005-0000-0000-0000DC6B0000}"/>
    <cellStyle name="Migliaia 26 5 4" xfId="6998" xr:uid="{00000000-0005-0000-0000-0000DD6B0000}"/>
    <cellStyle name="Migliaia 26 5 4 2" xfId="17771" xr:uid="{00000000-0005-0000-0000-0000DE6B0000}"/>
    <cellStyle name="Migliaia 26 5 4 2 2" xfId="35324" xr:uid="{00000000-0005-0000-0000-0000DF6B0000}"/>
    <cellStyle name="Migliaia 26 5 4 2 3" xfId="40626" xr:uid="{00000000-0005-0000-0000-0000E06B0000}"/>
    <cellStyle name="Migliaia 26 5 4 2 4" xfId="29863" xr:uid="{00000000-0005-0000-0000-0000E16B0000}"/>
    <cellStyle name="Migliaia 26 5 4 3" xfId="32788" xr:uid="{00000000-0005-0000-0000-0000E26B0000}"/>
    <cellStyle name="Migliaia 26 5 4 4" xfId="37975" xr:uid="{00000000-0005-0000-0000-0000E36B0000}"/>
    <cellStyle name="Migliaia 26 5 4 5" xfId="20887" xr:uid="{00000000-0005-0000-0000-0000E46B0000}"/>
    <cellStyle name="Migliaia 26 5 4 6" xfId="43945" xr:uid="{00000000-0005-0000-0000-0000E56B0000}"/>
    <cellStyle name="Migliaia 26 5 4 7" xfId="46764" xr:uid="{00000000-0005-0000-0000-0000E66B0000}"/>
    <cellStyle name="Migliaia 26 5 4 8" xfId="49780" xr:uid="{00000000-0005-0000-0000-0000E76B0000}"/>
    <cellStyle name="Migliaia 26 5 5" xfId="16534" xr:uid="{00000000-0005-0000-0000-0000E86B0000}"/>
    <cellStyle name="Migliaia 26 5 5 2" xfId="29864" xr:uid="{00000000-0005-0000-0000-0000E96B0000}"/>
    <cellStyle name="Migliaia 26 5 5 2 2" xfId="35325" xr:uid="{00000000-0005-0000-0000-0000EA6B0000}"/>
    <cellStyle name="Migliaia 26 5 5 2 3" xfId="40627" xr:uid="{00000000-0005-0000-0000-0000EB6B0000}"/>
    <cellStyle name="Migliaia 26 5 5 3" xfId="32789" xr:uid="{00000000-0005-0000-0000-0000EC6B0000}"/>
    <cellStyle name="Migliaia 26 5 5 4" xfId="37976" xr:uid="{00000000-0005-0000-0000-0000ED6B0000}"/>
    <cellStyle name="Migliaia 26 5 5 5" xfId="20888" xr:uid="{00000000-0005-0000-0000-0000EE6B0000}"/>
    <cellStyle name="Migliaia 26 5 6" xfId="20889" xr:uid="{00000000-0005-0000-0000-0000EF6B0000}"/>
    <cellStyle name="Migliaia 26 5 6 2" xfId="29865" xr:uid="{00000000-0005-0000-0000-0000F06B0000}"/>
    <cellStyle name="Migliaia 26 5 6 2 2" xfId="35326" xr:uid="{00000000-0005-0000-0000-0000F16B0000}"/>
    <cellStyle name="Migliaia 26 5 6 2 3" xfId="40628" xr:uid="{00000000-0005-0000-0000-0000F26B0000}"/>
    <cellStyle name="Migliaia 26 5 6 3" xfId="32790" xr:uid="{00000000-0005-0000-0000-0000F36B0000}"/>
    <cellStyle name="Migliaia 26 5 6 4" xfId="37977" xr:uid="{00000000-0005-0000-0000-0000F46B0000}"/>
    <cellStyle name="Migliaia 26 5 7" xfId="20886" xr:uid="{00000000-0005-0000-0000-0000F56B0000}"/>
    <cellStyle name="Migliaia 26 5 8" xfId="2438" xr:uid="{00000000-0005-0000-0000-0000F66B0000}"/>
    <cellStyle name="Migliaia 26 6" xfId="2433" xr:uid="{00000000-0005-0000-0000-0000F76B0000}"/>
    <cellStyle name="Migliaia 26 6 2" xfId="4407" xr:uid="{00000000-0005-0000-0000-0000F86B0000}"/>
    <cellStyle name="Migliaia 26 6 2 2" xfId="6027" xr:uid="{00000000-0005-0000-0000-0000F96B0000}"/>
    <cellStyle name="Migliaia 26 6 2 3" xfId="14971" xr:uid="{00000000-0005-0000-0000-0000FA6B0000}"/>
    <cellStyle name="Migliaia 26 6 2 4" xfId="16537" xr:uid="{00000000-0005-0000-0000-0000FB6B0000}"/>
    <cellStyle name="Migliaia 26 6 2 5" xfId="28639" xr:uid="{00000000-0005-0000-0000-0000FC6B0000}"/>
    <cellStyle name="Migliaia 26 6 2 6" xfId="12602" xr:uid="{00000000-0005-0000-0000-0000FD6B0000}"/>
    <cellStyle name="Migliaia 26 6 3" xfId="5779" xr:uid="{00000000-0005-0000-0000-0000FE6B0000}"/>
    <cellStyle name="Migliaia 26 6 3 2" xfId="31540" xr:uid="{00000000-0005-0000-0000-0000FF6B0000}"/>
    <cellStyle name="Migliaia 26 6 3 2 2" xfId="36700" xr:uid="{00000000-0005-0000-0000-0000006C0000}"/>
    <cellStyle name="Migliaia 26 6 3 2 3" xfId="42002" xr:uid="{00000000-0005-0000-0000-0000016C0000}"/>
    <cellStyle name="Migliaia 26 6 3 3" xfId="34049" xr:uid="{00000000-0005-0000-0000-0000026C0000}"/>
    <cellStyle name="Migliaia 26 6 3 4" xfId="39351" xr:uid="{00000000-0005-0000-0000-0000036C0000}"/>
    <cellStyle name="Migliaia 26 6 4" xfId="16536" xr:uid="{00000000-0005-0000-0000-0000046C0000}"/>
    <cellStyle name="Migliaia 26 6 4 2" xfId="35327" xr:uid="{00000000-0005-0000-0000-0000056C0000}"/>
    <cellStyle name="Migliaia 26 6 4 3" xfId="40629" xr:uid="{00000000-0005-0000-0000-0000066C0000}"/>
    <cellStyle name="Migliaia 26 6 4 4" xfId="29866" xr:uid="{00000000-0005-0000-0000-0000076C0000}"/>
    <cellStyle name="Migliaia 26 6 5" xfId="32791" xr:uid="{00000000-0005-0000-0000-0000086C0000}"/>
    <cellStyle name="Migliaia 26 6 6" xfId="37978" xr:uid="{00000000-0005-0000-0000-0000096C0000}"/>
    <cellStyle name="Migliaia 26 6 7" xfId="12601" xr:uid="{00000000-0005-0000-0000-00000A6C0000}"/>
    <cellStyle name="Migliaia 26 7" xfId="4069" xr:uid="{00000000-0005-0000-0000-00000B6C0000}"/>
    <cellStyle name="Migliaia 26 7 2" xfId="10539" xr:uid="{00000000-0005-0000-0000-00000C6C0000}"/>
    <cellStyle name="Migliaia 26 7 2 2" xfId="31541" xr:uid="{00000000-0005-0000-0000-00000D6C0000}"/>
    <cellStyle name="Migliaia 26 7 2 2 2" xfId="36701" xr:uid="{00000000-0005-0000-0000-00000E6C0000}"/>
    <cellStyle name="Migliaia 26 7 2 2 3" xfId="42003" xr:uid="{00000000-0005-0000-0000-00000F6C0000}"/>
    <cellStyle name="Migliaia 26 7 2 3" xfId="34050" xr:uid="{00000000-0005-0000-0000-0000106C0000}"/>
    <cellStyle name="Migliaia 26 7 2 4" xfId="39352" xr:uid="{00000000-0005-0000-0000-0000116C0000}"/>
    <cellStyle name="Migliaia 26 7 3" xfId="16538" xr:uid="{00000000-0005-0000-0000-0000126C0000}"/>
    <cellStyle name="Migliaia 26 7 3 2" xfId="35328" xr:uid="{00000000-0005-0000-0000-0000136C0000}"/>
    <cellStyle name="Migliaia 26 7 3 3" xfId="40630" xr:uid="{00000000-0005-0000-0000-0000146C0000}"/>
    <cellStyle name="Migliaia 26 7 3 4" xfId="29867" xr:uid="{00000000-0005-0000-0000-0000156C0000}"/>
    <cellStyle name="Migliaia 26 7 4" xfId="32792" xr:uid="{00000000-0005-0000-0000-0000166C0000}"/>
    <cellStyle name="Migliaia 26 7 5" xfId="37979" xr:uid="{00000000-0005-0000-0000-0000176C0000}"/>
    <cellStyle name="Migliaia 26 7 6" xfId="12603" xr:uid="{00000000-0005-0000-0000-0000186C0000}"/>
    <cellStyle name="Migliaia 26 8" xfId="3635" xr:uid="{00000000-0005-0000-0000-0000196C0000}"/>
    <cellStyle name="Migliaia 26 8 2" xfId="10244" xr:uid="{00000000-0005-0000-0000-00001A6C0000}"/>
    <cellStyle name="Migliaia 26 8 2 2" xfId="31542" xr:uid="{00000000-0005-0000-0000-00001B6C0000}"/>
    <cellStyle name="Migliaia 26 8 2 2 2" xfId="36702" xr:uid="{00000000-0005-0000-0000-00001C6C0000}"/>
    <cellStyle name="Migliaia 26 8 2 2 3" xfId="42004" xr:uid="{00000000-0005-0000-0000-00001D6C0000}"/>
    <cellStyle name="Migliaia 26 8 2 3" xfId="34051" xr:uid="{00000000-0005-0000-0000-00001E6C0000}"/>
    <cellStyle name="Migliaia 26 8 2 4" xfId="39353" xr:uid="{00000000-0005-0000-0000-00001F6C0000}"/>
    <cellStyle name="Migliaia 26 8 3" xfId="16539" xr:uid="{00000000-0005-0000-0000-0000206C0000}"/>
    <cellStyle name="Migliaia 26 8 3 2" xfId="35329" xr:uid="{00000000-0005-0000-0000-0000216C0000}"/>
    <cellStyle name="Migliaia 26 8 3 3" xfId="40631" xr:uid="{00000000-0005-0000-0000-0000226C0000}"/>
    <cellStyle name="Migliaia 26 8 3 4" xfId="29868" xr:uid="{00000000-0005-0000-0000-0000236C0000}"/>
    <cellStyle name="Migliaia 26 8 4" xfId="32793" xr:uid="{00000000-0005-0000-0000-0000246C0000}"/>
    <cellStyle name="Migliaia 26 8 5" xfId="37980" xr:uid="{00000000-0005-0000-0000-0000256C0000}"/>
    <cellStyle name="Migliaia 26 8 6" xfId="12604" xr:uid="{00000000-0005-0000-0000-0000266C0000}"/>
    <cellStyle name="Migliaia 26 9" xfId="13477" xr:uid="{00000000-0005-0000-0000-0000276C0000}"/>
    <cellStyle name="Migliaia 26 9 2" xfId="29869" xr:uid="{00000000-0005-0000-0000-0000286C0000}"/>
    <cellStyle name="Migliaia 26 9 2 2" xfId="35330" xr:uid="{00000000-0005-0000-0000-0000296C0000}"/>
    <cellStyle name="Migliaia 26 9 2 3" xfId="40632" xr:uid="{00000000-0005-0000-0000-00002A6C0000}"/>
    <cellStyle name="Migliaia 26 9 3" xfId="32794" xr:uid="{00000000-0005-0000-0000-00002B6C0000}"/>
    <cellStyle name="Migliaia 26 9 4" xfId="37981" xr:uid="{00000000-0005-0000-0000-00002C6C0000}"/>
    <cellStyle name="Migliaia 27" xfId="479" xr:uid="{00000000-0005-0000-0000-00002D6C0000}"/>
    <cellStyle name="Migliaia 27 10" xfId="16540" xr:uid="{00000000-0005-0000-0000-00002E6C0000}"/>
    <cellStyle name="Migliaia 27 10 2" xfId="35331" xr:uid="{00000000-0005-0000-0000-00002F6C0000}"/>
    <cellStyle name="Migliaia 27 10 3" xfId="40633" xr:uid="{00000000-0005-0000-0000-0000306C0000}"/>
    <cellStyle name="Migliaia 27 10 4" xfId="29870" xr:uid="{00000000-0005-0000-0000-0000316C0000}"/>
    <cellStyle name="Migliaia 27 11" xfId="32795" xr:uid="{00000000-0005-0000-0000-0000326C0000}"/>
    <cellStyle name="Migliaia 27 12" xfId="37982" xr:uid="{00000000-0005-0000-0000-0000336C0000}"/>
    <cellStyle name="Migliaia 27 13" xfId="1840" xr:uid="{00000000-0005-0000-0000-0000346C0000}"/>
    <cellStyle name="Migliaia 27 2" xfId="480" xr:uid="{00000000-0005-0000-0000-0000356C0000}"/>
    <cellStyle name="Migliaia 27 2 2" xfId="2440" xr:uid="{00000000-0005-0000-0000-0000366C0000}"/>
    <cellStyle name="Migliaia 27 2 2 2" xfId="4414" xr:uid="{00000000-0005-0000-0000-0000376C0000}"/>
    <cellStyle name="Migliaia 27 2 2 2 2" xfId="10688" xr:uid="{00000000-0005-0000-0000-0000386C0000}"/>
    <cellStyle name="Migliaia 27 2 2 2 2 2" xfId="35332" xr:uid="{00000000-0005-0000-0000-0000396C0000}"/>
    <cellStyle name="Migliaia 27 2 2 2 2 3" xfId="40634" xr:uid="{00000000-0005-0000-0000-00003A6C0000}"/>
    <cellStyle name="Migliaia 27 2 2 2 3" xfId="14728" xr:uid="{00000000-0005-0000-0000-00003B6C0000}"/>
    <cellStyle name="Migliaia 27 2 2 2 4" xfId="16543" xr:uid="{00000000-0005-0000-0000-00003C6C0000}"/>
    <cellStyle name="Migliaia 27 2 2 2 4 2" xfId="37983" xr:uid="{00000000-0005-0000-0000-00003D6C0000}"/>
    <cellStyle name="Migliaia 27 2 2 2 5" xfId="12605" xr:uid="{00000000-0005-0000-0000-00003E6C0000}"/>
    <cellStyle name="Migliaia 27 2 2 3" xfId="7913" xr:uid="{00000000-0005-0000-0000-00003F6C0000}"/>
    <cellStyle name="Migliaia 27 2 2 3 2" xfId="31543" xr:uid="{00000000-0005-0000-0000-0000406C0000}"/>
    <cellStyle name="Migliaia 27 2 2 3 2 2" xfId="36703" xr:uid="{00000000-0005-0000-0000-0000416C0000}"/>
    <cellStyle name="Migliaia 27 2 2 3 2 3" xfId="42005" xr:uid="{00000000-0005-0000-0000-0000426C0000}"/>
    <cellStyle name="Migliaia 27 2 2 3 3" xfId="34052" xr:uid="{00000000-0005-0000-0000-0000436C0000}"/>
    <cellStyle name="Migliaia 27 2 2 3 4" xfId="39354" xr:uid="{00000000-0005-0000-0000-0000446C0000}"/>
    <cellStyle name="Migliaia 27 2 2 4" xfId="6999" xr:uid="{00000000-0005-0000-0000-0000456C0000}"/>
    <cellStyle name="Migliaia 27 2 2 4 2" xfId="17772" xr:uid="{00000000-0005-0000-0000-0000466C0000}"/>
    <cellStyle name="Migliaia 27 2 2 4 3" xfId="42515" xr:uid="{00000000-0005-0000-0000-0000476C0000}"/>
    <cellStyle name="Migliaia 27 2 2 4 4" xfId="46765" xr:uid="{00000000-0005-0000-0000-0000486C0000}"/>
    <cellStyle name="Migliaia 27 2 2 4 5" xfId="49781" xr:uid="{00000000-0005-0000-0000-0000496C0000}"/>
    <cellStyle name="Migliaia 27 2 2 5" xfId="16542" xr:uid="{00000000-0005-0000-0000-00004A6C0000}"/>
    <cellStyle name="Migliaia 27 2 2 6" xfId="20891" xr:uid="{00000000-0005-0000-0000-00004B6C0000}"/>
    <cellStyle name="Migliaia 27 2 3" xfId="4073" xr:uid="{00000000-0005-0000-0000-00004C6C0000}"/>
    <cellStyle name="Migliaia 27 2 3 2" xfId="10543" xr:uid="{00000000-0005-0000-0000-00004D6C0000}"/>
    <cellStyle name="Migliaia 27 2 3 2 2" xfId="31544" xr:uid="{00000000-0005-0000-0000-00004E6C0000}"/>
    <cellStyle name="Migliaia 27 2 3 2 2 2" xfId="36704" xr:uid="{00000000-0005-0000-0000-00004F6C0000}"/>
    <cellStyle name="Migliaia 27 2 3 2 2 3" xfId="42006" xr:uid="{00000000-0005-0000-0000-0000506C0000}"/>
    <cellStyle name="Migliaia 27 2 3 2 3" xfId="34053" xr:uid="{00000000-0005-0000-0000-0000516C0000}"/>
    <cellStyle name="Migliaia 27 2 3 2 4" xfId="39355" xr:uid="{00000000-0005-0000-0000-0000526C0000}"/>
    <cellStyle name="Migliaia 27 2 3 3" xfId="16544" xr:uid="{00000000-0005-0000-0000-0000536C0000}"/>
    <cellStyle name="Migliaia 27 2 3 3 2" xfId="35333" xr:uid="{00000000-0005-0000-0000-0000546C0000}"/>
    <cellStyle name="Migliaia 27 2 3 3 3" xfId="40635" xr:uid="{00000000-0005-0000-0000-0000556C0000}"/>
    <cellStyle name="Migliaia 27 2 3 3 4" xfId="29871" xr:uid="{00000000-0005-0000-0000-0000566C0000}"/>
    <cellStyle name="Migliaia 27 2 3 4" xfId="32796" xr:uid="{00000000-0005-0000-0000-0000576C0000}"/>
    <cellStyle name="Migliaia 27 2 3 5" xfId="37984" xr:uid="{00000000-0005-0000-0000-0000586C0000}"/>
    <cellStyle name="Migliaia 27 2 3 6" xfId="12606" xr:uid="{00000000-0005-0000-0000-0000596C0000}"/>
    <cellStyle name="Migliaia 27 2 4" xfId="3640" xr:uid="{00000000-0005-0000-0000-00005A6C0000}"/>
    <cellStyle name="Migliaia 27 2 4 2" xfId="10248" xr:uid="{00000000-0005-0000-0000-00005B6C0000}"/>
    <cellStyle name="Migliaia 27 2 4 2 2" xfId="35334" xr:uid="{00000000-0005-0000-0000-00005C6C0000}"/>
    <cellStyle name="Migliaia 27 2 4 2 3" xfId="40636" xr:uid="{00000000-0005-0000-0000-00005D6C0000}"/>
    <cellStyle name="Migliaia 27 2 4 3" xfId="15024" xr:uid="{00000000-0005-0000-0000-00005E6C0000}"/>
    <cellStyle name="Migliaia 27 2 4 4" xfId="16545" xr:uid="{00000000-0005-0000-0000-00005F6C0000}"/>
    <cellStyle name="Migliaia 27 2 4 4 2" xfId="37985" xr:uid="{00000000-0005-0000-0000-0000606C0000}"/>
    <cellStyle name="Migliaia 27 2 4 5" xfId="12607" xr:uid="{00000000-0005-0000-0000-0000616C0000}"/>
    <cellStyle name="Migliaia 27 2 5" xfId="9428" xr:uid="{00000000-0005-0000-0000-0000626C0000}"/>
    <cellStyle name="Migliaia 27 2 5 2" xfId="29872" xr:uid="{00000000-0005-0000-0000-0000636C0000}"/>
    <cellStyle name="Migliaia 27 2 5 2 2" xfId="35335" xr:uid="{00000000-0005-0000-0000-0000646C0000}"/>
    <cellStyle name="Migliaia 27 2 5 2 3" xfId="40637" xr:uid="{00000000-0005-0000-0000-0000656C0000}"/>
    <cellStyle name="Migliaia 27 2 5 3" xfId="32797" xr:uid="{00000000-0005-0000-0000-0000666C0000}"/>
    <cellStyle name="Migliaia 27 2 5 4" xfId="37986" xr:uid="{00000000-0005-0000-0000-0000676C0000}"/>
    <cellStyle name="Migliaia 27 2 6" xfId="16541" xr:uid="{00000000-0005-0000-0000-0000686C0000}"/>
    <cellStyle name="Migliaia 27 2 6 2" xfId="29873" xr:uid="{00000000-0005-0000-0000-0000696C0000}"/>
    <cellStyle name="Migliaia 27 2 6 2 2" xfId="35336" xr:uid="{00000000-0005-0000-0000-00006A6C0000}"/>
    <cellStyle name="Migliaia 27 2 6 2 3" xfId="40638" xr:uid="{00000000-0005-0000-0000-00006B6C0000}"/>
    <cellStyle name="Migliaia 27 2 6 3" xfId="32798" xr:uid="{00000000-0005-0000-0000-00006C6C0000}"/>
    <cellStyle name="Migliaia 27 2 6 4" xfId="37987" xr:uid="{00000000-0005-0000-0000-00006D6C0000}"/>
    <cellStyle name="Migliaia 27 2 6 5" xfId="20892" xr:uid="{00000000-0005-0000-0000-00006E6C0000}"/>
    <cellStyle name="Migliaia 27 2 7" xfId="20890" xr:uid="{00000000-0005-0000-0000-00006F6C0000}"/>
    <cellStyle name="Migliaia 27 2 8" xfId="1841" xr:uid="{00000000-0005-0000-0000-0000706C0000}"/>
    <cellStyle name="Migliaia 27 3" xfId="481" xr:uid="{00000000-0005-0000-0000-0000716C0000}"/>
    <cellStyle name="Migliaia 27 3 10" xfId="20893" xr:uid="{00000000-0005-0000-0000-0000726C0000}"/>
    <cellStyle name="Migliaia 27 3 11" xfId="12608" xr:uid="{00000000-0005-0000-0000-0000736C0000}"/>
    <cellStyle name="Migliaia 27 3 12" xfId="1842" xr:uid="{00000000-0005-0000-0000-0000746C0000}"/>
    <cellStyle name="Migliaia 27 3 2" xfId="482" xr:uid="{00000000-0005-0000-0000-0000756C0000}"/>
    <cellStyle name="Migliaia 27 3 2 2" xfId="4416" xr:uid="{00000000-0005-0000-0000-0000766C0000}"/>
    <cellStyle name="Migliaia 27 3 2 2 2" xfId="8268" xr:uid="{00000000-0005-0000-0000-0000776C0000}"/>
    <cellStyle name="Migliaia 27 3 2 2 2 2" xfId="14729" xr:uid="{00000000-0005-0000-0000-0000786C0000}"/>
    <cellStyle name="Migliaia 27 3 2 2 2 2 2" xfId="18169" xr:uid="{00000000-0005-0000-0000-0000796C0000}"/>
    <cellStyle name="Migliaia 27 3 2 2 2 2 2 2" xfId="35337" xr:uid="{00000000-0005-0000-0000-00007A6C0000}"/>
    <cellStyle name="Migliaia 27 3 2 2 2 2 3" xfId="40639" xr:uid="{00000000-0005-0000-0000-00007B6C0000}"/>
    <cellStyle name="Migliaia 27 3 2 2 2 2 4" xfId="29874" xr:uid="{00000000-0005-0000-0000-00007C6C0000}"/>
    <cellStyle name="Migliaia 27 3 2 2 2 3" xfId="32799" xr:uid="{00000000-0005-0000-0000-00007D6C0000}"/>
    <cellStyle name="Migliaia 27 3 2 2 2 4" xfId="37988" xr:uid="{00000000-0005-0000-0000-00007E6C0000}"/>
    <cellStyle name="Migliaia 27 3 2 2 2 5" xfId="44864" xr:uid="{00000000-0005-0000-0000-00007F6C0000}"/>
    <cellStyle name="Migliaia 27 3 2 2 2 6" xfId="47175" xr:uid="{00000000-0005-0000-0000-0000806C0000}"/>
    <cellStyle name="Migliaia 27 3 2 2 2 7" xfId="50191" xr:uid="{00000000-0005-0000-0000-0000816C0000}"/>
    <cellStyle name="Migliaia 27 3 2 2 2 8" xfId="13966" xr:uid="{00000000-0005-0000-0000-0000826C0000}"/>
    <cellStyle name="Migliaia 27 3 2 2 3" xfId="7860" xr:uid="{00000000-0005-0000-0000-0000836C0000}"/>
    <cellStyle name="Migliaia 27 3 2 2 4" xfId="7000" xr:uid="{00000000-0005-0000-0000-0000846C0000}"/>
    <cellStyle name="Migliaia 27 3 2 2 4 2" xfId="17773" xr:uid="{00000000-0005-0000-0000-0000856C0000}"/>
    <cellStyle name="Migliaia 27 3 2 2 4 3" xfId="44184" xr:uid="{00000000-0005-0000-0000-0000866C0000}"/>
    <cellStyle name="Migliaia 27 3 2 2 4 4" xfId="46766" xr:uid="{00000000-0005-0000-0000-0000876C0000}"/>
    <cellStyle name="Migliaia 27 3 2 2 4 5" xfId="49782" xr:uid="{00000000-0005-0000-0000-0000886C0000}"/>
    <cellStyle name="Migliaia 27 3 2 2 5" xfId="16548" xr:uid="{00000000-0005-0000-0000-0000896C0000}"/>
    <cellStyle name="Migliaia 27 3 2 2 6" xfId="20895" xr:uid="{00000000-0005-0000-0000-00008A6C0000}"/>
    <cellStyle name="Migliaia 27 3 2 3" xfId="3642" xr:uid="{00000000-0005-0000-0000-00008B6C0000}"/>
    <cellStyle name="Migliaia 27 3 2 3 2" xfId="8720" xr:uid="{00000000-0005-0000-0000-00008C6C0000}"/>
    <cellStyle name="Migliaia 27 3 2 3 2 2" xfId="35338" xr:uid="{00000000-0005-0000-0000-00008D6C0000}"/>
    <cellStyle name="Migliaia 27 3 2 3 2 3" xfId="40640" xr:uid="{00000000-0005-0000-0000-00008E6C0000}"/>
    <cellStyle name="Migliaia 27 3 2 3 2 4" xfId="29875" xr:uid="{00000000-0005-0000-0000-00008F6C0000}"/>
    <cellStyle name="Migliaia 27 3 2 3 3" xfId="8269" xr:uid="{00000000-0005-0000-0000-0000906C0000}"/>
    <cellStyle name="Migliaia 27 3 2 3 4" xfId="16549" xr:uid="{00000000-0005-0000-0000-0000916C0000}"/>
    <cellStyle name="Migliaia 27 3 2 3 4 2" xfId="37989" xr:uid="{00000000-0005-0000-0000-0000926C0000}"/>
    <cellStyle name="Migliaia 27 3 2 3 5" xfId="12609" xr:uid="{00000000-0005-0000-0000-0000936C0000}"/>
    <cellStyle name="Migliaia 27 3 2 4" xfId="7615" xr:uid="{00000000-0005-0000-0000-0000946C0000}"/>
    <cellStyle name="Migliaia 27 3 2 4 2" xfId="14385" xr:uid="{00000000-0005-0000-0000-0000956C0000}"/>
    <cellStyle name="Migliaia 27 3 2 4 2 2" xfId="35339" xr:uid="{00000000-0005-0000-0000-0000966C0000}"/>
    <cellStyle name="Migliaia 27 3 2 4 2 3" xfId="40641" xr:uid="{00000000-0005-0000-0000-0000976C0000}"/>
    <cellStyle name="Migliaia 27 3 2 4 3" xfId="32800" xr:uid="{00000000-0005-0000-0000-0000986C0000}"/>
    <cellStyle name="Migliaia 27 3 2 4 4" xfId="37990" xr:uid="{00000000-0005-0000-0000-0000996C0000}"/>
    <cellStyle name="Migliaia 27 3 2 4 5" xfId="13480" xr:uid="{00000000-0005-0000-0000-00009A6C0000}"/>
    <cellStyle name="Migliaia 27 3 2 5" xfId="13675" xr:uid="{00000000-0005-0000-0000-00009B6C0000}"/>
    <cellStyle name="Migliaia 27 3 2 5 2" xfId="29876" xr:uid="{00000000-0005-0000-0000-00009C6C0000}"/>
    <cellStyle name="Migliaia 27 3 2 5 2 2" xfId="35340" xr:uid="{00000000-0005-0000-0000-00009D6C0000}"/>
    <cellStyle name="Migliaia 27 3 2 5 2 3" xfId="40642" xr:uid="{00000000-0005-0000-0000-00009E6C0000}"/>
    <cellStyle name="Migliaia 27 3 2 5 3" xfId="32801" xr:uid="{00000000-0005-0000-0000-00009F6C0000}"/>
    <cellStyle name="Migliaia 27 3 2 5 4" xfId="37991" xr:uid="{00000000-0005-0000-0000-0000A06C0000}"/>
    <cellStyle name="Migliaia 27 3 2 6" xfId="16547" xr:uid="{00000000-0005-0000-0000-0000A16C0000}"/>
    <cellStyle name="Migliaia 27 3 2 6 2" xfId="29877" xr:uid="{00000000-0005-0000-0000-0000A26C0000}"/>
    <cellStyle name="Migliaia 27 3 2 6 2 2" xfId="35341" xr:uid="{00000000-0005-0000-0000-0000A36C0000}"/>
    <cellStyle name="Migliaia 27 3 2 6 2 3" xfId="40643" xr:uid="{00000000-0005-0000-0000-0000A46C0000}"/>
    <cellStyle name="Migliaia 27 3 2 6 3" xfId="32802" xr:uid="{00000000-0005-0000-0000-0000A56C0000}"/>
    <cellStyle name="Migliaia 27 3 2 6 4" xfId="37992" xr:uid="{00000000-0005-0000-0000-0000A66C0000}"/>
    <cellStyle name="Migliaia 27 3 2 6 5" xfId="20896" xr:uid="{00000000-0005-0000-0000-0000A76C0000}"/>
    <cellStyle name="Migliaia 27 3 2 7" xfId="20894" xr:uid="{00000000-0005-0000-0000-0000A86C0000}"/>
    <cellStyle name="Migliaia 27 3 2 8" xfId="2442" xr:uid="{00000000-0005-0000-0000-0000A96C0000}"/>
    <cellStyle name="Migliaia 27 3 3" xfId="2441" xr:uid="{00000000-0005-0000-0000-0000AA6C0000}"/>
    <cellStyle name="Migliaia 27 3 3 2" xfId="4415" xr:uid="{00000000-0005-0000-0000-0000AB6C0000}"/>
    <cellStyle name="Migliaia 27 3 3 2 2" xfId="6030" xr:uid="{00000000-0005-0000-0000-0000AC6C0000}"/>
    <cellStyle name="Migliaia 27 3 3 2 2 2" xfId="35343" xr:uid="{00000000-0005-0000-0000-0000AD6C0000}"/>
    <cellStyle name="Migliaia 27 3 3 2 2 3" xfId="40645" xr:uid="{00000000-0005-0000-0000-0000AE6C0000}"/>
    <cellStyle name="Migliaia 27 3 3 2 3" xfId="14509" xr:uid="{00000000-0005-0000-0000-0000AF6C0000}"/>
    <cellStyle name="Migliaia 27 3 3 2 4" xfId="16551" xr:uid="{00000000-0005-0000-0000-0000B06C0000}"/>
    <cellStyle name="Migliaia 27 3 3 2 4 2" xfId="37994" xr:uid="{00000000-0005-0000-0000-0000B16C0000}"/>
    <cellStyle name="Migliaia 27 3 3 2 5" xfId="12611" xr:uid="{00000000-0005-0000-0000-0000B26C0000}"/>
    <cellStyle name="Migliaia 27 3 3 3" xfId="5782" xr:uid="{00000000-0005-0000-0000-0000B36C0000}"/>
    <cellStyle name="Migliaia 27 3 3 3 2" xfId="29879" xr:uid="{00000000-0005-0000-0000-0000B46C0000}"/>
    <cellStyle name="Migliaia 27 3 3 3 2 2" xfId="35344" xr:uid="{00000000-0005-0000-0000-0000B56C0000}"/>
    <cellStyle name="Migliaia 27 3 3 3 2 3" xfId="40646" xr:uid="{00000000-0005-0000-0000-0000B66C0000}"/>
    <cellStyle name="Migliaia 27 3 3 3 3" xfId="32804" xr:uid="{00000000-0005-0000-0000-0000B76C0000}"/>
    <cellStyle name="Migliaia 27 3 3 3 4" xfId="37995" xr:uid="{00000000-0005-0000-0000-0000B86C0000}"/>
    <cellStyle name="Migliaia 27 3 3 4" xfId="16550" xr:uid="{00000000-0005-0000-0000-0000B96C0000}"/>
    <cellStyle name="Migliaia 27 3 3 4 2" xfId="29880" xr:uid="{00000000-0005-0000-0000-0000BA6C0000}"/>
    <cellStyle name="Migliaia 27 3 3 4 2 2" xfId="35345" xr:uid="{00000000-0005-0000-0000-0000BB6C0000}"/>
    <cellStyle name="Migliaia 27 3 3 4 2 3" xfId="40647" xr:uid="{00000000-0005-0000-0000-0000BC6C0000}"/>
    <cellStyle name="Migliaia 27 3 3 4 3" xfId="32805" xr:uid="{00000000-0005-0000-0000-0000BD6C0000}"/>
    <cellStyle name="Migliaia 27 3 3 4 4" xfId="37996" xr:uid="{00000000-0005-0000-0000-0000BE6C0000}"/>
    <cellStyle name="Migliaia 27 3 3 4 5" xfId="20897" xr:uid="{00000000-0005-0000-0000-0000BF6C0000}"/>
    <cellStyle name="Migliaia 27 3 3 5" xfId="20898" xr:uid="{00000000-0005-0000-0000-0000C06C0000}"/>
    <cellStyle name="Migliaia 27 3 3 5 2" xfId="29881" xr:uid="{00000000-0005-0000-0000-0000C16C0000}"/>
    <cellStyle name="Migliaia 27 3 3 5 2 2" xfId="35346" xr:uid="{00000000-0005-0000-0000-0000C26C0000}"/>
    <cellStyle name="Migliaia 27 3 3 5 2 3" xfId="40648" xr:uid="{00000000-0005-0000-0000-0000C36C0000}"/>
    <cellStyle name="Migliaia 27 3 3 5 3" xfId="32806" xr:uid="{00000000-0005-0000-0000-0000C46C0000}"/>
    <cellStyle name="Migliaia 27 3 3 5 4" xfId="37997" xr:uid="{00000000-0005-0000-0000-0000C56C0000}"/>
    <cellStyle name="Migliaia 27 3 3 6" xfId="29878" xr:uid="{00000000-0005-0000-0000-0000C66C0000}"/>
    <cellStyle name="Migliaia 27 3 3 6 2" xfId="35342" xr:uid="{00000000-0005-0000-0000-0000C76C0000}"/>
    <cellStyle name="Migliaia 27 3 3 6 3" xfId="40644" xr:uid="{00000000-0005-0000-0000-0000C86C0000}"/>
    <cellStyle name="Migliaia 27 3 3 7" xfId="32803" xr:uid="{00000000-0005-0000-0000-0000C96C0000}"/>
    <cellStyle name="Migliaia 27 3 3 8" xfId="37993" xr:uid="{00000000-0005-0000-0000-0000CA6C0000}"/>
    <cellStyle name="Migliaia 27 3 3 9" xfId="12610" xr:uid="{00000000-0005-0000-0000-0000CB6C0000}"/>
    <cellStyle name="Migliaia 27 3 4" xfId="3286" xr:uid="{00000000-0005-0000-0000-0000CC6C0000}"/>
    <cellStyle name="Migliaia 27 3 4 2" xfId="4796" xr:uid="{00000000-0005-0000-0000-0000CD6C0000}"/>
    <cellStyle name="Migliaia 27 3 4 2 2" xfId="10748" xr:uid="{00000000-0005-0000-0000-0000CE6C0000}"/>
    <cellStyle name="Migliaia 27 3 4 2 3" xfId="14894" xr:uid="{00000000-0005-0000-0000-0000CF6C0000}"/>
    <cellStyle name="Migliaia 27 3 4 2 4" xfId="16553" xr:uid="{00000000-0005-0000-0000-0000D06C0000}"/>
    <cellStyle name="Migliaia 27 3 4 2 5" xfId="28640" xr:uid="{00000000-0005-0000-0000-0000D16C0000}"/>
    <cellStyle name="Migliaia 27 3 4 2 6" xfId="12613" xr:uid="{00000000-0005-0000-0000-0000D26C0000}"/>
    <cellStyle name="Migliaia 27 3 4 3" xfId="9996" xr:uid="{00000000-0005-0000-0000-0000D36C0000}"/>
    <cellStyle name="Migliaia 27 3 4 3 2" xfId="31545" xr:uid="{00000000-0005-0000-0000-0000D46C0000}"/>
    <cellStyle name="Migliaia 27 3 4 3 2 2" xfId="36705" xr:uid="{00000000-0005-0000-0000-0000D56C0000}"/>
    <cellStyle name="Migliaia 27 3 4 3 2 3" xfId="42007" xr:uid="{00000000-0005-0000-0000-0000D66C0000}"/>
    <cellStyle name="Migliaia 27 3 4 3 3" xfId="34054" xr:uid="{00000000-0005-0000-0000-0000D76C0000}"/>
    <cellStyle name="Migliaia 27 3 4 3 4" xfId="39356" xr:uid="{00000000-0005-0000-0000-0000D86C0000}"/>
    <cellStyle name="Migliaia 27 3 4 4" xfId="16552" xr:uid="{00000000-0005-0000-0000-0000D96C0000}"/>
    <cellStyle name="Migliaia 27 3 4 4 2" xfId="35347" xr:uid="{00000000-0005-0000-0000-0000DA6C0000}"/>
    <cellStyle name="Migliaia 27 3 4 4 3" xfId="40649" xr:uid="{00000000-0005-0000-0000-0000DB6C0000}"/>
    <cellStyle name="Migliaia 27 3 4 4 4" xfId="29882" xr:uid="{00000000-0005-0000-0000-0000DC6C0000}"/>
    <cellStyle name="Migliaia 27 3 4 5" xfId="32807" xr:uid="{00000000-0005-0000-0000-0000DD6C0000}"/>
    <cellStyle name="Migliaia 27 3 4 6" xfId="37998" xr:uid="{00000000-0005-0000-0000-0000DE6C0000}"/>
    <cellStyle name="Migliaia 27 3 4 7" xfId="12612" xr:uid="{00000000-0005-0000-0000-0000DF6C0000}"/>
    <cellStyle name="Migliaia 27 3 5" xfId="4074" xr:uid="{00000000-0005-0000-0000-0000E06C0000}"/>
    <cellStyle name="Migliaia 27 3 5 2" xfId="10544" xr:uid="{00000000-0005-0000-0000-0000E16C0000}"/>
    <cellStyle name="Migliaia 27 3 5 2 2" xfId="31546" xr:uid="{00000000-0005-0000-0000-0000E26C0000}"/>
    <cellStyle name="Migliaia 27 3 5 2 2 2" xfId="36706" xr:uid="{00000000-0005-0000-0000-0000E36C0000}"/>
    <cellStyle name="Migliaia 27 3 5 2 2 3" xfId="42008" xr:uid="{00000000-0005-0000-0000-0000E46C0000}"/>
    <cellStyle name="Migliaia 27 3 5 2 3" xfId="34055" xr:uid="{00000000-0005-0000-0000-0000E56C0000}"/>
    <cellStyle name="Migliaia 27 3 5 2 4" xfId="39357" xr:uid="{00000000-0005-0000-0000-0000E66C0000}"/>
    <cellStyle name="Migliaia 27 3 5 3" xfId="16554" xr:uid="{00000000-0005-0000-0000-0000E76C0000}"/>
    <cellStyle name="Migliaia 27 3 5 3 2" xfId="35348" xr:uid="{00000000-0005-0000-0000-0000E86C0000}"/>
    <cellStyle name="Migliaia 27 3 5 3 3" xfId="40650" xr:uid="{00000000-0005-0000-0000-0000E96C0000}"/>
    <cellStyle name="Migliaia 27 3 5 3 4" xfId="29883" xr:uid="{00000000-0005-0000-0000-0000EA6C0000}"/>
    <cellStyle name="Migliaia 27 3 5 4" xfId="32808" xr:uid="{00000000-0005-0000-0000-0000EB6C0000}"/>
    <cellStyle name="Migliaia 27 3 5 5" xfId="37999" xr:uid="{00000000-0005-0000-0000-0000EC6C0000}"/>
    <cellStyle name="Migliaia 27 3 5 6" xfId="12614" xr:uid="{00000000-0005-0000-0000-0000ED6C0000}"/>
    <cellStyle name="Migliaia 27 3 6" xfId="3641" xr:uid="{00000000-0005-0000-0000-0000EE6C0000}"/>
    <cellStyle name="Migliaia 27 3 6 2" xfId="10249" xr:uid="{00000000-0005-0000-0000-0000EF6C0000}"/>
    <cellStyle name="Migliaia 27 3 6 2 2" xfId="35349" xr:uid="{00000000-0005-0000-0000-0000F06C0000}"/>
    <cellStyle name="Migliaia 27 3 6 2 3" xfId="40651" xr:uid="{00000000-0005-0000-0000-0000F16C0000}"/>
    <cellStyle name="Migliaia 27 3 6 3" xfId="14328" xr:uid="{00000000-0005-0000-0000-0000F26C0000}"/>
    <cellStyle name="Migliaia 27 3 6 4" xfId="16555" xr:uid="{00000000-0005-0000-0000-0000F36C0000}"/>
    <cellStyle name="Migliaia 27 3 6 4 2" xfId="38000" xr:uid="{00000000-0005-0000-0000-0000F46C0000}"/>
    <cellStyle name="Migliaia 27 3 6 5" xfId="12615" xr:uid="{00000000-0005-0000-0000-0000F56C0000}"/>
    <cellStyle name="Migliaia 27 3 7" xfId="7838" xr:uid="{00000000-0005-0000-0000-0000F66C0000}"/>
    <cellStyle name="Migliaia 27 3 7 2" xfId="29884" xr:uid="{00000000-0005-0000-0000-0000F76C0000}"/>
    <cellStyle name="Migliaia 27 3 7 2 2" xfId="35350" xr:uid="{00000000-0005-0000-0000-0000F86C0000}"/>
    <cellStyle name="Migliaia 27 3 7 2 3" xfId="40652" xr:uid="{00000000-0005-0000-0000-0000F96C0000}"/>
    <cellStyle name="Migliaia 27 3 7 3" xfId="32809" xr:uid="{00000000-0005-0000-0000-0000FA6C0000}"/>
    <cellStyle name="Migliaia 27 3 7 4" xfId="38001" xr:uid="{00000000-0005-0000-0000-0000FB6C0000}"/>
    <cellStyle name="Migliaia 27 3 8" xfId="13676" xr:uid="{00000000-0005-0000-0000-0000FC6C0000}"/>
    <cellStyle name="Migliaia 27 3 8 2" xfId="29885" xr:uid="{00000000-0005-0000-0000-0000FD6C0000}"/>
    <cellStyle name="Migliaia 27 3 8 2 2" xfId="35351" xr:uid="{00000000-0005-0000-0000-0000FE6C0000}"/>
    <cellStyle name="Migliaia 27 3 8 2 3" xfId="40653" xr:uid="{00000000-0005-0000-0000-0000FF6C0000}"/>
    <cellStyle name="Migliaia 27 3 8 3" xfId="32810" xr:uid="{00000000-0005-0000-0000-0000006D0000}"/>
    <cellStyle name="Migliaia 27 3 8 4" xfId="38002" xr:uid="{00000000-0005-0000-0000-0000016D0000}"/>
    <cellStyle name="Migliaia 27 3 8 5" xfId="20899" xr:uid="{00000000-0005-0000-0000-0000026D0000}"/>
    <cellStyle name="Migliaia 27 3 9" xfId="16546" xr:uid="{00000000-0005-0000-0000-0000036D0000}"/>
    <cellStyle name="Migliaia 27 4" xfId="483" xr:uid="{00000000-0005-0000-0000-0000046D0000}"/>
    <cellStyle name="Migliaia 27 4 2" xfId="4417" xr:uid="{00000000-0005-0000-0000-0000056D0000}"/>
    <cellStyle name="Migliaia 27 4 2 2" xfId="5129" xr:uid="{00000000-0005-0000-0000-0000066D0000}"/>
    <cellStyle name="Migliaia 27 4 2 2 2" xfId="29886" xr:uid="{00000000-0005-0000-0000-0000076D0000}"/>
    <cellStyle name="Migliaia 27 4 2 2 2 2" xfId="35352" xr:uid="{00000000-0005-0000-0000-0000086D0000}"/>
    <cellStyle name="Migliaia 27 4 2 2 2 3" xfId="40654" xr:uid="{00000000-0005-0000-0000-0000096D0000}"/>
    <cellStyle name="Migliaia 27 4 2 2 3" xfId="32811" xr:uid="{00000000-0005-0000-0000-00000A6D0000}"/>
    <cellStyle name="Migliaia 27 4 2 2 4" xfId="38003" xr:uid="{00000000-0005-0000-0000-00000B6D0000}"/>
    <cellStyle name="Migliaia 27 4 2 3" xfId="8270" xr:uid="{00000000-0005-0000-0000-00000C6D0000}"/>
    <cellStyle name="Migliaia 27 4 2 3 2" xfId="29887" xr:uid="{00000000-0005-0000-0000-00000D6D0000}"/>
    <cellStyle name="Migliaia 27 4 2 3 2 2" xfId="35353" xr:uid="{00000000-0005-0000-0000-00000E6D0000}"/>
    <cellStyle name="Migliaia 27 4 2 3 2 3" xfId="40655" xr:uid="{00000000-0005-0000-0000-00000F6D0000}"/>
    <cellStyle name="Migliaia 27 4 2 3 3" xfId="32812" xr:uid="{00000000-0005-0000-0000-0000106D0000}"/>
    <cellStyle name="Migliaia 27 4 2 3 4" xfId="38004" xr:uid="{00000000-0005-0000-0000-0000116D0000}"/>
    <cellStyle name="Migliaia 27 4 2 4" xfId="7617" xr:uid="{00000000-0005-0000-0000-0000126D0000}"/>
    <cellStyle name="Migliaia 27 4 2 5" xfId="7002" xr:uid="{00000000-0005-0000-0000-0000136D0000}"/>
    <cellStyle name="Migliaia 27 4 2 5 2" xfId="17775" xr:uid="{00000000-0005-0000-0000-0000146D0000}"/>
    <cellStyle name="Migliaia 27 4 2 5 3" xfId="42516" xr:uid="{00000000-0005-0000-0000-0000156D0000}"/>
    <cellStyle name="Migliaia 27 4 2 5 4" xfId="46768" xr:uid="{00000000-0005-0000-0000-0000166D0000}"/>
    <cellStyle name="Migliaia 27 4 2 5 5" xfId="49784" xr:uid="{00000000-0005-0000-0000-0000176D0000}"/>
    <cellStyle name="Migliaia 27 4 2 6" xfId="16557" xr:uid="{00000000-0005-0000-0000-0000186D0000}"/>
    <cellStyle name="Migliaia 27 4 2 7" xfId="20901" xr:uid="{00000000-0005-0000-0000-0000196D0000}"/>
    <cellStyle name="Migliaia 27 4 3" xfId="5130" xr:uid="{00000000-0005-0000-0000-00001A6D0000}"/>
    <cellStyle name="Migliaia 27 4 3 2" xfId="14510" xr:uid="{00000000-0005-0000-0000-00001B6D0000}"/>
    <cellStyle name="Migliaia 27 4 3 2 2" xfId="35354" xr:uid="{00000000-0005-0000-0000-00001C6D0000}"/>
    <cellStyle name="Migliaia 27 4 3 2 3" xfId="40656" xr:uid="{00000000-0005-0000-0000-00001D6D0000}"/>
    <cellStyle name="Migliaia 27 4 3 3" xfId="32813" xr:uid="{00000000-0005-0000-0000-00001E6D0000}"/>
    <cellStyle name="Migliaia 27 4 3 4" xfId="38005" xr:uid="{00000000-0005-0000-0000-00001F6D0000}"/>
    <cellStyle name="Migliaia 27 4 3 5" xfId="13674" xr:uid="{00000000-0005-0000-0000-0000206D0000}"/>
    <cellStyle name="Migliaia 27 4 4" xfId="8271" xr:uid="{00000000-0005-0000-0000-0000216D0000}"/>
    <cellStyle name="Migliaia 27 4 4 2" xfId="29888" xr:uid="{00000000-0005-0000-0000-0000226D0000}"/>
    <cellStyle name="Migliaia 27 4 4 2 2" xfId="35355" xr:uid="{00000000-0005-0000-0000-0000236D0000}"/>
    <cellStyle name="Migliaia 27 4 4 2 3" xfId="40657" xr:uid="{00000000-0005-0000-0000-0000246D0000}"/>
    <cellStyle name="Migliaia 27 4 4 3" xfId="32814" xr:uid="{00000000-0005-0000-0000-0000256D0000}"/>
    <cellStyle name="Migliaia 27 4 4 4" xfId="38006" xr:uid="{00000000-0005-0000-0000-0000266D0000}"/>
    <cellStyle name="Migliaia 27 4 5" xfId="7616" xr:uid="{00000000-0005-0000-0000-0000276D0000}"/>
    <cellStyle name="Migliaia 27 4 5 2" xfId="29889" xr:uid="{00000000-0005-0000-0000-0000286D0000}"/>
    <cellStyle name="Migliaia 27 4 5 2 2" xfId="35356" xr:uid="{00000000-0005-0000-0000-0000296D0000}"/>
    <cellStyle name="Migliaia 27 4 5 2 3" xfId="40658" xr:uid="{00000000-0005-0000-0000-00002A6D0000}"/>
    <cellStyle name="Migliaia 27 4 5 3" xfId="32815" xr:uid="{00000000-0005-0000-0000-00002B6D0000}"/>
    <cellStyle name="Migliaia 27 4 5 4" xfId="38007" xr:uid="{00000000-0005-0000-0000-00002C6D0000}"/>
    <cellStyle name="Migliaia 27 4 6" xfId="7001" xr:uid="{00000000-0005-0000-0000-00002D6D0000}"/>
    <cellStyle name="Migliaia 27 4 6 2" xfId="17774" xr:uid="{00000000-0005-0000-0000-00002E6D0000}"/>
    <cellStyle name="Migliaia 27 4 6 2 2" xfId="35357" xr:uid="{00000000-0005-0000-0000-00002F6D0000}"/>
    <cellStyle name="Migliaia 27 4 6 2 3" xfId="40659" xr:uid="{00000000-0005-0000-0000-0000306D0000}"/>
    <cellStyle name="Migliaia 27 4 6 2 4" xfId="29890" xr:uid="{00000000-0005-0000-0000-0000316D0000}"/>
    <cellStyle name="Migliaia 27 4 6 3" xfId="32816" xr:uid="{00000000-0005-0000-0000-0000326D0000}"/>
    <cellStyle name="Migliaia 27 4 6 4" xfId="38008" xr:uid="{00000000-0005-0000-0000-0000336D0000}"/>
    <cellStyle name="Migliaia 27 4 6 5" xfId="20902" xr:uid="{00000000-0005-0000-0000-0000346D0000}"/>
    <cellStyle name="Migliaia 27 4 6 6" xfId="20529" xr:uid="{00000000-0005-0000-0000-0000356D0000}"/>
    <cellStyle name="Migliaia 27 4 6 7" xfId="46767" xr:uid="{00000000-0005-0000-0000-0000366D0000}"/>
    <cellStyle name="Migliaia 27 4 6 8" xfId="49783" xr:uid="{00000000-0005-0000-0000-0000376D0000}"/>
    <cellStyle name="Migliaia 27 4 7" xfId="16556" xr:uid="{00000000-0005-0000-0000-0000386D0000}"/>
    <cellStyle name="Migliaia 27 4 7 2" xfId="29891" xr:uid="{00000000-0005-0000-0000-0000396D0000}"/>
    <cellStyle name="Migliaia 27 4 7 2 2" xfId="35358" xr:uid="{00000000-0005-0000-0000-00003A6D0000}"/>
    <cellStyle name="Migliaia 27 4 7 2 3" xfId="40660" xr:uid="{00000000-0005-0000-0000-00003B6D0000}"/>
    <cellStyle name="Migliaia 27 4 7 3" xfId="32817" xr:uid="{00000000-0005-0000-0000-00003C6D0000}"/>
    <cellStyle name="Migliaia 27 4 7 4" xfId="38009" xr:uid="{00000000-0005-0000-0000-00003D6D0000}"/>
    <cellStyle name="Migliaia 27 4 7 5" xfId="20903" xr:uid="{00000000-0005-0000-0000-00003E6D0000}"/>
    <cellStyle name="Migliaia 27 4 8" xfId="20900" xr:uid="{00000000-0005-0000-0000-00003F6D0000}"/>
    <cellStyle name="Migliaia 27 4 9" xfId="2443" xr:uid="{00000000-0005-0000-0000-0000406D0000}"/>
    <cellStyle name="Migliaia 27 5" xfId="484" xr:uid="{00000000-0005-0000-0000-0000416D0000}"/>
    <cellStyle name="Migliaia 27 5 2" xfId="4418" xr:uid="{00000000-0005-0000-0000-0000426D0000}"/>
    <cellStyle name="Migliaia 27 5 2 2" xfId="14730" xr:uid="{00000000-0005-0000-0000-0000436D0000}"/>
    <cellStyle name="Migliaia 27 5 2 2 2" xfId="35359" xr:uid="{00000000-0005-0000-0000-0000446D0000}"/>
    <cellStyle name="Migliaia 27 5 2 2 3" xfId="40661" xr:uid="{00000000-0005-0000-0000-0000456D0000}"/>
    <cellStyle name="Migliaia 27 5 2 3" xfId="16559" xr:uid="{00000000-0005-0000-0000-0000466D0000}"/>
    <cellStyle name="Migliaia 27 5 2 3 2" xfId="32818" xr:uid="{00000000-0005-0000-0000-0000476D0000}"/>
    <cellStyle name="Migliaia 27 5 2 4" xfId="38010" xr:uid="{00000000-0005-0000-0000-0000486D0000}"/>
    <cellStyle name="Migliaia 27 5 2 5" xfId="12616" xr:uid="{00000000-0005-0000-0000-0000496D0000}"/>
    <cellStyle name="Migliaia 27 5 3" xfId="7618" xr:uid="{00000000-0005-0000-0000-00004A6D0000}"/>
    <cellStyle name="Migliaia 27 5 3 2" xfId="29892" xr:uid="{00000000-0005-0000-0000-00004B6D0000}"/>
    <cellStyle name="Migliaia 27 5 3 2 2" xfId="35360" xr:uid="{00000000-0005-0000-0000-00004C6D0000}"/>
    <cellStyle name="Migliaia 27 5 3 2 3" xfId="40662" xr:uid="{00000000-0005-0000-0000-00004D6D0000}"/>
    <cellStyle name="Migliaia 27 5 3 3" xfId="32819" xr:uid="{00000000-0005-0000-0000-00004E6D0000}"/>
    <cellStyle name="Migliaia 27 5 3 4" xfId="38011" xr:uid="{00000000-0005-0000-0000-00004F6D0000}"/>
    <cellStyle name="Migliaia 27 5 4" xfId="7003" xr:uid="{00000000-0005-0000-0000-0000506D0000}"/>
    <cellStyle name="Migliaia 27 5 4 2" xfId="17776" xr:uid="{00000000-0005-0000-0000-0000516D0000}"/>
    <cellStyle name="Migliaia 27 5 4 2 2" xfId="35361" xr:uid="{00000000-0005-0000-0000-0000526D0000}"/>
    <cellStyle name="Migliaia 27 5 4 2 3" xfId="40663" xr:uid="{00000000-0005-0000-0000-0000536D0000}"/>
    <cellStyle name="Migliaia 27 5 4 2 4" xfId="29893" xr:uid="{00000000-0005-0000-0000-0000546D0000}"/>
    <cellStyle name="Migliaia 27 5 4 3" xfId="32820" xr:uid="{00000000-0005-0000-0000-0000556D0000}"/>
    <cellStyle name="Migliaia 27 5 4 4" xfId="38012" xr:uid="{00000000-0005-0000-0000-0000566D0000}"/>
    <cellStyle name="Migliaia 27 5 4 5" xfId="20905" xr:uid="{00000000-0005-0000-0000-0000576D0000}"/>
    <cellStyle name="Migliaia 27 5 4 6" xfId="28585" xr:uid="{00000000-0005-0000-0000-0000586D0000}"/>
    <cellStyle name="Migliaia 27 5 4 7" xfId="46769" xr:uid="{00000000-0005-0000-0000-0000596D0000}"/>
    <cellStyle name="Migliaia 27 5 4 8" xfId="49785" xr:uid="{00000000-0005-0000-0000-00005A6D0000}"/>
    <cellStyle name="Migliaia 27 5 5" xfId="16558" xr:uid="{00000000-0005-0000-0000-00005B6D0000}"/>
    <cellStyle name="Migliaia 27 5 5 2" xfId="29894" xr:uid="{00000000-0005-0000-0000-00005C6D0000}"/>
    <cellStyle name="Migliaia 27 5 5 2 2" xfId="35362" xr:uid="{00000000-0005-0000-0000-00005D6D0000}"/>
    <cellStyle name="Migliaia 27 5 5 2 3" xfId="40664" xr:uid="{00000000-0005-0000-0000-00005E6D0000}"/>
    <cellStyle name="Migliaia 27 5 5 3" xfId="32821" xr:uid="{00000000-0005-0000-0000-00005F6D0000}"/>
    <cellStyle name="Migliaia 27 5 5 4" xfId="38013" xr:uid="{00000000-0005-0000-0000-0000606D0000}"/>
    <cellStyle name="Migliaia 27 5 5 5" xfId="20906" xr:uid="{00000000-0005-0000-0000-0000616D0000}"/>
    <cellStyle name="Migliaia 27 5 6" xfId="20907" xr:uid="{00000000-0005-0000-0000-0000626D0000}"/>
    <cellStyle name="Migliaia 27 5 6 2" xfId="29895" xr:uid="{00000000-0005-0000-0000-0000636D0000}"/>
    <cellStyle name="Migliaia 27 5 6 2 2" xfId="35363" xr:uid="{00000000-0005-0000-0000-0000646D0000}"/>
    <cellStyle name="Migliaia 27 5 6 2 3" xfId="40665" xr:uid="{00000000-0005-0000-0000-0000656D0000}"/>
    <cellStyle name="Migliaia 27 5 6 3" xfId="32822" xr:uid="{00000000-0005-0000-0000-0000666D0000}"/>
    <cellStyle name="Migliaia 27 5 6 4" xfId="38014" xr:uid="{00000000-0005-0000-0000-0000676D0000}"/>
    <cellStyle name="Migliaia 27 5 7" xfId="20904" xr:uid="{00000000-0005-0000-0000-0000686D0000}"/>
    <cellStyle name="Migliaia 27 5 8" xfId="2444" xr:uid="{00000000-0005-0000-0000-0000696D0000}"/>
    <cellStyle name="Migliaia 27 6" xfId="2439" xr:uid="{00000000-0005-0000-0000-00006A6D0000}"/>
    <cellStyle name="Migliaia 27 6 2" xfId="4413" xr:uid="{00000000-0005-0000-0000-00006B6D0000}"/>
    <cellStyle name="Migliaia 27 6 2 2" xfId="6029" xr:uid="{00000000-0005-0000-0000-00006C6D0000}"/>
    <cellStyle name="Migliaia 27 6 2 3" xfId="14970" xr:uid="{00000000-0005-0000-0000-00006D6D0000}"/>
    <cellStyle name="Migliaia 27 6 2 4" xfId="16561" xr:uid="{00000000-0005-0000-0000-00006E6D0000}"/>
    <cellStyle name="Migliaia 27 6 2 5" xfId="28641" xr:uid="{00000000-0005-0000-0000-00006F6D0000}"/>
    <cellStyle name="Migliaia 27 6 2 6" xfId="12618" xr:uid="{00000000-0005-0000-0000-0000706D0000}"/>
    <cellStyle name="Migliaia 27 6 3" xfId="5781" xr:uid="{00000000-0005-0000-0000-0000716D0000}"/>
    <cellStyle name="Migliaia 27 6 3 2" xfId="31547" xr:uid="{00000000-0005-0000-0000-0000726D0000}"/>
    <cellStyle name="Migliaia 27 6 3 2 2" xfId="36707" xr:uid="{00000000-0005-0000-0000-0000736D0000}"/>
    <cellStyle name="Migliaia 27 6 3 2 3" xfId="42009" xr:uid="{00000000-0005-0000-0000-0000746D0000}"/>
    <cellStyle name="Migliaia 27 6 3 3" xfId="34056" xr:uid="{00000000-0005-0000-0000-0000756D0000}"/>
    <cellStyle name="Migliaia 27 6 3 4" xfId="39358" xr:uid="{00000000-0005-0000-0000-0000766D0000}"/>
    <cellStyle name="Migliaia 27 6 4" xfId="16560" xr:uid="{00000000-0005-0000-0000-0000776D0000}"/>
    <cellStyle name="Migliaia 27 6 4 2" xfId="35364" xr:uid="{00000000-0005-0000-0000-0000786D0000}"/>
    <cellStyle name="Migliaia 27 6 4 3" xfId="40666" xr:uid="{00000000-0005-0000-0000-0000796D0000}"/>
    <cellStyle name="Migliaia 27 6 4 4" xfId="29896" xr:uid="{00000000-0005-0000-0000-00007A6D0000}"/>
    <cellStyle name="Migliaia 27 6 5" xfId="32823" xr:uid="{00000000-0005-0000-0000-00007B6D0000}"/>
    <cellStyle name="Migliaia 27 6 6" xfId="38015" xr:uid="{00000000-0005-0000-0000-00007C6D0000}"/>
    <cellStyle name="Migliaia 27 6 7" xfId="12617" xr:uid="{00000000-0005-0000-0000-00007D6D0000}"/>
    <cellStyle name="Migliaia 27 7" xfId="4072" xr:uid="{00000000-0005-0000-0000-00007E6D0000}"/>
    <cellStyle name="Migliaia 27 7 2" xfId="10542" xr:uid="{00000000-0005-0000-0000-00007F6D0000}"/>
    <cellStyle name="Migliaia 27 7 2 2" xfId="31548" xr:uid="{00000000-0005-0000-0000-0000806D0000}"/>
    <cellStyle name="Migliaia 27 7 2 2 2" xfId="36708" xr:uid="{00000000-0005-0000-0000-0000816D0000}"/>
    <cellStyle name="Migliaia 27 7 2 2 3" xfId="42010" xr:uid="{00000000-0005-0000-0000-0000826D0000}"/>
    <cellStyle name="Migliaia 27 7 2 3" xfId="34057" xr:uid="{00000000-0005-0000-0000-0000836D0000}"/>
    <cellStyle name="Migliaia 27 7 2 4" xfId="39359" xr:uid="{00000000-0005-0000-0000-0000846D0000}"/>
    <cellStyle name="Migliaia 27 7 3" xfId="16562" xr:uid="{00000000-0005-0000-0000-0000856D0000}"/>
    <cellStyle name="Migliaia 27 7 3 2" xfId="35365" xr:uid="{00000000-0005-0000-0000-0000866D0000}"/>
    <cellStyle name="Migliaia 27 7 3 3" xfId="40667" xr:uid="{00000000-0005-0000-0000-0000876D0000}"/>
    <cellStyle name="Migliaia 27 7 3 4" xfId="29897" xr:uid="{00000000-0005-0000-0000-0000886D0000}"/>
    <cellStyle name="Migliaia 27 7 4" xfId="32824" xr:uid="{00000000-0005-0000-0000-0000896D0000}"/>
    <cellStyle name="Migliaia 27 7 5" xfId="38016" xr:uid="{00000000-0005-0000-0000-00008A6D0000}"/>
    <cellStyle name="Migliaia 27 7 6" xfId="12619" xr:uid="{00000000-0005-0000-0000-00008B6D0000}"/>
    <cellStyle name="Migliaia 27 8" xfId="3639" xr:uid="{00000000-0005-0000-0000-00008C6D0000}"/>
    <cellStyle name="Migliaia 27 8 2" xfId="10247" xr:uid="{00000000-0005-0000-0000-00008D6D0000}"/>
    <cellStyle name="Migliaia 27 8 2 2" xfId="31549" xr:uid="{00000000-0005-0000-0000-00008E6D0000}"/>
    <cellStyle name="Migliaia 27 8 2 2 2" xfId="36709" xr:uid="{00000000-0005-0000-0000-00008F6D0000}"/>
    <cellStyle name="Migliaia 27 8 2 2 3" xfId="42011" xr:uid="{00000000-0005-0000-0000-0000906D0000}"/>
    <cellStyle name="Migliaia 27 8 2 3" xfId="34058" xr:uid="{00000000-0005-0000-0000-0000916D0000}"/>
    <cellStyle name="Migliaia 27 8 2 4" xfId="39360" xr:uid="{00000000-0005-0000-0000-0000926D0000}"/>
    <cellStyle name="Migliaia 27 8 3" xfId="16563" xr:uid="{00000000-0005-0000-0000-0000936D0000}"/>
    <cellStyle name="Migliaia 27 8 3 2" xfId="35366" xr:uid="{00000000-0005-0000-0000-0000946D0000}"/>
    <cellStyle name="Migliaia 27 8 3 3" xfId="40668" xr:uid="{00000000-0005-0000-0000-0000956D0000}"/>
    <cellStyle name="Migliaia 27 8 3 4" xfId="29898" xr:uid="{00000000-0005-0000-0000-0000966D0000}"/>
    <cellStyle name="Migliaia 27 8 4" xfId="32825" xr:uid="{00000000-0005-0000-0000-0000976D0000}"/>
    <cellStyle name="Migliaia 27 8 5" xfId="38017" xr:uid="{00000000-0005-0000-0000-0000986D0000}"/>
    <cellStyle name="Migliaia 27 8 6" xfId="12620" xr:uid="{00000000-0005-0000-0000-0000996D0000}"/>
    <cellStyle name="Migliaia 27 9" xfId="13479" xr:uid="{00000000-0005-0000-0000-00009A6D0000}"/>
    <cellStyle name="Migliaia 27 9 2" xfId="29899" xr:uid="{00000000-0005-0000-0000-00009B6D0000}"/>
    <cellStyle name="Migliaia 27 9 2 2" xfId="35367" xr:uid="{00000000-0005-0000-0000-00009C6D0000}"/>
    <cellStyle name="Migliaia 27 9 2 3" xfId="40669" xr:uid="{00000000-0005-0000-0000-00009D6D0000}"/>
    <cellStyle name="Migliaia 27 9 3" xfId="32826" xr:uid="{00000000-0005-0000-0000-00009E6D0000}"/>
    <cellStyle name="Migliaia 27 9 4" xfId="38018" xr:uid="{00000000-0005-0000-0000-00009F6D0000}"/>
    <cellStyle name="Migliaia 28" xfId="485" xr:uid="{00000000-0005-0000-0000-0000A06D0000}"/>
    <cellStyle name="Migliaia 28 10" xfId="16564" xr:uid="{00000000-0005-0000-0000-0000A16D0000}"/>
    <cellStyle name="Migliaia 28 10 2" xfId="35368" xr:uid="{00000000-0005-0000-0000-0000A26D0000}"/>
    <cellStyle name="Migliaia 28 10 3" xfId="40670" xr:uid="{00000000-0005-0000-0000-0000A36D0000}"/>
    <cellStyle name="Migliaia 28 10 4" xfId="29900" xr:uid="{00000000-0005-0000-0000-0000A46D0000}"/>
    <cellStyle name="Migliaia 28 11" xfId="32827" xr:uid="{00000000-0005-0000-0000-0000A56D0000}"/>
    <cellStyle name="Migliaia 28 12" xfId="38019" xr:uid="{00000000-0005-0000-0000-0000A66D0000}"/>
    <cellStyle name="Migliaia 28 13" xfId="1843" xr:uid="{00000000-0005-0000-0000-0000A76D0000}"/>
    <cellStyle name="Migliaia 28 2" xfId="486" xr:uid="{00000000-0005-0000-0000-0000A86D0000}"/>
    <cellStyle name="Migliaia 28 2 2" xfId="2446" xr:uid="{00000000-0005-0000-0000-0000A96D0000}"/>
    <cellStyle name="Migliaia 28 2 2 2" xfId="4420" xr:uid="{00000000-0005-0000-0000-0000AA6D0000}"/>
    <cellStyle name="Migliaia 28 2 2 2 2" xfId="10689" xr:uid="{00000000-0005-0000-0000-0000AB6D0000}"/>
    <cellStyle name="Migliaia 28 2 2 2 2 2" xfId="35369" xr:uid="{00000000-0005-0000-0000-0000AC6D0000}"/>
    <cellStyle name="Migliaia 28 2 2 2 2 3" xfId="40671" xr:uid="{00000000-0005-0000-0000-0000AD6D0000}"/>
    <cellStyle name="Migliaia 28 2 2 2 3" xfId="14731" xr:uid="{00000000-0005-0000-0000-0000AE6D0000}"/>
    <cellStyle name="Migliaia 28 2 2 2 4" xfId="16567" xr:uid="{00000000-0005-0000-0000-0000AF6D0000}"/>
    <cellStyle name="Migliaia 28 2 2 2 4 2" xfId="38020" xr:uid="{00000000-0005-0000-0000-0000B06D0000}"/>
    <cellStyle name="Migliaia 28 2 2 2 5" xfId="12621" xr:uid="{00000000-0005-0000-0000-0000B16D0000}"/>
    <cellStyle name="Migliaia 28 2 2 3" xfId="7914" xr:uid="{00000000-0005-0000-0000-0000B26D0000}"/>
    <cellStyle name="Migliaia 28 2 2 3 2" xfId="31550" xr:uid="{00000000-0005-0000-0000-0000B36D0000}"/>
    <cellStyle name="Migliaia 28 2 2 3 2 2" xfId="36710" xr:uid="{00000000-0005-0000-0000-0000B46D0000}"/>
    <cellStyle name="Migliaia 28 2 2 3 2 3" xfId="42012" xr:uid="{00000000-0005-0000-0000-0000B56D0000}"/>
    <cellStyle name="Migliaia 28 2 2 3 3" xfId="34059" xr:uid="{00000000-0005-0000-0000-0000B66D0000}"/>
    <cellStyle name="Migliaia 28 2 2 3 4" xfId="39361" xr:uid="{00000000-0005-0000-0000-0000B76D0000}"/>
    <cellStyle name="Migliaia 28 2 2 4" xfId="7004" xr:uid="{00000000-0005-0000-0000-0000B86D0000}"/>
    <cellStyle name="Migliaia 28 2 2 4 2" xfId="17777" xr:uid="{00000000-0005-0000-0000-0000B96D0000}"/>
    <cellStyle name="Migliaia 28 2 2 4 3" xfId="42517" xr:uid="{00000000-0005-0000-0000-0000BA6D0000}"/>
    <cellStyle name="Migliaia 28 2 2 4 4" xfId="46770" xr:uid="{00000000-0005-0000-0000-0000BB6D0000}"/>
    <cellStyle name="Migliaia 28 2 2 4 5" xfId="49786" xr:uid="{00000000-0005-0000-0000-0000BC6D0000}"/>
    <cellStyle name="Migliaia 28 2 2 5" xfId="16566" xr:uid="{00000000-0005-0000-0000-0000BD6D0000}"/>
    <cellStyle name="Migliaia 28 2 2 6" xfId="20909" xr:uid="{00000000-0005-0000-0000-0000BE6D0000}"/>
    <cellStyle name="Migliaia 28 2 3" xfId="4076" xr:uid="{00000000-0005-0000-0000-0000BF6D0000}"/>
    <cellStyle name="Migliaia 28 2 3 2" xfId="10546" xr:uid="{00000000-0005-0000-0000-0000C06D0000}"/>
    <cellStyle name="Migliaia 28 2 3 2 2" xfId="31551" xr:uid="{00000000-0005-0000-0000-0000C16D0000}"/>
    <cellStyle name="Migliaia 28 2 3 2 2 2" xfId="36711" xr:uid="{00000000-0005-0000-0000-0000C26D0000}"/>
    <cellStyle name="Migliaia 28 2 3 2 2 3" xfId="42013" xr:uid="{00000000-0005-0000-0000-0000C36D0000}"/>
    <cellStyle name="Migliaia 28 2 3 2 3" xfId="34060" xr:uid="{00000000-0005-0000-0000-0000C46D0000}"/>
    <cellStyle name="Migliaia 28 2 3 2 4" xfId="39362" xr:uid="{00000000-0005-0000-0000-0000C56D0000}"/>
    <cellStyle name="Migliaia 28 2 3 3" xfId="16568" xr:uid="{00000000-0005-0000-0000-0000C66D0000}"/>
    <cellStyle name="Migliaia 28 2 3 3 2" xfId="35370" xr:uid="{00000000-0005-0000-0000-0000C76D0000}"/>
    <cellStyle name="Migliaia 28 2 3 3 3" xfId="40672" xr:uid="{00000000-0005-0000-0000-0000C86D0000}"/>
    <cellStyle name="Migliaia 28 2 3 3 4" xfId="29901" xr:uid="{00000000-0005-0000-0000-0000C96D0000}"/>
    <cellStyle name="Migliaia 28 2 3 4" xfId="32828" xr:uid="{00000000-0005-0000-0000-0000CA6D0000}"/>
    <cellStyle name="Migliaia 28 2 3 5" xfId="38021" xr:uid="{00000000-0005-0000-0000-0000CB6D0000}"/>
    <cellStyle name="Migliaia 28 2 3 6" xfId="12622" xr:uid="{00000000-0005-0000-0000-0000CC6D0000}"/>
    <cellStyle name="Migliaia 28 2 4" xfId="3644" xr:uid="{00000000-0005-0000-0000-0000CD6D0000}"/>
    <cellStyle name="Migliaia 28 2 4 2" xfId="10251" xr:uid="{00000000-0005-0000-0000-0000CE6D0000}"/>
    <cellStyle name="Migliaia 28 2 4 2 2" xfId="35371" xr:uid="{00000000-0005-0000-0000-0000CF6D0000}"/>
    <cellStyle name="Migliaia 28 2 4 2 3" xfId="40673" xr:uid="{00000000-0005-0000-0000-0000D06D0000}"/>
    <cellStyle name="Migliaia 28 2 4 3" xfId="15023" xr:uid="{00000000-0005-0000-0000-0000D16D0000}"/>
    <cellStyle name="Migliaia 28 2 4 4" xfId="16569" xr:uid="{00000000-0005-0000-0000-0000D26D0000}"/>
    <cellStyle name="Migliaia 28 2 4 4 2" xfId="38022" xr:uid="{00000000-0005-0000-0000-0000D36D0000}"/>
    <cellStyle name="Migliaia 28 2 4 5" xfId="12623" xr:uid="{00000000-0005-0000-0000-0000D46D0000}"/>
    <cellStyle name="Migliaia 28 2 5" xfId="9429" xr:uid="{00000000-0005-0000-0000-0000D56D0000}"/>
    <cellStyle name="Migliaia 28 2 5 2" xfId="29902" xr:uid="{00000000-0005-0000-0000-0000D66D0000}"/>
    <cellStyle name="Migliaia 28 2 5 2 2" xfId="35372" xr:uid="{00000000-0005-0000-0000-0000D76D0000}"/>
    <cellStyle name="Migliaia 28 2 5 2 3" xfId="40674" xr:uid="{00000000-0005-0000-0000-0000D86D0000}"/>
    <cellStyle name="Migliaia 28 2 5 3" xfId="32829" xr:uid="{00000000-0005-0000-0000-0000D96D0000}"/>
    <cellStyle name="Migliaia 28 2 5 4" xfId="38023" xr:uid="{00000000-0005-0000-0000-0000DA6D0000}"/>
    <cellStyle name="Migliaia 28 2 6" xfId="16565" xr:uid="{00000000-0005-0000-0000-0000DB6D0000}"/>
    <cellStyle name="Migliaia 28 2 6 2" xfId="29903" xr:uid="{00000000-0005-0000-0000-0000DC6D0000}"/>
    <cellStyle name="Migliaia 28 2 6 2 2" xfId="35373" xr:uid="{00000000-0005-0000-0000-0000DD6D0000}"/>
    <cellStyle name="Migliaia 28 2 6 2 3" xfId="40675" xr:uid="{00000000-0005-0000-0000-0000DE6D0000}"/>
    <cellStyle name="Migliaia 28 2 6 3" xfId="32830" xr:uid="{00000000-0005-0000-0000-0000DF6D0000}"/>
    <cellStyle name="Migliaia 28 2 6 4" xfId="38024" xr:uid="{00000000-0005-0000-0000-0000E06D0000}"/>
    <cellStyle name="Migliaia 28 2 6 5" xfId="20910" xr:uid="{00000000-0005-0000-0000-0000E16D0000}"/>
    <cellStyle name="Migliaia 28 2 7" xfId="20908" xr:uid="{00000000-0005-0000-0000-0000E26D0000}"/>
    <cellStyle name="Migliaia 28 2 8" xfId="1844" xr:uid="{00000000-0005-0000-0000-0000E36D0000}"/>
    <cellStyle name="Migliaia 28 3" xfId="487" xr:uid="{00000000-0005-0000-0000-0000E46D0000}"/>
    <cellStyle name="Migliaia 28 3 10" xfId="20911" xr:uid="{00000000-0005-0000-0000-0000E56D0000}"/>
    <cellStyle name="Migliaia 28 3 11" xfId="12624" xr:uid="{00000000-0005-0000-0000-0000E66D0000}"/>
    <cellStyle name="Migliaia 28 3 12" xfId="1845" xr:uid="{00000000-0005-0000-0000-0000E76D0000}"/>
    <cellStyle name="Migliaia 28 3 2" xfId="488" xr:uid="{00000000-0005-0000-0000-0000E86D0000}"/>
    <cellStyle name="Migliaia 28 3 2 2" xfId="4422" xr:uid="{00000000-0005-0000-0000-0000E96D0000}"/>
    <cellStyle name="Migliaia 28 3 2 2 2" xfId="8272" xr:uid="{00000000-0005-0000-0000-0000EA6D0000}"/>
    <cellStyle name="Migliaia 28 3 2 2 2 2" xfId="14732" xr:uid="{00000000-0005-0000-0000-0000EB6D0000}"/>
    <cellStyle name="Migliaia 28 3 2 2 2 2 2" xfId="18170" xr:uid="{00000000-0005-0000-0000-0000EC6D0000}"/>
    <cellStyle name="Migliaia 28 3 2 2 2 2 2 2" xfId="35374" xr:uid="{00000000-0005-0000-0000-0000ED6D0000}"/>
    <cellStyle name="Migliaia 28 3 2 2 2 2 3" xfId="40676" xr:uid="{00000000-0005-0000-0000-0000EE6D0000}"/>
    <cellStyle name="Migliaia 28 3 2 2 2 2 4" xfId="29904" xr:uid="{00000000-0005-0000-0000-0000EF6D0000}"/>
    <cellStyle name="Migliaia 28 3 2 2 2 3" xfId="32831" xr:uid="{00000000-0005-0000-0000-0000F06D0000}"/>
    <cellStyle name="Migliaia 28 3 2 2 2 4" xfId="38025" xr:uid="{00000000-0005-0000-0000-0000F16D0000}"/>
    <cellStyle name="Migliaia 28 3 2 2 2 5" xfId="28929" xr:uid="{00000000-0005-0000-0000-0000F26D0000}"/>
    <cellStyle name="Migliaia 28 3 2 2 2 6" xfId="47176" xr:uid="{00000000-0005-0000-0000-0000F36D0000}"/>
    <cellStyle name="Migliaia 28 3 2 2 2 7" xfId="50192" xr:uid="{00000000-0005-0000-0000-0000F46D0000}"/>
    <cellStyle name="Migliaia 28 3 2 2 2 8" xfId="13967" xr:uid="{00000000-0005-0000-0000-0000F56D0000}"/>
    <cellStyle name="Migliaia 28 3 2 2 3" xfId="7861" xr:uid="{00000000-0005-0000-0000-0000F66D0000}"/>
    <cellStyle name="Migliaia 28 3 2 2 4" xfId="7005" xr:uid="{00000000-0005-0000-0000-0000F76D0000}"/>
    <cellStyle name="Migliaia 28 3 2 2 4 2" xfId="17778" xr:uid="{00000000-0005-0000-0000-0000F86D0000}"/>
    <cellStyle name="Migliaia 28 3 2 2 4 3" xfId="32263" xr:uid="{00000000-0005-0000-0000-0000F96D0000}"/>
    <cellStyle name="Migliaia 28 3 2 2 4 4" xfId="46771" xr:uid="{00000000-0005-0000-0000-0000FA6D0000}"/>
    <cellStyle name="Migliaia 28 3 2 2 4 5" xfId="49787" xr:uid="{00000000-0005-0000-0000-0000FB6D0000}"/>
    <cellStyle name="Migliaia 28 3 2 2 5" xfId="16572" xr:uid="{00000000-0005-0000-0000-0000FC6D0000}"/>
    <cellStyle name="Migliaia 28 3 2 2 6" xfId="20913" xr:uid="{00000000-0005-0000-0000-0000FD6D0000}"/>
    <cellStyle name="Migliaia 28 3 2 3" xfId="3646" xr:uid="{00000000-0005-0000-0000-0000FE6D0000}"/>
    <cellStyle name="Migliaia 28 3 2 3 2" xfId="7961" xr:uid="{00000000-0005-0000-0000-0000FF6D0000}"/>
    <cellStyle name="Migliaia 28 3 2 3 2 2" xfId="35375" xr:uid="{00000000-0005-0000-0000-0000006E0000}"/>
    <cellStyle name="Migliaia 28 3 2 3 2 3" xfId="40677" xr:uid="{00000000-0005-0000-0000-0000016E0000}"/>
    <cellStyle name="Migliaia 28 3 2 3 2 4" xfId="29905" xr:uid="{00000000-0005-0000-0000-0000026E0000}"/>
    <cellStyle name="Migliaia 28 3 2 3 3" xfId="8273" xr:uid="{00000000-0005-0000-0000-0000036E0000}"/>
    <cellStyle name="Migliaia 28 3 2 3 4" xfId="16573" xr:uid="{00000000-0005-0000-0000-0000046E0000}"/>
    <cellStyle name="Migliaia 28 3 2 3 4 2" xfId="38026" xr:uid="{00000000-0005-0000-0000-0000056E0000}"/>
    <cellStyle name="Migliaia 28 3 2 3 5" xfId="12625" xr:uid="{00000000-0005-0000-0000-0000066E0000}"/>
    <cellStyle name="Migliaia 28 3 2 4" xfId="7619" xr:uid="{00000000-0005-0000-0000-0000076E0000}"/>
    <cellStyle name="Migliaia 28 3 2 4 2" xfId="14386" xr:uid="{00000000-0005-0000-0000-0000086E0000}"/>
    <cellStyle name="Migliaia 28 3 2 4 2 2" xfId="35376" xr:uid="{00000000-0005-0000-0000-0000096E0000}"/>
    <cellStyle name="Migliaia 28 3 2 4 2 3" xfId="40678" xr:uid="{00000000-0005-0000-0000-00000A6E0000}"/>
    <cellStyle name="Migliaia 28 3 2 4 3" xfId="32832" xr:uid="{00000000-0005-0000-0000-00000B6E0000}"/>
    <cellStyle name="Migliaia 28 3 2 4 4" xfId="38027" xr:uid="{00000000-0005-0000-0000-00000C6E0000}"/>
    <cellStyle name="Migliaia 28 3 2 4 5" xfId="13482" xr:uid="{00000000-0005-0000-0000-00000D6E0000}"/>
    <cellStyle name="Migliaia 28 3 2 5" xfId="13672" xr:uid="{00000000-0005-0000-0000-00000E6E0000}"/>
    <cellStyle name="Migliaia 28 3 2 5 2" xfId="29906" xr:uid="{00000000-0005-0000-0000-00000F6E0000}"/>
    <cellStyle name="Migliaia 28 3 2 5 2 2" xfId="35377" xr:uid="{00000000-0005-0000-0000-0000106E0000}"/>
    <cellStyle name="Migliaia 28 3 2 5 2 3" xfId="40679" xr:uid="{00000000-0005-0000-0000-0000116E0000}"/>
    <cellStyle name="Migliaia 28 3 2 5 3" xfId="32833" xr:uid="{00000000-0005-0000-0000-0000126E0000}"/>
    <cellStyle name="Migliaia 28 3 2 5 4" xfId="38028" xr:uid="{00000000-0005-0000-0000-0000136E0000}"/>
    <cellStyle name="Migliaia 28 3 2 6" xfId="16571" xr:uid="{00000000-0005-0000-0000-0000146E0000}"/>
    <cellStyle name="Migliaia 28 3 2 6 2" xfId="29907" xr:uid="{00000000-0005-0000-0000-0000156E0000}"/>
    <cellStyle name="Migliaia 28 3 2 6 2 2" xfId="35378" xr:uid="{00000000-0005-0000-0000-0000166E0000}"/>
    <cellStyle name="Migliaia 28 3 2 6 2 3" xfId="40680" xr:uid="{00000000-0005-0000-0000-0000176E0000}"/>
    <cellStyle name="Migliaia 28 3 2 6 3" xfId="32834" xr:uid="{00000000-0005-0000-0000-0000186E0000}"/>
    <cellStyle name="Migliaia 28 3 2 6 4" xfId="38029" xr:uid="{00000000-0005-0000-0000-0000196E0000}"/>
    <cellStyle name="Migliaia 28 3 2 6 5" xfId="20914" xr:uid="{00000000-0005-0000-0000-00001A6E0000}"/>
    <cellStyle name="Migliaia 28 3 2 7" xfId="20912" xr:uid="{00000000-0005-0000-0000-00001B6E0000}"/>
    <cellStyle name="Migliaia 28 3 2 8" xfId="2448" xr:uid="{00000000-0005-0000-0000-00001C6E0000}"/>
    <cellStyle name="Migliaia 28 3 3" xfId="2447" xr:uid="{00000000-0005-0000-0000-00001D6E0000}"/>
    <cellStyle name="Migliaia 28 3 3 2" xfId="4421" xr:uid="{00000000-0005-0000-0000-00001E6E0000}"/>
    <cellStyle name="Migliaia 28 3 3 2 2" xfId="6032" xr:uid="{00000000-0005-0000-0000-00001F6E0000}"/>
    <cellStyle name="Migliaia 28 3 3 2 2 2" xfId="35380" xr:uid="{00000000-0005-0000-0000-0000206E0000}"/>
    <cellStyle name="Migliaia 28 3 3 2 2 3" xfId="40682" xr:uid="{00000000-0005-0000-0000-0000216E0000}"/>
    <cellStyle name="Migliaia 28 3 3 2 3" xfId="14511" xr:uid="{00000000-0005-0000-0000-0000226E0000}"/>
    <cellStyle name="Migliaia 28 3 3 2 4" xfId="16575" xr:uid="{00000000-0005-0000-0000-0000236E0000}"/>
    <cellStyle name="Migliaia 28 3 3 2 4 2" xfId="38031" xr:uid="{00000000-0005-0000-0000-0000246E0000}"/>
    <cellStyle name="Migliaia 28 3 3 2 5" xfId="12627" xr:uid="{00000000-0005-0000-0000-0000256E0000}"/>
    <cellStyle name="Migliaia 28 3 3 3" xfId="5784" xr:uid="{00000000-0005-0000-0000-0000266E0000}"/>
    <cellStyle name="Migliaia 28 3 3 3 2" xfId="29909" xr:uid="{00000000-0005-0000-0000-0000276E0000}"/>
    <cellStyle name="Migliaia 28 3 3 3 2 2" xfId="35381" xr:uid="{00000000-0005-0000-0000-0000286E0000}"/>
    <cellStyle name="Migliaia 28 3 3 3 2 3" xfId="40683" xr:uid="{00000000-0005-0000-0000-0000296E0000}"/>
    <cellStyle name="Migliaia 28 3 3 3 3" xfId="32836" xr:uid="{00000000-0005-0000-0000-00002A6E0000}"/>
    <cellStyle name="Migliaia 28 3 3 3 4" xfId="38032" xr:uid="{00000000-0005-0000-0000-00002B6E0000}"/>
    <cellStyle name="Migliaia 28 3 3 4" xfId="16574" xr:uid="{00000000-0005-0000-0000-00002C6E0000}"/>
    <cellStyle name="Migliaia 28 3 3 4 2" xfId="29910" xr:uid="{00000000-0005-0000-0000-00002D6E0000}"/>
    <cellStyle name="Migliaia 28 3 3 4 2 2" xfId="35382" xr:uid="{00000000-0005-0000-0000-00002E6E0000}"/>
    <cellStyle name="Migliaia 28 3 3 4 2 3" xfId="40684" xr:uid="{00000000-0005-0000-0000-00002F6E0000}"/>
    <cellStyle name="Migliaia 28 3 3 4 3" xfId="32837" xr:uid="{00000000-0005-0000-0000-0000306E0000}"/>
    <cellStyle name="Migliaia 28 3 3 4 4" xfId="38033" xr:uid="{00000000-0005-0000-0000-0000316E0000}"/>
    <cellStyle name="Migliaia 28 3 3 4 5" xfId="20915" xr:uid="{00000000-0005-0000-0000-0000326E0000}"/>
    <cellStyle name="Migliaia 28 3 3 5" xfId="20916" xr:uid="{00000000-0005-0000-0000-0000336E0000}"/>
    <cellStyle name="Migliaia 28 3 3 5 2" xfId="29911" xr:uid="{00000000-0005-0000-0000-0000346E0000}"/>
    <cellStyle name="Migliaia 28 3 3 5 2 2" xfId="35383" xr:uid="{00000000-0005-0000-0000-0000356E0000}"/>
    <cellStyle name="Migliaia 28 3 3 5 2 3" xfId="40685" xr:uid="{00000000-0005-0000-0000-0000366E0000}"/>
    <cellStyle name="Migliaia 28 3 3 5 3" xfId="32838" xr:uid="{00000000-0005-0000-0000-0000376E0000}"/>
    <cellStyle name="Migliaia 28 3 3 5 4" xfId="38034" xr:uid="{00000000-0005-0000-0000-0000386E0000}"/>
    <cellStyle name="Migliaia 28 3 3 6" xfId="29908" xr:uid="{00000000-0005-0000-0000-0000396E0000}"/>
    <cellStyle name="Migliaia 28 3 3 6 2" xfId="35379" xr:uid="{00000000-0005-0000-0000-00003A6E0000}"/>
    <cellStyle name="Migliaia 28 3 3 6 3" xfId="40681" xr:uid="{00000000-0005-0000-0000-00003B6E0000}"/>
    <cellStyle name="Migliaia 28 3 3 7" xfId="32835" xr:uid="{00000000-0005-0000-0000-00003C6E0000}"/>
    <cellStyle name="Migliaia 28 3 3 8" xfId="38030" xr:uid="{00000000-0005-0000-0000-00003D6E0000}"/>
    <cellStyle name="Migliaia 28 3 3 9" xfId="12626" xr:uid="{00000000-0005-0000-0000-00003E6E0000}"/>
    <cellStyle name="Migliaia 28 3 4" xfId="3287" xr:uid="{00000000-0005-0000-0000-00003F6E0000}"/>
    <cellStyle name="Migliaia 28 3 4 2" xfId="4797" xr:uid="{00000000-0005-0000-0000-0000406E0000}"/>
    <cellStyle name="Migliaia 28 3 4 2 2" xfId="10749" xr:uid="{00000000-0005-0000-0000-0000416E0000}"/>
    <cellStyle name="Migliaia 28 3 4 2 3" xfId="14895" xr:uid="{00000000-0005-0000-0000-0000426E0000}"/>
    <cellStyle name="Migliaia 28 3 4 2 4" xfId="16577" xr:uid="{00000000-0005-0000-0000-0000436E0000}"/>
    <cellStyle name="Migliaia 28 3 4 2 5" xfId="28642" xr:uid="{00000000-0005-0000-0000-0000446E0000}"/>
    <cellStyle name="Migliaia 28 3 4 2 6" xfId="12629" xr:uid="{00000000-0005-0000-0000-0000456E0000}"/>
    <cellStyle name="Migliaia 28 3 4 3" xfId="9997" xr:uid="{00000000-0005-0000-0000-0000466E0000}"/>
    <cellStyle name="Migliaia 28 3 4 3 2" xfId="31552" xr:uid="{00000000-0005-0000-0000-0000476E0000}"/>
    <cellStyle name="Migliaia 28 3 4 3 2 2" xfId="36712" xr:uid="{00000000-0005-0000-0000-0000486E0000}"/>
    <cellStyle name="Migliaia 28 3 4 3 2 3" xfId="42014" xr:uid="{00000000-0005-0000-0000-0000496E0000}"/>
    <cellStyle name="Migliaia 28 3 4 3 3" xfId="34061" xr:uid="{00000000-0005-0000-0000-00004A6E0000}"/>
    <cellStyle name="Migliaia 28 3 4 3 4" xfId="39363" xr:uid="{00000000-0005-0000-0000-00004B6E0000}"/>
    <cellStyle name="Migliaia 28 3 4 4" xfId="16576" xr:uid="{00000000-0005-0000-0000-00004C6E0000}"/>
    <cellStyle name="Migliaia 28 3 4 4 2" xfId="35384" xr:uid="{00000000-0005-0000-0000-00004D6E0000}"/>
    <cellStyle name="Migliaia 28 3 4 4 3" xfId="40686" xr:uid="{00000000-0005-0000-0000-00004E6E0000}"/>
    <cellStyle name="Migliaia 28 3 4 4 4" xfId="29912" xr:uid="{00000000-0005-0000-0000-00004F6E0000}"/>
    <cellStyle name="Migliaia 28 3 4 5" xfId="32839" xr:uid="{00000000-0005-0000-0000-0000506E0000}"/>
    <cellStyle name="Migliaia 28 3 4 6" xfId="38035" xr:uid="{00000000-0005-0000-0000-0000516E0000}"/>
    <cellStyle name="Migliaia 28 3 4 7" xfId="12628" xr:uid="{00000000-0005-0000-0000-0000526E0000}"/>
    <cellStyle name="Migliaia 28 3 5" xfId="4077" xr:uid="{00000000-0005-0000-0000-0000536E0000}"/>
    <cellStyle name="Migliaia 28 3 5 2" xfId="10547" xr:uid="{00000000-0005-0000-0000-0000546E0000}"/>
    <cellStyle name="Migliaia 28 3 5 2 2" xfId="31553" xr:uid="{00000000-0005-0000-0000-0000556E0000}"/>
    <cellStyle name="Migliaia 28 3 5 2 2 2" xfId="36713" xr:uid="{00000000-0005-0000-0000-0000566E0000}"/>
    <cellStyle name="Migliaia 28 3 5 2 2 3" xfId="42015" xr:uid="{00000000-0005-0000-0000-0000576E0000}"/>
    <cellStyle name="Migliaia 28 3 5 2 3" xfId="34062" xr:uid="{00000000-0005-0000-0000-0000586E0000}"/>
    <cellStyle name="Migliaia 28 3 5 2 4" xfId="39364" xr:uid="{00000000-0005-0000-0000-0000596E0000}"/>
    <cellStyle name="Migliaia 28 3 5 3" xfId="16578" xr:uid="{00000000-0005-0000-0000-00005A6E0000}"/>
    <cellStyle name="Migliaia 28 3 5 3 2" xfId="35385" xr:uid="{00000000-0005-0000-0000-00005B6E0000}"/>
    <cellStyle name="Migliaia 28 3 5 3 3" xfId="40687" xr:uid="{00000000-0005-0000-0000-00005C6E0000}"/>
    <cellStyle name="Migliaia 28 3 5 3 4" xfId="29913" xr:uid="{00000000-0005-0000-0000-00005D6E0000}"/>
    <cellStyle name="Migliaia 28 3 5 4" xfId="32840" xr:uid="{00000000-0005-0000-0000-00005E6E0000}"/>
    <cellStyle name="Migliaia 28 3 5 5" xfId="38036" xr:uid="{00000000-0005-0000-0000-00005F6E0000}"/>
    <cellStyle name="Migliaia 28 3 5 6" xfId="12630" xr:uid="{00000000-0005-0000-0000-0000606E0000}"/>
    <cellStyle name="Migliaia 28 3 6" xfId="3645" xr:uid="{00000000-0005-0000-0000-0000616E0000}"/>
    <cellStyle name="Migliaia 28 3 6 2" xfId="10252" xr:uid="{00000000-0005-0000-0000-0000626E0000}"/>
    <cellStyle name="Migliaia 28 3 6 2 2" xfId="35386" xr:uid="{00000000-0005-0000-0000-0000636E0000}"/>
    <cellStyle name="Migliaia 28 3 6 2 3" xfId="40688" xr:uid="{00000000-0005-0000-0000-0000646E0000}"/>
    <cellStyle name="Migliaia 28 3 6 3" xfId="14925" xr:uid="{00000000-0005-0000-0000-0000656E0000}"/>
    <cellStyle name="Migliaia 28 3 6 4" xfId="16579" xr:uid="{00000000-0005-0000-0000-0000666E0000}"/>
    <cellStyle name="Migliaia 28 3 6 4 2" xfId="38037" xr:uid="{00000000-0005-0000-0000-0000676E0000}"/>
    <cellStyle name="Migliaia 28 3 6 5" xfId="12631" xr:uid="{00000000-0005-0000-0000-0000686E0000}"/>
    <cellStyle name="Migliaia 28 3 7" xfId="7524" xr:uid="{00000000-0005-0000-0000-0000696E0000}"/>
    <cellStyle name="Migliaia 28 3 7 2" xfId="29914" xr:uid="{00000000-0005-0000-0000-00006A6E0000}"/>
    <cellStyle name="Migliaia 28 3 7 2 2" xfId="35387" xr:uid="{00000000-0005-0000-0000-00006B6E0000}"/>
    <cellStyle name="Migliaia 28 3 7 2 3" xfId="40689" xr:uid="{00000000-0005-0000-0000-00006C6E0000}"/>
    <cellStyle name="Migliaia 28 3 7 3" xfId="32841" xr:uid="{00000000-0005-0000-0000-00006D6E0000}"/>
    <cellStyle name="Migliaia 28 3 7 4" xfId="38038" xr:uid="{00000000-0005-0000-0000-00006E6E0000}"/>
    <cellStyle name="Migliaia 28 3 8" xfId="13673" xr:uid="{00000000-0005-0000-0000-00006F6E0000}"/>
    <cellStyle name="Migliaia 28 3 8 2" xfId="29915" xr:uid="{00000000-0005-0000-0000-0000706E0000}"/>
    <cellStyle name="Migliaia 28 3 8 2 2" xfId="35388" xr:uid="{00000000-0005-0000-0000-0000716E0000}"/>
    <cellStyle name="Migliaia 28 3 8 2 3" xfId="40690" xr:uid="{00000000-0005-0000-0000-0000726E0000}"/>
    <cellStyle name="Migliaia 28 3 8 3" xfId="32842" xr:uid="{00000000-0005-0000-0000-0000736E0000}"/>
    <cellStyle name="Migliaia 28 3 8 4" xfId="38039" xr:uid="{00000000-0005-0000-0000-0000746E0000}"/>
    <cellStyle name="Migliaia 28 3 8 5" xfId="20917" xr:uid="{00000000-0005-0000-0000-0000756E0000}"/>
    <cellStyle name="Migliaia 28 3 9" xfId="16570" xr:uid="{00000000-0005-0000-0000-0000766E0000}"/>
    <cellStyle name="Migliaia 28 4" xfId="489" xr:uid="{00000000-0005-0000-0000-0000776E0000}"/>
    <cellStyle name="Migliaia 28 4 2" xfId="4423" xr:uid="{00000000-0005-0000-0000-0000786E0000}"/>
    <cellStyle name="Migliaia 28 4 2 2" xfId="5131" xr:uid="{00000000-0005-0000-0000-0000796E0000}"/>
    <cellStyle name="Migliaia 28 4 2 2 2" xfId="29916" xr:uid="{00000000-0005-0000-0000-00007A6E0000}"/>
    <cellStyle name="Migliaia 28 4 2 2 2 2" xfId="35389" xr:uid="{00000000-0005-0000-0000-00007B6E0000}"/>
    <cellStyle name="Migliaia 28 4 2 2 2 3" xfId="40691" xr:uid="{00000000-0005-0000-0000-00007C6E0000}"/>
    <cellStyle name="Migliaia 28 4 2 2 3" xfId="32843" xr:uid="{00000000-0005-0000-0000-00007D6E0000}"/>
    <cellStyle name="Migliaia 28 4 2 2 4" xfId="38040" xr:uid="{00000000-0005-0000-0000-00007E6E0000}"/>
    <cellStyle name="Migliaia 28 4 2 3" xfId="8274" xr:uid="{00000000-0005-0000-0000-00007F6E0000}"/>
    <cellStyle name="Migliaia 28 4 2 3 2" xfId="29917" xr:uid="{00000000-0005-0000-0000-0000806E0000}"/>
    <cellStyle name="Migliaia 28 4 2 3 2 2" xfId="35390" xr:uid="{00000000-0005-0000-0000-0000816E0000}"/>
    <cellStyle name="Migliaia 28 4 2 3 2 3" xfId="40692" xr:uid="{00000000-0005-0000-0000-0000826E0000}"/>
    <cellStyle name="Migliaia 28 4 2 3 3" xfId="32844" xr:uid="{00000000-0005-0000-0000-0000836E0000}"/>
    <cellStyle name="Migliaia 28 4 2 3 4" xfId="38041" xr:uid="{00000000-0005-0000-0000-0000846E0000}"/>
    <cellStyle name="Migliaia 28 4 2 4" xfId="7621" xr:uid="{00000000-0005-0000-0000-0000856E0000}"/>
    <cellStyle name="Migliaia 28 4 2 5" xfId="7007" xr:uid="{00000000-0005-0000-0000-0000866E0000}"/>
    <cellStyle name="Migliaia 28 4 2 5 2" xfId="17780" xr:uid="{00000000-0005-0000-0000-0000876E0000}"/>
    <cellStyle name="Migliaia 28 4 2 5 3" xfId="29374" xr:uid="{00000000-0005-0000-0000-0000886E0000}"/>
    <cellStyle name="Migliaia 28 4 2 5 4" xfId="46773" xr:uid="{00000000-0005-0000-0000-0000896E0000}"/>
    <cellStyle name="Migliaia 28 4 2 5 5" xfId="49789" xr:uid="{00000000-0005-0000-0000-00008A6E0000}"/>
    <cellStyle name="Migliaia 28 4 2 6" xfId="16581" xr:uid="{00000000-0005-0000-0000-00008B6E0000}"/>
    <cellStyle name="Migliaia 28 4 2 7" xfId="20919" xr:uid="{00000000-0005-0000-0000-00008C6E0000}"/>
    <cellStyle name="Migliaia 28 4 3" xfId="5132" xr:uid="{00000000-0005-0000-0000-00008D6E0000}"/>
    <cellStyle name="Migliaia 28 4 3 2" xfId="14512" xr:uid="{00000000-0005-0000-0000-00008E6E0000}"/>
    <cellStyle name="Migliaia 28 4 3 2 2" xfId="35391" xr:uid="{00000000-0005-0000-0000-00008F6E0000}"/>
    <cellStyle name="Migliaia 28 4 3 2 3" xfId="40693" xr:uid="{00000000-0005-0000-0000-0000906E0000}"/>
    <cellStyle name="Migliaia 28 4 3 3" xfId="32845" xr:uid="{00000000-0005-0000-0000-0000916E0000}"/>
    <cellStyle name="Migliaia 28 4 3 4" xfId="38042" xr:uid="{00000000-0005-0000-0000-0000926E0000}"/>
    <cellStyle name="Migliaia 28 4 3 5" xfId="13671" xr:uid="{00000000-0005-0000-0000-0000936E0000}"/>
    <cellStyle name="Migliaia 28 4 4" xfId="8275" xr:uid="{00000000-0005-0000-0000-0000946E0000}"/>
    <cellStyle name="Migliaia 28 4 4 2" xfId="29918" xr:uid="{00000000-0005-0000-0000-0000956E0000}"/>
    <cellStyle name="Migliaia 28 4 4 2 2" xfId="35392" xr:uid="{00000000-0005-0000-0000-0000966E0000}"/>
    <cellStyle name="Migliaia 28 4 4 2 3" xfId="40694" xr:uid="{00000000-0005-0000-0000-0000976E0000}"/>
    <cellStyle name="Migliaia 28 4 4 3" xfId="32846" xr:uid="{00000000-0005-0000-0000-0000986E0000}"/>
    <cellStyle name="Migliaia 28 4 4 4" xfId="38043" xr:uid="{00000000-0005-0000-0000-0000996E0000}"/>
    <cellStyle name="Migliaia 28 4 5" xfId="7620" xr:uid="{00000000-0005-0000-0000-00009A6E0000}"/>
    <cellStyle name="Migliaia 28 4 5 2" xfId="29919" xr:uid="{00000000-0005-0000-0000-00009B6E0000}"/>
    <cellStyle name="Migliaia 28 4 5 2 2" xfId="35393" xr:uid="{00000000-0005-0000-0000-00009C6E0000}"/>
    <cellStyle name="Migliaia 28 4 5 2 3" xfId="40695" xr:uid="{00000000-0005-0000-0000-00009D6E0000}"/>
    <cellStyle name="Migliaia 28 4 5 3" xfId="32847" xr:uid="{00000000-0005-0000-0000-00009E6E0000}"/>
    <cellStyle name="Migliaia 28 4 5 4" xfId="38044" xr:uid="{00000000-0005-0000-0000-00009F6E0000}"/>
    <cellStyle name="Migliaia 28 4 6" xfId="7006" xr:uid="{00000000-0005-0000-0000-0000A06E0000}"/>
    <cellStyle name="Migliaia 28 4 6 2" xfId="17779" xr:uid="{00000000-0005-0000-0000-0000A16E0000}"/>
    <cellStyle name="Migliaia 28 4 6 2 2" xfId="35394" xr:uid="{00000000-0005-0000-0000-0000A26E0000}"/>
    <cellStyle name="Migliaia 28 4 6 2 3" xfId="40696" xr:uid="{00000000-0005-0000-0000-0000A36E0000}"/>
    <cellStyle name="Migliaia 28 4 6 2 4" xfId="29920" xr:uid="{00000000-0005-0000-0000-0000A46E0000}"/>
    <cellStyle name="Migliaia 28 4 6 3" xfId="32848" xr:uid="{00000000-0005-0000-0000-0000A56E0000}"/>
    <cellStyle name="Migliaia 28 4 6 4" xfId="38045" xr:uid="{00000000-0005-0000-0000-0000A66E0000}"/>
    <cellStyle name="Migliaia 28 4 6 5" xfId="20920" xr:uid="{00000000-0005-0000-0000-0000A76E0000}"/>
    <cellStyle name="Migliaia 28 4 6 6" xfId="42518" xr:uid="{00000000-0005-0000-0000-0000A86E0000}"/>
    <cellStyle name="Migliaia 28 4 6 7" xfId="46772" xr:uid="{00000000-0005-0000-0000-0000A96E0000}"/>
    <cellStyle name="Migliaia 28 4 6 8" xfId="49788" xr:uid="{00000000-0005-0000-0000-0000AA6E0000}"/>
    <cellStyle name="Migliaia 28 4 7" xfId="16580" xr:uid="{00000000-0005-0000-0000-0000AB6E0000}"/>
    <cellStyle name="Migliaia 28 4 7 2" xfId="29921" xr:uid="{00000000-0005-0000-0000-0000AC6E0000}"/>
    <cellStyle name="Migliaia 28 4 7 2 2" xfId="35395" xr:uid="{00000000-0005-0000-0000-0000AD6E0000}"/>
    <cellStyle name="Migliaia 28 4 7 2 3" xfId="40697" xr:uid="{00000000-0005-0000-0000-0000AE6E0000}"/>
    <cellStyle name="Migliaia 28 4 7 3" xfId="32849" xr:uid="{00000000-0005-0000-0000-0000AF6E0000}"/>
    <cellStyle name="Migliaia 28 4 7 4" xfId="38046" xr:uid="{00000000-0005-0000-0000-0000B06E0000}"/>
    <cellStyle name="Migliaia 28 4 7 5" xfId="20921" xr:uid="{00000000-0005-0000-0000-0000B16E0000}"/>
    <cellStyle name="Migliaia 28 4 8" xfId="20918" xr:uid="{00000000-0005-0000-0000-0000B26E0000}"/>
    <cellStyle name="Migliaia 28 4 9" xfId="2449" xr:uid="{00000000-0005-0000-0000-0000B36E0000}"/>
    <cellStyle name="Migliaia 28 5" xfId="490" xr:uid="{00000000-0005-0000-0000-0000B46E0000}"/>
    <cellStyle name="Migliaia 28 5 2" xfId="4424" xr:uid="{00000000-0005-0000-0000-0000B56E0000}"/>
    <cellStyle name="Migliaia 28 5 2 2" xfId="14733" xr:uid="{00000000-0005-0000-0000-0000B66E0000}"/>
    <cellStyle name="Migliaia 28 5 2 2 2" xfId="35396" xr:uid="{00000000-0005-0000-0000-0000B76E0000}"/>
    <cellStyle name="Migliaia 28 5 2 2 3" xfId="40698" xr:uid="{00000000-0005-0000-0000-0000B86E0000}"/>
    <cellStyle name="Migliaia 28 5 2 3" xfId="16583" xr:uid="{00000000-0005-0000-0000-0000B96E0000}"/>
    <cellStyle name="Migliaia 28 5 2 3 2" xfId="32850" xr:uid="{00000000-0005-0000-0000-0000BA6E0000}"/>
    <cellStyle name="Migliaia 28 5 2 4" xfId="38047" xr:uid="{00000000-0005-0000-0000-0000BB6E0000}"/>
    <cellStyle name="Migliaia 28 5 2 5" xfId="12632" xr:uid="{00000000-0005-0000-0000-0000BC6E0000}"/>
    <cellStyle name="Migliaia 28 5 3" xfId="7622" xr:uid="{00000000-0005-0000-0000-0000BD6E0000}"/>
    <cellStyle name="Migliaia 28 5 3 2" xfId="29922" xr:uid="{00000000-0005-0000-0000-0000BE6E0000}"/>
    <cellStyle name="Migliaia 28 5 3 2 2" xfId="35397" xr:uid="{00000000-0005-0000-0000-0000BF6E0000}"/>
    <cellStyle name="Migliaia 28 5 3 2 3" xfId="40699" xr:uid="{00000000-0005-0000-0000-0000C06E0000}"/>
    <cellStyle name="Migliaia 28 5 3 3" xfId="32851" xr:uid="{00000000-0005-0000-0000-0000C16E0000}"/>
    <cellStyle name="Migliaia 28 5 3 4" xfId="38048" xr:uid="{00000000-0005-0000-0000-0000C26E0000}"/>
    <cellStyle name="Migliaia 28 5 4" xfId="7008" xr:uid="{00000000-0005-0000-0000-0000C36E0000}"/>
    <cellStyle name="Migliaia 28 5 4 2" xfId="17781" xr:uid="{00000000-0005-0000-0000-0000C46E0000}"/>
    <cellStyle name="Migliaia 28 5 4 2 2" xfId="35398" xr:uid="{00000000-0005-0000-0000-0000C56E0000}"/>
    <cellStyle name="Migliaia 28 5 4 2 3" xfId="40700" xr:uid="{00000000-0005-0000-0000-0000C66E0000}"/>
    <cellStyle name="Migliaia 28 5 4 2 4" xfId="29923" xr:uid="{00000000-0005-0000-0000-0000C76E0000}"/>
    <cellStyle name="Migliaia 28 5 4 3" xfId="32852" xr:uid="{00000000-0005-0000-0000-0000C86E0000}"/>
    <cellStyle name="Migliaia 28 5 4 4" xfId="38049" xr:uid="{00000000-0005-0000-0000-0000C96E0000}"/>
    <cellStyle name="Migliaia 28 5 4 5" xfId="20923" xr:uid="{00000000-0005-0000-0000-0000CA6E0000}"/>
    <cellStyle name="Migliaia 28 5 4 6" xfId="42519" xr:uid="{00000000-0005-0000-0000-0000CB6E0000}"/>
    <cellStyle name="Migliaia 28 5 4 7" xfId="46774" xr:uid="{00000000-0005-0000-0000-0000CC6E0000}"/>
    <cellStyle name="Migliaia 28 5 4 8" xfId="49790" xr:uid="{00000000-0005-0000-0000-0000CD6E0000}"/>
    <cellStyle name="Migliaia 28 5 5" xfId="16582" xr:uid="{00000000-0005-0000-0000-0000CE6E0000}"/>
    <cellStyle name="Migliaia 28 5 5 2" xfId="29924" xr:uid="{00000000-0005-0000-0000-0000CF6E0000}"/>
    <cellStyle name="Migliaia 28 5 5 2 2" xfId="35399" xr:uid="{00000000-0005-0000-0000-0000D06E0000}"/>
    <cellStyle name="Migliaia 28 5 5 2 3" xfId="40701" xr:uid="{00000000-0005-0000-0000-0000D16E0000}"/>
    <cellStyle name="Migliaia 28 5 5 3" xfId="32853" xr:uid="{00000000-0005-0000-0000-0000D26E0000}"/>
    <cellStyle name="Migliaia 28 5 5 4" xfId="38050" xr:uid="{00000000-0005-0000-0000-0000D36E0000}"/>
    <cellStyle name="Migliaia 28 5 5 5" xfId="20924" xr:uid="{00000000-0005-0000-0000-0000D46E0000}"/>
    <cellStyle name="Migliaia 28 5 6" xfId="20925" xr:uid="{00000000-0005-0000-0000-0000D56E0000}"/>
    <cellStyle name="Migliaia 28 5 6 2" xfId="29925" xr:uid="{00000000-0005-0000-0000-0000D66E0000}"/>
    <cellStyle name="Migliaia 28 5 6 2 2" xfId="35400" xr:uid="{00000000-0005-0000-0000-0000D76E0000}"/>
    <cellStyle name="Migliaia 28 5 6 2 3" xfId="40702" xr:uid="{00000000-0005-0000-0000-0000D86E0000}"/>
    <cellStyle name="Migliaia 28 5 6 3" xfId="32854" xr:uid="{00000000-0005-0000-0000-0000D96E0000}"/>
    <cellStyle name="Migliaia 28 5 6 4" xfId="38051" xr:uid="{00000000-0005-0000-0000-0000DA6E0000}"/>
    <cellStyle name="Migliaia 28 5 7" xfId="20922" xr:uid="{00000000-0005-0000-0000-0000DB6E0000}"/>
    <cellStyle name="Migliaia 28 5 8" xfId="2450" xr:uid="{00000000-0005-0000-0000-0000DC6E0000}"/>
    <cellStyle name="Migliaia 28 6" xfId="2445" xr:uid="{00000000-0005-0000-0000-0000DD6E0000}"/>
    <cellStyle name="Migliaia 28 6 2" xfId="4419" xr:uid="{00000000-0005-0000-0000-0000DE6E0000}"/>
    <cellStyle name="Migliaia 28 6 2 2" xfId="6031" xr:uid="{00000000-0005-0000-0000-0000DF6E0000}"/>
    <cellStyle name="Migliaia 28 6 2 3" xfId="14969" xr:uid="{00000000-0005-0000-0000-0000E06E0000}"/>
    <cellStyle name="Migliaia 28 6 2 4" xfId="16585" xr:uid="{00000000-0005-0000-0000-0000E16E0000}"/>
    <cellStyle name="Migliaia 28 6 2 5" xfId="28643" xr:uid="{00000000-0005-0000-0000-0000E26E0000}"/>
    <cellStyle name="Migliaia 28 6 2 6" xfId="12634" xr:uid="{00000000-0005-0000-0000-0000E36E0000}"/>
    <cellStyle name="Migliaia 28 6 3" xfId="5783" xr:uid="{00000000-0005-0000-0000-0000E46E0000}"/>
    <cellStyle name="Migliaia 28 6 3 2" xfId="31554" xr:uid="{00000000-0005-0000-0000-0000E56E0000}"/>
    <cellStyle name="Migliaia 28 6 3 2 2" xfId="36714" xr:uid="{00000000-0005-0000-0000-0000E66E0000}"/>
    <cellStyle name="Migliaia 28 6 3 2 3" xfId="42016" xr:uid="{00000000-0005-0000-0000-0000E76E0000}"/>
    <cellStyle name="Migliaia 28 6 3 3" xfId="34063" xr:uid="{00000000-0005-0000-0000-0000E86E0000}"/>
    <cellStyle name="Migliaia 28 6 3 4" xfId="39365" xr:uid="{00000000-0005-0000-0000-0000E96E0000}"/>
    <cellStyle name="Migliaia 28 6 4" xfId="16584" xr:uid="{00000000-0005-0000-0000-0000EA6E0000}"/>
    <cellStyle name="Migliaia 28 6 4 2" xfId="35401" xr:uid="{00000000-0005-0000-0000-0000EB6E0000}"/>
    <cellStyle name="Migliaia 28 6 4 3" xfId="40703" xr:uid="{00000000-0005-0000-0000-0000EC6E0000}"/>
    <cellStyle name="Migliaia 28 6 4 4" xfId="29926" xr:uid="{00000000-0005-0000-0000-0000ED6E0000}"/>
    <cellStyle name="Migliaia 28 6 5" xfId="32855" xr:uid="{00000000-0005-0000-0000-0000EE6E0000}"/>
    <cellStyle name="Migliaia 28 6 6" xfId="38052" xr:uid="{00000000-0005-0000-0000-0000EF6E0000}"/>
    <cellStyle name="Migliaia 28 6 7" xfId="12633" xr:uid="{00000000-0005-0000-0000-0000F06E0000}"/>
    <cellStyle name="Migliaia 28 7" xfId="4075" xr:uid="{00000000-0005-0000-0000-0000F16E0000}"/>
    <cellStyle name="Migliaia 28 7 2" xfId="10545" xr:uid="{00000000-0005-0000-0000-0000F26E0000}"/>
    <cellStyle name="Migliaia 28 7 2 2" xfId="31555" xr:uid="{00000000-0005-0000-0000-0000F36E0000}"/>
    <cellStyle name="Migliaia 28 7 2 2 2" xfId="36715" xr:uid="{00000000-0005-0000-0000-0000F46E0000}"/>
    <cellStyle name="Migliaia 28 7 2 2 3" xfId="42017" xr:uid="{00000000-0005-0000-0000-0000F56E0000}"/>
    <cellStyle name="Migliaia 28 7 2 3" xfId="34064" xr:uid="{00000000-0005-0000-0000-0000F66E0000}"/>
    <cellStyle name="Migliaia 28 7 2 4" xfId="39366" xr:uid="{00000000-0005-0000-0000-0000F76E0000}"/>
    <cellStyle name="Migliaia 28 7 3" xfId="16586" xr:uid="{00000000-0005-0000-0000-0000F86E0000}"/>
    <cellStyle name="Migliaia 28 7 3 2" xfId="35402" xr:uid="{00000000-0005-0000-0000-0000F96E0000}"/>
    <cellStyle name="Migliaia 28 7 3 3" xfId="40704" xr:uid="{00000000-0005-0000-0000-0000FA6E0000}"/>
    <cellStyle name="Migliaia 28 7 3 4" xfId="29927" xr:uid="{00000000-0005-0000-0000-0000FB6E0000}"/>
    <cellStyle name="Migliaia 28 7 4" xfId="32856" xr:uid="{00000000-0005-0000-0000-0000FC6E0000}"/>
    <cellStyle name="Migliaia 28 7 5" xfId="38053" xr:uid="{00000000-0005-0000-0000-0000FD6E0000}"/>
    <cellStyle name="Migliaia 28 7 6" xfId="12635" xr:uid="{00000000-0005-0000-0000-0000FE6E0000}"/>
    <cellStyle name="Migliaia 28 8" xfId="3643" xr:uid="{00000000-0005-0000-0000-0000FF6E0000}"/>
    <cellStyle name="Migliaia 28 8 2" xfId="10250" xr:uid="{00000000-0005-0000-0000-0000006F0000}"/>
    <cellStyle name="Migliaia 28 8 2 2" xfId="31556" xr:uid="{00000000-0005-0000-0000-0000016F0000}"/>
    <cellStyle name="Migliaia 28 8 2 2 2" xfId="36716" xr:uid="{00000000-0005-0000-0000-0000026F0000}"/>
    <cellStyle name="Migliaia 28 8 2 2 3" xfId="42018" xr:uid="{00000000-0005-0000-0000-0000036F0000}"/>
    <cellStyle name="Migliaia 28 8 2 3" xfId="34065" xr:uid="{00000000-0005-0000-0000-0000046F0000}"/>
    <cellStyle name="Migliaia 28 8 2 4" xfId="39367" xr:uid="{00000000-0005-0000-0000-0000056F0000}"/>
    <cellStyle name="Migliaia 28 8 3" xfId="16587" xr:uid="{00000000-0005-0000-0000-0000066F0000}"/>
    <cellStyle name="Migliaia 28 8 3 2" xfId="35403" xr:uid="{00000000-0005-0000-0000-0000076F0000}"/>
    <cellStyle name="Migliaia 28 8 3 3" xfId="40705" xr:uid="{00000000-0005-0000-0000-0000086F0000}"/>
    <cellStyle name="Migliaia 28 8 3 4" xfId="29928" xr:uid="{00000000-0005-0000-0000-0000096F0000}"/>
    <cellStyle name="Migliaia 28 8 4" xfId="32857" xr:uid="{00000000-0005-0000-0000-00000A6F0000}"/>
    <cellStyle name="Migliaia 28 8 5" xfId="38054" xr:uid="{00000000-0005-0000-0000-00000B6F0000}"/>
    <cellStyle name="Migliaia 28 8 6" xfId="12636" xr:uid="{00000000-0005-0000-0000-00000C6F0000}"/>
    <cellStyle name="Migliaia 28 9" xfId="13481" xr:uid="{00000000-0005-0000-0000-00000D6F0000}"/>
    <cellStyle name="Migliaia 28 9 2" xfId="29929" xr:uid="{00000000-0005-0000-0000-00000E6F0000}"/>
    <cellStyle name="Migliaia 28 9 2 2" xfId="35404" xr:uid="{00000000-0005-0000-0000-00000F6F0000}"/>
    <cellStyle name="Migliaia 28 9 2 3" xfId="40706" xr:uid="{00000000-0005-0000-0000-0000106F0000}"/>
    <cellStyle name="Migliaia 28 9 3" xfId="32858" xr:uid="{00000000-0005-0000-0000-0000116F0000}"/>
    <cellStyle name="Migliaia 28 9 4" xfId="38055" xr:uid="{00000000-0005-0000-0000-0000126F0000}"/>
    <cellStyle name="Migliaia 29" xfId="491" xr:uid="{00000000-0005-0000-0000-0000136F0000}"/>
    <cellStyle name="Migliaia 29 10" xfId="16588" xr:uid="{00000000-0005-0000-0000-0000146F0000}"/>
    <cellStyle name="Migliaia 29 10 2" xfId="35405" xr:uid="{00000000-0005-0000-0000-0000156F0000}"/>
    <cellStyle name="Migliaia 29 10 3" xfId="40707" xr:uid="{00000000-0005-0000-0000-0000166F0000}"/>
    <cellStyle name="Migliaia 29 10 4" xfId="29930" xr:uid="{00000000-0005-0000-0000-0000176F0000}"/>
    <cellStyle name="Migliaia 29 11" xfId="32859" xr:uid="{00000000-0005-0000-0000-0000186F0000}"/>
    <cellStyle name="Migliaia 29 12" xfId="38056" xr:uid="{00000000-0005-0000-0000-0000196F0000}"/>
    <cellStyle name="Migliaia 29 13" xfId="1846" xr:uid="{00000000-0005-0000-0000-00001A6F0000}"/>
    <cellStyle name="Migliaia 29 2" xfId="492" xr:uid="{00000000-0005-0000-0000-00001B6F0000}"/>
    <cellStyle name="Migliaia 29 2 2" xfId="2452" xr:uid="{00000000-0005-0000-0000-00001C6F0000}"/>
    <cellStyle name="Migliaia 29 2 2 2" xfId="4426" xr:uid="{00000000-0005-0000-0000-00001D6F0000}"/>
    <cellStyle name="Migliaia 29 2 2 2 2" xfId="10690" xr:uid="{00000000-0005-0000-0000-00001E6F0000}"/>
    <cellStyle name="Migliaia 29 2 2 2 2 2" xfId="35406" xr:uid="{00000000-0005-0000-0000-00001F6F0000}"/>
    <cellStyle name="Migliaia 29 2 2 2 2 3" xfId="40708" xr:uid="{00000000-0005-0000-0000-0000206F0000}"/>
    <cellStyle name="Migliaia 29 2 2 2 3" xfId="14734" xr:uid="{00000000-0005-0000-0000-0000216F0000}"/>
    <cellStyle name="Migliaia 29 2 2 2 4" xfId="16591" xr:uid="{00000000-0005-0000-0000-0000226F0000}"/>
    <cellStyle name="Migliaia 29 2 2 2 4 2" xfId="38057" xr:uid="{00000000-0005-0000-0000-0000236F0000}"/>
    <cellStyle name="Migliaia 29 2 2 2 5" xfId="12637" xr:uid="{00000000-0005-0000-0000-0000246F0000}"/>
    <cellStyle name="Migliaia 29 2 2 3" xfId="7915" xr:uid="{00000000-0005-0000-0000-0000256F0000}"/>
    <cellStyle name="Migliaia 29 2 2 3 2" xfId="31557" xr:uid="{00000000-0005-0000-0000-0000266F0000}"/>
    <cellStyle name="Migliaia 29 2 2 3 2 2" xfId="36717" xr:uid="{00000000-0005-0000-0000-0000276F0000}"/>
    <cellStyle name="Migliaia 29 2 2 3 2 3" xfId="42019" xr:uid="{00000000-0005-0000-0000-0000286F0000}"/>
    <cellStyle name="Migliaia 29 2 2 3 3" xfId="34066" xr:uid="{00000000-0005-0000-0000-0000296F0000}"/>
    <cellStyle name="Migliaia 29 2 2 3 4" xfId="39368" xr:uid="{00000000-0005-0000-0000-00002A6F0000}"/>
    <cellStyle name="Migliaia 29 2 2 4" xfId="7009" xr:uid="{00000000-0005-0000-0000-00002B6F0000}"/>
    <cellStyle name="Migliaia 29 2 2 4 2" xfId="17782" xr:uid="{00000000-0005-0000-0000-00002C6F0000}"/>
    <cellStyle name="Migliaia 29 2 2 4 3" xfId="43591" xr:uid="{00000000-0005-0000-0000-00002D6F0000}"/>
    <cellStyle name="Migliaia 29 2 2 4 4" xfId="46775" xr:uid="{00000000-0005-0000-0000-00002E6F0000}"/>
    <cellStyle name="Migliaia 29 2 2 4 5" xfId="49791" xr:uid="{00000000-0005-0000-0000-00002F6F0000}"/>
    <cellStyle name="Migliaia 29 2 2 5" xfId="16590" xr:uid="{00000000-0005-0000-0000-0000306F0000}"/>
    <cellStyle name="Migliaia 29 2 2 6" xfId="20931" xr:uid="{00000000-0005-0000-0000-0000316F0000}"/>
    <cellStyle name="Migliaia 29 2 3" xfId="4079" xr:uid="{00000000-0005-0000-0000-0000326F0000}"/>
    <cellStyle name="Migliaia 29 2 3 2" xfId="10549" xr:uid="{00000000-0005-0000-0000-0000336F0000}"/>
    <cellStyle name="Migliaia 29 2 3 2 2" xfId="31558" xr:uid="{00000000-0005-0000-0000-0000346F0000}"/>
    <cellStyle name="Migliaia 29 2 3 2 2 2" xfId="36718" xr:uid="{00000000-0005-0000-0000-0000356F0000}"/>
    <cellStyle name="Migliaia 29 2 3 2 2 3" xfId="42020" xr:uid="{00000000-0005-0000-0000-0000366F0000}"/>
    <cellStyle name="Migliaia 29 2 3 2 3" xfId="34067" xr:uid="{00000000-0005-0000-0000-0000376F0000}"/>
    <cellStyle name="Migliaia 29 2 3 2 4" xfId="39369" xr:uid="{00000000-0005-0000-0000-0000386F0000}"/>
    <cellStyle name="Migliaia 29 2 3 3" xfId="16592" xr:uid="{00000000-0005-0000-0000-0000396F0000}"/>
    <cellStyle name="Migliaia 29 2 3 3 2" xfId="35407" xr:uid="{00000000-0005-0000-0000-00003A6F0000}"/>
    <cellStyle name="Migliaia 29 2 3 3 3" xfId="40709" xr:uid="{00000000-0005-0000-0000-00003B6F0000}"/>
    <cellStyle name="Migliaia 29 2 3 3 4" xfId="29932" xr:uid="{00000000-0005-0000-0000-00003C6F0000}"/>
    <cellStyle name="Migliaia 29 2 3 4" xfId="32861" xr:uid="{00000000-0005-0000-0000-00003D6F0000}"/>
    <cellStyle name="Migliaia 29 2 3 5" xfId="38058" xr:uid="{00000000-0005-0000-0000-00003E6F0000}"/>
    <cellStyle name="Migliaia 29 2 3 6" xfId="12638" xr:uid="{00000000-0005-0000-0000-00003F6F0000}"/>
    <cellStyle name="Migliaia 29 2 4" xfId="3648" xr:uid="{00000000-0005-0000-0000-0000406F0000}"/>
    <cellStyle name="Migliaia 29 2 4 2" xfId="10254" xr:uid="{00000000-0005-0000-0000-0000416F0000}"/>
    <cellStyle name="Migliaia 29 2 4 2 2" xfId="35408" xr:uid="{00000000-0005-0000-0000-0000426F0000}"/>
    <cellStyle name="Migliaia 29 2 4 2 3" xfId="40710" xr:uid="{00000000-0005-0000-0000-0000436F0000}"/>
    <cellStyle name="Migliaia 29 2 4 3" xfId="15022" xr:uid="{00000000-0005-0000-0000-0000446F0000}"/>
    <cellStyle name="Migliaia 29 2 4 4" xfId="16593" xr:uid="{00000000-0005-0000-0000-0000456F0000}"/>
    <cellStyle name="Migliaia 29 2 4 4 2" xfId="38059" xr:uid="{00000000-0005-0000-0000-0000466F0000}"/>
    <cellStyle name="Migliaia 29 2 4 5" xfId="12639" xr:uid="{00000000-0005-0000-0000-0000476F0000}"/>
    <cellStyle name="Migliaia 29 2 5" xfId="9430" xr:uid="{00000000-0005-0000-0000-0000486F0000}"/>
    <cellStyle name="Migliaia 29 2 5 2" xfId="29934" xr:uid="{00000000-0005-0000-0000-0000496F0000}"/>
    <cellStyle name="Migliaia 29 2 5 2 2" xfId="35409" xr:uid="{00000000-0005-0000-0000-00004A6F0000}"/>
    <cellStyle name="Migliaia 29 2 5 2 3" xfId="40711" xr:uid="{00000000-0005-0000-0000-00004B6F0000}"/>
    <cellStyle name="Migliaia 29 2 5 3" xfId="32863" xr:uid="{00000000-0005-0000-0000-00004C6F0000}"/>
    <cellStyle name="Migliaia 29 2 5 4" xfId="38060" xr:uid="{00000000-0005-0000-0000-00004D6F0000}"/>
    <cellStyle name="Migliaia 29 2 6" xfId="16589" xr:uid="{00000000-0005-0000-0000-00004E6F0000}"/>
    <cellStyle name="Migliaia 29 2 6 2" xfId="29935" xr:uid="{00000000-0005-0000-0000-00004F6F0000}"/>
    <cellStyle name="Migliaia 29 2 6 2 2" xfId="35410" xr:uid="{00000000-0005-0000-0000-0000506F0000}"/>
    <cellStyle name="Migliaia 29 2 6 2 3" xfId="40712" xr:uid="{00000000-0005-0000-0000-0000516F0000}"/>
    <cellStyle name="Migliaia 29 2 6 3" xfId="32864" xr:uid="{00000000-0005-0000-0000-0000526F0000}"/>
    <cellStyle name="Migliaia 29 2 6 4" xfId="38061" xr:uid="{00000000-0005-0000-0000-0000536F0000}"/>
    <cellStyle name="Migliaia 29 2 6 5" xfId="20936" xr:uid="{00000000-0005-0000-0000-0000546F0000}"/>
    <cellStyle name="Migliaia 29 2 7" xfId="20930" xr:uid="{00000000-0005-0000-0000-0000556F0000}"/>
    <cellStyle name="Migliaia 29 2 8" xfId="1847" xr:uid="{00000000-0005-0000-0000-0000566F0000}"/>
    <cellStyle name="Migliaia 29 3" xfId="493" xr:uid="{00000000-0005-0000-0000-0000576F0000}"/>
    <cellStyle name="Migliaia 29 3 10" xfId="20937" xr:uid="{00000000-0005-0000-0000-0000586F0000}"/>
    <cellStyle name="Migliaia 29 3 11" xfId="12640" xr:uid="{00000000-0005-0000-0000-0000596F0000}"/>
    <cellStyle name="Migliaia 29 3 12" xfId="1848" xr:uid="{00000000-0005-0000-0000-00005A6F0000}"/>
    <cellStyle name="Migliaia 29 3 2" xfId="494" xr:uid="{00000000-0005-0000-0000-00005B6F0000}"/>
    <cellStyle name="Migliaia 29 3 2 2" xfId="4428" xr:uid="{00000000-0005-0000-0000-00005C6F0000}"/>
    <cellStyle name="Migliaia 29 3 2 2 2" xfId="8276" xr:uid="{00000000-0005-0000-0000-00005D6F0000}"/>
    <cellStyle name="Migliaia 29 3 2 2 2 2" xfId="14735" xr:uid="{00000000-0005-0000-0000-00005E6F0000}"/>
    <cellStyle name="Migliaia 29 3 2 2 2 2 2" xfId="18171" xr:uid="{00000000-0005-0000-0000-00005F6F0000}"/>
    <cellStyle name="Migliaia 29 3 2 2 2 2 2 2" xfId="35411" xr:uid="{00000000-0005-0000-0000-0000606F0000}"/>
    <cellStyle name="Migliaia 29 3 2 2 2 2 3" xfId="40713" xr:uid="{00000000-0005-0000-0000-0000616F0000}"/>
    <cellStyle name="Migliaia 29 3 2 2 2 2 4" xfId="29936" xr:uid="{00000000-0005-0000-0000-0000626F0000}"/>
    <cellStyle name="Migliaia 29 3 2 2 2 3" xfId="32865" xr:uid="{00000000-0005-0000-0000-0000636F0000}"/>
    <cellStyle name="Migliaia 29 3 2 2 2 4" xfId="38062" xr:uid="{00000000-0005-0000-0000-0000646F0000}"/>
    <cellStyle name="Migliaia 29 3 2 2 2 5" xfId="33469" xr:uid="{00000000-0005-0000-0000-0000656F0000}"/>
    <cellStyle name="Migliaia 29 3 2 2 2 6" xfId="47177" xr:uid="{00000000-0005-0000-0000-0000666F0000}"/>
    <cellStyle name="Migliaia 29 3 2 2 2 7" xfId="50193" xr:uid="{00000000-0005-0000-0000-0000676F0000}"/>
    <cellStyle name="Migliaia 29 3 2 2 2 8" xfId="13968" xr:uid="{00000000-0005-0000-0000-0000686F0000}"/>
    <cellStyle name="Migliaia 29 3 2 2 3" xfId="8477" xr:uid="{00000000-0005-0000-0000-0000696F0000}"/>
    <cellStyle name="Migliaia 29 3 2 2 4" xfId="7010" xr:uid="{00000000-0005-0000-0000-00006A6F0000}"/>
    <cellStyle name="Migliaia 29 3 2 2 4 2" xfId="17783" xr:uid="{00000000-0005-0000-0000-00006B6F0000}"/>
    <cellStyle name="Migliaia 29 3 2 2 4 3" xfId="42520" xr:uid="{00000000-0005-0000-0000-00006C6F0000}"/>
    <cellStyle name="Migliaia 29 3 2 2 4 4" xfId="46776" xr:uid="{00000000-0005-0000-0000-00006D6F0000}"/>
    <cellStyle name="Migliaia 29 3 2 2 4 5" xfId="49792" xr:uid="{00000000-0005-0000-0000-00006E6F0000}"/>
    <cellStyle name="Migliaia 29 3 2 2 5" xfId="16596" xr:uid="{00000000-0005-0000-0000-00006F6F0000}"/>
    <cellStyle name="Migliaia 29 3 2 2 6" xfId="20939" xr:uid="{00000000-0005-0000-0000-0000706F0000}"/>
    <cellStyle name="Migliaia 29 3 2 3" xfId="3650" xr:uid="{00000000-0005-0000-0000-0000716F0000}"/>
    <cellStyle name="Migliaia 29 3 2 3 2" xfId="8532" xr:uid="{00000000-0005-0000-0000-0000726F0000}"/>
    <cellStyle name="Migliaia 29 3 2 3 2 2" xfId="35412" xr:uid="{00000000-0005-0000-0000-0000736F0000}"/>
    <cellStyle name="Migliaia 29 3 2 3 2 3" xfId="40714" xr:uid="{00000000-0005-0000-0000-0000746F0000}"/>
    <cellStyle name="Migliaia 29 3 2 3 2 4" xfId="29937" xr:uid="{00000000-0005-0000-0000-0000756F0000}"/>
    <cellStyle name="Migliaia 29 3 2 3 3" xfId="8277" xr:uid="{00000000-0005-0000-0000-0000766F0000}"/>
    <cellStyle name="Migliaia 29 3 2 3 4" xfId="16597" xr:uid="{00000000-0005-0000-0000-0000776F0000}"/>
    <cellStyle name="Migliaia 29 3 2 3 4 2" xfId="38063" xr:uid="{00000000-0005-0000-0000-0000786F0000}"/>
    <cellStyle name="Migliaia 29 3 2 3 5" xfId="12641" xr:uid="{00000000-0005-0000-0000-0000796F0000}"/>
    <cellStyle name="Migliaia 29 3 2 4" xfId="7623" xr:uid="{00000000-0005-0000-0000-00007A6F0000}"/>
    <cellStyle name="Migliaia 29 3 2 4 2" xfId="14387" xr:uid="{00000000-0005-0000-0000-00007B6F0000}"/>
    <cellStyle name="Migliaia 29 3 2 4 2 2" xfId="35413" xr:uid="{00000000-0005-0000-0000-00007C6F0000}"/>
    <cellStyle name="Migliaia 29 3 2 4 2 3" xfId="40715" xr:uid="{00000000-0005-0000-0000-00007D6F0000}"/>
    <cellStyle name="Migliaia 29 3 2 4 3" xfId="32867" xr:uid="{00000000-0005-0000-0000-00007E6F0000}"/>
    <cellStyle name="Migliaia 29 3 2 4 4" xfId="38064" xr:uid="{00000000-0005-0000-0000-00007F6F0000}"/>
    <cellStyle name="Migliaia 29 3 2 4 5" xfId="13484" xr:uid="{00000000-0005-0000-0000-0000806F0000}"/>
    <cellStyle name="Migliaia 29 3 2 5" xfId="13669" xr:uid="{00000000-0005-0000-0000-0000816F0000}"/>
    <cellStyle name="Migliaia 29 3 2 5 2" xfId="29939" xr:uid="{00000000-0005-0000-0000-0000826F0000}"/>
    <cellStyle name="Migliaia 29 3 2 5 2 2" xfId="35414" xr:uid="{00000000-0005-0000-0000-0000836F0000}"/>
    <cellStyle name="Migliaia 29 3 2 5 2 3" xfId="40716" xr:uid="{00000000-0005-0000-0000-0000846F0000}"/>
    <cellStyle name="Migliaia 29 3 2 5 3" xfId="32868" xr:uid="{00000000-0005-0000-0000-0000856F0000}"/>
    <cellStyle name="Migliaia 29 3 2 5 4" xfId="38065" xr:uid="{00000000-0005-0000-0000-0000866F0000}"/>
    <cellStyle name="Migliaia 29 3 2 6" xfId="16595" xr:uid="{00000000-0005-0000-0000-0000876F0000}"/>
    <cellStyle name="Migliaia 29 3 2 6 2" xfId="29940" xr:uid="{00000000-0005-0000-0000-0000886F0000}"/>
    <cellStyle name="Migliaia 29 3 2 6 2 2" xfId="35415" xr:uid="{00000000-0005-0000-0000-0000896F0000}"/>
    <cellStyle name="Migliaia 29 3 2 6 2 3" xfId="40717" xr:uid="{00000000-0005-0000-0000-00008A6F0000}"/>
    <cellStyle name="Migliaia 29 3 2 6 3" xfId="32869" xr:uid="{00000000-0005-0000-0000-00008B6F0000}"/>
    <cellStyle name="Migliaia 29 3 2 6 4" xfId="38066" xr:uid="{00000000-0005-0000-0000-00008C6F0000}"/>
    <cellStyle name="Migliaia 29 3 2 6 5" xfId="20943" xr:uid="{00000000-0005-0000-0000-00008D6F0000}"/>
    <cellStyle name="Migliaia 29 3 2 7" xfId="20938" xr:uid="{00000000-0005-0000-0000-00008E6F0000}"/>
    <cellStyle name="Migliaia 29 3 2 8" xfId="2454" xr:uid="{00000000-0005-0000-0000-00008F6F0000}"/>
    <cellStyle name="Migliaia 29 3 3" xfId="2453" xr:uid="{00000000-0005-0000-0000-0000906F0000}"/>
    <cellStyle name="Migliaia 29 3 3 2" xfId="4427" xr:uid="{00000000-0005-0000-0000-0000916F0000}"/>
    <cellStyle name="Migliaia 29 3 3 2 2" xfId="6034" xr:uid="{00000000-0005-0000-0000-0000926F0000}"/>
    <cellStyle name="Migliaia 29 3 3 2 2 2" xfId="35417" xr:uid="{00000000-0005-0000-0000-0000936F0000}"/>
    <cellStyle name="Migliaia 29 3 3 2 2 3" xfId="40719" xr:uid="{00000000-0005-0000-0000-0000946F0000}"/>
    <cellStyle name="Migliaia 29 3 3 2 3" xfId="14513" xr:uid="{00000000-0005-0000-0000-0000956F0000}"/>
    <cellStyle name="Migliaia 29 3 3 2 4" xfId="16599" xr:uid="{00000000-0005-0000-0000-0000966F0000}"/>
    <cellStyle name="Migliaia 29 3 3 2 4 2" xfId="38068" xr:uid="{00000000-0005-0000-0000-0000976F0000}"/>
    <cellStyle name="Migliaia 29 3 3 2 5" xfId="12643" xr:uid="{00000000-0005-0000-0000-0000986F0000}"/>
    <cellStyle name="Migliaia 29 3 3 3" xfId="5786" xr:uid="{00000000-0005-0000-0000-0000996F0000}"/>
    <cellStyle name="Migliaia 29 3 3 3 2" xfId="29943" xr:uid="{00000000-0005-0000-0000-00009A6F0000}"/>
    <cellStyle name="Migliaia 29 3 3 3 2 2" xfId="35418" xr:uid="{00000000-0005-0000-0000-00009B6F0000}"/>
    <cellStyle name="Migliaia 29 3 3 3 2 3" xfId="40720" xr:uid="{00000000-0005-0000-0000-00009C6F0000}"/>
    <cellStyle name="Migliaia 29 3 3 3 3" xfId="32872" xr:uid="{00000000-0005-0000-0000-00009D6F0000}"/>
    <cellStyle name="Migliaia 29 3 3 3 4" xfId="38069" xr:uid="{00000000-0005-0000-0000-00009E6F0000}"/>
    <cellStyle name="Migliaia 29 3 3 4" xfId="16598" xr:uid="{00000000-0005-0000-0000-00009F6F0000}"/>
    <cellStyle name="Migliaia 29 3 3 4 2" xfId="29944" xr:uid="{00000000-0005-0000-0000-0000A06F0000}"/>
    <cellStyle name="Migliaia 29 3 3 4 2 2" xfId="35419" xr:uid="{00000000-0005-0000-0000-0000A16F0000}"/>
    <cellStyle name="Migliaia 29 3 3 4 2 3" xfId="40721" xr:uid="{00000000-0005-0000-0000-0000A26F0000}"/>
    <cellStyle name="Migliaia 29 3 3 4 3" xfId="32873" xr:uid="{00000000-0005-0000-0000-0000A36F0000}"/>
    <cellStyle name="Migliaia 29 3 3 4 4" xfId="38070" xr:uid="{00000000-0005-0000-0000-0000A46F0000}"/>
    <cellStyle name="Migliaia 29 3 3 4 5" xfId="20947" xr:uid="{00000000-0005-0000-0000-0000A56F0000}"/>
    <cellStyle name="Migliaia 29 3 3 5" xfId="20948" xr:uid="{00000000-0005-0000-0000-0000A66F0000}"/>
    <cellStyle name="Migliaia 29 3 3 5 2" xfId="29945" xr:uid="{00000000-0005-0000-0000-0000A76F0000}"/>
    <cellStyle name="Migliaia 29 3 3 5 2 2" xfId="35420" xr:uid="{00000000-0005-0000-0000-0000A86F0000}"/>
    <cellStyle name="Migliaia 29 3 3 5 2 3" xfId="40722" xr:uid="{00000000-0005-0000-0000-0000A96F0000}"/>
    <cellStyle name="Migliaia 29 3 3 5 3" xfId="32874" xr:uid="{00000000-0005-0000-0000-0000AA6F0000}"/>
    <cellStyle name="Migliaia 29 3 3 5 4" xfId="38071" xr:uid="{00000000-0005-0000-0000-0000AB6F0000}"/>
    <cellStyle name="Migliaia 29 3 3 6" xfId="29941" xr:uid="{00000000-0005-0000-0000-0000AC6F0000}"/>
    <cellStyle name="Migliaia 29 3 3 6 2" xfId="35416" xr:uid="{00000000-0005-0000-0000-0000AD6F0000}"/>
    <cellStyle name="Migliaia 29 3 3 6 3" xfId="40718" xr:uid="{00000000-0005-0000-0000-0000AE6F0000}"/>
    <cellStyle name="Migliaia 29 3 3 7" xfId="32870" xr:uid="{00000000-0005-0000-0000-0000AF6F0000}"/>
    <cellStyle name="Migliaia 29 3 3 8" xfId="38067" xr:uid="{00000000-0005-0000-0000-0000B06F0000}"/>
    <cellStyle name="Migliaia 29 3 3 9" xfId="12642" xr:uid="{00000000-0005-0000-0000-0000B16F0000}"/>
    <cellStyle name="Migliaia 29 3 4" xfId="3288" xr:uid="{00000000-0005-0000-0000-0000B26F0000}"/>
    <cellStyle name="Migliaia 29 3 4 2" xfId="4798" xr:uid="{00000000-0005-0000-0000-0000B36F0000}"/>
    <cellStyle name="Migliaia 29 3 4 2 2" xfId="10750" xr:uid="{00000000-0005-0000-0000-0000B46F0000}"/>
    <cellStyle name="Migliaia 29 3 4 2 3" xfId="14437" xr:uid="{00000000-0005-0000-0000-0000B56F0000}"/>
    <cellStyle name="Migliaia 29 3 4 2 4" xfId="16601" xr:uid="{00000000-0005-0000-0000-0000B66F0000}"/>
    <cellStyle name="Migliaia 29 3 4 2 5" xfId="28648" xr:uid="{00000000-0005-0000-0000-0000B76F0000}"/>
    <cellStyle name="Migliaia 29 3 4 2 6" xfId="12645" xr:uid="{00000000-0005-0000-0000-0000B86F0000}"/>
    <cellStyle name="Migliaia 29 3 4 3" xfId="9998" xr:uid="{00000000-0005-0000-0000-0000B96F0000}"/>
    <cellStyle name="Migliaia 29 3 4 3 2" xfId="31559" xr:uid="{00000000-0005-0000-0000-0000BA6F0000}"/>
    <cellStyle name="Migliaia 29 3 4 3 2 2" xfId="36719" xr:uid="{00000000-0005-0000-0000-0000BB6F0000}"/>
    <cellStyle name="Migliaia 29 3 4 3 2 3" xfId="42021" xr:uid="{00000000-0005-0000-0000-0000BC6F0000}"/>
    <cellStyle name="Migliaia 29 3 4 3 3" xfId="34068" xr:uid="{00000000-0005-0000-0000-0000BD6F0000}"/>
    <cellStyle name="Migliaia 29 3 4 3 4" xfId="39370" xr:uid="{00000000-0005-0000-0000-0000BE6F0000}"/>
    <cellStyle name="Migliaia 29 3 4 4" xfId="16600" xr:uid="{00000000-0005-0000-0000-0000BF6F0000}"/>
    <cellStyle name="Migliaia 29 3 4 4 2" xfId="35421" xr:uid="{00000000-0005-0000-0000-0000C06F0000}"/>
    <cellStyle name="Migliaia 29 3 4 4 3" xfId="40723" xr:uid="{00000000-0005-0000-0000-0000C16F0000}"/>
    <cellStyle name="Migliaia 29 3 4 4 4" xfId="29946" xr:uid="{00000000-0005-0000-0000-0000C26F0000}"/>
    <cellStyle name="Migliaia 29 3 4 5" xfId="32875" xr:uid="{00000000-0005-0000-0000-0000C36F0000}"/>
    <cellStyle name="Migliaia 29 3 4 6" xfId="38072" xr:uid="{00000000-0005-0000-0000-0000C46F0000}"/>
    <cellStyle name="Migliaia 29 3 4 7" xfId="12644" xr:uid="{00000000-0005-0000-0000-0000C56F0000}"/>
    <cellStyle name="Migliaia 29 3 5" xfId="4080" xr:uid="{00000000-0005-0000-0000-0000C66F0000}"/>
    <cellStyle name="Migliaia 29 3 5 2" xfId="10550" xr:uid="{00000000-0005-0000-0000-0000C76F0000}"/>
    <cellStyle name="Migliaia 29 3 5 2 2" xfId="31560" xr:uid="{00000000-0005-0000-0000-0000C86F0000}"/>
    <cellStyle name="Migliaia 29 3 5 2 2 2" xfId="36720" xr:uid="{00000000-0005-0000-0000-0000C96F0000}"/>
    <cellStyle name="Migliaia 29 3 5 2 2 3" xfId="42022" xr:uid="{00000000-0005-0000-0000-0000CA6F0000}"/>
    <cellStyle name="Migliaia 29 3 5 2 3" xfId="34069" xr:uid="{00000000-0005-0000-0000-0000CB6F0000}"/>
    <cellStyle name="Migliaia 29 3 5 2 4" xfId="39371" xr:uid="{00000000-0005-0000-0000-0000CC6F0000}"/>
    <cellStyle name="Migliaia 29 3 5 3" xfId="16602" xr:uid="{00000000-0005-0000-0000-0000CD6F0000}"/>
    <cellStyle name="Migliaia 29 3 5 3 2" xfId="35422" xr:uid="{00000000-0005-0000-0000-0000CE6F0000}"/>
    <cellStyle name="Migliaia 29 3 5 3 3" xfId="40724" xr:uid="{00000000-0005-0000-0000-0000CF6F0000}"/>
    <cellStyle name="Migliaia 29 3 5 3 4" xfId="29947" xr:uid="{00000000-0005-0000-0000-0000D06F0000}"/>
    <cellStyle name="Migliaia 29 3 5 4" xfId="32876" xr:uid="{00000000-0005-0000-0000-0000D16F0000}"/>
    <cellStyle name="Migliaia 29 3 5 5" xfId="38073" xr:uid="{00000000-0005-0000-0000-0000D26F0000}"/>
    <cellStyle name="Migliaia 29 3 5 6" xfId="12646" xr:uid="{00000000-0005-0000-0000-0000D36F0000}"/>
    <cellStyle name="Migliaia 29 3 6" xfId="3649" xr:uid="{00000000-0005-0000-0000-0000D46F0000}"/>
    <cellStyle name="Migliaia 29 3 6 2" xfId="10255" xr:uid="{00000000-0005-0000-0000-0000D56F0000}"/>
    <cellStyle name="Migliaia 29 3 6 2 2" xfId="35423" xr:uid="{00000000-0005-0000-0000-0000D66F0000}"/>
    <cellStyle name="Migliaia 29 3 6 2 3" xfId="40725" xr:uid="{00000000-0005-0000-0000-0000D76F0000}"/>
    <cellStyle name="Migliaia 29 3 6 3" xfId="14924" xr:uid="{00000000-0005-0000-0000-0000D86F0000}"/>
    <cellStyle name="Migliaia 29 3 6 4" xfId="16603" xr:uid="{00000000-0005-0000-0000-0000D96F0000}"/>
    <cellStyle name="Migliaia 29 3 6 4 2" xfId="38074" xr:uid="{00000000-0005-0000-0000-0000DA6F0000}"/>
    <cellStyle name="Migliaia 29 3 6 5" xfId="12647" xr:uid="{00000000-0005-0000-0000-0000DB6F0000}"/>
    <cellStyle name="Migliaia 29 3 7" xfId="8745" xr:uid="{00000000-0005-0000-0000-0000DC6F0000}"/>
    <cellStyle name="Migliaia 29 3 7 2" xfId="29949" xr:uid="{00000000-0005-0000-0000-0000DD6F0000}"/>
    <cellStyle name="Migliaia 29 3 7 2 2" xfId="35424" xr:uid="{00000000-0005-0000-0000-0000DE6F0000}"/>
    <cellStyle name="Migliaia 29 3 7 2 3" xfId="40726" xr:uid="{00000000-0005-0000-0000-0000DF6F0000}"/>
    <cellStyle name="Migliaia 29 3 7 3" xfId="32878" xr:uid="{00000000-0005-0000-0000-0000E06F0000}"/>
    <cellStyle name="Migliaia 29 3 7 4" xfId="38075" xr:uid="{00000000-0005-0000-0000-0000E16F0000}"/>
    <cellStyle name="Migliaia 29 3 8" xfId="13670" xr:uid="{00000000-0005-0000-0000-0000E26F0000}"/>
    <cellStyle name="Migliaia 29 3 8 2" xfId="29950" xr:uid="{00000000-0005-0000-0000-0000E36F0000}"/>
    <cellStyle name="Migliaia 29 3 8 2 2" xfId="35425" xr:uid="{00000000-0005-0000-0000-0000E46F0000}"/>
    <cellStyle name="Migliaia 29 3 8 2 3" xfId="40727" xr:uid="{00000000-0005-0000-0000-0000E56F0000}"/>
    <cellStyle name="Migliaia 29 3 8 3" xfId="32879" xr:uid="{00000000-0005-0000-0000-0000E66F0000}"/>
    <cellStyle name="Migliaia 29 3 8 4" xfId="38076" xr:uid="{00000000-0005-0000-0000-0000E76F0000}"/>
    <cellStyle name="Migliaia 29 3 8 5" xfId="20953" xr:uid="{00000000-0005-0000-0000-0000E86F0000}"/>
    <cellStyle name="Migliaia 29 3 9" xfId="16594" xr:uid="{00000000-0005-0000-0000-0000E96F0000}"/>
    <cellStyle name="Migliaia 29 4" xfId="495" xr:uid="{00000000-0005-0000-0000-0000EA6F0000}"/>
    <cellStyle name="Migliaia 29 4 2" xfId="4429" xr:uid="{00000000-0005-0000-0000-0000EB6F0000}"/>
    <cellStyle name="Migliaia 29 4 2 2" xfId="5133" xr:uid="{00000000-0005-0000-0000-0000EC6F0000}"/>
    <cellStyle name="Migliaia 29 4 2 2 2" xfId="29951" xr:uid="{00000000-0005-0000-0000-0000ED6F0000}"/>
    <cellStyle name="Migliaia 29 4 2 2 2 2" xfId="35426" xr:uid="{00000000-0005-0000-0000-0000EE6F0000}"/>
    <cellStyle name="Migliaia 29 4 2 2 2 3" xfId="40728" xr:uid="{00000000-0005-0000-0000-0000EF6F0000}"/>
    <cellStyle name="Migliaia 29 4 2 2 3" xfId="32880" xr:uid="{00000000-0005-0000-0000-0000F06F0000}"/>
    <cellStyle name="Migliaia 29 4 2 2 4" xfId="38077" xr:uid="{00000000-0005-0000-0000-0000F16F0000}"/>
    <cellStyle name="Migliaia 29 4 2 3" xfId="8278" xr:uid="{00000000-0005-0000-0000-0000F26F0000}"/>
    <cellStyle name="Migliaia 29 4 2 3 2" xfId="29952" xr:uid="{00000000-0005-0000-0000-0000F36F0000}"/>
    <cellStyle name="Migliaia 29 4 2 3 2 2" xfId="35427" xr:uid="{00000000-0005-0000-0000-0000F46F0000}"/>
    <cellStyle name="Migliaia 29 4 2 3 2 3" xfId="40729" xr:uid="{00000000-0005-0000-0000-0000F56F0000}"/>
    <cellStyle name="Migliaia 29 4 2 3 3" xfId="32881" xr:uid="{00000000-0005-0000-0000-0000F66F0000}"/>
    <cellStyle name="Migliaia 29 4 2 3 4" xfId="38078" xr:uid="{00000000-0005-0000-0000-0000F76F0000}"/>
    <cellStyle name="Migliaia 29 4 2 4" xfId="7625" xr:uid="{00000000-0005-0000-0000-0000F86F0000}"/>
    <cellStyle name="Migliaia 29 4 2 5" xfId="7012" xr:uid="{00000000-0005-0000-0000-0000F96F0000}"/>
    <cellStyle name="Migliaia 29 4 2 5 2" xfId="17785" xr:uid="{00000000-0005-0000-0000-0000FA6F0000}"/>
    <cellStyle name="Migliaia 29 4 2 5 3" xfId="44463" xr:uid="{00000000-0005-0000-0000-0000FB6F0000}"/>
    <cellStyle name="Migliaia 29 4 2 5 4" xfId="46778" xr:uid="{00000000-0005-0000-0000-0000FC6F0000}"/>
    <cellStyle name="Migliaia 29 4 2 5 5" xfId="49794" xr:uid="{00000000-0005-0000-0000-0000FD6F0000}"/>
    <cellStyle name="Migliaia 29 4 2 6" xfId="16605" xr:uid="{00000000-0005-0000-0000-0000FE6F0000}"/>
    <cellStyle name="Migliaia 29 4 2 7" xfId="20955" xr:uid="{00000000-0005-0000-0000-0000FF6F0000}"/>
    <cellStyle name="Migliaia 29 4 3" xfId="5134" xr:uid="{00000000-0005-0000-0000-000000700000}"/>
    <cellStyle name="Migliaia 29 4 3 2" xfId="14514" xr:uid="{00000000-0005-0000-0000-000001700000}"/>
    <cellStyle name="Migliaia 29 4 3 2 2" xfId="35428" xr:uid="{00000000-0005-0000-0000-000002700000}"/>
    <cellStyle name="Migliaia 29 4 3 2 3" xfId="40730" xr:uid="{00000000-0005-0000-0000-000003700000}"/>
    <cellStyle name="Migliaia 29 4 3 3" xfId="32882" xr:uid="{00000000-0005-0000-0000-000004700000}"/>
    <cellStyle name="Migliaia 29 4 3 4" xfId="38079" xr:uid="{00000000-0005-0000-0000-000005700000}"/>
    <cellStyle name="Migliaia 29 4 3 5" xfId="13668" xr:uid="{00000000-0005-0000-0000-000006700000}"/>
    <cellStyle name="Migliaia 29 4 4" xfId="8279" xr:uid="{00000000-0005-0000-0000-000007700000}"/>
    <cellStyle name="Migliaia 29 4 4 2" xfId="29953" xr:uid="{00000000-0005-0000-0000-000008700000}"/>
    <cellStyle name="Migliaia 29 4 4 2 2" xfId="35429" xr:uid="{00000000-0005-0000-0000-000009700000}"/>
    <cellStyle name="Migliaia 29 4 4 2 3" xfId="40731" xr:uid="{00000000-0005-0000-0000-00000A700000}"/>
    <cellStyle name="Migliaia 29 4 4 3" xfId="32883" xr:uid="{00000000-0005-0000-0000-00000B700000}"/>
    <cellStyle name="Migliaia 29 4 4 4" xfId="38080" xr:uid="{00000000-0005-0000-0000-00000C700000}"/>
    <cellStyle name="Migliaia 29 4 5" xfId="7624" xr:uid="{00000000-0005-0000-0000-00000D700000}"/>
    <cellStyle name="Migliaia 29 4 5 2" xfId="29954" xr:uid="{00000000-0005-0000-0000-00000E700000}"/>
    <cellStyle name="Migliaia 29 4 5 2 2" xfId="35430" xr:uid="{00000000-0005-0000-0000-00000F700000}"/>
    <cellStyle name="Migliaia 29 4 5 2 3" xfId="40732" xr:uid="{00000000-0005-0000-0000-000010700000}"/>
    <cellStyle name="Migliaia 29 4 5 3" xfId="32884" xr:uid="{00000000-0005-0000-0000-000011700000}"/>
    <cellStyle name="Migliaia 29 4 5 4" xfId="38081" xr:uid="{00000000-0005-0000-0000-000012700000}"/>
    <cellStyle name="Migliaia 29 4 6" xfId="7011" xr:uid="{00000000-0005-0000-0000-000013700000}"/>
    <cellStyle name="Migliaia 29 4 6 2" xfId="17784" xr:uid="{00000000-0005-0000-0000-000014700000}"/>
    <cellStyle name="Migliaia 29 4 6 2 2" xfId="35431" xr:uid="{00000000-0005-0000-0000-000015700000}"/>
    <cellStyle name="Migliaia 29 4 6 2 3" xfId="40733" xr:uid="{00000000-0005-0000-0000-000016700000}"/>
    <cellStyle name="Migliaia 29 4 6 2 4" xfId="29955" xr:uid="{00000000-0005-0000-0000-000017700000}"/>
    <cellStyle name="Migliaia 29 4 6 3" xfId="32885" xr:uid="{00000000-0005-0000-0000-000018700000}"/>
    <cellStyle name="Migliaia 29 4 6 4" xfId="38082" xr:uid="{00000000-0005-0000-0000-000019700000}"/>
    <cellStyle name="Migliaia 29 4 6 5" xfId="20957" xr:uid="{00000000-0005-0000-0000-00001A700000}"/>
    <cellStyle name="Migliaia 29 4 6 6" xfId="42521" xr:uid="{00000000-0005-0000-0000-00001B700000}"/>
    <cellStyle name="Migliaia 29 4 6 7" xfId="46777" xr:uid="{00000000-0005-0000-0000-00001C700000}"/>
    <cellStyle name="Migliaia 29 4 6 8" xfId="49793" xr:uid="{00000000-0005-0000-0000-00001D700000}"/>
    <cellStyle name="Migliaia 29 4 7" xfId="16604" xr:uid="{00000000-0005-0000-0000-00001E700000}"/>
    <cellStyle name="Migliaia 29 4 7 2" xfId="29956" xr:uid="{00000000-0005-0000-0000-00001F700000}"/>
    <cellStyle name="Migliaia 29 4 7 2 2" xfId="35432" xr:uid="{00000000-0005-0000-0000-000020700000}"/>
    <cellStyle name="Migliaia 29 4 7 2 3" xfId="40734" xr:uid="{00000000-0005-0000-0000-000021700000}"/>
    <cellStyle name="Migliaia 29 4 7 3" xfId="32886" xr:uid="{00000000-0005-0000-0000-000022700000}"/>
    <cellStyle name="Migliaia 29 4 7 4" xfId="38083" xr:uid="{00000000-0005-0000-0000-000023700000}"/>
    <cellStyle name="Migliaia 29 4 7 5" xfId="20958" xr:uid="{00000000-0005-0000-0000-000024700000}"/>
    <cellStyle name="Migliaia 29 4 8" xfId="20954" xr:uid="{00000000-0005-0000-0000-000025700000}"/>
    <cellStyle name="Migliaia 29 4 9" xfId="2455" xr:uid="{00000000-0005-0000-0000-000026700000}"/>
    <cellStyle name="Migliaia 29 5" xfId="496" xr:uid="{00000000-0005-0000-0000-000027700000}"/>
    <cellStyle name="Migliaia 29 5 2" xfId="4430" xr:uid="{00000000-0005-0000-0000-000028700000}"/>
    <cellStyle name="Migliaia 29 5 2 2" xfId="14736" xr:uid="{00000000-0005-0000-0000-000029700000}"/>
    <cellStyle name="Migliaia 29 5 2 2 2" xfId="35433" xr:uid="{00000000-0005-0000-0000-00002A700000}"/>
    <cellStyle name="Migliaia 29 5 2 2 3" xfId="40735" xr:uid="{00000000-0005-0000-0000-00002B700000}"/>
    <cellStyle name="Migliaia 29 5 2 3" xfId="16607" xr:uid="{00000000-0005-0000-0000-00002C700000}"/>
    <cellStyle name="Migliaia 29 5 2 3 2" xfId="32887" xr:uid="{00000000-0005-0000-0000-00002D700000}"/>
    <cellStyle name="Migliaia 29 5 2 4" xfId="38084" xr:uid="{00000000-0005-0000-0000-00002E700000}"/>
    <cellStyle name="Migliaia 29 5 2 5" xfId="12648" xr:uid="{00000000-0005-0000-0000-00002F700000}"/>
    <cellStyle name="Migliaia 29 5 3" xfId="7626" xr:uid="{00000000-0005-0000-0000-000030700000}"/>
    <cellStyle name="Migliaia 29 5 3 2" xfId="29957" xr:uid="{00000000-0005-0000-0000-000031700000}"/>
    <cellStyle name="Migliaia 29 5 3 2 2" xfId="35434" xr:uid="{00000000-0005-0000-0000-000032700000}"/>
    <cellStyle name="Migliaia 29 5 3 2 3" xfId="40736" xr:uid="{00000000-0005-0000-0000-000033700000}"/>
    <cellStyle name="Migliaia 29 5 3 3" xfId="32888" xr:uid="{00000000-0005-0000-0000-000034700000}"/>
    <cellStyle name="Migliaia 29 5 3 4" xfId="38085" xr:uid="{00000000-0005-0000-0000-000035700000}"/>
    <cellStyle name="Migliaia 29 5 4" xfId="7013" xr:uid="{00000000-0005-0000-0000-000036700000}"/>
    <cellStyle name="Migliaia 29 5 4 2" xfId="17786" xr:uid="{00000000-0005-0000-0000-000037700000}"/>
    <cellStyle name="Migliaia 29 5 4 2 2" xfId="35435" xr:uid="{00000000-0005-0000-0000-000038700000}"/>
    <cellStyle name="Migliaia 29 5 4 2 3" xfId="40737" xr:uid="{00000000-0005-0000-0000-000039700000}"/>
    <cellStyle name="Migliaia 29 5 4 2 4" xfId="29958" xr:uid="{00000000-0005-0000-0000-00003A700000}"/>
    <cellStyle name="Migliaia 29 5 4 3" xfId="32889" xr:uid="{00000000-0005-0000-0000-00003B700000}"/>
    <cellStyle name="Migliaia 29 5 4 4" xfId="38086" xr:uid="{00000000-0005-0000-0000-00003C700000}"/>
    <cellStyle name="Migliaia 29 5 4 5" xfId="20960" xr:uid="{00000000-0005-0000-0000-00003D700000}"/>
    <cellStyle name="Migliaia 29 5 4 6" xfId="44759" xr:uid="{00000000-0005-0000-0000-00003E700000}"/>
    <cellStyle name="Migliaia 29 5 4 7" xfId="46779" xr:uid="{00000000-0005-0000-0000-00003F700000}"/>
    <cellStyle name="Migliaia 29 5 4 8" xfId="49795" xr:uid="{00000000-0005-0000-0000-000040700000}"/>
    <cellStyle name="Migliaia 29 5 5" xfId="16606" xr:uid="{00000000-0005-0000-0000-000041700000}"/>
    <cellStyle name="Migliaia 29 5 5 2" xfId="29959" xr:uid="{00000000-0005-0000-0000-000042700000}"/>
    <cellStyle name="Migliaia 29 5 5 2 2" xfId="35436" xr:uid="{00000000-0005-0000-0000-000043700000}"/>
    <cellStyle name="Migliaia 29 5 5 2 3" xfId="40738" xr:uid="{00000000-0005-0000-0000-000044700000}"/>
    <cellStyle name="Migliaia 29 5 5 3" xfId="32890" xr:uid="{00000000-0005-0000-0000-000045700000}"/>
    <cellStyle name="Migliaia 29 5 5 4" xfId="38087" xr:uid="{00000000-0005-0000-0000-000046700000}"/>
    <cellStyle name="Migliaia 29 5 5 5" xfId="20961" xr:uid="{00000000-0005-0000-0000-000047700000}"/>
    <cellStyle name="Migliaia 29 5 6" xfId="20962" xr:uid="{00000000-0005-0000-0000-000048700000}"/>
    <cellStyle name="Migliaia 29 5 6 2" xfId="29960" xr:uid="{00000000-0005-0000-0000-000049700000}"/>
    <cellStyle name="Migliaia 29 5 6 2 2" xfId="35437" xr:uid="{00000000-0005-0000-0000-00004A700000}"/>
    <cellStyle name="Migliaia 29 5 6 2 3" xfId="40739" xr:uid="{00000000-0005-0000-0000-00004B700000}"/>
    <cellStyle name="Migliaia 29 5 6 3" xfId="32891" xr:uid="{00000000-0005-0000-0000-00004C700000}"/>
    <cellStyle name="Migliaia 29 5 6 4" xfId="38088" xr:uid="{00000000-0005-0000-0000-00004D700000}"/>
    <cellStyle name="Migliaia 29 5 7" xfId="20959" xr:uid="{00000000-0005-0000-0000-00004E700000}"/>
    <cellStyle name="Migliaia 29 5 8" xfId="2456" xr:uid="{00000000-0005-0000-0000-00004F700000}"/>
    <cellStyle name="Migliaia 29 6" xfId="2451" xr:uid="{00000000-0005-0000-0000-000050700000}"/>
    <cellStyle name="Migliaia 29 6 2" xfId="4425" xr:uid="{00000000-0005-0000-0000-000051700000}"/>
    <cellStyle name="Migliaia 29 6 2 2" xfId="6033" xr:uid="{00000000-0005-0000-0000-000052700000}"/>
    <cellStyle name="Migliaia 29 6 2 3" xfId="14968" xr:uid="{00000000-0005-0000-0000-000053700000}"/>
    <cellStyle name="Migliaia 29 6 2 4" xfId="16609" xr:uid="{00000000-0005-0000-0000-000054700000}"/>
    <cellStyle name="Migliaia 29 6 2 5" xfId="28651" xr:uid="{00000000-0005-0000-0000-000055700000}"/>
    <cellStyle name="Migliaia 29 6 2 6" xfId="12650" xr:uid="{00000000-0005-0000-0000-000056700000}"/>
    <cellStyle name="Migliaia 29 6 3" xfId="5785" xr:uid="{00000000-0005-0000-0000-000057700000}"/>
    <cellStyle name="Migliaia 29 6 3 2" xfId="31561" xr:uid="{00000000-0005-0000-0000-000058700000}"/>
    <cellStyle name="Migliaia 29 6 3 2 2" xfId="36721" xr:uid="{00000000-0005-0000-0000-000059700000}"/>
    <cellStyle name="Migliaia 29 6 3 2 3" xfId="42023" xr:uid="{00000000-0005-0000-0000-00005A700000}"/>
    <cellStyle name="Migliaia 29 6 3 3" xfId="34070" xr:uid="{00000000-0005-0000-0000-00005B700000}"/>
    <cellStyle name="Migliaia 29 6 3 4" xfId="39372" xr:uid="{00000000-0005-0000-0000-00005C700000}"/>
    <cellStyle name="Migliaia 29 6 4" xfId="16608" xr:uid="{00000000-0005-0000-0000-00005D700000}"/>
    <cellStyle name="Migliaia 29 6 4 2" xfId="35438" xr:uid="{00000000-0005-0000-0000-00005E700000}"/>
    <cellStyle name="Migliaia 29 6 4 3" xfId="40740" xr:uid="{00000000-0005-0000-0000-00005F700000}"/>
    <cellStyle name="Migliaia 29 6 4 4" xfId="29961" xr:uid="{00000000-0005-0000-0000-000060700000}"/>
    <cellStyle name="Migliaia 29 6 5" xfId="32892" xr:uid="{00000000-0005-0000-0000-000061700000}"/>
    <cellStyle name="Migliaia 29 6 6" xfId="38089" xr:uid="{00000000-0005-0000-0000-000062700000}"/>
    <cellStyle name="Migliaia 29 6 7" xfId="12649" xr:uid="{00000000-0005-0000-0000-000063700000}"/>
    <cellStyle name="Migliaia 29 7" xfId="4078" xr:uid="{00000000-0005-0000-0000-000064700000}"/>
    <cellStyle name="Migliaia 29 7 2" xfId="10548" xr:uid="{00000000-0005-0000-0000-000065700000}"/>
    <cellStyle name="Migliaia 29 7 2 2" xfId="31562" xr:uid="{00000000-0005-0000-0000-000066700000}"/>
    <cellStyle name="Migliaia 29 7 2 2 2" xfId="36722" xr:uid="{00000000-0005-0000-0000-000067700000}"/>
    <cellStyle name="Migliaia 29 7 2 2 3" xfId="42024" xr:uid="{00000000-0005-0000-0000-000068700000}"/>
    <cellStyle name="Migliaia 29 7 2 3" xfId="34071" xr:uid="{00000000-0005-0000-0000-000069700000}"/>
    <cellStyle name="Migliaia 29 7 2 4" xfId="39373" xr:uid="{00000000-0005-0000-0000-00006A700000}"/>
    <cellStyle name="Migliaia 29 7 3" xfId="16610" xr:uid="{00000000-0005-0000-0000-00006B700000}"/>
    <cellStyle name="Migliaia 29 7 3 2" xfId="35439" xr:uid="{00000000-0005-0000-0000-00006C700000}"/>
    <cellStyle name="Migliaia 29 7 3 3" xfId="40741" xr:uid="{00000000-0005-0000-0000-00006D700000}"/>
    <cellStyle name="Migliaia 29 7 3 4" xfId="29962" xr:uid="{00000000-0005-0000-0000-00006E700000}"/>
    <cellStyle name="Migliaia 29 7 4" xfId="32893" xr:uid="{00000000-0005-0000-0000-00006F700000}"/>
    <cellStyle name="Migliaia 29 7 5" xfId="38090" xr:uid="{00000000-0005-0000-0000-000070700000}"/>
    <cellStyle name="Migliaia 29 7 6" xfId="12651" xr:uid="{00000000-0005-0000-0000-000071700000}"/>
    <cellStyle name="Migliaia 29 8" xfId="3647" xr:uid="{00000000-0005-0000-0000-000072700000}"/>
    <cellStyle name="Migliaia 29 8 2" xfId="10253" xr:uid="{00000000-0005-0000-0000-000073700000}"/>
    <cellStyle name="Migliaia 29 8 2 2" xfId="31563" xr:uid="{00000000-0005-0000-0000-000074700000}"/>
    <cellStyle name="Migliaia 29 8 2 2 2" xfId="36723" xr:uid="{00000000-0005-0000-0000-000075700000}"/>
    <cellStyle name="Migliaia 29 8 2 2 3" xfId="42025" xr:uid="{00000000-0005-0000-0000-000076700000}"/>
    <cellStyle name="Migliaia 29 8 2 3" xfId="34072" xr:uid="{00000000-0005-0000-0000-000077700000}"/>
    <cellStyle name="Migliaia 29 8 2 4" xfId="39374" xr:uid="{00000000-0005-0000-0000-000078700000}"/>
    <cellStyle name="Migliaia 29 8 3" xfId="16611" xr:uid="{00000000-0005-0000-0000-000079700000}"/>
    <cellStyle name="Migliaia 29 8 3 2" xfId="35440" xr:uid="{00000000-0005-0000-0000-00007A700000}"/>
    <cellStyle name="Migliaia 29 8 3 3" xfId="40742" xr:uid="{00000000-0005-0000-0000-00007B700000}"/>
    <cellStyle name="Migliaia 29 8 3 4" xfId="29963" xr:uid="{00000000-0005-0000-0000-00007C700000}"/>
    <cellStyle name="Migliaia 29 8 4" xfId="32894" xr:uid="{00000000-0005-0000-0000-00007D700000}"/>
    <cellStyle name="Migliaia 29 8 5" xfId="38091" xr:uid="{00000000-0005-0000-0000-00007E700000}"/>
    <cellStyle name="Migliaia 29 8 6" xfId="12652" xr:uid="{00000000-0005-0000-0000-00007F700000}"/>
    <cellStyle name="Migliaia 29 9" xfId="13483" xr:uid="{00000000-0005-0000-0000-000080700000}"/>
    <cellStyle name="Migliaia 29 9 2" xfId="29964" xr:uid="{00000000-0005-0000-0000-000081700000}"/>
    <cellStyle name="Migliaia 29 9 2 2" xfId="35441" xr:uid="{00000000-0005-0000-0000-000082700000}"/>
    <cellStyle name="Migliaia 29 9 2 3" xfId="40743" xr:uid="{00000000-0005-0000-0000-000083700000}"/>
    <cellStyle name="Migliaia 29 9 3" xfId="32895" xr:uid="{00000000-0005-0000-0000-000084700000}"/>
    <cellStyle name="Migliaia 29 9 4" xfId="38092" xr:uid="{00000000-0005-0000-0000-000085700000}"/>
    <cellStyle name="Migliaia 3" xfId="497" xr:uid="{00000000-0005-0000-0000-000086700000}"/>
    <cellStyle name="Migliaia 3 10" xfId="16612" xr:uid="{00000000-0005-0000-0000-000087700000}"/>
    <cellStyle name="Migliaia 3 10 2" xfId="35442" xr:uid="{00000000-0005-0000-0000-000088700000}"/>
    <cellStyle name="Migliaia 3 10 3" xfId="40744" xr:uid="{00000000-0005-0000-0000-000089700000}"/>
    <cellStyle name="Migliaia 3 10 4" xfId="29965" xr:uid="{00000000-0005-0000-0000-00008A700000}"/>
    <cellStyle name="Migliaia 3 11" xfId="32896" xr:uid="{00000000-0005-0000-0000-00008B700000}"/>
    <cellStyle name="Migliaia 3 12" xfId="38093" xr:uid="{00000000-0005-0000-0000-00008C700000}"/>
    <cellStyle name="Migliaia 3 13" xfId="1849" xr:uid="{00000000-0005-0000-0000-00008D700000}"/>
    <cellStyle name="Migliaia 3 2" xfId="498" xr:uid="{00000000-0005-0000-0000-00008E700000}"/>
    <cellStyle name="Migliaia 3 2 2" xfId="2458" xr:uid="{00000000-0005-0000-0000-00008F700000}"/>
    <cellStyle name="Migliaia 3 2 2 2" xfId="4432" xr:uid="{00000000-0005-0000-0000-000090700000}"/>
    <cellStyle name="Migliaia 3 2 2 2 2" xfId="10691" xr:uid="{00000000-0005-0000-0000-000091700000}"/>
    <cellStyle name="Migliaia 3 2 2 2 2 2" xfId="35443" xr:uid="{00000000-0005-0000-0000-000092700000}"/>
    <cellStyle name="Migliaia 3 2 2 2 2 3" xfId="40745" xr:uid="{00000000-0005-0000-0000-000093700000}"/>
    <cellStyle name="Migliaia 3 2 2 2 3" xfId="14737" xr:uid="{00000000-0005-0000-0000-000094700000}"/>
    <cellStyle name="Migliaia 3 2 2 2 4" xfId="16615" xr:uid="{00000000-0005-0000-0000-000095700000}"/>
    <cellStyle name="Migliaia 3 2 2 2 4 2" xfId="38094" xr:uid="{00000000-0005-0000-0000-000096700000}"/>
    <cellStyle name="Migliaia 3 2 2 2 5" xfId="12653" xr:uid="{00000000-0005-0000-0000-000097700000}"/>
    <cellStyle name="Migliaia 3 2 2 3" xfId="7916" xr:uid="{00000000-0005-0000-0000-000098700000}"/>
    <cellStyle name="Migliaia 3 2 2 3 2" xfId="31564" xr:uid="{00000000-0005-0000-0000-000099700000}"/>
    <cellStyle name="Migliaia 3 2 2 3 2 2" xfId="36724" xr:uid="{00000000-0005-0000-0000-00009A700000}"/>
    <cellStyle name="Migliaia 3 2 2 3 2 3" xfId="42026" xr:uid="{00000000-0005-0000-0000-00009B700000}"/>
    <cellStyle name="Migliaia 3 2 2 3 3" xfId="34073" xr:uid="{00000000-0005-0000-0000-00009C700000}"/>
    <cellStyle name="Migliaia 3 2 2 3 4" xfId="39375" xr:uid="{00000000-0005-0000-0000-00009D700000}"/>
    <cellStyle name="Migliaia 3 2 2 4" xfId="7014" xr:uid="{00000000-0005-0000-0000-00009E700000}"/>
    <cellStyle name="Migliaia 3 2 2 4 2" xfId="17787" xr:uid="{00000000-0005-0000-0000-00009F700000}"/>
    <cellStyle name="Migliaia 3 2 2 4 3" xfId="42522" xr:uid="{00000000-0005-0000-0000-0000A0700000}"/>
    <cellStyle name="Migliaia 3 2 2 4 4" xfId="46780" xr:uid="{00000000-0005-0000-0000-0000A1700000}"/>
    <cellStyle name="Migliaia 3 2 2 4 5" xfId="49796" xr:uid="{00000000-0005-0000-0000-0000A2700000}"/>
    <cellStyle name="Migliaia 3 2 2 5" xfId="16614" xr:uid="{00000000-0005-0000-0000-0000A3700000}"/>
    <cellStyle name="Migliaia 3 2 2 6" xfId="20964" xr:uid="{00000000-0005-0000-0000-0000A4700000}"/>
    <cellStyle name="Migliaia 3 2 3" xfId="4082" xr:uid="{00000000-0005-0000-0000-0000A5700000}"/>
    <cellStyle name="Migliaia 3 2 3 2" xfId="10552" xr:uid="{00000000-0005-0000-0000-0000A6700000}"/>
    <cellStyle name="Migliaia 3 2 3 2 2" xfId="31565" xr:uid="{00000000-0005-0000-0000-0000A7700000}"/>
    <cellStyle name="Migliaia 3 2 3 2 2 2" xfId="36725" xr:uid="{00000000-0005-0000-0000-0000A8700000}"/>
    <cellStyle name="Migliaia 3 2 3 2 2 3" xfId="42027" xr:uid="{00000000-0005-0000-0000-0000A9700000}"/>
    <cellStyle name="Migliaia 3 2 3 2 3" xfId="34074" xr:uid="{00000000-0005-0000-0000-0000AA700000}"/>
    <cellStyle name="Migliaia 3 2 3 2 4" xfId="39376" xr:uid="{00000000-0005-0000-0000-0000AB700000}"/>
    <cellStyle name="Migliaia 3 2 3 3" xfId="16616" xr:uid="{00000000-0005-0000-0000-0000AC700000}"/>
    <cellStyle name="Migliaia 3 2 3 3 2" xfId="35444" xr:uid="{00000000-0005-0000-0000-0000AD700000}"/>
    <cellStyle name="Migliaia 3 2 3 3 3" xfId="40746" xr:uid="{00000000-0005-0000-0000-0000AE700000}"/>
    <cellStyle name="Migliaia 3 2 3 3 4" xfId="29966" xr:uid="{00000000-0005-0000-0000-0000AF700000}"/>
    <cellStyle name="Migliaia 3 2 3 4" xfId="32897" xr:uid="{00000000-0005-0000-0000-0000B0700000}"/>
    <cellStyle name="Migliaia 3 2 3 5" xfId="38095" xr:uid="{00000000-0005-0000-0000-0000B1700000}"/>
    <cellStyle name="Migliaia 3 2 3 6" xfId="12654" xr:uid="{00000000-0005-0000-0000-0000B2700000}"/>
    <cellStyle name="Migliaia 3 2 4" xfId="3652" xr:uid="{00000000-0005-0000-0000-0000B3700000}"/>
    <cellStyle name="Migliaia 3 2 4 2" xfId="10257" xr:uid="{00000000-0005-0000-0000-0000B4700000}"/>
    <cellStyle name="Migliaia 3 2 4 2 2" xfId="35445" xr:uid="{00000000-0005-0000-0000-0000B5700000}"/>
    <cellStyle name="Migliaia 3 2 4 2 3" xfId="40747" xr:uid="{00000000-0005-0000-0000-0000B6700000}"/>
    <cellStyle name="Migliaia 3 2 4 3" xfId="15021" xr:uid="{00000000-0005-0000-0000-0000B7700000}"/>
    <cellStyle name="Migliaia 3 2 4 4" xfId="16617" xr:uid="{00000000-0005-0000-0000-0000B8700000}"/>
    <cellStyle name="Migliaia 3 2 4 4 2" xfId="38096" xr:uid="{00000000-0005-0000-0000-0000B9700000}"/>
    <cellStyle name="Migliaia 3 2 4 5" xfId="12655" xr:uid="{00000000-0005-0000-0000-0000BA700000}"/>
    <cellStyle name="Migliaia 3 2 5" xfId="9431" xr:uid="{00000000-0005-0000-0000-0000BB700000}"/>
    <cellStyle name="Migliaia 3 2 5 2" xfId="29967" xr:uid="{00000000-0005-0000-0000-0000BC700000}"/>
    <cellStyle name="Migliaia 3 2 5 2 2" xfId="35446" xr:uid="{00000000-0005-0000-0000-0000BD700000}"/>
    <cellStyle name="Migliaia 3 2 5 2 3" xfId="40748" xr:uid="{00000000-0005-0000-0000-0000BE700000}"/>
    <cellStyle name="Migliaia 3 2 5 3" xfId="32898" xr:uid="{00000000-0005-0000-0000-0000BF700000}"/>
    <cellStyle name="Migliaia 3 2 5 4" xfId="38097" xr:uid="{00000000-0005-0000-0000-0000C0700000}"/>
    <cellStyle name="Migliaia 3 2 6" xfId="16613" xr:uid="{00000000-0005-0000-0000-0000C1700000}"/>
    <cellStyle name="Migliaia 3 2 6 2" xfId="29968" xr:uid="{00000000-0005-0000-0000-0000C2700000}"/>
    <cellStyle name="Migliaia 3 2 6 2 2" xfId="35447" xr:uid="{00000000-0005-0000-0000-0000C3700000}"/>
    <cellStyle name="Migliaia 3 2 6 2 3" xfId="40749" xr:uid="{00000000-0005-0000-0000-0000C4700000}"/>
    <cellStyle name="Migliaia 3 2 6 3" xfId="32899" xr:uid="{00000000-0005-0000-0000-0000C5700000}"/>
    <cellStyle name="Migliaia 3 2 6 4" xfId="38098" xr:uid="{00000000-0005-0000-0000-0000C6700000}"/>
    <cellStyle name="Migliaia 3 2 6 5" xfId="20965" xr:uid="{00000000-0005-0000-0000-0000C7700000}"/>
    <cellStyle name="Migliaia 3 2 7" xfId="20963" xr:uid="{00000000-0005-0000-0000-0000C8700000}"/>
    <cellStyle name="Migliaia 3 2 8" xfId="1850" xr:uid="{00000000-0005-0000-0000-0000C9700000}"/>
    <cellStyle name="Migliaia 3 3" xfId="499" xr:uid="{00000000-0005-0000-0000-0000CA700000}"/>
    <cellStyle name="Migliaia 3 3 10" xfId="20966" xr:uid="{00000000-0005-0000-0000-0000CB700000}"/>
    <cellStyle name="Migliaia 3 3 11" xfId="12656" xr:uid="{00000000-0005-0000-0000-0000CC700000}"/>
    <cellStyle name="Migliaia 3 3 12" xfId="1851" xr:uid="{00000000-0005-0000-0000-0000CD700000}"/>
    <cellStyle name="Migliaia 3 3 2" xfId="500" xr:uid="{00000000-0005-0000-0000-0000CE700000}"/>
    <cellStyle name="Migliaia 3 3 2 2" xfId="4434" xr:uid="{00000000-0005-0000-0000-0000CF700000}"/>
    <cellStyle name="Migliaia 3 3 2 2 2" xfId="8280" xr:uid="{00000000-0005-0000-0000-0000D0700000}"/>
    <cellStyle name="Migliaia 3 3 2 2 2 2" xfId="14738" xr:uid="{00000000-0005-0000-0000-0000D1700000}"/>
    <cellStyle name="Migliaia 3 3 2 2 2 2 2" xfId="18172" xr:uid="{00000000-0005-0000-0000-0000D2700000}"/>
    <cellStyle name="Migliaia 3 3 2 2 2 2 2 2" xfId="35448" xr:uid="{00000000-0005-0000-0000-0000D3700000}"/>
    <cellStyle name="Migliaia 3 3 2 2 2 2 3" xfId="40750" xr:uid="{00000000-0005-0000-0000-0000D4700000}"/>
    <cellStyle name="Migliaia 3 3 2 2 2 2 4" xfId="29969" xr:uid="{00000000-0005-0000-0000-0000D5700000}"/>
    <cellStyle name="Migliaia 3 3 2 2 2 3" xfId="32900" xr:uid="{00000000-0005-0000-0000-0000D6700000}"/>
    <cellStyle name="Migliaia 3 3 2 2 2 4" xfId="38099" xr:uid="{00000000-0005-0000-0000-0000D7700000}"/>
    <cellStyle name="Migliaia 3 3 2 2 2 5" xfId="44577" xr:uid="{00000000-0005-0000-0000-0000D8700000}"/>
    <cellStyle name="Migliaia 3 3 2 2 2 6" xfId="47178" xr:uid="{00000000-0005-0000-0000-0000D9700000}"/>
    <cellStyle name="Migliaia 3 3 2 2 2 7" xfId="50194" xr:uid="{00000000-0005-0000-0000-0000DA700000}"/>
    <cellStyle name="Migliaia 3 3 2 2 2 8" xfId="13969" xr:uid="{00000000-0005-0000-0000-0000DB700000}"/>
    <cellStyle name="Migliaia 3 3 2 2 3" xfId="7862" xr:uid="{00000000-0005-0000-0000-0000DC700000}"/>
    <cellStyle name="Migliaia 3 3 2 2 4" xfId="7015" xr:uid="{00000000-0005-0000-0000-0000DD700000}"/>
    <cellStyle name="Migliaia 3 3 2 2 4 2" xfId="17788" xr:uid="{00000000-0005-0000-0000-0000DE700000}"/>
    <cellStyle name="Migliaia 3 3 2 2 4 3" xfId="43886" xr:uid="{00000000-0005-0000-0000-0000DF700000}"/>
    <cellStyle name="Migliaia 3 3 2 2 4 4" xfId="46781" xr:uid="{00000000-0005-0000-0000-0000E0700000}"/>
    <cellStyle name="Migliaia 3 3 2 2 4 5" xfId="49797" xr:uid="{00000000-0005-0000-0000-0000E1700000}"/>
    <cellStyle name="Migliaia 3 3 2 2 5" xfId="16620" xr:uid="{00000000-0005-0000-0000-0000E2700000}"/>
    <cellStyle name="Migliaia 3 3 2 2 6" xfId="20968" xr:uid="{00000000-0005-0000-0000-0000E3700000}"/>
    <cellStyle name="Migliaia 3 3 2 3" xfId="3654" xr:uid="{00000000-0005-0000-0000-0000E4700000}"/>
    <cellStyle name="Migliaia 3 3 2 3 2" xfId="7407" xr:uid="{00000000-0005-0000-0000-0000E5700000}"/>
    <cellStyle name="Migliaia 3 3 2 3 2 2" xfId="35449" xr:uid="{00000000-0005-0000-0000-0000E6700000}"/>
    <cellStyle name="Migliaia 3 3 2 3 2 3" xfId="40751" xr:uid="{00000000-0005-0000-0000-0000E7700000}"/>
    <cellStyle name="Migliaia 3 3 2 3 2 4" xfId="29970" xr:uid="{00000000-0005-0000-0000-0000E8700000}"/>
    <cellStyle name="Migliaia 3 3 2 3 3" xfId="8281" xr:uid="{00000000-0005-0000-0000-0000E9700000}"/>
    <cellStyle name="Migliaia 3 3 2 3 4" xfId="16621" xr:uid="{00000000-0005-0000-0000-0000EA700000}"/>
    <cellStyle name="Migliaia 3 3 2 3 4 2" xfId="38100" xr:uid="{00000000-0005-0000-0000-0000EB700000}"/>
    <cellStyle name="Migliaia 3 3 2 3 5" xfId="12657" xr:uid="{00000000-0005-0000-0000-0000EC700000}"/>
    <cellStyle name="Migliaia 3 3 2 4" xfId="7627" xr:uid="{00000000-0005-0000-0000-0000ED700000}"/>
    <cellStyle name="Migliaia 3 3 2 4 2" xfId="14388" xr:uid="{00000000-0005-0000-0000-0000EE700000}"/>
    <cellStyle name="Migliaia 3 3 2 4 2 2" xfId="35450" xr:uid="{00000000-0005-0000-0000-0000EF700000}"/>
    <cellStyle name="Migliaia 3 3 2 4 2 3" xfId="40752" xr:uid="{00000000-0005-0000-0000-0000F0700000}"/>
    <cellStyle name="Migliaia 3 3 2 4 3" xfId="32901" xr:uid="{00000000-0005-0000-0000-0000F1700000}"/>
    <cellStyle name="Migliaia 3 3 2 4 4" xfId="38101" xr:uid="{00000000-0005-0000-0000-0000F2700000}"/>
    <cellStyle name="Migliaia 3 3 2 4 5" xfId="13486" xr:uid="{00000000-0005-0000-0000-0000F3700000}"/>
    <cellStyle name="Migliaia 3 3 2 5" xfId="13666" xr:uid="{00000000-0005-0000-0000-0000F4700000}"/>
    <cellStyle name="Migliaia 3 3 2 5 2" xfId="29972" xr:uid="{00000000-0005-0000-0000-0000F5700000}"/>
    <cellStyle name="Migliaia 3 3 2 5 2 2" xfId="35451" xr:uid="{00000000-0005-0000-0000-0000F6700000}"/>
    <cellStyle name="Migliaia 3 3 2 5 2 3" xfId="40753" xr:uid="{00000000-0005-0000-0000-0000F7700000}"/>
    <cellStyle name="Migliaia 3 3 2 5 3" xfId="32902" xr:uid="{00000000-0005-0000-0000-0000F8700000}"/>
    <cellStyle name="Migliaia 3 3 2 5 4" xfId="38102" xr:uid="{00000000-0005-0000-0000-0000F9700000}"/>
    <cellStyle name="Migliaia 3 3 2 6" xfId="16619" xr:uid="{00000000-0005-0000-0000-0000FA700000}"/>
    <cellStyle name="Migliaia 3 3 2 6 2" xfId="29973" xr:uid="{00000000-0005-0000-0000-0000FB700000}"/>
    <cellStyle name="Migliaia 3 3 2 6 2 2" xfId="35452" xr:uid="{00000000-0005-0000-0000-0000FC700000}"/>
    <cellStyle name="Migliaia 3 3 2 6 2 3" xfId="40754" xr:uid="{00000000-0005-0000-0000-0000FD700000}"/>
    <cellStyle name="Migliaia 3 3 2 6 3" xfId="32903" xr:uid="{00000000-0005-0000-0000-0000FE700000}"/>
    <cellStyle name="Migliaia 3 3 2 6 4" xfId="38103" xr:uid="{00000000-0005-0000-0000-0000FF700000}"/>
    <cellStyle name="Migliaia 3 3 2 6 5" xfId="20971" xr:uid="{00000000-0005-0000-0000-000000710000}"/>
    <cellStyle name="Migliaia 3 3 2 7" xfId="20967" xr:uid="{00000000-0005-0000-0000-000001710000}"/>
    <cellStyle name="Migliaia 3 3 2 8" xfId="2460" xr:uid="{00000000-0005-0000-0000-000002710000}"/>
    <cellStyle name="Migliaia 3 3 3" xfId="2459" xr:uid="{00000000-0005-0000-0000-000003710000}"/>
    <cellStyle name="Migliaia 3 3 3 2" xfId="4433" xr:uid="{00000000-0005-0000-0000-000004710000}"/>
    <cellStyle name="Migliaia 3 3 3 2 2" xfId="6036" xr:uid="{00000000-0005-0000-0000-000005710000}"/>
    <cellStyle name="Migliaia 3 3 3 2 2 2" xfId="35454" xr:uid="{00000000-0005-0000-0000-000006710000}"/>
    <cellStyle name="Migliaia 3 3 3 2 2 3" xfId="40756" xr:uid="{00000000-0005-0000-0000-000007710000}"/>
    <cellStyle name="Migliaia 3 3 3 2 3" xfId="14515" xr:uid="{00000000-0005-0000-0000-000008710000}"/>
    <cellStyle name="Migliaia 3 3 3 2 4" xfId="16623" xr:uid="{00000000-0005-0000-0000-000009710000}"/>
    <cellStyle name="Migliaia 3 3 3 2 4 2" xfId="38105" xr:uid="{00000000-0005-0000-0000-00000A710000}"/>
    <cellStyle name="Migliaia 3 3 3 2 5" xfId="12659" xr:uid="{00000000-0005-0000-0000-00000B710000}"/>
    <cellStyle name="Migliaia 3 3 3 3" xfId="5788" xr:uid="{00000000-0005-0000-0000-00000C710000}"/>
    <cellStyle name="Migliaia 3 3 3 3 2" xfId="29976" xr:uid="{00000000-0005-0000-0000-00000D710000}"/>
    <cellStyle name="Migliaia 3 3 3 3 2 2" xfId="35455" xr:uid="{00000000-0005-0000-0000-00000E710000}"/>
    <cellStyle name="Migliaia 3 3 3 3 2 3" xfId="40757" xr:uid="{00000000-0005-0000-0000-00000F710000}"/>
    <cellStyle name="Migliaia 3 3 3 3 3" xfId="32905" xr:uid="{00000000-0005-0000-0000-000010710000}"/>
    <cellStyle name="Migliaia 3 3 3 3 4" xfId="38106" xr:uid="{00000000-0005-0000-0000-000011710000}"/>
    <cellStyle name="Migliaia 3 3 3 4" xfId="16622" xr:uid="{00000000-0005-0000-0000-000012710000}"/>
    <cellStyle name="Migliaia 3 3 3 4 2" xfId="29977" xr:uid="{00000000-0005-0000-0000-000013710000}"/>
    <cellStyle name="Migliaia 3 3 3 4 2 2" xfId="35456" xr:uid="{00000000-0005-0000-0000-000014710000}"/>
    <cellStyle name="Migliaia 3 3 3 4 2 3" xfId="40758" xr:uid="{00000000-0005-0000-0000-000015710000}"/>
    <cellStyle name="Migliaia 3 3 3 4 3" xfId="32906" xr:uid="{00000000-0005-0000-0000-000016710000}"/>
    <cellStyle name="Migliaia 3 3 3 4 4" xfId="38107" xr:uid="{00000000-0005-0000-0000-000017710000}"/>
    <cellStyle name="Migliaia 3 3 3 4 5" xfId="20975" xr:uid="{00000000-0005-0000-0000-000018710000}"/>
    <cellStyle name="Migliaia 3 3 3 5" xfId="20976" xr:uid="{00000000-0005-0000-0000-000019710000}"/>
    <cellStyle name="Migliaia 3 3 3 5 2" xfId="29978" xr:uid="{00000000-0005-0000-0000-00001A710000}"/>
    <cellStyle name="Migliaia 3 3 3 5 2 2" xfId="35457" xr:uid="{00000000-0005-0000-0000-00001B710000}"/>
    <cellStyle name="Migliaia 3 3 3 5 2 3" xfId="40759" xr:uid="{00000000-0005-0000-0000-00001C710000}"/>
    <cellStyle name="Migliaia 3 3 3 5 3" xfId="32907" xr:uid="{00000000-0005-0000-0000-00001D710000}"/>
    <cellStyle name="Migliaia 3 3 3 5 4" xfId="38108" xr:uid="{00000000-0005-0000-0000-00001E710000}"/>
    <cellStyle name="Migliaia 3 3 3 6" xfId="29974" xr:uid="{00000000-0005-0000-0000-00001F710000}"/>
    <cellStyle name="Migliaia 3 3 3 6 2" xfId="35453" xr:uid="{00000000-0005-0000-0000-000020710000}"/>
    <cellStyle name="Migliaia 3 3 3 6 3" xfId="40755" xr:uid="{00000000-0005-0000-0000-000021710000}"/>
    <cellStyle name="Migliaia 3 3 3 7" xfId="32904" xr:uid="{00000000-0005-0000-0000-000022710000}"/>
    <cellStyle name="Migliaia 3 3 3 8" xfId="38104" xr:uid="{00000000-0005-0000-0000-000023710000}"/>
    <cellStyle name="Migliaia 3 3 3 9" xfId="12658" xr:uid="{00000000-0005-0000-0000-000024710000}"/>
    <cellStyle name="Migliaia 3 3 4" xfId="3289" xr:uid="{00000000-0005-0000-0000-000025710000}"/>
    <cellStyle name="Migliaia 3 3 4 2" xfId="4799" xr:uid="{00000000-0005-0000-0000-000026710000}"/>
    <cellStyle name="Migliaia 3 3 4 2 2" xfId="10751" xr:uid="{00000000-0005-0000-0000-000027710000}"/>
    <cellStyle name="Migliaia 3 3 4 2 3" xfId="14938" xr:uid="{00000000-0005-0000-0000-000028710000}"/>
    <cellStyle name="Migliaia 3 3 4 2 4" xfId="16625" xr:uid="{00000000-0005-0000-0000-000029710000}"/>
    <cellStyle name="Migliaia 3 3 4 2 5" xfId="28652" xr:uid="{00000000-0005-0000-0000-00002A710000}"/>
    <cellStyle name="Migliaia 3 3 4 2 6" xfId="12661" xr:uid="{00000000-0005-0000-0000-00002B710000}"/>
    <cellStyle name="Migliaia 3 3 4 3" xfId="9999" xr:uid="{00000000-0005-0000-0000-00002C710000}"/>
    <cellStyle name="Migliaia 3 3 4 3 2" xfId="31566" xr:uid="{00000000-0005-0000-0000-00002D710000}"/>
    <cellStyle name="Migliaia 3 3 4 3 2 2" xfId="36726" xr:uid="{00000000-0005-0000-0000-00002E710000}"/>
    <cellStyle name="Migliaia 3 3 4 3 2 3" xfId="42028" xr:uid="{00000000-0005-0000-0000-00002F710000}"/>
    <cellStyle name="Migliaia 3 3 4 3 3" xfId="34075" xr:uid="{00000000-0005-0000-0000-000030710000}"/>
    <cellStyle name="Migliaia 3 3 4 3 4" xfId="39377" xr:uid="{00000000-0005-0000-0000-000031710000}"/>
    <cellStyle name="Migliaia 3 3 4 4" xfId="16624" xr:uid="{00000000-0005-0000-0000-000032710000}"/>
    <cellStyle name="Migliaia 3 3 4 4 2" xfId="35458" xr:uid="{00000000-0005-0000-0000-000033710000}"/>
    <cellStyle name="Migliaia 3 3 4 4 3" xfId="40760" xr:uid="{00000000-0005-0000-0000-000034710000}"/>
    <cellStyle name="Migliaia 3 3 4 4 4" xfId="29979" xr:uid="{00000000-0005-0000-0000-000035710000}"/>
    <cellStyle name="Migliaia 3 3 4 5" xfId="32908" xr:uid="{00000000-0005-0000-0000-000036710000}"/>
    <cellStyle name="Migliaia 3 3 4 6" xfId="38109" xr:uid="{00000000-0005-0000-0000-000037710000}"/>
    <cellStyle name="Migliaia 3 3 4 7" xfId="12660" xr:uid="{00000000-0005-0000-0000-000038710000}"/>
    <cellStyle name="Migliaia 3 3 5" xfId="4083" xr:uid="{00000000-0005-0000-0000-000039710000}"/>
    <cellStyle name="Migliaia 3 3 5 2" xfId="10553" xr:uid="{00000000-0005-0000-0000-00003A710000}"/>
    <cellStyle name="Migliaia 3 3 5 2 2" xfId="31567" xr:uid="{00000000-0005-0000-0000-00003B710000}"/>
    <cellStyle name="Migliaia 3 3 5 2 2 2" xfId="36727" xr:uid="{00000000-0005-0000-0000-00003C710000}"/>
    <cellStyle name="Migliaia 3 3 5 2 2 3" xfId="42029" xr:uid="{00000000-0005-0000-0000-00003D710000}"/>
    <cellStyle name="Migliaia 3 3 5 2 3" xfId="34076" xr:uid="{00000000-0005-0000-0000-00003E710000}"/>
    <cellStyle name="Migliaia 3 3 5 2 4" xfId="39378" xr:uid="{00000000-0005-0000-0000-00003F710000}"/>
    <cellStyle name="Migliaia 3 3 5 3" xfId="16626" xr:uid="{00000000-0005-0000-0000-000040710000}"/>
    <cellStyle name="Migliaia 3 3 5 3 2" xfId="35459" xr:uid="{00000000-0005-0000-0000-000041710000}"/>
    <cellStyle name="Migliaia 3 3 5 3 3" xfId="40761" xr:uid="{00000000-0005-0000-0000-000042710000}"/>
    <cellStyle name="Migliaia 3 3 5 3 4" xfId="29980" xr:uid="{00000000-0005-0000-0000-000043710000}"/>
    <cellStyle name="Migliaia 3 3 5 4" xfId="32909" xr:uid="{00000000-0005-0000-0000-000044710000}"/>
    <cellStyle name="Migliaia 3 3 5 5" xfId="38110" xr:uid="{00000000-0005-0000-0000-000045710000}"/>
    <cellStyle name="Migliaia 3 3 5 6" xfId="12662" xr:uid="{00000000-0005-0000-0000-000046710000}"/>
    <cellStyle name="Migliaia 3 3 6" xfId="3653" xr:uid="{00000000-0005-0000-0000-000047710000}"/>
    <cellStyle name="Migliaia 3 3 6 2" xfId="10258" xr:uid="{00000000-0005-0000-0000-000048710000}"/>
    <cellStyle name="Migliaia 3 3 6 2 2" xfId="35460" xr:uid="{00000000-0005-0000-0000-000049710000}"/>
    <cellStyle name="Migliaia 3 3 6 2 3" xfId="40762" xr:uid="{00000000-0005-0000-0000-00004A710000}"/>
    <cellStyle name="Migliaia 3 3 6 3" xfId="15020" xr:uid="{00000000-0005-0000-0000-00004B710000}"/>
    <cellStyle name="Migliaia 3 3 6 4" xfId="16627" xr:uid="{00000000-0005-0000-0000-00004C710000}"/>
    <cellStyle name="Migliaia 3 3 6 4 2" xfId="38111" xr:uid="{00000000-0005-0000-0000-00004D710000}"/>
    <cellStyle name="Migliaia 3 3 6 5" xfId="12663" xr:uid="{00000000-0005-0000-0000-00004E710000}"/>
    <cellStyle name="Migliaia 3 3 7" xfId="7836" xr:uid="{00000000-0005-0000-0000-00004F710000}"/>
    <cellStyle name="Migliaia 3 3 7 2" xfId="29982" xr:uid="{00000000-0005-0000-0000-000050710000}"/>
    <cellStyle name="Migliaia 3 3 7 2 2" xfId="35461" xr:uid="{00000000-0005-0000-0000-000051710000}"/>
    <cellStyle name="Migliaia 3 3 7 2 3" xfId="40763" xr:uid="{00000000-0005-0000-0000-000052710000}"/>
    <cellStyle name="Migliaia 3 3 7 3" xfId="32911" xr:uid="{00000000-0005-0000-0000-000053710000}"/>
    <cellStyle name="Migliaia 3 3 7 4" xfId="38112" xr:uid="{00000000-0005-0000-0000-000054710000}"/>
    <cellStyle name="Migliaia 3 3 8" xfId="13667" xr:uid="{00000000-0005-0000-0000-000055710000}"/>
    <cellStyle name="Migliaia 3 3 8 2" xfId="29983" xr:uid="{00000000-0005-0000-0000-000056710000}"/>
    <cellStyle name="Migliaia 3 3 8 2 2" xfId="35462" xr:uid="{00000000-0005-0000-0000-000057710000}"/>
    <cellStyle name="Migliaia 3 3 8 2 3" xfId="40764" xr:uid="{00000000-0005-0000-0000-000058710000}"/>
    <cellStyle name="Migliaia 3 3 8 3" xfId="32912" xr:uid="{00000000-0005-0000-0000-000059710000}"/>
    <cellStyle name="Migliaia 3 3 8 4" xfId="38113" xr:uid="{00000000-0005-0000-0000-00005A710000}"/>
    <cellStyle name="Migliaia 3 3 8 5" xfId="20981" xr:uid="{00000000-0005-0000-0000-00005B710000}"/>
    <cellStyle name="Migliaia 3 3 9" xfId="16618" xr:uid="{00000000-0005-0000-0000-00005C710000}"/>
    <cellStyle name="Migliaia 3 4" xfId="501" xr:uid="{00000000-0005-0000-0000-00005D710000}"/>
    <cellStyle name="Migliaia 3 4 2" xfId="4435" xr:uid="{00000000-0005-0000-0000-00005E710000}"/>
    <cellStyle name="Migliaia 3 4 2 2" xfId="5135" xr:uid="{00000000-0005-0000-0000-00005F710000}"/>
    <cellStyle name="Migliaia 3 4 2 2 2" xfId="29984" xr:uid="{00000000-0005-0000-0000-000060710000}"/>
    <cellStyle name="Migliaia 3 4 2 2 2 2" xfId="35463" xr:uid="{00000000-0005-0000-0000-000061710000}"/>
    <cellStyle name="Migliaia 3 4 2 2 2 3" xfId="40765" xr:uid="{00000000-0005-0000-0000-000062710000}"/>
    <cellStyle name="Migliaia 3 4 2 2 3" xfId="32913" xr:uid="{00000000-0005-0000-0000-000063710000}"/>
    <cellStyle name="Migliaia 3 4 2 2 4" xfId="38114" xr:uid="{00000000-0005-0000-0000-000064710000}"/>
    <cellStyle name="Migliaia 3 4 2 3" xfId="8282" xr:uid="{00000000-0005-0000-0000-000065710000}"/>
    <cellStyle name="Migliaia 3 4 2 3 2" xfId="29985" xr:uid="{00000000-0005-0000-0000-000066710000}"/>
    <cellStyle name="Migliaia 3 4 2 3 2 2" xfId="35464" xr:uid="{00000000-0005-0000-0000-000067710000}"/>
    <cellStyle name="Migliaia 3 4 2 3 2 3" xfId="40766" xr:uid="{00000000-0005-0000-0000-000068710000}"/>
    <cellStyle name="Migliaia 3 4 2 3 3" xfId="32914" xr:uid="{00000000-0005-0000-0000-000069710000}"/>
    <cellStyle name="Migliaia 3 4 2 3 4" xfId="38115" xr:uid="{00000000-0005-0000-0000-00006A710000}"/>
    <cellStyle name="Migliaia 3 4 2 4" xfId="7629" xr:uid="{00000000-0005-0000-0000-00006B710000}"/>
    <cellStyle name="Migliaia 3 4 2 5" xfId="7017" xr:uid="{00000000-0005-0000-0000-00006C710000}"/>
    <cellStyle name="Migliaia 3 4 2 5 2" xfId="17790" xr:uid="{00000000-0005-0000-0000-00006D710000}"/>
    <cellStyle name="Migliaia 3 4 2 5 3" xfId="44462" xr:uid="{00000000-0005-0000-0000-00006E710000}"/>
    <cellStyle name="Migliaia 3 4 2 5 4" xfId="46783" xr:uid="{00000000-0005-0000-0000-00006F710000}"/>
    <cellStyle name="Migliaia 3 4 2 5 5" xfId="49799" xr:uid="{00000000-0005-0000-0000-000070710000}"/>
    <cellStyle name="Migliaia 3 4 2 6" xfId="16629" xr:uid="{00000000-0005-0000-0000-000071710000}"/>
    <cellStyle name="Migliaia 3 4 2 7" xfId="20983" xr:uid="{00000000-0005-0000-0000-000072710000}"/>
    <cellStyle name="Migliaia 3 4 3" xfId="5136" xr:uid="{00000000-0005-0000-0000-000073710000}"/>
    <cellStyle name="Migliaia 3 4 3 2" xfId="14516" xr:uid="{00000000-0005-0000-0000-000074710000}"/>
    <cellStyle name="Migliaia 3 4 3 2 2" xfId="35465" xr:uid="{00000000-0005-0000-0000-000075710000}"/>
    <cellStyle name="Migliaia 3 4 3 2 3" xfId="40767" xr:uid="{00000000-0005-0000-0000-000076710000}"/>
    <cellStyle name="Migliaia 3 4 3 3" xfId="32915" xr:uid="{00000000-0005-0000-0000-000077710000}"/>
    <cellStyle name="Migliaia 3 4 3 4" xfId="38116" xr:uid="{00000000-0005-0000-0000-000078710000}"/>
    <cellStyle name="Migliaia 3 4 3 5" xfId="13665" xr:uid="{00000000-0005-0000-0000-000079710000}"/>
    <cellStyle name="Migliaia 3 4 4" xfId="8283" xr:uid="{00000000-0005-0000-0000-00007A710000}"/>
    <cellStyle name="Migliaia 3 4 4 2" xfId="29986" xr:uid="{00000000-0005-0000-0000-00007B710000}"/>
    <cellStyle name="Migliaia 3 4 4 2 2" xfId="35466" xr:uid="{00000000-0005-0000-0000-00007C710000}"/>
    <cellStyle name="Migliaia 3 4 4 2 3" xfId="40768" xr:uid="{00000000-0005-0000-0000-00007D710000}"/>
    <cellStyle name="Migliaia 3 4 4 3" xfId="32916" xr:uid="{00000000-0005-0000-0000-00007E710000}"/>
    <cellStyle name="Migliaia 3 4 4 4" xfId="38117" xr:uid="{00000000-0005-0000-0000-00007F710000}"/>
    <cellStyle name="Migliaia 3 4 5" xfId="7628" xr:uid="{00000000-0005-0000-0000-000080710000}"/>
    <cellStyle name="Migliaia 3 4 5 2" xfId="29987" xr:uid="{00000000-0005-0000-0000-000081710000}"/>
    <cellStyle name="Migliaia 3 4 5 2 2" xfId="35467" xr:uid="{00000000-0005-0000-0000-000082710000}"/>
    <cellStyle name="Migliaia 3 4 5 2 3" xfId="40769" xr:uid="{00000000-0005-0000-0000-000083710000}"/>
    <cellStyle name="Migliaia 3 4 5 3" xfId="32917" xr:uid="{00000000-0005-0000-0000-000084710000}"/>
    <cellStyle name="Migliaia 3 4 5 4" xfId="38118" xr:uid="{00000000-0005-0000-0000-000085710000}"/>
    <cellStyle name="Migliaia 3 4 6" xfId="7016" xr:uid="{00000000-0005-0000-0000-000086710000}"/>
    <cellStyle name="Migliaia 3 4 6 2" xfId="17789" xr:uid="{00000000-0005-0000-0000-000087710000}"/>
    <cellStyle name="Migliaia 3 4 6 2 2" xfId="35468" xr:uid="{00000000-0005-0000-0000-000088710000}"/>
    <cellStyle name="Migliaia 3 4 6 2 3" xfId="40770" xr:uid="{00000000-0005-0000-0000-000089710000}"/>
    <cellStyle name="Migliaia 3 4 6 2 4" xfId="29988" xr:uid="{00000000-0005-0000-0000-00008A710000}"/>
    <cellStyle name="Migliaia 3 4 6 3" xfId="32918" xr:uid="{00000000-0005-0000-0000-00008B710000}"/>
    <cellStyle name="Migliaia 3 4 6 4" xfId="38119" xr:uid="{00000000-0005-0000-0000-00008C710000}"/>
    <cellStyle name="Migliaia 3 4 6 5" xfId="20985" xr:uid="{00000000-0005-0000-0000-00008D710000}"/>
    <cellStyle name="Migliaia 3 4 6 6" xfId="42523" xr:uid="{00000000-0005-0000-0000-00008E710000}"/>
    <cellStyle name="Migliaia 3 4 6 7" xfId="46782" xr:uid="{00000000-0005-0000-0000-00008F710000}"/>
    <cellStyle name="Migliaia 3 4 6 8" xfId="49798" xr:uid="{00000000-0005-0000-0000-000090710000}"/>
    <cellStyle name="Migliaia 3 4 7" xfId="16628" xr:uid="{00000000-0005-0000-0000-000091710000}"/>
    <cellStyle name="Migliaia 3 4 7 2" xfId="29989" xr:uid="{00000000-0005-0000-0000-000092710000}"/>
    <cellStyle name="Migliaia 3 4 7 2 2" xfId="35469" xr:uid="{00000000-0005-0000-0000-000093710000}"/>
    <cellStyle name="Migliaia 3 4 7 2 3" xfId="40771" xr:uid="{00000000-0005-0000-0000-000094710000}"/>
    <cellStyle name="Migliaia 3 4 7 3" xfId="32919" xr:uid="{00000000-0005-0000-0000-000095710000}"/>
    <cellStyle name="Migliaia 3 4 7 4" xfId="38120" xr:uid="{00000000-0005-0000-0000-000096710000}"/>
    <cellStyle name="Migliaia 3 4 7 5" xfId="20986" xr:uid="{00000000-0005-0000-0000-000097710000}"/>
    <cellStyle name="Migliaia 3 4 8" xfId="20982" xr:uid="{00000000-0005-0000-0000-000098710000}"/>
    <cellStyle name="Migliaia 3 4 9" xfId="2461" xr:uid="{00000000-0005-0000-0000-000099710000}"/>
    <cellStyle name="Migliaia 3 5" xfId="502" xr:uid="{00000000-0005-0000-0000-00009A710000}"/>
    <cellStyle name="Migliaia 3 5 2" xfId="4436" xr:uid="{00000000-0005-0000-0000-00009B710000}"/>
    <cellStyle name="Migliaia 3 5 2 2" xfId="14739" xr:uid="{00000000-0005-0000-0000-00009C710000}"/>
    <cellStyle name="Migliaia 3 5 2 2 2" xfId="35470" xr:uid="{00000000-0005-0000-0000-00009D710000}"/>
    <cellStyle name="Migliaia 3 5 2 2 3" xfId="40772" xr:uid="{00000000-0005-0000-0000-00009E710000}"/>
    <cellStyle name="Migliaia 3 5 2 3" xfId="16631" xr:uid="{00000000-0005-0000-0000-00009F710000}"/>
    <cellStyle name="Migliaia 3 5 2 3 2" xfId="32920" xr:uid="{00000000-0005-0000-0000-0000A0710000}"/>
    <cellStyle name="Migliaia 3 5 2 4" xfId="38121" xr:uid="{00000000-0005-0000-0000-0000A1710000}"/>
    <cellStyle name="Migliaia 3 5 2 5" xfId="12664" xr:uid="{00000000-0005-0000-0000-0000A2710000}"/>
    <cellStyle name="Migliaia 3 5 3" xfId="7630" xr:uid="{00000000-0005-0000-0000-0000A3710000}"/>
    <cellStyle name="Migliaia 3 5 3 2" xfId="29990" xr:uid="{00000000-0005-0000-0000-0000A4710000}"/>
    <cellStyle name="Migliaia 3 5 3 2 2" xfId="35471" xr:uid="{00000000-0005-0000-0000-0000A5710000}"/>
    <cellStyle name="Migliaia 3 5 3 2 3" xfId="40773" xr:uid="{00000000-0005-0000-0000-0000A6710000}"/>
    <cellStyle name="Migliaia 3 5 3 3" xfId="32921" xr:uid="{00000000-0005-0000-0000-0000A7710000}"/>
    <cellStyle name="Migliaia 3 5 3 4" xfId="38122" xr:uid="{00000000-0005-0000-0000-0000A8710000}"/>
    <cellStyle name="Migliaia 3 5 4" xfId="7018" xr:uid="{00000000-0005-0000-0000-0000A9710000}"/>
    <cellStyle name="Migliaia 3 5 4 2" xfId="17791" xr:uid="{00000000-0005-0000-0000-0000AA710000}"/>
    <cellStyle name="Migliaia 3 5 4 2 2" xfId="35472" xr:uid="{00000000-0005-0000-0000-0000AB710000}"/>
    <cellStyle name="Migliaia 3 5 4 2 3" xfId="40774" xr:uid="{00000000-0005-0000-0000-0000AC710000}"/>
    <cellStyle name="Migliaia 3 5 4 2 4" xfId="29991" xr:uid="{00000000-0005-0000-0000-0000AD710000}"/>
    <cellStyle name="Migliaia 3 5 4 3" xfId="32922" xr:uid="{00000000-0005-0000-0000-0000AE710000}"/>
    <cellStyle name="Migliaia 3 5 4 4" xfId="38123" xr:uid="{00000000-0005-0000-0000-0000AF710000}"/>
    <cellStyle name="Migliaia 3 5 4 5" xfId="20988" xr:uid="{00000000-0005-0000-0000-0000B0710000}"/>
    <cellStyle name="Migliaia 3 5 4 6" xfId="42524" xr:uid="{00000000-0005-0000-0000-0000B1710000}"/>
    <cellStyle name="Migliaia 3 5 4 7" xfId="46784" xr:uid="{00000000-0005-0000-0000-0000B2710000}"/>
    <cellStyle name="Migliaia 3 5 4 8" xfId="49800" xr:uid="{00000000-0005-0000-0000-0000B3710000}"/>
    <cellStyle name="Migliaia 3 5 5" xfId="16630" xr:uid="{00000000-0005-0000-0000-0000B4710000}"/>
    <cellStyle name="Migliaia 3 5 5 2" xfId="29992" xr:uid="{00000000-0005-0000-0000-0000B5710000}"/>
    <cellStyle name="Migliaia 3 5 5 2 2" xfId="35473" xr:uid="{00000000-0005-0000-0000-0000B6710000}"/>
    <cellStyle name="Migliaia 3 5 5 2 3" xfId="40775" xr:uid="{00000000-0005-0000-0000-0000B7710000}"/>
    <cellStyle name="Migliaia 3 5 5 3" xfId="32923" xr:uid="{00000000-0005-0000-0000-0000B8710000}"/>
    <cellStyle name="Migliaia 3 5 5 4" xfId="38124" xr:uid="{00000000-0005-0000-0000-0000B9710000}"/>
    <cellStyle name="Migliaia 3 5 5 5" xfId="20989" xr:uid="{00000000-0005-0000-0000-0000BA710000}"/>
    <cellStyle name="Migliaia 3 5 6" xfId="20990" xr:uid="{00000000-0005-0000-0000-0000BB710000}"/>
    <cellStyle name="Migliaia 3 5 6 2" xfId="29993" xr:uid="{00000000-0005-0000-0000-0000BC710000}"/>
    <cellStyle name="Migliaia 3 5 6 2 2" xfId="35474" xr:uid="{00000000-0005-0000-0000-0000BD710000}"/>
    <cellStyle name="Migliaia 3 5 6 2 3" xfId="40776" xr:uid="{00000000-0005-0000-0000-0000BE710000}"/>
    <cellStyle name="Migliaia 3 5 6 3" xfId="32924" xr:uid="{00000000-0005-0000-0000-0000BF710000}"/>
    <cellStyle name="Migliaia 3 5 6 4" xfId="38125" xr:uid="{00000000-0005-0000-0000-0000C0710000}"/>
    <cellStyle name="Migliaia 3 5 7" xfId="20987" xr:uid="{00000000-0005-0000-0000-0000C1710000}"/>
    <cellStyle name="Migliaia 3 5 8" xfId="2462" xr:uid="{00000000-0005-0000-0000-0000C2710000}"/>
    <cellStyle name="Migliaia 3 6" xfId="2457" xr:uid="{00000000-0005-0000-0000-0000C3710000}"/>
    <cellStyle name="Migliaia 3 6 2" xfId="4431" xr:uid="{00000000-0005-0000-0000-0000C4710000}"/>
    <cellStyle name="Migliaia 3 6 2 2" xfId="6035" xr:uid="{00000000-0005-0000-0000-0000C5710000}"/>
    <cellStyle name="Migliaia 3 6 2 3" xfId="14967" xr:uid="{00000000-0005-0000-0000-0000C6710000}"/>
    <cellStyle name="Migliaia 3 6 2 4" xfId="16633" xr:uid="{00000000-0005-0000-0000-0000C7710000}"/>
    <cellStyle name="Migliaia 3 6 2 5" xfId="28655" xr:uid="{00000000-0005-0000-0000-0000C8710000}"/>
    <cellStyle name="Migliaia 3 6 2 6" xfId="12666" xr:uid="{00000000-0005-0000-0000-0000C9710000}"/>
    <cellStyle name="Migliaia 3 6 3" xfId="5787" xr:uid="{00000000-0005-0000-0000-0000CA710000}"/>
    <cellStyle name="Migliaia 3 6 3 2" xfId="31568" xr:uid="{00000000-0005-0000-0000-0000CB710000}"/>
    <cellStyle name="Migliaia 3 6 3 2 2" xfId="36728" xr:uid="{00000000-0005-0000-0000-0000CC710000}"/>
    <cellStyle name="Migliaia 3 6 3 2 3" xfId="42030" xr:uid="{00000000-0005-0000-0000-0000CD710000}"/>
    <cellStyle name="Migliaia 3 6 3 3" xfId="34077" xr:uid="{00000000-0005-0000-0000-0000CE710000}"/>
    <cellStyle name="Migliaia 3 6 3 4" xfId="39379" xr:uid="{00000000-0005-0000-0000-0000CF710000}"/>
    <cellStyle name="Migliaia 3 6 4" xfId="16632" xr:uid="{00000000-0005-0000-0000-0000D0710000}"/>
    <cellStyle name="Migliaia 3 6 4 2" xfId="35475" xr:uid="{00000000-0005-0000-0000-0000D1710000}"/>
    <cellStyle name="Migliaia 3 6 4 3" xfId="40777" xr:uid="{00000000-0005-0000-0000-0000D2710000}"/>
    <cellStyle name="Migliaia 3 6 4 4" xfId="29994" xr:uid="{00000000-0005-0000-0000-0000D3710000}"/>
    <cellStyle name="Migliaia 3 6 5" xfId="32925" xr:uid="{00000000-0005-0000-0000-0000D4710000}"/>
    <cellStyle name="Migliaia 3 6 6" xfId="38126" xr:uid="{00000000-0005-0000-0000-0000D5710000}"/>
    <cellStyle name="Migliaia 3 6 7" xfId="12665" xr:uid="{00000000-0005-0000-0000-0000D6710000}"/>
    <cellStyle name="Migliaia 3 7" xfId="4081" xr:uid="{00000000-0005-0000-0000-0000D7710000}"/>
    <cellStyle name="Migliaia 3 7 2" xfId="10551" xr:uid="{00000000-0005-0000-0000-0000D8710000}"/>
    <cellStyle name="Migliaia 3 7 2 2" xfId="31569" xr:uid="{00000000-0005-0000-0000-0000D9710000}"/>
    <cellStyle name="Migliaia 3 7 2 2 2" xfId="36729" xr:uid="{00000000-0005-0000-0000-0000DA710000}"/>
    <cellStyle name="Migliaia 3 7 2 2 3" xfId="42031" xr:uid="{00000000-0005-0000-0000-0000DB710000}"/>
    <cellStyle name="Migliaia 3 7 2 3" xfId="34078" xr:uid="{00000000-0005-0000-0000-0000DC710000}"/>
    <cellStyle name="Migliaia 3 7 2 4" xfId="39380" xr:uid="{00000000-0005-0000-0000-0000DD710000}"/>
    <cellStyle name="Migliaia 3 7 3" xfId="16634" xr:uid="{00000000-0005-0000-0000-0000DE710000}"/>
    <cellStyle name="Migliaia 3 7 3 2" xfId="35476" xr:uid="{00000000-0005-0000-0000-0000DF710000}"/>
    <cellStyle name="Migliaia 3 7 3 3" xfId="40778" xr:uid="{00000000-0005-0000-0000-0000E0710000}"/>
    <cellStyle name="Migliaia 3 7 3 4" xfId="29995" xr:uid="{00000000-0005-0000-0000-0000E1710000}"/>
    <cellStyle name="Migliaia 3 7 4" xfId="32926" xr:uid="{00000000-0005-0000-0000-0000E2710000}"/>
    <cellStyle name="Migliaia 3 7 5" xfId="38127" xr:uid="{00000000-0005-0000-0000-0000E3710000}"/>
    <cellStyle name="Migliaia 3 7 6" xfId="12667" xr:uid="{00000000-0005-0000-0000-0000E4710000}"/>
    <cellStyle name="Migliaia 3 8" xfId="3651" xr:uid="{00000000-0005-0000-0000-0000E5710000}"/>
    <cellStyle name="Migliaia 3 8 2" xfId="10256" xr:uid="{00000000-0005-0000-0000-0000E6710000}"/>
    <cellStyle name="Migliaia 3 8 2 2" xfId="31570" xr:uid="{00000000-0005-0000-0000-0000E7710000}"/>
    <cellStyle name="Migliaia 3 8 2 2 2" xfId="36730" xr:uid="{00000000-0005-0000-0000-0000E8710000}"/>
    <cellStyle name="Migliaia 3 8 2 2 3" xfId="42032" xr:uid="{00000000-0005-0000-0000-0000E9710000}"/>
    <cellStyle name="Migliaia 3 8 2 3" xfId="34079" xr:uid="{00000000-0005-0000-0000-0000EA710000}"/>
    <cellStyle name="Migliaia 3 8 2 4" xfId="39381" xr:uid="{00000000-0005-0000-0000-0000EB710000}"/>
    <cellStyle name="Migliaia 3 8 3" xfId="16635" xr:uid="{00000000-0005-0000-0000-0000EC710000}"/>
    <cellStyle name="Migliaia 3 8 3 2" xfId="35477" xr:uid="{00000000-0005-0000-0000-0000ED710000}"/>
    <cellStyle name="Migliaia 3 8 3 3" xfId="40779" xr:uid="{00000000-0005-0000-0000-0000EE710000}"/>
    <cellStyle name="Migliaia 3 8 3 4" xfId="29996" xr:uid="{00000000-0005-0000-0000-0000EF710000}"/>
    <cellStyle name="Migliaia 3 8 4" xfId="32927" xr:uid="{00000000-0005-0000-0000-0000F0710000}"/>
    <cellStyle name="Migliaia 3 8 5" xfId="38128" xr:uid="{00000000-0005-0000-0000-0000F1710000}"/>
    <cellStyle name="Migliaia 3 8 6" xfId="12668" xr:uid="{00000000-0005-0000-0000-0000F2710000}"/>
    <cellStyle name="Migliaia 3 9" xfId="13485" xr:uid="{00000000-0005-0000-0000-0000F3710000}"/>
    <cellStyle name="Migliaia 3 9 2" xfId="29997" xr:uid="{00000000-0005-0000-0000-0000F4710000}"/>
    <cellStyle name="Migliaia 3 9 2 2" xfId="35478" xr:uid="{00000000-0005-0000-0000-0000F5710000}"/>
    <cellStyle name="Migliaia 3 9 2 3" xfId="40780" xr:uid="{00000000-0005-0000-0000-0000F6710000}"/>
    <cellStyle name="Migliaia 3 9 3" xfId="32928" xr:uid="{00000000-0005-0000-0000-0000F7710000}"/>
    <cellStyle name="Migliaia 3 9 4" xfId="38129" xr:uid="{00000000-0005-0000-0000-0000F8710000}"/>
    <cellStyle name="Migliaia 30" xfId="503" xr:uid="{00000000-0005-0000-0000-0000F9710000}"/>
    <cellStyle name="Migliaia 30 10" xfId="16636" xr:uid="{00000000-0005-0000-0000-0000FA710000}"/>
    <cellStyle name="Migliaia 30 10 2" xfId="35479" xr:uid="{00000000-0005-0000-0000-0000FB710000}"/>
    <cellStyle name="Migliaia 30 10 3" xfId="40781" xr:uid="{00000000-0005-0000-0000-0000FC710000}"/>
    <cellStyle name="Migliaia 30 10 4" xfId="29998" xr:uid="{00000000-0005-0000-0000-0000FD710000}"/>
    <cellStyle name="Migliaia 30 11" xfId="32929" xr:uid="{00000000-0005-0000-0000-0000FE710000}"/>
    <cellStyle name="Migliaia 30 12" xfId="38130" xr:uid="{00000000-0005-0000-0000-0000FF710000}"/>
    <cellStyle name="Migliaia 30 13" xfId="1852" xr:uid="{00000000-0005-0000-0000-000000720000}"/>
    <cellStyle name="Migliaia 30 2" xfId="504" xr:uid="{00000000-0005-0000-0000-000001720000}"/>
    <cellStyle name="Migliaia 30 2 2" xfId="2464" xr:uid="{00000000-0005-0000-0000-000002720000}"/>
    <cellStyle name="Migliaia 30 2 2 2" xfId="4438" xr:uid="{00000000-0005-0000-0000-000003720000}"/>
    <cellStyle name="Migliaia 30 2 2 2 2" xfId="10692" xr:uid="{00000000-0005-0000-0000-000004720000}"/>
    <cellStyle name="Migliaia 30 2 2 2 2 2" xfId="35480" xr:uid="{00000000-0005-0000-0000-000005720000}"/>
    <cellStyle name="Migliaia 30 2 2 2 2 3" xfId="40782" xr:uid="{00000000-0005-0000-0000-000006720000}"/>
    <cellStyle name="Migliaia 30 2 2 2 3" xfId="14740" xr:uid="{00000000-0005-0000-0000-000007720000}"/>
    <cellStyle name="Migliaia 30 2 2 2 4" xfId="16639" xr:uid="{00000000-0005-0000-0000-000008720000}"/>
    <cellStyle name="Migliaia 30 2 2 2 4 2" xfId="38131" xr:uid="{00000000-0005-0000-0000-000009720000}"/>
    <cellStyle name="Migliaia 30 2 2 2 5" xfId="12669" xr:uid="{00000000-0005-0000-0000-00000A720000}"/>
    <cellStyle name="Migliaia 30 2 2 3" xfId="7917" xr:uid="{00000000-0005-0000-0000-00000B720000}"/>
    <cellStyle name="Migliaia 30 2 2 3 2" xfId="31571" xr:uid="{00000000-0005-0000-0000-00000C720000}"/>
    <cellStyle name="Migliaia 30 2 2 3 2 2" xfId="36731" xr:uid="{00000000-0005-0000-0000-00000D720000}"/>
    <cellStyle name="Migliaia 30 2 2 3 2 3" xfId="42033" xr:uid="{00000000-0005-0000-0000-00000E720000}"/>
    <cellStyle name="Migliaia 30 2 2 3 3" xfId="34080" xr:uid="{00000000-0005-0000-0000-00000F720000}"/>
    <cellStyle name="Migliaia 30 2 2 3 4" xfId="39382" xr:uid="{00000000-0005-0000-0000-000010720000}"/>
    <cellStyle name="Migliaia 30 2 2 4" xfId="7019" xr:uid="{00000000-0005-0000-0000-000011720000}"/>
    <cellStyle name="Migliaia 30 2 2 4 2" xfId="17792" xr:uid="{00000000-0005-0000-0000-000012720000}"/>
    <cellStyle name="Migliaia 30 2 2 4 3" xfId="20528" xr:uid="{00000000-0005-0000-0000-000013720000}"/>
    <cellStyle name="Migliaia 30 2 2 4 4" xfId="46785" xr:uid="{00000000-0005-0000-0000-000014720000}"/>
    <cellStyle name="Migliaia 30 2 2 4 5" xfId="49801" xr:uid="{00000000-0005-0000-0000-000015720000}"/>
    <cellStyle name="Migliaia 30 2 2 5" xfId="16638" xr:uid="{00000000-0005-0000-0000-000016720000}"/>
    <cellStyle name="Migliaia 30 2 2 6" xfId="20993" xr:uid="{00000000-0005-0000-0000-000017720000}"/>
    <cellStyle name="Migliaia 30 2 3" xfId="4085" xr:uid="{00000000-0005-0000-0000-000018720000}"/>
    <cellStyle name="Migliaia 30 2 3 2" xfId="10555" xr:uid="{00000000-0005-0000-0000-000019720000}"/>
    <cellStyle name="Migliaia 30 2 3 2 2" xfId="31572" xr:uid="{00000000-0005-0000-0000-00001A720000}"/>
    <cellStyle name="Migliaia 30 2 3 2 2 2" xfId="36732" xr:uid="{00000000-0005-0000-0000-00001B720000}"/>
    <cellStyle name="Migliaia 30 2 3 2 2 3" xfId="42034" xr:uid="{00000000-0005-0000-0000-00001C720000}"/>
    <cellStyle name="Migliaia 30 2 3 2 3" xfId="34081" xr:uid="{00000000-0005-0000-0000-00001D720000}"/>
    <cellStyle name="Migliaia 30 2 3 2 4" xfId="39383" xr:uid="{00000000-0005-0000-0000-00001E720000}"/>
    <cellStyle name="Migliaia 30 2 3 3" xfId="16640" xr:uid="{00000000-0005-0000-0000-00001F720000}"/>
    <cellStyle name="Migliaia 30 2 3 3 2" xfId="35481" xr:uid="{00000000-0005-0000-0000-000020720000}"/>
    <cellStyle name="Migliaia 30 2 3 3 3" xfId="40783" xr:uid="{00000000-0005-0000-0000-000021720000}"/>
    <cellStyle name="Migliaia 30 2 3 3 4" xfId="29999" xr:uid="{00000000-0005-0000-0000-000022720000}"/>
    <cellStyle name="Migliaia 30 2 3 4" xfId="32930" xr:uid="{00000000-0005-0000-0000-000023720000}"/>
    <cellStyle name="Migliaia 30 2 3 5" xfId="38132" xr:uid="{00000000-0005-0000-0000-000024720000}"/>
    <cellStyle name="Migliaia 30 2 3 6" xfId="12670" xr:uid="{00000000-0005-0000-0000-000025720000}"/>
    <cellStyle name="Migliaia 30 2 4" xfId="3656" xr:uid="{00000000-0005-0000-0000-000026720000}"/>
    <cellStyle name="Migliaia 30 2 4 2" xfId="10260" xr:uid="{00000000-0005-0000-0000-000027720000}"/>
    <cellStyle name="Migliaia 30 2 4 2 2" xfId="35482" xr:uid="{00000000-0005-0000-0000-000028720000}"/>
    <cellStyle name="Migliaia 30 2 4 2 3" xfId="40784" xr:uid="{00000000-0005-0000-0000-000029720000}"/>
    <cellStyle name="Migliaia 30 2 4 3" xfId="15019" xr:uid="{00000000-0005-0000-0000-00002A720000}"/>
    <cellStyle name="Migliaia 30 2 4 4" xfId="16641" xr:uid="{00000000-0005-0000-0000-00002B720000}"/>
    <cellStyle name="Migliaia 30 2 4 4 2" xfId="38133" xr:uid="{00000000-0005-0000-0000-00002C720000}"/>
    <cellStyle name="Migliaia 30 2 4 5" xfId="12671" xr:uid="{00000000-0005-0000-0000-00002D720000}"/>
    <cellStyle name="Migliaia 30 2 5" xfId="9432" xr:uid="{00000000-0005-0000-0000-00002E720000}"/>
    <cellStyle name="Migliaia 30 2 5 2" xfId="30000" xr:uid="{00000000-0005-0000-0000-00002F720000}"/>
    <cellStyle name="Migliaia 30 2 5 2 2" xfId="35483" xr:uid="{00000000-0005-0000-0000-000030720000}"/>
    <cellStyle name="Migliaia 30 2 5 2 3" xfId="40785" xr:uid="{00000000-0005-0000-0000-000031720000}"/>
    <cellStyle name="Migliaia 30 2 5 3" xfId="32931" xr:uid="{00000000-0005-0000-0000-000032720000}"/>
    <cellStyle name="Migliaia 30 2 5 4" xfId="38134" xr:uid="{00000000-0005-0000-0000-000033720000}"/>
    <cellStyle name="Migliaia 30 2 6" xfId="16637" xr:uid="{00000000-0005-0000-0000-000034720000}"/>
    <cellStyle name="Migliaia 30 2 6 2" xfId="30001" xr:uid="{00000000-0005-0000-0000-000035720000}"/>
    <cellStyle name="Migliaia 30 2 6 2 2" xfId="35484" xr:uid="{00000000-0005-0000-0000-000036720000}"/>
    <cellStyle name="Migliaia 30 2 6 2 3" xfId="40786" xr:uid="{00000000-0005-0000-0000-000037720000}"/>
    <cellStyle name="Migliaia 30 2 6 3" xfId="32932" xr:uid="{00000000-0005-0000-0000-000038720000}"/>
    <cellStyle name="Migliaia 30 2 6 4" xfId="38135" xr:uid="{00000000-0005-0000-0000-000039720000}"/>
    <cellStyle name="Migliaia 30 2 6 5" xfId="20994" xr:uid="{00000000-0005-0000-0000-00003A720000}"/>
    <cellStyle name="Migliaia 30 2 7" xfId="20992" xr:uid="{00000000-0005-0000-0000-00003B720000}"/>
    <cellStyle name="Migliaia 30 2 8" xfId="1853" xr:uid="{00000000-0005-0000-0000-00003C720000}"/>
    <cellStyle name="Migliaia 30 3" xfId="505" xr:uid="{00000000-0005-0000-0000-00003D720000}"/>
    <cellStyle name="Migliaia 30 3 10" xfId="20995" xr:uid="{00000000-0005-0000-0000-00003E720000}"/>
    <cellStyle name="Migliaia 30 3 11" xfId="12672" xr:uid="{00000000-0005-0000-0000-00003F720000}"/>
    <cellStyle name="Migliaia 30 3 12" xfId="1854" xr:uid="{00000000-0005-0000-0000-000040720000}"/>
    <cellStyle name="Migliaia 30 3 2" xfId="506" xr:uid="{00000000-0005-0000-0000-000041720000}"/>
    <cellStyle name="Migliaia 30 3 2 2" xfId="4440" xr:uid="{00000000-0005-0000-0000-000042720000}"/>
    <cellStyle name="Migliaia 30 3 2 2 2" xfId="8284" xr:uid="{00000000-0005-0000-0000-000043720000}"/>
    <cellStyle name="Migliaia 30 3 2 2 2 2" xfId="14741" xr:uid="{00000000-0005-0000-0000-000044720000}"/>
    <cellStyle name="Migliaia 30 3 2 2 2 2 2" xfId="18173" xr:uid="{00000000-0005-0000-0000-000045720000}"/>
    <cellStyle name="Migliaia 30 3 2 2 2 2 2 2" xfId="35485" xr:uid="{00000000-0005-0000-0000-000046720000}"/>
    <cellStyle name="Migliaia 30 3 2 2 2 2 3" xfId="40787" xr:uid="{00000000-0005-0000-0000-000047720000}"/>
    <cellStyle name="Migliaia 30 3 2 2 2 2 4" xfId="30002" xr:uid="{00000000-0005-0000-0000-000048720000}"/>
    <cellStyle name="Migliaia 30 3 2 2 2 3" xfId="32933" xr:uid="{00000000-0005-0000-0000-000049720000}"/>
    <cellStyle name="Migliaia 30 3 2 2 2 4" xfId="38136" xr:uid="{00000000-0005-0000-0000-00004A720000}"/>
    <cellStyle name="Migliaia 30 3 2 2 2 5" xfId="43033" xr:uid="{00000000-0005-0000-0000-00004B720000}"/>
    <cellStyle name="Migliaia 30 3 2 2 2 6" xfId="47179" xr:uid="{00000000-0005-0000-0000-00004C720000}"/>
    <cellStyle name="Migliaia 30 3 2 2 2 7" xfId="50195" xr:uid="{00000000-0005-0000-0000-00004D720000}"/>
    <cellStyle name="Migliaia 30 3 2 2 2 8" xfId="13970" xr:uid="{00000000-0005-0000-0000-00004E720000}"/>
    <cellStyle name="Migliaia 30 3 2 2 3" xfId="7863" xr:uid="{00000000-0005-0000-0000-00004F720000}"/>
    <cellStyle name="Migliaia 30 3 2 2 4" xfId="7020" xr:uid="{00000000-0005-0000-0000-000050720000}"/>
    <cellStyle name="Migliaia 30 3 2 2 4 2" xfId="17793" xr:uid="{00000000-0005-0000-0000-000051720000}"/>
    <cellStyle name="Migliaia 30 3 2 2 4 3" xfId="42525" xr:uid="{00000000-0005-0000-0000-000052720000}"/>
    <cellStyle name="Migliaia 30 3 2 2 4 4" xfId="46786" xr:uid="{00000000-0005-0000-0000-000053720000}"/>
    <cellStyle name="Migliaia 30 3 2 2 4 5" xfId="49802" xr:uid="{00000000-0005-0000-0000-000054720000}"/>
    <cellStyle name="Migliaia 30 3 2 2 5" xfId="16644" xr:uid="{00000000-0005-0000-0000-000055720000}"/>
    <cellStyle name="Migliaia 30 3 2 2 6" xfId="20997" xr:uid="{00000000-0005-0000-0000-000056720000}"/>
    <cellStyle name="Migliaia 30 3 2 3" xfId="3658" xr:uid="{00000000-0005-0000-0000-000057720000}"/>
    <cellStyle name="Migliaia 30 3 2 3 2" xfId="8531" xr:uid="{00000000-0005-0000-0000-000058720000}"/>
    <cellStyle name="Migliaia 30 3 2 3 2 2" xfId="35486" xr:uid="{00000000-0005-0000-0000-000059720000}"/>
    <cellStyle name="Migliaia 30 3 2 3 2 3" xfId="40788" xr:uid="{00000000-0005-0000-0000-00005A720000}"/>
    <cellStyle name="Migliaia 30 3 2 3 2 4" xfId="30003" xr:uid="{00000000-0005-0000-0000-00005B720000}"/>
    <cellStyle name="Migliaia 30 3 2 3 3" xfId="8285" xr:uid="{00000000-0005-0000-0000-00005C720000}"/>
    <cellStyle name="Migliaia 30 3 2 3 4" xfId="16645" xr:uid="{00000000-0005-0000-0000-00005D720000}"/>
    <cellStyle name="Migliaia 30 3 2 3 4 2" xfId="38137" xr:uid="{00000000-0005-0000-0000-00005E720000}"/>
    <cellStyle name="Migliaia 30 3 2 3 5" xfId="12673" xr:uid="{00000000-0005-0000-0000-00005F720000}"/>
    <cellStyle name="Migliaia 30 3 2 4" xfId="7631" xr:uid="{00000000-0005-0000-0000-000060720000}"/>
    <cellStyle name="Migliaia 30 3 2 4 2" xfId="14389" xr:uid="{00000000-0005-0000-0000-000061720000}"/>
    <cellStyle name="Migliaia 30 3 2 4 2 2" xfId="35487" xr:uid="{00000000-0005-0000-0000-000062720000}"/>
    <cellStyle name="Migliaia 30 3 2 4 2 3" xfId="40789" xr:uid="{00000000-0005-0000-0000-000063720000}"/>
    <cellStyle name="Migliaia 30 3 2 4 3" xfId="32934" xr:uid="{00000000-0005-0000-0000-000064720000}"/>
    <cellStyle name="Migliaia 30 3 2 4 4" xfId="38138" xr:uid="{00000000-0005-0000-0000-000065720000}"/>
    <cellStyle name="Migliaia 30 3 2 4 5" xfId="13488" xr:uid="{00000000-0005-0000-0000-000066720000}"/>
    <cellStyle name="Migliaia 30 3 2 5" xfId="13663" xr:uid="{00000000-0005-0000-0000-000067720000}"/>
    <cellStyle name="Migliaia 30 3 2 5 2" xfId="30004" xr:uid="{00000000-0005-0000-0000-000068720000}"/>
    <cellStyle name="Migliaia 30 3 2 5 2 2" xfId="35488" xr:uid="{00000000-0005-0000-0000-000069720000}"/>
    <cellStyle name="Migliaia 30 3 2 5 2 3" xfId="40790" xr:uid="{00000000-0005-0000-0000-00006A720000}"/>
    <cellStyle name="Migliaia 30 3 2 5 3" xfId="32935" xr:uid="{00000000-0005-0000-0000-00006B720000}"/>
    <cellStyle name="Migliaia 30 3 2 5 4" xfId="38139" xr:uid="{00000000-0005-0000-0000-00006C720000}"/>
    <cellStyle name="Migliaia 30 3 2 6" xfId="16643" xr:uid="{00000000-0005-0000-0000-00006D720000}"/>
    <cellStyle name="Migliaia 30 3 2 6 2" xfId="30005" xr:uid="{00000000-0005-0000-0000-00006E720000}"/>
    <cellStyle name="Migliaia 30 3 2 6 2 2" xfId="35489" xr:uid="{00000000-0005-0000-0000-00006F720000}"/>
    <cellStyle name="Migliaia 30 3 2 6 2 3" xfId="40791" xr:uid="{00000000-0005-0000-0000-000070720000}"/>
    <cellStyle name="Migliaia 30 3 2 6 3" xfId="32936" xr:uid="{00000000-0005-0000-0000-000071720000}"/>
    <cellStyle name="Migliaia 30 3 2 6 4" xfId="38140" xr:uid="{00000000-0005-0000-0000-000072720000}"/>
    <cellStyle name="Migliaia 30 3 2 6 5" xfId="20998" xr:uid="{00000000-0005-0000-0000-000073720000}"/>
    <cellStyle name="Migliaia 30 3 2 7" xfId="20996" xr:uid="{00000000-0005-0000-0000-000074720000}"/>
    <cellStyle name="Migliaia 30 3 2 8" xfId="2466" xr:uid="{00000000-0005-0000-0000-000075720000}"/>
    <cellStyle name="Migliaia 30 3 3" xfId="2465" xr:uid="{00000000-0005-0000-0000-000076720000}"/>
    <cellStyle name="Migliaia 30 3 3 2" xfId="4439" xr:uid="{00000000-0005-0000-0000-000077720000}"/>
    <cellStyle name="Migliaia 30 3 3 2 2" xfId="6038" xr:uid="{00000000-0005-0000-0000-000078720000}"/>
    <cellStyle name="Migliaia 30 3 3 2 2 2" xfId="35491" xr:uid="{00000000-0005-0000-0000-000079720000}"/>
    <cellStyle name="Migliaia 30 3 3 2 2 3" xfId="40793" xr:uid="{00000000-0005-0000-0000-00007A720000}"/>
    <cellStyle name="Migliaia 30 3 3 2 3" xfId="14517" xr:uid="{00000000-0005-0000-0000-00007B720000}"/>
    <cellStyle name="Migliaia 30 3 3 2 4" xfId="16647" xr:uid="{00000000-0005-0000-0000-00007C720000}"/>
    <cellStyle name="Migliaia 30 3 3 2 4 2" xfId="38142" xr:uid="{00000000-0005-0000-0000-00007D720000}"/>
    <cellStyle name="Migliaia 30 3 3 2 5" xfId="12675" xr:uid="{00000000-0005-0000-0000-00007E720000}"/>
    <cellStyle name="Migliaia 30 3 3 3" xfId="5790" xr:uid="{00000000-0005-0000-0000-00007F720000}"/>
    <cellStyle name="Migliaia 30 3 3 3 2" xfId="30008" xr:uid="{00000000-0005-0000-0000-000080720000}"/>
    <cellStyle name="Migliaia 30 3 3 3 2 2" xfId="35492" xr:uid="{00000000-0005-0000-0000-000081720000}"/>
    <cellStyle name="Migliaia 30 3 3 3 2 3" xfId="40794" xr:uid="{00000000-0005-0000-0000-000082720000}"/>
    <cellStyle name="Migliaia 30 3 3 3 3" xfId="32938" xr:uid="{00000000-0005-0000-0000-000083720000}"/>
    <cellStyle name="Migliaia 30 3 3 3 4" xfId="38143" xr:uid="{00000000-0005-0000-0000-000084720000}"/>
    <cellStyle name="Migliaia 30 3 3 4" xfId="16646" xr:uid="{00000000-0005-0000-0000-000085720000}"/>
    <cellStyle name="Migliaia 30 3 3 4 2" xfId="30009" xr:uid="{00000000-0005-0000-0000-000086720000}"/>
    <cellStyle name="Migliaia 30 3 3 4 2 2" xfId="35493" xr:uid="{00000000-0005-0000-0000-000087720000}"/>
    <cellStyle name="Migliaia 30 3 3 4 2 3" xfId="40795" xr:uid="{00000000-0005-0000-0000-000088720000}"/>
    <cellStyle name="Migliaia 30 3 3 4 3" xfId="32939" xr:uid="{00000000-0005-0000-0000-000089720000}"/>
    <cellStyle name="Migliaia 30 3 3 4 4" xfId="38144" xr:uid="{00000000-0005-0000-0000-00008A720000}"/>
    <cellStyle name="Migliaia 30 3 3 4 5" xfId="21000" xr:uid="{00000000-0005-0000-0000-00008B720000}"/>
    <cellStyle name="Migliaia 30 3 3 5" xfId="21001" xr:uid="{00000000-0005-0000-0000-00008C720000}"/>
    <cellStyle name="Migliaia 30 3 3 5 2" xfId="30010" xr:uid="{00000000-0005-0000-0000-00008D720000}"/>
    <cellStyle name="Migliaia 30 3 3 5 2 2" xfId="35494" xr:uid="{00000000-0005-0000-0000-00008E720000}"/>
    <cellStyle name="Migliaia 30 3 3 5 2 3" xfId="40796" xr:uid="{00000000-0005-0000-0000-00008F720000}"/>
    <cellStyle name="Migliaia 30 3 3 5 3" xfId="32940" xr:uid="{00000000-0005-0000-0000-000090720000}"/>
    <cellStyle name="Migliaia 30 3 3 5 4" xfId="38145" xr:uid="{00000000-0005-0000-0000-000091720000}"/>
    <cellStyle name="Migliaia 30 3 3 6" xfId="30006" xr:uid="{00000000-0005-0000-0000-000092720000}"/>
    <cellStyle name="Migliaia 30 3 3 6 2" xfId="35490" xr:uid="{00000000-0005-0000-0000-000093720000}"/>
    <cellStyle name="Migliaia 30 3 3 6 3" xfId="40792" xr:uid="{00000000-0005-0000-0000-000094720000}"/>
    <cellStyle name="Migliaia 30 3 3 7" xfId="32937" xr:uid="{00000000-0005-0000-0000-000095720000}"/>
    <cellStyle name="Migliaia 30 3 3 8" xfId="38141" xr:uid="{00000000-0005-0000-0000-000096720000}"/>
    <cellStyle name="Migliaia 30 3 3 9" xfId="12674" xr:uid="{00000000-0005-0000-0000-000097720000}"/>
    <cellStyle name="Migliaia 30 3 4" xfId="3290" xr:uid="{00000000-0005-0000-0000-000098720000}"/>
    <cellStyle name="Migliaia 30 3 4 2" xfId="4800" xr:uid="{00000000-0005-0000-0000-000099720000}"/>
    <cellStyle name="Migliaia 30 3 4 2 2" xfId="10752" xr:uid="{00000000-0005-0000-0000-00009A720000}"/>
    <cellStyle name="Migliaia 30 3 4 2 3" xfId="14438" xr:uid="{00000000-0005-0000-0000-00009B720000}"/>
    <cellStyle name="Migliaia 30 3 4 2 4" xfId="16649" xr:uid="{00000000-0005-0000-0000-00009C720000}"/>
    <cellStyle name="Migliaia 30 3 4 2 5" xfId="28658" xr:uid="{00000000-0005-0000-0000-00009D720000}"/>
    <cellStyle name="Migliaia 30 3 4 2 6" xfId="12677" xr:uid="{00000000-0005-0000-0000-00009E720000}"/>
    <cellStyle name="Migliaia 30 3 4 3" xfId="10000" xr:uid="{00000000-0005-0000-0000-00009F720000}"/>
    <cellStyle name="Migliaia 30 3 4 3 2" xfId="31573" xr:uid="{00000000-0005-0000-0000-0000A0720000}"/>
    <cellStyle name="Migliaia 30 3 4 3 2 2" xfId="36733" xr:uid="{00000000-0005-0000-0000-0000A1720000}"/>
    <cellStyle name="Migliaia 30 3 4 3 2 3" xfId="42035" xr:uid="{00000000-0005-0000-0000-0000A2720000}"/>
    <cellStyle name="Migliaia 30 3 4 3 3" xfId="34082" xr:uid="{00000000-0005-0000-0000-0000A3720000}"/>
    <cellStyle name="Migliaia 30 3 4 3 4" xfId="39384" xr:uid="{00000000-0005-0000-0000-0000A4720000}"/>
    <cellStyle name="Migliaia 30 3 4 4" xfId="16648" xr:uid="{00000000-0005-0000-0000-0000A5720000}"/>
    <cellStyle name="Migliaia 30 3 4 4 2" xfId="35495" xr:uid="{00000000-0005-0000-0000-0000A6720000}"/>
    <cellStyle name="Migliaia 30 3 4 4 3" xfId="40797" xr:uid="{00000000-0005-0000-0000-0000A7720000}"/>
    <cellStyle name="Migliaia 30 3 4 4 4" xfId="30011" xr:uid="{00000000-0005-0000-0000-0000A8720000}"/>
    <cellStyle name="Migliaia 30 3 4 5" xfId="32941" xr:uid="{00000000-0005-0000-0000-0000A9720000}"/>
    <cellStyle name="Migliaia 30 3 4 6" xfId="38146" xr:uid="{00000000-0005-0000-0000-0000AA720000}"/>
    <cellStyle name="Migliaia 30 3 4 7" xfId="12676" xr:uid="{00000000-0005-0000-0000-0000AB720000}"/>
    <cellStyle name="Migliaia 30 3 5" xfId="4086" xr:uid="{00000000-0005-0000-0000-0000AC720000}"/>
    <cellStyle name="Migliaia 30 3 5 2" xfId="10556" xr:uid="{00000000-0005-0000-0000-0000AD720000}"/>
    <cellStyle name="Migliaia 30 3 5 2 2" xfId="31574" xr:uid="{00000000-0005-0000-0000-0000AE720000}"/>
    <cellStyle name="Migliaia 30 3 5 2 2 2" xfId="36734" xr:uid="{00000000-0005-0000-0000-0000AF720000}"/>
    <cellStyle name="Migliaia 30 3 5 2 2 3" xfId="42036" xr:uid="{00000000-0005-0000-0000-0000B0720000}"/>
    <cellStyle name="Migliaia 30 3 5 2 3" xfId="34083" xr:uid="{00000000-0005-0000-0000-0000B1720000}"/>
    <cellStyle name="Migliaia 30 3 5 2 4" xfId="39385" xr:uid="{00000000-0005-0000-0000-0000B2720000}"/>
    <cellStyle name="Migliaia 30 3 5 3" xfId="16650" xr:uid="{00000000-0005-0000-0000-0000B3720000}"/>
    <cellStyle name="Migliaia 30 3 5 3 2" xfId="35496" xr:uid="{00000000-0005-0000-0000-0000B4720000}"/>
    <cellStyle name="Migliaia 30 3 5 3 3" xfId="40798" xr:uid="{00000000-0005-0000-0000-0000B5720000}"/>
    <cellStyle name="Migliaia 30 3 5 3 4" xfId="30012" xr:uid="{00000000-0005-0000-0000-0000B6720000}"/>
    <cellStyle name="Migliaia 30 3 5 4" xfId="32942" xr:uid="{00000000-0005-0000-0000-0000B7720000}"/>
    <cellStyle name="Migliaia 30 3 5 5" xfId="38147" xr:uid="{00000000-0005-0000-0000-0000B8720000}"/>
    <cellStyle name="Migliaia 30 3 5 6" xfId="12678" xr:uid="{00000000-0005-0000-0000-0000B9720000}"/>
    <cellStyle name="Migliaia 30 3 6" xfId="3657" xr:uid="{00000000-0005-0000-0000-0000BA720000}"/>
    <cellStyle name="Migliaia 30 3 6 2" xfId="10261" xr:uid="{00000000-0005-0000-0000-0000BB720000}"/>
    <cellStyle name="Migliaia 30 3 6 2 2" xfId="35497" xr:uid="{00000000-0005-0000-0000-0000BC720000}"/>
    <cellStyle name="Migliaia 30 3 6 2 3" xfId="40799" xr:uid="{00000000-0005-0000-0000-0000BD720000}"/>
    <cellStyle name="Migliaia 30 3 6 3" xfId="15018" xr:uid="{00000000-0005-0000-0000-0000BE720000}"/>
    <cellStyle name="Migliaia 30 3 6 4" xfId="16651" xr:uid="{00000000-0005-0000-0000-0000BF720000}"/>
    <cellStyle name="Migliaia 30 3 6 4 2" xfId="38148" xr:uid="{00000000-0005-0000-0000-0000C0720000}"/>
    <cellStyle name="Migliaia 30 3 6 5" xfId="12679" xr:uid="{00000000-0005-0000-0000-0000C1720000}"/>
    <cellStyle name="Migliaia 30 3 7" xfId="7837" xr:uid="{00000000-0005-0000-0000-0000C2720000}"/>
    <cellStyle name="Migliaia 30 3 7 2" xfId="30013" xr:uid="{00000000-0005-0000-0000-0000C3720000}"/>
    <cellStyle name="Migliaia 30 3 7 2 2" xfId="35498" xr:uid="{00000000-0005-0000-0000-0000C4720000}"/>
    <cellStyle name="Migliaia 30 3 7 2 3" xfId="40800" xr:uid="{00000000-0005-0000-0000-0000C5720000}"/>
    <cellStyle name="Migliaia 30 3 7 3" xfId="32943" xr:uid="{00000000-0005-0000-0000-0000C6720000}"/>
    <cellStyle name="Migliaia 30 3 7 4" xfId="38149" xr:uid="{00000000-0005-0000-0000-0000C7720000}"/>
    <cellStyle name="Migliaia 30 3 8" xfId="13664" xr:uid="{00000000-0005-0000-0000-0000C8720000}"/>
    <cellStyle name="Migliaia 30 3 8 2" xfId="30014" xr:uid="{00000000-0005-0000-0000-0000C9720000}"/>
    <cellStyle name="Migliaia 30 3 8 2 2" xfId="35499" xr:uid="{00000000-0005-0000-0000-0000CA720000}"/>
    <cellStyle name="Migliaia 30 3 8 2 3" xfId="40801" xr:uid="{00000000-0005-0000-0000-0000CB720000}"/>
    <cellStyle name="Migliaia 30 3 8 3" xfId="32944" xr:uid="{00000000-0005-0000-0000-0000CC720000}"/>
    <cellStyle name="Migliaia 30 3 8 4" xfId="38150" xr:uid="{00000000-0005-0000-0000-0000CD720000}"/>
    <cellStyle name="Migliaia 30 3 8 5" xfId="21003" xr:uid="{00000000-0005-0000-0000-0000CE720000}"/>
    <cellStyle name="Migliaia 30 3 9" xfId="16642" xr:uid="{00000000-0005-0000-0000-0000CF720000}"/>
    <cellStyle name="Migliaia 30 4" xfId="507" xr:uid="{00000000-0005-0000-0000-0000D0720000}"/>
    <cellStyle name="Migliaia 30 4 2" xfId="4441" xr:uid="{00000000-0005-0000-0000-0000D1720000}"/>
    <cellStyle name="Migliaia 30 4 2 2" xfId="5137" xr:uid="{00000000-0005-0000-0000-0000D2720000}"/>
    <cellStyle name="Migliaia 30 4 2 2 2" xfId="30015" xr:uid="{00000000-0005-0000-0000-0000D3720000}"/>
    <cellStyle name="Migliaia 30 4 2 2 2 2" xfId="35500" xr:uid="{00000000-0005-0000-0000-0000D4720000}"/>
    <cellStyle name="Migliaia 30 4 2 2 2 3" xfId="40802" xr:uid="{00000000-0005-0000-0000-0000D5720000}"/>
    <cellStyle name="Migliaia 30 4 2 2 3" xfId="32945" xr:uid="{00000000-0005-0000-0000-0000D6720000}"/>
    <cellStyle name="Migliaia 30 4 2 2 4" xfId="38151" xr:uid="{00000000-0005-0000-0000-0000D7720000}"/>
    <cellStyle name="Migliaia 30 4 2 3" xfId="8286" xr:uid="{00000000-0005-0000-0000-0000D8720000}"/>
    <cellStyle name="Migliaia 30 4 2 3 2" xfId="30016" xr:uid="{00000000-0005-0000-0000-0000D9720000}"/>
    <cellStyle name="Migliaia 30 4 2 3 2 2" xfId="35501" xr:uid="{00000000-0005-0000-0000-0000DA720000}"/>
    <cellStyle name="Migliaia 30 4 2 3 2 3" xfId="40803" xr:uid="{00000000-0005-0000-0000-0000DB720000}"/>
    <cellStyle name="Migliaia 30 4 2 3 3" xfId="32946" xr:uid="{00000000-0005-0000-0000-0000DC720000}"/>
    <cellStyle name="Migliaia 30 4 2 3 4" xfId="38152" xr:uid="{00000000-0005-0000-0000-0000DD720000}"/>
    <cellStyle name="Migliaia 30 4 2 4" xfId="7633" xr:uid="{00000000-0005-0000-0000-0000DE720000}"/>
    <cellStyle name="Migliaia 30 4 2 5" xfId="7022" xr:uid="{00000000-0005-0000-0000-0000DF720000}"/>
    <cellStyle name="Migliaia 30 4 2 5 2" xfId="17795" xr:uid="{00000000-0005-0000-0000-0000E0720000}"/>
    <cellStyle name="Migliaia 30 4 2 5 3" xfId="42526" xr:uid="{00000000-0005-0000-0000-0000E1720000}"/>
    <cellStyle name="Migliaia 30 4 2 5 4" xfId="46788" xr:uid="{00000000-0005-0000-0000-0000E2720000}"/>
    <cellStyle name="Migliaia 30 4 2 5 5" xfId="49804" xr:uid="{00000000-0005-0000-0000-0000E3720000}"/>
    <cellStyle name="Migliaia 30 4 2 6" xfId="16653" xr:uid="{00000000-0005-0000-0000-0000E4720000}"/>
    <cellStyle name="Migliaia 30 4 2 7" xfId="21005" xr:uid="{00000000-0005-0000-0000-0000E5720000}"/>
    <cellStyle name="Migliaia 30 4 3" xfId="5138" xr:uid="{00000000-0005-0000-0000-0000E6720000}"/>
    <cellStyle name="Migliaia 30 4 3 2" xfId="14518" xr:uid="{00000000-0005-0000-0000-0000E7720000}"/>
    <cellStyle name="Migliaia 30 4 3 2 2" xfId="35502" xr:uid="{00000000-0005-0000-0000-0000E8720000}"/>
    <cellStyle name="Migliaia 30 4 3 2 3" xfId="40804" xr:uid="{00000000-0005-0000-0000-0000E9720000}"/>
    <cellStyle name="Migliaia 30 4 3 3" xfId="32947" xr:uid="{00000000-0005-0000-0000-0000EA720000}"/>
    <cellStyle name="Migliaia 30 4 3 4" xfId="38153" xr:uid="{00000000-0005-0000-0000-0000EB720000}"/>
    <cellStyle name="Migliaia 30 4 3 5" xfId="13662" xr:uid="{00000000-0005-0000-0000-0000EC720000}"/>
    <cellStyle name="Migliaia 30 4 4" xfId="8287" xr:uid="{00000000-0005-0000-0000-0000ED720000}"/>
    <cellStyle name="Migliaia 30 4 4 2" xfId="30017" xr:uid="{00000000-0005-0000-0000-0000EE720000}"/>
    <cellStyle name="Migliaia 30 4 4 2 2" xfId="35503" xr:uid="{00000000-0005-0000-0000-0000EF720000}"/>
    <cellStyle name="Migliaia 30 4 4 2 3" xfId="40805" xr:uid="{00000000-0005-0000-0000-0000F0720000}"/>
    <cellStyle name="Migliaia 30 4 4 3" xfId="32948" xr:uid="{00000000-0005-0000-0000-0000F1720000}"/>
    <cellStyle name="Migliaia 30 4 4 4" xfId="38154" xr:uid="{00000000-0005-0000-0000-0000F2720000}"/>
    <cellStyle name="Migliaia 30 4 5" xfId="7632" xr:uid="{00000000-0005-0000-0000-0000F3720000}"/>
    <cellStyle name="Migliaia 30 4 5 2" xfId="30018" xr:uid="{00000000-0005-0000-0000-0000F4720000}"/>
    <cellStyle name="Migliaia 30 4 5 2 2" xfId="35504" xr:uid="{00000000-0005-0000-0000-0000F5720000}"/>
    <cellStyle name="Migliaia 30 4 5 2 3" xfId="40806" xr:uid="{00000000-0005-0000-0000-0000F6720000}"/>
    <cellStyle name="Migliaia 30 4 5 3" xfId="32949" xr:uid="{00000000-0005-0000-0000-0000F7720000}"/>
    <cellStyle name="Migliaia 30 4 5 4" xfId="38155" xr:uid="{00000000-0005-0000-0000-0000F8720000}"/>
    <cellStyle name="Migliaia 30 4 6" xfId="7021" xr:uid="{00000000-0005-0000-0000-0000F9720000}"/>
    <cellStyle name="Migliaia 30 4 6 2" xfId="17794" xr:uid="{00000000-0005-0000-0000-0000FA720000}"/>
    <cellStyle name="Migliaia 30 4 6 2 2" xfId="35505" xr:uid="{00000000-0005-0000-0000-0000FB720000}"/>
    <cellStyle name="Migliaia 30 4 6 2 3" xfId="40807" xr:uid="{00000000-0005-0000-0000-0000FC720000}"/>
    <cellStyle name="Migliaia 30 4 6 2 4" xfId="30019" xr:uid="{00000000-0005-0000-0000-0000FD720000}"/>
    <cellStyle name="Migliaia 30 4 6 3" xfId="32950" xr:uid="{00000000-0005-0000-0000-0000FE720000}"/>
    <cellStyle name="Migliaia 30 4 6 4" xfId="38156" xr:uid="{00000000-0005-0000-0000-0000FF720000}"/>
    <cellStyle name="Migliaia 30 4 6 5" xfId="21006" xr:uid="{00000000-0005-0000-0000-000000730000}"/>
    <cellStyle name="Migliaia 30 4 6 6" xfId="43592" xr:uid="{00000000-0005-0000-0000-000001730000}"/>
    <cellStyle name="Migliaia 30 4 6 7" xfId="46787" xr:uid="{00000000-0005-0000-0000-000002730000}"/>
    <cellStyle name="Migliaia 30 4 6 8" xfId="49803" xr:uid="{00000000-0005-0000-0000-000003730000}"/>
    <cellStyle name="Migliaia 30 4 7" xfId="16652" xr:uid="{00000000-0005-0000-0000-000004730000}"/>
    <cellStyle name="Migliaia 30 4 7 2" xfId="30020" xr:uid="{00000000-0005-0000-0000-000005730000}"/>
    <cellStyle name="Migliaia 30 4 7 2 2" xfId="35506" xr:uid="{00000000-0005-0000-0000-000006730000}"/>
    <cellStyle name="Migliaia 30 4 7 2 3" xfId="40808" xr:uid="{00000000-0005-0000-0000-000007730000}"/>
    <cellStyle name="Migliaia 30 4 7 3" xfId="32951" xr:uid="{00000000-0005-0000-0000-000008730000}"/>
    <cellStyle name="Migliaia 30 4 7 4" xfId="38157" xr:uid="{00000000-0005-0000-0000-000009730000}"/>
    <cellStyle name="Migliaia 30 4 7 5" xfId="21007" xr:uid="{00000000-0005-0000-0000-00000A730000}"/>
    <cellStyle name="Migliaia 30 4 8" xfId="21004" xr:uid="{00000000-0005-0000-0000-00000B730000}"/>
    <cellStyle name="Migliaia 30 4 9" xfId="2467" xr:uid="{00000000-0005-0000-0000-00000C730000}"/>
    <cellStyle name="Migliaia 30 5" xfId="508" xr:uid="{00000000-0005-0000-0000-00000D730000}"/>
    <cellStyle name="Migliaia 30 5 2" xfId="4442" xr:uid="{00000000-0005-0000-0000-00000E730000}"/>
    <cellStyle name="Migliaia 30 5 2 2" xfId="14742" xr:uid="{00000000-0005-0000-0000-00000F730000}"/>
    <cellStyle name="Migliaia 30 5 2 2 2" xfId="35507" xr:uid="{00000000-0005-0000-0000-000010730000}"/>
    <cellStyle name="Migliaia 30 5 2 2 3" xfId="40809" xr:uid="{00000000-0005-0000-0000-000011730000}"/>
    <cellStyle name="Migliaia 30 5 2 3" xfId="16655" xr:uid="{00000000-0005-0000-0000-000012730000}"/>
    <cellStyle name="Migliaia 30 5 2 3 2" xfId="32952" xr:uid="{00000000-0005-0000-0000-000013730000}"/>
    <cellStyle name="Migliaia 30 5 2 4" xfId="38158" xr:uid="{00000000-0005-0000-0000-000014730000}"/>
    <cellStyle name="Migliaia 30 5 2 5" xfId="12680" xr:uid="{00000000-0005-0000-0000-000015730000}"/>
    <cellStyle name="Migliaia 30 5 3" xfId="7634" xr:uid="{00000000-0005-0000-0000-000016730000}"/>
    <cellStyle name="Migliaia 30 5 3 2" xfId="30021" xr:uid="{00000000-0005-0000-0000-000017730000}"/>
    <cellStyle name="Migliaia 30 5 3 2 2" xfId="35508" xr:uid="{00000000-0005-0000-0000-000018730000}"/>
    <cellStyle name="Migliaia 30 5 3 2 3" xfId="40810" xr:uid="{00000000-0005-0000-0000-000019730000}"/>
    <cellStyle name="Migliaia 30 5 3 3" xfId="32953" xr:uid="{00000000-0005-0000-0000-00001A730000}"/>
    <cellStyle name="Migliaia 30 5 3 4" xfId="38159" xr:uid="{00000000-0005-0000-0000-00001B730000}"/>
    <cellStyle name="Migliaia 30 5 4" xfId="7023" xr:uid="{00000000-0005-0000-0000-00001C730000}"/>
    <cellStyle name="Migliaia 30 5 4 2" xfId="17796" xr:uid="{00000000-0005-0000-0000-00001D730000}"/>
    <cellStyle name="Migliaia 30 5 4 2 2" xfId="35509" xr:uid="{00000000-0005-0000-0000-00001E730000}"/>
    <cellStyle name="Migliaia 30 5 4 2 3" xfId="40811" xr:uid="{00000000-0005-0000-0000-00001F730000}"/>
    <cellStyle name="Migliaia 30 5 4 2 4" xfId="30022" xr:uid="{00000000-0005-0000-0000-000020730000}"/>
    <cellStyle name="Migliaia 30 5 4 3" xfId="32954" xr:uid="{00000000-0005-0000-0000-000021730000}"/>
    <cellStyle name="Migliaia 30 5 4 4" xfId="38160" xr:uid="{00000000-0005-0000-0000-000022730000}"/>
    <cellStyle name="Migliaia 30 5 4 5" xfId="21009" xr:uid="{00000000-0005-0000-0000-000023730000}"/>
    <cellStyle name="Migliaia 30 5 4 6" xfId="43887" xr:uid="{00000000-0005-0000-0000-000024730000}"/>
    <cellStyle name="Migliaia 30 5 4 7" xfId="46789" xr:uid="{00000000-0005-0000-0000-000025730000}"/>
    <cellStyle name="Migliaia 30 5 4 8" xfId="49805" xr:uid="{00000000-0005-0000-0000-000026730000}"/>
    <cellStyle name="Migliaia 30 5 5" xfId="16654" xr:uid="{00000000-0005-0000-0000-000027730000}"/>
    <cellStyle name="Migliaia 30 5 5 2" xfId="30023" xr:uid="{00000000-0005-0000-0000-000028730000}"/>
    <cellStyle name="Migliaia 30 5 5 2 2" xfId="35510" xr:uid="{00000000-0005-0000-0000-000029730000}"/>
    <cellStyle name="Migliaia 30 5 5 2 3" xfId="40812" xr:uid="{00000000-0005-0000-0000-00002A730000}"/>
    <cellStyle name="Migliaia 30 5 5 3" xfId="32955" xr:uid="{00000000-0005-0000-0000-00002B730000}"/>
    <cellStyle name="Migliaia 30 5 5 4" xfId="38161" xr:uid="{00000000-0005-0000-0000-00002C730000}"/>
    <cellStyle name="Migliaia 30 5 5 5" xfId="21010" xr:uid="{00000000-0005-0000-0000-00002D730000}"/>
    <cellStyle name="Migliaia 30 5 6" xfId="21011" xr:uid="{00000000-0005-0000-0000-00002E730000}"/>
    <cellStyle name="Migliaia 30 5 6 2" xfId="30024" xr:uid="{00000000-0005-0000-0000-00002F730000}"/>
    <cellStyle name="Migliaia 30 5 6 2 2" xfId="35511" xr:uid="{00000000-0005-0000-0000-000030730000}"/>
    <cellStyle name="Migliaia 30 5 6 2 3" xfId="40813" xr:uid="{00000000-0005-0000-0000-000031730000}"/>
    <cellStyle name="Migliaia 30 5 6 3" xfId="32956" xr:uid="{00000000-0005-0000-0000-000032730000}"/>
    <cellStyle name="Migliaia 30 5 6 4" xfId="38162" xr:uid="{00000000-0005-0000-0000-000033730000}"/>
    <cellStyle name="Migliaia 30 5 7" xfId="21008" xr:uid="{00000000-0005-0000-0000-000034730000}"/>
    <cellStyle name="Migliaia 30 5 8" xfId="2468" xr:uid="{00000000-0005-0000-0000-000035730000}"/>
    <cellStyle name="Migliaia 30 6" xfId="2463" xr:uid="{00000000-0005-0000-0000-000036730000}"/>
    <cellStyle name="Migliaia 30 6 2" xfId="4437" xr:uid="{00000000-0005-0000-0000-000037730000}"/>
    <cellStyle name="Migliaia 30 6 2 2" xfId="6037" xr:uid="{00000000-0005-0000-0000-000038730000}"/>
    <cellStyle name="Migliaia 30 6 2 3" xfId="14966" xr:uid="{00000000-0005-0000-0000-000039730000}"/>
    <cellStyle name="Migliaia 30 6 2 4" xfId="16657" xr:uid="{00000000-0005-0000-0000-00003A730000}"/>
    <cellStyle name="Migliaia 30 6 2 5" xfId="28660" xr:uid="{00000000-0005-0000-0000-00003B730000}"/>
    <cellStyle name="Migliaia 30 6 2 6" xfId="12682" xr:uid="{00000000-0005-0000-0000-00003C730000}"/>
    <cellStyle name="Migliaia 30 6 3" xfId="5789" xr:uid="{00000000-0005-0000-0000-00003D730000}"/>
    <cellStyle name="Migliaia 30 6 3 2" xfId="31575" xr:uid="{00000000-0005-0000-0000-00003E730000}"/>
    <cellStyle name="Migliaia 30 6 3 2 2" xfId="36735" xr:uid="{00000000-0005-0000-0000-00003F730000}"/>
    <cellStyle name="Migliaia 30 6 3 2 3" xfId="42037" xr:uid="{00000000-0005-0000-0000-000040730000}"/>
    <cellStyle name="Migliaia 30 6 3 3" xfId="34084" xr:uid="{00000000-0005-0000-0000-000041730000}"/>
    <cellStyle name="Migliaia 30 6 3 4" xfId="39386" xr:uid="{00000000-0005-0000-0000-000042730000}"/>
    <cellStyle name="Migliaia 30 6 4" xfId="16656" xr:uid="{00000000-0005-0000-0000-000043730000}"/>
    <cellStyle name="Migliaia 30 6 4 2" xfId="35512" xr:uid="{00000000-0005-0000-0000-000044730000}"/>
    <cellStyle name="Migliaia 30 6 4 3" xfId="40814" xr:uid="{00000000-0005-0000-0000-000045730000}"/>
    <cellStyle name="Migliaia 30 6 4 4" xfId="30025" xr:uid="{00000000-0005-0000-0000-000046730000}"/>
    <cellStyle name="Migliaia 30 6 5" xfId="32957" xr:uid="{00000000-0005-0000-0000-000047730000}"/>
    <cellStyle name="Migliaia 30 6 6" xfId="38163" xr:uid="{00000000-0005-0000-0000-000048730000}"/>
    <cellStyle name="Migliaia 30 6 7" xfId="12681" xr:uid="{00000000-0005-0000-0000-000049730000}"/>
    <cellStyle name="Migliaia 30 7" xfId="4084" xr:uid="{00000000-0005-0000-0000-00004A730000}"/>
    <cellStyle name="Migliaia 30 7 2" xfId="10554" xr:uid="{00000000-0005-0000-0000-00004B730000}"/>
    <cellStyle name="Migliaia 30 7 2 2" xfId="31576" xr:uid="{00000000-0005-0000-0000-00004C730000}"/>
    <cellStyle name="Migliaia 30 7 2 2 2" xfId="36736" xr:uid="{00000000-0005-0000-0000-00004D730000}"/>
    <cellStyle name="Migliaia 30 7 2 2 3" xfId="42038" xr:uid="{00000000-0005-0000-0000-00004E730000}"/>
    <cellStyle name="Migliaia 30 7 2 3" xfId="34085" xr:uid="{00000000-0005-0000-0000-00004F730000}"/>
    <cellStyle name="Migliaia 30 7 2 4" xfId="39387" xr:uid="{00000000-0005-0000-0000-000050730000}"/>
    <cellStyle name="Migliaia 30 7 3" xfId="16658" xr:uid="{00000000-0005-0000-0000-000051730000}"/>
    <cellStyle name="Migliaia 30 7 3 2" xfId="35513" xr:uid="{00000000-0005-0000-0000-000052730000}"/>
    <cellStyle name="Migliaia 30 7 3 3" xfId="40815" xr:uid="{00000000-0005-0000-0000-000053730000}"/>
    <cellStyle name="Migliaia 30 7 3 4" xfId="30026" xr:uid="{00000000-0005-0000-0000-000054730000}"/>
    <cellStyle name="Migliaia 30 7 4" xfId="32958" xr:uid="{00000000-0005-0000-0000-000055730000}"/>
    <cellStyle name="Migliaia 30 7 5" xfId="38164" xr:uid="{00000000-0005-0000-0000-000056730000}"/>
    <cellStyle name="Migliaia 30 7 6" xfId="12683" xr:uid="{00000000-0005-0000-0000-000057730000}"/>
    <cellStyle name="Migliaia 30 8" xfId="3655" xr:uid="{00000000-0005-0000-0000-000058730000}"/>
    <cellStyle name="Migliaia 30 8 2" xfId="10259" xr:uid="{00000000-0005-0000-0000-000059730000}"/>
    <cellStyle name="Migliaia 30 8 2 2" xfId="31577" xr:uid="{00000000-0005-0000-0000-00005A730000}"/>
    <cellStyle name="Migliaia 30 8 2 2 2" xfId="36737" xr:uid="{00000000-0005-0000-0000-00005B730000}"/>
    <cellStyle name="Migliaia 30 8 2 2 3" xfId="42039" xr:uid="{00000000-0005-0000-0000-00005C730000}"/>
    <cellStyle name="Migliaia 30 8 2 3" xfId="34086" xr:uid="{00000000-0005-0000-0000-00005D730000}"/>
    <cellStyle name="Migliaia 30 8 2 4" xfId="39388" xr:uid="{00000000-0005-0000-0000-00005E730000}"/>
    <cellStyle name="Migliaia 30 8 3" xfId="16659" xr:uid="{00000000-0005-0000-0000-00005F730000}"/>
    <cellStyle name="Migliaia 30 8 3 2" xfId="35514" xr:uid="{00000000-0005-0000-0000-000060730000}"/>
    <cellStyle name="Migliaia 30 8 3 3" xfId="40816" xr:uid="{00000000-0005-0000-0000-000061730000}"/>
    <cellStyle name="Migliaia 30 8 3 4" xfId="30027" xr:uid="{00000000-0005-0000-0000-000062730000}"/>
    <cellStyle name="Migliaia 30 8 4" xfId="32959" xr:uid="{00000000-0005-0000-0000-000063730000}"/>
    <cellStyle name="Migliaia 30 8 5" xfId="38165" xr:uid="{00000000-0005-0000-0000-000064730000}"/>
    <cellStyle name="Migliaia 30 8 6" xfId="12684" xr:uid="{00000000-0005-0000-0000-000065730000}"/>
    <cellStyle name="Migliaia 30 9" xfId="13487" xr:uid="{00000000-0005-0000-0000-000066730000}"/>
    <cellStyle name="Migliaia 30 9 2" xfId="30028" xr:uid="{00000000-0005-0000-0000-000067730000}"/>
    <cellStyle name="Migliaia 30 9 2 2" xfId="35515" xr:uid="{00000000-0005-0000-0000-000068730000}"/>
    <cellStyle name="Migliaia 30 9 2 3" xfId="40817" xr:uid="{00000000-0005-0000-0000-000069730000}"/>
    <cellStyle name="Migliaia 30 9 3" xfId="32960" xr:uid="{00000000-0005-0000-0000-00006A730000}"/>
    <cellStyle name="Migliaia 30 9 4" xfId="38166" xr:uid="{00000000-0005-0000-0000-00006B730000}"/>
    <cellStyle name="Migliaia 31" xfId="509" xr:uid="{00000000-0005-0000-0000-00006C730000}"/>
    <cellStyle name="Migliaia 31 10" xfId="16660" xr:uid="{00000000-0005-0000-0000-00006D730000}"/>
    <cellStyle name="Migliaia 31 10 2" xfId="35516" xr:uid="{00000000-0005-0000-0000-00006E730000}"/>
    <cellStyle name="Migliaia 31 10 3" xfId="40818" xr:uid="{00000000-0005-0000-0000-00006F730000}"/>
    <cellStyle name="Migliaia 31 10 4" xfId="30029" xr:uid="{00000000-0005-0000-0000-000070730000}"/>
    <cellStyle name="Migliaia 31 11" xfId="32961" xr:uid="{00000000-0005-0000-0000-000071730000}"/>
    <cellStyle name="Migliaia 31 12" xfId="38167" xr:uid="{00000000-0005-0000-0000-000072730000}"/>
    <cellStyle name="Migliaia 31 13" xfId="1855" xr:uid="{00000000-0005-0000-0000-000073730000}"/>
    <cellStyle name="Migliaia 31 2" xfId="510" xr:uid="{00000000-0005-0000-0000-000074730000}"/>
    <cellStyle name="Migliaia 31 2 2" xfId="2470" xr:uid="{00000000-0005-0000-0000-000075730000}"/>
    <cellStyle name="Migliaia 31 2 2 2" xfId="4444" xr:uid="{00000000-0005-0000-0000-000076730000}"/>
    <cellStyle name="Migliaia 31 2 2 2 2" xfId="10693" xr:uid="{00000000-0005-0000-0000-000077730000}"/>
    <cellStyle name="Migliaia 31 2 2 2 2 2" xfId="35517" xr:uid="{00000000-0005-0000-0000-000078730000}"/>
    <cellStyle name="Migliaia 31 2 2 2 2 3" xfId="40819" xr:uid="{00000000-0005-0000-0000-000079730000}"/>
    <cellStyle name="Migliaia 31 2 2 2 3" xfId="14743" xr:uid="{00000000-0005-0000-0000-00007A730000}"/>
    <cellStyle name="Migliaia 31 2 2 2 4" xfId="16663" xr:uid="{00000000-0005-0000-0000-00007B730000}"/>
    <cellStyle name="Migliaia 31 2 2 2 4 2" xfId="38168" xr:uid="{00000000-0005-0000-0000-00007C730000}"/>
    <cellStyle name="Migliaia 31 2 2 2 5" xfId="12685" xr:uid="{00000000-0005-0000-0000-00007D730000}"/>
    <cellStyle name="Migliaia 31 2 2 3" xfId="7918" xr:uid="{00000000-0005-0000-0000-00007E730000}"/>
    <cellStyle name="Migliaia 31 2 2 3 2" xfId="31578" xr:uid="{00000000-0005-0000-0000-00007F730000}"/>
    <cellStyle name="Migliaia 31 2 2 3 2 2" xfId="36738" xr:uid="{00000000-0005-0000-0000-000080730000}"/>
    <cellStyle name="Migliaia 31 2 2 3 2 3" xfId="42040" xr:uid="{00000000-0005-0000-0000-000081730000}"/>
    <cellStyle name="Migliaia 31 2 2 3 3" xfId="34087" xr:uid="{00000000-0005-0000-0000-000082730000}"/>
    <cellStyle name="Migliaia 31 2 2 3 4" xfId="39389" xr:uid="{00000000-0005-0000-0000-000083730000}"/>
    <cellStyle name="Migliaia 31 2 2 4" xfId="7024" xr:uid="{00000000-0005-0000-0000-000084730000}"/>
    <cellStyle name="Migliaia 31 2 2 4 2" xfId="17797" xr:uid="{00000000-0005-0000-0000-000085730000}"/>
    <cellStyle name="Migliaia 31 2 2 4 3" xfId="44185" xr:uid="{00000000-0005-0000-0000-000086730000}"/>
    <cellStyle name="Migliaia 31 2 2 4 4" xfId="46790" xr:uid="{00000000-0005-0000-0000-000087730000}"/>
    <cellStyle name="Migliaia 31 2 2 4 5" xfId="49806" xr:uid="{00000000-0005-0000-0000-000088730000}"/>
    <cellStyle name="Migliaia 31 2 2 5" xfId="16662" xr:uid="{00000000-0005-0000-0000-000089730000}"/>
    <cellStyle name="Migliaia 31 2 2 6" xfId="21013" xr:uid="{00000000-0005-0000-0000-00008A730000}"/>
    <cellStyle name="Migliaia 31 2 3" xfId="4088" xr:uid="{00000000-0005-0000-0000-00008B730000}"/>
    <cellStyle name="Migliaia 31 2 3 2" xfId="10558" xr:uid="{00000000-0005-0000-0000-00008C730000}"/>
    <cellStyle name="Migliaia 31 2 3 2 2" xfId="31579" xr:uid="{00000000-0005-0000-0000-00008D730000}"/>
    <cellStyle name="Migliaia 31 2 3 2 2 2" xfId="36739" xr:uid="{00000000-0005-0000-0000-00008E730000}"/>
    <cellStyle name="Migliaia 31 2 3 2 2 3" xfId="42041" xr:uid="{00000000-0005-0000-0000-00008F730000}"/>
    <cellStyle name="Migliaia 31 2 3 2 3" xfId="34088" xr:uid="{00000000-0005-0000-0000-000090730000}"/>
    <cellStyle name="Migliaia 31 2 3 2 4" xfId="39390" xr:uid="{00000000-0005-0000-0000-000091730000}"/>
    <cellStyle name="Migliaia 31 2 3 3" xfId="16664" xr:uid="{00000000-0005-0000-0000-000092730000}"/>
    <cellStyle name="Migliaia 31 2 3 3 2" xfId="35518" xr:uid="{00000000-0005-0000-0000-000093730000}"/>
    <cellStyle name="Migliaia 31 2 3 3 3" xfId="40820" xr:uid="{00000000-0005-0000-0000-000094730000}"/>
    <cellStyle name="Migliaia 31 2 3 3 4" xfId="30030" xr:uid="{00000000-0005-0000-0000-000095730000}"/>
    <cellStyle name="Migliaia 31 2 3 4" xfId="32962" xr:uid="{00000000-0005-0000-0000-000096730000}"/>
    <cellStyle name="Migliaia 31 2 3 5" xfId="38169" xr:uid="{00000000-0005-0000-0000-000097730000}"/>
    <cellStyle name="Migliaia 31 2 3 6" xfId="12686" xr:uid="{00000000-0005-0000-0000-000098730000}"/>
    <cellStyle name="Migliaia 31 2 4" xfId="3660" xr:uid="{00000000-0005-0000-0000-000099730000}"/>
    <cellStyle name="Migliaia 31 2 4 2" xfId="10263" xr:uid="{00000000-0005-0000-0000-00009A730000}"/>
    <cellStyle name="Migliaia 31 2 4 2 2" xfId="35519" xr:uid="{00000000-0005-0000-0000-00009B730000}"/>
    <cellStyle name="Migliaia 31 2 4 2 3" xfId="40821" xr:uid="{00000000-0005-0000-0000-00009C730000}"/>
    <cellStyle name="Migliaia 31 2 4 3" xfId="14357" xr:uid="{00000000-0005-0000-0000-00009D730000}"/>
    <cellStyle name="Migliaia 31 2 4 4" xfId="16665" xr:uid="{00000000-0005-0000-0000-00009E730000}"/>
    <cellStyle name="Migliaia 31 2 4 4 2" xfId="38170" xr:uid="{00000000-0005-0000-0000-00009F730000}"/>
    <cellStyle name="Migliaia 31 2 4 5" xfId="12687" xr:uid="{00000000-0005-0000-0000-0000A0730000}"/>
    <cellStyle name="Migliaia 31 2 5" xfId="9433" xr:uid="{00000000-0005-0000-0000-0000A1730000}"/>
    <cellStyle name="Migliaia 31 2 5 2" xfId="30031" xr:uid="{00000000-0005-0000-0000-0000A2730000}"/>
    <cellStyle name="Migliaia 31 2 5 2 2" xfId="35520" xr:uid="{00000000-0005-0000-0000-0000A3730000}"/>
    <cellStyle name="Migliaia 31 2 5 2 3" xfId="40822" xr:uid="{00000000-0005-0000-0000-0000A4730000}"/>
    <cellStyle name="Migliaia 31 2 5 3" xfId="32963" xr:uid="{00000000-0005-0000-0000-0000A5730000}"/>
    <cellStyle name="Migliaia 31 2 5 4" xfId="38171" xr:uid="{00000000-0005-0000-0000-0000A6730000}"/>
    <cellStyle name="Migliaia 31 2 6" xfId="16661" xr:uid="{00000000-0005-0000-0000-0000A7730000}"/>
    <cellStyle name="Migliaia 31 2 6 2" xfId="30032" xr:uid="{00000000-0005-0000-0000-0000A8730000}"/>
    <cellStyle name="Migliaia 31 2 6 2 2" xfId="35521" xr:uid="{00000000-0005-0000-0000-0000A9730000}"/>
    <cellStyle name="Migliaia 31 2 6 2 3" xfId="40823" xr:uid="{00000000-0005-0000-0000-0000AA730000}"/>
    <cellStyle name="Migliaia 31 2 6 3" xfId="32964" xr:uid="{00000000-0005-0000-0000-0000AB730000}"/>
    <cellStyle name="Migliaia 31 2 6 4" xfId="38172" xr:uid="{00000000-0005-0000-0000-0000AC730000}"/>
    <cellStyle name="Migliaia 31 2 6 5" xfId="21014" xr:uid="{00000000-0005-0000-0000-0000AD730000}"/>
    <cellStyle name="Migliaia 31 2 7" xfId="21012" xr:uid="{00000000-0005-0000-0000-0000AE730000}"/>
    <cellStyle name="Migliaia 31 2 8" xfId="1856" xr:uid="{00000000-0005-0000-0000-0000AF730000}"/>
    <cellStyle name="Migliaia 31 3" xfId="511" xr:uid="{00000000-0005-0000-0000-0000B0730000}"/>
    <cellStyle name="Migliaia 31 3 10" xfId="21015" xr:uid="{00000000-0005-0000-0000-0000B1730000}"/>
    <cellStyle name="Migliaia 31 3 11" xfId="12688" xr:uid="{00000000-0005-0000-0000-0000B2730000}"/>
    <cellStyle name="Migliaia 31 3 12" xfId="1857" xr:uid="{00000000-0005-0000-0000-0000B3730000}"/>
    <cellStyle name="Migliaia 31 3 2" xfId="512" xr:uid="{00000000-0005-0000-0000-0000B4730000}"/>
    <cellStyle name="Migliaia 31 3 2 2" xfId="4446" xr:uid="{00000000-0005-0000-0000-0000B5730000}"/>
    <cellStyle name="Migliaia 31 3 2 2 2" xfId="8288" xr:uid="{00000000-0005-0000-0000-0000B6730000}"/>
    <cellStyle name="Migliaia 31 3 2 2 2 2" xfId="14744" xr:uid="{00000000-0005-0000-0000-0000B7730000}"/>
    <cellStyle name="Migliaia 31 3 2 2 2 2 2" xfId="18174" xr:uid="{00000000-0005-0000-0000-0000B8730000}"/>
    <cellStyle name="Migliaia 31 3 2 2 2 2 2 2" xfId="35522" xr:uid="{00000000-0005-0000-0000-0000B9730000}"/>
    <cellStyle name="Migliaia 31 3 2 2 2 2 3" xfId="40824" xr:uid="{00000000-0005-0000-0000-0000BA730000}"/>
    <cellStyle name="Migliaia 31 3 2 2 2 2 4" xfId="30033" xr:uid="{00000000-0005-0000-0000-0000BB730000}"/>
    <cellStyle name="Migliaia 31 3 2 2 2 3" xfId="32965" xr:uid="{00000000-0005-0000-0000-0000BC730000}"/>
    <cellStyle name="Migliaia 31 3 2 2 2 4" xfId="38173" xr:uid="{00000000-0005-0000-0000-0000BD730000}"/>
    <cellStyle name="Migliaia 31 3 2 2 2 5" xfId="21400" xr:uid="{00000000-0005-0000-0000-0000BE730000}"/>
    <cellStyle name="Migliaia 31 3 2 2 2 6" xfId="47180" xr:uid="{00000000-0005-0000-0000-0000BF730000}"/>
    <cellStyle name="Migliaia 31 3 2 2 2 7" xfId="50196" xr:uid="{00000000-0005-0000-0000-0000C0730000}"/>
    <cellStyle name="Migliaia 31 3 2 2 2 8" xfId="13971" xr:uid="{00000000-0005-0000-0000-0000C1730000}"/>
    <cellStyle name="Migliaia 31 3 2 2 3" xfId="7864" xr:uid="{00000000-0005-0000-0000-0000C2730000}"/>
    <cellStyle name="Migliaia 31 3 2 2 4" xfId="7025" xr:uid="{00000000-0005-0000-0000-0000C3730000}"/>
    <cellStyle name="Migliaia 31 3 2 2 4 2" xfId="17798" xr:uid="{00000000-0005-0000-0000-0000C4730000}"/>
    <cellStyle name="Migliaia 31 3 2 2 4 3" xfId="42527" xr:uid="{00000000-0005-0000-0000-0000C5730000}"/>
    <cellStyle name="Migliaia 31 3 2 2 4 4" xfId="46791" xr:uid="{00000000-0005-0000-0000-0000C6730000}"/>
    <cellStyle name="Migliaia 31 3 2 2 4 5" xfId="49807" xr:uid="{00000000-0005-0000-0000-0000C7730000}"/>
    <cellStyle name="Migliaia 31 3 2 2 5" xfId="16668" xr:uid="{00000000-0005-0000-0000-0000C8730000}"/>
    <cellStyle name="Migliaia 31 3 2 2 6" xfId="21017" xr:uid="{00000000-0005-0000-0000-0000C9730000}"/>
    <cellStyle name="Migliaia 31 3 2 3" xfId="3662" xr:uid="{00000000-0005-0000-0000-0000CA730000}"/>
    <cellStyle name="Migliaia 31 3 2 3 2" xfId="8719" xr:uid="{00000000-0005-0000-0000-0000CB730000}"/>
    <cellStyle name="Migliaia 31 3 2 3 2 2" xfId="35523" xr:uid="{00000000-0005-0000-0000-0000CC730000}"/>
    <cellStyle name="Migliaia 31 3 2 3 2 3" xfId="40825" xr:uid="{00000000-0005-0000-0000-0000CD730000}"/>
    <cellStyle name="Migliaia 31 3 2 3 2 4" xfId="30034" xr:uid="{00000000-0005-0000-0000-0000CE730000}"/>
    <cellStyle name="Migliaia 31 3 2 3 3" xfId="8289" xr:uid="{00000000-0005-0000-0000-0000CF730000}"/>
    <cellStyle name="Migliaia 31 3 2 3 4" xfId="16669" xr:uid="{00000000-0005-0000-0000-0000D0730000}"/>
    <cellStyle name="Migliaia 31 3 2 3 4 2" xfId="38174" xr:uid="{00000000-0005-0000-0000-0000D1730000}"/>
    <cellStyle name="Migliaia 31 3 2 3 5" xfId="12689" xr:uid="{00000000-0005-0000-0000-0000D2730000}"/>
    <cellStyle name="Migliaia 31 3 2 4" xfId="7635" xr:uid="{00000000-0005-0000-0000-0000D3730000}"/>
    <cellStyle name="Migliaia 31 3 2 4 2" xfId="14390" xr:uid="{00000000-0005-0000-0000-0000D4730000}"/>
    <cellStyle name="Migliaia 31 3 2 4 2 2" xfId="35524" xr:uid="{00000000-0005-0000-0000-0000D5730000}"/>
    <cellStyle name="Migliaia 31 3 2 4 2 3" xfId="40826" xr:uid="{00000000-0005-0000-0000-0000D6730000}"/>
    <cellStyle name="Migliaia 31 3 2 4 3" xfId="32966" xr:uid="{00000000-0005-0000-0000-0000D7730000}"/>
    <cellStyle name="Migliaia 31 3 2 4 4" xfId="38175" xr:uid="{00000000-0005-0000-0000-0000D8730000}"/>
    <cellStyle name="Migliaia 31 3 2 4 5" xfId="13490" xr:uid="{00000000-0005-0000-0000-0000D9730000}"/>
    <cellStyle name="Migliaia 31 3 2 5" xfId="13660" xr:uid="{00000000-0005-0000-0000-0000DA730000}"/>
    <cellStyle name="Migliaia 31 3 2 5 2" xfId="30035" xr:uid="{00000000-0005-0000-0000-0000DB730000}"/>
    <cellStyle name="Migliaia 31 3 2 5 2 2" xfId="35525" xr:uid="{00000000-0005-0000-0000-0000DC730000}"/>
    <cellStyle name="Migliaia 31 3 2 5 2 3" xfId="40827" xr:uid="{00000000-0005-0000-0000-0000DD730000}"/>
    <cellStyle name="Migliaia 31 3 2 5 3" xfId="32967" xr:uid="{00000000-0005-0000-0000-0000DE730000}"/>
    <cellStyle name="Migliaia 31 3 2 5 4" xfId="38176" xr:uid="{00000000-0005-0000-0000-0000DF730000}"/>
    <cellStyle name="Migliaia 31 3 2 6" xfId="16667" xr:uid="{00000000-0005-0000-0000-0000E0730000}"/>
    <cellStyle name="Migliaia 31 3 2 6 2" xfId="30036" xr:uid="{00000000-0005-0000-0000-0000E1730000}"/>
    <cellStyle name="Migliaia 31 3 2 6 2 2" xfId="35526" xr:uid="{00000000-0005-0000-0000-0000E2730000}"/>
    <cellStyle name="Migliaia 31 3 2 6 2 3" xfId="40828" xr:uid="{00000000-0005-0000-0000-0000E3730000}"/>
    <cellStyle name="Migliaia 31 3 2 6 3" xfId="32968" xr:uid="{00000000-0005-0000-0000-0000E4730000}"/>
    <cellStyle name="Migliaia 31 3 2 6 4" xfId="38177" xr:uid="{00000000-0005-0000-0000-0000E5730000}"/>
    <cellStyle name="Migliaia 31 3 2 6 5" xfId="21018" xr:uid="{00000000-0005-0000-0000-0000E6730000}"/>
    <cellStyle name="Migliaia 31 3 2 7" xfId="21016" xr:uid="{00000000-0005-0000-0000-0000E7730000}"/>
    <cellStyle name="Migliaia 31 3 2 8" xfId="2472" xr:uid="{00000000-0005-0000-0000-0000E8730000}"/>
    <cellStyle name="Migliaia 31 3 3" xfId="2471" xr:uid="{00000000-0005-0000-0000-0000E9730000}"/>
    <cellStyle name="Migliaia 31 3 3 2" xfId="4445" xr:uid="{00000000-0005-0000-0000-0000EA730000}"/>
    <cellStyle name="Migliaia 31 3 3 2 2" xfId="6040" xr:uid="{00000000-0005-0000-0000-0000EB730000}"/>
    <cellStyle name="Migliaia 31 3 3 2 2 2" xfId="35528" xr:uid="{00000000-0005-0000-0000-0000EC730000}"/>
    <cellStyle name="Migliaia 31 3 3 2 2 3" xfId="40830" xr:uid="{00000000-0005-0000-0000-0000ED730000}"/>
    <cellStyle name="Migliaia 31 3 3 2 3" xfId="14519" xr:uid="{00000000-0005-0000-0000-0000EE730000}"/>
    <cellStyle name="Migliaia 31 3 3 2 4" xfId="16671" xr:uid="{00000000-0005-0000-0000-0000EF730000}"/>
    <cellStyle name="Migliaia 31 3 3 2 4 2" xfId="38179" xr:uid="{00000000-0005-0000-0000-0000F0730000}"/>
    <cellStyle name="Migliaia 31 3 3 2 5" xfId="12691" xr:uid="{00000000-0005-0000-0000-0000F1730000}"/>
    <cellStyle name="Migliaia 31 3 3 3" xfId="5792" xr:uid="{00000000-0005-0000-0000-0000F2730000}"/>
    <cellStyle name="Migliaia 31 3 3 3 2" xfId="30038" xr:uid="{00000000-0005-0000-0000-0000F3730000}"/>
    <cellStyle name="Migliaia 31 3 3 3 2 2" xfId="35529" xr:uid="{00000000-0005-0000-0000-0000F4730000}"/>
    <cellStyle name="Migliaia 31 3 3 3 2 3" xfId="40831" xr:uid="{00000000-0005-0000-0000-0000F5730000}"/>
    <cellStyle name="Migliaia 31 3 3 3 3" xfId="32970" xr:uid="{00000000-0005-0000-0000-0000F6730000}"/>
    <cellStyle name="Migliaia 31 3 3 3 4" xfId="38180" xr:uid="{00000000-0005-0000-0000-0000F7730000}"/>
    <cellStyle name="Migliaia 31 3 3 4" xfId="16670" xr:uid="{00000000-0005-0000-0000-0000F8730000}"/>
    <cellStyle name="Migliaia 31 3 3 4 2" xfId="30039" xr:uid="{00000000-0005-0000-0000-0000F9730000}"/>
    <cellStyle name="Migliaia 31 3 3 4 2 2" xfId="35530" xr:uid="{00000000-0005-0000-0000-0000FA730000}"/>
    <cellStyle name="Migliaia 31 3 3 4 2 3" xfId="40832" xr:uid="{00000000-0005-0000-0000-0000FB730000}"/>
    <cellStyle name="Migliaia 31 3 3 4 3" xfId="32971" xr:uid="{00000000-0005-0000-0000-0000FC730000}"/>
    <cellStyle name="Migliaia 31 3 3 4 4" xfId="38181" xr:uid="{00000000-0005-0000-0000-0000FD730000}"/>
    <cellStyle name="Migliaia 31 3 3 4 5" xfId="21019" xr:uid="{00000000-0005-0000-0000-0000FE730000}"/>
    <cellStyle name="Migliaia 31 3 3 5" xfId="21020" xr:uid="{00000000-0005-0000-0000-0000FF730000}"/>
    <cellStyle name="Migliaia 31 3 3 5 2" xfId="30040" xr:uid="{00000000-0005-0000-0000-000000740000}"/>
    <cellStyle name="Migliaia 31 3 3 5 2 2" xfId="35531" xr:uid="{00000000-0005-0000-0000-000001740000}"/>
    <cellStyle name="Migliaia 31 3 3 5 2 3" xfId="40833" xr:uid="{00000000-0005-0000-0000-000002740000}"/>
    <cellStyle name="Migliaia 31 3 3 5 3" xfId="32972" xr:uid="{00000000-0005-0000-0000-000003740000}"/>
    <cellStyle name="Migliaia 31 3 3 5 4" xfId="38182" xr:uid="{00000000-0005-0000-0000-000004740000}"/>
    <cellStyle name="Migliaia 31 3 3 6" xfId="30037" xr:uid="{00000000-0005-0000-0000-000005740000}"/>
    <cellStyle name="Migliaia 31 3 3 6 2" xfId="35527" xr:uid="{00000000-0005-0000-0000-000006740000}"/>
    <cellStyle name="Migliaia 31 3 3 6 3" xfId="40829" xr:uid="{00000000-0005-0000-0000-000007740000}"/>
    <cellStyle name="Migliaia 31 3 3 7" xfId="32969" xr:uid="{00000000-0005-0000-0000-000008740000}"/>
    <cellStyle name="Migliaia 31 3 3 8" xfId="38178" xr:uid="{00000000-0005-0000-0000-000009740000}"/>
    <cellStyle name="Migliaia 31 3 3 9" xfId="12690" xr:uid="{00000000-0005-0000-0000-00000A740000}"/>
    <cellStyle name="Migliaia 31 3 4" xfId="3291" xr:uid="{00000000-0005-0000-0000-00000B740000}"/>
    <cellStyle name="Migliaia 31 3 4 2" xfId="4801" xr:uid="{00000000-0005-0000-0000-00000C740000}"/>
    <cellStyle name="Migliaia 31 3 4 2 2" xfId="10753" xr:uid="{00000000-0005-0000-0000-00000D740000}"/>
    <cellStyle name="Migliaia 31 3 4 2 3" xfId="14343" xr:uid="{00000000-0005-0000-0000-00000E740000}"/>
    <cellStyle name="Migliaia 31 3 4 2 4" xfId="16673" xr:uid="{00000000-0005-0000-0000-00000F740000}"/>
    <cellStyle name="Migliaia 31 3 4 2 5" xfId="28661" xr:uid="{00000000-0005-0000-0000-000010740000}"/>
    <cellStyle name="Migliaia 31 3 4 2 6" xfId="12693" xr:uid="{00000000-0005-0000-0000-000011740000}"/>
    <cellStyle name="Migliaia 31 3 4 3" xfId="10001" xr:uid="{00000000-0005-0000-0000-000012740000}"/>
    <cellStyle name="Migliaia 31 3 4 3 2" xfId="31580" xr:uid="{00000000-0005-0000-0000-000013740000}"/>
    <cellStyle name="Migliaia 31 3 4 3 2 2" xfId="36740" xr:uid="{00000000-0005-0000-0000-000014740000}"/>
    <cellStyle name="Migliaia 31 3 4 3 2 3" xfId="42042" xr:uid="{00000000-0005-0000-0000-000015740000}"/>
    <cellStyle name="Migliaia 31 3 4 3 3" xfId="34089" xr:uid="{00000000-0005-0000-0000-000016740000}"/>
    <cellStyle name="Migliaia 31 3 4 3 4" xfId="39391" xr:uid="{00000000-0005-0000-0000-000017740000}"/>
    <cellStyle name="Migliaia 31 3 4 4" xfId="16672" xr:uid="{00000000-0005-0000-0000-000018740000}"/>
    <cellStyle name="Migliaia 31 3 4 4 2" xfId="35532" xr:uid="{00000000-0005-0000-0000-000019740000}"/>
    <cellStyle name="Migliaia 31 3 4 4 3" xfId="40834" xr:uid="{00000000-0005-0000-0000-00001A740000}"/>
    <cellStyle name="Migliaia 31 3 4 4 4" xfId="30041" xr:uid="{00000000-0005-0000-0000-00001B740000}"/>
    <cellStyle name="Migliaia 31 3 4 5" xfId="32973" xr:uid="{00000000-0005-0000-0000-00001C740000}"/>
    <cellStyle name="Migliaia 31 3 4 6" xfId="38183" xr:uid="{00000000-0005-0000-0000-00001D740000}"/>
    <cellStyle name="Migliaia 31 3 4 7" xfId="12692" xr:uid="{00000000-0005-0000-0000-00001E740000}"/>
    <cellStyle name="Migliaia 31 3 5" xfId="4089" xr:uid="{00000000-0005-0000-0000-00001F740000}"/>
    <cellStyle name="Migliaia 31 3 5 2" xfId="10559" xr:uid="{00000000-0005-0000-0000-000020740000}"/>
    <cellStyle name="Migliaia 31 3 5 2 2" xfId="31581" xr:uid="{00000000-0005-0000-0000-000021740000}"/>
    <cellStyle name="Migliaia 31 3 5 2 2 2" xfId="36741" xr:uid="{00000000-0005-0000-0000-000022740000}"/>
    <cellStyle name="Migliaia 31 3 5 2 2 3" xfId="42043" xr:uid="{00000000-0005-0000-0000-000023740000}"/>
    <cellStyle name="Migliaia 31 3 5 2 3" xfId="34090" xr:uid="{00000000-0005-0000-0000-000024740000}"/>
    <cellStyle name="Migliaia 31 3 5 2 4" xfId="39392" xr:uid="{00000000-0005-0000-0000-000025740000}"/>
    <cellStyle name="Migliaia 31 3 5 3" xfId="16674" xr:uid="{00000000-0005-0000-0000-000026740000}"/>
    <cellStyle name="Migliaia 31 3 5 3 2" xfId="35533" xr:uid="{00000000-0005-0000-0000-000027740000}"/>
    <cellStyle name="Migliaia 31 3 5 3 3" xfId="40835" xr:uid="{00000000-0005-0000-0000-000028740000}"/>
    <cellStyle name="Migliaia 31 3 5 3 4" xfId="30042" xr:uid="{00000000-0005-0000-0000-000029740000}"/>
    <cellStyle name="Migliaia 31 3 5 4" xfId="32974" xr:uid="{00000000-0005-0000-0000-00002A740000}"/>
    <cellStyle name="Migliaia 31 3 5 5" xfId="38184" xr:uid="{00000000-0005-0000-0000-00002B740000}"/>
    <cellStyle name="Migliaia 31 3 5 6" xfId="12694" xr:uid="{00000000-0005-0000-0000-00002C740000}"/>
    <cellStyle name="Migliaia 31 3 6" xfId="3661" xr:uid="{00000000-0005-0000-0000-00002D740000}"/>
    <cellStyle name="Migliaia 31 3 6 2" xfId="10264" xr:uid="{00000000-0005-0000-0000-00002E740000}"/>
    <cellStyle name="Migliaia 31 3 6 2 2" xfId="35534" xr:uid="{00000000-0005-0000-0000-00002F740000}"/>
    <cellStyle name="Migliaia 31 3 6 2 3" xfId="40836" xr:uid="{00000000-0005-0000-0000-000030740000}"/>
    <cellStyle name="Migliaia 31 3 6 3" xfId="15017" xr:uid="{00000000-0005-0000-0000-000031740000}"/>
    <cellStyle name="Migliaia 31 3 6 4" xfId="16675" xr:uid="{00000000-0005-0000-0000-000032740000}"/>
    <cellStyle name="Migliaia 31 3 6 4 2" xfId="38185" xr:uid="{00000000-0005-0000-0000-000033740000}"/>
    <cellStyle name="Migliaia 31 3 6 5" xfId="12695" xr:uid="{00000000-0005-0000-0000-000034740000}"/>
    <cellStyle name="Migliaia 31 3 7" xfId="7523" xr:uid="{00000000-0005-0000-0000-000035740000}"/>
    <cellStyle name="Migliaia 31 3 7 2" xfId="30043" xr:uid="{00000000-0005-0000-0000-000036740000}"/>
    <cellStyle name="Migliaia 31 3 7 2 2" xfId="35535" xr:uid="{00000000-0005-0000-0000-000037740000}"/>
    <cellStyle name="Migliaia 31 3 7 2 3" xfId="40837" xr:uid="{00000000-0005-0000-0000-000038740000}"/>
    <cellStyle name="Migliaia 31 3 7 3" xfId="32975" xr:uid="{00000000-0005-0000-0000-000039740000}"/>
    <cellStyle name="Migliaia 31 3 7 4" xfId="38186" xr:uid="{00000000-0005-0000-0000-00003A740000}"/>
    <cellStyle name="Migliaia 31 3 8" xfId="13661" xr:uid="{00000000-0005-0000-0000-00003B740000}"/>
    <cellStyle name="Migliaia 31 3 8 2" xfId="30044" xr:uid="{00000000-0005-0000-0000-00003C740000}"/>
    <cellStyle name="Migliaia 31 3 8 2 2" xfId="35536" xr:uid="{00000000-0005-0000-0000-00003D740000}"/>
    <cellStyle name="Migliaia 31 3 8 2 3" xfId="40838" xr:uid="{00000000-0005-0000-0000-00003E740000}"/>
    <cellStyle name="Migliaia 31 3 8 3" xfId="32976" xr:uid="{00000000-0005-0000-0000-00003F740000}"/>
    <cellStyle name="Migliaia 31 3 8 4" xfId="38187" xr:uid="{00000000-0005-0000-0000-000040740000}"/>
    <cellStyle name="Migliaia 31 3 8 5" xfId="21021" xr:uid="{00000000-0005-0000-0000-000041740000}"/>
    <cellStyle name="Migliaia 31 3 9" xfId="16666" xr:uid="{00000000-0005-0000-0000-000042740000}"/>
    <cellStyle name="Migliaia 31 4" xfId="513" xr:uid="{00000000-0005-0000-0000-000043740000}"/>
    <cellStyle name="Migliaia 31 4 2" xfId="4447" xr:uid="{00000000-0005-0000-0000-000044740000}"/>
    <cellStyle name="Migliaia 31 4 2 2" xfId="5139" xr:uid="{00000000-0005-0000-0000-000045740000}"/>
    <cellStyle name="Migliaia 31 4 2 2 2" xfId="30045" xr:uid="{00000000-0005-0000-0000-000046740000}"/>
    <cellStyle name="Migliaia 31 4 2 2 2 2" xfId="35537" xr:uid="{00000000-0005-0000-0000-000047740000}"/>
    <cellStyle name="Migliaia 31 4 2 2 2 3" xfId="40839" xr:uid="{00000000-0005-0000-0000-000048740000}"/>
    <cellStyle name="Migliaia 31 4 2 2 3" xfId="32977" xr:uid="{00000000-0005-0000-0000-000049740000}"/>
    <cellStyle name="Migliaia 31 4 2 2 4" xfId="38188" xr:uid="{00000000-0005-0000-0000-00004A740000}"/>
    <cellStyle name="Migliaia 31 4 2 3" xfId="8290" xr:uid="{00000000-0005-0000-0000-00004B740000}"/>
    <cellStyle name="Migliaia 31 4 2 3 2" xfId="30046" xr:uid="{00000000-0005-0000-0000-00004C740000}"/>
    <cellStyle name="Migliaia 31 4 2 3 2 2" xfId="35538" xr:uid="{00000000-0005-0000-0000-00004D740000}"/>
    <cellStyle name="Migliaia 31 4 2 3 2 3" xfId="40840" xr:uid="{00000000-0005-0000-0000-00004E740000}"/>
    <cellStyle name="Migliaia 31 4 2 3 3" xfId="32978" xr:uid="{00000000-0005-0000-0000-00004F740000}"/>
    <cellStyle name="Migliaia 31 4 2 3 4" xfId="38189" xr:uid="{00000000-0005-0000-0000-000050740000}"/>
    <cellStyle name="Migliaia 31 4 2 4" xfId="7637" xr:uid="{00000000-0005-0000-0000-000051740000}"/>
    <cellStyle name="Migliaia 31 4 2 5" xfId="7027" xr:uid="{00000000-0005-0000-0000-000052740000}"/>
    <cellStyle name="Migliaia 31 4 2 5 2" xfId="17800" xr:uid="{00000000-0005-0000-0000-000053740000}"/>
    <cellStyle name="Migliaia 31 4 2 5 3" xfId="42528" xr:uid="{00000000-0005-0000-0000-000054740000}"/>
    <cellStyle name="Migliaia 31 4 2 5 4" xfId="46793" xr:uid="{00000000-0005-0000-0000-000055740000}"/>
    <cellStyle name="Migliaia 31 4 2 5 5" xfId="49809" xr:uid="{00000000-0005-0000-0000-000056740000}"/>
    <cellStyle name="Migliaia 31 4 2 6" xfId="16677" xr:uid="{00000000-0005-0000-0000-000057740000}"/>
    <cellStyle name="Migliaia 31 4 2 7" xfId="21023" xr:uid="{00000000-0005-0000-0000-000058740000}"/>
    <cellStyle name="Migliaia 31 4 3" xfId="5140" xr:uid="{00000000-0005-0000-0000-000059740000}"/>
    <cellStyle name="Migliaia 31 4 3 2" xfId="14520" xr:uid="{00000000-0005-0000-0000-00005A740000}"/>
    <cellStyle name="Migliaia 31 4 3 2 2" xfId="35539" xr:uid="{00000000-0005-0000-0000-00005B740000}"/>
    <cellStyle name="Migliaia 31 4 3 2 3" xfId="40841" xr:uid="{00000000-0005-0000-0000-00005C740000}"/>
    <cellStyle name="Migliaia 31 4 3 3" xfId="32979" xr:uid="{00000000-0005-0000-0000-00005D740000}"/>
    <cellStyle name="Migliaia 31 4 3 4" xfId="38190" xr:uid="{00000000-0005-0000-0000-00005E740000}"/>
    <cellStyle name="Migliaia 31 4 3 5" xfId="13659" xr:uid="{00000000-0005-0000-0000-00005F740000}"/>
    <cellStyle name="Migliaia 31 4 4" xfId="8291" xr:uid="{00000000-0005-0000-0000-000060740000}"/>
    <cellStyle name="Migliaia 31 4 4 2" xfId="30047" xr:uid="{00000000-0005-0000-0000-000061740000}"/>
    <cellStyle name="Migliaia 31 4 4 2 2" xfId="35540" xr:uid="{00000000-0005-0000-0000-000062740000}"/>
    <cellStyle name="Migliaia 31 4 4 2 3" xfId="40842" xr:uid="{00000000-0005-0000-0000-000063740000}"/>
    <cellStyle name="Migliaia 31 4 4 3" xfId="32980" xr:uid="{00000000-0005-0000-0000-000064740000}"/>
    <cellStyle name="Migliaia 31 4 4 4" xfId="38191" xr:uid="{00000000-0005-0000-0000-000065740000}"/>
    <cellStyle name="Migliaia 31 4 5" xfId="7636" xr:uid="{00000000-0005-0000-0000-000066740000}"/>
    <cellStyle name="Migliaia 31 4 5 2" xfId="30048" xr:uid="{00000000-0005-0000-0000-000067740000}"/>
    <cellStyle name="Migliaia 31 4 5 2 2" xfId="35541" xr:uid="{00000000-0005-0000-0000-000068740000}"/>
    <cellStyle name="Migliaia 31 4 5 2 3" xfId="40843" xr:uid="{00000000-0005-0000-0000-000069740000}"/>
    <cellStyle name="Migliaia 31 4 5 3" xfId="32981" xr:uid="{00000000-0005-0000-0000-00006A740000}"/>
    <cellStyle name="Migliaia 31 4 5 4" xfId="38192" xr:uid="{00000000-0005-0000-0000-00006B740000}"/>
    <cellStyle name="Migliaia 31 4 6" xfId="7026" xr:uid="{00000000-0005-0000-0000-00006C740000}"/>
    <cellStyle name="Migliaia 31 4 6 2" xfId="17799" xr:uid="{00000000-0005-0000-0000-00006D740000}"/>
    <cellStyle name="Migliaia 31 4 6 2 2" xfId="35542" xr:uid="{00000000-0005-0000-0000-00006E740000}"/>
    <cellStyle name="Migliaia 31 4 6 2 3" xfId="40844" xr:uid="{00000000-0005-0000-0000-00006F740000}"/>
    <cellStyle name="Migliaia 31 4 6 2 4" xfId="30049" xr:uid="{00000000-0005-0000-0000-000070740000}"/>
    <cellStyle name="Migliaia 31 4 6 3" xfId="32982" xr:uid="{00000000-0005-0000-0000-000071740000}"/>
    <cellStyle name="Migliaia 31 4 6 4" xfId="38193" xr:uid="{00000000-0005-0000-0000-000072740000}"/>
    <cellStyle name="Migliaia 31 4 6 5" xfId="21024" xr:uid="{00000000-0005-0000-0000-000073740000}"/>
    <cellStyle name="Migliaia 31 4 6 6" xfId="44760" xr:uid="{00000000-0005-0000-0000-000074740000}"/>
    <cellStyle name="Migliaia 31 4 6 7" xfId="46792" xr:uid="{00000000-0005-0000-0000-000075740000}"/>
    <cellStyle name="Migliaia 31 4 6 8" xfId="49808" xr:uid="{00000000-0005-0000-0000-000076740000}"/>
    <cellStyle name="Migliaia 31 4 7" xfId="16676" xr:uid="{00000000-0005-0000-0000-000077740000}"/>
    <cellStyle name="Migliaia 31 4 7 2" xfId="30050" xr:uid="{00000000-0005-0000-0000-000078740000}"/>
    <cellStyle name="Migliaia 31 4 7 2 2" xfId="35543" xr:uid="{00000000-0005-0000-0000-000079740000}"/>
    <cellStyle name="Migliaia 31 4 7 2 3" xfId="40845" xr:uid="{00000000-0005-0000-0000-00007A740000}"/>
    <cellStyle name="Migliaia 31 4 7 3" xfId="32983" xr:uid="{00000000-0005-0000-0000-00007B740000}"/>
    <cellStyle name="Migliaia 31 4 7 4" xfId="38194" xr:uid="{00000000-0005-0000-0000-00007C740000}"/>
    <cellStyle name="Migliaia 31 4 7 5" xfId="21025" xr:uid="{00000000-0005-0000-0000-00007D740000}"/>
    <cellStyle name="Migliaia 31 4 8" xfId="21022" xr:uid="{00000000-0005-0000-0000-00007E740000}"/>
    <cellStyle name="Migliaia 31 4 9" xfId="2473" xr:uid="{00000000-0005-0000-0000-00007F740000}"/>
    <cellStyle name="Migliaia 31 5" xfId="514" xr:uid="{00000000-0005-0000-0000-000080740000}"/>
    <cellStyle name="Migliaia 31 5 2" xfId="4448" xr:uid="{00000000-0005-0000-0000-000081740000}"/>
    <cellStyle name="Migliaia 31 5 2 2" xfId="14745" xr:uid="{00000000-0005-0000-0000-000082740000}"/>
    <cellStyle name="Migliaia 31 5 2 2 2" xfId="35544" xr:uid="{00000000-0005-0000-0000-000083740000}"/>
    <cellStyle name="Migliaia 31 5 2 2 3" xfId="40846" xr:uid="{00000000-0005-0000-0000-000084740000}"/>
    <cellStyle name="Migliaia 31 5 2 3" xfId="16679" xr:uid="{00000000-0005-0000-0000-000085740000}"/>
    <cellStyle name="Migliaia 31 5 2 3 2" xfId="32984" xr:uid="{00000000-0005-0000-0000-000086740000}"/>
    <cellStyle name="Migliaia 31 5 2 4" xfId="38195" xr:uid="{00000000-0005-0000-0000-000087740000}"/>
    <cellStyle name="Migliaia 31 5 2 5" xfId="12696" xr:uid="{00000000-0005-0000-0000-000088740000}"/>
    <cellStyle name="Migliaia 31 5 3" xfId="7638" xr:uid="{00000000-0005-0000-0000-000089740000}"/>
    <cellStyle name="Migliaia 31 5 3 2" xfId="30051" xr:uid="{00000000-0005-0000-0000-00008A740000}"/>
    <cellStyle name="Migliaia 31 5 3 2 2" xfId="35545" xr:uid="{00000000-0005-0000-0000-00008B740000}"/>
    <cellStyle name="Migliaia 31 5 3 2 3" xfId="40847" xr:uid="{00000000-0005-0000-0000-00008C740000}"/>
    <cellStyle name="Migliaia 31 5 3 3" xfId="32985" xr:uid="{00000000-0005-0000-0000-00008D740000}"/>
    <cellStyle name="Migliaia 31 5 3 4" xfId="38196" xr:uid="{00000000-0005-0000-0000-00008E740000}"/>
    <cellStyle name="Migliaia 31 5 4" xfId="7028" xr:uid="{00000000-0005-0000-0000-00008F740000}"/>
    <cellStyle name="Migliaia 31 5 4 2" xfId="17801" xr:uid="{00000000-0005-0000-0000-000090740000}"/>
    <cellStyle name="Migliaia 31 5 4 2 2" xfId="35546" xr:uid="{00000000-0005-0000-0000-000091740000}"/>
    <cellStyle name="Migliaia 31 5 4 2 3" xfId="40848" xr:uid="{00000000-0005-0000-0000-000092740000}"/>
    <cellStyle name="Migliaia 31 5 4 2 4" xfId="30052" xr:uid="{00000000-0005-0000-0000-000093740000}"/>
    <cellStyle name="Migliaia 31 5 4 3" xfId="32986" xr:uid="{00000000-0005-0000-0000-000094740000}"/>
    <cellStyle name="Migliaia 31 5 4 4" xfId="38197" xr:uid="{00000000-0005-0000-0000-000095740000}"/>
    <cellStyle name="Migliaia 31 5 4 5" xfId="21027" xr:uid="{00000000-0005-0000-0000-000096740000}"/>
    <cellStyle name="Migliaia 31 5 4 6" xfId="42529" xr:uid="{00000000-0005-0000-0000-000097740000}"/>
    <cellStyle name="Migliaia 31 5 4 7" xfId="46794" xr:uid="{00000000-0005-0000-0000-000098740000}"/>
    <cellStyle name="Migliaia 31 5 4 8" xfId="49810" xr:uid="{00000000-0005-0000-0000-000099740000}"/>
    <cellStyle name="Migliaia 31 5 5" xfId="16678" xr:uid="{00000000-0005-0000-0000-00009A740000}"/>
    <cellStyle name="Migliaia 31 5 5 2" xfId="30053" xr:uid="{00000000-0005-0000-0000-00009B740000}"/>
    <cellStyle name="Migliaia 31 5 5 2 2" xfId="35547" xr:uid="{00000000-0005-0000-0000-00009C740000}"/>
    <cellStyle name="Migliaia 31 5 5 2 3" xfId="40849" xr:uid="{00000000-0005-0000-0000-00009D740000}"/>
    <cellStyle name="Migliaia 31 5 5 3" xfId="32987" xr:uid="{00000000-0005-0000-0000-00009E740000}"/>
    <cellStyle name="Migliaia 31 5 5 4" xfId="38198" xr:uid="{00000000-0005-0000-0000-00009F740000}"/>
    <cellStyle name="Migliaia 31 5 5 5" xfId="21028" xr:uid="{00000000-0005-0000-0000-0000A0740000}"/>
    <cellStyle name="Migliaia 31 5 6" xfId="21029" xr:uid="{00000000-0005-0000-0000-0000A1740000}"/>
    <cellStyle name="Migliaia 31 5 6 2" xfId="30054" xr:uid="{00000000-0005-0000-0000-0000A2740000}"/>
    <cellStyle name="Migliaia 31 5 6 2 2" xfId="35548" xr:uid="{00000000-0005-0000-0000-0000A3740000}"/>
    <cellStyle name="Migliaia 31 5 6 2 3" xfId="40850" xr:uid="{00000000-0005-0000-0000-0000A4740000}"/>
    <cellStyle name="Migliaia 31 5 6 3" xfId="32988" xr:uid="{00000000-0005-0000-0000-0000A5740000}"/>
    <cellStyle name="Migliaia 31 5 6 4" xfId="38199" xr:uid="{00000000-0005-0000-0000-0000A6740000}"/>
    <cellStyle name="Migliaia 31 5 7" xfId="21026" xr:uid="{00000000-0005-0000-0000-0000A7740000}"/>
    <cellStyle name="Migliaia 31 5 8" xfId="2474" xr:uid="{00000000-0005-0000-0000-0000A8740000}"/>
    <cellStyle name="Migliaia 31 6" xfId="2469" xr:uid="{00000000-0005-0000-0000-0000A9740000}"/>
    <cellStyle name="Migliaia 31 6 2" xfId="4443" xr:uid="{00000000-0005-0000-0000-0000AA740000}"/>
    <cellStyle name="Migliaia 31 6 2 2" xfId="6039" xr:uid="{00000000-0005-0000-0000-0000AB740000}"/>
    <cellStyle name="Migliaia 31 6 2 3" xfId="14965" xr:uid="{00000000-0005-0000-0000-0000AC740000}"/>
    <cellStyle name="Migliaia 31 6 2 4" xfId="16681" xr:uid="{00000000-0005-0000-0000-0000AD740000}"/>
    <cellStyle name="Migliaia 31 6 2 5" xfId="28662" xr:uid="{00000000-0005-0000-0000-0000AE740000}"/>
    <cellStyle name="Migliaia 31 6 2 6" xfId="12698" xr:uid="{00000000-0005-0000-0000-0000AF740000}"/>
    <cellStyle name="Migliaia 31 6 3" xfId="5791" xr:uid="{00000000-0005-0000-0000-0000B0740000}"/>
    <cellStyle name="Migliaia 31 6 3 2" xfId="31582" xr:uid="{00000000-0005-0000-0000-0000B1740000}"/>
    <cellStyle name="Migliaia 31 6 3 2 2" xfId="36742" xr:uid="{00000000-0005-0000-0000-0000B2740000}"/>
    <cellStyle name="Migliaia 31 6 3 2 3" xfId="42044" xr:uid="{00000000-0005-0000-0000-0000B3740000}"/>
    <cellStyle name="Migliaia 31 6 3 3" xfId="34091" xr:uid="{00000000-0005-0000-0000-0000B4740000}"/>
    <cellStyle name="Migliaia 31 6 3 4" xfId="39393" xr:uid="{00000000-0005-0000-0000-0000B5740000}"/>
    <cellStyle name="Migliaia 31 6 4" xfId="16680" xr:uid="{00000000-0005-0000-0000-0000B6740000}"/>
    <cellStyle name="Migliaia 31 6 4 2" xfId="35549" xr:uid="{00000000-0005-0000-0000-0000B7740000}"/>
    <cellStyle name="Migliaia 31 6 4 3" xfId="40851" xr:uid="{00000000-0005-0000-0000-0000B8740000}"/>
    <cellStyle name="Migliaia 31 6 4 4" xfId="30055" xr:uid="{00000000-0005-0000-0000-0000B9740000}"/>
    <cellStyle name="Migliaia 31 6 5" xfId="32989" xr:uid="{00000000-0005-0000-0000-0000BA740000}"/>
    <cellStyle name="Migliaia 31 6 6" xfId="38200" xr:uid="{00000000-0005-0000-0000-0000BB740000}"/>
    <cellStyle name="Migliaia 31 6 7" xfId="12697" xr:uid="{00000000-0005-0000-0000-0000BC740000}"/>
    <cellStyle name="Migliaia 31 7" xfId="4087" xr:uid="{00000000-0005-0000-0000-0000BD740000}"/>
    <cellStyle name="Migliaia 31 7 2" xfId="10557" xr:uid="{00000000-0005-0000-0000-0000BE740000}"/>
    <cellStyle name="Migliaia 31 7 2 2" xfId="31583" xr:uid="{00000000-0005-0000-0000-0000BF740000}"/>
    <cellStyle name="Migliaia 31 7 2 2 2" xfId="36743" xr:uid="{00000000-0005-0000-0000-0000C0740000}"/>
    <cellStyle name="Migliaia 31 7 2 2 3" xfId="42045" xr:uid="{00000000-0005-0000-0000-0000C1740000}"/>
    <cellStyle name="Migliaia 31 7 2 3" xfId="34092" xr:uid="{00000000-0005-0000-0000-0000C2740000}"/>
    <cellStyle name="Migliaia 31 7 2 4" xfId="39394" xr:uid="{00000000-0005-0000-0000-0000C3740000}"/>
    <cellStyle name="Migliaia 31 7 3" xfId="16682" xr:uid="{00000000-0005-0000-0000-0000C4740000}"/>
    <cellStyle name="Migliaia 31 7 3 2" xfId="35550" xr:uid="{00000000-0005-0000-0000-0000C5740000}"/>
    <cellStyle name="Migliaia 31 7 3 3" xfId="40852" xr:uid="{00000000-0005-0000-0000-0000C6740000}"/>
    <cellStyle name="Migliaia 31 7 3 4" xfId="30056" xr:uid="{00000000-0005-0000-0000-0000C7740000}"/>
    <cellStyle name="Migliaia 31 7 4" xfId="32990" xr:uid="{00000000-0005-0000-0000-0000C8740000}"/>
    <cellStyle name="Migliaia 31 7 5" xfId="38201" xr:uid="{00000000-0005-0000-0000-0000C9740000}"/>
    <cellStyle name="Migliaia 31 7 6" xfId="12699" xr:uid="{00000000-0005-0000-0000-0000CA740000}"/>
    <cellStyle name="Migliaia 31 8" xfId="3659" xr:uid="{00000000-0005-0000-0000-0000CB740000}"/>
    <cellStyle name="Migliaia 31 8 2" xfId="10262" xr:uid="{00000000-0005-0000-0000-0000CC740000}"/>
    <cellStyle name="Migliaia 31 8 2 2" xfId="31584" xr:uid="{00000000-0005-0000-0000-0000CD740000}"/>
    <cellStyle name="Migliaia 31 8 2 2 2" xfId="36744" xr:uid="{00000000-0005-0000-0000-0000CE740000}"/>
    <cellStyle name="Migliaia 31 8 2 2 3" xfId="42046" xr:uid="{00000000-0005-0000-0000-0000CF740000}"/>
    <cellStyle name="Migliaia 31 8 2 3" xfId="34093" xr:uid="{00000000-0005-0000-0000-0000D0740000}"/>
    <cellStyle name="Migliaia 31 8 2 4" xfId="39395" xr:uid="{00000000-0005-0000-0000-0000D1740000}"/>
    <cellStyle name="Migliaia 31 8 3" xfId="16683" xr:uid="{00000000-0005-0000-0000-0000D2740000}"/>
    <cellStyle name="Migliaia 31 8 3 2" xfId="35551" xr:uid="{00000000-0005-0000-0000-0000D3740000}"/>
    <cellStyle name="Migliaia 31 8 3 3" xfId="40853" xr:uid="{00000000-0005-0000-0000-0000D4740000}"/>
    <cellStyle name="Migliaia 31 8 3 4" xfId="30057" xr:uid="{00000000-0005-0000-0000-0000D5740000}"/>
    <cellStyle name="Migliaia 31 8 4" xfId="32991" xr:uid="{00000000-0005-0000-0000-0000D6740000}"/>
    <cellStyle name="Migliaia 31 8 5" xfId="38202" xr:uid="{00000000-0005-0000-0000-0000D7740000}"/>
    <cellStyle name="Migliaia 31 8 6" xfId="12700" xr:uid="{00000000-0005-0000-0000-0000D8740000}"/>
    <cellStyle name="Migliaia 31 9" xfId="13489" xr:uid="{00000000-0005-0000-0000-0000D9740000}"/>
    <cellStyle name="Migliaia 31 9 2" xfId="30058" xr:uid="{00000000-0005-0000-0000-0000DA740000}"/>
    <cellStyle name="Migliaia 31 9 2 2" xfId="35552" xr:uid="{00000000-0005-0000-0000-0000DB740000}"/>
    <cellStyle name="Migliaia 31 9 2 3" xfId="40854" xr:uid="{00000000-0005-0000-0000-0000DC740000}"/>
    <cellStyle name="Migliaia 31 9 3" xfId="32992" xr:uid="{00000000-0005-0000-0000-0000DD740000}"/>
    <cellStyle name="Migliaia 31 9 4" xfId="38203" xr:uid="{00000000-0005-0000-0000-0000DE740000}"/>
    <cellStyle name="Migliaia 32" xfId="515" xr:uid="{00000000-0005-0000-0000-0000DF740000}"/>
    <cellStyle name="Migliaia 32 10" xfId="16684" xr:uid="{00000000-0005-0000-0000-0000E0740000}"/>
    <cellStyle name="Migliaia 32 10 2" xfId="35553" xr:uid="{00000000-0005-0000-0000-0000E1740000}"/>
    <cellStyle name="Migliaia 32 10 3" xfId="40855" xr:uid="{00000000-0005-0000-0000-0000E2740000}"/>
    <cellStyle name="Migliaia 32 10 4" xfId="30059" xr:uid="{00000000-0005-0000-0000-0000E3740000}"/>
    <cellStyle name="Migliaia 32 11" xfId="32993" xr:uid="{00000000-0005-0000-0000-0000E4740000}"/>
    <cellStyle name="Migliaia 32 12" xfId="38204" xr:uid="{00000000-0005-0000-0000-0000E5740000}"/>
    <cellStyle name="Migliaia 32 13" xfId="1858" xr:uid="{00000000-0005-0000-0000-0000E6740000}"/>
    <cellStyle name="Migliaia 32 2" xfId="516" xr:uid="{00000000-0005-0000-0000-0000E7740000}"/>
    <cellStyle name="Migliaia 32 2 2" xfId="2476" xr:uid="{00000000-0005-0000-0000-0000E8740000}"/>
    <cellStyle name="Migliaia 32 2 2 2" xfId="4450" xr:uid="{00000000-0005-0000-0000-0000E9740000}"/>
    <cellStyle name="Migliaia 32 2 2 2 2" xfId="10694" xr:uid="{00000000-0005-0000-0000-0000EA740000}"/>
    <cellStyle name="Migliaia 32 2 2 2 2 2" xfId="35554" xr:uid="{00000000-0005-0000-0000-0000EB740000}"/>
    <cellStyle name="Migliaia 32 2 2 2 2 3" xfId="40856" xr:uid="{00000000-0005-0000-0000-0000EC740000}"/>
    <cellStyle name="Migliaia 32 2 2 2 3" xfId="14746" xr:uid="{00000000-0005-0000-0000-0000ED740000}"/>
    <cellStyle name="Migliaia 32 2 2 2 4" xfId="16687" xr:uid="{00000000-0005-0000-0000-0000EE740000}"/>
    <cellStyle name="Migliaia 32 2 2 2 4 2" xfId="38205" xr:uid="{00000000-0005-0000-0000-0000EF740000}"/>
    <cellStyle name="Migliaia 32 2 2 2 5" xfId="12701" xr:uid="{00000000-0005-0000-0000-0000F0740000}"/>
    <cellStyle name="Migliaia 32 2 2 3" xfId="7919" xr:uid="{00000000-0005-0000-0000-0000F1740000}"/>
    <cellStyle name="Migliaia 32 2 2 3 2" xfId="31585" xr:uid="{00000000-0005-0000-0000-0000F2740000}"/>
    <cellStyle name="Migliaia 32 2 2 3 2 2" xfId="36745" xr:uid="{00000000-0005-0000-0000-0000F3740000}"/>
    <cellStyle name="Migliaia 32 2 2 3 2 3" xfId="42047" xr:uid="{00000000-0005-0000-0000-0000F4740000}"/>
    <cellStyle name="Migliaia 32 2 2 3 3" xfId="34094" xr:uid="{00000000-0005-0000-0000-0000F5740000}"/>
    <cellStyle name="Migliaia 32 2 2 3 4" xfId="39396" xr:uid="{00000000-0005-0000-0000-0000F6740000}"/>
    <cellStyle name="Migliaia 32 2 2 4" xfId="7029" xr:uid="{00000000-0005-0000-0000-0000F7740000}"/>
    <cellStyle name="Migliaia 32 2 2 4 2" xfId="17802" xr:uid="{00000000-0005-0000-0000-0000F8740000}"/>
    <cellStyle name="Migliaia 32 2 2 4 3" xfId="42530" xr:uid="{00000000-0005-0000-0000-0000F9740000}"/>
    <cellStyle name="Migliaia 32 2 2 4 4" xfId="46795" xr:uid="{00000000-0005-0000-0000-0000FA740000}"/>
    <cellStyle name="Migliaia 32 2 2 4 5" xfId="49811" xr:uid="{00000000-0005-0000-0000-0000FB740000}"/>
    <cellStyle name="Migliaia 32 2 2 5" xfId="16686" xr:uid="{00000000-0005-0000-0000-0000FC740000}"/>
    <cellStyle name="Migliaia 32 2 2 6" xfId="21035" xr:uid="{00000000-0005-0000-0000-0000FD740000}"/>
    <cellStyle name="Migliaia 32 2 3" xfId="4091" xr:uid="{00000000-0005-0000-0000-0000FE740000}"/>
    <cellStyle name="Migliaia 32 2 3 2" xfId="10561" xr:uid="{00000000-0005-0000-0000-0000FF740000}"/>
    <cellStyle name="Migliaia 32 2 3 2 2" xfId="31586" xr:uid="{00000000-0005-0000-0000-000000750000}"/>
    <cellStyle name="Migliaia 32 2 3 2 2 2" xfId="36746" xr:uid="{00000000-0005-0000-0000-000001750000}"/>
    <cellStyle name="Migliaia 32 2 3 2 2 3" xfId="42048" xr:uid="{00000000-0005-0000-0000-000002750000}"/>
    <cellStyle name="Migliaia 32 2 3 2 3" xfId="34095" xr:uid="{00000000-0005-0000-0000-000003750000}"/>
    <cellStyle name="Migliaia 32 2 3 2 4" xfId="39397" xr:uid="{00000000-0005-0000-0000-000004750000}"/>
    <cellStyle name="Migliaia 32 2 3 3" xfId="16688" xr:uid="{00000000-0005-0000-0000-000005750000}"/>
    <cellStyle name="Migliaia 32 2 3 3 2" xfId="35555" xr:uid="{00000000-0005-0000-0000-000006750000}"/>
    <cellStyle name="Migliaia 32 2 3 3 3" xfId="40857" xr:uid="{00000000-0005-0000-0000-000007750000}"/>
    <cellStyle name="Migliaia 32 2 3 3 4" xfId="30060" xr:uid="{00000000-0005-0000-0000-000008750000}"/>
    <cellStyle name="Migliaia 32 2 3 4" xfId="32994" xr:uid="{00000000-0005-0000-0000-000009750000}"/>
    <cellStyle name="Migliaia 32 2 3 5" xfId="38206" xr:uid="{00000000-0005-0000-0000-00000A750000}"/>
    <cellStyle name="Migliaia 32 2 3 6" xfId="12702" xr:uid="{00000000-0005-0000-0000-00000B750000}"/>
    <cellStyle name="Migliaia 32 2 4" xfId="3664" xr:uid="{00000000-0005-0000-0000-00000C750000}"/>
    <cellStyle name="Migliaia 32 2 4 2" xfId="10266" xr:uid="{00000000-0005-0000-0000-00000D750000}"/>
    <cellStyle name="Migliaia 32 2 4 2 2" xfId="35556" xr:uid="{00000000-0005-0000-0000-00000E750000}"/>
    <cellStyle name="Migliaia 32 2 4 2 3" xfId="40858" xr:uid="{00000000-0005-0000-0000-00000F750000}"/>
    <cellStyle name="Migliaia 32 2 4 3" xfId="15016" xr:uid="{00000000-0005-0000-0000-000010750000}"/>
    <cellStyle name="Migliaia 32 2 4 4" xfId="16689" xr:uid="{00000000-0005-0000-0000-000011750000}"/>
    <cellStyle name="Migliaia 32 2 4 4 2" xfId="38207" xr:uid="{00000000-0005-0000-0000-000012750000}"/>
    <cellStyle name="Migliaia 32 2 4 5" xfId="12703" xr:uid="{00000000-0005-0000-0000-000013750000}"/>
    <cellStyle name="Migliaia 32 2 5" xfId="9434" xr:uid="{00000000-0005-0000-0000-000014750000}"/>
    <cellStyle name="Migliaia 32 2 5 2" xfId="30062" xr:uid="{00000000-0005-0000-0000-000015750000}"/>
    <cellStyle name="Migliaia 32 2 5 2 2" xfId="35557" xr:uid="{00000000-0005-0000-0000-000016750000}"/>
    <cellStyle name="Migliaia 32 2 5 2 3" xfId="40859" xr:uid="{00000000-0005-0000-0000-000017750000}"/>
    <cellStyle name="Migliaia 32 2 5 3" xfId="32996" xr:uid="{00000000-0005-0000-0000-000018750000}"/>
    <cellStyle name="Migliaia 32 2 5 4" xfId="38208" xr:uid="{00000000-0005-0000-0000-000019750000}"/>
    <cellStyle name="Migliaia 32 2 6" xfId="16685" xr:uid="{00000000-0005-0000-0000-00001A750000}"/>
    <cellStyle name="Migliaia 32 2 6 2" xfId="30063" xr:uid="{00000000-0005-0000-0000-00001B750000}"/>
    <cellStyle name="Migliaia 32 2 6 2 2" xfId="35558" xr:uid="{00000000-0005-0000-0000-00001C750000}"/>
    <cellStyle name="Migliaia 32 2 6 2 3" xfId="40860" xr:uid="{00000000-0005-0000-0000-00001D750000}"/>
    <cellStyle name="Migliaia 32 2 6 3" xfId="32997" xr:uid="{00000000-0005-0000-0000-00001E750000}"/>
    <cellStyle name="Migliaia 32 2 6 4" xfId="38209" xr:uid="{00000000-0005-0000-0000-00001F750000}"/>
    <cellStyle name="Migliaia 32 2 6 5" xfId="21037" xr:uid="{00000000-0005-0000-0000-000020750000}"/>
    <cellStyle name="Migliaia 32 2 7" xfId="21034" xr:uid="{00000000-0005-0000-0000-000021750000}"/>
    <cellStyle name="Migliaia 32 2 8" xfId="1859" xr:uid="{00000000-0005-0000-0000-000022750000}"/>
    <cellStyle name="Migliaia 32 3" xfId="517" xr:uid="{00000000-0005-0000-0000-000023750000}"/>
    <cellStyle name="Migliaia 32 3 10" xfId="21038" xr:uid="{00000000-0005-0000-0000-000024750000}"/>
    <cellStyle name="Migliaia 32 3 11" xfId="12704" xr:uid="{00000000-0005-0000-0000-000025750000}"/>
    <cellStyle name="Migliaia 32 3 12" xfId="1860" xr:uid="{00000000-0005-0000-0000-000026750000}"/>
    <cellStyle name="Migliaia 32 3 2" xfId="518" xr:uid="{00000000-0005-0000-0000-000027750000}"/>
    <cellStyle name="Migliaia 32 3 2 2" xfId="4452" xr:uid="{00000000-0005-0000-0000-000028750000}"/>
    <cellStyle name="Migliaia 32 3 2 2 2" xfId="8292" xr:uid="{00000000-0005-0000-0000-000029750000}"/>
    <cellStyle name="Migliaia 32 3 2 2 2 2" xfId="14747" xr:uid="{00000000-0005-0000-0000-00002A750000}"/>
    <cellStyle name="Migliaia 32 3 2 2 2 2 2" xfId="18175" xr:uid="{00000000-0005-0000-0000-00002B750000}"/>
    <cellStyle name="Migliaia 32 3 2 2 2 2 2 2" xfId="35559" xr:uid="{00000000-0005-0000-0000-00002C750000}"/>
    <cellStyle name="Migliaia 32 3 2 2 2 2 3" xfId="40861" xr:uid="{00000000-0005-0000-0000-00002D750000}"/>
    <cellStyle name="Migliaia 32 3 2 2 2 2 4" xfId="30064" xr:uid="{00000000-0005-0000-0000-00002E750000}"/>
    <cellStyle name="Migliaia 32 3 2 2 2 3" xfId="32998" xr:uid="{00000000-0005-0000-0000-00002F750000}"/>
    <cellStyle name="Migliaia 32 3 2 2 2 4" xfId="38210" xr:uid="{00000000-0005-0000-0000-000030750000}"/>
    <cellStyle name="Migliaia 32 3 2 2 2 5" xfId="44199" xr:uid="{00000000-0005-0000-0000-000031750000}"/>
    <cellStyle name="Migliaia 32 3 2 2 2 6" xfId="47181" xr:uid="{00000000-0005-0000-0000-000032750000}"/>
    <cellStyle name="Migliaia 32 3 2 2 2 7" xfId="50197" xr:uid="{00000000-0005-0000-0000-000033750000}"/>
    <cellStyle name="Migliaia 32 3 2 2 2 8" xfId="13972" xr:uid="{00000000-0005-0000-0000-000034750000}"/>
    <cellStyle name="Migliaia 32 3 2 2 3" xfId="7442" xr:uid="{00000000-0005-0000-0000-000035750000}"/>
    <cellStyle name="Migliaia 32 3 2 2 4" xfId="7030" xr:uid="{00000000-0005-0000-0000-000036750000}"/>
    <cellStyle name="Migliaia 32 3 2 2 4 2" xfId="17803" xr:uid="{00000000-0005-0000-0000-000037750000}"/>
    <cellStyle name="Migliaia 32 3 2 2 4 3" xfId="44466" xr:uid="{00000000-0005-0000-0000-000038750000}"/>
    <cellStyle name="Migliaia 32 3 2 2 4 4" xfId="46796" xr:uid="{00000000-0005-0000-0000-000039750000}"/>
    <cellStyle name="Migliaia 32 3 2 2 4 5" xfId="49812" xr:uid="{00000000-0005-0000-0000-00003A750000}"/>
    <cellStyle name="Migliaia 32 3 2 2 5" xfId="16692" xr:uid="{00000000-0005-0000-0000-00003B750000}"/>
    <cellStyle name="Migliaia 32 3 2 2 6" xfId="21040" xr:uid="{00000000-0005-0000-0000-00003C750000}"/>
    <cellStyle name="Migliaia 32 3 2 3" xfId="3666" xr:uid="{00000000-0005-0000-0000-00003D750000}"/>
    <cellStyle name="Migliaia 32 3 2 3 2" xfId="8718" xr:uid="{00000000-0005-0000-0000-00003E750000}"/>
    <cellStyle name="Migliaia 32 3 2 3 2 2" xfId="35560" xr:uid="{00000000-0005-0000-0000-00003F750000}"/>
    <cellStyle name="Migliaia 32 3 2 3 2 3" xfId="40862" xr:uid="{00000000-0005-0000-0000-000040750000}"/>
    <cellStyle name="Migliaia 32 3 2 3 2 4" xfId="30065" xr:uid="{00000000-0005-0000-0000-000041750000}"/>
    <cellStyle name="Migliaia 32 3 2 3 3" xfId="8293" xr:uid="{00000000-0005-0000-0000-000042750000}"/>
    <cellStyle name="Migliaia 32 3 2 3 4" xfId="16693" xr:uid="{00000000-0005-0000-0000-000043750000}"/>
    <cellStyle name="Migliaia 32 3 2 3 4 2" xfId="38211" xr:uid="{00000000-0005-0000-0000-000044750000}"/>
    <cellStyle name="Migliaia 32 3 2 3 5" xfId="12705" xr:uid="{00000000-0005-0000-0000-000045750000}"/>
    <cellStyle name="Migliaia 32 3 2 4" xfId="7639" xr:uid="{00000000-0005-0000-0000-000046750000}"/>
    <cellStyle name="Migliaia 32 3 2 4 2" xfId="14391" xr:uid="{00000000-0005-0000-0000-000047750000}"/>
    <cellStyle name="Migliaia 32 3 2 4 2 2" xfId="35561" xr:uid="{00000000-0005-0000-0000-000048750000}"/>
    <cellStyle name="Migliaia 32 3 2 4 2 3" xfId="40863" xr:uid="{00000000-0005-0000-0000-000049750000}"/>
    <cellStyle name="Migliaia 32 3 2 4 3" xfId="33000" xr:uid="{00000000-0005-0000-0000-00004A750000}"/>
    <cellStyle name="Migliaia 32 3 2 4 4" xfId="38212" xr:uid="{00000000-0005-0000-0000-00004B750000}"/>
    <cellStyle name="Migliaia 32 3 2 4 5" xfId="13492" xr:uid="{00000000-0005-0000-0000-00004C750000}"/>
    <cellStyle name="Migliaia 32 3 2 5" xfId="13657" xr:uid="{00000000-0005-0000-0000-00004D750000}"/>
    <cellStyle name="Migliaia 32 3 2 5 2" xfId="30066" xr:uid="{00000000-0005-0000-0000-00004E750000}"/>
    <cellStyle name="Migliaia 32 3 2 5 2 2" xfId="35562" xr:uid="{00000000-0005-0000-0000-00004F750000}"/>
    <cellStyle name="Migliaia 32 3 2 5 2 3" xfId="40864" xr:uid="{00000000-0005-0000-0000-000050750000}"/>
    <cellStyle name="Migliaia 32 3 2 5 3" xfId="33001" xr:uid="{00000000-0005-0000-0000-000051750000}"/>
    <cellStyle name="Migliaia 32 3 2 5 4" xfId="38213" xr:uid="{00000000-0005-0000-0000-000052750000}"/>
    <cellStyle name="Migliaia 32 3 2 6" xfId="16691" xr:uid="{00000000-0005-0000-0000-000053750000}"/>
    <cellStyle name="Migliaia 32 3 2 6 2" xfId="30067" xr:uid="{00000000-0005-0000-0000-000054750000}"/>
    <cellStyle name="Migliaia 32 3 2 6 2 2" xfId="35563" xr:uid="{00000000-0005-0000-0000-000055750000}"/>
    <cellStyle name="Migliaia 32 3 2 6 2 3" xfId="40865" xr:uid="{00000000-0005-0000-0000-000056750000}"/>
    <cellStyle name="Migliaia 32 3 2 6 3" xfId="33002" xr:uid="{00000000-0005-0000-0000-000057750000}"/>
    <cellStyle name="Migliaia 32 3 2 6 4" xfId="38214" xr:uid="{00000000-0005-0000-0000-000058750000}"/>
    <cellStyle name="Migliaia 32 3 2 6 5" xfId="21043" xr:uid="{00000000-0005-0000-0000-000059750000}"/>
    <cellStyle name="Migliaia 32 3 2 7" xfId="21039" xr:uid="{00000000-0005-0000-0000-00005A750000}"/>
    <cellStyle name="Migliaia 32 3 2 8" xfId="2478" xr:uid="{00000000-0005-0000-0000-00005B750000}"/>
    <cellStyle name="Migliaia 32 3 3" xfId="2477" xr:uid="{00000000-0005-0000-0000-00005C750000}"/>
    <cellStyle name="Migliaia 32 3 3 2" xfId="4451" xr:uid="{00000000-0005-0000-0000-00005D750000}"/>
    <cellStyle name="Migliaia 32 3 3 2 2" xfId="6042" xr:uid="{00000000-0005-0000-0000-00005E750000}"/>
    <cellStyle name="Migliaia 32 3 3 2 2 2" xfId="35565" xr:uid="{00000000-0005-0000-0000-00005F750000}"/>
    <cellStyle name="Migliaia 32 3 3 2 2 3" xfId="40867" xr:uid="{00000000-0005-0000-0000-000060750000}"/>
    <cellStyle name="Migliaia 32 3 3 2 3" xfId="14521" xr:uid="{00000000-0005-0000-0000-000061750000}"/>
    <cellStyle name="Migliaia 32 3 3 2 4" xfId="16695" xr:uid="{00000000-0005-0000-0000-000062750000}"/>
    <cellStyle name="Migliaia 32 3 3 2 4 2" xfId="38216" xr:uid="{00000000-0005-0000-0000-000063750000}"/>
    <cellStyle name="Migliaia 32 3 3 2 5" xfId="12707" xr:uid="{00000000-0005-0000-0000-000064750000}"/>
    <cellStyle name="Migliaia 32 3 3 3" xfId="5794" xr:uid="{00000000-0005-0000-0000-000065750000}"/>
    <cellStyle name="Migliaia 32 3 3 3 2" xfId="30070" xr:uid="{00000000-0005-0000-0000-000066750000}"/>
    <cellStyle name="Migliaia 32 3 3 3 2 2" xfId="35566" xr:uid="{00000000-0005-0000-0000-000067750000}"/>
    <cellStyle name="Migliaia 32 3 3 3 2 3" xfId="40868" xr:uid="{00000000-0005-0000-0000-000068750000}"/>
    <cellStyle name="Migliaia 32 3 3 3 3" xfId="33005" xr:uid="{00000000-0005-0000-0000-000069750000}"/>
    <cellStyle name="Migliaia 32 3 3 3 4" xfId="38217" xr:uid="{00000000-0005-0000-0000-00006A750000}"/>
    <cellStyle name="Migliaia 32 3 3 4" xfId="16694" xr:uid="{00000000-0005-0000-0000-00006B750000}"/>
    <cellStyle name="Migliaia 32 3 3 4 2" xfId="30071" xr:uid="{00000000-0005-0000-0000-00006C750000}"/>
    <cellStyle name="Migliaia 32 3 3 4 2 2" xfId="35567" xr:uid="{00000000-0005-0000-0000-00006D750000}"/>
    <cellStyle name="Migliaia 32 3 3 4 2 3" xfId="40869" xr:uid="{00000000-0005-0000-0000-00006E750000}"/>
    <cellStyle name="Migliaia 32 3 3 4 3" xfId="33006" xr:uid="{00000000-0005-0000-0000-00006F750000}"/>
    <cellStyle name="Migliaia 32 3 3 4 4" xfId="38218" xr:uid="{00000000-0005-0000-0000-000070750000}"/>
    <cellStyle name="Migliaia 32 3 3 4 5" xfId="21045" xr:uid="{00000000-0005-0000-0000-000071750000}"/>
    <cellStyle name="Migliaia 32 3 3 5" xfId="21046" xr:uid="{00000000-0005-0000-0000-000072750000}"/>
    <cellStyle name="Migliaia 32 3 3 5 2" xfId="30072" xr:uid="{00000000-0005-0000-0000-000073750000}"/>
    <cellStyle name="Migliaia 32 3 3 5 2 2" xfId="35568" xr:uid="{00000000-0005-0000-0000-000074750000}"/>
    <cellStyle name="Migliaia 32 3 3 5 2 3" xfId="40870" xr:uid="{00000000-0005-0000-0000-000075750000}"/>
    <cellStyle name="Migliaia 32 3 3 5 3" xfId="33007" xr:uid="{00000000-0005-0000-0000-000076750000}"/>
    <cellStyle name="Migliaia 32 3 3 5 4" xfId="38219" xr:uid="{00000000-0005-0000-0000-000077750000}"/>
    <cellStyle name="Migliaia 32 3 3 6" xfId="30068" xr:uid="{00000000-0005-0000-0000-000078750000}"/>
    <cellStyle name="Migliaia 32 3 3 6 2" xfId="35564" xr:uid="{00000000-0005-0000-0000-000079750000}"/>
    <cellStyle name="Migliaia 32 3 3 6 3" xfId="40866" xr:uid="{00000000-0005-0000-0000-00007A750000}"/>
    <cellStyle name="Migliaia 32 3 3 7" xfId="33003" xr:uid="{00000000-0005-0000-0000-00007B750000}"/>
    <cellStyle name="Migliaia 32 3 3 8" xfId="38215" xr:uid="{00000000-0005-0000-0000-00007C750000}"/>
    <cellStyle name="Migliaia 32 3 3 9" xfId="12706" xr:uid="{00000000-0005-0000-0000-00007D750000}"/>
    <cellStyle name="Migliaia 32 3 4" xfId="3292" xr:uid="{00000000-0005-0000-0000-00007E750000}"/>
    <cellStyle name="Migliaia 32 3 4 2" xfId="4802" xr:uid="{00000000-0005-0000-0000-00007F750000}"/>
    <cellStyle name="Migliaia 32 3 4 2 2" xfId="10754" xr:uid="{00000000-0005-0000-0000-000080750000}"/>
    <cellStyle name="Migliaia 32 3 4 2 3" xfId="14893" xr:uid="{00000000-0005-0000-0000-000081750000}"/>
    <cellStyle name="Migliaia 32 3 4 2 4" xfId="16697" xr:uid="{00000000-0005-0000-0000-000082750000}"/>
    <cellStyle name="Migliaia 32 3 4 2 5" xfId="28667" xr:uid="{00000000-0005-0000-0000-000083750000}"/>
    <cellStyle name="Migliaia 32 3 4 2 6" xfId="12709" xr:uid="{00000000-0005-0000-0000-000084750000}"/>
    <cellStyle name="Migliaia 32 3 4 3" xfId="10002" xr:uid="{00000000-0005-0000-0000-000085750000}"/>
    <cellStyle name="Migliaia 32 3 4 3 2" xfId="31587" xr:uid="{00000000-0005-0000-0000-000086750000}"/>
    <cellStyle name="Migliaia 32 3 4 3 2 2" xfId="36747" xr:uid="{00000000-0005-0000-0000-000087750000}"/>
    <cellStyle name="Migliaia 32 3 4 3 2 3" xfId="42049" xr:uid="{00000000-0005-0000-0000-000088750000}"/>
    <cellStyle name="Migliaia 32 3 4 3 3" xfId="34096" xr:uid="{00000000-0005-0000-0000-000089750000}"/>
    <cellStyle name="Migliaia 32 3 4 3 4" xfId="39398" xr:uid="{00000000-0005-0000-0000-00008A750000}"/>
    <cellStyle name="Migliaia 32 3 4 4" xfId="16696" xr:uid="{00000000-0005-0000-0000-00008B750000}"/>
    <cellStyle name="Migliaia 32 3 4 4 2" xfId="35569" xr:uid="{00000000-0005-0000-0000-00008C750000}"/>
    <cellStyle name="Migliaia 32 3 4 4 3" xfId="40871" xr:uid="{00000000-0005-0000-0000-00008D750000}"/>
    <cellStyle name="Migliaia 32 3 4 4 4" xfId="30073" xr:uid="{00000000-0005-0000-0000-00008E750000}"/>
    <cellStyle name="Migliaia 32 3 4 5" xfId="33008" xr:uid="{00000000-0005-0000-0000-00008F750000}"/>
    <cellStyle name="Migliaia 32 3 4 6" xfId="38220" xr:uid="{00000000-0005-0000-0000-000090750000}"/>
    <cellStyle name="Migliaia 32 3 4 7" xfId="12708" xr:uid="{00000000-0005-0000-0000-000091750000}"/>
    <cellStyle name="Migliaia 32 3 5" xfId="4092" xr:uid="{00000000-0005-0000-0000-000092750000}"/>
    <cellStyle name="Migliaia 32 3 5 2" xfId="10562" xr:uid="{00000000-0005-0000-0000-000093750000}"/>
    <cellStyle name="Migliaia 32 3 5 2 2" xfId="31588" xr:uid="{00000000-0005-0000-0000-000094750000}"/>
    <cellStyle name="Migliaia 32 3 5 2 2 2" xfId="36748" xr:uid="{00000000-0005-0000-0000-000095750000}"/>
    <cellStyle name="Migliaia 32 3 5 2 2 3" xfId="42050" xr:uid="{00000000-0005-0000-0000-000096750000}"/>
    <cellStyle name="Migliaia 32 3 5 2 3" xfId="34097" xr:uid="{00000000-0005-0000-0000-000097750000}"/>
    <cellStyle name="Migliaia 32 3 5 2 4" xfId="39399" xr:uid="{00000000-0005-0000-0000-000098750000}"/>
    <cellStyle name="Migliaia 32 3 5 3" xfId="16698" xr:uid="{00000000-0005-0000-0000-000099750000}"/>
    <cellStyle name="Migliaia 32 3 5 3 2" xfId="35570" xr:uid="{00000000-0005-0000-0000-00009A750000}"/>
    <cellStyle name="Migliaia 32 3 5 3 3" xfId="40872" xr:uid="{00000000-0005-0000-0000-00009B750000}"/>
    <cellStyle name="Migliaia 32 3 5 3 4" xfId="30074" xr:uid="{00000000-0005-0000-0000-00009C750000}"/>
    <cellStyle name="Migliaia 32 3 5 4" xfId="33009" xr:uid="{00000000-0005-0000-0000-00009D750000}"/>
    <cellStyle name="Migliaia 32 3 5 5" xfId="38221" xr:uid="{00000000-0005-0000-0000-00009E750000}"/>
    <cellStyle name="Migliaia 32 3 5 6" xfId="12710" xr:uid="{00000000-0005-0000-0000-00009F750000}"/>
    <cellStyle name="Migliaia 32 3 6" xfId="3665" xr:uid="{00000000-0005-0000-0000-0000A0750000}"/>
    <cellStyle name="Migliaia 32 3 6 2" xfId="10267" xr:uid="{00000000-0005-0000-0000-0000A1750000}"/>
    <cellStyle name="Migliaia 32 3 6 2 2" xfId="35571" xr:uid="{00000000-0005-0000-0000-0000A2750000}"/>
    <cellStyle name="Migliaia 32 3 6 2 3" xfId="40873" xr:uid="{00000000-0005-0000-0000-0000A3750000}"/>
    <cellStyle name="Migliaia 32 3 6 3" xfId="14923" xr:uid="{00000000-0005-0000-0000-0000A4750000}"/>
    <cellStyle name="Migliaia 32 3 6 4" xfId="16699" xr:uid="{00000000-0005-0000-0000-0000A5750000}"/>
    <cellStyle name="Migliaia 32 3 6 4 2" xfId="38222" xr:uid="{00000000-0005-0000-0000-0000A6750000}"/>
    <cellStyle name="Migliaia 32 3 6 5" xfId="12711" xr:uid="{00000000-0005-0000-0000-0000A7750000}"/>
    <cellStyle name="Migliaia 32 3 7" xfId="8550" xr:uid="{00000000-0005-0000-0000-0000A8750000}"/>
    <cellStyle name="Migliaia 32 3 7 2" xfId="30075" xr:uid="{00000000-0005-0000-0000-0000A9750000}"/>
    <cellStyle name="Migliaia 32 3 7 2 2" xfId="35572" xr:uid="{00000000-0005-0000-0000-0000AA750000}"/>
    <cellStyle name="Migliaia 32 3 7 2 3" xfId="40874" xr:uid="{00000000-0005-0000-0000-0000AB750000}"/>
    <cellStyle name="Migliaia 32 3 7 3" xfId="33010" xr:uid="{00000000-0005-0000-0000-0000AC750000}"/>
    <cellStyle name="Migliaia 32 3 7 4" xfId="38223" xr:uid="{00000000-0005-0000-0000-0000AD750000}"/>
    <cellStyle name="Migliaia 32 3 8" xfId="13658" xr:uid="{00000000-0005-0000-0000-0000AE750000}"/>
    <cellStyle name="Migliaia 32 3 8 2" xfId="30076" xr:uid="{00000000-0005-0000-0000-0000AF750000}"/>
    <cellStyle name="Migliaia 32 3 8 2 2" xfId="35573" xr:uid="{00000000-0005-0000-0000-0000B0750000}"/>
    <cellStyle name="Migliaia 32 3 8 2 3" xfId="40875" xr:uid="{00000000-0005-0000-0000-0000B1750000}"/>
    <cellStyle name="Migliaia 32 3 8 3" xfId="33011" xr:uid="{00000000-0005-0000-0000-0000B2750000}"/>
    <cellStyle name="Migliaia 32 3 8 4" xfId="38224" xr:uid="{00000000-0005-0000-0000-0000B3750000}"/>
    <cellStyle name="Migliaia 32 3 8 5" xfId="21050" xr:uid="{00000000-0005-0000-0000-0000B4750000}"/>
    <cellStyle name="Migliaia 32 3 9" xfId="16690" xr:uid="{00000000-0005-0000-0000-0000B5750000}"/>
    <cellStyle name="Migliaia 32 4" xfId="519" xr:uid="{00000000-0005-0000-0000-0000B6750000}"/>
    <cellStyle name="Migliaia 32 4 2" xfId="4453" xr:uid="{00000000-0005-0000-0000-0000B7750000}"/>
    <cellStyle name="Migliaia 32 4 2 2" xfId="5141" xr:uid="{00000000-0005-0000-0000-0000B8750000}"/>
    <cellStyle name="Migliaia 32 4 2 2 2" xfId="30077" xr:uid="{00000000-0005-0000-0000-0000B9750000}"/>
    <cellStyle name="Migliaia 32 4 2 2 2 2" xfId="35574" xr:uid="{00000000-0005-0000-0000-0000BA750000}"/>
    <cellStyle name="Migliaia 32 4 2 2 2 3" xfId="40876" xr:uid="{00000000-0005-0000-0000-0000BB750000}"/>
    <cellStyle name="Migliaia 32 4 2 2 3" xfId="33012" xr:uid="{00000000-0005-0000-0000-0000BC750000}"/>
    <cellStyle name="Migliaia 32 4 2 2 4" xfId="38225" xr:uid="{00000000-0005-0000-0000-0000BD750000}"/>
    <cellStyle name="Migliaia 32 4 2 3" xfId="8294" xr:uid="{00000000-0005-0000-0000-0000BE750000}"/>
    <cellStyle name="Migliaia 32 4 2 3 2" xfId="30078" xr:uid="{00000000-0005-0000-0000-0000BF750000}"/>
    <cellStyle name="Migliaia 32 4 2 3 2 2" xfId="35575" xr:uid="{00000000-0005-0000-0000-0000C0750000}"/>
    <cellStyle name="Migliaia 32 4 2 3 2 3" xfId="40877" xr:uid="{00000000-0005-0000-0000-0000C1750000}"/>
    <cellStyle name="Migliaia 32 4 2 3 3" xfId="33013" xr:uid="{00000000-0005-0000-0000-0000C2750000}"/>
    <cellStyle name="Migliaia 32 4 2 3 4" xfId="38226" xr:uid="{00000000-0005-0000-0000-0000C3750000}"/>
    <cellStyle name="Migliaia 32 4 2 4" xfId="7641" xr:uid="{00000000-0005-0000-0000-0000C4750000}"/>
    <cellStyle name="Migliaia 32 4 2 5" xfId="7032" xr:uid="{00000000-0005-0000-0000-0000C5750000}"/>
    <cellStyle name="Migliaia 32 4 2 5 2" xfId="17805" xr:uid="{00000000-0005-0000-0000-0000C6750000}"/>
    <cellStyle name="Migliaia 32 4 2 5 3" xfId="42531" xr:uid="{00000000-0005-0000-0000-0000C7750000}"/>
    <cellStyle name="Migliaia 32 4 2 5 4" xfId="46798" xr:uid="{00000000-0005-0000-0000-0000C8750000}"/>
    <cellStyle name="Migliaia 32 4 2 5 5" xfId="49814" xr:uid="{00000000-0005-0000-0000-0000C9750000}"/>
    <cellStyle name="Migliaia 32 4 2 6" xfId="16701" xr:uid="{00000000-0005-0000-0000-0000CA750000}"/>
    <cellStyle name="Migliaia 32 4 2 7" xfId="21052" xr:uid="{00000000-0005-0000-0000-0000CB750000}"/>
    <cellStyle name="Migliaia 32 4 3" xfId="5142" xr:uid="{00000000-0005-0000-0000-0000CC750000}"/>
    <cellStyle name="Migliaia 32 4 3 2" xfId="14522" xr:uid="{00000000-0005-0000-0000-0000CD750000}"/>
    <cellStyle name="Migliaia 32 4 3 2 2" xfId="35576" xr:uid="{00000000-0005-0000-0000-0000CE750000}"/>
    <cellStyle name="Migliaia 32 4 3 2 3" xfId="40878" xr:uid="{00000000-0005-0000-0000-0000CF750000}"/>
    <cellStyle name="Migliaia 32 4 3 3" xfId="33014" xr:uid="{00000000-0005-0000-0000-0000D0750000}"/>
    <cellStyle name="Migliaia 32 4 3 4" xfId="38227" xr:uid="{00000000-0005-0000-0000-0000D1750000}"/>
    <cellStyle name="Migliaia 32 4 3 5" xfId="13656" xr:uid="{00000000-0005-0000-0000-0000D2750000}"/>
    <cellStyle name="Migliaia 32 4 4" xfId="8295" xr:uid="{00000000-0005-0000-0000-0000D3750000}"/>
    <cellStyle name="Migliaia 32 4 4 2" xfId="30079" xr:uid="{00000000-0005-0000-0000-0000D4750000}"/>
    <cellStyle name="Migliaia 32 4 4 2 2" xfId="35577" xr:uid="{00000000-0005-0000-0000-0000D5750000}"/>
    <cellStyle name="Migliaia 32 4 4 2 3" xfId="40879" xr:uid="{00000000-0005-0000-0000-0000D6750000}"/>
    <cellStyle name="Migliaia 32 4 4 3" xfId="33015" xr:uid="{00000000-0005-0000-0000-0000D7750000}"/>
    <cellStyle name="Migliaia 32 4 4 4" xfId="38228" xr:uid="{00000000-0005-0000-0000-0000D8750000}"/>
    <cellStyle name="Migliaia 32 4 5" xfId="7640" xr:uid="{00000000-0005-0000-0000-0000D9750000}"/>
    <cellStyle name="Migliaia 32 4 5 2" xfId="30080" xr:uid="{00000000-0005-0000-0000-0000DA750000}"/>
    <cellStyle name="Migliaia 32 4 5 2 2" xfId="35578" xr:uid="{00000000-0005-0000-0000-0000DB750000}"/>
    <cellStyle name="Migliaia 32 4 5 2 3" xfId="40880" xr:uid="{00000000-0005-0000-0000-0000DC750000}"/>
    <cellStyle name="Migliaia 32 4 5 3" xfId="33016" xr:uid="{00000000-0005-0000-0000-0000DD750000}"/>
    <cellStyle name="Migliaia 32 4 5 4" xfId="38229" xr:uid="{00000000-0005-0000-0000-0000DE750000}"/>
    <cellStyle name="Migliaia 32 4 6" xfId="7031" xr:uid="{00000000-0005-0000-0000-0000DF750000}"/>
    <cellStyle name="Migliaia 32 4 6 2" xfId="17804" xr:uid="{00000000-0005-0000-0000-0000E0750000}"/>
    <cellStyle name="Migliaia 32 4 6 2 2" xfId="35579" xr:uid="{00000000-0005-0000-0000-0000E1750000}"/>
    <cellStyle name="Migliaia 32 4 6 2 3" xfId="40881" xr:uid="{00000000-0005-0000-0000-0000E2750000}"/>
    <cellStyle name="Migliaia 32 4 6 2 4" xfId="30081" xr:uid="{00000000-0005-0000-0000-0000E3750000}"/>
    <cellStyle name="Migliaia 32 4 6 3" xfId="33017" xr:uid="{00000000-0005-0000-0000-0000E4750000}"/>
    <cellStyle name="Migliaia 32 4 6 4" xfId="38230" xr:uid="{00000000-0005-0000-0000-0000E5750000}"/>
    <cellStyle name="Migliaia 32 4 6 5" xfId="21053" xr:uid="{00000000-0005-0000-0000-0000E6750000}"/>
    <cellStyle name="Migliaia 32 4 6 6" xfId="20525" xr:uid="{00000000-0005-0000-0000-0000E7750000}"/>
    <cellStyle name="Migliaia 32 4 6 7" xfId="46797" xr:uid="{00000000-0005-0000-0000-0000E8750000}"/>
    <cellStyle name="Migliaia 32 4 6 8" xfId="49813" xr:uid="{00000000-0005-0000-0000-0000E9750000}"/>
    <cellStyle name="Migliaia 32 4 7" xfId="16700" xr:uid="{00000000-0005-0000-0000-0000EA750000}"/>
    <cellStyle name="Migliaia 32 4 7 2" xfId="30082" xr:uid="{00000000-0005-0000-0000-0000EB750000}"/>
    <cellStyle name="Migliaia 32 4 7 2 2" xfId="35580" xr:uid="{00000000-0005-0000-0000-0000EC750000}"/>
    <cellStyle name="Migliaia 32 4 7 2 3" xfId="40882" xr:uid="{00000000-0005-0000-0000-0000ED750000}"/>
    <cellStyle name="Migliaia 32 4 7 3" xfId="33018" xr:uid="{00000000-0005-0000-0000-0000EE750000}"/>
    <cellStyle name="Migliaia 32 4 7 4" xfId="38231" xr:uid="{00000000-0005-0000-0000-0000EF750000}"/>
    <cellStyle name="Migliaia 32 4 7 5" xfId="21054" xr:uid="{00000000-0005-0000-0000-0000F0750000}"/>
    <cellStyle name="Migliaia 32 4 8" xfId="21051" xr:uid="{00000000-0005-0000-0000-0000F1750000}"/>
    <cellStyle name="Migliaia 32 4 9" xfId="2479" xr:uid="{00000000-0005-0000-0000-0000F2750000}"/>
    <cellStyle name="Migliaia 32 5" xfId="520" xr:uid="{00000000-0005-0000-0000-0000F3750000}"/>
    <cellStyle name="Migliaia 32 5 2" xfId="4454" xr:uid="{00000000-0005-0000-0000-0000F4750000}"/>
    <cellStyle name="Migliaia 32 5 2 2" xfId="14748" xr:uid="{00000000-0005-0000-0000-0000F5750000}"/>
    <cellStyle name="Migliaia 32 5 2 2 2" xfId="35581" xr:uid="{00000000-0005-0000-0000-0000F6750000}"/>
    <cellStyle name="Migliaia 32 5 2 2 3" xfId="40883" xr:uid="{00000000-0005-0000-0000-0000F7750000}"/>
    <cellStyle name="Migliaia 32 5 2 3" xfId="16703" xr:uid="{00000000-0005-0000-0000-0000F8750000}"/>
    <cellStyle name="Migliaia 32 5 2 3 2" xfId="33019" xr:uid="{00000000-0005-0000-0000-0000F9750000}"/>
    <cellStyle name="Migliaia 32 5 2 4" xfId="38232" xr:uid="{00000000-0005-0000-0000-0000FA750000}"/>
    <cellStyle name="Migliaia 32 5 2 5" xfId="12712" xr:uid="{00000000-0005-0000-0000-0000FB750000}"/>
    <cellStyle name="Migliaia 32 5 3" xfId="7642" xr:uid="{00000000-0005-0000-0000-0000FC750000}"/>
    <cellStyle name="Migliaia 32 5 3 2" xfId="30083" xr:uid="{00000000-0005-0000-0000-0000FD750000}"/>
    <cellStyle name="Migliaia 32 5 3 2 2" xfId="35582" xr:uid="{00000000-0005-0000-0000-0000FE750000}"/>
    <cellStyle name="Migliaia 32 5 3 2 3" xfId="40884" xr:uid="{00000000-0005-0000-0000-0000FF750000}"/>
    <cellStyle name="Migliaia 32 5 3 3" xfId="33020" xr:uid="{00000000-0005-0000-0000-000000760000}"/>
    <cellStyle name="Migliaia 32 5 3 4" xfId="38233" xr:uid="{00000000-0005-0000-0000-000001760000}"/>
    <cellStyle name="Migliaia 32 5 4" xfId="7033" xr:uid="{00000000-0005-0000-0000-000002760000}"/>
    <cellStyle name="Migliaia 32 5 4 2" xfId="17806" xr:uid="{00000000-0005-0000-0000-000003760000}"/>
    <cellStyle name="Migliaia 32 5 4 2 2" xfId="35583" xr:uid="{00000000-0005-0000-0000-000004760000}"/>
    <cellStyle name="Migliaia 32 5 4 2 3" xfId="40885" xr:uid="{00000000-0005-0000-0000-000005760000}"/>
    <cellStyle name="Migliaia 32 5 4 2 4" xfId="30084" xr:uid="{00000000-0005-0000-0000-000006760000}"/>
    <cellStyle name="Migliaia 32 5 4 3" xfId="33021" xr:uid="{00000000-0005-0000-0000-000007760000}"/>
    <cellStyle name="Migliaia 32 5 4 4" xfId="38234" xr:uid="{00000000-0005-0000-0000-000008760000}"/>
    <cellStyle name="Migliaia 32 5 4 5" xfId="21056" xr:uid="{00000000-0005-0000-0000-000009760000}"/>
    <cellStyle name="Migliaia 32 5 4 6" xfId="43593" xr:uid="{00000000-0005-0000-0000-00000A760000}"/>
    <cellStyle name="Migliaia 32 5 4 7" xfId="46799" xr:uid="{00000000-0005-0000-0000-00000B760000}"/>
    <cellStyle name="Migliaia 32 5 4 8" xfId="49815" xr:uid="{00000000-0005-0000-0000-00000C760000}"/>
    <cellStyle name="Migliaia 32 5 5" xfId="16702" xr:uid="{00000000-0005-0000-0000-00000D760000}"/>
    <cellStyle name="Migliaia 32 5 5 2" xfId="30085" xr:uid="{00000000-0005-0000-0000-00000E760000}"/>
    <cellStyle name="Migliaia 32 5 5 2 2" xfId="35584" xr:uid="{00000000-0005-0000-0000-00000F760000}"/>
    <cellStyle name="Migliaia 32 5 5 2 3" xfId="40886" xr:uid="{00000000-0005-0000-0000-000010760000}"/>
    <cellStyle name="Migliaia 32 5 5 3" xfId="33022" xr:uid="{00000000-0005-0000-0000-000011760000}"/>
    <cellStyle name="Migliaia 32 5 5 4" xfId="38235" xr:uid="{00000000-0005-0000-0000-000012760000}"/>
    <cellStyle name="Migliaia 32 5 5 5" xfId="21057" xr:uid="{00000000-0005-0000-0000-000013760000}"/>
    <cellStyle name="Migliaia 32 5 6" xfId="21058" xr:uid="{00000000-0005-0000-0000-000014760000}"/>
    <cellStyle name="Migliaia 32 5 6 2" xfId="30086" xr:uid="{00000000-0005-0000-0000-000015760000}"/>
    <cellStyle name="Migliaia 32 5 6 2 2" xfId="35585" xr:uid="{00000000-0005-0000-0000-000016760000}"/>
    <cellStyle name="Migliaia 32 5 6 2 3" xfId="40887" xr:uid="{00000000-0005-0000-0000-000017760000}"/>
    <cellStyle name="Migliaia 32 5 6 3" xfId="33023" xr:uid="{00000000-0005-0000-0000-000018760000}"/>
    <cellStyle name="Migliaia 32 5 6 4" xfId="38236" xr:uid="{00000000-0005-0000-0000-000019760000}"/>
    <cellStyle name="Migliaia 32 5 7" xfId="21055" xr:uid="{00000000-0005-0000-0000-00001A760000}"/>
    <cellStyle name="Migliaia 32 5 8" xfId="2480" xr:uid="{00000000-0005-0000-0000-00001B760000}"/>
    <cellStyle name="Migliaia 32 6" xfId="2475" xr:uid="{00000000-0005-0000-0000-00001C760000}"/>
    <cellStyle name="Migliaia 32 6 2" xfId="4449" xr:uid="{00000000-0005-0000-0000-00001D760000}"/>
    <cellStyle name="Migliaia 32 6 2 2" xfId="6041" xr:uid="{00000000-0005-0000-0000-00001E760000}"/>
    <cellStyle name="Migliaia 32 6 2 3" xfId="14964" xr:uid="{00000000-0005-0000-0000-00001F760000}"/>
    <cellStyle name="Migliaia 32 6 2 4" xfId="16705" xr:uid="{00000000-0005-0000-0000-000020760000}"/>
    <cellStyle name="Migliaia 32 6 2 5" xfId="28669" xr:uid="{00000000-0005-0000-0000-000021760000}"/>
    <cellStyle name="Migliaia 32 6 2 6" xfId="12714" xr:uid="{00000000-0005-0000-0000-000022760000}"/>
    <cellStyle name="Migliaia 32 6 3" xfId="5793" xr:uid="{00000000-0005-0000-0000-000023760000}"/>
    <cellStyle name="Migliaia 32 6 3 2" xfId="31589" xr:uid="{00000000-0005-0000-0000-000024760000}"/>
    <cellStyle name="Migliaia 32 6 3 2 2" xfId="36749" xr:uid="{00000000-0005-0000-0000-000025760000}"/>
    <cellStyle name="Migliaia 32 6 3 2 3" xfId="42051" xr:uid="{00000000-0005-0000-0000-000026760000}"/>
    <cellStyle name="Migliaia 32 6 3 3" xfId="34098" xr:uid="{00000000-0005-0000-0000-000027760000}"/>
    <cellStyle name="Migliaia 32 6 3 4" xfId="39400" xr:uid="{00000000-0005-0000-0000-000028760000}"/>
    <cellStyle name="Migliaia 32 6 4" xfId="16704" xr:uid="{00000000-0005-0000-0000-000029760000}"/>
    <cellStyle name="Migliaia 32 6 4 2" xfId="35586" xr:uid="{00000000-0005-0000-0000-00002A760000}"/>
    <cellStyle name="Migliaia 32 6 4 3" xfId="40888" xr:uid="{00000000-0005-0000-0000-00002B760000}"/>
    <cellStyle name="Migliaia 32 6 4 4" xfId="30087" xr:uid="{00000000-0005-0000-0000-00002C760000}"/>
    <cellStyle name="Migliaia 32 6 5" xfId="33024" xr:uid="{00000000-0005-0000-0000-00002D760000}"/>
    <cellStyle name="Migliaia 32 6 6" xfId="38237" xr:uid="{00000000-0005-0000-0000-00002E760000}"/>
    <cellStyle name="Migliaia 32 6 7" xfId="12713" xr:uid="{00000000-0005-0000-0000-00002F760000}"/>
    <cellStyle name="Migliaia 32 7" xfId="4090" xr:uid="{00000000-0005-0000-0000-000030760000}"/>
    <cellStyle name="Migliaia 32 7 2" xfId="10560" xr:uid="{00000000-0005-0000-0000-000031760000}"/>
    <cellStyle name="Migliaia 32 7 2 2" xfId="31590" xr:uid="{00000000-0005-0000-0000-000032760000}"/>
    <cellStyle name="Migliaia 32 7 2 2 2" xfId="36750" xr:uid="{00000000-0005-0000-0000-000033760000}"/>
    <cellStyle name="Migliaia 32 7 2 2 3" xfId="42052" xr:uid="{00000000-0005-0000-0000-000034760000}"/>
    <cellStyle name="Migliaia 32 7 2 3" xfId="34099" xr:uid="{00000000-0005-0000-0000-000035760000}"/>
    <cellStyle name="Migliaia 32 7 2 4" xfId="39401" xr:uid="{00000000-0005-0000-0000-000036760000}"/>
    <cellStyle name="Migliaia 32 7 3" xfId="16706" xr:uid="{00000000-0005-0000-0000-000037760000}"/>
    <cellStyle name="Migliaia 32 7 3 2" xfId="35587" xr:uid="{00000000-0005-0000-0000-000038760000}"/>
    <cellStyle name="Migliaia 32 7 3 3" xfId="40889" xr:uid="{00000000-0005-0000-0000-000039760000}"/>
    <cellStyle name="Migliaia 32 7 3 4" xfId="30088" xr:uid="{00000000-0005-0000-0000-00003A760000}"/>
    <cellStyle name="Migliaia 32 7 4" xfId="33025" xr:uid="{00000000-0005-0000-0000-00003B760000}"/>
    <cellStyle name="Migliaia 32 7 5" xfId="38238" xr:uid="{00000000-0005-0000-0000-00003C760000}"/>
    <cellStyle name="Migliaia 32 7 6" xfId="12715" xr:uid="{00000000-0005-0000-0000-00003D760000}"/>
    <cellStyle name="Migliaia 32 8" xfId="3663" xr:uid="{00000000-0005-0000-0000-00003E760000}"/>
    <cellStyle name="Migliaia 32 8 2" xfId="10265" xr:uid="{00000000-0005-0000-0000-00003F760000}"/>
    <cellStyle name="Migliaia 32 8 2 2" xfId="31591" xr:uid="{00000000-0005-0000-0000-000040760000}"/>
    <cellStyle name="Migliaia 32 8 2 2 2" xfId="36751" xr:uid="{00000000-0005-0000-0000-000041760000}"/>
    <cellStyle name="Migliaia 32 8 2 2 3" xfId="42053" xr:uid="{00000000-0005-0000-0000-000042760000}"/>
    <cellStyle name="Migliaia 32 8 2 3" xfId="34100" xr:uid="{00000000-0005-0000-0000-000043760000}"/>
    <cellStyle name="Migliaia 32 8 2 4" xfId="39402" xr:uid="{00000000-0005-0000-0000-000044760000}"/>
    <cellStyle name="Migliaia 32 8 3" xfId="16707" xr:uid="{00000000-0005-0000-0000-000045760000}"/>
    <cellStyle name="Migliaia 32 8 3 2" xfId="35588" xr:uid="{00000000-0005-0000-0000-000046760000}"/>
    <cellStyle name="Migliaia 32 8 3 3" xfId="40890" xr:uid="{00000000-0005-0000-0000-000047760000}"/>
    <cellStyle name="Migliaia 32 8 3 4" xfId="30089" xr:uid="{00000000-0005-0000-0000-000048760000}"/>
    <cellStyle name="Migliaia 32 8 4" xfId="33026" xr:uid="{00000000-0005-0000-0000-000049760000}"/>
    <cellStyle name="Migliaia 32 8 5" xfId="38239" xr:uid="{00000000-0005-0000-0000-00004A760000}"/>
    <cellStyle name="Migliaia 32 8 6" xfId="12716" xr:uid="{00000000-0005-0000-0000-00004B760000}"/>
    <cellStyle name="Migliaia 32 9" xfId="13491" xr:uid="{00000000-0005-0000-0000-00004C760000}"/>
    <cellStyle name="Migliaia 32 9 2" xfId="30090" xr:uid="{00000000-0005-0000-0000-00004D760000}"/>
    <cellStyle name="Migliaia 32 9 2 2" xfId="35589" xr:uid="{00000000-0005-0000-0000-00004E760000}"/>
    <cellStyle name="Migliaia 32 9 2 3" xfId="40891" xr:uid="{00000000-0005-0000-0000-00004F760000}"/>
    <cellStyle name="Migliaia 32 9 3" xfId="33027" xr:uid="{00000000-0005-0000-0000-000050760000}"/>
    <cellStyle name="Migliaia 32 9 4" xfId="38240" xr:uid="{00000000-0005-0000-0000-000051760000}"/>
    <cellStyle name="Migliaia 33" xfId="521" xr:uid="{00000000-0005-0000-0000-000052760000}"/>
    <cellStyle name="Migliaia 33 10" xfId="16708" xr:uid="{00000000-0005-0000-0000-000053760000}"/>
    <cellStyle name="Migliaia 33 10 2" xfId="35590" xr:uid="{00000000-0005-0000-0000-000054760000}"/>
    <cellStyle name="Migliaia 33 10 3" xfId="40892" xr:uid="{00000000-0005-0000-0000-000055760000}"/>
    <cellStyle name="Migliaia 33 10 4" xfId="30091" xr:uid="{00000000-0005-0000-0000-000056760000}"/>
    <cellStyle name="Migliaia 33 11" xfId="33028" xr:uid="{00000000-0005-0000-0000-000057760000}"/>
    <cellStyle name="Migliaia 33 12" xfId="38241" xr:uid="{00000000-0005-0000-0000-000058760000}"/>
    <cellStyle name="Migliaia 33 13" xfId="1861" xr:uid="{00000000-0005-0000-0000-000059760000}"/>
    <cellStyle name="Migliaia 33 2" xfId="522" xr:uid="{00000000-0005-0000-0000-00005A760000}"/>
    <cellStyle name="Migliaia 33 2 2" xfId="2482" xr:uid="{00000000-0005-0000-0000-00005B760000}"/>
    <cellStyle name="Migliaia 33 2 2 2" xfId="4456" xr:uid="{00000000-0005-0000-0000-00005C760000}"/>
    <cellStyle name="Migliaia 33 2 2 2 2" xfId="10695" xr:uid="{00000000-0005-0000-0000-00005D760000}"/>
    <cellStyle name="Migliaia 33 2 2 2 2 2" xfId="35591" xr:uid="{00000000-0005-0000-0000-00005E760000}"/>
    <cellStyle name="Migliaia 33 2 2 2 2 3" xfId="40893" xr:uid="{00000000-0005-0000-0000-00005F760000}"/>
    <cellStyle name="Migliaia 33 2 2 2 3" xfId="14749" xr:uid="{00000000-0005-0000-0000-000060760000}"/>
    <cellStyle name="Migliaia 33 2 2 2 4" xfId="16711" xr:uid="{00000000-0005-0000-0000-000061760000}"/>
    <cellStyle name="Migliaia 33 2 2 2 4 2" xfId="38242" xr:uid="{00000000-0005-0000-0000-000062760000}"/>
    <cellStyle name="Migliaia 33 2 2 2 5" xfId="12717" xr:uid="{00000000-0005-0000-0000-000063760000}"/>
    <cellStyle name="Migliaia 33 2 2 3" xfId="7920" xr:uid="{00000000-0005-0000-0000-000064760000}"/>
    <cellStyle name="Migliaia 33 2 2 3 2" xfId="31592" xr:uid="{00000000-0005-0000-0000-000065760000}"/>
    <cellStyle name="Migliaia 33 2 2 3 2 2" xfId="36752" xr:uid="{00000000-0005-0000-0000-000066760000}"/>
    <cellStyle name="Migliaia 33 2 2 3 2 3" xfId="42054" xr:uid="{00000000-0005-0000-0000-000067760000}"/>
    <cellStyle name="Migliaia 33 2 2 3 3" xfId="34101" xr:uid="{00000000-0005-0000-0000-000068760000}"/>
    <cellStyle name="Migliaia 33 2 2 3 4" xfId="39403" xr:uid="{00000000-0005-0000-0000-000069760000}"/>
    <cellStyle name="Migliaia 33 2 2 4" xfId="7034" xr:uid="{00000000-0005-0000-0000-00006A760000}"/>
    <cellStyle name="Migliaia 33 2 2 4 2" xfId="17807" xr:uid="{00000000-0005-0000-0000-00006B760000}"/>
    <cellStyle name="Migliaia 33 2 2 4 3" xfId="42532" xr:uid="{00000000-0005-0000-0000-00006C760000}"/>
    <cellStyle name="Migliaia 33 2 2 4 4" xfId="46800" xr:uid="{00000000-0005-0000-0000-00006D760000}"/>
    <cellStyle name="Migliaia 33 2 2 4 5" xfId="49816" xr:uid="{00000000-0005-0000-0000-00006E760000}"/>
    <cellStyle name="Migliaia 33 2 2 5" xfId="16710" xr:uid="{00000000-0005-0000-0000-00006F760000}"/>
    <cellStyle name="Migliaia 33 2 2 6" xfId="21060" xr:uid="{00000000-0005-0000-0000-000070760000}"/>
    <cellStyle name="Migliaia 33 2 3" xfId="4094" xr:uid="{00000000-0005-0000-0000-000071760000}"/>
    <cellStyle name="Migliaia 33 2 3 2" xfId="10564" xr:uid="{00000000-0005-0000-0000-000072760000}"/>
    <cellStyle name="Migliaia 33 2 3 2 2" xfId="31593" xr:uid="{00000000-0005-0000-0000-000073760000}"/>
    <cellStyle name="Migliaia 33 2 3 2 2 2" xfId="36753" xr:uid="{00000000-0005-0000-0000-000074760000}"/>
    <cellStyle name="Migliaia 33 2 3 2 2 3" xfId="42055" xr:uid="{00000000-0005-0000-0000-000075760000}"/>
    <cellStyle name="Migliaia 33 2 3 2 3" xfId="34102" xr:uid="{00000000-0005-0000-0000-000076760000}"/>
    <cellStyle name="Migliaia 33 2 3 2 4" xfId="39404" xr:uid="{00000000-0005-0000-0000-000077760000}"/>
    <cellStyle name="Migliaia 33 2 3 3" xfId="16712" xr:uid="{00000000-0005-0000-0000-000078760000}"/>
    <cellStyle name="Migliaia 33 2 3 3 2" xfId="35592" xr:uid="{00000000-0005-0000-0000-000079760000}"/>
    <cellStyle name="Migliaia 33 2 3 3 3" xfId="40894" xr:uid="{00000000-0005-0000-0000-00007A760000}"/>
    <cellStyle name="Migliaia 33 2 3 3 4" xfId="30092" xr:uid="{00000000-0005-0000-0000-00007B760000}"/>
    <cellStyle name="Migliaia 33 2 3 4" xfId="33029" xr:uid="{00000000-0005-0000-0000-00007C760000}"/>
    <cellStyle name="Migliaia 33 2 3 5" xfId="38243" xr:uid="{00000000-0005-0000-0000-00007D760000}"/>
    <cellStyle name="Migliaia 33 2 3 6" xfId="12718" xr:uid="{00000000-0005-0000-0000-00007E760000}"/>
    <cellStyle name="Migliaia 33 2 4" xfId="3668" xr:uid="{00000000-0005-0000-0000-00007F760000}"/>
    <cellStyle name="Migliaia 33 2 4 2" xfId="10269" xr:uid="{00000000-0005-0000-0000-000080760000}"/>
    <cellStyle name="Migliaia 33 2 4 2 2" xfId="35593" xr:uid="{00000000-0005-0000-0000-000081760000}"/>
    <cellStyle name="Migliaia 33 2 4 2 3" xfId="40895" xr:uid="{00000000-0005-0000-0000-000082760000}"/>
    <cellStyle name="Migliaia 33 2 4 3" xfId="14595" xr:uid="{00000000-0005-0000-0000-000083760000}"/>
    <cellStyle name="Migliaia 33 2 4 4" xfId="16713" xr:uid="{00000000-0005-0000-0000-000084760000}"/>
    <cellStyle name="Migliaia 33 2 4 4 2" xfId="38244" xr:uid="{00000000-0005-0000-0000-000085760000}"/>
    <cellStyle name="Migliaia 33 2 4 5" xfId="12719" xr:uid="{00000000-0005-0000-0000-000086760000}"/>
    <cellStyle name="Migliaia 33 2 5" xfId="9435" xr:uid="{00000000-0005-0000-0000-000087760000}"/>
    <cellStyle name="Migliaia 33 2 5 2" xfId="30093" xr:uid="{00000000-0005-0000-0000-000088760000}"/>
    <cellStyle name="Migliaia 33 2 5 2 2" xfId="35594" xr:uid="{00000000-0005-0000-0000-000089760000}"/>
    <cellStyle name="Migliaia 33 2 5 2 3" xfId="40896" xr:uid="{00000000-0005-0000-0000-00008A760000}"/>
    <cellStyle name="Migliaia 33 2 5 3" xfId="33030" xr:uid="{00000000-0005-0000-0000-00008B760000}"/>
    <cellStyle name="Migliaia 33 2 5 4" xfId="38245" xr:uid="{00000000-0005-0000-0000-00008C760000}"/>
    <cellStyle name="Migliaia 33 2 6" xfId="16709" xr:uid="{00000000-0005-0000-0000-00008D760000}"/>
    <cellStyle name="Migliaia 33 2 6 2" xfId="30094" xr:uid="{00000000-0005-0000-0000-00008E760000}"/>
    <cellStyle name="Migliaia 33 2 6 2 2" xfId="35595" xr:uid="{00000000-0005-0000-0000-00008F760000}"/>
    <cellStyle name="Migliaia 33 2 6 2 3" xfId="40897" xr:uid="{00000000-0005-0000-0000-000090760000}"/>
    <cellStyle name="Migliaia 33 2 6 3" xfId="33031" xr:uid="{00000000-0005-0000-0000-000091760000}"/>
    <cellStyle name="Migliaia 33 2 6 4" xfId="38246" xr:uid="{00000000-0005-0000-0000-000092760000}"/>
    <cellStyle name="Migliaia 33 2 6 5" xfId="21061" xr:uid="{00000000-0005-0000-0000-000093760000}"/>
    <cellStyle name="Migliaia 33 2 7" xfId="21059" xr:uid="{00000000-0005-0000-0000-000094760000}"/>
    <cellStyle name="Migliaia 33 2 8" xfId="1862" xr:uid="{00000000-0005-0000-0000-000095760000}"/>
    <cellStyle name="Migliaia 33 3" xfId="523" xr:uid="{00000000-0005-0000-0000-000096760000}"/>
    <cellStyle name="Migliaia 33 3 10" xfId="21062" xr:uid="{00000000-0005-0000-0000-000097760000}"/>
    <cellStyle name="Migliaia 33 3 11" xfId="12720" xr:uid="{00000000-0005-0000-0000-000098760000}"/>
    <cellStyle name="Migliaia 33 3 12" xfId="1863" xr:uid="{00000000-0005-0000-0000-000099760000}"/>
    <cellStyle name="Migliaia 33 3 2" xfId="524" xr:uid="{00000000-0005-0000-0000-00009A760000}"/>
    <cellStyle name="Migliaia 33 3 2 2" xfId="4458" xr:uid="{00000000-0005-0000-0000-00009B760000}"/>
    <cellStyle name="Migliaia 33 3 2 2 2" xfId="8296" xr:uid="{00000000-0005-0000-0000-00009C760000}"/>
    <cellStyle name="Migliaia 33 3 2 2 2 2" xfId="14750" xr:uid="{00000000-0005-0000-0000-00009D760000}"/>
    <cellStyle name="Migliaia 33 3 2 2 2 2 2" xfId="18176" xr:uid="{00000000-0005-0000-0000-00009E760000}"/>
    <cellStyle name="Migliaia 33 3 2 2 2 2 2 2" xfId="35596" xr:uid="{00000000-0005-0000-0000-00009F760000}"/>
    <cellStyle name="Migliaia 33 3 2 2 2 2 3" xfId="40898" xr:uid="{00000000-0005-0000-0000-0000A0760000}"/>
    <cellStyle name="Migliaia 33 3 2 2 2 2 4" xfId="30095" xr:uid="{00000000-0005-0000-0000-0000A1760000}"/>
    <cellStyle name="Migliaia 33 3 2 2 2 3" xfId="33032" xr:uid="{00000000-0005-0000-0000-0000A2760000}"/>
    <cellStyle name="Migliaia 33 3 2 2 2 4" xfId="38247" xr:uid="{00000000-0005-0000-0000-0000A3760000}"/>
    <cellStyle name="Migliaia 33 3 2 2 2 5" xfId="43034" xr:uid="{00000000-0005-0000-0000-0000A4760000}"/>
    <cellStyle name="Migliaia 33 3 2 2 2 6" xfId="47182" xr:uid="{00000000-0005-0000-0000-0000A5760000}"/>
    <cellStyle name="Migliaia 33 3 2 2 2 7" xfId="50198" xr:uid="{00000000-0005-0000-0000-0000A6760000}"/>
    <cellStyle name="Migliaia 33 3 2 2 2 8" xfId="13973" xr:uid="{00000000-0005-0000-0000-0000A7760000}"/>
    <cellStyle name="Migliaia 33 3 2 2 3" xfId="7479" xr:uid="{00000000-0005-0000-0000-0000A8760000}"/>
    <cellStyle name="Migliaia 33 3 2 2 4" xfId="7035" xr:uid="{00000000-0005-0000-0000-0000A9760000}"/>
    <cellStyle name="Migliaia 33 3 2 2 4 2" xfId="17808" xr:uid="{00000000-0005-0000-0000-0000AA760000}"/>
    <cellStyle name="Migliaia 33 3 2 2 4 3" xfId="44186" xr:uid="{00000000-0005-0000-0000-0000AB760000}"/>
    <cellStyle name="Migliaia 33 3 2 2 4 4" xfId="46801" xr:uid="{00000000-0005-0000-0000-0000AC760000}"/>
    <cellStyle name="Migliaia 33 3 2 2 4 5" xfId="49817" xr:uid="{00000000-0005-0000-0000-0000AD760000}"/>
    <cellStyle name="Migliaia 33 3 2 2 5" xfId="16716" xr:uid="{00000000-0005-0000-0000-0000AE760000}"/>
    <cellStyle name="Migliaia 33 3 2 2 6" xfId="21064" xr:uid="{00000000-0005-0000-0000-0000AF760000}"/>
    <cellStyle name="Migliaia 33 3 2 3" xfId="3670" xr:uid="{00000000-0005-0000-0000-0000B0760000}"/>
    <cellStyle name="Migliaia 33 3 2 3 2" xfId="8717" xr:uid="{00000000-0005-0000-0000-0000B1760000}"/>
    <cellStyle name="Migliaia 33 3 2 3 2 2" xfId="35597" xr:uid="{00000000-0005-0000-0000-0000B2760000}"/>
    <cellStyle name="Migliaia 33 3 2 3 2 3" xfId="40899" xr:uid="{00000000-0005-0000-0000-0000B3760000}"/>
    <cellStyle name="Migliaia 33 3 2 3 2 4" xfId="30096" xr:uid="{00000000-0005-0000-0000-0000B4760000}"/>
    <cellStyle name="Migliaia 33 3 2 3 3" xfId="8297" xr:uid="{00000000-0005-0000-0000-0000B5760000}"/>
    <cellStyle name="Migliaia 33 3 2 3 4" xfId="16717" xr:uid="{00000000-0005-0000-0000-0000B6760000}"/>
    <cellStyle name="Migliaia 33 3 2 3 4 2" xfId="38248" xr:uid="{00000000-0005-0000-0000-0000B7760000}"/>
    <cellStyle name="Migliaia 33 3 2 3 5" xfId="12721" xr:uid="{00000000-0005-0000-0000-0000B8760000}"/>
    <cellStyle name="Migliaia 33 3 2 4" xfId="7643" xr:uid="{00000000-0005-0000-0000-0000B9760000}"/>
    <cellStyle name="Migliaia 33 3 2 4 2" xfId="14392" xr:uid="{00000000-0005-0000-0000-0000BA760000}"/>
    <cellStyle name="Migliaia 33 3 2 4 2 2" xfId="35598" xr:uid="{00000000-0005-0000-0000-0000BB760000}"/>
    <cellStyle name="Migliaia 33 3 2 4 2 3" xfId="40900" xr:uid="{00000000-0005-0000-0000-0000BC760000}"/>
    <cellStyle name="Migliaia 33 3 2 4 3" xfId="33033" xr:uid="{00000000-0005-0000-0000-0000BD760000}"/>
    <cellStyle name="Migliaia 33 3 2 4 4" xfId="38249" xr:uid="{00000000-0005-0000-0000-0000BE760000}"/>
    <cellStyle name="Migliaia 33 3 2 4 5" xfId="13494" xr:uid="{00000000-0005-0000-0000-0000BF760000}"/>
    <cellStyle name="Migliaia 33 3 2 5" xfId="13654" xr:uid="{00000000-0005-0000-0000-0000C0760000}"/>
    <cellStyle name="Migliaia 33 3 2 5 2" xfId="30097" xr:uid="{00000000-0005-0000-0000-0000C1760000}"/>
    <cellStyle name="Migliaia 33 3 2 5 2 2" xfId="35599" xr:uid="{00000000-0005-0000-0000-0000C2760000}"/>
    <cellStyle name="Migliaia 33 3 2 5 2 3" xfId="40901" xr:uid="{00000000-0005-0000-0000-0000C3760000}"/>
    <cellStyle name="Migliaia 33 3 2 5 3" xfId="33034" xr:uid="{00000000-0005-0000-0000-0000C4760000}"/>
    <cellStyle name="Migliaia 33 3 2 5 4" xfId="38250" xr:uid="{00000000-0005-0000-0000-0000C5760000}"/>
    <cellStyle name="Migliaia 33 3 2 6" xfId="16715" xr:uid="{00000000-0005-0000-0000-0000C6760000}"/>
    <cellStyle name="Migliaia 33 3 2 6 2" xfId="30098" xr:uid="{00000000-0005-0000-0000-0000C7760000}"/>
    <cellStyle name="Migliaia 33 3 2 6 2 2" xfId="35600" xr:uid="{00000000-0005-0000-0000-0000C8760000}"/>
    <cellStyle name="Migliaia 33 3 2 6 2 3" xfId="40902" xr:uid="{00000000-0005-0000-0000-0000C9760000}"/>
    <cellStyle name="Migliaia 33 3 2 6 3" xfId="33035" xr:uid="{00000000-0005-0000-0000-0000CA760000}"/>
    <cellStyle name="Migliaia 33 3 2 6 4" xfId="38251" xr:uid="{00000000-0005-0000-0000-0000CB760000}"/>
    <cellStyle name="Migliaia 33 3 2 6 5" xfId="21065" xr:uid="{00000000-0005-0000-0000-0000CC760000}"/>
    <cellStyle name="Migliaia 33 3 2 7" xfId="21063" xr:uid="{00000000-0005-0000-0000-0000CD760000}"/>
    <cellStyle name="Migliaia 33 3 2 8" xfId="2484" xr:uid="{00000000-0005-0000-0000-0000CE760000}"/>
    <cellStyle name="Migliaia 33 3 3" xfId="2483" xr:uid="{00000000-0005-0000-0000-0000CF760000}"/>
    <cellStyle name="Migliaia 33 3 3 2" xfId="4457" xr:uid="{00000000-0005-0000-0000-0000D0760000}"/>
    <cellStyle name="Migliaia 33 3 3 2 2" xfId="6044" xr:uid="{00000000-0005-0000-0000-0000D1760000}"/>
    <cellStyle name="Migliaia 33 3 3 2 2 2" xfId="35602" xr:uid="{00000000-0005-0000-0000-0000D2760000}"/>
    <cellStyle name="Migliaia 33 3 3 2 2 3" xfId="40904" xr:uid="{00000000-0005-0000-0000-0000D3760000}"/>
    <cellStyle name="Migliaia 33 3 3 2 3" xfId="14523" xr:uid="{00000000-0005-0000-0000-0000D4760000}"/>
    <cellStyle name="Migliaia 33 3 3 2 4" xfId="16719" xr:uid="{00000000-0005-0000-0000-0000D5760000}"/>
    <cellStyle name="Migliaia 33 3 3 2 4 2" xfId="38253" xr:uid="{00000000-0005-0000-0000-0000D6760000}"/>
    <cellStyle name="Migliaia 33 3 3 2 5" xfId="12723" xr:uid="{00000000-0005-0000-0000-0000D7760000}"/>
    <cellStyle name="Migliaia 33 3 3 3" xfId="5796" xr:uid="{00000000-0005-0000-0000-0000D8760000}"/>
    <cellStyle name="Migliaia 33 3 3 3 2" xfId="30100" xr:uid="{00000000-0005-0000-0000-0000D9760000}"/>
    <cellStyle name="Migliaia 33 3 3 3 2 2" xfId="35603" xr:uid="{00000000-0005-0000-0000-0000DA760000}"/>
    <cellStyle name="Migliaia 33 3 3 3 2 3" xfId="40905" xr:uid="{00000000-0005-0000-0000-0000DB760000}"/>
    <cellStyle name="Migliaia 33 3 3 3 3" xfId="33037" xr:uid="{00000000-0005-0000-0000-0000DC760000}"/>
    <cellStyle name="Migliaia 33 3 3 3 4" xfId="38254" xr:uid="{00000000-0005-0000-0000-0000DD760000}"/>
    <cellStyle name="Migliaia 33 3 3 4" xfId="16718" xr:uid="{00000000-0005-0000-0000-0000DE760000}"/>
    <cellStyle name="Migliaia 33 3 3 4 2" xfId="30101" xr:uid="{00000000-0005-0000-0000-0000DF760000}"/>
    <cellStyle name="Migliaia 33 3 3 4 2 2" xfId="35604" xr:uid="{00000000-0005-0000-0000-0000E0760000}"/>
    <cellStyle name="Migliaia 33 3 3 4 2 3" xfId="40906" xr:uid="{00000000-0005-0000-0000-0000E1760000}"/>
    <cellStyle name="Migliaia 33 3 3 4 3" xfId="33038" xr:uid="{00000000-0005-0000-0000-0000E2760000}"/>
    <cellStyle name="Migliaia 33 3 3 4 4" xfId="38255" xr:uid="{00000000-0005-0000-0000-0000E3760000}"/>
    <cellStyle name="Migliaia 33 3 3 4 5" xfId="21066" xr:uid="{00000000-0005-0000-0000-0000E4760000}"/>
    <cellStyle name="Migliaia 33 3 3 5" xfId="21067" xr:uid="{00000000-0005-0000-0000-0000E5760000}"/>
    <cellStyle name="Migliaia 33 3 3 5 2" xfId="30102" xr:uid="{00000000-0005-0000-0000-0000E6760000}"/>
    <cellStyle name="Migliaia 33 3 3 5 2 2" xfId="35605" xr:uid="{00000000-0005-0000-0000-0000E7760000}"/>
    <cellStyle name="Migliaia 33 3 3 5 2 3" xfId="40907" xr:uid="{00000000-0005-0000-0000-0000E8760000}"/>
    <cellStyle name="Migliaia 33 3 3 5 3" xfId="33039" xr:uid="{00000000-0005-0000-0000-0000E9760000}"/>
    <cellStyle name="Migliaia 33 3 3 5 4" xfId="38256" xr:uid="{00000000-0005-0000-0000-0000EA760000}"/>
    <cellStyle name="Migliaia 33 3 3 6" xfId="30099" xr:uid="{00000000-0005-0000-0000-0000EB760000}"/>
    <cellStyle name="Migliaia 33 3 3 6 2" xfId="35601" xr:uid="{00000000-0005-0000-0000-0000EC760000}"/>
    <cellStyle name="Migliaia 33 3 3 6 3" xfId="40903" xr:uid="{00000000-0005-0000-0000-0000ED760000}"/>
    <cellStyle name="Migliaia 33 3 3 7" xfId="33036" xr:uid="{00000000-0005-0000-0000-0000EE760000}"/>
    <cellStyle name="Migliaia 33 3 3 8" xfId="38252" xr:uid="{00000000-0005-0000-0000-0000EF760000}"/>
    <cellStyle name="Migliaia 33 3 3 9" xfId="12722" xr:uid="{00000000-0005-0000-0000-0000F0760000}"/>
    <cellStyle name="Migliaia 33 3 4" xfId="3293" xr:uid="{00000000-0005-0000-0000-0000F1760000}"/>
    <cellStyle name="Migliaia 33 3 4 2" xfId="4803" xr:uid="{00000000-0005-0000-0000-0000F2760000}"/>
    <cellStyle name="Migliaia 33 3 4 2 2" xfId="10755" xr:uid="{00000000-0005-0000-0000-0000F3760000}"/>
    <cellStyle name="Migliaia 33 3 4 2 3" xfId="14348" xr:uid="{00000000-0005-0000-0000-0000F4760000}"/>
    <cellStyle name="Migliaia 33 3 4 2 4" xfId="16721" xr:uid="{00000000-0005-0000-0000-0000F5760000}"/>
    <cellStyle name="Migliaia 33 3 4 2 5" xfId="28670" xr:uid="{00000000-0005-0000-0000-0000F6760000}"/>
    <cellStyle name="Migliaia 33 3 4 2 6" xfId="12725" xr:uid="{00000000-0005-0000-0000-0000F7760000}"/>
    <cellStyle name="Migliaia 33 3 4 3" xfId="10003" xr:uid="{00000000-0005-0000-0000-0000F8760000}"/>
    <cellStyle name="Migliaia 33 3 4 3 2" xfId="31594" xr:uid="{00000000-0005-0000-0000-0000F9760000}"/>
    <cellStyle name="Migliaia 33 3 4 3 2 2" xfId="36754" xr:uid="{00000000-0005-0000-0000-0000FA760000}"/>
    <cellStyle name="Migliaia 33 3 4 3 2 3" xfId="42056" xr:uid="{00000000-0005-0000-0000-0000FB760000}"/>
    <cellStyle name="Migliaia 33 3 4 3 3" xfId="34103" xr:uid="{00000000-0005-0000-0000-0000FC760000}"/>
    <cellStyle name="Migliaia 33 3 4 3 4" xfId="39405" xr:uid="{00000000-0005-0000-0000-0000FD760000}"/>
    <cellStyle name="Migliaia 33 3 4 4" xfId="16720" xr:uid="{00000000-0005-0000-0000-0000FE760000}"/>
    <cellStyle name="Migliaia 33 3 4 4 2" xfId="35606" xr:uid="{00000000-0005-0000-0000-0000FF760000}"/>
    <cellStyle name="Migliaia 33 3 4 4 3" xfId="40908" xr:uid="{00000000-0005-0000-0000-000000770000}"/>
    <cellStyle name="Migliaia 33 3 4 4 4" xfId="30103" xr:uid="{00000000-0005-0000-0000-000001770000}"/>
    <cellStyle name="Migliaia 33 3 4 5" xfId="33040" xr:uid="{00000000-0005-0000-0000-000002770000}"/>
    <cellStyle name="Migliaia 33 3 4 6" xfId="38257" xr:uid="{00000000-0005-0000-0000-000003770000}"/>
    <cellStyle name="Migliaia 33 3 4 7" xfId="12724" xr:uid="{00000000-0005-0000-0000-000004770000}"/>
    <cellStyle name="Migliaia 33 3 5" xfId="4095" xr:uid="{00000000-0005-0000-0000-000005770000}"/>
    <cellStyle name="Migliaia 33 3 5 2" xfId="10565" xr:uid="{00000000-0005-0000-0000-000006770000}"/>
    <cellStyle name="Migliaia 33 3 5 2 2" xfId="31595" xr:uid="{00000000-0005-0000-0000-000007770000}"/>
    <cellStyle name="Migliaia 33 3 5 2 2 2" xfId="36755" xr:uid="{00000000-0005-0000-0000-000008770000}"/>
    <cellStyle name="Migliaia 33 3 5 2 2 3" xfId="42057" xr:uid="{00000000-0005-0000-0000-000009770000}"/>
    <cellStyle name="Migliaia 33 3 5 2 3" xfId="34104" xr:uid="{00000000-0005-0000-0000-00000A770000}"/>
    <cellStyle name="Migliaia 33 3 5 2 4" xfId="39406" xr:uid="{00000000-0005-0000-0000-00000B770000}"/>
    <cellStyle name="Migliaia 33 3 5 3" xfId="16722" xr:uid="{00000000-0005-0000-0000-00000C770000}"/>
    <cellStyle name="Migliaia 33 3 5 3 2" xfId="35607" xr:uid="{00000000-0005-0000-0000-00000D770000}"/>
    <cellStyle name="Migliaia 33 3 5 3 3" xfId="40909" xr:uid="{00000000-0005-0000-0000-00000E770000}"/>
    <cellStyle name="Migliaia 33 3 5 3 4" xfId="30104" xr:uid="{00000000-0005-0000-0000-00000F770000}"/>
    <cellStyle name="Migliaia 33 3 5 4" xfId="33041" xr:uid="{00000000-0005-0000-0000-000010770000}"/>
    <cellStyle name="Migliaia 33 3 5 5" xfId="38258" xr:uid="{00000000-0005-0000-0000-000011770000}"/>
    <cellStyle name="Migliaia 33 3 5 6" xfId="12726" xr:uid="{00000000-0005-0000-0000-000012770000}"/>
    <cellStyle name="Migliaia 33 3 6" xfId="3669" xr:uid="{00000000-0005-0000-0000-000013770000}"/>
    <cellStyle name="Migliaia 33 3 6 2" xfId="10270" xr:uid="{00000000-0005-0000-0000-000014770000}"/>
    <cellStyle name="Migliaia 33 3 6 2 2" xfId="35608" xr:uid="{00000000-0005-0000-0000-000015770000}"/>
    <cellStyle name="Migliaia 33 3 6 2 3" xfId="40910" xr:uid="{00000000-0005-0000-0000-000016770000}"/>
    <cellStyle name="Migliaia 33 3 6 3" xfId="14329" xr:uid="{00000000-0005-0000-0000-000017770000}"/>
    <cellStyle name="Migliaia 33 3 6 4" xfId="16723" xr:uid="{00000000-0005-0000-0000-000018770000}"/>
    <cellStyle name="Migliaia 33 3 6 4 2" xfId="38259" xr:uid="{00000000-0005-0000-0000-000019770000}"/>
    <cellStyle name="Migliaia 33 3 6 5" xfId="12727" xr:uid="{00000000-0005-0000-0000-00001A770000}"/>
    <cellStyle name="Migliaia 33 3 7" xfId="8588" xr:uid="{00000000-0005-0000-0000-00001B770000}"/>
    <cellStyle name="Migliaia 33 3 7 2" xfId="30105" xr:uid="{00000000-0005-0000-0000-00001C770000}"/>
    <cellStyle name="Migliaia 33 3 7 2 2" xfId="35609" xr:uid="{00000000-0005-0000-0000-00001D770000}"/>
    <cellStyle name="Migliaia 33 3 7 2 3" xfId="40911" xr:uid="{00000000-0005-0000-0000-00001E770000}"/>
    <cellStyle name="Migliaia 33 3 7 3" xfId="33042" xr:uid="{00000000-0005-0000-0000-00001F770000}"/>
    <cellStyle name="Migliaia 33 3 7 4" xfId="38260" xr:uid="{00000000-0005-0000-0000-000020770000}"/>
    <cellStyle name="Migliaia 33 3 8" xfId="13655" xr:uid="{00000000-0005-0000-0000-000021770000}"/>
    <cellStyle name="Migliaia 33 3 8 2" xfId="30106" xr:uid="{00000000-0005-0000-0000-000022770000}"/>
    <cellStyle name="Migliaia 33 3 8 2 2" xfId="35610" xr:uid="{00000000-0005-0000-0000-000023770000}"/>
    <cellStyle name="Migliaia 33 3 8 2 3" xfId="40912" xr:uid="{00000000-0005-0000-0000-000024770000}"/>
    <cellStyle name="Migliaia 33 3 8 3" xfId="33043" xr:uid="{00000000-0005-0000-0000-000025770000}"/>
    <cellStyle name="Migliaia 33 3 8 4" xfId="38261" xr:uid="{00000000-0005-0000-0000-000026770000}"/>
    <cellStyle name="Migliaia 33 3 8 5" xfId="21068" xr:uid="{00000000-0005-0000-0000-000027770000}"/>
    <cellStyle name="Migliaia 33 3 9" xfId="16714" xr:uid="{00000000-0005-0000-0000-000028770000}"/>
    <cellStyle name="Migliaia 33 4" xfId="525" xr:uid="{00000000-0005-0000-0000-000029770000}"/>
    <cellStyle name="Migliaia 33 4 2" xfId="4459" xr:uid="{00000000-0005-0000-0000-00002A770000}"/>
    <cellStyle name="Migliaia 33 4 2 2" xfId="5143" xr:uid="{00000000-0005-0000-0000-00002B770000}"/>
    <cellStyle name="Migliaia 33 4 2 2 2" xfId="30107" xr:uid="{00000000-0005-0000-0000-00002C770000}"/>
    <cellStyle name="Migliaia 33 4 2 2 2 2" xfId="35611" xr:uid="{00000000-0005-0000-0000-00002D770000}"/>
    <cellStyle name="Migliaia 33 4 2 2 2 3" xfId="40913" xr:uid="{00000000-0005-0000-0000-00002E770000}"/>
    <cellStyle name="Migliaia 33 4 2 2 3" xfId="33044" xr:uid="{00000000-0005-0000-0000-00002F770000}"/>
    <cellStyle name="Migliaia 33 4 2 2 4" xfId="38262" xr:uid="{00000000-0005-0000-0000-000030770000}"/>
    <cellStyle name="Migliaia 33 4 2 3" xfId="8298" xr:uid="{00000000-0005-0000-0000-000031770000}"/>
    <cellStyle name="Migliaia 33 4 2 3 2" xfId="30108" xr:uid="{00000000-0005-0000-0000-000032770000}"/>
    <cellStyle name="Migliaia 33 4 2 3 2 2" xfId="35612" xr:uid="{00000000-0005-0000-0000-000033770000}"/>
    <cellStyle name="Migliaia 33 4 2 3 2 3" xfId="40914" xr:uid="{00000000-0005-0000-0000-000034770000}"/>
    <cellStyle name="Migliaia 33 4 2 3 3" xfId="33045" xr:uid="{00000000-0005-0000-0000-000035770000}"/>
    <cellStyle name="Migliaia 33 4 2 3 4" xfId="38263" xr:uid="{00000000-0005-0000-0000-000036770000}"/>
    <cellStyle name="Migliaia 33 4 2 4" xfId="7645" xr:uid="{00000000-0005-0000-0000-000037770000}"/>
    <cellStyle name="Migliaia 33 4 2 5" xfId="7037" xr:uid="{00000000-0005-0000-0000-000038770000}"/>
    <cellStyle name="Migliaia 33 4 2 5 2" xfId="17810" xr:uid="{00000000-0005-0000-0000-000039770000}"/>
    <cellStyle name="Migliaia 33 4 2 5 3" xfId="44761" xr:uid="{00000000-0005-0000-0000-00003A770000}"/>
    <cellStyle name="Migliaia 33 4 2 5 4" xfId="46803" xr:uid="{00000000-0005-0000-0000-00003B770000}"/>
    <cellStyle name="Migliaia 33 4 2 5 5" xfId="49819" xr:uid="{00000000-0005-0000-0000-00003C770000}"/>
    <cellStyle name="Migliaia 33 4 2 6" xfId="16725" xr:uid="{00000000-0005-0000-0000-00003D770000}"/>
    <cellStyle name="Migliaia 33 4 2 7" xfId="21070" xr:uid="{00000000-0005-0000-0000-00003E770000}"/>
    <cellStyle name="Migliaia 33 4 3" xfId="5144" xr:uid="{00000000-0005-0000-0000-00003F770000}"/>
    <cellStyle name="Migliaia 33 4 3 2" xfId="14524" xr:uid="{00000000-0005-0000-0000-000040770000}"/>
    <cellStyle name="Migliaia 33 4 3 2 2" xfId="35613" xr:uid="{00000000-0005-0000-0000-000041770000}"/>
    <cellStyle name="Migliaia 33 4 3 2 3" xfId="40915" xr:uid="{00000000-0005-0000-0000-000042770000}"/>
    <cellStyle name="Migliaia 33 4 3 3" xfId="33046" xr:uid="{00000000-0005-0000-0000-000043770000}"/>
    <cellStyle name="Migliaia 33 4 3 4" xfId="38264" xr:uid="{00000000-0005-0000-0000-000044770000}"/>
    <cellStyle name="Migliaia 33 4 3 5" xfId="13653" xr:uid="{00000000-0005-0000-0000-000045770000}"/>
    <cellStyle name="Migliaia 33 4 4" xfId="8299" xr:uid="{00000000-0005-0000-0000-000046770000}"/>
    <cellStyle name="Migliaia 33 4 4 2" xfId="30109" xr:uid="{00000000-0005-0000-0000-000047770000}"/>
    <cellStyle name="Migliaia 33 4 4 2 2" xfId="35614" xr:uid="{00000000-0005-0000-0000-000048770000}"/>
    <cellStyle name="Migliaia 33 4 4 2 3" xfId="40916" xr:uid="{00000000-0005-0000-0000-000049770000}"/>
    <cellStyle name="Migliaia 33 4 4 3" xfId="33047" xr:uid="{00000000-0005-0000-0000-00004A770000}"/>
    <cellStyle name="Migliaia 33 4 4 4" xfId="38265" xr:uid="{00000000-0005-0000-0000-00004B770000}"/>
    <cellStyle name="Migliaia 33 4 5" xfId="7644" xr:uid="{00000000-0005-0000-0000-00004C770000}"/>
    <cellStyle name="Migliaia 33 4 5 2" xfId="30110" xr:uid="{00000000-0005-0000-0000-00004D770000}"/>
    <cellStyle name="Migliaia 33 4 5 2 2" xfId="35615" xr:uid="{00000000-0005-0000-0000-00004E770000}"/>
    <cellStyle name="Migliaia 33 4 5 2 3" xfId="40917" xr:uid="{00000000-0005-0000-0000-00004F770000}"/>
    <cellStyle name="Migliaia 33 4 5 3" xfId="33048" xr:uid="{00000000-0005-0000-0000-000050770000}"/>
    <cellStyle name="Migliaia 33 4 5 4" xfId="38266" xr:uid="{00000000-0005-0000-0000-000051770000}"/>
    <cellStyle name="Migliaia 33 4 6" xfId="7036" xr:uid="{00000000-0005-0000-0000-000052770000}"/>
    <cellStyle name="Migliaia 33 4 6 2" xfId="17809" xr:uid="{00000000-0005-0000-0000-000053770000}"/>
    <cellStyle name="Migliaia 33 4 6 2 2" xfId="35616" xr:uid="{00000000-0005-0000-0000-000054770000}"/>
    <cellStyle name="Migliaia 33 4 6 2 3" xfId="40918" xr:uid="{00000000-0005-0000-0000-000055770000}"/>
    <cellStyle name="Migliaia 33 4 6 2 4" xfId="30111" xr:uid="{00000000-0005-0000-0000-000056770000}"/>
    <cellStyle name="Migliaia 33 4 6 3" xfId="33049" xr:uid="{00000000-0005-0000-0000-000057770000}"/>
    <cellStyle name="Migliaia 33 4 6 4" xfId="38267" xr:uid="{00000000-0005-0000-0000-000058770000}"/>
    <cellStyle name="Migliaia 33 4 6 5" xfId="21071" xr:uid="{00000000-0005-0000-0000-000059770000}"/>
    <cellStyle name="Migliaia 33 4 6 6" xfId="42533" xr:uid="{00000000-0005-0000-0000-00005A770000}"/>
    <cellStyle name="Migliaia 33 4 6 7" xfId="46802" xr:uid="{00000000-0005-0000-0000-00005B770000}"/>
    <cellStyle name="Migliaia 33 4 6 8" xfId="49818" xr:uid="{00000000-0005-0000-0000-00005C770000}"/>
    <cellStyle name="Migliaia 33 4 7" xfId="16724" xr:uid="{00000000-0005-0000-0000-00005D770000}"/>
    <cellStyle name="Migliaia 33 4 7 2" xfId="30112" xr:uid="{00000000-0005-0000-0000-00005E770000}"/>
    <cellStyle name="Migliaia 33 4 7 2 2" xfId="35617" xr:uid="{00000000-0005-0000-0000-00005F770000}"/>
    <cellStyle name="Migliaia 33 4 7 2 3" xfId="40919" xr:uid="{00000000-0005-0000-0000-000060770000}"/>
    <cellStyle name="Migliaia 33 4 7 3" xfId="33050" xr:uid="{00000000-0005-0000-0000-000061770000}"/>
    <cellStyle name="Migliaia 33 4 7 4" xfId="38268" xr:uid="{00000000-0005-0000-0000-000062770000}"/>
    <cellStyle name="Migliaia 33 4 7 5" xfId="21072" xr:uid="{00000000-0005-0000-0000-000063770000}"/>
    <cellStyle name="Migliaia 33 4 8" xfId="21069" xr:uid="{00000000-0005-0000-0000-000064770000}"/>
    <cellStyle name="Migliaia 33 4 9" xfId="2485" xr:uid="{00000000-0005-0000-0000-000065770000}"/>
    <cellStyle name="Migliaia 33 5" xfId="526" xr:uid="{00000000-0005-0000-0000-000066770000}"/>
    <cellStyle name="Migliaia 33 5 2" xfId="4460" xr:uid="{00000000-0005-0000-0000-000067770000}"/>
    <cellStyle name="Migliaia 33 5 2 2" xfId="14751" xr:uid="{00000000-0005-0000-0000-000068770000}"/>
    <cellStyle name="Migliaia 33 5 2 2 2" xfId="35618" xr:uid="{00000000-0005-0000-0000-000069770000}"/>
    <cellStyle name="Migliaia 33 5 2 2 3" xfId="40920" xr:uid="{00000000-0005-0000-0000-00006A770000}"/>
    <cellStyle name="Migliaia 33 5 2 3" xfId="16727" xr:uid="{00000000-0005-0000-0000-00006B770000}"/>
    <cellStyle name="Migliaia 33 5 2 3 2" xfId="33051" xr:uid="{00000000-0005-0000-0000-00006C770000}"/>
    <cellStyle name="Migliaia 33 5 2 4" xfId="38269" xr:uid="{00000000-0005-0000-0000-00006D770000}"/>
    <cellStyle name="Migliaia 33 5 2 5" xfId="12728" xr:uid="{00000000-0005-0000-0000-00006E770000}"/>
    <cellStyle name="Migliaia 33 5 3" xfId="7646" xr:uid="{00000000-0005-0000-0000-00006F770000}"/>
    <cellStyle name="Migliaia 33 5 3 2" xfId="30113" xr:uid="{00000000-0005-0000-0000-000070770000}"/>
    <cellStyle name="Migliaia 33 5 3 2 2" xfId="35619" xr:uid="{00000000-0005-0000-0000-000071770000}"/>
    <cellStyle name="Migliaia 33 5 3 2 3" xfId="40921" xr:uid="{00000000-0005-0000-0000-000072770000}"/>
    <cellStyle name="Migliaia 33 5 3 3" xfId="33052" xr:uid="{00000000-0005-0000-0000-000073770000}"/>
    <cellStyle name="Migliaia 33 5 3 4" xfId="38270" xr:uid="{00000000-0005-0000-0000-000074770000}"/>
    <cellStyle name="Migliaia 33 5 4" xfId="7038" xr:uid="{00000000-0005-0000-0000-000075770000}"/>
    <cellStyle name="Migliaia 33 5 4 2" xfId="17811" xr:uid="{00000000-0005-0000-0000-000076770000}"/>
    <cellStyle name="Migliaia 33 5 4 2 2" xfId="35620" xr:uid="{00000000-0005-0000-0000-000077770000}"/>
    <cellStyle name="Migliaia 33 5 4 2 3" xfId="40922" xr:uid="{00000000-0005-0000-0000-000078770000}"/>
    <cellStyle name="Migliaia 33 5 4 2 4" xfId="30114" xr:uid="{00000000-0005-0000-0000-000079770000}"/>
    <cellStyle name="Migliaia 33 5 4 3" xfId="33053" xr:uid="{00000000-0005-0000-0000-00007A770000}"/>
    <cellStyle name="Migliaia 33 5 4 4" xfId="38271" xr:uid="{00000000-0005-0000-0000-00007B770000}"/>
    <cellStyle name="Migliaia 33 5 4 5" xfId="21074" xr:uid="{00000000-0005-0000-0000-00007C770000}"/>
    <cellStyle name="Migliaia 33 5 4 6" xfId="21633" xr:uid="{00000000-0005-0000-0000-00007D770000}"/>
    <cellStyle name="Migliaia 33 5 4 7" xfId="46804" xr:uid="{00000000-0005-0000-0000-00007E770000}"/>
    <cellStyle name="Migliaia 33 5 4 8" xfId="49820" xr:uid="{00000000-0005-0000-0000-00007F770000}"/>
    <cellStyle name="Migliaia 33 5 5" xfId="16726" xr:uid="{00000000-0005-0000-0000-000080770000}"/>
    <cellStyle name="Migliaia 33 5 5 2" xfId="30115" xr:uid="{00000000-0005-0000-0000-000081770000}"/>
    <cellStyle name="Migliaia 33 5 5 2 2" xfId="35621" xr:uid="{00000000-0005-0000-0000-000082770000}"/>
    <cellStyle name="Migliaia 33 5 5 2 3" xfId="40923" xr:uid="{00000000-0005-0000-0000-000083770000}"/>
    <cellStyle name="Migliaia 33 5 5 3" xfId="33054" xr:uid="{00000000-0005-0000-0000-000084770000}"/>
    <cellStyle name="Migliaia 33 5 5 4" xfId="38272" xr:uid="{00000000-0005-0000-0000-000085770000}"/>
    <cellStyle name="Migliaia 33 5 5 5" xfId="21075" xr:uid="{00000000-0005-0000-0000-000086770000}"/>
    <cellStyle name="Migliaia 33 5 6" xfId="21076" xr:uid="{00000000-0005-0000-0000-000087770000}"/>
    <cellStyle name="Migliaia 33 5 6 2" xfId="30116" xr:uid="{00000000-0005-0000-0000-000088770000}"/>
    <cellStyle name="Migliaia 33 5 6 2 2" xfId="35622" xr:uid="{00000000-0005-0000-0000-000089770000}"/>
    <cellStyle name="Migliaia 33 5 6 2 3" xfId="40924" xr:uid="{00000000-0005-0000-0000-00008A770000}"/>
    <cellStyle name="Migliaia 33 5 6 3" xfId="33055" xr:uid="{00000000-0005-0000-0000-00008B770000}"/>
    <cellStyle name="Migliaia 33 5 6 4" xfId="38273" xr:uid="{00000000-0005-0000-0000-00008C770000}"/>
    <cellStyle name="Migliaia 33 5 7" xfId="21073" xr:uid="{00000000-0005-0000-0000-00008D770000}"/>
    <cellStyle name="Migliaia 33 5 8" xfId="2486" xr:uid="{00000000-0005-0000-0000-00008E770000}"/>
    <cellStyle name="Migliaia 33 6" xfId="2481" xr:uid="{00000000-0005-0000-0000-00008F770000}"/>
    <cellStyle name="Migliaia 33 6 2" xfId="4455" xr:uid="{00000000-0005-0000-0000-000090770000}"/>
    <cellStyle name="Migliaia 33 6 2 2" xfId="6043" xr:uid="{00000000-0005-0000-0000-000091770000}"/>
    <cellStyle name="Migliaia 33 6 2 3" xfId="14963" xr:uid="{00000000-0005-0000-0000-000092770000}"/>
    <cellStyle name="Migliaia 33 6 2 4" xfId="16729" xr:uid="{00000000-0005-0000-0000-000093770000}"/>
    <cellStyle name="Migliaia 33 6 2 5" xfId="28671" xr:uid="{00000000-0005-0000-0000-000094770000}"/>
    <cellStyle name="Migliaia 33 6 2 6" xfId="12730" xr:uid="{00000000-0005-0000-0000-000095770000}"/>
    <cellStyle name="Migliaia 33 6 3" xfId="5795" xr:uid="{00000000-0005-0000-0000-000096770000}"/>
    <cellStyle name="Migliaia 33 6 3 2" xfId="31596" xr:uid="{00000000-0005-0000-0000-000097770000}"/>
    <cellStyle name="Migliaia 33 6 3 2 2" xfId="36756" xr:uid="{00000000-0005-0000-0000-000098770000}"/>
    <cellStyle name="Migliaia 33 6 3 2 3" xfId="42058" xr:uid="{00000000-0005-0000-0000-000099770000}"/>
    <cellStyle name="Migliaia 33 6 3 3" xfId="34105" xr:uid="{00000000-0005-0000-0000-00009A770000}"/>
    <cellStyle name="Migliaia 33 6 3 4" xfId="39407" xr:uid="{00000000-0005-0000-0000-00009B770000}"/>
    <cellStyle name="Migliaia 33 6 4" xfId="16728" xr:uid="{00000000-0005-0000-0000-00009C770000}"/>
    <cellStyle name="Migliaia 33 6 4 2" xfId="35623" xr:uid="{00000000-0005-0000-0000-00009D770000}"/>
    <cellStyle name="Migliaia 33 6 4 3" xfId="40925" xr:uid="{00000000-0005-0000-0000-00009E770000}"/>
    <cellStyle name="Migliaia 33 6 4 4" xfId="30117" xr:uid="{00000000-0005-0000-0000-00009F770000}"/>
    <cellStyle name="Migliaia 33 6 5" xfId="33056" xr:uid="{00000000-0005-0000-0000-0000A0770000}"/>
    <cellStyle name="Migliaia 33 6 6" xfId="38274" xr:uid="{00000000-0005-0000-0000-0000A1770000}"/>
    <cellStyle name="Migliaia 33 6 7" xfId="12729" xr:uid="{00000000-0005-0000-0000-0000A2770000}"/>
    <cellStyle name="Migliaia 33 7" xfId="4093" xr:uid="{00000000-0005-0000-0000-0000A3770000}"/>
    <cellStyle name="Migliaia 33 7 2" xfId="10563" xr:uid="{00000000-0005-0000-0000-0000A4770000}"/>
    <cellStyle name="Migliaia 33 7 2 2" xfId="31597" xr:uid="{00000000-0005-0000-0000-0000A5770000}"/>
    <cellStyle name="Migliaia 33 7 2 2 2" xfId="36757" xr:uid="{00000000-0005-0000-0000-0000A6770000}"/>
    <cellStyle name="Migliaia 33 7 2 2 3" xfId="42059" xr:uid="{00000000-0005-0000-0000-0000A7770000}"/>
    <cellStyle name="Migliaia 33 7 2 3" xfId="34106" xr:uid="{00000000-0005-0000-0000-0000A8770000}"/>
    <cellStyle name="Migliaia 33 7 2 4" xfId="39408" xr:uid="{00000000-0005-0000-0000-0000A9770000}"/>
    <cellStyle name="Migliaia 33 7 3" xfId="16730" xr:uid="{00000000-0005-0000-0000-0000AA770000}"/>
    <cellStyle name="Migliaia 33 7 3 2" xfId="35624" xr:uid="{00000000-0005-0000-0000-0000AB770000}"/>
    <cellStyle name="Migliaia 33 7 3 3" xfId="40926" xr:uid="{00000000-0005-0000-0000-0000AC770000}"/>
    <cellStyle name="Migliaia 33 7 3 4" xfId="30118" xr:uid="{00000000-0005-0000-0000-0000AD770000}"/>
    <cellStyle name="Migliaia 33 7 4" xfId="33057" xr:uid="{00000000-0005-0000-0000-0000AE770000}"/>
    <cellStyle name="Migliaia 33 7 5" xfId="38275" xr:uid="{00000000-0005-0000-0000-0000AF770000}"/>
    <cellStyle name="Migliaia 33 7 6" xfId="12731" xr:uid="{00000000-0005-0000-0000-0000B0770000}"/>
    <cellStyle name="Migliaia 33 8" xfId="3667" xr:uid="{00000000-0005-0000-0000-0000B1770000}"/>
    <cellStyle name="Migliaia 33 8 2" xfId="10268" xr:uid="{00000000-0005-0000-0000-0000B2770000}"/>
    <cellStyle name="Migliaia 33 8 2 2" xfId="31598" xr:uid="{00000000-0005-0000-0000-0000B3770000}"/>
    <cellStyle name="Migliaia 33 8 2 2 2" xfId="36758" xr:uid="{00000000-0005-0000-0000-0000B4770000}"/>
    <cellStyle name="Migliaia 33 8 2 2 3" xfId="42060" xr:uid="{00000000-0005-0000-0000-0000B5770000}"/>
    <cellStyle name="Migliaia 33 8 2 3" xfId="34107" xr:uid="{00000000-0005-0000-0000-0000B6770000}"/>
    <cellStyle name="Migliaia 33 8 2 4" xfId="39409" xr:uid="{00000000-0005-0000-0000-0000B7770000}"/>
    <cellStyle name="Migliaia 33 8 3" xfId="16731" xr:uid="{00000000-0005-0000-0000-0000B8770000}"/>
    <cellStyle name="Migliaia 33 8 3 2" xfId="35625" xr:uid="{00000000-0005-0000-0000-0000B9770000}"/>
    <cellStyle name="Migliaia 33 8 3 3" xfId="40927" xr:uid="{00000000-0005-0000-0000-0000BA770000}"/>
    <cellStyle name="Migliaia 33 8 3 4" xfId="30119" xr:uid="{00000000-0005-0000-0000-0000BB770000}"/>
    <cellStyle name="Migliaia 33 8 4" xfId="33058" xr:uid="{00000000-0005-0000-0000-0000BC770000}"/>
    <cellStyle name="Migliaia 33 8 5" xfId="38276" xr:uid="{00000000-0005-0000-0000-0000BD770000}"/>
    <cellStyle name="Migliaia 33 8 6" xfId="12732" xr:uid="{00000000-0005-0000-0000-0000BE770000}"/>
    <cellStyle name="Migliaia 33 9" xfId="13493" xr:uid="{00000000-0005-0000-0000-0000BF770000}"/>
    <cellStyle name="Migliaia 33 9 2" xfId="30120" xr:uid="{00000000-0005-0000-0000-0000C0770000}"/>
    <cellStyle name="Migliaia 33 9 2 2" xfId="35626" xr:uid="{00000000-0005-0000-0000-0000C1770000}"/>
    <cellStyle name="Migliaia 33 9 2 3" xfId="40928" xr:uid="{00000000-0005-0000-0000-0000C2770000}"/>
    <cellStyle name="Migliaia 33 9 3" xfId="33059" xr:uid="{00000000-0005-0000-0000-0000C3770000}"/>
    <cellStyle name="Migliaia 33 9 4" xfId="38277" xr:uid="{00000000-0005-0000-0000-0000C4770000}"/>
    <cellStyle name="Migliaia 34" xfId="527" xr:uid="{00000000-0005-0000-0000-0000C5770000}"/>
    <cellStyle name="Migliaia 34 10" xfId="16732" xr:uid="{00000000-0005-0000-0000-0000C6770000}"/>
    <cellStyle name="Migliaia 34 10 2" xfId="35627" xr:uid="{00000000-0005-0000-0000-0000C7770000}"/>
    <cellStyle name="Migliaia 34 10 3" xfId="40929" xr:uid="{00000000-0005-0000-0000-0000C8770000}"/>
    <cellStyle name="Migliaia 34 10 4" xfId="30121" xr:uid="{00000000-0005-0000-0000-0000C9770000}"/>
    <cellStyle name="Migliaia 34 11" xfId="33060" xr:uid="{00000000-0005-0000-0000-0000CA770000}"/>
    <cellStyle name="Migliaia 34 12" xfId="38278" xr:uid="{00000000-0005-0000-0000-0000CB770000}"/>
    <cellStyle name="Migliaia 34 13" xfId="1864" xr:uid="{00000000-0005-0000-0000-0000CC770000}"/>
    <cellStyle name="Migliaia 34 2" xfId="528" xr:uid="{00000000-0005-0000-0000-0000CD770000}"/>
    <cellStyle name="Migliaia 34 2 2" xfId="2488" xr:uid="{00000000-0005-0000-0000-0000CE770000}"/>
    <cellStyle name="Migliaia 34 2 2 2" xfId="4462" xr:uid="{00000000-0005-0000-0000-0000CF770000}"/>
    <cellStyle name="Migliaia 34 2 2 2 2" xfId="10696" xr:uid="{00000000-0005-0000-0000-0000D0770000}"/>
    <cellStyle name="Migliaia 34 2 2 2 2 2" xfId="35628" xr:uid="{00000000-0005-0000-0000-0000D1770000}"/>
    <cellStyle name="Migliaia 34 2 2 2 2 3" xfId="40930" xr:uid="{00000000-0005-0000-0000-0000D2770000}"/>
    <cellStyle name="Migliaia 34 2 2 2 3" xfId="14752" xr:uid="{00000000-0005-0000-0000-0000D3770000}"/>
    <cellStyle name="Migliaia 34 2 2 2 4" xfId="16735" xr:uid="{00000000-0005-0000-0000-0000D4770000}"/>
    <cellStyle name="Migliaia 34 2 2 2 4 2" xfId="38279" xr:uid="{00000000-0005-0000-0000-0000D5770000}"/>
    <cellStyle name="Migliaia 34 2 2 2 5" xfId="12733" xr:uid="{00000000-0005-0000-0000-0000D6770000}"/>
    <cellStyle name="Migliaia 34 2 2 3" xfId="7921" xr:uid="{00000000-0005-0000-0000-0000D7770000}"/>
    <cellStyle name="Migliaia 34 2 2 3 2" xfId="31599" xr:uid="{00000000-0005-0000-0000-0000D8770000}"/>
    <cellStyle name="Migliaia 34 2 2 3 2 2" xfId="36759" xr:uid="{00000000-0005-0000-0000-0000D9770000}"/>
    <cellStyle name="Migliaia 34 2 2 3 2 3" xfId="42061" xr:uid="{00000000-0005-0000-0000-0000DA770000}"/>
    <cellStyle name="Migliaia 34 2 2 3 3" xfId="34108" xr:uid="{00000000-0005-0000-0000-0000DB770000}"/>
    <cellStyle name="Migliaia 34 2 2 3 4" xfId="39410" xr:uid="{00000000-0005-0000-0000-0000DC770000}"/>
    <cellStyle name="Migliaia 34 2 2 4" xfId="7039" xr:uid="{00000000-0005-0000-0000-0000DD770000}"/>
    <cellStyle name="Migliaia 34 2 2 4 2" xfId="17812" xr:uid="{00000000-0005-0000-0000-0000DE770000}"/>
    <cellStyle name="Migliaia 34 2 2 4 3" xfId="44269" xr:uid="{00000000-0005-0000-0000-0000DF770000}"/>
    <cellStyle name="Migliaia 34 2 2 4 4" xfId="46805" xr:uid="{00000000-0005-0000-0000-0000E0770000}"/>
    <cellStyle name="Migliaia 34 2 2 4 5" xfId="49821" xr:uid="{00000000-0005-0000-0000-0000E1770000}"/>
    <cellStyle name="Migliaia 34 2 2 5" xfId="16734" xr:uid="{00000000-0005-0000-0000-0000E2770000}"/>
    <cellStyle name="Migliaia 34 2 2 6" xfId="21078" xr:uid="{00000000-0005-0000-0000-0000E3770000}"/>
    <cellStyle name="Migliaia 34 2 3" xfId="4097" xr:uid="{00000000-0005-0000-0000-0000E4770000}"/>
    <cellStyle name="Migliaia 34 2 3 2" xfId="10567" xr:uid="{00000000-0005-0000-0000-0000E5770000}"/>
    <cellStyle name="Migliaia 34 2 3 2 2" xfId="31600" xr:uid="{00000000-0005-0000-0000-0000E6770000}"/>
    <cellStyle name="Migliaia 34 2 3 2 2 2" xfId="36760" xr:uid="{00000000-0005-0000-0000-0000E7770000}"/>
    <cellStyle name="Migliaia 34 2 3 2 2 3" xfId="42062" xr:uid="{00000000-0005-0000-0000-0000E8770000}"/>
    <cellStyle name="Migliaia 34 2 3 2 3" xfId="34109" xr:uid="{00000000-0005-0000-0000-0000E9770000}"/>
    <cellStyle name="Migliaia 34 2 3 2 4" xfId="39411" xr:uid="{00000000-0005-0000-0000-0000EA770000}"/>
    <cellStyle name="Migliaia 34 2 3 3" xfId="16736" xr:uid="{00000000-0005-0000-0000-0000EB770000}"/>
    <cellStyle name="Migliaia 34 2 3 3 2" xfId="35629" xr:uid="{00000000-0005-0000-0000-0000EC770000}"/>
    <cellStyle name="Migliaia 34 2 3 3 3" xfId="40931" xr:uid="{00000000-0005-0000-0000-0000ED770000}"/>
    <cellStyle name="Migliaia 34 2 3 3 4" xfId="30122" xr:uid="{00000000-0005-0000-0000-0000EE770000}"/>
    <cellStyle name="Migliaia 34 2 3 4" xfId="33061" xr:uid="{00000000-0005-0000-0000-0000EF770000}"/>
    <cellStyle name="Migliaia 34 2 3 5" xfId="38280" xr:uid="{00000000-0005-0000-0000-0000F0770000}"/>
    <cellStyle name="Migliaia 34 2 3 6" xfId="12734" xr:uid="{00000000-0005-0000-0000-0000F1770000}"/>
    <cellStyle name="Migliaia 34 2 4" xfId="3672" xr:uid="{00000000-0005-0000-0000-0000F2770000}"/>
    <cellStyle name="Migliaia 34 2 4 2" xfId="10272" xr:uid="{00000000-0005-0000-0000-0000F3770000}"/>
    <cellStyle name="Migliaia 34 2 4 2 2" xfId="35630" xr:uid="{00000000-0005-0000-0000-0000F4770000}"/>
    <cellStyle name="Migliaia 34 2 4 2 3" xfId="40932" xr:uid="{00000000-0005-0000-0000-0000F5770000}"/>
    <cellStyle name="Migliaia 34 2 4 3" xfId="14922" xr:uid="{00000000-0005-0000-0000-0000F6770000}"/>
    <cellStyle name="Migliaia 34 2 4 4" xfId="16737" xr:uid="{00000000-0005-0000-0000-0000F7770000}"/>
    <cellStyle name="Migliaia 34 2 4 4 2" xfId="38281" xr:uid="{00000000-0005-0000-0000-0000F8770000}"/>
    <cellStyle name="Migliaia 34 2 4 5" xfId="12735" xr:uid="{00000000-0005-0000-0000-0000F9770000}"/>
    <cellStyle name="Migliaia 34 2 5" xfId="9436" xr:uid="{00000000-0005-0000-0000-0000FA770000}"/>
    <cellStyle name="Migliaia 34 2 5 2" xfId="30123" xr:uid="{00000000-0005-0000-0000-0000FB770000}"/>
    <cellStyle name="Migliaia 34 2 5 2 2" xfId="35631" xr:uid="{00000000-0005-0000-0000-0000FC770000}"/>
    <cellStyle name="Migliaia 34 2 5 2 3" xfId="40933" xr:uid="{00000000-0005-0000-0000-0000FD770000}"/>
    <cellStyle name="Migliaia 34 2 5 3" xfId="33062" xr:uid="{00000000-0005-0000-0000-0000FE770000}"/>
    <cellStyle name="Migliaia 34 2 5 4" xfId="38282" xr:uid="{00000000-0005-0000-0000-0000FF770000}"/>
    <cellStyle name="Migliaia 34 2 6" xfId="16733" xr:uid="{00000000-0005-0000-0000-000000780000}"/>
    <cellStyle name="Migliaia 34 2 6 2" xfId="30124" xr:uid="{00000000-0005-0000-0000-000001780000}"/>
    <cellStyle name="Migliaia 34 2 6 2 2" xfId="35632" xr:uid="{00000000-0005-0000-0000-000002780000}"/>
    <cellStyle name="Migliaia 34 2 6 2 3" xfId="40934" xr:uid="{00000000-0005-0000-0000-000003780000}"/>
    <cellStyle name="Migliaia 34 2 6 3" xfId="33063" xr:uid="{00000000-0005-0000-0000-000004780000}"/>
    <cellStyle name="Migliaia 34 2 6 4" xfId="38283" xr:uid="{00000000-0005-0000-0000-000005780000}"/>
    <cellStyle name="Migliaia 34 2 6 5" xfId="21079" xr:uid="{00000000-0005-0000-0000-000006780000}"/>
    <cellStyle name="Migliaia 34 2 7" xfId="21077" xr:uid="{00000000-0005-0000-0000-000007780000}"/>
    <cellStyle name="Migliaia 34 2 8" xfId="1865" xr:uid="{00000000-0005-0000-0000-000008780000}"/>
    <cellStyle name="Migliaia 34 3" xfId="529" xr:uid="{00000000-0005-0000-0000-000009780000}"/>
    <cellStyle name="Migliaia 34 3 10" xfId="21080" xr:uid="{00000000-0005-0000-0000-00000A780000}"/>
    <cellStyle name="Migliaia 34 3 11" xfId="12736" xr:uid="{00000000-0005-0000-0000-00000B780000}"/>
    <cellStyle name="Migliaia 34 3 12" xfId="1866" xr:uid="{00000000-0005-0000-0000-00000C780000}"/>
    <cellStyle name="Migliaia 34 3 2" xfId="530" xr:uid="{00000000-0005-0000-0000-00000D780000}"/>
    <cellStyle name="Migliaia 34 3 2 2" xfId="4464" xr:uid="{00000000-0005-0000-0000-00000E780000}"/>
    <cellStyle name="Migliaia 34 3 2 2 2" xfId="8300" xr:uid="{00000000-0005-0000-0000-00000F780000}"/>
    <cellStyle name="Migliaia 34 3 2 2 2 2" xfId="14753" xr:uid="{00000000-0005-0000-0000-000010780000}"/>
    <cellStyle name="Migliaia 34 3 2 2 2 2 2" xfId="18177" xr:uid="{00000000-0005-0000-0000-000011780000}"/>
    <cellStyle name="Migliaia 34 3 2 2 2 2 2 2" xfId="35633" xr:uid="{00000000-0005-0000-0000-000012780000}"/>
    <cellStyle name="Migliaia 34 3 2 2 2 2 3" xfId="40935" xr:uid="{00000000-0005-0000-0000-000013780000}"/>
    <cellStyle name="Migliaia 34 3 2 2 2 2 4" xfId="30125" xr:uid="{00000000-0005-0000-0000-000014780000}"/>
    <cellStyle name="Migliaia 34 3 2 2 2 3" xfId="33064" xr:uid="{00000000-0005-0000-0000-000015780000}"/>
    <cellStyle name="Migliaia 34 3 2 2 2 4" xfId="38284" xr:uid="{00000000-0005-0000-0000-000016780000}"/>
    <cellStyle name="Migliaia 34 3 2 2 2 5" xfId="33465" xr:uid="{00000000-0005-0000-0000-000017780000}"/>
    <cellStyle name="Migliaia 34 3 2 2 2 6" xfId="47183" xr:uid="{00000000-0005-0000-0000-000018780000}"/>
    <cellStyle name="Migliaia 34 3 2 2 2 7" xfId="50199" xr:uid="{00000000-0005-0000-0000-000019780000}"/>
    <cellStyle name="Migliaia 34 3 2 2 2 8" xfId="13974" xr:uid="{00000000-0005-0000-0000-00001A780000}"/>
    <cellStyle name="Migliaia 34 3 2 2 3" xfId="7865" xr:uid="{00000000-0005-0000-0000-00001B780000}"/>
    <cellStyle name="Migliaia 34 3 2 2 4" xfId="7040" xr:uid="{00000000-0005-0000-0000-00001C780000}"/>
    <cellStyle name="Migliaia 34 3 2 2 4 2" xfId="17813" xr:uid="{00000000-0005-0000-0000-00001D780000}"/>
    <cellStyle name="Migliaia 34 3 2 2 4 3" xfId="42933" xr:uid="{00000000-0005-0000-0000-00001E780000}"/>
    <cellStyle name="Migliaia 34 3 2 2 4 4" xfId="46806" xr:uid="{00000000-0005-0000-0000-00001F780000}"/>
    <cellStyle name="Migliaia 34 3 2 2 4 5" xfId="49822" xr:uid="{00000000-0005-0000-0000-000020780000}"/>
    <cellStyle name="Migliaia 34 3 2 2 5" xfId="16740" xr:uid="{00000000-0005-0000-0000-000021780000}"/>
    <cellStyle name="Migliaia 34 3 2 2 6" xfId="21082" xr:uid="{00000000-0005-0000-0000-000022780000}"/>
    <cellStyle name="Migliaia 34 3 2 3" xfId="3674" xr:uid="{00000000-0005-0000-0000-000023780000}"/>
    <cellStyle name="Migliaia 34 3 2 3 2" xfId="8716" xr:uid="{00000000-0005-0000-0000-000024780000}"/>
    <cellStyle name="Migliaia 34 3 2 3 2 2" xfId="35634" xr:uid="{00000000-0005-0000-0000-000025780000}"/>
    <cellStyle name="Migliaia 34 3 2 3 2 3" xfId="40936" xr:uid="{00000000-0005-0000-0000-000026780000}"/>
    <cellStyle name="Migliaia 34 3 2 3 2 4" xfId="30126" xr:uid="{00000000-0005-0000-0000-000027780000}"/>
    <cellStyle name="Migliaia 34 3 2 3 3" xfId="8301" xr:uid="{00000000-0005-0000-0000-000028780000}"/>
    <cellStyle name="Migliaia 34 3 2 3 4" xfId="16741" xr:uid="{00000000-0005-0000-0000-000029780000}"/>
    <cellStyle name="Migliaia 34 3 2 3 4 2" xfId="38285" xr:uid="{00000000-0005-0000-0000-00002A780000}"/>
    <cellStyle name="Migliaia 34 3 2 3 5" xfId="12737" xr:uid="{00000000-0005-0000-0000-00002B780000}"/>
    <cellStyle name="Migliaia 34 3 2 4" xfId="7647" xr:uid="{00000000-0005-0000-0000-00002C780000}"/>
    <cellStyle name="Migliaia 34 3 2 4 2" xfId="14393" xr:uid="{00000000-0005-0000-0000-00002D780000}"/>
    <cellStyle name="Migliaia 34 3 2 4 2 2" xfId="35635" xr:uid="{00000000-0005-0000-0000-00002E780000}"/>
    <cellStyle name="Migliaia 34 3 2 4 2 3" xfId="40937" xr:uid="{00000000-0005-0000-0000-00002F780000}"/>
    <cellStyle name="Migliaia 34 3 2 4 3" xfId="33065" xr:uid="{00000000-0005-0000-0000-000030780000}"/>
    <cellStyle name="Migliaia 34 3 2 4 4" xfId="38286" xr:uid="{00000000-0005-0000-0000-000031780000}"/>
    <cellStyle name="Migliaia 34 3 2 4 5" xfId="13496" xr:uid="{00000000-0005-0000-0000-000032780000}"/>
    <cellStyle name="Migliaia 34 3 2 5" xfId="13651" xr:uid="{00000000-0005-0000-0000-000033780000}"/>
    <cellStyle name="Migliaia 34 3 2 5 2" xfId="30127" xr:uid="{00000000-0005-0000-0000-000034780000}"/>
    <cellStyle name="Migliaia 34 3 2 5 2 2" xfId="35636" xr:uid="{00000000-0005-0000-0000-000035780000}"/>
    <cellStyle name="Migliaia 34 3 2 5 2 3" xfId="40938" xr:uid="{00000000-0005-0000-0000-000036780000}"/>
    <cellStyle name="Migliaia 34 3 2 5 3" xfId="33066" xr:uid="{00000000-0005-0000-0000-000037780000}"/>
    <cellStyle name="Migliaia 34 3 2 5 4" xfId="38287" xr:uid="{00000000-0005-0000-0000-000038780000}"/>
    <cellStyle name="Migliaia 34 3 2 6" xfId="16739" xr:uid="{00000000-0005-0000-0000-000039780000}"/>
    <cellStyle name="Migliaia 34 3 2 6 2" xfId="30128" xr:uid="{00000000-0005-0000-0000-00003A780000}"/>
    <cellStyle name="Migliaia 34 3 2 6 2 2" xfId="35637" xr:uid="{00000000-0005-0000-0000-00003B780000}"/>
    <cellStyle name="Migliaia 34 3 2 6 2 3" xfId="40939" xr:uid="{00000000-0005-0000-0000-00003C780000}"/>
    <cellStyle name="Migliaia 34 3 2 6 3" xfId="33067" xr:uid="{00000000-0005-0000-0000-00003D780000}"/>
    <cellStyle name="Migliaia 34 3 2 6 4" xfId="38288" xr:uid="{00000000-0005-0000-0000-00003E780000}"/>
    <cellStyle name="Migliaia 34 3 2 6 5" xfId="21083" xr:uid="{00000000-0005-0000-0000-00003F780000}"/>
    <cellStyle name="Migliaia 34 3 2 7" xfId="21081" xr:uid="{00000000-0005-0000-0000-000040780000}"/>
    <cellStyle name="Migliaia 34 3 2 8" xfId="2490" xr:uid="{00000000-0005-0000-0000-000041780000}"/>
    <cellStyle name="Migliaia 34 3 3" xfId="2489" xr:uid="{00000000-0005-0000-0000-000042780000}"/>
    <cellStyle name="Migliaia 34 3 3 2" xfId="4463" xr:uid="{00000000-0005-0000-0000-000043780000}"/>
    <cellStyle name="Migliaia 34 3 3 2 2" xfId="6046" xr:uid="{00000000-0005-0000-0000-000044780000}"/>
    <cellStyle name="Migliaia 34 3 3 2 2 2" xfId="35639" xr:uid="{00000000-0005-0000-0000-000045780000}"/>
    <cellStyle name="Migliaia 34 3 3 2 2 3" xfId="40941" xr:uid="{00000000-0005-0000-0000-000046780000}"/>
    <cellStyle name="Migliaia 34 3 3 2 3" xfId="14525" xr:uid="{00000000-0005-0000-0000-000047780000}"/>
    <cellStyle name="Migliaia 34 3 3 2 4" xfId="16743" xr:uid="{00000000-0005-0000-0000-000048780000}"/>
    <cellStyle name="Migliaia 34 3 3 2 4 2" xfId="38290" xr:uid="{00000000-0005-0000-0000-000049780000}"/>
    <cellStyle name="Migliaia 34 3 3 2 5" xfId="12739" xr:uid="{00000000-0005-0000-0000-00004A780000}"/>
    <cellStyle name="Migliaia 34 3 3 3" xfId="5798" xr:uid="{00000000-0005-0000-0000-00004B780000}"/>
    <cellStyle name="Migliaia 34 3 3 3 2" xfId="30130" xr:uid="{00000000-0005-0000-0000-00004C780000}"/>
    <cellStyle name="Migliaia 34 3 3 3 2 2" xfId="35640" xr:uid="{00000000-0005-0000-0000-00004D780000}"/>
    <cellStyle name="Migliaia 34 3 3 3 2 3" xfId="40942" xr:uid="{00000000-0005-0000-0000-00004E780000}"/>
    <cellStyle name="Migliaia 34 3 3 3 3" xfId="33069" xr:uid="{00000000-0005-0000-0000-00004F780000}"/>
    <cellStyle name="Migliaia 34 3 3 3 4" xfId="38291" xr:uid="{00000000-0005-0000-0000-000050780000}"/>
    <cellStyle name="Migliaia 34 3 3 4" xfId="16742" xr:uid="{00000000-0005-0000-0000-000051780000}"/>
    <cellStyle name="Migliaia 34 3 3 4 2" xfId="30131" xr:uid="{00000000-0005-0000-0000-000052780000}"/>
    <cellStyle name="Migliaia 34 3 3 4 2 2" xfId="35641" xr:uid="{00000000-0005-0000-0000-000053780000}"/>
    <cellStyle name="Migliaia 34 3 3 4 2 3" xfId="40943" xr:uid="{00000000-0005-0000-0000-000054780000}"/>
    <cellStyle name="Migliaia 34 3 3 4 3" xfId="33070" xr:uid="{00000000-0005-0000-0000-000055780000}"/>
    <cellStyle name="Migliaia 34 3 3 4 4" xfId="38292" xr:uid="{00000000-0005-0000-0000-000056780000}"/>
    <cellStyle name="Migliaia 34 3 3 4 5" xfId="21084" xr:uid="{00000000-0005-0000-0000-000057780000}"/>
    <cellStyle name="Migliaia 34 3 3 5" xfId="21085" xr:uid="{00000000-0005-0000-0000-000058780000}"/>
    <cellStyle name="Migliaia 34 3 3 5 2" xfId="30132" xr:uid="{00000000-0005-0000-0000-000059780000}"/>
    <cellStyle name="Migliaia 34 3 3 5 2 2" xfId="35642" xr:uid="{00000000-0005-0000-0000-00005A780000}"/>
    <cellStyle name="Migliaia 34 3 3 5 2 3" xfId="40944" xr:uid="{00000000-0005-0000-0000-00005B780000}"/>
    <cellStyle name="Migliaia 34 3 3 5 3" xfId="33071" xr:uid="{00000000-0005-0000-0000-00005C780000}"/>
    <cellStyle name="Migliaia 34 3 3 5 4" xfId="38293" xr:uid="{00000000-0005-0000-0000-00005D780000}"/>
    <cellStyle name="Migliaia 34 3 3 6" xfId="30129" xr:uid="{00000000-0005-0000-0000-00005E780000}"/>
    <cellStyle name="Migliaia 34 3 3 6 2" xfId="35638" xr:uid="{00000000-0005-0000-0000-00005F780000}"/>
    <cellStyle name="Migliaia 34 3 3 6 3" xfId="40940" xr:uid="{00000000-0005-0000-0000-000060780000}"/>
    <cellStyle name="Migliaia 34 3 3 7" xfId="33068" xr:uid="{00000000-0005-0000-0000-000061780000}"/>
    <cellStyle name="Migliaia 34 3 3 8" xfId="38289" xr:uid="{00000000-0005-0000-0000-000062780000}"/>
    <cellStyle name="Migliaia 34 3 3 9" xfId="12738" xr:uid="{00000000-0005-0000-0000-000063780000}"/>
    <cellStyle name="Migliaia 34 3 4" xfId="3294" xr:uid="{00000000-0005-0000-0000-000064780000}"/>
    <cellStyle name="Migliaia 34 3 4 2" xfId="4804" xr:uid="{00000000-0005-0000-0000-000065780000}"/>
    <cellStyle name="Migliaia 34 3 4 2 2" xfId="10756" xr:uid="{00000000-0005-0000-0000-000066780000}"/>
    <cellStyle name="Migliaia 34 3 4 2 3" xfId="14872" xr:uid="{00000000-0005-0000-0000-000067780000}"/>
    <cellStyle name="Migliaia 34 3 4 2 4" xfId="16745" xr:uid="{00000000-0005-0000-0000-000068780000}"/>
    <cellStyle name="Migliaia 34 3 4 2 5" xfId="28672" xr:uid="{00000000-0005-0000-0000-000069780000}"/>
    <cellStyle name="Migliaia 34 3 4 2 6" xfId="12741" xr:uid="{00000000-0005-0000-0000-00006A780000}"/>
    <cellStyle name="Migliaia 34 3 4 3" xfId="10004" xr:uid="{00000000-0005-0000-0000-00006B780000}"/>
    <cellStyle name="Migliaia 34 3 4 3 2" xfId="31601" xr:uid="{00000000-0005-0000-0000-00006C780000}"/>
    <cellStyle name="Migliaia 34 3 4 3 2 2" xfId="36761" xr:uid="{00000000-0005-0000-0000-00006D780000}"/>
    <cellStyle name="Migliaia 34 3 4 3 2 3" xfId="42063" xr:uid="{00000000-0005-0000-0000-00006E780000}"/>
    <cellStyle name="Migliaia 34 3 4 3 3" xfId="34110" xr:uid="{00000000-0005-0000-0000-00006F780000}"/>
    <cellStyle name="Migliaia 34 3 4 3 4" xfId="39412" xr:uid="{00000000-0005-0000-0000-000070780000}"/>
    <cellStyle name="Migliaia 34 3 4 4" xfId="16744" xr:uid="{00000000-0005-0000-0000-000071780000}"/>
    <cellStyle name="Migliaia 34 3 4 4 2" xfId="35643" xr:uid="{00000000-0005-0000-0000-000072780000}"/>
    <cellStyle name="Migliaia 34 3 4 4 3" xfId="40945" xr:uid="{00000000-0005-0000-0000-000073780000}"/>
    <cellStyle name="Migliaia 34 3 4 4 4" xfId="30133" xr:uid="{00000000-0005-0000-0000-000074780000}"/>
    <cellStyle name="Migliaia 34 3 4 5" xfId="33072" xr:uid="{00000000-0005-0000-0000-000075780000}"/>
    <cellStyle name="Migliaia 34 3 4 6" xfId="38294" xr:uid="{00000000-0005-0000-0000-000076780000}"/>
    <cellStyle name="Migliaia 34 3 4 7" xfId="12740" xr:uid="{00000000-0005-0000-0000-000077780000}"/>
    <cellStyle name="Migliaia 34 3 5" xfId="4098" xr:uid="{00000000-0005-0000-0000-000078780000}"/>
    <cellStyle name="Migliaia 34 3 5 2" xfId="10568" xr:uid="{00000000-0005-0000-0000-000079780000}"/>
    <cellStyle name="Migliaia 34 3 5 2 2" xfId="31602" xr:uid="{00000000-0005-0000-0000-00007A780000}"/>
    <cellStyle name="Migliaia 34 3 5 2 2 2" xfId="36762" xr:uid="{00000000-0005-0000-0000-00007B780000}"/>
    <cellStyle name="Migliaia 34 3 5 2 2 3" xfId="42064" xr:uid="{00000000-0005-0000-0000-00007C780000}"/>
    <cellStyle name="Migliaia 34 3 5 2 3" xfId="34111" xr:uid="{00000000-0005-0000-0000-00007D780000}"/>
    <cellStyle name="Migliaia 34 3 5 2 4" xfId="39413" xr:uid="{00000000-0005-0000-0000-00007E780000}"/>
    <cellStyle name="Migliaia 34 3 5 3" xfId="16746" xr:uid="{00000000-0005-0000-0000-00007F780000}"/>
    <cellStyle name="Migliaia 34 3 5 3 2" xfId="35644" xr:uid="{00000000-0005-0000-0000-000080780000}"/>
    <cellStyle name="Migliaia 34 3 5 3 3" xfId="40946" xr:uid="{00000000-0005-0000-0000-000081780000}"/>
    <cellStyle name="Migliaia 34 3 5 3 4" xfId="30134" xr:uid="{00000000-0005-0000-0000-000082780000}"/>
    <cellStyle name="Migliaia 34 3 5 4" xfId="33073" xr:uid="{00000000-0005-0000-0000-000083780000}"/>
    <cellStyle name="Migliaia 34 3 5 5" xfId="38295" xr:uid="{00000000-0005-0000-0000-000084780000}"/>
    <cellStyle name="Migliaia 34 3 5 6" xfId="12742" xr:uid="{00000000-0005-0000-0000-000085780000}"/>
    <cellStyle name="Migliaia 34 3 6" xfId="3673" xr:uid="{00000000-0005-0000-0000-000086780000}"/>
    <cellStyle name="Migliaia 34 3 6 2" xfId="10273" xr:uid="{00000000-0005-0000-0000-000087780000}"/>
    <cellStyle name="Migliaia 34 3 6 2 2" xfId="35645" xr:uid="{00000000-0005-0000-0000-000088780000}"/>
    <cellStyle name="Migliaia 34 3 6 2 3" xfId="40947" xr:uid="{00000000-0005-0000-0000-000089780000}"/>
    <cellStyle name="Migliaia 34 3 6 3" xfId="14596" xr:uid="{00000000-0005-0000-0000-00008A780000}"/>
    <cellStyle name="Migliaia 34 3 6 4" xfId="16747" xr:uid="{00000000-0005-0000-0000-00008B780000}"/>
    <cellStyle name="Migliaia 34 3 6 4 2" xfId="38296" xr:uid="{00000000-0005-0000-0000-00008C780000}"/>
    <cellStyle name="Migliaia 34 3 6 5" xfId="12743" xr:uid="{00000000-0005-0000-0000-00008D780000}"/>
    <cellStyle name="Migliaia 34 3 7" xfId="8587" xr:uid="{00000000-0005-0000-0000-00008E780000}"/>
    <cellStyle name="Migliaia 34 3 7 2" xfId="30135" xr:uid="{00000000-0005-0000-0000-00008F780000}"/>
    <cellStyle name="Migliaia 34 3 7 2 2" xfId="35646" xr:uid="{00000000-0005-0000-0000-000090780000}"/>
    <cellStyle name="Migliaia 34 3 7 2 3" xfId="40948" xr:uid="{00000000-0005-0000-0000-000091780000}"/>
    <cellStyle name="Migliaia 34 3 7 3" xfId="33074" xr:uid="{00000000-0005-0000-0000-000092780000}"/>
    <cellStyle name="Migliaia 34 3 7 4" xfId="38297" xr:uid="{00000000-0005-0000-0000-000093780000}"/>
    <cellStyle name="Migliaia 34 3 8" xfId="13652" xr:uid="{00000000-0005-0000-0000-000094780000}"/>
    <cellStyle name="Migliaia 34 3 8 2" xfId="30136" xr:uid="{00000000-0005-0000-0000-000095780000}"/>
    <cellStyle name="Migliaia 34 3 8 2 2" xfId="35647" xr:uid="{00000000-0005-0000-0000-000096780000}"/>
    <cellStyle name="Migliaia 34 3 8 2 3" xfId="40949" xr:uid="{00000000-0005-0000-0000-000097780000}"/>
    <cellStyle name="Migliaia 34 3 8 3" xfId="33075" xr:uid="{00000000-0005-0000-0000-000098780000}"/>
    <cellStyle name="Migliaia 34 3 8 4" xfId="38298" xr:uid="{00000000-0005-0000-0000-000099780000}"/>
    <cellStyle name="Migliaia 34 3 8 5" xfId="21086" xr:uid="{00000000-0005-0000-0000-00009A780000}"/>
    <cellStyle name="Migliaia 34 3 9" xfId="16738" xr:uid="{00000000-0005-0000-0000-00009B780000}"/>
    <cellStyle name="Migliaia 34 4" xfId="531" xr:uid="{00000000-0005-0000-0000-00009C780000}"/>
    <cellStyle name="Migliaia 34 4 2" xfId="4465" xr:uid="{00000000-0005-0000-0000-00009D780000}"/>
    <cellStyle name="Migliaia 34 4 2 2" xfId="5145" xr:uid="{00000000-0005-0000-0000-00009E780000}"/>
    <cellStyle name="Migliaia 34 4 2 2 2" xfId="30137" xr:uid="{00000000-0005-0000-0000-00009F780000}"/>
    <cellStyle name="Migliaia 34 4 2 2 2 2" xfId="35648" xr:uid="{00000000-0005-0000-0000-0000A0780000}"/>
    <cellStyle name="Migliaia 34 4 2 2 2 3" xfId="40950" xr:uid="{00000000-0005-0000-0000-0000A1780000}"/>
    <cellStyle name="Migliaia 34 4 2 2 3" xfId="33076" xr:uid="{00000000-0005-0000-0000-0000A2780000}"/>
    <cellStyle name="Migliaia 34 4 2 2 4" xfId="38299" xr:uid="{00000000-0005-0000-0000-0000A3780000}"/>
    <cellStyle name="Migliaia 34 4 2 3" xfId="8302" xr:uid="{00000000-0005-0000-0000-0000A4780000}"/>
    <cellStyle name="Migliaia 34 4 2 3 2" xfId="30138" xr:uid="{00000000-0005-0000-0000-0000A5780000}"/>
    <cellStyle name="Migliaia 34 4 2 3 2 2" xfId="35649" xr:uid="{00000000-0005-0000-0000-0000A6780000}"/>
    <cellStyle name="Migliaia 34 4 2 3 2 3" xfId="40951" xr:uid="{00000000-0005-0000-0000-0000A7780000}"/>
    <cellStyle name="Migliaia 34 4 2 3 3" xfId="33077" xr:uid="{00000000-0005-0000-0000-0000A8780000}"/>
    <cellStyle name="Migliaia 34 4 2 3 4" xfId="38300" xr:uid="{00000000-0005-0000-0000-0000A9780000}"/>
    <cellStyle name="Migliaia 34 4 2 4" xfId="7649" xr:uid="{00000000-0005-0000-0000-0000AA780000}"/>
    <cellStyle name="Migliaia 34 4 2 5" xfId="7042" xr:uid="{00000000-0005-0000-0000-0000AB780000}"/>
    <cellStyle name="Migliaia 34 4 2 5 2" xfId="17815" xr:uid="{00000000-0005-0000-0000-0000AC780000}"/>
    <cellStyle name="Migliaia 34 4 2 5 3" xfId="43989" xr:uid="{00000000-0005-0000-0000-0000AD780000}"/>
    <cellStyle name="Migliaia 34 4 2 5 4" xfId="46808" xr:uid="{00000000-0005-0000-0000-0000AE780000}"/>
    <cellStyle name="Migliaia 34 4 2 5 5" xfId="49824" xr:uid="{00000000-0005-0000-0000-0000AF780000}"/>
    <cellStyle name="Migliaia 34 4 2 6" xfId="16749" xr:uid="{00000000-0005-0000-0000-0000B0780000}"/>
    <cellStyle name="Migliaia 34 4 2 7" xfId="21088" xr:uid="{00000000-0005-0000-0000-0000B1780000}"/>
    <cellStyle name="Migliaia 34 4 3" xfId="5146" xr:uid="{00000000-0005-0000-0000-0000B2780000}"/>
    <cellStyle name="Migliaia 34 4 3 2" xfId="14526" xr:uid="{00000000-0005-0000-0000-0000B3780000}"/>
    <cellStyle name="Migliaia 34 4 3 2 2" xfId="35650" xr:uid="{00000000-0005-0000-0000-0000B4780000}"/>
    <cellStyle name="Migliaia 34 4 3 2 3" xfId="40952" xr:uid="{00000000-0005-0000-0000-0000B5780000}"/>
    <cellStyle name="Migliaia 34 4 3 3" xfId="33078" xr:uid="{00000000-0005-0000-0000-0000B6780000}"/>
    <cellStyle name="Migliaia 34 4 3 4" xfId="38301" xr:uid="{00000000-0005-0000-0000-0000B7780000}"/>
    <cellStyle name="Migliaia 34 4 3 5" xfId="13650" xr:uid="{00000000-0005-0000-0000-0000B8780000}"/>
    <cellStyle name="Migliaia 34 4 4" xfId="8303" xr:uid="{00000000-0005-0000-0000-0000B9780000}"/>
    <cellStyle name="Migliaia 34 4 4 2" xfId="30139" xr:uid="{00000000-0005-0000-0000-0000BA780000}"/>
    <cellStyle name="Migliaia 34 4 4 2 2" xfId="35651" xr:uid="{00000000-0005-0000-0000-0000BB780000}"/>
    <cellStyle name="Migliaia 34 4 4 2 3" xfId="40953" xr:uid="{00000000-0005-0000-0000-0000BC780000}"/>
    <cellStyle name="Migliaia 34 4 4 3" xfId="33079" xr:uid="{00000000-0005-0000-0000-0000BD780000}"/>
    <cellStyle name="Migliaia 34 4 4 4" xfId="38302" xr:uid="{00000000-0005-0000-0000-0000BE780000}"/>
    <cellStyle name="Migliaia 34 4 5" xfId="7648" xr:uid="{00000000-0005-0000-0000-0000BF780000}"/>
    <cellStyle name="Migliaia 34 4 5 2" xfId="30140" xr:uid="{00000000-0005-0000-0000-0000C0780000}"/>
    <cellStyle name="Migliaia 34 4 5 2 2" xfId="35652" xr:uid="{00000000-0005-0000-0000-0000C1780000}"/>
    <cellStyle name="Migliaia 34 4 5 2 3" xfId="40954" xr:uid="{00000000-0005-0000-0000-0000C2780000}"/>
    <cellStyle name="Migliaia 34 4 5 3" xfId="33080" xr:uid="{00000000-0005-0000-0000-0000C3780000}"/>
    <cellStyle name="Migliaia 34 4 5 4" xfId="38303" xr:uid="{00000000-0005-0000-0000-0000C4780000}"/>
    <cellStyle name="Migliaia 34 4 6" xfId="7041" xr:uid="{00000000-0005-0000-0000-0000C5780000}"/>
    <cellStyle name="Migliaia 34 4 6 2" xfId="17814" xr:uid="{00000000-0005-0000-0000-0000C6780000}"/>
    <cellStyle name="Migliaia 34 4 6 2 2" xfId="35653" xr:uid="{00000000-0005-0000-0000-0000C7780000}"/>
    <cellStyle name="Migliaia 34 4 6 2 3" xfId="40955" xr:uid="{00000000-0005-0000-0000-0000C8780000}"/>
    <cellStyle name="Migliaia 34 4 6 2 4" xfId="30141" xr:uid="{00000000-0005-0000-0000-0000C9780000}"/>
    <cellStyle name="Migliaia 34 4 6 3" xfId="33081" xr:uid="{00000000-0005-0000-0000-0000CA780000}"/>
    <cellStyle name="Migliaia 34 4 6 4" xfId="38304" xr:uid="{00000000-0005-0000-0000-0000CB780000}"/>
    <cellStyle name="Migliaia 34 4 6 5" xfId="21089" xr:uid="{00000000-0005-0000-0000-0000CC780000}"/>
    <cellStyle name="Migliaia 34 4 6 6" xfId="44833" xr:uid="{00000000-0005-0000-0000-0000CD780000}"/>
    <cellStyle name="Migliaia 34 4 6 7" xfId="46807" xr:uid="{00000000-0005-0000-0000-0000CE780000}"/>
    <cellStyle name="Migliaia 34 4 6 8" xfId="49823" xr:uid="{00000000-0005-0000-0000-0000CF780000}"/>
    <cellStyle name="Migliaia 34 4 7" xfId="16748" xr:uid="{00000000-0005-0000-0000-0000D0780000}"/>
    <cellStyle name="Migliaia 34 4 7 2" xfId="30142" xr:uid="{00000000-0005-0000-0000-0000D1780000}"/>
    <cellStyle name="Migliaia 34 4 7 2 2" xfId="35654" xr:uid="{00000000-0005-0000-0000-0000D2780000}"/>
    <cellStyle name="Migliaia 34 4 7 2 3" xfId="40956" xr:uid="{00000000-0005-0000-0000-0000D3780000}"/>
    <cellStyle name="Migliaia 34 4 7 3" xfId="33082" xr:uid="{00000000-0005-0000-0000-0000D4780000}"/>
    <cellStyle name="Migliaia 34 4 7 4" xfId="38305" xr:uid="{00000000-0005-0000-0000-0000D5780000}"/>
    <cellStyle name="Migliaia 34 4 7 5" xfId="21090" xr:uid="{00000000-0005-0000-0000-0000D6780000}"/>
    <cellStyle name="Migliaia 34 4 8" xfId="21087" xr:uid="{00000000-0005-0000-0000-0000D7780000}"/>
    <cellStyle name="Migliaia 34 4 9" xfId="2491" xr:uid="{00000000-0005-0000-0000-0000D8780000}"/>
    <cellStyle name="Migliaia 34 5" xfId="532" xr:uid="{00000000-0005-0000-0000-0000D9780000}"/>
    <cellStyle name="Migliaia 34 5 2" xfId="4466" xr:uid="{00000000-0005-0000-0000-0000DA780000}"/>
    <cellStyle name="Migliaia 34 5 2 2" xfId="14754" xr:uid="{00000000-0005-0000-0000-0000DB780000}"/>
    <cellStyle name="Migliaia 34 5 2 2 2" xfId="35655" xr:uid="{00000000-0005-0000-0000-0000DC780000}"/>
    <cellStyle name="Migliaia 34 5 2 2 3" xfId="40957" xr:uid="{00000000-0005-0000-0000-0000DD780000}"/>
    <cellStyle name="Migliaia 34 5 2 3" xfId="16751" xr:uid="{00000000-0005-0000-0000-0000DE780000}"/>
    <cellStyle name="Migliaia 34 5 2 3 2" xfId="33083" xr:uid="{00000000-0005-0000-0000-0000DF780000}"/>
    <cellStyle name="Migliaia 34 5 2 4" xfId="38306" xr:uid="{00000000-0005-0000-0000-0000E0780000}"/>
    <cellStyle name="Migliaia 34 5 2 5" xfId="12744" xr:uid="{00000000-0005-0000-0000-0000E1780000}"/>
    <cellStyle name="Migliaia 34 5 3" xfId="7650" xr:uid="{00000000-0005-0000-0000-0000E2780000}"/>
    <cellStyle name="Migliaia 34 5 3 2" xfId="30143" xr:uid="{00000000-0005-0000-0000-0000E3780000}"/>
    <cellStyle name="Migliaia 34 5 3 2 2" xfId="35656" xr:uid="{00000000-0005-0000-0000-0000E4780000}"/>
    <cellStyle name="Migliaia 34 5 3 2 3" xfId="40958" xr:uid="{00000000-0005-0000-0000-0000E5780000}"/>
    <cellStyle name="Migliaia 34 5 3 3" xfId="33084" xr:uid="{00000000-0005-0000-0000-0000E6780000}"/>
    <cellStyle name="Migliaia 34 5 3 4" xfId="38307" xr:uid="{00000000-0005-0000-0000-0000E7780000}"/>
    <cellStyle name="Migliaia 34 5 4" xfId="7043" xr:uid="{00000000-0005-0000-0000-0000E8780000}"/>
    <cellStyle name="Migliaia 34 5 4 2" xfId="17816" xr:uid="{00000000-0005-0000-0000-0000E9780000}"/>
    <cellStyle name="Migliaia 34 5 4 2 2" xfId="35657" xr:uid="{00000000-0005-0000-0000-0000EA780000}"/>
    <cellStyle name="Migliaia 34 5 4 2 3" xfId="40959" xr:uid="{00000000-0005-0000-0000-0000EB780000}"/>
    <cellStyle name="Migliaia 34 5 4 2 4" xfId="30144" xr:uid="{00000000-0005-0000-0000-0000EC780000}"/>
    <cellStyle name="Migliaia 34 5 4 3" xfId="33085" xr:uid="{00000000-0005-0000-0000-0000ED780000}"/>
    <cellStyle name="Migliaia 34 5 4 4" xfId="38308" xr:uid="{00000000-0005-0000-0000-0000EE780000}"/>
    <cellStyle name="Migliaia 34 5 4 5" xfId="21092" xr:uid="{00000000-0005-0000-0000-0000EF780000}"/>
    <cellStyle name="Migliaia 34 5 4 6" xfId="44525" xr:uid="{00000000-0005-0000-0000-0000F0780000}"/>
    <cellStyle name="Migliaia 34 5 4 7" xfId="46809" xr:uid="{00000000-0005-0000-0000-0000F1780000}"/>
    <cellStyle name="Migliaia 34 5 4 8" xfId="49825" xr:uid="{00000000-0005-0000-0000-0000F2780000}"/>
    <cellStyle name="Migliaia 34 5 5" xfId="16750" xr:uid="{00000000-0005-0000-0000-0000F3780000}"/>
    <cellStyle name="Migliaia 34 5 5 2" xfId="30145" xr:uid="{00000000-0005-0000-0000-0000F4780000}"/>
    <cellStyle name="Migliaia 34 5 5 2 2" xfId="35658" xr:uid="{00000000-0005-0000-0000-0000F5780000}"/>
    <cellStyle name="Migliaia 34 5 5 2 3" xfId="40960" xr:uid="{00000000-0005-0000-0000-0000F6780000}"/>
    <cellStyle name="Migliaia 34 5 5 3" xfId="33086" xr:uid="{00000000-0005-0000-0000-0000F7780000}"/>
    <cellStyle name="Migliaia 34 5 5 4" xfId="38309" xr:uid="{00000000-0005-0000-0000-0000F8780000}"/>
    <cellStyle name="Migliaia 34 5 5 5" xfId="21093" xr:uid="{00000000-0005-0000-0000-0000F9780000}"/>
    <cellStyle name="Migliaia 34 5 6" xfId="21094" xr:uid="{00000000-0005-0000-0000-0000FA780000}"/>
    <cellStyle name="Migliaia 34 5 6 2" xfId="30146" xr:uid="{00000000-0005-0000-0000-0000FB780000}"/>
    <cellStyle name="Migliaia 34 5 6 2 2" xfId="35659" xr:uid="{00000000-0005-0000-0000-0000FC780000}"/>
    <cellStyle name="Migliaia 34 5 6 2 3" xfId="40961" xr:uid="{00000000-0005-0000-0000-0000FD780000}"/>
    <cellStyle name="Migliaia 34 5 6 3" xfId="33087" xr:uid="{00000000-0005-0000-0000-0000FE780000}"/>
    <cellStyle name="Migliaia 34 5 6 4" xfId="38310" xr:uid="{00000000-0005-0000-0000-0000FF780000}"/>
    <cellStyle name="Migliaia 34 5 7" xfId="21091" xr:uid="{00000000-0005-0000-0000-000000790000}"/>
    <cellStyle name="Migliaia 34 5 8" xfId="2492" xr:uid="{00000000-0005-0000-0000-000001790000}"/>
    <cellStyle name="Migliaia 34 6" xfId="2487" xr:uid="{00000000-0005-0000-0000-000002790000}"/>
    <cellStyle name="Migliaia 34 6 2" xfId="4461" xr:uid="{00000000-0005-0000-0000-000003790000}"/>
    <cellStyle name="Migliaia 34 6 2 2" xfId="6045" xr:uid="{00000000-0005-0000-0000-000004790000}"/>
    <cellStyle name="Migliaia 34 6 2 3" xfId="14962" xr:uid="{00000000-0005-0000-0000-000005790000}"/>
    <cellStyle name="Migliaia 34 6 2 4" xfId="16753" xr:uid="{00000000-0005-0000-0000-000006790000}"/>
    <cellStyle name="Migliaia 34 6 2 5" xfId="28673" xr:uid="{00000000-0005-0000-0000-000007790000}"/>
    <cellStyle name="Migliaia 34 6 2 6" xfId="12746" xr:uid="{00000000-0005-0000-0000-000008790000}"/>
    <cellStyle name="Migliaia 34 6 3" xfId="5797" xr:uid="{00000000-0005-0000-0000-000009790000}"/>
    <cellStyle name="Migliaia 34 6 3 2" xfId="31603" xr:uid="{00000000-0005-0000-0000-00000A790000}"/>
    <cellStyle name="Migliaia 34 6 3 2 2" xfId="36763" xr:uid="{00000000-0005-0000-0000-00000B790000}"/>
    <cellStyle name="Migliaia 34 6 3 2 3" xfId="42065" xr:uid="{00000000-0005-0000-0000-00000C790000}"/>
    <cellStyle name="Migliaia 34 6 3 3" xfId="34112" xr:uid="{00000000-0005-0000-0000-00000D790000}"/>
    <cellStyle name="Migliaia 34 6 3 4" xfId="39414" xr:uid="{00000000-0005-0000-0000-00000E790000}"/>
    <cellStyle name="Migliaia 34 6 4" xfId="16752" xr:uid="{00000000-0005-0000-0000-00000F790000}"/>
    <cellStyle name="Migliaia 34 6 4 2" xfId="35660" xr:uid="{00000000-0005-0000-0000-000010790000}"/>
    <cellStyle name="Migliaia 34 6 4 3" xfId="40962" xr:uid="{00000000-0005-0000-0000-000011790000}"/>
    <cellStyle name="Migliaia 34 6 4 4" xfId="30147" xr:uid="{00000000-0005-0000-0000-000012790000}"/>
    <cellStyle name="Migliaia 34 6 5" xfId="33088" xr:uid="{00000000-0005-0000-0000-000013790000}"/>
    <cellStyle name="Migliaia 34 6 6" xfId="38311" xr:uid="{00000000-0005-0000-0000-000014790000}"/>
    <cellStyle name="Migliaia 34 6 7" xfId="12745" xr:uid="{00000000-0005-0000-0000-000015790000}"/>
    <cellStyle name="Migliaia 34 7" xfId="4096" xr:uid="{00000000-0005-0000-0000-000016790000}"/>
    <cellStyle name="Migliaia 34 7 2" xfId="10566" xr:uid="{00000000-0005-0000-0000-000017790000}"/>
    <cellStyle name="Migliaia 34 7 2 2" xfId="31604" xr:uid="{00000000-0005-0000-0000-000018790000}"/>
    <cellStyle name="Migliaia 34 7 2 2 2" xfId="36764" xr:uid="{00000000-0005-0000-0000-000019790000}"/>
    <cellStyle name="Migliaia 34 7 2 2 3" xfId="42066" xr:uid="{00000000-0005-0000-0000-00001A790000}"/>
    <cellStyle name="Migliaia 34 7 2 3" xfId="34113" xr:uid="{00000000-0005-0000-0000-00001B790000}"/>
    <cellStyle name="Migliaia 34 7 2 4" xfId="39415" xr:uid="{00000000-0005-0000-0000-00001C790000}"/>
    <cellStyle name="Migliaia 34 7 3" xfId="16754" xr:uid="{00000000-0005-0000-0000-00001D790000}"/>
    <cellStyle name="Migliaia 34 7 3 2" xfId="35661" xr:uid="{00000000-0005-0000-0000-00001E790000}"/>
    <cellStyle name="Migliaia 34 7 3 3" xfId="40963" xr:uid="{00000000-0005-0000-0000-00001F790000}"/>
    <cellStyle name="Migliaia 34 7 3 4" xfId="30148" xr:uid="{00000000-0005-0000-0000-000020790000}"/>
    <cellStyle name="Migliaia 34 7 4" xfId="33089" xr:uid="{00000000-0005-0000-0000-000021790000}"/>
    <cellStyle name="Migliaia 34 7 5" xfId="38312" xr:uid="{00000000-0005-0000-0000-000022790000}"/>
    <cellStyle name="Migliaia 34 7 6" xfId="12747" xr:uid="{00000000-0005-0000-0000-000023790000}"/>
    <cellStyle name="Migliaia 34 8" xfId="3671" xr:uid="{00000000-0005-0000-0000-000024790000}"/>
    <cellStyle name="Migliaia 34 8 2" xfId="10271" xr:uid="{00000000-0005-0000-0000-000025790000}"/>
    <cellStyle name="Migliaia 34 8 2 2" xfId="31605" xr:uid="{00000000-0005-0000-0000-000026790000}"/>
    <cellStyle name="Migliaia 34 8 2 2 2" xfId="36765" xr:uid="{00000000-0005-0000-0000-000027790000}"/>
    <cellStyle name="Migliaia 34 8 2 2 3" xfId="42067" xr:uid="{00000000-0005-0000-0000-000028790000}"/>
    <cellStyle name="Migliaia 34 8 2 3" xfId="34114" xr:uid="{00000000-0005-0000-0000-000029790000}"/>
    <cellStyle name="Migliaia 34 8 2 4" xfId="39416" xr:uid="{00000000-0005-0000-0000-00002A790000}"/>
    <cellStyle name="Migliaia 34 8 3" xfId="16755" xr:uid="{00000000-0005-0000-0000-00002B790000}"/>
    <cellStyle name="Migliaia 34 8 3 2" xfId="35662" xr:uid="{00000000-0005-0000-0000-00002C790000}"/>
    <cellStyle name="Migliaia 34 8 3 3" xfId="40964" xr:uid="{00000000-0005-0000-0000-00002D790000}"/>
    <cellStyle name="Migliaia 34 8 3 4" xfId="30149" xr:uid="{00000000-0005-0000-0000-00002E790000}"/>
    <cellStyle name="Migliaia 34 8 4" xfId="33090" xr:uid="{00000000-0005-0000-0000-00002F790000}"/>
    <cellStyle name="Migliaia 34 8 5" xfId="38313" xr:uid="{00000000-0005-0000-0000-000030790000}"/>
    <cellStyle name="Migliaia 34 8 6" xfId="12748" xr:uid="{00000000-0005-0000-0000-000031790000}"/>
    <cellStyle name="Migliaia 34 9" xfId="13495" xr:uid="{00000000-0005-0000-0000-000032790000}"/>
    <cellStyle name="Migliaia 34 9 2" xfId="30150" xr:uid="{00000000-0005-0000-0000-000033790000}"/>
    <cellStyle name="Migliaia 34 9 2 2" xfId="35663" xr:uid="{00000000-0005-0000-0000-000034790000}"/>
    <cellStyle name="Migliaia 34 9 2 3" xfId="40965" xr:uid="{00000000-0005-0000-0000-000035790000}"/>
    <cellStyle name="Migliaia 34 9 3" xfId="33091" xr:uid="{00000000-0005-0000-0000-000036790000}"/>
    <cellStyle name="Migliaia 34 9 4" xfId="38314" xr:uid="{00000000-0005-0000-0000-000037790000}"/>
    <cellStyle name="Migliaia 35" xfId="533" xr:uid="{00000000-0005-0000-0000-000038790000}"/>
    <cellStyle name="Migliaia 35 10" xfId="16756" xr:uid="{00000000-0005-0000-0000-000039790000}"/>
    <cellStyle name="Migliaia 35 10 2" xfId="35664" xr:uid="{00000000-0005-0000-0000-00003A790000}"/>
    <cellStyle name="Migliaia 35 10 3" xfId="40966" xr:uid="{00000000-0005-0000-0000-00003B790000}"/>
    <cellStyle name="Migliaia 35 10 4" xfId="30151" xr:uid="{00000000-0005-0000-0000-00003C790000}"/>
    <cellStyle name="Migliaia 35 11" xfId="33092" xr:uid="{00000000-0005-0000-0000-00003D790000}"/>
    <cellStyle name="Migliaia 35 12" xfId="38315" xr:uid="{00000000-0005-0000-0000-00003E790000}"/>
    <cellStyle name="Migliaia 35 13" xfId="1867" xr:uid="{00000000-0005-0000-0000-00003F790000}"/>
    <cellStyle name="Migliaia 35 2" xfId="534" xr:uid="{00000000-0005-0000-0000-000040790000}"/>
    <cellStyle name="Migliaia 35 2 2" xfId="2494" xr:uid="{00000000-0005-0000-0000-000041790000}"/>
    <cellStyle name="Migliaia 35 2 2 2" xfId="4468" xr:uid="{00000000-0005-0000-0000-000042790000}"/>
    <cellStyle name="Migliaia 35 2 2 2 2" xfId="10697" xr:uid="{00000000-0005-0000-0000-000043790000}"/>
    <cellStyle name="Migliaia 35 2 2 2 2 2" xfId="35665" xr:uid="{00000000-0005-0000-0000-000044790000}"/>
    <cellStyle name="Migliaia 35 2 2 2 2 3" xfId="40967" xr:uid="{00000000-0005-0000-0000-000045790000}"/>
    <cellStyle name="Migliaia 35 2 2 2 3" xfId="14755" xr:uid="{00000000-0005-0000-0000-000046790000}"/>
    <cellStyle name="Migliaia 35 2 2 2 4" xfId="16759" xr:uid="{00000000-0005-0000-0000-000047790000}"/>
    <cellStyle name="Migliaia 35 2 2 2 4 2" xfId="38316" xr:uid="{00000000-0005-0000-0000-000048790000}"/>
    <cellStyle name="Migliaia 35 2 2 2 5" xfId="12749" xr:uid="{00000000-0005-0000-0000-000049790000}"/>
    <cellStyle name="Migliaia 35 2 2 3" xfId="7922" xr:uid="{00000000-0005-0000-0000-00004A790000}"/>
    <cellStyle name="Migliaia 35 2 2 3 2" xfId="31606" xr:uid="{00000000-0005-0000-0000-00004B790000}"/>
    <cellStyle name="Migliaia 35 2 2 3 2 2" xfId="36766" xr:uid="{00000000-0005-0000-0000-00004C790000}"/>
    <cellStyle name="Migliaia 35 2 2 3 2 3" xfId="42068" xr:uid="{00000000-0005-0000-0000-00004D790000}"/>
    <cellStyle name="Migliaia 35 2 2 3 3" xfId="34115" xr:uid="{00000000-0005-0000-0000-00004E790000}"/>
    <cellStyle name="Migliaia 35 2 2 3 4" xfId="39417" xr:uid="{00000000-0005-0000-0000-00004F790000}"/>
    <cellStyle name="Migliaia 35 2 2 4" xfId="7044" xr:uid="{00000000-0005-0000-0000-000050790000}"/>
    <cellStyle name="Migliaia 35 2 2 4 2" xfId="17817" xr:uid="{00000000-0005-0000-0000-000051790000}"/>
    <cellStyle name="Migliaia 35 2 2 4 3" xfId="42534" xr:uid="{00000000-0005-0000-0000-000052790000}"/>
    <cellStyle name="Migliaia 35 2 2 4 4" xfId="46810" xr:uid="{00000000-0005-0000-0000-000053790000}"/>
    <cellStyle name="Migliaia 35 2 2 4 5" xfId="49826" xr:uid="{00000000-0005-0000-0000-000054790000}"/>
    <cellStyle name="Migliaia 35 2 2 5" xfId="16758" xr:uid="{00000000-0005-0000-0000-000055790000}"/>
    <cellStyle name="Migliaia 35 2 2 6" xfId="21096" xr:uid="{00000000-0005-0000-0000-000056790000}"/>
    <cellStyle name="Migliaia 35 2 3" xfId="4100" xr:uid="{00000000-0005-0000-0000-000057790000}"/>
    <cellStyle name="Migliaia 35 2 3 2" xfId="10570" xr:uid="{00000000-0005-0000-0000-000058790000}"/>
    <cellStyle name="Migliaia 35 2 3 2 2" xfId="31607" xr:uid="{00000000-0005-0000-0000-000059790000}"/>
    <cellStyle name="Migliaia 35 2 3 2 2 2" xfId="36767" xr:uid="{00000000-0005-0000-0000-00005A790000}"/>
    <cellStyle name="Migliaia 35 2 3 2 2 3" xfId="42069" xr:uid="{00000000-0005-0000-0000-00005B790000}"/>
    <cellStyle name="Migliaia 35 2 3 2 3" xfId="34116" xr:uid="{00000000-0005-0000-0000-00005C790000}"/>
    <cellStyle name="Migliaia 35 2 3 2 4" xfId="39418" xr:uid="{00000000-0005-0000-0000-00005D790000}"/>
    <cellStyle name="Migliaia 35 2 3 3" xfId="16760" xr:uid="{00000000-0005-0000-0000-00005E790000}"/>
    <cellStyle name="Migliaia 35 2 3 3 2" xfId="35666" xr:uid="{00000000-0005-0000-0000-00005F790000}"/>
    <cellStyle name="Migliaia 35 2 3 3 3" xfId="40968" xr:uid="{00000000-0005-0000-0000-000060790000}"/>
    <cellStyle name="Migliaia 35 2 3 3 4" xfId="30152" xr:uid="{00000000-0005-0000-0000-000061790000}"/>
    <cellStyle name="Migliaia 35 2 3 4" xfId="33093" xr:uid="{00000000-0005-0000-0000-000062790000}"/>
    <cellStyle name="Migliaia 35 2 3 5" xfId="38317" xr:uid="{00000000-0005-0000-0000-000063790000}"/>
    <cellStyle name="Migliaia 35 2 3 6" xfId="12750" xr:uid="{00000000-0005-0000-0000-000064790000}"/>
    <cellStyle name="Migliaia 35 2 4" xfId="3676" xr:uid="{00000000-0005-0000-0000-000065790000}"/>
    <cellStyle name="Migliaia 35 2 4 2" xfId="10275" xr:uid="{00000000-0005-0000-0000-000066790000}"/>
    <cellStyle name="Migliaia 35 2 4 2 2" xfId="35667" xr:uid="{00000000-0005-0000-0000-000067790000}"/>
    <cellStyle name="Migliaia 35 2 4 2 3" xfId="40969" xr:uid="{00000000-0005-0000-0000-000068790000}"/>
    <cellStyle name="Migliaia 35 2 4 3" xfId="14330" xr:uid="{00000000-0005-0000-0000-000069790000}"/>
    <cellStyle name="Migliaia 35 2 4 4" xfId="16761" xr:uid="{00000000-0005-0000-0000-00006A790000}"/>
    <cellStyle name="Migliaia 35 2 4 4 2" xfId="38318" xr:uid="{00000000-0005-0000-0000-00006B790000}"/>
    <cellStyle name="Migliaia 35 2 4 5" xfId="12751" xr:uid="{00000000-0005-0000-0000-00006C790000}"/>
    <cellStyle name="Migliaia 35 2 5" xfId="9437" xr:uid="{00000000-0005-0000-0000-00006D790000}"/>
    <cellStyle name="Migliaia 35 2 5 2" xfId="30153" xr:uid="{00000000-0005-0000-0000-00006E790000}"/>
    <cellStyle name="Migliaia 35 2 5 2 2" xfId="35668" xr:uid="{00000000-0005-0000-0000-00006F790000}"/>
    <cellStyle name="Migliaia 35 2 5 2 3" xfId="40970" xr:uid="{00000000-0005-0000-0000-000070790000}"/>
    <cellStyle name="Migliaia 35 2 5 3" xfId="33094" xr:uid="{00000000-0005-0000-0000-000071790000}"/>
    <cellStyle name="Migliaia 35 2 5 4" xfId="38319" xr:uid="{00000000-0005-0000-0000-000072790000}"/>
    <cellStyle name="Migliaia 35 2 6" xfId="16757" xr:uid="{00000000-0005-0000-0000-000073790000}"/>
    <cellStyle name="Migliaia 35 2 6 2" xfId="30154" xr:uid="{00000000-0005-0000-0000-000074790000}"/>
    <cellStyle name="Migliaia 35 2 6 2 2" xfId="35669" xr:uid="{00000000-0005-0000-0000-000075790000}"/>
    <cellStyle name="Migliaia 35 2 6 2 3" xfId="40971" xr:uid="{00000000-0005-0000-0000-000076790000}"/>
    <cellStyle name="Migliaia 35 2 6 3" xfId="33095" xr:uid="{00000000-0005-0000-0000-000077790000}"/>
    <cellStyle name="Migliaia 35 2 6 4" xfId="38320" xr:uid="{00000000-0005-0000-0000-000078790000}"/>
    <cellStyle name="Migliaia 35 2 6 5" xfId="21097" xr:uid="{00000000-0005-0000-0000-000079790000}"/>
    <cellStyle name="Migliaia 35 2 7" xfId="21095" xr:uid="{00000000-0005-0000-0000-00007A790000}"/>
    <cellStyle name="Migliaia 35 2 8" xfId="1868" xr:uid="{00000000-0005-0000-0000-00007B790000}"/>
    <cellStyle name="Migliaia 35 3" xfId="535" xr:uid="{00000000-0005-0000-0000-00007C790000}"/>
    <cellStyle name="Migliaia 35 3 10" xfId="21098" xr:uid="{00000000-0005-0000-0000-00007D790000}"/>
    <cellStyle name="Migliaia 35 3 11" xfId="12752" xr:uid="{00000000-0005-0000-0000-00007E790000}"/>
    <cellStyle name="Migliaia 35 3 12" xfId="1869" xr:uid="{00000000-0005-0000-0000-00007F790000}"/>
    <cellStyle name="Migliaia 35 3 2" xfId="536" xr:uid="{00000000-0005-0000-0000-000080790000}"/>
    <cellStyle name="Migliaia 35 3 2 2" xfId="4470" xr:uid="{00000000-0005-0000-0000-000081790000}"/>
    <cellStyle name="Migliaia 35 3 2 2 2" xfId="8304" xr:uid="{00000000-0005-0000-0000-000082790000}"/>
    <cellStyle name="Migliaia 35 3 2 2 2 2" xfId="14756" xr:uid="{00000000-0005-0000-0000-000083790000}"/>
    <cellStyle name="Migliaia 35 3 2 2 2 2 2" xfId="18178" xr:uid="{00000000-0005-0000-0000-000084790000}"/>
    <cellStyle name="Migliaia 35 3 2 2 2 2 2 2" xfId="35670" xr:uid="{00000000-0005-0000-0000-000085790000}"/>
    <cellStyle name="Migliaia 35 3 2 2 2 2 3" xfId="40972" xr:uid="{00000000-0005-0000-0000-000086790000}"/>
    <cellStyle name="Migliaia 35 3 2 2 2 2 4" xfId="30155" xr:uid="{00000000-0005-0000-0000-000087790000}"/>
    <cellStyle name="Migliaia 35 3 2 2 2 3" xfId="33096" xr:uid="{00000000-0005-0000-0000-000088790000}"/>
    <cellStyle name="Migliaia 35 3 2 2 2 4" xfId="38321" xr:uid="{00000000-0005-0000-0000-000089790000}"/>
    <cellStyle name="Migliaia 35 3 2 2 2 5" xfId="43898" xr:uid="{00000000-0005-0000-0000-00008A790000}"/>
    <cellStyle name="Migliaia 35 3 2 2 2 6" xfId="47184" xr:uid="{00000000-0005-0000-0000-00008B790000}"/>
    <cellStyle name="Migliaia 35 3 2 2 2 7" xfId="50200" xr:uid="{00000000-0005-0000-0000-00008C790000}"/>
    <cellStyle name="Migliaia 35 3 2 2 2 8" xfId="13975" xr:uid="{00000000-0005-0000-0000-00008D790000}"/>
    <cellStyle name="Migliaia 35 3 2 2 3" xfId="7866" xr:uid="{00000000-0005-0000-0000-00008E790000}"/>
    <cellStyle name="Migliaia 35 3 2 2 4" xfId="7045" xr:uid="{00000000-0005-0000-0000-00008F790000}"/>
    <cellStyle name="Migliaia 35 3 2 2 4 2" xfId="17818" xr:uid="{00000000-0005-0000-0000-000090790000}"/>
    <cellStyle name="Migliaia 35 3 2 2 4 3" xfId="43888" xr:uid="{00000000-0005-0000-0000-000091790000}"/>
    <cellStyle name="Migliaia 35 3 2 2 4 4" xfId="46811" xr:uid="{00000000-0005-0000-0000-000092790000}"/>
    <cellStyle name="Migliaia 35 3 2 2 4 5" xfId="49827" xr:uid="{00000000-0005-0000-0000-000093790000}"/>
    <cellStyle name="Migliaia 35 3 2 2 5" xfId="16764" xr:uid="{00000000-0005-0000-0000-000094790000}"/>
    <cellStyle name="Migliaia 35 3 2 2 6" xfId="21100" xr:uid="{00000000-0005-0000-0000-000095790000}"/>
    <cellStyle name="Migliaia 35 3 2 3" xfId="3678" xr:uid="{00000000-0005-0000-0000-000096790000}"/>
    <cellStyle name="Migliaia 35 3 2 3 2" xfId="8715" xr:uid="{00000000-0005-0000-0000-000097790000}"/>
    <cellStyle name="Migliaia 35 3 2 3 2 2" xfId="35671" xr:uid="{00000000-0005-0000-0000-000098790000}"/>
    <cellStyle name="Migliaia 35 3 2 3 2 3" xfId="40973" xr:uid="{00000000-0005-0000-0000-000099790000}"/>
    <cellStyle name="Migliaia 35 3 2 3 2 4" xfId="30156" xr:uid="{00000000-0005-0000-0000-00009A790000}"/>
    <cellStyle name="Migliaia 35 3 2 3 3" xfId="8305" xr:uid="{00000000-0005-0000-0000-00009B790000}"/>
    <cellStyle name="Migliaia 35 3 2 3 4" xfId="16765" xr:uid="{00000000-0005-0000-0000-00009C790000}"/>
    <cellStyle name="Migliaia 35 3 2 3 4 2" xfId="38322" xr:uid="{00000000-0005-0000-0000-00009D790000}"/>
    <cellStyle name="Migliaia 35 3 2 3 5" xfId="12753" xr:uid="{00000000-0005-0000-0000-00009E790000}"/>
    <cellStyle name="Migliaia 35 3 2 4" xfId="7651" xr:uid="{00000000-0005-0000-0000-00009F790000}"/>
    <cellStyle name="Migliaia 35 3 2 4 2" xfId="14394" xr:uid="{00000000-0005-0000-0000-0000A0790000}"/>
    <cellStyle name="Migliaia 35 3 2 4 2 2" xfId="35672" xr:uid="{00000000-0005-0000-0000-0000A1790000}"/>
    <cellStyle name="Migliaia 35 3 2 4 2 3" xfId="40974" xr:uid="{00000000-0005-0000-0000-0000A2790000}"/>
    <cellStyle name="Migliaia 35 3 2 4 3" xfId="33097" xr:uid="{00000000-0005-0000-0000-0000A3790000}"/>
    <cellStyle name="Migliaia 35 3 2 4 4" xfId="38323" xr:uid="{00000000-0005-0000-0000-0000A4790000}"/>
    <cellStyle name="Migliaia 35 3 2 4 5" xfId="13498" xr:uid="{00000000-0005-0000-0000-0000A5790000}"/>
    <cellStyle name="Migliaia 35 3 2 5" xfId="13648" xr:uid="{00000000-0005-0000-0000-0000A6790000}"/>
    <cellStyle name="Migliaia 35 3 2 5 2" xfId="30157" xr:uid="{00000000-0005-0000-0000-0000A7790000}"/>
    <cellStyle name="Migliaia 35 3 2 5 2 2" xfId="35673" xr:uid="{00000000-0005-0000-0000-0000A8790000}"/>
    <cellStyle name="Migliaia 35 3 2 5 2 3" xfId="40975" xr:uid="{00000000-0005-0000-0000-0000A9790000}"/>
    <cellStyle name="Migliaia 35 3 2 5 3" xfId="33098" xr:uid="{00000000-0005-0000-0000-0000AA790000}"/>
    <cellStyle name="Migliaia 35 3 2 5 4" xfId="38324" xr:uid="{00000000-0005-0000-0000-0000AB790000}"/>
    <cellStyle name="Migliaia 35 3 2 6" xfId="16763" xr:uid="{00000000-0005-0000-0000-0000AC790000}"/>
    <cellStyle name="Migliaia 35 3 2 6 2" xfId="30158" xr:uid="{00000000-0005-0000-0000-0000AD790000}"/>
    <cellStyle name="Migliaia 35 3 2 6 2 2" xfId="35674" xr:uid="{00000000-0005-0000-0000-0000AE790000}"/>
    <cellStyle name="Migliaia 35 3 2 6 2 3" xfId="40976" xr:uid="{00000000-0005-0000-0000-0000AF790000}"/>
    <cellStyle name="Migliaia 35 3 2 6 3" xfId="33099" xr:uid="{00000000-0005-0000-0000-0000B0790000}"/>
    <cellStyle name="Migliaia 35 3 2 6 4" xfId="38325" xr:uid="{00000000-0005-0000-0000-0000B1790000}"/>
    <cellStyle name="Migliaia 35 3 2 6 5" xfId="21101" xr:uid="{00000000-0005-0000-0000-0000B2790000}"/>
    <cellStyle name="Migliaia 35 3 2 7" xfId="21099" xr:uid="{00000000-0005-0000-0000-0000B3790000}"/>
    <cellStyle name="Migliaia 35 3 2 8" xfId="2496" xr:uid="{00000000-0005-0000-0000-0000B4790000}"/>
    <cellStyle name="Migliaia 35 3 3" xfId="2495" xr:uid="{00000000-0005-0000-0000-0000B5790000}"/>
    <cellStyle name="Migliaia 35 3 3 2" xfId="4469" xr:uid="{00000000-0005-0000-0000-0000B6790000}"/>
    <cellStyle name="Migliaia 35 3 3 2 2" xfId="6048" xr:uid="{00000000-0005-0000-0000-0000B7790000}"/>
    <cellStyle name="Migliaia 35 3 3 2 2 2" xfId="35676" xr:uid="{00000000-0005-0000-0000-0000B8790000}"/>
    <cellStyle name="Migliaia 35 3 3 2 2 3" xfId="40978" xr:uid="{00000000-0005-0000-0000-0000B9790000}"/>
    <cellStyle name="Migliaia 35 3 3 2 3" xfId="14527" xr:uid="{00000000-0005-0000-0000-0000BA790000}"/>
    <cellStyle name="Migliaia 35 3 3 2 4" xfId="16767" xr:uid="{00000000-0005-0000-0000-0000BB790000}"/>
    <cellStyle name="Migliaia 35 3 3 2 4 2" xfId="38327" xr:uid="{00000000-0005-0000-0000-0000BC790000}"/>
    <cellStyle name="Migliaia 35 3 3 2 5" xfId="12755" xr:uid="{00000000-0005-0000-0000-0000BD790000}"/>
    <cellStyle name="Migliaia 35 3 3 3" xfId="5800" xr:uid="{00000000-0005-0000-0000-0000BE790000}"/>
    <cellStyle name="Migliaia 35 3 3 3 2" xfId="30160" xr:uid="{00000000-0005-0000-0000-0000BF790000}"/>
    <cellStyle name="Migliaia 35 3 3 3 2 2" xfId="35677" xr:uid="{00000000-0005-0000-0000-0000C0790000}"/>
    <cellStyle name="Migliaia 35 3 3 3 2 3" xfId="40979" xr:uid="{00000000-0005-0000-0000-0000C1790000}"/>
    <cellStyle name="Migliaia 35 3 3 3 3" xfId="33101" xr:uid="{00000000-0005-0000-0000-0000C2790000}"/>
    <cellStyle name="Migliaia 35 3 3 3 4" xfId="38328" xr:uid="{00000000-0005-0000-0000-0000C3790000}"/>
    <cellStyle name="Migliaia 35 3 3 4" xfId="16766" xr:uid="{00000000-0005-0000-0000-0000C4790000}"/>
    <cellStyle name="Migliaia 35 3 3 4 2" xfId="30161" xr:uid="{00000000-0005-0000-0000-0000C5790000}"/>
    <cellStyle name="Migliaia 35 3 3 4 2 2" xfId="35678" xr:uid="{00000000-0005-0000-0000-0000C6790000}"/>
    <cellStyle name="Migliaia 35 3 3 4 2 3" xfId="40980" xr:uid="{00000000-0005-0000-0000-0000C7790000}"/>
    <cellStyle name="Migliaia 35 3 3 4 3" xfId="33102" xr:uid="{00000000-0005-0000-0000-0000C8790000}"/>
    <cellStyle name="Migliaia 35 3 3 4 4" xfId="38329" xr:uid="{00000000-0005-0000-0000-0000C9790000}"/>
    <cellStyle name="Migliaia 35 3 3 4 5" xfId="21102" xr:uid="{00000000-0005-0000-0000-0000CA790000}"/>
    <cellStyle name="Migliaia 35 3 3 5" xfId="21103" xr:uid="{00000000-0005-0000-0000-0000CB790000}"/>
    <cellStyle name="Migliaia 35 3 3 5 2" xfId="30162" xr:uid="{00000000-0005-0000-0000-0000CC790000}"/>
    <cellStyle name="Migliaia 35 3 3 5 2 2" xfId="35679" xr:uid="{00000000-0005-0000-0000-0000CD790000}"/>
    <cellStyle name="Migliaia 35 3 3 5 2 3" xfId="40981" xr:uid="{00000000-0005-0000-0000-0000CE790000}"/>
    <cellStyle name="Migliaia 35 3 3 5 3" xfId="33103" xr:uid="{00000000-0005-0000-0000-0000CF790000}"/>
    <cellStyle name="Migliaia 35 3 3 5 4" xfId="38330" xr:uid="{00000000-0005-0000-0000-0000D0790000}"/>
    <cellStyle name="Migliaia 35 3 3 6" xfId="30159" xr:uid="{00000000-0005-0000-0000-0000D1790000}"/>
    <cellStyle name="Migliaia 35 3 3 6 2" xfId="35675" xr:uid="{00000000-0005-0000-0000-0000D2790000}"/>
    <cellStyle name="Migliaia 35 3 3 6 3" xfId="40977" xr:uid="{00000000-0005-0000-0000-0000D3790000}"/>
    <cellStyle name="Migliaia 35 3 3 7" xfId="33100" xr:uid="{00000000-0005-0000-0000-0000D4790000}"/>
    <cellStyle name="Migliaia 35 3 3 8" xfId="38326" xr:uid="{00000000-0005-0000-0000-0000D5790000}"/>
    <cellStyle name="Migliaia 35 3 3 9" xfId="12754" xr:uid="{00000000-0005-0000-0000-0000D6790000}"/>
    <cellStyle name="Migliaia 35 3 4" xfId="3295" xr:uid="{00000000-0005-0000-0000-0000D7790000}"/>
    <cellStyle name="Migliaia 35 3 4 2" xfId="4805" xr:uid="{00000000-0005-0000-0000-0000D8790000}"/>
    <cellStyle name="Migliaia 35 3 4 2 2" xfId="10757" xr:uid="{00000000-0005-0000-0000-0000D9790000}"/>
    <cellStyle name="Migliaia 35 3 4 2 3" xfId="14354" xr:uid="{00000000-0005-0000-0000-0000DA790000}"/>
    <cellStyle name="Migliaia 35 3 4 2 4" xfId="16769" xr:uid="{00000000-0005-0000-0000-0000DB790000}"/>
    <cellStyle name="Migliaia 35 3 4 2 5" xfId="28674" xr:uid="{00000000-0005-0000-0000-0000DC790000}"/>
    <cellStyle name="Migliaia 35 3 4 2 6" xfId="12757" xr:uid="{00000000-0005-0000-0000-0000DD790000}"/>
    <cellStyle name="Migliaia 35 3 4 3" xfId="10005" xr:uid="{00000000-0005-0000-0000-0000DE790000}"/>
    <cellStyle name="Migliaia 35 3 4 3 2" xfId="31608" xr:uid="{00000000-0005-0000-0000-0000DF790000}"/>
    <cellStyle name="Migliaia 35 3 4 3 2 2" xfId="36768" xr:uid="{00000000-0005-0000-0000-0000E0790000}"/>
    <cellStyle name="Migliaia 35 3 4 3 2 3" xfId="42070" xr:uid="{00000000-0005-0000-0000-0000E1790000}"/>
    <cellStyle name="Migliaia 35 3 4 3 3" xfId="34117" xr:uid="{00000000-0005-0000-0000-0000E2790000}"/>
    <cellStyle name="Migliaia 35 3 4 3 4" xfId="39419" xr:uid="{00000000-0005-0000-0000-0000E3790000}"/>
    <cellStyle name="Migliaia 35 3 4 4" xfId="16768" xr:uid="{00000000-0005-0000-0000-0000E4790000}"/>
    <cellStyle name="Migliaia 35 3 4 4 2" xfId="35680" xr:uid="{00000000-0005-0000-0000-0000E5790000}"/>
    <cellStyle name="Migliaia 35 3 4 4 3" xfId="40982" xr:uid="{00000000-0005-0000-0000-0000E6790000}"/>
    <cellStyle name="Migliaia 35 3 4 4 4" xfId="30163" xr:uid="{00000000-0005-0000-0000-0000E7790000}"/>
    <cellStyle name="Migliaia 35 3 4 5" xfId="33104" xr:uid="{00000000-0005-0000-0000-0000E8790000}"/>
    <cellStyle name="Migliaia 35 3 4 6" xfId="38331" xr:uid="{00000000-0005-0000-0000-0000E9790000}"/>
    <cellStyle name="Migliaia 35 3 4 7" xfId="12756" xr:uid="{00000000-0005-0000-0000-0000EA790000}"/>
    <cellStyle name="Migliaia 35 3 5" xfId="4101" xr:uid="{00000000-0005-0000-0000-0000EB790000}"/>
    <cellStyle name="Migliaia 35 3 5 2" xfId="10571" xr:uid="{00000000-0005-0000-0000-0000EC790000}"/>
    <cellStyle name="Migliaia 35 3 5 2 2" xfId="31609" xr:uid="{00000000-0005-0000-0000-0000ED790000}"/>
    <cellStyle name="Migliaia 35 3 5 2 2 2" xfId="36769" xr:uid="{00000000-0005-0000-0000-0000EE790000}"/>
    <cellStyle name="Migliaia 35 3 5 2 2 3" xfId="42071" xr:uid="{00000000-0005-0000-0000-0000EF790000}"/>
    <cellStyle name="Migliaia 35 3 5 2 3" xfId="34118" xr:uid="{00000000-0005-0000-0000-0000F0790000}"/>
    <cellStyle name="Migliaia 35 3 5 2 4" xfId="39420" xr:uid="{00000000-0005-0000-0000-0000F1790000}"/>
    <cellStyle name="Migliaia 35 3 5 3" xfId="16770" xr:uid="{00000000-0005-0000-0000-0000F2790000}"/>
    <cellStyle name="Migliaia 35 3 5 3 2" xfId="35681" xr:uid="{00000000-0005-0000-0000-0000F3790000}"/>
    <cellStyle name="Migliaia 35 3 5 3 3" xfId="40983" xr:uid="{00000000-0005-0000-0000-0000F4790000}"/>
    <cellStyle name="Migliaia 35 3 5 3 4" xfId="30164" xr:uid="{00000000-0005-0000-0000-0000F5790000}"/>
    <cellStyle name="Migliaia 35 3 5 4" xfId="33105" xr:uid="{00000000-0005-0000-0000-0000F6790000}"/>
    <cellStyle name="Migliaia 35 3 5 5" xfId="38332" xr:uid="{00000000-0005-0000-0000-0000F7790000}"/>
    <cellStyle name="Migliaia 35 3 5 6" xfId="12758" xr:uid="{00000000-0005-0000-0000-0000F8790000}"/>
    <cellStyle name="Migliaia 35 3 6" xfId="3677" xr:uid="{00000000-0005-0000-0000-0000F9790000}"/>
    <cellStyle name="Migliaia 35 3 6 2" xfId="10276" xr:uid="{00000000-0005-0000-0000-0000FA790000}"/>
    <cellStyle name="Migliaia 35 3 6 2 2" xfId="35682" xr:uid="{00000000-0005-0000-0000-0000FB790000}"/>
    <cellStyle name="Migliaia 35 3 6 2 3" xfId="40984" xr:uid="{00000000-0005-0000-0000-0000FC790000}"/>
    <cellStyle name="Migliaia 35 3 6 3" xfId="14597" xr:uid="{00000000-0005-0000-0000-0000FD790000}"/>
    <cellStyle name="Migliaia 35 3 6 4" xfId="16771" xr:uid="{00000000-0005-0000-0000-0000FE790000}"/>
    <cellStyle name="Migliaia 35 3 6 4 2" xfId="38333" xr:uid="{00000000-0005-0000-0000-0000FF790000}"/>
    <cellStyle name="Migliaia 35 3 6 5" xfId="12759" xr:uid="{00000000-0005-0000-0000-0000007A0000}"/>
    <cellStyle name="Migliaia 35 3 7" xfId="8551" xr:uid="{00000000-0005-0000-0000-0000017A0000}"/>
    <cellStyle name="Migliaia 35 3 7 2" xfId="30165" xr:uid="{00000000-0005-0000-0000-0000027A0000}"/>
    <cellStyle name="Migliaia 35 3 7 2 2" xfId="35683" xr:uid="{00000000-0005-0000-0000-0000037A0000}"/>
    <cellStyle name="Migliaia 35 3 7 2 3" xfId="40985" xr:uid="{00000000-0005-0000-0000-0000047A0000}"/>
    <cellStyle name="Migliaia 35 3 7 3" xfId="33106" xr:uid="{00000000-0005-0000-0000-0000057A0000}"/>
    <cellStyle name="Migliaia 35 3 7 4" xfId="38334" xr:uid="{00000000-0005-0000-0000-0000067A0000}"/>
    <cellStyle name="Migliaia 35 3 8" xfId="13649" xr:uid="{00000000-0005-0000-0000-0000077A0000}"/>
    <cellStyle name="Migliaia 35 3 8 2" xfId="30166" xr:uid="{00000000-0005-0000-0000-0000087A0000}"/>
    <cellStyle name="Migliaia 35 3 8 2 2" xfId="35684" xr:uid="{00000000-0005-0000-0000-0000097A0000}"/>
    <cellStyle name="Migliaia 35 3 8 2 3" xfId="40986" xr:uid="{00000000-0005-0000-0000-00000A7A0000}"/>
    <cellStyle name="Migliaia 35 3 8 3" xfId="33107" xr:uid="{00000000-0005-0000-0000-00000B7A0000}"/>
    <cellStyle name="Migliaia 35 3 8 4" xfId="38335" xr:uid="{00000000-0005-0000-0000-00000C7A0000}"/>
    <cellStyle name="Migliaia 35 3 8 5" xfId="21104" xr:uid="{00000000-0005-0000-0000-00000D7A0000}"/>
    <cellStyle name="Migliaia 35 3 9" xfId="16762" xr:uid="{00000000-0005-0000-0000-00000E7A0000}"/>
    <cellStyle name="Migliaia 35 4" xfId="537" xr:uid="{00000000-0005-0000-0000-00000F7A0000}"/>
    <cellStyle name="Migliaia 35 4 2" xfId="4471" xr:uid="{00000000-0005-0000-0000-0000107A0000}"/>
    <cellStyle name="Migliaia 35 4 2 2" xfId="5147" xr:uid="{00000000-0005-0000-0000-0000117A0000}"/>
    <cellStyle name="Migliaia 35 4 2 2 2" xfId="30167" xr:uid="{00000000-0005-0000-0000-0000127A0000}"/>
    <cellStyle name="Migliaia 35 4 2 2 2 2" xfId="35685" xr:uid="{00000000-0005-0000-0000-0000137A0000}"/>
    <cellStyle name="Migliaia 35 4 2 2 2 3" xfId="40987" xr:uid="{00000000-0005-0000-0000-0000147A0000}"/>
    <cellStyle name="Migliaia 35 4 2 2 3" xfId="33108" xr:uid="{00000000-0005-0000-0000-0000157A0000}"/>
    <cellStyle name="Migliaia 35 4 2 2 4" xfId="38336" xr:uid="{00000000-0005-0000-0000-0000167A0000}"/>
    <cellStyle name="Migliaia 35 4 2 3" xfId="8306" xr:uid="{00000000-0005-0000-0000-0000177A0000}"/>
    <cellStyle name="Migliaia 35 4 2 3 2" xfId="30168" xr:uid="{00000000-0005-0000-0000-0000187A0000}"/>
    <cellStyle name="Migliaia 35 4 2 3 2 2" xfId="35686" xr:uid="{00000000-0005-0000-0000-0000197A0000}"/>
    <cellStyle name="Migliaia 35 4 2 3 2 3" xfId="40988" xr:uid="{00000000-0005-0000-0000-00001A7A0000}"/>
    <cellStyle name="Migliaia 35 4 2 3 3" xfId="33109" xr:uid="{00000000-0005-0000-0000-00001B7A0000}"/>
    <cellStyle name="Migliaia 35 4 2 3 4" xfId="38337" xr:uid="{00000000-0005-0000-0000-00001C7A0000}"/>
    <cellStyle name="Migliaia 35 4 2 4" xfId="7653" xr:uid="{00000000-0005-0000-0000-00001D7A0000}"/>
    <cellStyle name="Migliaia 35 4 2 5" xfId="7047" xr:uid="{00000000-0005-0000-0000-00001E7A0000}"/>
    <cellStyle name="Migliaia 35 4 2 5 2" xfId="17820" xr:uid="{00000000-0005-0000-0000-00001F7A0000}"/>
    <cellStyle name="Migliaia 35 4 2 5 3" xfId="44839" xr:uid="{00000000-0005-0000-0000-0000207A0000}"/>
    <cellStyle name="Migliaia 35 4 2 5 4" xfId="46813" xr:uid="{00000000-0005-0000-0000-0000217A0000}"/>
    <cellStyle name="Migliaia 35 4 2 5 5" xfId="49829" xr:uid="{00000000-0005-0000-0000-0000227A0000}"/>
    <cellStyle name="Migliaia 35 4 2 6" xfId="16773" xr:uid="{00000000-0005-0000-0000-0000237A0000}"/>
    <cellStyle name="Migliaia 35 4 2 7" xfId="21106" xr:uid="{00000000-0005-0000-0000-0000247A0000}"/>
    <cellStyle name="Migliaia 35 4 3" xfId="5148" xr:uid="{00000000-0005-0000-0000-0000257A0000}"/>
    <cellStyle name="Migliaia 35 4 3 2" xfId="14528" xr:uid="{00000000-0005-0000-0000-0000267A0000}"/>
    <cellStyle name="Migliaia 35 4 3 2 2" xfId="35687" xr:uid="{00000000-0005-0000-0000-0000277A0000}"/>
    <cellStyle name="Migliaia 35 4 3 2 3" xfId="40989" xr:uid="{00000000-0005-0000-0000-0000287A0000}"/>
    <cellStyle name="Migliaia 35 4 3 3" xfId="33110" xr:uid="{00000000-0005-0000-0000-0000297A0000}"/>
    <cellStyle name="Migliaia 35 4 3 4" xfId="38338" xr:uid="{00000000-0005-0000-0000-00002A7A0000}"/>
    <cellStyle name="Migliaia 35 4 3 5" xfId="13647" xr:uid="{00000000-0005-0000-0000-00002B7A0000}"/>
    <cellStyle name="Migliaia 35 4 4" xfId="8307" xr:uid="{00000000-0005-0000-0000-00002C7A0000}"/>
    <cellStyle name="Migliaia 35 4 4 2" xfId="30169" xr:uid="{00000000-0005-0000-0000-00002D7A0000}"/>
    <cellStyle name="Migliaia 35 4 4 2 2" xfId="35688" xr:uid="{00000000-0005-0000-0000-00002E7A0000}"/>
    <cellStyle name="Migliaia 35 4 4 2 3" xfId="40990" xr:uid="{00000000-0005-0000-0000-00002F7A0000}"/>
    <cellStyle name="Migliaia 35 4 4 3" xfId="33111" xr:uid="{00000000-0005-0000-0000-0000307A0000}"/>
    <cellStyle name="Migliaia 35 4 4 4" xfId="38339" xr:uid="{00000000-0005-0000-0000-0000317A0000}"/>
    <cellStyle name="Migliaia 35 4 5" xfId="7652" xr:uid="{00000000-0005-0000-0000-0000327A0000}"/>
    <cellStyle name="Migliaia 35 4 5 2" xfId="30170" xr:uid="{00000000-0005-0000-0000-0000337A0000}"/>
    <cellStyle name="Migliaia 35 4 5 2 2" xfId="35689" xr:uid="{00000000-0005-0000-0000-0000347A0000}"/>
    <cellStyle name="Migliaia 35 4 5 2 3" xfId="40991" xr:uid="{00000000-0005-0000-0000-0000357A0000}"/>
    <cellStyle name="Migliaia 35 4 5 3" xfId="33112" xr:uid="{00000000-0005-0000-0000-0000367A0000}"/>
    <cellStyle name="Migliaia 35 4 5 4" xfId="38340" xr:uid="{00000000-0005-0000-0000-0000377A0000}"/>
    <cellStyle name="Migliaia 35 4 6" xfId="7046" xr:uid="{00000000-0005-0000-0000-0000387A0000}"/>
    <cellStyle name="Migliaia 35 4 6 2" xfId="17819" xr:uid="{00000000-0005-0000-0000-0000397A0000}"/>
    <cellStyle name="Migliaia 35 4 6 2 2" xfId="35690" xr:uid="{00000000-0005-0000-0000-00003A7A0000}"/>
    <cellStyle name="Migliaia 35 4 6 2 3" xfId="40992" xr:uid="{00000000-0005-0000-0000-00003B7A0000}"/>
    <cellStyle name="Migliaia 35 4 6 2 4" xfId="30171" xr:uid="{00000000-0005-0000-0000-00003C7A0000}"/>
    <cellStyle name="Migliaia 35 4 6 3" xfId="33113" xr:uid="{00000000-0005-0000-0000-00003D7A0000}"/>
    <cellStyle name="Migliaia 35 4 6 4" xfId="38341" xr:uid="{00000000-0005-0000-0000-00003E7A0000}"/>
    <cellStyle name="Migliaia 35 4 6 5" xfId="21107" xr:uid="{00000000-0005-0000-0000-00003F7A0000}"/>
    <cellStyle name="Migliaia 35 4 6 6" xfId="28757" xr:uid="{00000000-0005-0000-0000-0000407A0000}"/>
    <cellStyle name="Migliaia 35 4 6 7" xfId="46812" xr:uid="{00000000-0005-0000-0000-0000417A0000}"/>
    <cellStyle name="Migliaia 35 4 6 8" xfId="49828" xr:uid="{00000000-0005-0000-0000-0000427A0000}"/>
    <cellStyle name="Migliaia 35 4 7" xfId="16772" xr:uid="{00000000-0005-0000-0000-0000437A0000}"/>
    <cellStyle name="Migliaia 35 4 7 2" xfId="30172" xr:uid="{00000000-0005-0000-0000-0000447A0000}"/>
    <cellStyle name="Migliaia 35 4 7 2 2" xfId="35691" xr:uid="{00000000-0005-0000-0000-0000457A0000}"/>
    <cellStyle name="Migliaia 35 4 7 2 3" xfId="40993" xr:uid="{00000000-0005-0000-0000-0000467A0000}"/>
    <cellStyle name="Migliaia 35 4 7 3" xfId="33114" xr:uid="{00000000-0005-0000-0000-0000477A0000}"/>
    <cellStyle name="Migliaia 35 4 7 4" xfId="38342" xr:uid="{00000000-0005-0000-0000-0000487A0000}"/>
    <cellStyle name="Migliaia 35 4 7 5" xfId="21108" xr:uid="{00000000-0005-0000-0000-0000497A0000}"/>
    <cellStyle name="Migliaia 35 4 8" xfId="21105" xr:uid="{00000000-0005-0000-0000-00004A7A0000}"/>
    <cellStyle name="Migliaia 35 4 9" xfId="2497" xr:uid="{00000000-0005-0000-0000-00004B7A0000}"/>
    <cellStyle name="Migliaia 35 5" xfId="538" xr:uid="{00000000-0005-0000-0000-00004C7A0000}"/>
    <cellStyle name="Migliaia 35 5 2" xfId="4472" xr:uid="{00000000-0005-0000-0000-00004D7A0000}"/>
    <cellStyle name="Migliaia 35 5 2 2" xfId="14757" xr:uid="{00000000-0005-0000-0000-00004E7A0000}"/>
    <cellStyle name="Migliaia 35 5 2 2 2" xfId="35692" xr:uid="{00000000-0005-0000-0000-00004F7A0000}"/>
    <cellStyle name="Migliaia 35 5 2 2 3" xfId="40994" xr:uid="{00000000-0005-0000-0000-0000507A0000}"/>
    <cellStyle name="Migliaia 35 5 2 3" xfId="16775" xr:uid="{00000000-0005-0000-0000-0000517A0000}"/>
    <cellStyle name="Migliaia 35 5 2 3 2" xfId="33115" xr:uid="{00000000-0005-0000-0000-0000527A0000}"/>
    <cellStyle name="Migliaia 35 5 2 4" xfId="38343" xr:uid="{00000000-0005-0000-0000-0000537A0000}"/>
    <cellStyle name="Migliaia 35 5 2 5" xfId="12760" xr:uid="{00000000-0005-0000-0000-0000547A0000}"/>
    <cellStyle name="Migliaia 35 5 3" xfId="7654" xr:uid="{00000000-0005-0000-0000-0000557A0000}"/>
    <cellStyle name="Migliaia 35 5 3 2" xfId="30173" xr:uid="{00000000-0005-0000-0000-0000567A0000}"/>
    <cellStyle name="Migliaia 35 5 3 2 2" xfId="35693" xr:uid="{00000000-0005-0000-0000-0000577A0000}"/>
    <cellStyle name="Migliaia 35 5 3 2 3" xfId="40995" xr:uid="{00000000-0005-0000-0000-0000587A0000}"/>
    <cellStyle name="Migliaia 35 5 3 3" xfId="33116" xr:uid="{00000000-0005-0000-0000-0000597A0000}"/>
    <cellStyle name="Migliaia 35 5 3 4" xfId="38344" xr:uid="{00000000-0005-0000-0000-00005A7A0000}"/>
    <cellStyle name="Migliaia 35 5 4" xfId="7048" xr:uid="{00000000-0005-0000-0000-00005B7A0000}"/>
    <cellStyle name="Migliaia 35 5 4 2" xfId="17821" xr:uid="{00000000-0005-0000-0000-00005C7A0000}"/>
    <cellStyle name="Migliaia 35 5 4 2 2" xfId="35694" xr:uid="{00000000-0005-0000-0000-00005D7A0000}"/>
    <cellStyle name="Migliaia 35 5 4 2 3" xfId="40996" xr:uid="{00000000-0005-0000-0000-00005E7A0000}"/>
    <cellStyle name="Migliaia 35 5 4 2 4" xfId="30174" xr:uid="{00000000-0005-0000-0000-00005F7A0000}"/>
    <cellStyle name="Migliaia 35 5 4 3" xfId="33117" xr:uid="{00000000-0005-0000-0000-0000607A0000}"/>
    <cellStyle name="Migliaia 35 5 4 4" xfId="38345" xr:uid="{00000000-0005-0000-0000-0000617A0000}"/>
    <cellStyle name="Migliaia 35 5 4 5" xfId="21110" xr:uid="{00000000-0005-0000-0000-0000627A0000}"/>
    <cellStyle name="Migliaia 35 5 4 6" xfId="42934" xr:uid="{00000000-0005-0000-0000-0000637A0000}"/>
    <cellStyle name="Migliaia 35 5 4 7" xfId="46814" xr:uid="{00000000-0005-0000-0000-0000647A0000}"/>
    <cellStyle name="Migliaia 35 5 4 8" xfId="49830" xr:uid="{00000000-0005-0000-0000-0000657A0000}"/>
    <cellStyle name="Migliaia 35 5 5" xfId="16774" xr:uid="{00000000-0005-0000-0000-0000667A0000}"/>
    <cellStyle name="Migliaia 35 5 5 2" xfId="30175" xr:uid="{00000000-0005-0000-0000-0000677A0000}"/>
    <cellStyle name="Migliaia 35 5 5 2 2" xfId="35695" xr:uid="{00000000-0005-0000-0000-0000687A0000}"/>
    <cellStyle name="Migliaia 35 5 5 2 3" xfId="40997" xr:uid="{00000000-0005-0000-0000-0000697A0000}"/>
    <cellStyle name="Migliaia 35 5 5 3" xfId="33118" xr:uid="{00000000-0005-0000-0000-00006A7A0000}"/>
    <cellStyle name="Migliaia 35 5 5 4" xfId="38346" xr:uid="{00000000-0005-0000-0000-00006B7A0000}"/>
    <cellStyle name="Migliaia 35 5 5 5" xfId="21111" xr:uid="{00000000-0005-0000-0000-00006C7A0000}"/>
    <cellStyle name="Migliaia 35 5 6" xfId="21112" xr:uid="{00000000-0005-0000-0000-00006D7A0000}"/>
    <cellStyle name="Migliaia 35 5 6 2" xfId="30176" xr:uid="{00000000-0005-0000-0000-00006E7A0000}"/>
    <cellStyle name="Migliaia 35 5 6 2 2" xfId="35696" xr:uid="{00000000-0005-0000-0000-00006F7A0000}"/>
    <cellStyle name="Migliaia 35 5 6 2 3" xfId="40998" xr:uid="{00000000-0005-0000-0000-0000707A0000}"/>
    <cellStyle name="Migliaia 35 5 6 3" xfId="33119" xr:uid="{00000000-0005-0000-0000-0000717A0000}"/>
    <cellStyle name="Migliaia 35 5 6 4" xfId="38347" xr:uid="{00000000-0005-0000-0000-0000727A0000}"/>
    <cellStyle name="Migliaia 35 5 7" xfId="21109" xr:uid="{00000000-0005-0000-0000-0000737A0000}"/>
    <cellStyle name="Migliaia 35 5 8" xfId="2498" xr:uid="{00000000-0005-0000-0000-0000747A0000}"/>
    <cellStyle name="Migliaia 35 6" xfId="2493" xr:uid="{00000000-0005-0000-0000-0000757A0000}"/>
    <cellStyle name="Migliaia 35 6 2" xfId="4467" xr:uid="{00000000-0005-0000-0000-0000767A0000}"/>
    <cellStyle name="Migliaia 35 6 2 2" xfId="6047" xr:uid="{00000000-0005-0000-0000-0000777A0000}"/>
    <cellStyle name="Migliaia 35 6 2 3" xfId="14961" xr:uid="{00000000-0005-0000-0000-0000787A0000}"/>
    <cellStyle name="Migliaia 35 6 2 4" xfId="16777" xr:uid="{00000000-0005-0000-0000-0000797A0000}"/>
    <cellStyle name="Migliaia 35 6 2 5" xfId="28675" xr:uid="{00000000-0005-0000-0000-00007A7A0000}"/>
    <cellStyle name="Migliaia 35 6 2 6" xfId="12762" xr:uid="{00000000-0005-0000-0000-00007B7A0000}"/>
    <cellStyle name="Migliaia 35 6 3" xfId="5799" xr:uid="{00000000-0005-0000-0000-00007C7A0000}"/>
    <cellStyle name="Migliaia 35 6 3 2" xfId="31610" xr:uid="{00000000-0005-0000-0000-00007D7A0000}"/>
    <cellStyle name="Migliaia 35 6 3 2 2" xfId="36770" xr:uid="{00000000-0005-0000-0000-00007E7A0000}"/>
    <cellStyle name="Migliaia 35 6 3 2 3" xfId="42072" xr:uid="{00000000-0005-0000-0000-00007F7A0000}"/>
    <cellStyle name="Migliaia 35 6 3 3" xfId="34119" xr:uid="{00000000-0005-0000-0000-0000807A0000}"/>
    <cellStyle name="Migliaia 35 6 3 4" xfId="39421" xr:uid="{00000000-0005-0000-0000-0000817A0000}"/>
    <cellStyle name="Migliaia 35 6 4" xfId="16776" xr:uid="{00000000-0005-0000-0000-0000827A0000}"/>
    <cellStyle name="Migliaia 35 6 4 2" xfId="35697" xr:uid="{00000000-0005-0000-0000-0000837A0000}"/>
    <cellStyle name="Migliaia 35 6 4 3" xfId="40999" xr:uid="{00000000-0005-0000-0000-0000847A0000}"/>
    <cellStyle name="Migliaia 35 6 4 4" xfId="30177" xr:uid="{00000000-0005-0000-0000-0000857A0000}"/>
    <cellStyle name="Migliaia 35 6 5" xfId="33120" xr:uid="{00000000-0005-0000-0000-0000867A0000}"/>
    <cellStyle name="Migliaia 35 6 6" xfId="38348" xr:uid="{00000000-0005-0000-0000-0000877A0000}"/>
    <cellStyle name="Migliaia 35 6 7" xfId="12761" xr:uid="{00000000-0005-0000-0000-0000887A0000}"/>
    <cellStyle name="Migliaia 35 7" xfId="4099" xr:uid="{00000000-0005-0000-0000-0000897A0000}"/>
    <cellStyle name="Migliaia 35 7 2" xfId="10569" xr:uid="{00000000-0005-0000-0000-00008A7A0000}"/>
    <cellStyle name="Migliaia 35 7 2 2" xfId="31611" xr:uid="{00000000-0005-0000-0000-00008B7A0000}"/>
    <cellStyle name="Migliaia 35 7 2 2 2" xfId="36771" xr:uid="{00000000-0005-0000-0000-00008C7A0000}"/>
    <cellStyle name="Migliaia 35 7 2 2 3" xfId="42073" xr:uid="{00000000-0005-0000-0000-00008D7A0000}"/>
    <cellStyle name="Migliaia 35 7 2 3" xfId="34120" xr:uid="{00000000-0005-0000-0000-00008E7A0000}"/>
    <cellStyle name="Migliaia 35 7 2 4" xfId="39422" xr:uid="{00000000-0005-0000-0000-00008F7A0000}"/>
    <cellStyle name="Migliaia 35 7 3" xfId="16778" xr:uid="{00000000-0005-0000-0000-0000907A0000}"/>
    <cellStyle name="Migliaia 35 7 3 2" xfId="35698" xr:uid="{00000000-0005-0000-0000-0000917A0000}"/>
    <cellStyle name="Migliaia 35 7 3 3" xfId="41000" xr:uid="{00000000-0005-0000-0000-0000927A0000}"/>
    <cellStyle name="Migliaia 35 7 3 4" xfId="30178" xr:uid="{00000000-0005-0000-0000-0000937A0000}"/>
    <cellStyle name="Migliaia 35 7 4" xfId="33121" xr:uid="{00000000-0005-0000-0000-0000947A0000}"/>
    <cellStyle name="Migliaia 35 7 5" xfId="38349" xr:uid="{00000000-0005-0000-0000-0000957A0000}"/>
    <cellStyle name="Migliaia 35 7 6" xfId="12763" xr:uid="{00000000-0005-0000-0000-0000967A0000}"/>
    <cellStyle name="Migliaia 35 8" xfId="3675" xr:uid="{00000000-0005-0000-0000-0000977A0000}"/>
    <cellStyle name="Migliaia 35 8 2" xfId="10274" xr:uid="{00000000-0005-0000-0000-0000987A0000}"/>
    <cellStyle name="Migliaia 35 8 2 2" xfId="31612" xr:uid="{00000000-0005-0000-0000-0000997A0000}"/>
    <cellStyle name="Migliaia 35 8 2 2 2" xfId="36772" xr:uid="{00000000-0005-0000-0000-00009A7A0000}"/>
    <cellStyle name="Migliaia 35 8 2 2 3" xfId="42074" xr:uid="{00000000-0005-0000-0000-00009B7A0000}"/>
    <cellStyle name="Migliaia 35 8 2 3" xfId="34121" xr:uid="{00000000-0005-0000-0000-00009C7A0000}"/>
    <cellStyle name="Migliaia 35 8 2 4" xfId="39423" xr:uid="{00000000-0005-0000-0000-00009D7A0000}"/>
    <cellStyle name="Migliaia 35 8 3" xfId="16779" xr:uid="{00000000-0005-0000-0000-00009E7A0000}"/>
    <cellStyle name="Migliaia 35 8 3 2" xfId="35699" xr:uid="{00000000-0005-0000-0000-00009F7A0000}"/>
    <cellStyle name="Migliaia 35 8 3 3" xfId="41001" xr:uid="{00000000-0005-0000-0000-0000A07A0000}"/>
    <cellStyle name="Migliaia 35 8 3 4" xfId="30179" xr:uid="{00000000-0005-0000-0000-0000A17A0000}"/>
    <cellStyle name="Migliaia 35 8 4" xfId="33122" xr:uid="{00000000-0005-0000-0000-0000A27A0000}"/>
    <cellStyle name="Migliaia 35 8 5" xfId="38350" xr:uid="{00000000-0005-0000-0000-0000A37A0000}"/>
    <cellStyle name="Migliaia 35 8 6" xfId="12764" xr:uid="{00000000-0005-0000-0000-0000A47A0000}"/>
    <cellStyle name="Migliaia 35 9" xfId="13497" xr:uid="{00000000-0005-0000-0000-0000A57A0000}"/>
    <cellStyle name="Migliaia 35 9 2" xfId="30180" xr:uid="{00000000-0005-0000-0000-0000A67A0000}"/>
    <cellStyle name="Migliaia 35 9 2 2" xfId="35700" xr:uid="{00000000-0005-0000-0000-0000A77A0000}"/>
    <cellStyle name="Migliaia 35 9 2 3" xfId="41002" xr:uid="{00000000-0005-0000-0000-0000A87A0000}"/>
    <cellStyle name="Migliaia 35 9 3" xfId="33123" xr:uid="{00000000-0005-0000-0000-0000A97A0000}"/>
    <cellStyle name="Migliaia 35 9 4" xfId="38351" xr:uid="{00000000-0005-0000-0000-0000AA7A0000}"/>
    <cellStyle name="Migliaia 36" xfId="539" xr:uid="{00000000-0005-0000-0000-0000AB7A0000}"/>
    <cellStyle name="Migliaia 36 10" xfId="16780" xr:uid="{00000000-0005-0000-0000-0000AC7A0000}"/>
    <cellStyle name="Migliaia 36 10 2" xfId="35701" xr:uid="{00000000-0005-0000-0000-0000AD7A0000}"/>
    <cellStyle name="Migliaia 36 10 3" xfId="41003" xr:uid="{00000000-0005-0000-0000-0000AE7A0000}"/>
    <cellStyle name="Migliaia 36 10 4" xfId="30181" xr:uid="{00000000-0005-0000-0000-0000AF7A0000}"/>
    <cellStyle name="Migliaia 36 11" xfId="33124" xr:uid="{00000000-0005-0000-0000-0000B07A0000}"/>
    <cellStyle name="Migliaia 36 12" xfId="38352" xr:uid="{00000000-0005-0000-0000-0000B17A0000}"/>
    <cellStyle name="Migliaia 36 13" xfId="1870" xr:uid="{00000000-0005-0000-0000-0000B27A0000}"/>
    <cellStyle name="Migliaia 36 2" xfId="540" xr:uid="{00000000-0005-0000-0000-0000B37A0000}"/>
    <cellStyle name="Migliaia 36 2 2" xfId="2500" xr:uid="{00000000-0005-0000-0000-0000B47A0000}"/>
    <cellStyle name="Migliaia 36 2 2 2" xfId="4474" xr:uid="{00000000-0005-0000-0000-0000B57A0000}"/>
    <cellStyle name="Migliaia 36 2 2 2 2" xfId="10698" xr:uid="{00000000-0005-0000-0000-0000B67A0000}"/>
    <cellStyle name="Migliaia 36 2 2 2 2 2" xfId="35702" xr:uid="{00000000-0005-0000-0000-0000B77A0000}"/>
    <cellStyle name="Migliaia 36 2 2 2 2 3" xfId="41004" xr:uid="{00000000-0005-0000-0000-0000B87A0000}"/>
    <cellStyle name="Migliaia 36 2 2 2 3" xfId="14758" xr:uid="{00000000-0005-0000-0000-0000B97A0000}"/>
    <cellStyle name="Migliaia 36 2 2 2 4" xfId="16783" xr:uid="{00000000-0005-0000-0000-0000BA7A0000}"/>
    <cellStyle name="Migliaia 36 2 2 2 4 2" xfId="38353" xr:uid="{00000000-0005-0000-0000-0000BB7A0000}"/>
    <cellStyle name="Migliaia 36 2 2 2 5" xfId="12765" xr:uid="{00000000-0005-0000-0000-0000BC7A0000}"/>
    <cellStyle name="Migliaia 36 2 2 3" xfId="7923" xr:uid="{00000000-0005-0000-0000-0000BD7A0000}"/>
    <cellStyle name="Migliaia 36 2 2 3 2" xfId="31613" xr:uid="{00000000-0005-0000-0000-0000BE7A0000}"/>
    <cellStyle name="Migliaia 36 2 2 3 2 2" xfId="36773" xr:uid="{00000000-0005-0000-0000-0000BF7A0000}"/>
    <cellStyle name="Migliaia 36 2 2 3 2 3" xfId="42075" xr:uid="{00000000-0005-0000-0000-0000C07A0000}"/>
    <cellStyle name="Migliaia 36 2 2 3 3" xfId="34122" xr:uid="{00000000-0005-0000-0000-0000C17A0000}"/>
    <cellStyle name="Migliaia 36 2 2 3 4" xfId="39424" xr:uid="{00000000-0005-0000-0000-0000C27A0000}"/>
    <cellStyle name="Migliaia 36 2 2 4" xfId="7049" xr:uid="{00000000-0005-0000-0000-0000C37A0000}"/>
    <cellStyle name="Migliaia 36 2 2 4 2" xfId="17822" xr:uid="{00000000-0005-0000-0000-0000C47A0000}"/>
    <cellStyle name="Migliaia 36 2 2 4 3" xfId="43964" xr:uid="{00000000-0005-0000-0000-0000C57A0000}"/>
    <cellStyle name="Migliaia 36 2 2 4 4" xfId="46815" xr:uid="{00000000-0005-0000-0000-0000C67A0000}"/>
    <cellStyle name="Migliaia 36 2 2 4 5" xfId="49831" xr:uid="{00000000-0005-0000-0000-0000C77A0000}"/>
    <cellStyle name="Migliaia 36 2 2 5" xfId="16782" xr:uid="{00000000-0005-0000-0000-0000C87A0000}"/>
    <cellStyle name="Migliaia 36 2 2 6" xfId="21114" xr:uid="{00000000-0005-0000-0000-0000C97A0000}"/>
    <cellStyle name="Migliaia 36 2 3" xfId="4103" xr:uid="{00000000-0005-0000-0000-0000CA7A0000}"/>
    <cellStyle name="Migliaia 36 2 3 2" xfId="10573" xr:uid="{00000000-0005-0000-0000-0000CB7A0000}"/>
    <cellStyle name="Migliaia 36 2 3 2 2" xfId="31614" xr:uid="{00000000-0005-0000-0000-0000CC7A0000}"/>
    <cellStyle name="Migliaia 36 2 3 2 2 2" xfId="36774" xr:uid="{00000000-0005-0000-0000-0000CD7A0000}"/>
    <cellStyle name="Migliaia 36 2 3 2 2 3" xfId="42076" xr:uid="{00000000-0005-0000-0000-0000CE7A0000}"/>
    <cellStyle name="Migliaia 36 2 3 2 3" xfId="34123" xr:uid="{00000000-0005-0000-0000-0000CF7A0000}"/>
    <cellStyle name="Migliaia 36 2 3 2 4" xfId="39425" xr:uid="{00000000-0005-0000-0000-0000D07A0000}"/>
    <cellStyle name="Migliaia 36 2 3 3" xfId="16784" xr:uid="{00000000-0005-0000-0000-0000D17A0000}"/>
    <cellStyle name="Migliaia 36 2 3 3 2" xfId="35703" xr:uid="{00000000-0005-0000-0000-0000D27A0000}"/>
    <cellStyle name="Migliaia 36 2 3 3 3" xfId="41005" xr:uid="{00000000-0005-0000-0000-0000D37A0000}"/>
    <cellStyle name="Migliaia 36 2 3 3 4" xfId="30182" xr:uid="{00000000-0005-0000-0000-0000D47A0000}"/>
    <cellStyle name="Migliaia 36 2 3 4" xfId="33125" xr:uid="{00000000-0005-0000-0000-0000D57A0000}"/>
    <cellStyle name="Migliaia 36 2 3 5" xfId="38354" xr:uid="{00000000-0005-0000-0000-0000D67A0000}"/>
    <cellStyle name="Migliaia 36 2 3 6" xfId="12766" xr:uid="{00000000-0005-0000-0000-0000D77A0000}"/>
    <cellStyle name="Migliaia 36 2 4" xfId="3680" xr:uid="{00000000-0005-0000-0000-0000D87A0000}"/>
    <cellStyle name="Migliaia 36 2 4 2" xfId="10278" xr:uid="{00000000-0005-0000-0000-0000D97A0000}"/>
    <cellStyle name="Migliaia 36 2 4 2 2" xfId="35704" xr:uid="{00000000-0005-0000-0000-0000DA7A0000}"/>
    <cellStyle name="Migliaia 36 2 4 2 3" xfId="41006" xr:uid="{00000000-0005-0000-0000-0000DB7A0000}"/>
    <cellStyle name="Migliaia 36 2 4 3" xfId="14921" xr:uid="{00000000-0005-0000-0000-0000DC7A0000}"/>
    <cellStyle name="Migliaia 36 2 4 4" xfId="16785" xr:uid="{00000000-0005-0000-0000-0000DD7A0000}"/>
    <cellStyle name="Migliaia 36 2 4 4 2" xfId="38355" xr:uid="{00000000-0005-0000-0000-0000DE7A0000}"/>
    <cellStyle name="Migliaia 36 2 4 5" xfId="12767" xr:uid="{00000000-0005-0000-0000-0000DF7A0000}"/>
    <cellStyle name="Migliaia 36 2 5" xfId="9438" xr:uid="{00000000-0005-0000-0000-0000E07A0000}"/>
    <cellStyle name="Migliaia 36 2 5 2" xfId="30183" xr:uid="{00000000-0005-0000-0000-0000E17A0000}"/>
    <cellStyle name="Migliaia 36 2 5 2 2" xfId="35705" xr:uid="{00000000-0005-0000-0000-0000E27A0000}"/>
    <cellStyle name="Migliaia 36 2 5 2 3" xfId="41007" xr:uid="{00000000-0005-0000-0000-0000E37A0000}"/>
    <cellStyle name="Migliaia 36 2 5 3" xfId="33126" xr:uid="{00000000-0005-0000-0000-0000E47A0000}"/>
    <cellStyle name="Migliaia 36 2 5 4" xfId="38356" xr:uid="{00000000-0005-0000-0000-0000E57A0000}"/>
    <cellStyle name="Migliaia 36 2 6" xfId="16781" xr:uid="{00000000-0005-0000-0000-0000E67A0000}"/>
    <cellStyle name="Migliaia 36 2 6 2" xfId="30184" xr:uid="{00000000-0005-0000-0000-0000E77A0000}"/>
    <cellStyle name="Migliaia 36 2 6 2 2" xfId="35706" xr:uid="{00000000-0005-0000-0000-0000E87A0000}"/>
    <cellStyle name="Migliaia 36 2 6 2 3" xfId="41008" xr:uid="{00000000-0005-0000-0000-0000E97A0000}"/>
    <cellStyle name="Migliaia 36 2 6 3" xfId="33127" xr:uid="{00000000-0005-0000-0000-0000EA7A0000}"/>
    <cellStyle name="Migliaia 36 2 6 4" xfId="38357" xr:uid="{00000000-0005-0000-0000-0000EB7A0000}"/>
    <cellStyle name="Migliaia 36 2 6 5" xfId="21115" xr:uid="{00000000-0005-0000-0000-0000EC7A0000}"/>
    <cellStyle name="Migliaia 36 2 7" xfId="21113" xr:uid="{00000000-0005-0000-0000-0000ED7A0000}"/>
    <cellStyle name="Migliaia 36 2 8" xfId="1871" xr:uid="{00000000-0005-0000-0000-0000EE7A0000}"/>
    <cellStyle name="Migliaia 36 3" xfId="541" xr:uid="{00000000-0005-0000-0000-0000EF7A0000}"/>
    <cellStyle name="Migliaia 36 3 10" xfId="21116" xr:uid="{00000000-0005-0000-0000-0000F07A0000}"/>
    <cellStyle name="Migliaia 36 3 11" xfId="12768" xr:uid="{00000000-0005-0000-0000-0000F17A0000}"/>
    <cellStyle name="Migliaia 36 3 12" xfId="1872" xr:uid="{00000000-0005-0000-0000-0000F27A0000}"/>
    <cellStyle name="Migliaia 36 3 2" xfId="542" xr:uid="{00000000-0005-0000-0000-0000F37A0000}"/>
    <cellStyle name="Migliaia 36 3 2 2" xfId="4476" xr:uid="{00000000-0005-0000-0000-0000F47A0000}"/>
    <cellStyle name="Migliaia 36 3 2 2 2" xfId="8308" xr:uid="{00000000-0005-0000-0000-0000F57A0000}"/>
    <cellStyle name="Migliaia 36 3 2 2 2 2" xfId="14759" xr:uid="{00000000-0005-0000-0000-0000F67A0000}"/>
    <cellStyle name="Migliaia 36 3 2 2 2 2 2" xfId="18179" xr:uid="{00000000-0005-0000-0000-0000F77A0000}"/>
    <cellStyle name="Migliaia 36 3 2 2 2 2 2 2" xfId="35707" xr:uid="{00000000-0005-0000-0000-0000F87A0000}"/>
    <cellStyle name="Migliaia 36 3 2 2 2 2 3" xfId="41009" xr:uid="{00000000-0005-0000-0000-0000F97A0000}"/>
    <cellStyle name="Migliaia 36 3 2 2 2 2 4" xfId="30185" xr:uid="{00000000-0005-0000-0000-0000FA7A0000}"/>
    <cellStyle name="Migliaia 36 3 2 2 2 3" xfId="33128" xr:uid="{00000000-0005-0000-0000-0000FB7A0000}"/>
    <cellStyle name="Migliaia 36 3 2 2 2 4" xfId="38358" xr:uid="{00000000-0005-0000-0000-0000FC7A0000}"/>
    <cellStyle name="Migliaia 36 3 2 2 2 5" xfId="30508" xr:uid="{00000000-0005-0000-0000-0000FD7A0000}"/>
    <cellStyle name="Migliaia 36 3 2 2 2 6" xfId="47185" xr:uid="{00000000-0005-0000-0000-0000FE7A0000}"/>
    <cellStyle name="Migliaia 36 3 2 2 2 7" xfId="50201" xr:uid="{00000000-0005-0000-0000-0000FF7A0000}"/>
    <cellStyle name="Migliaia 36 3 2 2 2 8" xfId="13976" xr:uid="{00000000-0005-0000-0000-0000007B0000}"/>
    <cellStyle name="Migliaia 36 3 2 2 3" xfId="8478" xr:uid="{00000000-0005-0000-0000-0000017B0000}"/>
    <cellStyle name="Migliaia 36 3 2 2 4" xfId="7050" xr:uid="{00000000-0005-0000-0000-0000027B0000}"/>
    <cellStyle name="Migliaia 36 3 2 2 4 2" xfId="17823" xr:uid="{00000000-0005-0000-0000-0000037B0000}"/>
    <cellStyle name="Migliaia 36 3 2 2 4 3" xfId="44569" xr:uid="{00000000-0005-0000-0000-0000047B0000}"/>
    <cellStyle name="Migliaia 36 3 2 2 4 4" xfId="46816" xr:uid="{00000000-0005-0000-0000-0000057B0000}"/>
    <cellStyle name="Migliaia 36 3 2 2 4 5" xfId="49832" xr:uid="{00000000-0005-0000-0000-0000067B0000}"/>
    <cellStyle name="Migliaia 36 3 2 2 5" xfId="16788" xr:uid="{00000000-0005-0000-0000-0000077B0000}"/>
    <cellStyle name="Migliaia 36 3 2 2 6" xfId="21118" xr:uid="{00000000-0005-0000-0000-0000087B0000}"/>
    <cellStyle name="Migliaia 36 3 2 3" xfId="3682" xr:uid="{00000000-0005-0000-0000-0000097B0000}"/>
    <cellStyle name="Migliaia 36 3 2 3 2" xfId="7848" xr:uid="{00000000-0005-0000-0000-00000A7B0000}"/>
    <cellStyle name="Migliaia 36 3 2 3 2 2" xfId="35708" xr:uid="{00000000-0005-0000-0000-00000B7B0000}"/>
    <cellStyle name="Migliaia 36 3 2 3 2 3" xfId="41010" xr:uid="{00000000-0005-0000-0000-00000C7B0000}"/>
    <cellStyle name="Migliaia 36 3 2 3 2 4" xfId="30186" xr:uid="{00000000-0005-0000-0000-00000D7B0000}"/>
    <cellStyle name="Migliaia 36 3 2 3 3" xfId="8309" xr:uid="{00000000-0005-0000-0000-00000E7B0000}"/>
    <cellStyle name="Migliaia 36 3 2 3 4" xfId="16789" xr:uid="{00000000-0005-0000-0000-00000F7B0000}"/>
    <cellStyle name="Migliaia 36 3 2 3 4 2" xfId="38359" xr:uid="{00000000-0005-0000-0000-0000107B0000}"/>
    <cellStyle name="Migliaia 36 3 2 3 5" xfId="12769" xr:uid="{00000000-0005-0000-0000-0000117B0000}"/>
    <cellStyle name="Migliaia 36 3 2 4" xfId="7655" xr:uid="{00000000-0005-0000-0000-0000127B0000}"/>
    <cellStyle name="Migliaia 36 3 2 4 2" xfId="14395" xr:uid="{00000000-0005-0000-0000-0000137B0000}"/>
    <cellStyle name="Migliaia 36 3 2 4 2 2" xfId="35709" xr:uid="{00000000-0005-0000-0000-0000147B0000}"/>
    <cellStyle name="Migliaia 36 3 2 4 2 3" xfId="41011" xr:uid="{00000000-0005-0000-0000-0000157B0000}"/>
    <cellStyle name="Migliaia 36 3 2 4 3" xfId="33129" xr:uid="{00000000-0005-0000-0000-0000167B0000}"/>
    <cellStyle name="Migliaia 36 3 2 4 4" xfId="38360" xr:uid="{00000000-0005-0000-0000-0000177B0000}"/>
    <cellStyle name="Migliaia 36 3 2 4 5" xfId="13500" xr:uid="{00000000-0005-0000-0000-0000187B0000}"/>
    <cellStyle name="Migliaia 36 3 2 5" xfId="13645" xr:uid="{00000000-0005-0000-0000-0000197B0000}"/>
    <cellStyle name="Migliaia 36 3 2 5 2" xfId="30187" xr:uid="{00000000-0005-0000-0000-00001A7B0000}"/>
    <cellStyle name="Migliaia 36 3 2 5 2 2" xfId="35710" xr:uid="{00000000-0005-0000-0000-00001B7B0000}"/>
    <cellStyle name="Migliaia 36 3 2 5 2 3" xfId="41012" xr:uid="{00000000-0005-0000-0000-00001C7B0000}"/>
    <cellStyle name="Migliaia 36 3 2 5 3" xfId="33130" xr:uid="{00000000-0005-0000-0000-00001D7B0000}"/>
    <cellStyle name="Migliaia 36 3 2 5 4" xfId="38361" xr:uid="{00000000-0005-0000-0000-00001E7B0000}"/>
    <cellStyle name="Migliaia 36 3 2 6" xfId="16787" xr:uid="{00000000-0005-0000-0000-00001F7B0000}"/>
    <cellStyle name="Migliaia 36 3 2 6 2" xfId="30188" xr:uid="{00000000-0005-0000-0000-0000207B0000}"/>
    <cellStyle name="Migliaia 36 3 2 6 2 2" xfId="35711" xr:uid="{00000000-0005-0000-0000-0000217B0000}"/>
    <cellStyle name="Migliaia 36 3 2 6 2 3" xfId="41013" xr:uid="{00000000-0005-0000-0000-0000227B0000}"/>
    <cellStyle name="Migliaia 36 3 2 6 3" xfId="33131" xr:uid="{00000000-0005-0000-0000-0000237B0000}"/>
    <cellStyle name="Migliaia 36 3 2 6 4" xfId="38362" xr:uid="{00000000-0005-0000-0000-0000247B0000}"/>
    <cellStyle name="Migliaia 36 3 2 6 5" xfId="21119" xr:uid="{00000000-0005-0000-0000-0000257B0000}"/>
    <cellStyle name="Migliaia 36 3 2 7" xfId="21117" xr:uid="{00000000-0005-0000-0000-0000267B0000}"/>
    <cellStyle name="Migliaia 36 3 2 8" xfId="2502" xr:uid="{00000000-0005-0000-0000-0000277B0000}"/>
    <cellStyle name="Migliaia 36 3 3" xfId="2501" xr:uid="{00000000-0005-0000-0000-0000287B0000}"/>
    <cellStyle name="Migliaia 36 3 3 2" xfId="4475" xr:uid="{00000000-0005-0000-0000-0000297B0000}"/>
    <cellStyle name="Migliaia 36 3 3 2 2" xfId="6050" xr:uid="{00000000-0005-0000-0000-00002A7B0000}"/>
    <cellStyle name="Migliaia 36 3 3 2 2 2" xfId="35713" xr:uid="{00000000-0005-0000-0000-00002B7B0000}"/>
    <cellStyle name="Migliaia 36 3 3 2 2 3" xfId="41015" xr:uid="{00000000-0005-0000-0000-00002C7B0000}"/>
    <cellStyle name="Migliaia 36 3 3 2 3" xfId="14529" xr:uid="{00000000-0005-0000-0000-00002D7B0000}"/>
    <cellStyle name="Migliaia 36 3 3 2 4" xfId="16791" xr:uid="{00000000-0005-0000-0000-00002E7B0000}"/>
    <cellStyle name="Migliaia 36 3 3 2 4 2" xfId="38364" xr:uid="{00000000-0005-0000-0000-00002F7B0000}"/>
    <cellStyle name="Migliaia 36 3 3 2 5" xfId="12771" xr:uid="{00000000-0005-0000-0000-0000307B0000}"/>
    <cellStyle name="Migliaia 36 3 3 3" xfId="5802" xr:uid="{00000000-0005-0000-0000-0000317B0000}"/>
    <cellStyle name="Migliaia 36 3 3 3 2" xfId="30190" xr:uid="{00000000-0005-0000-0000-0000327B0000}"/>
    <cellStyle name="Migliaia 36 3 3 3 2 2" xfId="35714" xr:uid="{00000000-0005-0000-0000-0000337B0000}"/>
    <cellStyle name="Migliaia 36 3 3 3 2 3" xfId="41016" xr:uid="{00000000-0005-0000-0000-0000347B0000}"/>
    <cellStyle name="Migliaia 36 3 3 3 3" xfId="33133" xr:uid="{00000000-0005-0000-0000-0000357B0000}"/>
    <cellStyle name="Migliaia 36 3 3 3 4" xfId="38365" xr:uid="{00000000-0005-0000-0000-0000367B0000}"/>
    <cellStyle name="Migliaia 36 3 3 4" xfId="16790" xr:uid="{00000000-0005-0000-0000-0000377B0000}"/>
    <cellStyle name="Migliaia 36 3 3 4 2" xfId="30191" xr:uid="{00000000-0005-0000-0000-0000387B0000}"/>
    <cellStyle name="Migliaia 36 3 3 4 2 2" xfId="35715" xr:uid="{00000000-0005-0000-0000-0000397B0000}"/>
    <cellStyle name="Migliaia 36 3 3 4 2 3" xfId="41017" xr:uid="{00000000-0005-0000-0000-00003A7B0000}"/>
    <cellStyle name="Migliaia 36 3 3 4 3" xfId="33134" xr:uid="{00000000-0005-0000-0000-00003B7B0000}"/>
    <cellStyle name="Migliaia 36 3 3 4 4" xfId="38366" xr:uid="{00000000-0005-0000-0000-00003C7B0000}"/>
    <cellStyle name="Migliaia 36 3 3 4 5" xfId="21120" xr:uid="{00000000-0005-0000-0000-00003D7B0000}"/>
    <cellStyle name="Migliaia 36 3 3 5" xfId="21121" xr:uid="{00000000-0005-0000-0000-00003E7B0000}"/>
    <cellStyle name="Migliaia 36 3 3 5 2" xfId="30192" xr:uid="{00000000-0005-0000-0000-00003F7B0000}"/>
    <cellStyle name="Migliaia 36 3 3 5 2 2" xfId="35716" xr:uid="{00000000-0005-0000-0000-0000407B0000}"/>
    <cellStyle name="Migliaia 36 3 3 5 2 3" xfId="41018" xr:uid="{00000000-0005-0000-0000-0000417B0000}"/>
    <cellStyle name="Migliaia 36 3 3 5 3" xfId="33135" xr:uid="{00000000-0005-0000-0000-0000427B0000}"/>
    <cellStyle name="Migliaia 36 3 3 5 4" xfId="38367" xr:uid="{00000000-0005-0000-0000-0000437B0000}"/>
    <cellStyle name="Migliaia 36 3 3 6" xfId="30189" xr:uid="{00000000-0005-0000-0000-0000447B0000}"/>
    <cellStyle name="Migliaia 36 3 3 6 2" xfId="35712" xr:uid="{00000000-0005-0000-0000-0000457B0000}"/>
    <cellStyle name="Migliaia 36 3 3 6 3" xfId="41014" xr:uid="{00000000-0005-0000-0000-0000467B0000}"/>
    <cellStyle name="Migliaia 36 3 3 7" xfId="33132" xr:uid="{00000000-0005-0000-0000-0000477B0000}"/>
    <cellStyle name="Migliaia 36 3 3 8" xfId="38363" xr:uid="{00000000-0005-0000-0000-0000487B0000}"/>
    <cellStyle name="Migliaia 36 3 3 9" xfId="12770" xr:uid="{00000000-0005-0000-0000-0000497B0000}"/>
    <cellStyle name="Migliaia 36 3 4" xfId="3296" xr:uid="{00000000-0005-0000-0000-00004A7B0000}"/>
    <cellStyle name="Migliaia 36 3 4 2" xfId="4806" xr:uid="{00000000-0005-0000-0000-00004B7B0000}"/>
    <cellStyle name="Migliaia 36 3 4 2 2" xfId="10758" xr:uid="{00000000-0005-0000-0000-00004C7B0000}"/>
    <cellStyle name="Migliaia 36 3 4 2 3" xfId="14891" xr:uid="{00000000-0005-0000-0000-00004D7B0000}"/>
    <cellStyle name="Migliaia 36 3 4 2 4" xfId="16793" xr:uid="{00000000-0005-0000-0000-00004E7B0000}"/>
    <cellStyle name="Migliaia 36 3 4 2 5" xfId="28676" xr:uid="{00000000-0005-0000-0000-00004F7B0000}"/>
    <cellStyle name="Migliaia 36 3 4 2 6" xfId="12773" xr:uid="{00000000-0005-0000-0000-0000507B0000}"/>
    <cellStyle name="Migliaia 36 3 4 3" xfId="10006" xr:uid="{00000000-0005-0000-0000-0000517B0000}"/>
    <cellStyle name="Migliaia 36 3 4 3 2" xfId="31615" xr:uid="{00000000-0005-0000-0000-0000527B0000}"/>
    <cellStyle name="Migliaia 36 3 4 3 2 2" xfId="36775" xr:uid="{00000000-0005-0000-0000-0000537B0000}"/>
    <cellStyle name="Migliaia 36 3 4 3 2 3" xfId="42077" xr:uid="{00000000-0005-0000-0000-0000547B0000}"/>
    <cellStyle name="Migliaia 36 3 4 3 3" xfId="34124" xr:uid="{00000000-0005-0000-0000-0000557B0000}"/>
    <cellStyle name="Migliaia 36 3 4 3 4" xfId="39426" xr:uid="{00000000-0005-0000-0000-0000567B0000}"/>
    <cellStyle name="Migliaia 36 3 4 4" xfId="16792" xr:uid="{00000000-0005-0000-0000-0000577B0000}"/>
    <cellStyle name="Migliaia 36 3 4 4 2" xfId="35717" xr:uid="{00000000-0005-0000-0000-0000587B0000}"/>
    <cellStyle name="Migliaia 36 3 4 4 3" xfId="41019" xr:uid="{00000000-0005-0000-0000-0000597B0000}"/>
    <cellStyle name="Migliaia 36 3 4 4 4" xfId="30193" xr:uid="{00000000-0005-0000-0000-00005A7B0000}"/>
    <cellStyle name="Migliaia 36 3 4 5" xfId="33136" xr:uid="{00000000-0005-0000-0000-00005B7B0000}"/>
    <cellStyle name="Migliaia 36 3 4 6" xfId="38368" xr:uid="{00000000-0005-0000-0000-00005C7B0000}"/>
    <cellStyle name="Migliaia 36 3 4 7" xfId="12772" xr:uid="{00000000-0005-0000-0000-00005D7B0000}"/>
    <cellStyle name="Migliaia 36 3 5" xfId="4104" xr:uid="{00000000-0005-0000-0000-00005E7B0000}"/>
    <cellStyle name="Migliaia 36 3 5 2" xfId="10574" xr:uid="{00000000-0005-0000-0000-00005F7B0000}"/>
    <cellStyle name="Migliaia 36 3 5 2 2" xfId="31616" xr:uid="{00000000-0005-0000-0000-0000607B0000}"/>
    <cellStyle name="Migliaia 36 3 5 2 2 2" xfId="36776" xr:uid="{00000000-0005-0000-0000-0000617B0000}"/>
    <cellStyle name="Migliaia 36 3 5 2 2 3" xfId="42078" xr:uid="{00000000-0005-0000-0000-0000627B0000}"/>
    <cellStyle name="Migliaia 36 3 5 2 3" xfId="34125" xr:uid="{00000000-0005-0000-0000-0000637B0000}"/>
    <cellStyle name="Migliaia 36 3 5 2 4" xfId="39427" xr:uid="{00000000-0005-0000-0000-0000647B0000}"/>
    <cellStyle name="Migliaia 36 3 5 3" xfId="16794" xr:uid="{00000000-0005-0000-0000-0000657B0000}"/>
    <cellStyle name="Migliaia 36 3 5 3 2" xfId="35718" xr:uid="{00000000-0005-0000-0000-0000667B0000}"/>
    <cellStyle name="Migliaia 36 3 5 3 3" xfId="41020" xr:uid="{00000000-0005-0000-0000-0000677B0000}"/>
    <cellStyle name="Migliaia 36 3 5 3 4" xfId="30194" xr:uid="{00000000-0005-0000-0000-0000687B0000}"/>
    <cellStyle name="Migliaia 36 3 5 4" xfId="33137" xr:uid="{00000000-0005-0000-0000-0000697B0000}"/>
    <cellStyle name="Migliaia 36 3 5 5" xfId="38369" xr:uid="{00000000-0005-0000-0000-00006A7B0000}"/>
    <cellStyle name="Migliaia 36 3 5 6" xfId="12774" xr:uid="{00000000-0005-0000-0000-00006B7B0000}"/>
    <cellStyle name="Migliaia 36 3 6" xfId="3681" xr:uid="{00000000-0005-0000-0000-00006C7B0000}"/>
    <cellStyle name="Migliaia 36 3 6 2" xfId="10279" xr:uid="{00000000-0005-0000-0000-00006D7B0000}"/>
    <cellStyle name="Migliaia 36 3 6 2 2" xfId="35719" xr:uid="{00000000-0005-0000-0000-00006E7B0000}"/>
    <cellStyle name="Migliaia 36 3 6 2 3" xfId="41021" xr:uid="{00000000-0005-0000-0000-00006F7B0000}"/>
    <cellStyle name="Migliaia 36 3 6 3" xfId="14870" xr:uid="{00000000-0005-0000-0000-0000707B0000}"/>
    <cellStyle name="Migliaia 36 3 6 4" xfId="16795" xr:uid="{00000000-0005-0000-0000-0000717B0000}"/>
    <cellStyle name="Migliaia 36 3 6 4 2" xfId="38370" xr:uid="{00000000-0005-0000-0000-0000727B0000}"/>
    <cellStyle name="Migliaia 36 3 6 5" xfId="12775" xr:uid="{00000000-0005-0000-0000-0000737B0000}"/>
    <cellStyle name="Migliaia 36 3 7" xfId="7522" xr:uid="{00000000-0005-0000-0000-0000747B0000}"/>
    <cellStyle name="Migliaia 36 3 7 2" xfId="30195" xr:uid="{00000000-0005-0000-0000-0000757B0000}"/>
    <cellStyle name="Migliaia 36 3 7 2 2" xfId="35720" xr:uid="{00000000-0005-0000-0000-0000767B0000}"/>
    <cellStyle name="Migliaia 36 3 7 2 3" xfId="41022" xr:uid="{00000000-0005-0000-0000-0000777B0000}"/>
    <cellStyle name="Migliaia 36 3 7 3" xfId="33138" xr:uid="{00000000-0005-0000-0000-0000787B0000}"/>
    <cellStyle name="Migliaia 36 3 7 4" xfId="38371" xr:uid="{00000000-0005-0000-0000-0000797B0000}"/>
    <cellStyle name="Migliaia 36 3 8" xfId="13646" xr:uid="{00000000-0005-0000-0000-00007A7B0000}"/>
    <cellStyle name="Migliaia 36 3 8 2" xfId="30196" xr:uid="{00000000-0005-0000-0000-00007B7B0000}"/>
    <cellStyle name="Migliaia 36 3 8 2 2" xfId="35721" xr:uid="{00000000-0005-0000-0000-00007C7B0000}"/>
    <cellStyle name="Migliaia 36 3 8 2 3" xfId="41023" xr:uid="{00000000-0005-0000-0000-00007D7B0000}"/>
    <cellStyle name="Migliaia 36 3 8 3" xfId="33139" xr:uid="{00000000-0005-0000-0000-00007E7B0000}"/>
    <cellStyle name="Migliaia 36 3 8 4" xfId="38372" xr:uid="{00000000-0005-0000-0000-00007F7B0000}"/>
    <cellStyle name="Migliaia 36 3 8 5" xfId="21122" xr:uid="{00000000-0005-0000-0000-0000807B0000}"/>
    <cellStyle name="Migliaia 36 3 9" xfId="16786" xr:uid="{00000000-0005-0000-0000-0000817B0000}"/>
    <cellStyle name="Migliaia 36 4" xfId="543" xr:uid="{00000000-0005-0000-0000-0000827B0000}"/>
    <cellStyle name="Migliaia 36 4 2" xfId="4477" xr:uid="{00000000-0005-0000-0000-0000837B0000}"/>
    <cellStyle name="Migliaia 36 4 2 2" xfId="5149" xr:uid="{00000000-0005-0000-0000-0000847B0000}"/>
    <cellStyle name="Migliaia 36 4 2 2 2" xfId="30197" xr:uid="{00000000-0005-0000-0000-0000857B0000}"/>
    <cellStyle name="Migliaia 36 4 2 2 2 2" xfId="35722" xr:uid="{00000000-0005-0000-0000-0000867B0000}"/>
    <cellStyle name="Migliaia 36 4 2 2 2 3" xfId="41024" xr:uid="{00000000-0005-0000-0000-0000877B0000}"/>
    <cellStyle name="Migliaia 36 4 2 2 3" xfId="33140" xr:uid="{00000000-0005-0000-0000-0000887B0000}"/>
    <cellStyle name="Migliaia 36 4 2 2 4" xfId="38373" xr:uid="{00000000-0005-0000-0000-0000897B0000}"/>
    <cellStyle name="Migliaia 36 4 2 3" xfId="8310" xr:uid="{00000000-0005-0000-0000-00008A7B0000}"/>
    <cellStyle name="Migliaia 36 4 2 3 2" xfId="30198" xr:uid="{00000000-0005-0000-0000-00008B7B0000}"/>
    <cellStyle name="Migliaia 36 4 2 3 2 2" xfId="35723" xr:uid="{00000000-0005-0000-0000-00008C7B0000}"/>
    <cellStyle name="Migliaia 36 4 2 3 2 3" xfId="41025" xr:uid="{00000000-0005-0000-0000-00008D7B0000}"/>
    <cellStyle name="Migliaia 36 4 2 3 3" xfId="33141" xr:uid="{00000000-0005-0000-0000-00008E7B0000}"/>
    <cellStyle name="Migliaia 36 4 2 3 4" xfId="38374" xr:uid="{00000000-0005-0000-0000-00008F7B0000}"/>
    <cellStyle name="Migliaia 36 4 2 4" xfId="7657" xr:uid="{00000000-0005-0000-0000-0000907B0000}"/>
    <cellStyle name="Migliaia 36 4 2 5" xfId="7052" xr:uid="{00000000-0005-0000-0000-0000917B0000}"/>
    <cellStyle name="Migliaia 36 4 2 5 2" xfId="17825" xr:uid="{00000000-0005-0000-0000-0000927B0000}"/>
    <cellStyle name="Migliaia 36 4 2 5 3" xfId="20275" xr:uid="{00000000-0005-0000-0000-0000937B0000}"/>
    <cellStyle name="Migliaia 36 4 2 5 4" xfId="46818" xr:uid="{00000000-0005-0000-0000-0000947B0000}"/>
    <cellStyle name="Migliaia 36 4 2 5 5" xfId="49834" xr:uid="{00000000-0005-0000-0000-0000957B0000}"/>
    <cellStyle name="Migliaia 36 4 2 6" xfId="16797" xr:uid="{00000000-0005-0000-0000-0000967B0000}"/>
    <cellStyle name="Migliaia 36 4 2 7" xfId="21124" xr:uid="{00000000-0005-0000-0000-0000977B0000}"/>
    <cellStyle name="Migliaia 36 4 3" xfId="5150" xr:uid="{00000000-0005-0000-0000-0000987B0000}"/>
    <cellStyle name="Migliaia 36 4 3 2" xfId="14530" xr:uid="{00000000-0005-0000-0000-0000997B0000}"/>
    <cellStyle name="Migliaia 36 4 3 2 2" xfId="35724" xr:uid="{00000000-0005-0000-0000-00009A7B0000}"/>
    <cellStyle name="Migliaia 36 4 3 2 3" xfId="41026" xr:uid="{00000000-0005-0000-0000-00009B7B0000}"/>
    <cellStyle name="Migliaia 36 4 3 3" xfId="33142" xr:uid="{00000000-0005-0000-0000-00009C7B0000}"/>
    <cellStyle name="Migliaia 36 4 3 4" xfId="38375" xr:uid="{00000000-0005-0000-0000-00009D7B0000}"/>
    <cellStyle name="Migliaia 36 4 3 5" xfId="13644" xr:uid="{00000000-0005-0000-0000-00009E7B0000}"/>
    <cellStyle name="Migliaia 36 4 4" xfId="8311" xr:uid="{00000000-0005-0000-0000-00009F7B0000}"/>
    <cellStyle name="Migliaia 36 4 4 2" xfId="30199" xr:uid="{00000000-0005-0000-0000-0000A07B0000}"/>
    <cellStyle name="Migliaia 36 4 4 2 2" xfId="35725" xr:uid="{00000000-0005-0000-0000-0000A17B0000}"/>
    <cellStyle name="Migliaia 36 4 4 2 3" xfId="41027" xr:uid="{00000000-0005-0000-0000-0000A27B0000}"/>
    <cellStyle name="Migliaia 36 4 4 3" xfId="33143" xr:uid="{00000000-0005-0000-0000-0000A37B0000}"/>
    <cellStyle name="Migliaia 36 4 4 4" xfId="38376" xr:uid="{00000000-0005-0000-0000-0000A47B0000}"/>
    <cellStyle name="Migliaia 36 4 5" xfId="7656" xr:uid="{00000000-0005-0000-0000-0000A57B0000}"/>
    <cellStyle name="Migliaia 36 4 5 2" xfId="30200" xr:uid="{00000000-0005-0000-0000-0000A67B0000}"/>
    <cellStyle name="Migliaia 36 4 5 2 2" xfId="35726" xr:uid="{00000000-0005-0000-0000-0000A77B0000}"/>
    <cellStyle name="Migliaia 36 4 5 2 3" xfId="41028" xr:uid="{00000000-0005-0000-0000-0000A87B0000}"/>
    <cellStyle name="Migliaia 36 4 5 3" xfId="33144" xr:uid="{00000000-0005-0000-0000-0000A97B0000}"/>
    <cellStyle name="Migliaia 36 4 5 4" xfId="38377" xr:uid="{00000000-0005-0000-0000-0000AA7B0000}"/>
    <cellStyle name="Migliaia 36 4 6" xfId="7051" xr:uid="{00000000-0005-0000-0000-0000AB7B0000}"/>
    <cellStyle name="Migliaia 36 4 6 2" xfId="17824" xr:uid="{00000000-0005-0000-0000-0000AC7B0000}"/>
    <cellStyle name="Migliaia 36 4 6 2 2" xfId="35727" xr:uid="{00000000-0005-0000-0000-0000AD7B0000}"/>
    <cellStyle name="Migliaia 36 4 6 2 3" xfId="41029" xr:uid="{00000000-0005-0000-0000-0000AE7B0000}"/>
    <cellStyle name="Migliaia 36 4 6 2 4" xfId="30201" xr:uid="{00000000-0005-0000-0000-0000AF7B0000}"/>
    <cellStyle name="Migliaia 36 4 6 3" xfId="33145" xr:uid="{00000000-0005-0000-0000-0000B07B0000}"/>
    <cellStyle name="Migliaia 36 4 6 4" xfId="38378" xr:uid="{00000000-0005-0000-0000-0000B17B0000}"/>
    <cellStyle name="Migliaia 36 4 6 5" xfId="21125" xr:uid="{00000000-0005-0000-0000-0000B27B0000}"/>
    <cellStyle name="Migliaia 36 4 6 6" xfId="20278" xr:uid="{00000000-0005-0000-0000-0000B37B0000}"/>
    <cellStyle name="Migliaia 36 4 6 7" xfId="46817" xr:uid="{00000000-0005-0000-0000-0000B47B0000}"/>
    <cellStyle name="Migliaia 36 4 6 8" xfId="49833" xr:uid="{00000000-0005-0000-0000-0000B57B0000}"/>
    <cellStyle name="Migliaia 36 4 7" xfId="16796" xr:uid="{00000000-0005-0000-0000-0000B67B0000}"/>
    <cellStyle name="Migliaia 36 4 7 2" xfId="30202" xr:uid="{00000000-0005-0000-0000-0000B77B0000}"/>
    <cellStyle name="Migliaia 36 4 7 2 2" xfId="35728" xr:uid="{00000000-0005-0000-0000-0000B87B0000}"/>
    <cellStyle name="Migliaia 36 4 7 2 3" xfId="41030" xr:uid="{00000000-0005-0000-0000-0000B97B0000}"/>
    <cellStyle name="Migliaia 36 4 7 3" xfId="33146" xr:uid="{00000000-0005-0000-0000-0000BA7B0000}"/>
    <cellStyle name="Migliaia 36 4 7 4" xfId="38379" xr:uid="{00000000-0005-0000-0000-0000BB7B0000}"/>
    <cellStyle name="Migliaia 36 4 7 5" xfId="21126" xr:uid="{00000000-0005-0000-0000-0000BC7B0000}"/>
    <cellStyle name="Migliaia 36 4 8" xfId="21123" xr:uid="{00000000-0005-0000-0000-0000BD7B0000}"/>
    <cellStyle name="Migliaia 36 4 9" xfId="2503" xr:uid="{00000000-0005-0000-0000-0000BE7B0000}"/>
    <cellStyle name="Migliaia 36 5" xfId="544" xr:uid="{00000000-0005-0000-0000-0000BF7B0000}"/>
    <cellStyle name="Migliaia 36 5 2" xfId="4478" xr:uid="{00000000-0005-0000-0000-0000C07B0000}"/>
    <cellStyle name="Migliaia 36 5 2 2" xfId="14760" xr:uid="{00000000-0005-0000-0000-0000C17B0000}"/>
    <cellStyle name="Migliaia 36 5 2 2 2" xfId="35729" xr:uid="{00000000-0005-0000-0000-0000C27B0000}"/>
    <cellStyle name="Migliaia 36 5 2 2 3" xfId="41031" xr:uid="{00000000-0005-0000-0000-0000C37B0000}"/>
    <cellStyle name="Migliaia 36 5 2 3" xfId="16799" xr:uid="{00000000-0005-0000-0000-0000C47B0000}"/>
    <cellStyle name="Migliaia 36 5 2 3 2" xfId="33147" xr:uid="{00000000-0005-0000-0000-0000C57B0000}"/>
    <cellStyle name="Migliaia 36 5 2 4" xfId="38380" xr:uid="{00000000-0005-0000-0000-0000C67B0000}"/>
    <cellStyle name="Migliaia 36 5 2 5" xfId="12776" xr:uid="{00000000-0005-0000-0000-0000C77B0000}"/>
    <cellStyle name="Migliaia 36 5 3" xfId="7658" xr:uid="{00000000-0005-0000-0000-0000C87B0000}"/>
    <cellStyle name="Migliaia 36 5 3 2" xfId="30203" xr:uid="{00000000-0005-0000-0000-0000C97B0000}"/>
    <cellStyle name="Migliaia 36 5 3 2 2" xfId="35730" xr:uid="{00000000-0005-0000-0000-0000CA7B0000}"/>
    <cellStyle name="Migliaia 36 5 3 2 3" xfId="41032" xr:uid="{00000000-0005-0000-0000-0000CB7B0000}"/>
    <cellStyle name="Migliaia 36 5 3 3" xfId="33148" xr:uid="{00000000-0005-0000-0000-0000CC7B0000}"/>
    <cellStyle name="Migliaia 36 5 3 4" xfId="38381" xr:uid="{00000000-0005-0000-0000-0000CD7B0000}"/>
    <cellStyle name="Migliaia 36 5 4" xfId="7053" xr:uid="{00000000-0005-0000-0000-0000CE7B0000}"/>
    <cellStyle name="Migliaia 36 5 4 2" xfId="17826" xr:uid="{00000000-0005-0000-0000-0000CF7B0000}"/>
    <cellStyle name="Migliaia 36 5 4 2 2" xfId="35731" xr:uid="{00000000-0005-0000-0000-0000D07B0000}"/>
    <cellStyle name="Migliaia 36 5 4 2 3" xfId="41033" xr:uid="{00000000-0005-0000-0000-0000D17B0000}"/>
    <cellStyle name="Migliaia 36 5 4 2 4" xfId="30204" xr:uid="{00000000-0005-0000-0000-0000D27B0000}"/>
    <cellStyle name="Migliaia 36 5 4 3" xfId="33149" xr:uid="{00000000-0005-0000-0000-0000D37B0000}"/>
    <cellStyle name="Migliaia 36 5 4 4" xfId="38382" xr:uid="{00000000-0005-0000-0000-0000D47B0000}"/>
    <cellStyle name="Migliaia 36 5 4 5" xfId="21128" xr:uid="{00000000-0005-0000-0000-0000D57B0000}"/>
    <cellStyle name="Migliaia 36 5 4 6" xfId="42535" xr:uid="{00000000-0005-0000-0000-0000D67B0000}"/>
    <cellStyle name="Migliaia 36 5 4 7" xfId="46819" xr:uid="{00000000-0005-0000-0000-0000D77B0000}"/>
    <cellStyle name="Migliaia 36 5 4 8" xfId="49835" xr:uid="{00000000-0005-0000-0000-0000D87B0000}"/>
    <cellStyle name="Migliaia 36 5 5" xfId="16798" xr:uid="{00000000-0005-0000-0000-0000D97B0000}"/>
    <cellStyle name="Migliaia 36 5 5 2" xfId="30205" xr:uid="{00000000-0005-0000-0000-0000DA7B0000}"/>
    <cellStyle name="Migliaia 36 5 5 2 2" xfId="35732" xr:uid="{00000000-0005-0000-0000-0000DB7B0000}"/>
    <cellStyle name="Migliaia 36 5 5 2 3" xfId="41034" xr:uid="{00000000-0005-0000-0000-0000DC7B0000}"/>
    <cellStyle name="Migliaia 36 5 5 3" xfId="33150" xr:uid="{00000000-0005-0000-0000-0000DD7B0000}"/>
    <cellStyle name="Migliaia 36 5 5 4" xfId="38383" xr:uid="{00000000-0005-0000-0000-0000DE7B0000}"/>
    <cellStyle name="Migliaia 36 5 5 5" xfId="21129" xr:uid="{00000000-0005-0000-0000-0000DF7B0000}"/>
    <cellStyle name="Migliaia 36 5 6" xfId="21130" xr:uid="{00000000-0005-0000-0000-0000E07B0000}"/>
    <cellStyle name="Migliaia 36 5 6 2" xfId="30206" xr:uid="{00000000-0005-0000-0000-0000E17B0000}"/>
    <cellStyle name="Migliaia 36 5 6 2 2" xfId="35733" xr:uid="{00000000-0005-0000-0000-0000E27B0000}"/>
    <cellStyle name="Migliaia 36 5 6 2 3" xfId="41035" xr:uid="{00000000-0005-0000-0000-0000E37B0000}"/>
    <cellStyle name="Migliaia 36 5 6 3" xfId="33151" xr:uid="{00000000-0005-0000-0000-0000E47B0000}"/>
    <cellStyle name="Migliaia 36 5 6 4" xfId="38384" xr:uid="{00000000-0005-0000-0000-0000E57B0000}"/>
    <cellStyle name="Migliaia 36 5 7" xfId="21127" xr:uid="{00000000-0005-0000-0000-0000E67B0000}"/>
    <cellStyle name="Migliaia 36 5 8" xfId="2504" xr:uid="{00000000-0005-0000-0000-0000E77B0000}"/>
    <cellStyle name="Migliaia 36 6" xfId="2499" xr:uid="{00000000-0005-0000-0000-0000E87B0000}"/>
    <cellStyle name="Migliaia 36 6 2" xfId="4473" xr:uid="{00000000-0005-0000-0000-0000E97B0000}"/>
    <cellStyle name="Migliaia 36 6 2 2" xfId="6049" xr:uid="{00000000-0005-0000-0000-0000EA7B0000}"/>
    <cellStyle name="Migliaia 36 6 2 3" xfId="14960" xr:uid="{00000000-0005-0000-0000-0000EB7B0000}"/>
    <cellStyle name="Migliaia 36 6 2 4" xfId="16801" xr:uid="{00000000-0005-0000-0000-0000EC7B0000}"/>
    <cellStyle name="Migliaia 36 6 2 5" xfId="28677" xr:uid="{00000000-0005-0000-0000-0000ED7B0000}"/>
    <cellStyle name="Migliaia 36 6 2 6" xfId="12778" xr:uid="{00000000-0005-0000-0000-0000EE7B0000}"/>
    <cellStyle name="Migliaia 36 6 3" xfId="5801" xr:uid="{00000000-0005-0000-0000-0000EF7B0000}"/>
    <cellStyle name="Migliaia 36 6 3 2" xfId="31617" xr:uid="{00000000-0005-0000-0000-0000F07B0000}"/>
    <cellStyle name="Migliaia 36 6 3 2 2" xfId="36777" xr:uid="{00000000-0005-0000-0000-0000F17B0000}"/>
    <cellStyle name="Migliaia 36 6 3 2 3" xfId="42079" xr:uid="{00000000-0005-0000-0000-0000F27B0000}"/>
    <cellStyle name="Migliaia 36 6 3 3" xfId="34126" xr:uid="{00000000-0005-0000-0000-0000F37B0000}"/>
    <cellStyle name="Migliaia 36 6 3 4" xfId="39428" xr:uid="{00000000-0005-0000-0000-0000F47B0000}"/>
    <cellStyle name="Migliaia 36 6 4" xfId="16800" xr:uid="{00000000-0005-0000-0000-0000F57B0000}"/>
    <cellStyle name="Migliaia 36 6 4 2" xfId="35734" xr:uid="{00000000-0005-0000-0000-0000F67B0000}"/>
    <cellStyle name="Migliaia 36 6 4 3" xfId="41036" xr:uid="{00000000-0005-0000-0000-0000F77B0000}"/>
    <cellStyle name="Migliaia 36 6 4 4" xfId="30207" xr:uid="{00000000-0005-0000-0000-0000F87B0000}"/>
    <cellStyle name="Migliaia 36 6 5" xfId="33152" xr:uid="{00000000-0005-0000-0000-0000F97B0000}"/>
    <cellStyle name="Migliaia 36 6 6" xfId="38385" xr:uid="{00000000-0005-0000-0000-0000FA7B0000}"/>
    <cellStyle name="Migliaia 36 6 7" xfId="12777" xr:uid="{00000000-0005-0000-0000-0000FB7B0000}"/>
    <cellStyle name="Migliaia 36 7" xfId="4102" xr:uid="{00000000-0005-0000-0000-0000FC7B0000}"/>
    <cellStyle name="Migliaia 36 7 2" xfId="10572" xr:uid="{00000000-0005-0000-0000-0000FD7B0000}"/>
    <cellStyle name="Migliaia 36 7 2 2" xfId="31618" xr:uid="{00000000-0005-0000-0000-0000FE7B0000}"/>
    <cellStyle name="Migliaia 36 7 2 2 2" xfId="36778" xr:uid="{00000000-0005-0000-0000-0000FF7B0000}"/>
    <cellStyle name="Migliaia 36 7 2 2 3" xfId="42080" xr:uid="{00000000-0005-0000-0000-0000007C0000}"/>
    <cellStyle name="Migliaia 36 7 2 3" xfId="34127" xr:uid="{00000000-0005-0000-0000-0000017C0000}"/>
    <cellStyle name="Migliaia 36 7 2 4" xfId="39429" xr:uid="{00000000-0005-0000-0000-0000027C0000}"/>
    <cellStyle name="Migliaia 36 7 3" xfId="16802" xr:uid="{00000000-0005-0000-0000-0000037C0000}"/>
    <cellStyle name="Migliaia 36 7 3 2" xfId="35735" xr:uid="{00000000-0005-0000-0000-0000047C0000}"/>
    <cellStyle name="Migliaia 36 7 3 3" xfId="41037" xr:uid="{00000000-0005-0000-0000-0000057C0000}"/>
    <cellStyle name="Migliaia 36 7 3 4" xfId="30208" xr:uid="{00000000-0005-0000-0000-0000067C0000}"/>
    <cellStyle name="Migliaia 36 7 4" xfId="33153" xr:uid="{00000000-0005-0000-0000-0000077C0000}"/>
    <cellStyle name="Migliaia 36 7 5" xfId="38386" xr:uid="{00000000-0005-0000-0000-0000087C0000}"/>
    <cellStyle name="Migliaia 36 7 6" xfId="12779" xr:uid="{00000000-0005-0000-0000-0000097C0000}"/>
    <cellStyle name="Migliaia 36 8" xfId="3679" xr:uid="{00000000-0005-0000-0000-00000A7C0000}"/>
    <cellStyle name="Migliaia 36 8 2" xfId="10277" xr:uid="{00000000-0005-0000-0000-00000B7C0000}"/>
    <cellStyle name="Migliaia 36 8 2 2" xfId="31619" xr:uid="{00000000-0005-0000-0000-00000C7C0000}"/>
    <cellStyle name="Migliaia 36 8 2 2 2" xfId="36779" xr:uid="{00000000-0005-0000-0000-00000D7C0000}"/>
    <cellStyle name="Migliaia 36 8 2 2 3" xfId="42081" xr:uid="{00000000-0005-0000-0000-00000E7C0000}"/>
    <cellStyle name="Migliaia 36 8 2 3" xfId="34128" xr:uid="{00000000-0005-0000-0000-00000F7C0000}"/>
    <cellStyle name="Migliaia 36 8 2 4" xfId="39430" xr:uid="{00000000-0005-0000-0000-0000107C0000}"/>
    <cellStyle name="Migliaia 36 8 3" xfId="16803" xr:uid="{00000000-0005-0000-0000-0000117C0000}"/>
    <cellStyle name="Migliaia 36 8 3 2" xfId="35736" xr:uid="{00000000-0005-0000-0000-0000127C0000}"/>
    <cellStyle name="Migliaia 36 8 3 3" xfId="41038" xr:uid="{00000000-0005-0000-0000-0000137C0000}"/>
    <cellStyle name="Migliaia 36 8 3 4" xfId="30209" xr:uid="{00000000-0005-0000-0000-0000147C0000}"/>
    <cellStyle name="Migliaia 36 8 4" xfId="33154" xr:uid="{00000000-0005-0000-0000-0000157C0000}"/>
    <cellStyle name="Migliaia 36 8 5" xfId="38387" xr:uid="{00000000-0005-0000-0000-0000167C0000}"/>
    <cellStyle name="Migliaia 36 8 6" xfId="12780" xr:uid="{00000000-0005-0000-0000-0000177C0000}"/>
    <cellStyle name="Migliaia 36 9" xfId="13499" xr:uid="{00000000-0005-0000-0000-0000187C0000}"/>
    <cellStyle name="Migliaia 36 9 2" xfId="30210" xr:uid="{00000000-0005-0000-0000-0000197C0000}"/>
    <cellStyle name="Migliaia 36 9 2 2" xfId="35737" xr:uid="{00000000-0005-0000-0000-00001A7C0000}"/>
    <cellStyle name="Migliaia 36 9 2 3" xfId="41039" xr:uid="{00000000-0005-0000-0000-00001B7C0000}"/>
    <cellStyle name="Migliaia 36 9 3" xfId="33155" xr:uid="{00000000-0005-0000-0000-00001C7C0000}"/>
    <cellStyle name="Migliaia 36 9 4" xfId="38388" xr:uid="{00000000-0005-0000-0000-00001D7C0000}"/>
    <cellStyle name="Migliaia 37" xfId="545" xr:uid="{00000000-0005-0000-0000-00001E7C0000}"/>
    <cellStyle name="Migliaia 37 10" xfId="16804" xr:uid="{00000000-0005-0000-0000-00001F7C0000}"/>
    <cellStyle name="Migliaia 37 10 2" xfId="35738" xr:uid="{00000000-0005-0000-0000-0000207C0000}"/>
    <cellStyle name="Migliaia 37 10 3" xfId="41040" xr:uid="{00000000-0005-0000-0000-0000217C0000}"/>
    <cellStyle name="Migliaia 37 10 4" xfId="30211" xr:uid="{00000000-0005-0000-0000-0000227C0000}"/>
    <cellStyle name="Migliaia 37 11" xfId="33156" xr:uid="{00000000-0005-0000-0000-0000237C0000}"/>
    <cellStyle name="Migliaia 37 12" xfId="38389" xr:uid="{00000000-0005-0000-0000-0000247C0000}"/>
    <cellStyle name="Migliaia 37 13" xfId="1873" xr:uid="{00000000-0005-0000-0000-0000257C0000}"/>
    <cellStyle name="Migliaia 37 2" xfId="546" xr:uid="{00000000-0005-0000-0000-0000267C0000}"/>
    <cellStyle name="Migliaia 37 2 2" xfId="2506" xr:uid="{00000000-0005-0000-0000-0000277C0000}"/>
    <cellStyle name="Migliaia 37 2 2 2" xfId="4480" xr:uid="{00000000-0005-0000-0000-0000287C0000}"/>
    <cellStyle name="Migliaia 37 2 2 2 2" xfId="10699" xr:uid="{00000000-0005-0000-0000-0000297C0000}"/>
    <cellStyle name="Migliaia 37 2 2 2 2 2" xfId="35739" xr:uid="{00000000-0005-0000-0000-00002A7C0000}"/>
    <cellStyle name="Migliaia 37 2 2 2 2 3" xfId="41041" xr:uid="{00000000-0005-0000-0000-00002B7C0000}"/>
    <cellStyle name="Migliaia 37 2 2 2 3" xfId="14761" xr:uid="{00000000-0005-0000-0000-00002C7C0000}"/>
    <cellStyle name="Migliaia 37 2 2 2 4" xfId="16807" xr:uid="{00000000-0005-0000-0000-00002D7C0000}"/>
    <cellStyle name="Migliaia 37 2 2 2 4 2" xfId="38390" xr:uid="{00000000-0005-0000-0000-00002E7C0000}"/>
    <cellStyle name="Migliaia 37 2 2 2 5" xfId="12781" xr:uid="{00000000-0005-0000-0000-00002F7C0000}"/>
    <cellStyle name="Migliaia 37 2 2 3" xfId="7924" xr:uid="{00000000-0005-0000-0000-0000307C0000}"/>
    <cellStyle name="Migliaia 37 2 2 3 2" xfId="31620" xr:uid="{00000000-0005-0000-0000-0000317C0000}"/>
    <cellStyle name="Migliaia 37 2 2 3 2 2" xfId="36780" xr:uid="{00000000-0005-0000-0000-0000327C0000}"/>
    <cellStyle name="Migliaia 37 2 2 3 2 3" xfId="42082" xr:uid="{00000000-0005-0000-0000-0000337C0000}"/>
    <cellStyle name="Migliaia 37 2 2 3 3" xfId="34129" xr:uid="{00000000-0005-0000-0000-0000347C0000}"/>
    <cellStyle name="Migliaia 37 2 2 3 4" xfId="39431" xr:uid="{00000000-0005-0000-0000-0000357C0000}"/>
    <cellStyle name="Migliaia 37 2 2 4" xfId="7054" xr:uid="{00000000-0005-0000-0000-0000367C0000}"/>
    <cellStyle name="Migliaia 37 2 2 4 2" xfId="17827" xr:uid="{00000000-0005-0000-0000-0000377C0000}"/>
    <cellStyle name="Migliaia 37 2 2 4 3" xfId="44762" xr:uid="{00000000-0005-0000-0000-0000387C0000}"/>
    <cellStyle name="Migliaia 37 2 2 4 4" xfId="46820" xr:uid="{00000000-0005-0000-0000-0000397C0000}"/>
    <cellStyle name="Migliaia 37 2 2 4 5" xfId="49836" xr:uid="{00000000-0005-0000-0000-00003A7C0000}"/>
    <cellStyle name="Migliaia 37 2 2 5" xfId="16806" xr:uid="{00000000-0005-0000-0000-00003B7C0000}"/>
    <cellStyle name="Migliaia 37 2 2 6" xfId="21132" xr:uid="{00000000-0005-0000-0000-00003C7C0000}"/>
    <cellStyle name="Migliaia 37 2 3" xfId="4106" xr:uid="{00000000-0005-0000-0000-00003D7C0000}"/>
    <cellStyle name="Migliaia 37 2 3 2" xfId="10576" xr:uid="{00000000-0005-0000-0000-00003E7C0000}"/>
    <cellStyle name="Migliaia 37 2 3 2 2" xfId="31621" xr:uid="{00000000-0005-0000-0000-00003F7C0000}"/>
    <cellStyle name="Migliaia 37 2 3 2 2 2" xfId="36781" xr:uid="{00000000-0005-0000-0000-0000407C0000}"/>
    <cellStyle name="Migliaia 37 2 3 2 2 3" xfId="42083" xr:uid="{00000000-0005-0000-0000-0000417C0000}"/>
    <cellStyle name="Migliaia 37 2 3 2 3" xfId="34130" xr:uid="{00000000-0005-0000-0000-0000427C0000}"/>
    <cellStyle name="Migliaia 37 2 3 2 4" xfId="39432" xr:uid="{00000000-0005-0000-0000-0000437C0000}"/>
    <cellStyle name="Migliaia 37 2 3 3" xfId="16808" xr:uid="{00000000-0005-0000-0000-0000447C0000}"/>
    <cellStyle name="Migliaia 37 2 3 3 2" xfId="35740" xr:uid="{00000000-0005-0000-0000-0000457C0000}"/>
    <cellStyle name="Migliaia 37 2 3 3 3" xfId="41042" xr:uid="{00000000-0005-0000-0000-0000467C0000}"/>
    <cellStyle name="Migliaia 37 2 3 3 4" xfId="30212" xr:uid="{00000000-0005-0000-0000-0000477C0000}"/>
    <cellStyle name="Migliaia 37 2 3 4" xfId="33157" xr:uid="{00000000-0005-0000-0000-0000487C0000}"/>
    <cellStyle name="Migliaia 37 2 3 5" xfId="38391" xr:uid="{00000000-0005-0000-0000-0000497C0000}"/>
    <cellStyle name="Migliaia 37 2 3 6" xfId="12782" xr:uid="{00000000-0005-0000-0000-00004A7C0000}"/>
    <cellStyle name="Migliaia 37 2 4" xfId="3684" xr:uid="{00000000-0005-0000-0000-00004B7C0000}"/>
    <cellStyle name="Migliaia 37 2 4 2" xfId="10281" xr:uid="{00000000-0005-0000-0000-00004C7C0000}"/>
    <cellStyle name="Migliaia 37 2 4 2 2" xfId="35741" xr:uid="{00000000-0005-0000-0000-00004D7C0000}"/>
    <cellStyle name="Migliaia 37 2 4 2 3" xfId="41043" xr:uid="{00000000-0005-0000-0000-00004E7C0000}"/>
    <cellStyle name="Migliaia 37 2 4 3" xfId="15015" xr:uid="{00000000-0005-0000-0000-00004F7C0000}"/>
    <cellStyle name="Migliaia 37 2 4 4" xfId="16809" xr:uid="{00000000-0005-0000-0000-0000507C0000}"/>
    <cellStyle name="Migliaia 37 2 4 4 2" xfId="38392" xr:uid="{00000000-0005-0000-0000-0000517C0000}"/>
    <cellStyle name="Migliaia 37 2 4 5" xfId="12783" xr:uid="{00000000-0005-0000-0000-0000527C0000}"/>
    <cellStyle name="Migliaia 37 2 5" xfId="9439" xr:uid="{00000000-0005-0000-0000-0000537C0000}"/>
    <cellStyle name="Migliaia 37 2 5 2" xfId="30213" xr:uid="{00000000-0005-0000-0000-0000547C0000}"/>
    <cellStyle name="Migliaia 37 2 5 2 2" xfId="35742" xr:uid="{00000000-0005-0000-0000-0000557C0000}"/>
    <cellStyle name="Migliaia 37 2 5 2 3" xfId="41044" xr:uid="{00000000-0005-0000-0000-0000567C0000}"/>
    <cellStyle name="Migliaia 37 2 5 3" xfId="33158" xr:uid="{00000000-0005-0000-0000-0000577C0000}"/>
    <cellStyle name="Migliaia 37 2 5 4" xfId="38393" xr:uid="{00000000-0005-0000-0000-0000587C0000}"/>
    <cellStyle name="Migliaia 37 2 6" xfId="16805" xr:uid="{00000000-0005-0000-0000-0000597C0000}"/>
    <cellStyle name="Migliaia 37 2 6 2" xfId="30214" xr:uid="{00000000-0005-0000-0000-00005A7C0000}"/>
    <cellStyle name="Migliaia 37 2 6 2 2" xfId="35743" xr:uid="{00000000-0005-0000-0000-00005B7C0000}"/>
    <cellStyle name="Migliaia 37 2 6 2 3" xfId="41045" xr:uid="{00000000-0005-0000-0000-00005C7C0000}"/>
    <cellStyle name="Migliaia 37 2 6 3" xfId="33159" xr:uid="{00000000-0005-0000-0000-00005D7C0000}"/>
    <cellStyle name="Migliaia 37 2 6 4" xfId="38394" xr:uid="{00000000-0005-0000-0000-00005E7C0000}"/>
    <cellStyle name="Migliaia 37 2 6 5" xfId="21133" xr:uid="{00000000-0005-0000-0000-00005F7C0000}"/>
    <cellStyle name="Migliaia 37 2 7" xfId="21131" xr:uid="{00000000-0005-0000-0000-0000607C0000}"/>
    <cellStyle name="Migliaia 37 2 8" xfId="1874" xr:uid="{00000000-0005-0000-0000-0000617C0000}"/>
    <cellStyle name="Migliaia 37 3" xfId="547" xr:uid="{00000000-0005-0000-0000-0000627C0000}"/>
    <cellStyle name="Migliaia 37 3 10" xfId="21134" xr:uid="{00000000-0005-0000-0000-0000637C0000}"/>
    <cellStyle name="Migliaia 37 3 11" xfId="12784" xr:uid="{00000000-0005-0000-0000-0000647C0000}"/>
    <cellStyle name="Migliaia 37 3 12" xfId="1875" xr:uid="{00000000-0005-0000-0000-0000657C0000}"/>
    <cellStyle name="Migliaia 37 3 2" xfId="548" xr:uid="{00000000-0005-0000-0000-0000667C0000}"/>
    <cellStyle name="Migliaia 37 3 2 2" xfId="4482" xr:uid="{00000000-0005-0000-0000-0000677C0000}"/>
    <cellStyle name="Migliaia 37 3 2 2 2" xfId="8312" xr:uid="{00000000-0005-0000-0000-0000687C0000}"/>
    <cellStyle name="Migliaia 37 3 2 2 2 2" xfId="14762" xr:uid="{00000000-0005-0000-0000-0000697C0000}"/>
    <cellStyle name="Migliaia 37 3 2 2 2 2 2" xfId="18180" xr:uid="{00000000-0005-0000-0000-00006A7C0000}"/>
    <cellStyle name="Migliaia 37 3 2 2 2 2 2 2" xfId="35744" xr:uid="{00000000-0005-0000-0000-00006B7C0000}"/>
    <cellStyle name="Migliaia 37 3 2 2 2 2 3" xfId="41046" xr:uid="{00000000-0005-0000-0000-00006C7C0000}"/>
    <cellStyle name="Migliaia 37 3 2 2 2 2 4" xfId="30215" xr:uid="{00000000-0005-0000-0000-00006D7C0000}"/>
    <cellStyle name="Migliaia 37 3 2 2 2 3" xfId="33160" xr:uid="{00000000-0005-0000-0000-00006E7C0000}"/>
    <cellStyle name="Migliaia 37 3 2 2 2 4" xfId="38395" xr:uid="{00000000-0005-0000-0000-00006F7C0000}"/>
    <cellStyle name="Migliaia 37 3 2 2 2 5" xfId="44479" xr:uid="{00000000-0005-0000-0000-0000707C0000}"/>
    <cellStyle name="Migliaia 37 3 2 2 2 6" xfId="47186" xr:uid="{00000000-0005-0000-0000-0000717C0000}"/>
    <cellStyle name="Migliaia 37 3 2 2 2 7" xfId="50202" xr:uid="{00000000-0005-0000-0000-0000727C0000}"/>
    <cellStyle name="Migliaia 37 3 2 2 2 8" xfId="13977" xr:uid="{00000000-0005-0000-0000-0000737C0000}"/>
    <cellStyle name="Migliaia 37 3 2 2 3" xfId="7867" xr:uid="{00000000-0005-0000-0000-0000747C0000}"/>
    <cellStyle name="Migliaia 37 3 2 2 4" xfId="7055" xr:uid="{00000000-0005-0000-0000-0000757C0000}"/>
    <cellStyle name="Migliaia 37 3 2 2 4 2" xfId="17828" xr:uid="{00000000-0005-0000-0000-0000767C0000}"/>
    <cellStyle name="Migliaia 37 3 2 2 4 3" xfId="44464" xr:uid="{00000000-0005-0000-0000-0000777C0000}"/>
    <cellStyle name="Migliaia 37 3 2 2 4 4" xfId="46821" xr:uid="{00000000-0005-0000-0000-0000787C0000}"/>
    <cellStyle name="Migliaia 37 3 2 2 4 5" xfId="49837" xr:uid="{00000000-0005-0000-0000-0000797C0000}"/>
    <cellStyle name="Migliaia 37 3 2 2 5" xfId="16812" xr:uid="{00000000-0005-0000-0000-00007A7C0000}"/>
    <cellStyle name="Migliaia 37 3 2 2 6" xfId="21136" xr:uid="{00000000-0005-0000-0000-00007B7C0000}"/>
    <cellStyle name="Migliaia 37 3 2 3" xfId="3686" xr:uid="{00000000-0005-0000-0000-00007C7C0000}"/>
    <cellStyle name="Migliaia 37 3 2 3 2" xfId="8714" xr:uid="{00000000-0005-0000-0000-00007D7C0000}"/>
    <cellStyle name="Migliaia 37 3 2 3 2 2" xfId="35745" xr:uid="{00000000-0005-0000-0000-00007E7C0000}"/>
    <cellStyle name="Migliaia 37 3 2 3 2 3" xfId="41047" xr:uid="{00000000-0005-0000-0000-00007F7C0000}"/>
    <cellStyle name="Migliaia 37 3 2 3 2 4" xfId="30216" xr:uid="{00000000-0005-0000-0000-0000807C0000}"/>
    <cellStyle name="Migliaia 37 3 2 3 3" xfId="8313" xr:uid="{00000000-0005-0000-0000-0000817C0000}"/>
    <cellStyle name="Migliaia 37 3 2 3 4" xfId="16813" xr:uid="{00000000-0005-0000-0000-0000827C0000}"/>
    <cellStyle name="Migliaia 37 3 2 3 4 2" xfId="38396" xr:uid="{00000000-0005-0000-0000-0000837C0000}"/>
    <cellStyle name="Migliaia 37 3 2 3 5" xfId="12785" xr:uid="{00000000-0005-0000-0000-0000847C0000}"/>
    <cellStyle name="Migliaia 37 3 2 4" xfId="7659" xr:uid="{00000000-0005-0000-0000-0000857C0000}"/>
    <cellStyle name="Migliaia 37 3 2 4 2" xfId="14396" xr:uid="{00000000-0005-0000-0000-0000867C0000}"/>
    <cellStyle name="Migliaia 37 3 2 4 2 2" xfId="35746" xr:uid="{00000000-0005-0000-0000-0000877C0000}"/>
    <cellStyle name="Migliaia 37 3 2 4 2 3" xfId="41048" xr:uid="{00000000-0005-0000-0000-0000887C0000}"/>
    <cellStyle name="Migliaia 37 3 2 4 3" xfId="33161" xr:uid="{00000000-0005-0000-0000-0000897C0000}"/>
    <cellStyle name="Migliaia 37 3 2 4 4" xfId="38397" xr:uid="{00000000-0005-0000-0000-00008A7C0000}"/>
    <cellStyle name="Migliaia 37 3 2 4 5" xfId="13502" xr:uid="{00000000-0005-0000-0000-00008B7C0000}"/>
    <cellStyle name="Migliaia 37 3 2 5" xfId="13642" xr:uid="{00000000-0005-0000-0000-00008C7C0000}"/>
    <cellStyle name="Migliaia 37 3 2 5 2" xfId="30217" xr:uid="{00000000-0005-0000-0000-00008D7C0000}"/>
    <cellStyle name="Migliaia 37 3 2 5 2 2" xfId="35747" xr:uid="{00000000-0005-0000-0000-00008E7C0000}"/>
    <cellStyle name="Migliaia 37 3 2 5 2 3" xfId="41049" xr:uid="{00000000-0005-0000-0000-00008F7C0000}"/>
    <cellStyle name="Migliaia 37 3 2 5 3" xfId="33162" xr:uid="{00000000-0005-0000-0000-0000907C0000}"/>
    <cellStyle name="Migliaia 37 3 2 5 4" xfId="38398" xr:uid="{00000000-0005-0000-0000-0000917C0000}"/>
    <cellStyle name="Migliaia 37 3 2 6" xfId="16811" xr:uid="{00000000-0005-0000-0000-0000927C0000}"/>
    <cellStyle name="Migliaia 37 3 2 6 2" xfId="30218" xr:uid="{00000000-0005-0000-0000-0000937C0000}"/>
    <cellStyle name="Migliaia 37 3 2 6 2 2" xfId="35748" xr:uid="{00000000-0005-0000-0000-0000947C0000}"/>
    <cellStyle name="Migliaia 37 3 2 6 2 3" xfId="41050" xr:uid="{00000000-0005-0000-0000-0000957C0000}"/>
    <cellStyle name="Migliaia 37 3 2 6 3" xfId="33163" xr:uid="{00000000-0005-0000-0000-0000967C0000}"/>
    <cellStyle name="Migliaia 37 3 2 6 4" xfId="38399" xr:uid="{00000000-0005-0000-0000-0000977C0000}"/>
    <cellStyle name="Migliaia 37 3 2 6 5" xfId="21137" xr:uid="{00000000-0005-0000-0000-0000987C0000}"/>
    <cellStyle name="Migliaia 37 3 2 7" xfId="21135" xr:uid="{00000000-0005-0000-0000-0000997C0000}"/>
    <cellStyle name="Migliaia 37 3 2 8" xfId="2508" xr:uid="{00000000-0005-0000-0000-00009A7C0000}"/>
    <cellStyle name="Migliaia 37 3 3" xfId="2507" xr:uid="{00000000-0005-0000-0000-00009B7C0000}"/>
    <cellStyle name="Migliaia 37 3 3 2" xfId="4481" xr:uid="{00000000-0005-0000-0000-00009C7C0000}"/>
    <cellStyle name="Migliaia 37 3 3 2 2" xfId="6052" xr:uid="{00000000-0005-0000-0000-00009D7C0000}"/>
    <cellStyle name="Migliaia 37 3 3 2 2 2" xfId="35750" xr:uid="{00000000-0005-0000-0000-00009E7C0000}"/>
    <cellStyle name="Migliaia 37 3 3 2 2 3" xfId="41052" xr:uid="{00000000-0005-0000-0000-00009F7C0000}"/>
    <cellStyle name="Migliaia 37 3 3 2 3" xfId="14531" xr:uid="{00000000-0005-0000-0000-0000A07C0000}"/>
    <cellStyle name="Migliaia 37 3 3 2 4" xfId="16815" xr:uid="{00000000-0005-0000-0000-0000A17C0000}"/>
    <cellStyle name="Migliaia 37 3 3 2 4 2" xfId="38401" xr:uid="{00000000-0005-0000-0000-0000A27C0000}"/>
    <cellStyle name="Migliaia 37 3 3 2 5" xfId="12787" xr:uid="{00000000-0005-0000-0000-0000A37C0000}"/>
    <cellStyle name="Migliaia 37 3 3 3" xfId="5804" xr:uid="{00000000-0005-0000-0000-0000A47C0000}"/>
    <cellStyle name="Migliaia 37 3 3 3 2" xfId="30220" xr:uid="{00000000-0005-0000-0000-0000A57C0000}"/>
    <cellStyle name="Migliaia 37 3 3 3 2 2" xfId="35751" xr:uid="{00000000-0005-0000-0000-0000A67C0000}"/>
    <cellStyle name="Migliaia 37 3 3 3 2 3" xfId="41053" xr:uid="{00000000-0005-0000-0000-0000A77C0000}"/>
    <cellStyle name="Migliaia 37 3 3 3 3" xfId="33165" xr:uid="{00000000-0005-0000-0000-0000A87C0000}"/>
    <cellStyle name="Migliaia 37 3 3 3 4" xfId="38402" xr:uid="{00000000-0005-0000-0000-0000A97C0000}"/>
    <cellStyle name="Migliaia 37 3 3 4" xfId="16814" xr:uid="{00000000-0005-0000-0000-0000AA7C0000}"/>
    <cellStyle name="Migliaia 37 3 3 4 2" xfId="30221" xr:uid="{00000000-0005-0000-0000-0000AB7C0000}"/>
    <cellStyle name="Migliaia 37 3 3 4 2 2" xfId="35752" xr:uid="{00000000-0005-0000-0000-0000AC7C0000}"/>
    <cellStyle name="Migliaia 37 3 3 4 2 3" xfId="41054" xr:uid="{00000000-0005-0000-0000-0000AD7C0000}"/>
    <cellStyle name="Migliaia 37 3 3 4 3" xfId="33166" xr:uid="{00000000-0005-0000-0000-0000AE7C0000}"/>
    <cellStyle name="Migliaia 37 3 3 4 4" xfId="38403" xr:uid="{00000000-0005-0000-0000-0000AF7C0000}"/>
    <cellStyle name="Migliaia 37 3 3 4 5" xfId="21138" xr:uid="{00000000-0005-0000-0000-0000B07C0000}"/>
    <cellStyle name="Migliaia 37 3 3 5" xfId="21139" xr:uid="{00000000-0005-0000-0000-0000B17C0000}"/>
    <cellStyle name="Migliaia 37 3 3 5 2" xfId="30222" xr:uid="{00000000-0005-0000-0000-0000B27C0000}"/>
    <cellStyle name="Migliaia 37 3 3 5 2 2" xfId="35753" xr:uid="{00000000-0005-0000-0000-0000B37C0000}"/>
    <cellStyle name="Migliaia 37 3 3 5 2 3" xfId="41055" xr:uid="{00000000-0005-0000-0000-0000B47C0000}"/>
    <cellStyle name="Migliaia 37 3 3 5 3" xfId="33167" xr:uid="{00000000-0005-0000-0000-0000B57C0000}"/>
    <cellStyle name="Migliaia 37 3 3 5 4" xfId="38404" xr:uid="{00000000-0005-0000-0000-0000B67C0000}"/>
    <cellStyle name="Migliaia 37 3 3 6" xfId="30219" xr:uid="{00000000-0005-0000-0000-0000B77C0000}"/>
    <cellStyle name="Migliaia 37 3 3 6 2" xfId="35749" xr:uid="{00000000-0005-0000-0000-0000B87C0000}"/>
    <cellStyle name="Migliaia 37 3 3 6 3" xfId="41051" xr:uid="{00000000-0005-0000-0000-0000B97C0000}"/>
    <cellStyle name="Migliaia 37 3 3 7" xfId="33164" xr:uid="{00000000-0005-0000-0000-0000BA7C0000}"/>
    <cellStyle name="Migliaia 37 3 3 8" xfId="38400" xr:uid="{00000000-0005-0000-0000-0000BB7C0000}"/>
    <cellStyle name="Migliaia 37 3 3 9" xfId="12786" xr:uid="{00000000-0005-0000-0000-0000BC7C0000}"/>
    <cellStyle name="Migliaia 37 3 4" xfId="3297" xr:uid="{00000000-0005-0000-0000-0000BD7C0000}"/>
    <cellStyle name="Migliaia 37 3 4 2" xfId="4807" xr:uid="{00000000-0005-0000-0000-0000BE7C0000}"/>
    <cellStyle name="Migliaia 37 3 4 2 2" xfId="10759" xr:uid="{00000000-0005-0000-0000-0000BF7C0000}"/>
    <cellStyle name="Migliaia 37 3 4 2 3" xfId="14892" xr:uid="{00000000-0005-0000-0000-0000C07C0000}"/>
    <cellStyle name="Migliaia 37 3 4 2 4" xfId="16817" xr:uid="{00000000-0005-0000-0000-0000C17C0000}"/>
    <cellStyle name="Migliaia 37 3 4 2 5" xfId="28678" xr:uid="{00000000-0005-0000-0000-0000C27C0000}"/>
    <cellStyle name="Migliaia 37 3 4 2 6" xfId="12789" xr:uid="{00000000-0005-0000-0000-0000C37C0000}"/>
    <cellStyle name="Migliaia 37 3 4 3" xfId="10007" xr:uid="{00000000-0005-0000-0000-0000C47C0000}"/>
    <cellStyle name="Migliaia 37 3 4 3 2" xfId="31622" xr:uid="{00000000-0005-0000-0000-0000C57C0000}"/>
    <cellStyle name="Migliaia 37 3 4 3 2 2" xfId="36782" xr:uid="{00000000-0005-0000-0000-0000C67C0000}"/>
    <cellStyle name="Migliaia 37 3 4 3 2 3" xfId="42084" xr:uid="{00000000-0005-0000-0000-0000C77C0000}"/>
    <cellStyle name="Migliaia 37 3 4 3 3" xfId="34131" xr:uid="{00000000-0005-0000-0000-0000C87C0000}"/>
    <cellStyle name="Migliaia 37 3 4 3 4" xfId="39433" xr:uid="{00000000-0005-0000-0000-0000C97C0000}"/>
    <cellStyle name="Migliaia 37 3 4 4" xfId="16816" xr:uid="{00000000-0005-0000-0000-0000CA7C0000}"/>
    <cellStyle name="Migliaia 37 3 4 4 2" xfId="35754" xr:uid="{00000000-0005-0000-0000-0000CB7C0000}"/>
    <cellStyle name="Migliaia 37 3 4 4 3" xfId="41056" xr:uid="{00000000-0005-0000-0000-0000CC7C0000}"/>
    <cellStyle name="Migliaia 37 3 4 4 4" xfId="30223" xr:uid="{00000000-0005-0000-0000-0000CD7C0000}"/>
    <cellStyle name="Migliaia 37 3 4 5" xfId="33168" xr:uid="{00000000-0005-0000-0000-0000CE7C0000}"/>
    <cellStyle name="Migliaia 37 3 4 6" xfId="38405" xr:uid="{00000000-0005-0000-0000-0000CF7C0000}"/>
    <cellStyle name="Migliaia 37 3 4 7" xfId="12788" xr:uid="{00000000-0005-0000-0000-0000D07C0000}"/>
    <cellStyle name="Migliaia 37 3 5" xfId="4107" xr:uid="{00000000-0005-0000-0000-0000D17C0000}"/>
    <cellStyle name="Migliaia 37 3 5 2" xfId="10577" xr:uid="{00000000-0005-0000-0000-0000D27C0000}"/>
    <cellStyle name="Migliaia 37 3 5 2 2" xfId="31623" xr:uid="{00000000-0005-0000-0000-0000D37C0000}"/>
    <cellStyle name="Migliaia 37 3 5 2 2 2" xfId="36783" xr:uid="{00000000-0005-0000-0000-0000D47C0000}"/>
    <cellStyle name="Migliaia 37 3 5 2 2 3" xfId="42085" xr:uid="{00000000-0005-0000-0000-0000D57C0000}"/>
    <cellStyle name="Migliaia 37 3 5 2 3" xfId="34132" xr:uid="{00000000-0005-0000-0000-0000D67C0000}"/>
    <cellStyle name="Migliaia 37 3 5 2 4" xfId="39434" xr:uid="{00000000-0005-0000-0000-0000D77C0000}"/>
    <cellStyle name="Migliaia 37 3 5 3" xfId="16818" xr:uid="{00000000-0005-0000-0000-0000D87C0000}"/>
    <cellStyle name="Migliaia 37 3 5 3 2" xfId="35755" xr:uid="{00000000-0005-0000-0000-0000D97C0000}"/>
    <cellStyle name="Migliaia 37 3 5 3 3" xfId="41057" xr:uid="{00000000-0005-0000-0000-0000DA7C0000}"/>
    <cellStyle name="Migliaia 37 3 5 3 4" xfId="30224" xr:uid="{00000000-0005-0000-0000-0000DB7C0000}"/>
    <cellStyle name="Migliaia 37 3 5 4" xfId="33169" xr:uid="{00000000-0005-0000-0000-0000DC7C0000}"/>
    <cellStyle name="Migliaia 37 3 5 5" xfId="38406" xr:uid="{00000000-0005-0000-0000-0000DD7C0000}"/>
    <cellStyle name="Migliaia 37 3 5 6" xfId="12790" xr:uid="{00000000-0005-0000-0000-0000DE7C0000}"/>
    <cellStyle name="Migliaia 37 3 6" xfId="3685" xr:uid="{00000000-0005-0000-0000-0000DF7C0000}"/>
    <cellStyle name="Migliaia 37 3 6 2" xfId="10282" xr:uid="{00000000-0005-0000-0000-0000E07C0000}"/>
    <cellStyle name="Migliaia 37 3 6 2 2" xfId="35756" xr:uid="{00000000-0005-0000-0000-0000E17C0000}"/>
    <cellStyle name="Migliaia 37 3 6 2 3" xfId="41058" xr:uid="{00000000-0005-0000-0000-0000E27C0000}"/>
    <cellStyle name="Migliaia 37 3 6 3" xfId="14331" xr:uid="{00000000-0005-0000-0000-0000E37C0000}"/>
    <cellStyle name="Migliaia 37 3 6 4" xfId="16819" xr:uid="{00000000-0005-0000-0000-0000E47C0000}"/>
    <cellStyle name="Migliaia 37 3 6 4 2" xfId="38407" xr:uid="{00000000-0005-0000-0000-0000E57C0000}"/>
    <cellStyle name="Migliaia 37 3 6 5" xfId="12791" xr:uid="{00000000-0005-0000-0000-0000E67C0000}"/>
    <cellStyle name="Migliaia 37 3 7" xfId="8472" xr:uid="{00000000-0005-0000-0000-0000E77C0000}"/>
    <cellStyle name="Migliaia 37 3 7 2" xfId="30225" xr:uid="{00000000-0005-0000-0000-0000E87C0000}"/>
    <cellStyle name="Migliaia 37 3 7 2 2" xfId="35757" xr:uid="{00000000-0005-0000-0000-0000E97C0000}"/>
    <cellStyle name="Migliaia 37 3 7 2 3" xfId="41059" xr:uid="{00000000-0005-0000-0000-0000EA7C0000}"/>
    <cellStyle name="Migliaia 37 3 7 3" xfId="33170" xr:uid="{00000000-0005-0000-0000-0000EB7C0000}"/>
    <cellStyle name="Migliaia 37 3 7 4" xfId="38408" xr:uid="{00000000-0005-0000-0000-0000EC7C0000}"/>
    <cellStyle name="Migliaia 37 3 8" xfId="13643" xr:uid="{00000000-0005-0000-0000-0000ED7C0000}"/>
    <cellStyle name="Migliaia 37 3 8 2" xfId="30226" xr:uid="{00000000-0005-0000-0000-0000EE7C0000}"/>
    <cellStyle name="Migliaia 37 3 8 2 2" xfId="35758" xr:uid="{00000000-0005-0000-0000-0000EF7C0000}"/>
    <cellStyle name="Migliaia 37 3 8 2 3" xfId="41060" xr:uid="{00000000-0005-0000-0000-0000F07C0000}"/>
    <cellStyle name="Migliaia 37 3 8 3" xfId="33171" xr:uid="{00000000-0005-0000-0000-0000F17C0000}"/>
    <cellStyle name="Migliaia 37 3 8 4" xfId="38409" xr:uid="{00000000-0005-0000-0000-0000F27C0000}"/>
    <cellStyle name="Migliaia 37 3 8 5" xfId="21140" xr:uid="{00000000-0005-0000-0000-0000F37C0000}"/>
    <cellStyle name="Migliaia 37 3 9" xfId="16810" xr:uid="{00000000-0005-0000-0000-0000F47C0000}"/>
    <cellStyle name="Migliaia 37 4" xfId="549" xr:uid="{00000000-0005-0000-0000-0000F57C0000}"/>
    <cellStyle name="Migliaia 37 4 2" xfId="4483" xr:uid="{00000000-0005-0000-0000-0000F67C0000}"/>
    <cellStyle name="Migliaia 37 4 2 2" xfId="5151" xr:uid="{00000000-0005-0000-0000-0000F77C0000}"/>
    <cellStyle name="Migliaia 37 4 2 2 2" xfId="30227" xr:uid="{00000000-0005-0000-0000-0000F87C0000}"/>
    <cellStyle name="Migliaia 37 4 2 2 2 2" xfId="35759" xr:uid="{00000000-0005-0000-0000-0000F97C0000}"/>
    <cellStyle name="Migliaia 37 4 2 2 2 3" xfId="41061" xr:uid="{00000000-0005-0000-0000-0000FA7C0000}"/>
    <cellStyle name="Migliaia 37 4 2 2 3" xfId="33172" xr:uid="{00000000-0005-0000-0000-0000FB7C0000}"/>
    <cellStyle name="Migliaia 37 4 2 2 4" xfId="38410" xr:uid="{00000000-0005-0000-0000-0000FC7C0000}"/>
    <cellStyle name="Migliaia 37 4 2 3" xfId="8314" xr:uid="{00000000-0005-0000-0000-0000FD7C0000}"/>
    <cellStyle name="Migliaia 37 4 2 3 2" xfId="30228" xr:uid="{00000000-0005-0000-0000-0000FE7C0000}"/>
    <cellStyle name="Migliaia 37 4 2 3 2 2" xfId="35760" xr:uid="{00000000-0005-0000-0000-0000FF7C0000}"/>
    <cellStyle name="Migliaia 37 4 2 3 2 3" xfId="41062" xr:uid="{00000000-0005-0000-0000-0000007D0000}"/>
    <cellStyle name="Migliaia 37 4 2 3 3" xfId="33173" xr:uid="{00000000-0005-0000-0000-0000017D0000}"/>
    <cellStyle name="Migliaia 37 4 2 3 4" xfId="38411" xr:uid="{00000000-0005-0000-0000-0000027D0000}"/>
    <cellStyle name="Migliaia 37 4 2 4" xfId="7661" xr:uid="{00000000-0005-0000-0000-0000037D0000}"/>
    <cellStyle name="Migliaia 37 4 2 5" xfId="7057" xr:uid="{00000000-0005-0000-0000-0000047D0000}"/>
    <cellStyle name="Migliaia 37 4 2 5 2" xfId="17830" xr:uid="{00000000-0005-0000-0000-0000057D0000}"/>
    <cellStyle name="Migliaia 37 4 2 5 3" xfId="20524" xr:uid="{00000000-0005-0000-0000-0000067D0000}"/>
    <cellStyle name="Migliaia 37 4 2 5 4" xfId="46823" xr:uid="{00000000-0005-0000-0000-0000077D0000}"/>
    <cellStyle name="Migliaia 37 4 2 5 5" xfId="49839" xr:uid="{00000000-0005-0000-0000-0000087D0000}"/>
    <cellStyle name="Migliaia 37 4 2 6" xfId="16821" xr:uid="{00000000-0005-0000-0000-0000097D0000}"/>
    <cellStyle name="Migliaia 37 4 2 7" xfId="21142" xr:uid="{00000000-0005-0000-0000-00000A7D0000}"/>
    <cellStyle name="Migliaia 37 4 3" xfId="5152" xr:uid="{00000000-0005-0000-0000-00000B7D0000}"/>
    <cellStyle name="Migliaia 37 4 3 2" xfId="14532" xr:uid="{00000000-0005-0000-0000-00000C7D0000}"/>
    <cellStyle name="Migliaia 37 4 3 2 2" xfId="35761" xr:uid="{00000000-0005-0000-0000-00000D7D0000}"/>
    <cellStyle name="Migliaia 37 4 3 2 3" xfId="41063" xr:uid="{00000000-0005-0000-0000-00000E7D0000}"/>
    <cellStyle name="Migliaia 37 4 3 3" xfId="33174" xr:uid="{00000000-0005-0000-0000-00000F7D0000}"/>
    <cellStyle name="Migliaia 37 4 3 4" xfId="38412" xr:uid="{00000000-0005-0000-0000-0000107D0000}"/>
    <cellStyle name="Migliaia 37 4 3 5" xfId="13641" xr:uid="{00000000-0005-0000-0000-0000117D0000}"/>
    <cellStyle name="Migliaia 37 4 4" xfId="8315" xr:uid="{00000000-0005-0000-0000-0000127D0000}"/>
    <cellStyle name="Migliaia 37 4 4 2" xfId="30229" xr:uid="{00000000-0005-0000-0000-0000137D0000}"/>
    <cellStyle name="Migliaia 37 4 4 2 2" xfId="35762" xr:uid="{00000000-0005-0000-0000-0000147D0000}"/>
    <cellStyle name="Migliaia 37 4 4 2 3" xfId="41064" xr:uid="{00000000-0005-0000-0000-0000157D0000}"/>
    <cellStyle name="Migliaia 37 4 4 3" xfId="33175" xr:uid="{00000000-0005-0000-0000-0000167D0000}"/>
    <cellStyle name="Migliaia 37 4 4 4" xfId="38413" xr:uid="{00000000-0005-0000-0000-0000177D0000}"/>
    <cellStyle name="Migliaia 37 4 5" xfId="7660" xr:uid="{00000000-0005-0000-0000-0000187D0000}"/>
    <cellStyle name="Migliaia 37 4 5 2" xfId="30230" xr:uid="{00000000-0005-0000-0000-0000197D0000}"/>
    <cellStyle name="Migliaia 37 4 5 2 2" xfId="35763" xr:uid="{00000000-0005-0000-0000-00001A7D0000}"/>
    <cellStyle name="Migliaia 37 4 5 2 3" xfId="41065" xr:uid="{00000000-0005-0000-0000-00001B7D0000}"/>
    <cellStyle name="Migliaia 37 4 5 3" xfId="33176" xr:uid="{00000000-0005-0000-0000-00001C7D0000}"/>
    <cellStyle name="Migliaia 37 4 5 4" xfId="38414" xr:uid="{00000000-0005-0000-0000-00001D7D0000}"/>
    <cellStyle name="Migliaia 37 4 6" xfId="7056" xr:uid="{00000000-0005-0000-0000-00001E7D0000}"/>
    <cellStyle name="Migliaia 37 4 6 2" xfId="17829" xr:uid="{00000000-0005-0000-0000-00001F7D0000}"/>
    <cellStyle name="Migliaia 37 4 6 2 2" xfId="35764" xr:uid="{00000000-0005-0000-0000-0000207D0000}"/>
    <cellStyle name="Migliaia 37 4 6 2 3" xfId="41066" xr:uid="{00000000-0005-0000-0000-0000217D0000}"/>
    <cellStyle name="Migliaia 37 4 6 2 4" xfId="30231" xr:uid="{00000000-0005-0000-0000-0000227D0000}"/>
    <cellStyle name="Migliaia 37 4 6 3" xfId="33177" xr:uid="{00000000-0005-0000-0000-0000237D0000}"/>
    <cellStyle name="Migliaia 37 4 6 4" xfId="38415" xr:uid="{00000000-0005-0000-0000-0000247D0000}"/>
    <cellStyle name="Migliaia 37 4 6 5" xfId="21143" xr:uid="{00000000-0005-0000-0000-0000257D0000}"/>
    <cellStyle name="Migliaia 37 4 6 6" xfId="42536" xr:uid="{00000000-0005-0000-0000-0000267D0000}"/>
    <cellStyle name="Migliaia 37 4 6 7" xfId="46822" xr:uid="{00000000-0005-0000-0000-0000277D0000}"/>
    <cellStyle name="Migliaia 37 4 6 8" xfId="49838" xr:uid="{00000000-0005-0000-0000-0000287D0000}"/>
    <cellStyle name="Migliaia 37 4 7" xfId="16820" xr:uid="{00000000-0005-0000-0000-0000297D0000}"/>
    <cellStyle name="Migliaia 37 4 7 2" xfId="30232" xr:uid="{00000000-0005-0000-0000-00002A7D0000}"/>
    <cellStyle name="Migliaia 37 4 7 2 2" xfId="35765" xr:uid="{00000000-0005-0000-0000-00002B7D0000}"/>
    <cellStyle name="Migliaia 37 4 7 2 3" xfId="41067" xr:uid="{00000000-0005-0000-0000-00002C7D0000}"/>
    <cellStyle name="Migliaia 37 4 7 3" xfId="33178" xr:uid="{00000000-0005-0000-0000-00002D7D0000}"/>
    <cellStyle name="Migliaia 37 4 7 4" xfId="38416" xr:uid="{00000000-0005-0000-0000-00002E7D0000}"/>
    <cellStyle name="Migliaia 37 4 7 5" xfId="21144" xr:uid="{00000000-0005-0000-0000-00002F7D0000}"/>
    <cellStyle name="Migliaia 37 4 8" xfId="21141" xr:uid="{00000000-0005-0000-0000-0000307D0000}"/>
    <cellStyle name="Migliaia 37 4 9" xfId="2509" xr:uid="{00000000-0005-0000-0000-0000317D0000}"/>
    <cellStyle name="Migliaia 37 5" xfId="550" xr:uid="{00000000-0005-0000-0000-0000327D0000}"/>
    <cellStyle name="Migliaia 37 5 2" xfId="4484" xr:uid="{00000000-0005-0000-0000-0000337D0000}"/>
    <cellStyle name="Migliaia 37 5 2 2" xfId="14763" xr:uid="{00000000-0005-0000-0000-0000347D0000}"/>
    <cellStyle name="Migliaia 37 5 2 2 2" xfId="35766" xr:uid="{00000000-0005-0000-0000-0000357D0000}"/>
    <cellStyle name="Migliaia 37 5 2 2 3" xfId="41068" xr:uid="{00000000-0005-0000-0000-0000367D0000}"/>
    <cellStyle name="Migliaia 37 5 2 3" xfId="16823" xr:uid="{00000000-0005-0000-0000-0000377D0000}"/>
    <cellStyle name="Migliaia 37 5 2 3 2" xfId="33179" xr:uid="{00000000-0005-0000-0000-0000387D0000}"/>
    <cellStyle name="Migliaia 37 5 2 4" xfId="38417" xr:uid="{00000000-0005-0000-0000-0000397D0000}"/>
    <cellStyle name="Migliaia 37 5 2 5" xfId="12792" xr:uid="{00000000-0005-0000-0000-00003A7D0000}"/>
    <cellStyle name="Migliaia 37 5 3" xfId="7662" xr:uid="{00000000-0005-0000-0000-00003B7D0000}"/>
    <cellStyle name="Migliaia 37 5 3 2" xfId="30233" xr:uid="{00000000-0005-0000-0000-00003C7D0000}"/>
    <cellStyle name="Migliaia 37 5 3 2 2" xfId="35767" xr:uid="{00000000-0005-0000-0000-00003D7D0000}"/>
    <cellStyle name="Migliaia 37 5 3 2 3" xfId="41069" xr:uid="{00000000-0005-0000-0000-00003E7D0000}"/>
    <cellStyle name="Migliaia 37 5 3 3" xfId="33180" xr:uid="{00000000-0005-0000-0000-00003F7D0000}"/>
    <cellStyle name="Migliaia 37 5 3 4" xfId="38418" xr:uid="{00000000-0005-0000-0000-0000407D0000}"/>
    <cellStyle name="Migliaia 37 5 4" xfId="7058" xr:uid="{00000000-0005-0000-0000-0000417D0000}"/>
    <cellStyle name="Migliaia 37 5 4 2" xfId="17831" xr:uid="{00000000-0005-0000-0000-0000427D0000}"/>
    <cellStyle name="Migliaia 37 5 4 2 2" xfId="35768" xr:uid="{00000000-0005-0000-0000-0000437D0000}"/>
    <cellStyle name="Migliaia 37 5 4 2 3" xfId="41070" xr:uid="{00000000-0005-0000-0000-0000447D0000}"/>
    <cellStyle name="Migliaia 37 5 4 2 4" xfId="30234" xr:uid="{00000000-0005-0000-0000-0000457D0000}"/>
    <cellStyle name="Migliaia 37 5 4 3" xfId="33181" xr:uid="{00000000-0005-0000-0000-0000467D0000}"/>
    <cellStyle name="Migliaia 37 5 4 4" xfId="38419" xr:uid="{00000000-0005-0000-0000-0000477D0000}"/>
    <cellStyle name="Migliaia 37 5 4 5" xfId="21146" xr:uid="{00000000-0005-0000-0000-0000487D0000}"/>
    <cellStyle name="Migliaia 37 5 4 6" xfId="42537" xr:uid="{00000000-0005-0000-0000-0000497D0000}"/>
    <cellStyle name="Migliaia 37 5 4 7" xfId="46824" xr:uid="{00000000-0005-0000-0000-00004A7D0000}"/>
    <cellStyle name="Migliaia 37 5 4 8" xfId="49840" xr:uid="{00000000-0005-0000-0000-00004B7D0000}"/>
    <cellStyle name="Migliaia 37 5 5" xfId="16822" xr:uid="{00000000-0005-0000-0000-00004C7D0000}"/>
    <cellStyle name="Migliaia 37 5 5 2" xfId="30235" xr:uid="{00000000-0005-0000-0000-00004D7D0000}"/>
    <cellStyle name="Migliaia 37 5 5 2 2" xfId="35769" xr:uid="{00000000-0005-0000-0000-00004E7D0000}"/>
    <cellStyle name="Migliaia 37 5 5 2 3" xfId="41071" xr:uid="{00000000-0005-0000-0000-00004F7D0000}"/>
    <cellStyle name="Migliaia 37 5 5 3" xfId="33182" xr:uid="{00000000-0005-0000-0000-0000507D0000}"/>
    <cellStyle name="Migliaia 37 5 5 4" xfId="38420" xr:uid="{00000000-0005-0000-0000-0000517D0000}"/>
    <cellStyle name="Migliaia 37 5 5 5" xfId="21147" xr:uid="{00000000-0005-0000-0000-0000527D0000}"/>
    <cellStyle name="Migliaia 37 5 6" xfId="21148" xr:uid="{00000000-0005-0000-0000-0000537D0000}"/>
    <cellStyle name="Migliaia 37 5 6 2" xfId="30236" xr:uid="{00000000-0005-0000-0000-0000547D0000}"/>
    <cellStyle name="Migliaia 37 5 6 2 2" xfId="35770" xr:uid="{00000000-0005-0000-0000-0000557D0000}"/>
    <cellStyle name="Migliaia 37 5 6 2 3" xfId="41072" xr:uid="{00000000-0005-0000-0000-0000567D0000}"/>
    <cellStyle name="Migliaia 37 5 6 3" xfId="33183" xr:uid="{00000000-0005-0000-0000-0000577D0000}"/>
    <cellStyle name="Migliaia 37 5 6 4" xfId="38421" xr:uid="{00000000-0005-0000-0000-0000587D0000}"/>
    <cellStyle name="Migliaia 37 5 7" xfId="21145" xr:uid="{00000000-0005-0000-0000-0000597D0000}"/>
    <cellStyle name="Migliaia 37 5 8" xfId="2510" xr:uid="{00000000-0005-0000-0000-00005A7D0000}"/>
    <cellStyle name="Migliaia 37 6" xfId="2505" xr:uid="{00000000-0005-0000-0000-00005B7D0000}"/>
    <cellStyle name="Migliaia 37 6 2" xfId="4479" xr:uid="{00000000-0005-0000-0000-00005C7D0000}"/>
    <cellStyle name="Migliaia 37 6 2 2" xfId="6051" xr:uid="{00000000-0005-0000-0000-00005D7D0000}"/>
    <cellStyle name="Migliaia 37 6 2 3" xfId="14959" xr:uid="{00000000-0005-0000-0000-00005E7D0000}"/>
    <cellStyle name="Migliaia 37 6 2 4" xfId="16825" xr:uid="{00000000-0005-0000-0000-00005F7D0000}"/>
    <cellStyle name="Migliaia 37 6 2 5" xfId="28679" xr:uid="{00000000-0005-0000-0000-0000607D0000}"/>
    <cellStyle name="Migliaia 37 6 2 6" xfId="12794" xr:uid="{00000000-0005-0000-0000-0000617D0000}"/>
    <cellStyle name="Migliaia 37 6 3" xfId="5803" xr:uid="{00000000-0005-0000-0000-0000627D0000}"/>
    <cellStyle name="Migliaia 37 6 3 2" xfId="31624" xr:uid="{00000000-0005-0000-0000-0000637D0000}"/>
    <cellStyle name="Migliaia 37 6 3 2 2" xfId="36784" xr:uid="{00000000-0005-0000-0000-0000647D0000}"/>
    <cellStyle name="Migliaia 37 6 3 2 3" xfId="42086" xr:uid="{00000000-0005-0000-0000-0000657D0000}"/>
    <cellStyle name="Migliaia 37 6 3 3" xfId="34133" xr:uid="{00000000-0005-0000-0000-0000667D0000}"/>
    <cellStyle name="Migliaia 37 6 3 4" xfId="39435" xr:uid="{00000000-0005-0000-0000-0000677D0000}"/>
    <cellStyle name="Migliaia 37 6 4" xfId="16824" xr:uid="{00000000-0005-0000-0000-0000687D0000}"/>
    <cellStyle name="Migliaia 37 6 4 2" xfId="35771" xr:uid="{00000000-0005-0000-0000-0000697D0000}"/>
    <cellStyle name="Migliaia 37 6 4 3" xfId="41073" xr:uid="{00000000-0005-0000-0000-00006A7D0000}"/>
    <cellStyle name="Migliaia 37 6 4 4" xfId="30237" xr:uid="{00000000-0005-0000-0000-00006B7D0000}"/>
    <cellStyle name="Migliaia 37 6 5" xfId="33184" xr:uid="{00000000-0005-0000-0000-00006C7D0000}"/>
    <cellStyle name="Migliaia 37 6 6" xfId="38422" xr:uid="{00000000-0005-0000-0000-00006D7D0000}"/>
    <cellStyle name="Migliaia 37 6 7" xfId="12793" xr:uid="{00000000-0005-0000-0000-00006E7D0000}"/>
    <cellStyle name="Migliaia 37 7" xfId="4105" xr:uid="{00000000-0005-0000-0000-00006F7D0000}"/>
    <cellStyle name="Migliaia 37 7 2" xfId="10575" xr:uid="{00000000-0005-0000-0000-0000707D0000}"/>
    <cellStyle name="Migliaia 37 7 2 2" xfId="31625" xr:uid="{00000000-0005-0000-0000-0000717D0000}"/>
    <cellStyle name="Migliaia 37 7 2 2 2" xfId="36785" xr:uid="{00000000-0005-0000-0000-0000727D0000}"/>
    <cellStyle name="Migliaia 37 7 2 2 3" xfId="42087" xr:uid="{00000000-0005-0000-0000-0000737D0000}"/>
    <cellStyle name="Migliaia 37 7 2 3" xfId="34134" xr:uid="{00000000-0005-0000-0000-0000747D0000}"/>
    <cellStyle name="Migliaia 37 7 2 4" xfId="39436" xr:uid="{00000000-0005-0000-0000-0000757D0000}"/>
    <cellStyle name="Migliaia 37 7 3" xfId="16826" xr:uid="{00000000-0005-0000-0000-0000767D0000}"/>
    <cellStyle name="Migliaia 37 7 3 2" xfId="35772" xr:uid="{00000000-0005-0000-0000-0000777D0000}"/>
    <cellStyle name="Migliaia 37 7 3 3" xfId="41074" xr:uid="{00000000-0005-0000-0000-0000787D0000}"/>
    <cellStyle name="Migliaia 37 7 3 4" xfId="30238" xr:uid="{00000000-0005-0000-0000-0000797D0000}"/>
    <cellStyle name="Migliaia 37 7 4" xfId="33185" xr:uid="{00000000-0005-0000-0000-00007A7D0000}"/>
    <cellStyle name="Migliaia 37 7 5" xfId="38423" xr:uid="{00000000-0005-0000-0000-00007B7D0000}"/>
    <cellStyle name="Migliaia 37 7 6" xfId="12795" xr:uid="{00000000-0005-0000-0000-00007C7D0000}"/>
    <cellStyle name="Migliaia 37 8" xfId="3683" xr:uid="{00000000-0005-0000-0000-00007D7D0000}"/>
    <cellStyle name="Migliaia 37 8 2" xfId="10280" xr:uid="{00000000-0005-0000-0000-00007E7D0000}"/>
    <cellStyle name="Migliaia 37 8 2 2" xfId="31626" xr:uid="{00000000-0005-0000-0000-00007F7D0000}"/>
    <cellStyle name="Migliaia 37 8 2 2 2" xfId="36786" xr:uid="{00000000-0005-0000-0000-0000807D0000}"/>
    <cellStyle name="Migliaia 37 8 2 2 3" xfId="42088" xr:uid="{00000000-0005-0000-0000-0000817D0000}"/>
    <cellStyle name="Migliaia 37 8 2 3" xfId="34135" xr:uid="{00000000-0005-0000-0000-0000827D0000}"/>
    <cellStyle name="Migliaia 37 8 2 4" xfId="39437" xr:uid="{00000000-0005-0000-0000-0000837D0000}"/>
    <cellStyle name="Migliaia 37 8 3" xfId="16827" xr:uid="{00000000-0005-0000-0000-0000847D0000}"/>
    <cellStyle name="Migliaia 37 8 3 2" xfId="35773" xr:uid="{00000000-0005-0000-0000-0000857D0000}"/>
    <cellStyle name="Migliaia 37 8 3 3" xfId="41075" xr:uid="{00000000-0005-0000-0000-0000867D0000}"/>
    <cellStyle name="Migliaia 37 8 3 4" xfId="30239" xr:uid="{00000000-0005-0000-0000-0000877D0000}"/>
    <cellStyle name="Migliaia 37 8 4" xfId="33186" xr:uid="{00000000-0005-0000-0000-0000887D0000}"/>
    <cellStyle name="Migliaia 37 8 5" xfId="38424" xr:uid="{00000000-0005-0000-0000-0000897D0000}"/>
    <cellStyle name="Migliaia 37 8 6" xfId="12796" xr:uid="{00000000-0005-0000-0000-00008A7D0000}"/>
    <cellStyle name="Migliaia 37 9" xfId="13501" xr:uid="{00000000-0005-0000-0000-00008B7D0000}"/>
    <cellStyle name="Migliaia 37 9 2" xfId="30240" xr:uid="{00000000-0005-0000-0000-00008C7D0000}"/>
    <cellStyle name="Migliaia 37 9 2 2" xfId="35774" xr:uid="{00000000-0005-0000-0000-00008D7D0000}"/>
    <cellStyle name="Migliaia 37 9 2 3" xfId="41076" xr:uid="{00000000-0005-0000-0000-00008E7D0000}"/>
    <cellStyle name="Migliaia 37 9 3" xfId="33187" xr:uid="{00000000-0005-0000-0000-00008F7D0000}"/>
    <cellStyle name="Migliaia 37 9 4" xfId="38425" xr:uid="{00000000-0005-0000-0000-0000907D0000}"/>
    <cellStyle name="Migliaia 38" xfId="551" xr:uid="{00000000-0005-0000-0000-0000917D0000}"/>
    <cellStyle name="Migliaia 38 10" xfId="16828" xr:uid="{00000000-0005-0000-0000-0000927D0000}"/>
    <cellStyle name="Migliaia 38 10 2" xfId="35775" xr:uid="{00000000-0005-0000-0000-0000937D0000}"/>
    <cellStyle name="Migliaia 38 10 3" xfId="41077" xr:uid="{00000000-0005-0000-0000-0000947D0000}"/>
    <cellStyle name="Migliaia 38 10 4" xfId="30241" xr:uid="{00000000-0005-0000-0000-0000957D0000}"/>
    <cellStyle name="Migliaia 38 11" xfId="33188" xr:uid="{00000000-0005-0000-0000-0000967D0000}"/>
    <cellStyle name="Migliaia 38 12" xfId="38426" xr:uid="{00000000-0005-0000-0000-0000977D0000}"/>
    <cellStyle name="Migliaia 38 13" xfId="1876" xr:uid="{00000000-0005-0000-0000-0000987D0000}"/>
    <cellStyle name="Migliaia 38 2" xfId="552" xr:uid="{00000000-0005-0000-0000-0000997D0000}"/>
    <cellStyle name="Migliaia 38 2 2" xfId="2512" xr:uid="{00000000-0005-0000-0000-00009A7D0000}"/>
    <cellStyle name="Migliaia 38 2 2 2" xfId="4486" xr:uid="{00000000-0005-0000-0000-00009B7D0000}"/>
    <cellStyle name="Migliaia 38 2 2 2 2" xfId="10700" xr:uid="{00000000-0005-0000-0000-00009C7D0000}"/>
    <cellStyle name="Migliaia 38 2 2 2 2 2" xfId="35776" xr:uid="{00000000-0005-0000-0000-00009D7D0000}"/>
    <cellStyle name="Migliaia 38 2 2 2 2 3" xfId="41078" xr:uid="{00000000-0005-0000-0000-00009E7D0000}"/>
    <cellStyle name="Migliaia 38 2 2 2 3" xfId="14764" xr:uid="{00000000-0005-0000-0000-00009F7D0000}"/>
    <cellStyle name="Migliaia 38 2 2 2 4" xfId="16831" xr:uid="{00000000-0005-0000-0000-0000A07D0000}"/>
    <cellStyle name="Migliaia 38 2 2 2 4 2" xfId="38427" xr:uid="{00000000-0005-0000-0000-0000A17D0000}"/>
    <cellStyle name="Migliaia 38 2 2 2 5" xfId="12797" xr:uid="{00000000-0005-0000-0000-0000A27D0000}"/>
    <cellStyle name="Migliaia 38 2 2 3" xfId="7925" xr:uid="{00000000-0005-0000-0000-0000A37D0000}"/>
    <cellStyle name="Migliaia 38 2 2 3 2" xfId="31627" xr:uid="{00000000-0005-0000-0000-0000A47D0000}"/>
    <cellStyle name="Migliaia 38 2 2 3 2 2" xfId="36787" xr:uid="{00000000-0005-0000-0000-0000A57D0000}"/>
    <cellStyle name="Migliaia 38 2 2 3 2 3" xfId="42089" xr:uid="{00000000-0005-0000-0000-0000A67D0000}"/>
    <cellStyle name="Migliaia 38 2 2 3 3" xfId="34136" xr:uid="{00000000-0005-0000-0000-0000A77D0000}"/>
    <cellStyle name="Migliaia 38 2 2 3 4" xfId="39438" xr:uid="{00000000-0005-0000-0000-0000A87D0000}"/>
    <cellStyle name="Migliaia 38 2 2 4" xfId="7059" xr:uid="{00000000-0005-0000-0000-0000A97D0000}"/>
    <cellStyle name="Migliaia 38 2 2 4 2" xfId="17832" xr:uid="{00000000-0005-0000-0000-0000AA7D0000}"/>
    <cellStyle name="Migliaia 38 2 2 4 3" xfId="43594" xr:uid="{00000000-0005-0000-0000-0000AB7D0000}"/>
    <cellStyle name="Migliaia 38 2 2 4 4" xfId="46825" xr:uid="{00000000-0005-0000-0000-0000AC7D0000}"/>
    <cellStyle name="Migliaia 38 2 2 4 5" xfId="49841" xr:uid="{00000000-0005-0000-0000-0000AD7D0000}"/>
    <cellStyle name="Migliaia 38 2 2 5" xfId="16830" xr:uid="{00000000-0005-0000-0000-0000AE7D0000}"/>
    <cellStyle name="Migliaia 38 2 2 6" xfId="21150" xr:uid="{00000000-0005-0000-0000-0000AF7D0000}"/>
    <cellStyle name="Migliaia 38 2 3" xfId="4109" xr:uid="{00000000-0005-0000-0000-0000B07D0000}"/>
    <cellStyle name="Migliaia 38 2 3 2" xfId="10579" xr:uid="{00000000-0005-0000-0000-0000B17D0000}"/>
    <cellStyle name="Migliaia 38 2 3 2 2" xfId="31628" xr:uid="{00000000-0005-0000-0000-0000B27D0000}"/>
    <cellStyle name="Migliaia 38 2 3 2 2 2" xfId="36788" xr:uid="{00000000-0005-0000-0000-0000B37D0000}"/>
    <cellStyle name="Migliaia 38 2 3 2 2 3" xfId="42090" xr:uid="{00000000-0005-0000-0000-0000B47D0000}"/>
    <cellStyle name="Migliaia 38 2 3 2 3" xfId="34137" xr:uid="{00000000-0005-0000-0000-0000B57D0000}"/>
    <cellStyle name="Migliaia 38 2 3 2 4" xfId="39439" xr:uid="{00000000-0005-0000-0000-0000B67D0000}"/>
    <cellStyle name="Migliaia 38 2 3 3" xfId="16832" xr:uid="{00000000-0005-0000-0000-0000B77D0000}"/>
    <cellStyle name="Migliaia 38 2 3 3 2" xfId="35777" xr:uid="{00000000-0005-0000-0000-0000B87D0000}"/>
    <cellStyle name="Migliaia 38 2 3 3 3" xfId="41079" xr:uid="{00000000-0005-0000-0000-0000B97D0000}"/>
    <cellStyle name="Migliaia 38 2 3 3 4" xfId="30242" xr:uid="{00000000-0005-0000-0000-0000BA7D0000}"/>
    <cellStyle name="Migliaia 38 2 3 4" xfId="33189" xr:uid="{00000000-0005-0000-0000-0000BB7D0000}"/>
    <cellStyle name="Migliaia 38 2 3 5" xfId="38428" xr:uid="{00000000-0005-0000-0000-0000BC7D0000}"/>
    <cellStyle name="Migliaia 38 2 3 6" xfId="12798" xr:uid="{00000000-0005-0000-0000-0000BD7D0000}"/>
    <cellStyle name="Migliaia 38 2 4" xfId="3688" xr:uid="{00000000-0005-0000-0000-0000BE7D0000}"/>
    <cellStyle name="Migliaia 38 2 4 2" xfId="10284" xr:uid="{00000000-0005-0000-0000-0000BF7D0000}"/>
    <cellStyle name="Migliaia 38 2 4 2 2" xfId="35778" xr:uid="{00000000-0005-0000-0000-0000C07D0000}"/>
    <cellStyle name="Migliaia 38 2 4 2 3" xfId="41080" xr:uid="{00000000-0005-0000-0000-0000C17D0000}"/>
    <cellStyle name="Migliaia 38 2 4 3" xfId="15014" xr:uid="{00000000-0005-0000-0000-0000C27D0000}"/>
    <cellStyle name="Migliaia 38 2 4 4" xfId="16833" xr:uid="{00000000-0005-0000-0000-0000C37D0000}"/>
    <cellStyle name="Migliaia 38 2 4 4 2" xfId="38429" xr:uid="{00000000-0005-0000-0000-0000C47D0000}"/>
    <cellStyle name="Migliaia 38 2 4 5" xfId="12799" xr:uid="{00000000-0005-0000-0000-0000C57D0000}"/>
    <cellStyle name="Migliaia 38 2 5" xfId="9440" xr:uid="{00000000-0005-0000-0000-0000C67D0000}"/>
    <cellStyle name="Migliaia 38 2 5 2" xfId="30243" xr:uid="{00000000-0005-0000-0000-0000C77D0000}"/>
    <cellStyle name="Migliaia 38 2 5 2 2" xfId="35779" xr:uid="{00000000-0005-0000-0000-0000C87D0000}"/>
    <cellStyle name="Migliaia 38 2 5 2 3" xfId="41081" xr:uid="{00000000-0005-0000-0000-0000C97D0000}"/>
    <cellStyle name="Migliaia 38 2 5 3" xfId="33190" xr:uid="{00000000-0005-0000-0000-0000CA7D0000}"/>
    <cellStyle name="Migliaia 38 2 5 4" xfId="38430" xr:uid="{00000000-0005-0000-0000-0000CB7D0000}"/>
    <cellStyle name="Migliaia 38 2 6" xfId="16829" xr:uid="{00000000-0005-0000-0000-0000CC7D0000}"/>
    <cellStyle name="Migliaia 38 2 6 2" xfId="30244" xr:uid="{00000000-0005-0000-0000-0000CD7D0000}"/>
    <cellStyle name="Migliaia 38 2 6 2 2" xfId="35780" xr:uid="{00000000-0005-0000-0000-0000CE7D0000}"/>
    <cellStyle name="Migliaia 38 2 6 2 3" xfId="41082" xr:uid="{00000000-0005-0000-0000-0000CF7D0000}"/>
    <cellStyle name="Migliaia 38 2 6 3" xfId="33191" xr:uid="{00000000-0005-0000-0000-0000D07D0000}"/>
    <cellStyle name="Migliaia 38 2 6 4" xfId="38431" xr:uid="{00000000-0005-0000-0000-0000D17D0000}"/>
    <cellStyle name="Migliaia 38 2 6 5" xfId="21151" xr:uid="{00000000-0005-0000-0000-0000D27D0000}"/>
    <cellStyle name="Migliaia 38 2 7" xfId="21149" xr:uid="{00000000-0005-0000-0000-0000D37D0000}"/>
    <cellStyle name="Migliaia 38 2 8" xfId="1877" xr:uid="{00000000-0005-0000-0000-0000D47D0000}"/>
    <cellStyle name="Migliaia 38 3" xfId="553" xr:uid="{00000000-0005-0000-0000-0000D57D0000}"/>
    <cellStyle name="Migliaia 38 3 10" xfId="21152" xr:uid="{00000000-0005-0000-0000-0000D67D0000}"/>
    <cellStyle name="Migliaia 38 3 11" xfId="12800" xr:uid="{00000000-0005-0000-0000-0000D77D0000}"/>
    <cellStyle name="Migliaia 38 3 12" xfId="1878" xr:uid="{00000000-0005-0000-0000-0000D87D0000}"/>
    <cellStyle name="Migliaia 38 3 2" xfId="554" xr:uid="{00000000-0005-0000-0000-0000D97D0000}"/>
    <cellStyle name="Migliaia 38 3 2 2" xfId="4488" xr:uid="{00000000-0005-0000-0000-0000DA7D0000}"/>
    <cellStyle name="Migliaia 38 3 2 2 2" xfId="8316" xr:uid="{00000000-0005-0000-0000-0000DB7D0000}"/>
    <cellStyle name="Migliaia 38 3 2 2 2 2" xfId="14765" xr:uid="{00000000-0005-0000-0000-0000DC7D0000}"/>
    <cellStyle name="Migliaia 38 3 2 2 2 2 2" xfId="18181" xr:uid="{00000000-0005-0000-0000-0000DD7D0000}"/>
    <cellStyle name="Migliaia 38 3 2 2 2 2 2 2" xfId="35781" xr:uid="{00000000-0005-0000-0000-0000DE7D0000}"/>
    <cellStyle name="Migliaia 38 3 2 2 2 2 3" xfId="41083" xr:uid="{00000000-0005-0000-0000-0000DF7D0000}"/>
    <cellStyle name="Migliaia 38 3 2 2 2 2 4" xfId="30245" xr:uid="{00000000-0005-0000-0000-0000E07D0000}"/>
    <cellStyle name="Migliaia 38 3 2 2 2 3" xfId="33192" xr:uid="{00000000-0005-0000-0000-0000E17D0000}"/>
    <cellStyle name="Migliaia 38 3 2 2 2 4" xfId="38432" xr:uid="{00000000-0005-0000-0000-0000E27D0000}"/>
    <cellStyle name="Migliaia 38 3 2 2 2 5" xfId="43035" xr:uid="{00000000-0005-0000-0000-0000E37D0000}"/>
    <cellStyle name="Migliaia 38 3 2 2 2 6" xfId="47187" xr:uid="{00000000-0005-0000-0000-0000E47D0000}"/>
    <cellStyle name="Migliaia 38 3 2 2 2 7" xfId="50203" xr:uid="{00000000-0005-0000-0000-0000E57D0000}"/>
    <cellStyle name="Migliaia 38 3 2 2 2 8" xfId="13978" xr:uid="{00000000-0005-0000-0000-0000E67D0000}"/>
    <cellStyle name="Migliaia 38 3 2 2 3" xfId="7868" xr:uid="{00000000-0005-0000-0000-0000E77D0000}"/>
    <cellStyle name="Migliaia 38 3 2 2 4" xfId="7060" xr:uid="{00000000-0005-0000-0000-0000E87D0000}"/>
    <cellStyle name="Migliaia 38 3 2 2 4 2" xfId="17833" xr:uid="{00000000-0005-0000-0000-0000E97D0000}"/>
    <cellStyle name="Migliaia 38 3 2 2 4 3" xfId="42538" xr:uid="{00000000-0005-0000-0000-0000EA7D0000}"/>
    <cellStyle name="Migliaia 38 3 2 2 4 4" xfId="46826" xr:uid="{00000000-0005-0000-0000-0000EB7D0000}"/>
    <cellStyle name="Migliaia 38 3 2 2 4 5" xfId="49842" xr:uid="{00000000-0005-0000-0000-0000EC7D0000}"/>
    <cellStyle name="Migliaia 38 3 2 2 5" xfId="16836" xr:uid="{00000000-0005-0000-0000-0000ED7D0000}"/>
    <cellStyle name="Migliaia 38 3 2 2 6" xfId="21154" xr:uid="{00000000-0005-0000-0000-0000EE7D0000}"/>
    <cellStyle name="Migliaia 38 3 2 3" xfId="3690" xr:uid="{00000000-0005-0000-0000-0000EF7D0000}"/>
    <cellStyle name="Migliaia 38 3 2 3 2" xfId="7962" xr:uid="{00000000-0005-0000-0000-0000F07D0000}"/>
    <cellStyle name="Migliaia 38 3 2 3 2 2" xfId="35782" xr:uid="{00000000-0005-0000-0000-0000F17D0000}"/>
    <cellStyle name="Migliaia 38 3 2 3 2 3" xfId="41084" xr:uid="{00000000-0005-0000-0000-0000F27D0000}"/>
    <cellStyle name="Migliaia 38 3 2 3 2 4" xfId="30246" xr:uid="{00000000-0005-0000-0000-0000F37D0000}"/>
    <cellStyle name="Migliaia 38 3 2 3 3" xfId="8317" xr:uid="{00000000-0005-0000-0000-0000F47D0000}"/>
    <cellStyle name="Migliaia 38 3 2 3 4" xfId="16837" xr:uid="{00000000-0005-0000-0000-0000F57D0000}"/>
    <cellStyle name="Migliaia 38 3 2 3 4 2" xfId="38433" xr:uid="{00000000-0005-0000-0000-0000F67D0000}"/>
    <cellStyle name="Migliaia 38 3 2 3 5" xfId="12801" xr:uid="{00000000-0005-0000-0000-0000F77D0000}"/>
    <cellStyle name="Migliaia 38 3 2 4" xfId="7663" xr:uid="{00000000-0005-0000-0000-0000F87D0000}"/>
    <cellStyle name="Migliaia 38 3 2 4 2" xfId="14397" xr:uid="{00000000-0005-0000-0000-0000F97D0000}"/>
    <cellStyle name="Migliaia 38 3 2 4 2 2" xfId="35783" xr:uid="{00000000-0005-0000-0000-0000FA7D0000}"/>
    <cellStyle name="Migliaia 38 3 2 4 2 3" xfId="41085" xr:uid="{00000000-0005-0000-0000-0000FB7D0000}"/>
    <cellStyle name="Migliaia 38 3 2 4 3" xfId="33193" xr:uid="{00000000-0005-0000-0000-0000FC7D0000}"/>
    <cellStyle name="Migliaia 38 3 2 4 4" xfId="38434" xr:uid="{00000000-0005-0000-0000-0000FD7D0000}"/>
    <cellStyle name="Migliaia 38 3 2 4 5" xfId="13504" xr:uid="{00000000-0005-0000-0000-0000FE7D0000}"/>
    <cellStyle name="Migliaia 38 3 2 5" xfId="13639" xr:uid="{00000000-0005-0000-0000-0000FF7D0000}"/>
    <cellStyle name="Migliaia 38 3 2 5 2" xfId="30247" xr:uid="{00000000-0005-0000-0000-0000007E0000}"/>
    <cellStyle name="Migliaia 38 3 2 5 2 2" xfId="35784" xr:uid="{00000000-0005-0000-0000-0000017E0000}"/>
    <cellStyle name="Migliaia 38 3 2 5 2 3" xfId="41086" xr:uid="{00000000-0005-0000-0000-0000027E0000}"/>
    <cellStyle name="Migliaia 38 3 2 5 3" xfId="33194" xr:uid="{00000000-0005-0000-0000-0000037E0000}"/>
    <cellStyle name="Migliaia 38 3 2 5 4" xfId="38435" xr:uid="{00000000-0005-0000-0000-0000047E0000}"/>
    <cellStyle name="Migliaia 38 3 2 6" xfId="16835" xr:uid="{00000000-0005-0000-0000-0000057E0000}"/>
    <cellStyle name="Migliaia 38 3 2 6 2" xfId="30248" xr:uid="{00000000-0005-0000-0000-0000067E0000}"/>
    <cellStyle name="Migliaia 38 3 2 6 2 2" xfId="35785" xr:uid="{00000000-0005-0000-0000-0000077E0000}"/>
    <cellStyle name="Migliaia 38 3 2 6 2 3" xfId="41087" xr:uid="{00000000-0005-0000-0000-0000087E0000}"/>
    <cellStyle name="Migliaia 38 3 2 6 3" xfId="33195" xr:uid="{00000000-0005-0000-0000-0000097E0000}"/>
    <cellStyle name="Migliaia 38 3 2 6 4" xfId="38436" xr:uid="{00000000-0005-0000-0000-00000A7E0000}"/>
    <cellStyle name="Migliaia 38 3 2 6 5" xfId="21155" xr:uid="{00000000-0005-0000-0000-00000B7E0000}"/>
    <cellStyle name="Migliaia 38 3 2 7" xfId="21153" xr:uid="{00000000-0005-0000-0000-00000C7E0000}"/>
    <cellStyle name="Migliaia 38 3 2 8" xfId="2514" xr:uid="{00000000-0005-0000-0000-00000D7E0000}"/>
    <cellStyle name="Migliaia 38 3 3" xfId="2513" xr:uid="{00000000-0005-0000-0000-00000E7E0000}"/>
    <cellStyle name="Migliaia 38 3 3 2" xfId="4487" xr:uid="{00000000-0005-0000-0000-00000F7E0000}"/>
    <cellStyle name="Migliaia 38 3 3 2 2" xfId="6054" xr:uid="{00000000-0005-0000-0000-0000107E0000}"/>
    <cellStyle name="Migliaia 38 3 3 2 2 2" xfId="35787" xr:uid="{00000000-0005-0000-0000-0000117E0000}"/>
    <cellStyle name="Migliaia 38 3 3 2 2 3" xfId="41089" xr:uid="{00000000-0005-0000-0000-0000127E0000}"/>
    <cellStyle name="Migliaia 38 3 3 2 3" xfId="14533" xr:uid="{00000000-0005-0000-0000-0000137E0000}"/>
    <cellStyle name="Migliaia 38 3 3 2 4" xfId="16839" xr:uid="{00000000-0005-0000-0000-0000147E0000}"/>
    <cellStyle name="Migliaia 38 3 3 2 4 2" xfId="38438" xr:uid="{00000000-0005-0000-0000-0000157E0000}"/>
    <cellStyle name="Migliaia 38 3 3 2 5" xfId="12803" xr:uid="{00000000-0005-0000-0000-0000167E0000}"/>
    <cellStyle name="Migliaia 38 3 3 3" xfId="5806" xr:uid="{00000000-0005-0000-0000-0000177E0000}"/>
    <cellStyle name="Migliaia 38 3 3 3 2" xfId="30250" xr:uid="{00000000-0005-0000-0000-0000187E0000}"/>
    <cellStyle name="Migliaia 38 3 3 3 2 2" xfId="35788" xr:uid="{00000000-0005-0000-0000-0000197E0000}"/>
    <cellStyle name="Migliaia 38 3 3 3 2 3" xfId="41090" xr:uid="{00000000-0005-0000-0000-00001A7E0000}"/>
    <cellStyle name="Migliaia 38 3 3 3 3" xfId="33197" xr:uid="{00000000-0005-0000-0000-00001B7E0000}"/>
    <cellStyle name="Migliaia 38 3 3 3 4" xfId="38439" xr:uid="{00000000-0005-0000-0000-00001C7E0000}"/>
    <cellStyle name="Migliaia 38 3 3 4" xfId="16838" xr:uid="{00000000-0005-0000-0000-00001D7E0000}"/>
    <cellStyle name="Migliaia 38 3 3 4 2" xfId="30251" xr:uid="{00000000-0005-0000-0000-00001E7E0000}"/>
    <cellStyle name="Migliaia 38 3 3 4 2 2" xfId="35789" xr:uid="{00000000-0005-0000-0000-00001F7E0000}"/>
    <cellStyle name="Migliaia 38 3 3 4 2 3" xfId="41091" xr:uid="{00000000-0005-0000-0000-0000207E0000}"/>
    <cellStyle name="Migliaia 38 3 3 4 3" xfId="33198" xr:uid="{00000000-0005-0000-0000-0000217E0000}"/>
    <cellStyle name="Migliaia 38 3 3 4 4" xfId="38440" xr:uid="{00000000-0005-0000-0000-0000227E0000}"/>
    <cellStyle name="Migliaia 38 3 3 4 5" xfId="21156" xr:uid="{00000000-0005-0000-0000-0000237E0000}"/>
    <cellStyle name="Migliaia 38 3 3 5" xfId="21157" xr:uid="{00000000-0005-0000-0000-0000247E0000}"/>
    <cellStyle name="Migliaia 38 3 3 5 2" xfId="30252" xr:uid="{00000000-0005-0000-0000-0000257E0000}"/>
    <cellStyle name="Migliaia 38 3 3 5 2 2" xfId="35790" xr:uid="{00000000-0005-0000-0000-0000267E0000}"/>
    <cellStyle name="Migliaia 38 3 3 5 2 3" xfId="41092" xr:uid="{00000000-0005-0000-0000-0000277E0000}"/>
    <cellStyle name="Migliaia 38 3 3 5 3" xfId="33199" xr:uid="{00000000-0005-0000-0000-0000287E0000}"/>
    <cellStyle name="Migliaia 38 3 3 5 4" xfId="38441" xr:uid="{00000000-0005-0000-0000-0000297E0000}"/>
    <cellStyle name="Migliaia 38 3 3 6" xfId="30249" xr:uid="{00000000-0005-0000-0000-00002A7E0000}"/>
    <cellStyle name="Migliaia 38 3 3 6 2" xfId="35786" xr:uid="{00000000-0005-0000-0000-00002B7E0000}"/>
    <cellStyle name="Migliaia 38 3 3 6 3" xfId="41088" xr:uid="{00000000-0005-0000-0000-00002C7E0000}"/>
    <cellStyle name="Migliaia 38 3 3 7" xfId="33196" xr:uid="{00000000-0005-0000-0000-00002D7E0000}"/>
    <cellStyle name="Migliaia 38 3 3 8" xfId="38437" xr:uid="{00000000-0005-0000-0000-00002E7E0000}"/>
    <cellStyle name="Migliaia 38 3 3 9" xfId="12802" xr:uid="{00000000-0005-0000-0000-00002F7E0000}"/>
    <cellStyle name="Migliaia 38 3 4" xfId="3298" xr:uid="{00000000-0005-0000-0000-0000307E0000}"/>
    <cellStyle name="Migliaia 38 3 4 2" xfId="4808" xr:uid="{00000000-0005-0000-0000-0000317E0000}"/>
    <cellStyle name="Migliaia 38 3 4 2 2" xfId="10760" xr:uid="{00000000-0005-0000-0000-0000327E0000}"/>
    <cellStyle name="Migliaia 38 3 4 2 3" xfId="14439" xr:uid="{00000000-0005-0000-0000-0000337E0000}"/>
    <cellStyle name="Migliaia 38 3 4 2 4" xfId="16841" xr:uid="{00000000-0005-0000-0000-0000347E0000}"/>
    <cellStyle name="Migliaia 38 3 4 2 5" xfId="28680" xr:uid="{00000000-0005-0000-0000-0000357E0000}"/>
    <cellStyle name="Migliaia 38 3 4 2 6" xfId="12805" xr:uid="{00000000-0005-0000-0000-0000367E0000}"/>
    <cellStyle name="Migliaia 38 3 4 3" xfId="10008" xr:uid="{00000000-0005-0000-0000-0000377E0000}"/>
    <cellStyle name="Migliaia 38 3 4 3 2" xfId="31629" xr:uid="{00000000-0005-0000-0000-0000387E0000}"/>
    <cellStyle name="Migliaia 38 3 4 3 2 2" xfId="36789" xr:uid="{00000000-0005-0000-0000-0000397E0000}"/>
    <cellStyle name="Migliaia 38 3 4 3 2 3" xfId="42091" xr:uid="{00000000-0005-0000-0000-00003A7E0000}"/>
    <cellStyle name="Migliaia 38 3 4 3 3" xfId="34138" xr:uid="{00000000-0005-0000-0000-00003B7E0000}"/>
    <cellStyle name="Migliaia 38 3 4 3 4" xfId="39440" xr:uid="{00000000-0005-0000-0000-00003C7E0000}"/>
    <cellStyle name="Migliaia 38 3 4 4" xfId="16840" xr:uid="{00000000-0005-0000-0000-00003D7E0000}"/>
    <cellStyle name="Migliaia 38 3 4 4 2" xfId="35791" xr:uid="{00000000-0005-0000-0000-00003E7E0000}"/>
    <cellStyle name="Migliaia 38 3 4 4 3" xfId="41093" xr:uid="{00000000-0005-0000-0000-00003F7E0000}"/>
    <cellStyle name="Migliaia 38 3 4 4 4" xfId="30253" xr:uid="{00000000-0005-0000-0000-0000407E0000}"/>
    <cellStyle name="Migliaia 38 3 4 5" xfId="33200" xr:uid="{00000000-0005-0000-0000-0000417E0000}"/>
    <cellStyle name="Migliaia 38 3 4 6" xfId="38442" xr:uid="{00000000-0005-0000-0000-0000427E0000}"/>
    <cellStyle name="Migliaia 38 3 4 7" xfId="12804" xr:uid="{00000000-0005-0000-0000-0000437E0000}"/>
    <cellStyle name="Migliaia 38 3 5" xfId="4110" xr:uid="{00000000-0005-0000-0000-0000447E0000}"/>
    <cellStyle name="Migliaia 38 3 5 2" xfId="10580" xr:uid="{00000000-0005-0000-0000-0000457E0000}"/>
    <cellStyle name="Migliaia 38 3 5 2 2" xfId="31630" xr:uid="{00000000-0005-0000-0000-0000467E0000}"/>
    <cellStyle name="Migliaia 38 3 5 2 2 2" xfId="36790" xr:uid="{00000000-0005-0000-0000-0000477E0000}"/>
    <cellStyle name="Migliaia 38 3 5 2 2 3" xfId="42092" xr:uid="{00000000-0005-0000-0000-0000487E0000}"/>
    <cellStyle name="Migliaia 38 3 5 2 3" xfId="34139" xr:uid="{00000000-0005-0000-0000-0000497E0000}"/>
    <cellStyle name="Migliaia 38 3 5 2 4" xfId="39441" xr:uid="{00000000-0005-0000-0000-00004A7E0000}"/>
    <cellStyle name="Migliaia 38 3 5 3" xfId="16842" xr:uid="{00000000-0005-0000-0000-00004B7E0000}"/>
    <cellStyle name="Migliaia 38 3 5 3 2" xfId="35792" xr:uid="{00000000-0005-0000-0000-00004C7E0000}"/>
    <cellStyle name="Migliaia 38 3 5 3 3" xfId="41094" xr:uid="{00000000-0005-0000-0000-00004D7E0000}"/>
    <cellStyle name="Migliaia 38 3 5 3 4" xfId="30254" xr:uid="{00000000-0005-0000-0000-00004E7E0000}"/>
    <cellStyle name="Migliaia 38 3 5 4" xfId="33201" xr:uid="{00000000-0005-0000-0000-00004F7E0000}"/>
    <cellStyle name="Migliaia 38 3 5 5" xfId="38443" xr:uid="{00000000-0005-0000-0000-0000507E0000}"/>
    <cellStyle name="Migliaia 38 3 5 6" xfId="12806" xr:uid="{00000000-0005-0000-0000-0000517E0000}"/>
    <cellStyle name="Migliaia 38 3 6" xfId="3689" xr:uid="{00000000-0005-0000-0000-0000527E0000}"/>
    <cellStyle name="Migliaia 38 3 6 2" xfId="10285" xr:uid="{00000000-0005-0000-0000-0000537E0000}"/>
    <cellStyle name="Migliaia 38 3 6 2 2" xfId="35793" xr:uid="{00000000-0005-0000-0000-0000547E0000}"/>
    <cellStyle name="Migliaia 38 3 6 2 3" xfId="41095" xr:uid="{00000000-0005-0000-0000-0000557E0000}"/>
    <cellStyle name="Migliaia 38 3 6 3" xfId="14920" xr:uid="{00000000-0005-0000-0000-0000567E0000}"/>
    <cellStyle name="Migliaia 38 3 6 4" xfId="16843" xr:uid="{00000000-0005-0000-0000-0000577E0000}"/>
    <cellStyle name="Migliaia 38 3 6 4 2" xfId="38444" xr:uid="{00000000-0005-0000-0000-0000587E0000}"/>
    <cellStyle name="Migliaia 38 3 6 5" xfId="12807" xr:uid="{00000000-0005-0000-0000-0000597E0000}"/>
    <cellStyle name="Migliaia 38 3 7" xfId="8011" xr:uid="{00000000-0005-0000-0000-00005A7E0000}"/>
    <cellStyle name="Migliaia 38 3 7 2" xfId="30255" xr:uid="{00000000-0005-0000-0000-00005B7E0000}"/>
    <cellStyle name="Migliaia 38 3 7 2 2" xfId="35794" xr:uid="{00000000-0005-0000-0000-00005C7E0000}"/>
    <cellStyle name="Migliaia 38 3 7 2 3" xfId="41096" xr:uid="{00000000-0005-0000-0000-00005D7E0000}"/>
    <cellStyle name="Migliaia 38 3 7 3" xfId="33202" xr:uid="{00000000-0005-0000-0000-00005E7E0000}"/>
    <cellStyle name="Migliaia 38 3 7 4" xfId="38445" xr:uid="{00000000-0005-0000-0000-00005F7E0000}"/>
    <cellStyle name="Migliaia 38 3 8" xfId="13640" xr:uid="{00000000-0005-0000-0000-0000607E0000}"/>
    <cellStyle name="Migliaia 38 3 8 2" xfId="30256" xr:uid="{00000000-0005-0000-0000-0000617E0000}"/>
    <cellStyle name="Migliaia 38 3 8 2 2" xfId="35795" xr:uid="{00000000-0005-0000-0000-0000627E0000}"/>
    <cellStyle name="Migliaia 38 3 8 2 3" xfId="41097" xr:uid="{00000000-0005-0000-0000-0000637E0000}"/>
    <cellStyle name="Migliaia 38 3 8 3" xfId="33203" xr:uid="{00000000-0005-0000-0000-0000647E0000}"/>
    <cellStyle name="Migliaia 38 3 8 4" xfId="38446" xr:uid="{00000000-0005-0000-0000-0000657E0000}"/>
    <cellStyle name="Migliaia 38 3 8 5" xfId="21158" xr:uid="{00000000-0005-0000-0000-0000667E0000}"/>
    <cellStyle name="Migliaia 38 3 9" xfId="16834" xr:uid="{00000000-0005-0000-0000-0000677E0000}"/>
    <cellStyle name="Migliaia 38 4" xfId="555" xr:uid="{00000000-0005-0000-0000-0000687E0000}"/>
    <cellStyle name="Migliaia 38 4 2" xfId="4489" xr:uid="{00000000-0005-0000-0000-0000697E0000}"/>
    <cellStyle name="Migliaia 38 4 2 2" xfId="5153" xr:uid="{00000000-0005-0000-0000-00006A7E0000}"/>
    <cellStyle name="Migliaia 38 4 2 2 2" xfId="30257" xr:uid="{00000000-0005-0000-0000-00006B7E0000}"/>
    <cellStyle name="Migliaia 38 4 2 2 2 2" xfId="35796" xr:uid="{00000000-0005-0000-0000-00006C7E0000}"/>
    <cellStyle name="Migliaia 38 4 2 2 2 3" xfId="41098" xr:uid="{00000000-0005-0000-0000-00006D7E0000}"/>
    <cellStyle name="Migliaia 38 4 2 2 3" xfId="33204" xr:uid="{00000000-0005-0000-0000-00006E7E0000}"/>
    <cellStyle name="Migliaia 38 4 2 2 4" xfId="38447" xr:uid="{00000000-0005-0000-0000-00006F7E0000}"/>
    <cellStyle name="Migliaia 38 4 2 3" xfId="8318" xr:uid="{00000000-0005-0000-0000-0000707E0000}"/>
    <cellStyle name="Migliaia 38 4 2 3 2" xfId="30258" xr:uid="{00000000-0005-0000-0000-0000717E0000}"/>
    <cellStyle name="Migliaia 38 4 2 3 2 2" xfId="35797" xr:uid="{00000000-0005-0000-0000-0000727E0000}"/>
    <cellStyle name="Migliaia 38 4 2 3 2 3" xfId="41099" xr:uid="{00000000-0005-0000-0000-0000737E0000}"/>
    <cellStyle name="Migliaia 38 4 2 3 3" xfId="33205" xr:uid="{00000000-0005-0000-0000-0000747E0000}"/>
    <cellStyle name="Migliaia 38 4 2 3 4" xfId="38448" xr:uid="{00000000-0005-0000-0000-0000757E0000}"/>
    <cellStyle name="Migliaia 38 4 2 4" xfId="7665" xr:uid="{00000000-0005-0000-0000-0000767E0000}"/>
    <cellStyle name="Migliaia 38 4 2 5" xfId="7062" xr:uid="{00000000-0005-0000-0000-0000777E0000}"/>
    <cellStyle name="Migliaia 38 4 2 5 2" xfId="17835" xr:uid="{00000000-0005-0000-0000-0000787E0000}"/>
    <cellStyle name="Migliaia 38 4 2 5 3" xfId="42539" xr:uid="{00000000-0005-0000-0000-0000797E0000}"/>
    <cellStyle name="Migliaia 38 4 2 5 4" xfId="46828" xr:uid="{00000000-0005-0000-0000-00007A7E0000}"/>
    <cellStyle name="Migliaia 38 4 2 5 5" xfId="49844" xr:uid="{00000000-0005-0000-0000-00007B7E0000}"/>
    <cellStyle name="Migliaia 38 4 2 6" xfId="16845" xr:uid="{00000000-0005-0000-0000-00007C7E0000}"/>
    <cellStyle name="Migliaia 38 4 2 7" xfId="21160" xr:uid="{00000000-0005-0000-0000-00007D7E0000}"/>
    <cellStyle name="Migliaia 38 4 3" xfId="5154" xr:uid="{00000000-0005-0000-0000-00007E7E0000}"/>
    <cellStyle name="Migliaia 38 4 3 2" xfId="14534" xr:uid="{00000000-0005-0000-0000-00007F7E0000}"/>
    <cellStyle name="Migliaia 38 4 3 2 2" xfId="35798" xr:uid="{00000000-0005-0000-0000-0000807E0000}"/>
    <cellStyle name="Migliaia 38 4 3 2 3" xfId="41100" xr:uid="{00000000-0005-0000-0000-0000817E0000}"/>
    <cellStyle name="Migliaia 38 4 3 3" xfId="33206" xr:uid="{00000000-0005-0000-0000-0000827E0000}"/>
    <cellStyle name="Migliaia 38 4 3 4" xfId="38449" xr:uid="{00000000-0005-0000-0000-0000837E0000}"/>
    <cellStyle name="Migliaia 38 4 3 5" xfId="13638" xr:uid="{00000000-0005-0000-0000-0000847E0000}"/>
    <cellStyle name="Migliaia 38 4 4" xfId="8319" xr:uid="{00000000-0005-0000-0000-0000857E0000}"/>
    <cellStyle name="Migliaia 38 4 4 2" xfId="30259" xr:uid="{00000000-0005-0000-0000-0000867E0000}"/>
    <cellStyle name="Migliaia 38 4 4 2 2" xfId="35799" xr:uid="{00000000-0005-0000-0000-0000877E0000}"/>
    <cellStyle name="Migliaia 38 4 4 2 3" xfId="41101" xr:uid="{00000000-0005-0000-0000-0000887E0000}"/>
    <cellStyle name="Migliaia 38 4 4 3" xfId="33207" xr:uid="{00000000-0005-0000-0000-0000897E0000}"/>
    <cellStyle name="Migliaia 38 4 4 4" xfId="38450" xr:uid="{00000000-0005-0000-0000-00008A7E0000}"/>
    <cellStyle name="Migliaia 38 4 5" xfId="7664" xr:uid="{00000000-0005-0000-0000-00008B7E0000}"/>
    <cellStyle name="Migliaia 38 4 5 2" xfId="30260" xr:uid="{00000000-0005-0000-0000-00008C7E0000}"/>
    <cellStyle name="Migliaia 38 4 5 2 2" xfId="35800" xr:uid="{00000000-0005-0000-0000-00008D7E0000}"/>
    <cellStyle name="Migliaia 38 4 5 2 3" xfId="41102" xr:uid="{00000000-0005-0000-0000-00008E7E0000}"/>
    <cellStyle name="Migliaia 38 4 5 3" xfId="33208" xr:uid="{00000000-0005-0000-0000-00008F7E0000}"/>
    <cellStyle name="Migliaia 38 4 5 4" xfId="38451" xr:uid="{00000000-0005-0000-0000-0000907E0000}"/>
    <cellStyle name="Migliaia 38 4 6" xfId="7061" xr:uid="{00000000-0005-0000-0000-0000917E0000}"/>
    <cellStyle name="Migliaia 38 4 6 2" xfId="17834" xr:uid="{00000000-0005-0000-0000-0000927E0000}"/>
    <cellStyle name="Migliaia 38 4 6 2 2" xfId="35801" xr:uid="{00000000-0005-0000-0000-0000937E0000}"/>
    <cellStyle name="Migliaia 38 4 6 2 3" xfId="41103" xr:uid="{00000000-0005-0000-0000-0000947E0000}"/>
    <cellStyle name="Migliaia 38 4 6 2 4" xfId="30261" xr:uid="{00000000-0005-0000-0000-0000957E0000}"/>
    <cellStyle name="Migliaia 38 4 6 3" xfId="33209" xr:uid="{00000000-0005-0000-0000-0000967E0000}"/>
    <cellStyle name="Migliaia 38 4 6 4" xfId="38452" xr:uid="{00000000-0005-0000-0000-0000977E0000}"/>
    <cellStyle name="Migliaia 38 4 6 5" xfId="21161" xr:uid="{00000000-0005-0000-0000-0000987E0000}"/>
    <cellStyle name="Migliaia 38 4 6 6" xfId="44187" xr:uid="{00000000-0005-0000-0000-0000997E0000}"/>
    <cellStyle name="Migliaia 38 4 6 7" xfId="46827" xr:uid="{00000000-0005-0000-0000-00009A7E0000}"/>
    <cellStyle name="Migliaia 38 4 6 8" xfId="49843" xr:uid="{00000000-0005-0000-0000-00009B7E0000}"/>
    <cellStyle name="Migliaia 38 4 7" xfId="16844" xr:uid="{00000000-0005-0000-0000-00009C7E0000}"/>
    <cellStyle name="Migliaia 38 4 7 2" xfId="30262" xr:uid="{00000000-0005-0000-0000-00009D7E0000}"/>
    <cellStyle name="Migliaia 38 4 7 2 2" xfId="35802" xr:uid="{00000000-0005-0000-0000-00009E7E0000}"/>
    <cellStyle name="Migliaia 38 4 7 2 3" xfId="41104" xr:uid="{00000000-0005-0000-0000-00009F7E0000}"/>
    <cellStyle name="Migliaia 38 4 7 3" xfId="33210" xr:uid="{00000000-0005-0000-0000-0000A07E0000}"/>
    <cellStyle name="Migliaia 38 4 7 4" xfId="38453" xr:uid="{00000000-0005-0000-0000-0000A17E0000}"/>
    <cellStyle name="Migliaia 38 4 7 5" xfId="21162" xr:uid="{00000000-0005-0000-0000-0000A27E0000}"/>
    <cellStyle name="Migliaia 38 4 8" xfId="21159" xr:uid="{00000000-0005-0000-0000-0000A37E0000}"/>
    <cellStyle name="Migliaia 38 4 9" xfId="2515" xr:uid="{00000000-0005-0000-0000-0000A47E0000}"/>
    <cellStyle name="Migliaia 38 5" xfId="556" xr:uid="{00000000-0005-0000-0000-0000A57E0000}"/>
    <cellStyle name="Migliaia 38 5 2" xfId="4490" xr:uid="{00000000-0005-0000-0000-0000A67E0000}"/>
    <cellStyle name="Migliaia 38 5 2 2" xfId="14766" xr:uid="{00000000-0005-0000-0000-0000A77E0000}"/>
    <cellStyle name="Migliaia 38 5 2 2 2" xfId="35803" xr:uid="{00000000-0005-0000-0000-0000A87E0000}"/>
    <cellStyle name="Migliaia 38 5 2 2 3" xfId="41105" xr:uid="{00000000-0005-0000-0000-0000A97E0000}"/>
    <cellStyle name="Migliaia 38 5 2 3" xfId="16847" xr:uid="{00000000-0005-0000-0000-0000AA7E0000}"/>
    <cellStyle name="Migliaia 38 5 2 3 2" xfId="33211" xr:uid="{00000000-0005-0000-0000-0000AB7E0000}"/>
    <cellStyle name="Migliaia 38 5 2 4" xfId="38454" xr:uid="{00000000-0005-0000-0000-0000AC7E0000}"/>
    <cellStyle name="Migliaia 38 5 2 5" xfId="12808" xr:uid="{00000000-0005-0000-0000-0000AD7E0000}"/>
    <cellStyle name="Migliaia 38 5 3" xfId="7666" xr:uid="{00000000-0005-0000-0000-0000AE7E0000}"/>
    <cellStyle name="Migliaia 38 5 3 2" xfId="30263" xr:uid="{00000000-0005-0000-0000-0000AF7E0000}"/>
    <cellStyle name="Migliaia 38 5 3 2 2" xfId="35804" xr:uid="{00000000-0005-0000-0000-0000B07E0000}"/>
    <cellStyle name="Migliaia 38 5 3 2 3" xfId="41106" xr:uid="{00000000-0005-0000-0000-0000B17E0000}"/>
    <cellStyle name="Migliaia 38 5 3 3" xfId="33212" xr:uid="{00000000-0005-0000-0000-0000B27E0000}"/>
    <cellStyle name="Migliaia 38 5 3 4" xfId="38455" xr:uid="{00000000-0005-0000-0000-0000B37E0000}"/>
    <cellStyle name="Migliaia 38 5 4" xfId="7063" xr:uid="{00000000-0005-0000-0000-0000B47E0000}"/>
    <cellStyle name="Migliaia 38 5 4 2" xfId="17836" xr:uid="{00000000-0005-0000-0000-0000B57E0000}"/>
    <cellStyle name="Migliaia 38 5 4 2 2" xfId="35805" xr:uid="{00000000-0005-0000-0000-0000B67E0000}"/>
    <cellStyle name="Migliaia 38 5 4 2 3" xfId="41107" xr:uid="{00000000-0005-0000-0000-0000B77E0000}"/>
    <cellStyle name="Migliaia 38 5 4 2 4" xfId="30264" xr:uid="{00000000-0005-0000-0000-0000B87E0000}"/>
    <cellStyle name="Migliaia 38 5 4 3" xfId="33213" xr:uid="{00000000-0005-0000-0000-0000B97E0000}"/>
    <cellStyle name="Migliaia 38 5 4 4" xfId="38456" xr:uid="{00000000-0005-0000-0000-0000BA7E0000}"/>
    <cellStyle name="Migliaia 38 5 4 5" xfId="21164" xr:uid="{00000000-0005-0000-0000-0000BB7E0000}"/>
    <cellStyle name="Migliaia 38 5 4 6" xfId="42540" xr:uid="{00000000-0005-0000-0000-0000BC7E0000}"/>
    <cellStyle name="Migliaia 38 5 4 7" xfId="46829" xr:uid="{00000000-0005-0000-0000-0000BD7E0000}"/>
    <cellStyle name="Migliaia 38 5 4 8" xfId="49845" xr:uid="{00000000-0005-0000-0000-0000BE7E0000}"/>
    <cellStyle name="Migliaia 38 5 5" xfId="16846" xr:uid="{00000000-0005-0000-0000-0000BF7E0000}"/>
    <cellStyle name="Migliaia 38 5 5 2" xfId="30265" xr:uid="{00000000-0005-0000-0000-0000C07E0000}"/>
    <cellStyle name="Migliaia 38 5 5 2 2" xfId="35806" xr:uid="{00000000-0005-0000-0000-0000C17E0000}"/>
    <cellStyle name="Migliaia 38 5 5 2 3" xfId="41108" xr:uid="{00000000-0005-0000-0000-0000C27E0000}"/>
    <cellStyle name="Migliaia 38 5 5 3" xfId="33214" xr:uid="{00000000-0005-0000-0000-0000C37E0000}"/>
    <cellStyle name="Migliaia 38 5 5 4" xfId="38457" xr:uid="{00000000-0005-0000-0000-0000C47E0000}"/>
    <cellStyle name="Migliaia 38 5 5 5" xfId="21165" xr:uid="{00000000-0005-0000-0000-0000C57E0000}"/>
    <cellStyle name="Migliaia 38 5 6" xfId="21166" xr:uid="{00000000-0005-0000-0000-0000C67E0000}"/>
    <cellStyle name="Migliaia 38 5 6 2" xfId="30266" xr:uid="{00000000-0005-0000-0000-0000C77E0000}"/>
    <cellStyle name="Migliaia 38 5 6 2 2" xfId="35807" xr:uid="{00000000-0005-0000-0000-0000C87E0000}"/>
    <cellStyle name="Migliaia 38 5 6 2 3" xfId="41109" xr:uid="{00000000-0005-0000-0000-0000C97E0000}"/>
    <cellStyle name="Migliaia 38 5 6 3" xfId="33215" xr:uid="{00000000-0005-0000-0000-0000CA7E0000}"/>
    <cellStyle name="Migliaia 38 5 6 4" xfId="38458" xr:uid="{00000000-0005-0000-0000-0000CB7E0000}"/>
    <cellStyle name="Migliaia 38 5 7" xfId="21163" xr:uid="{00000000-0005-0000-0000-0000CC7E0000}"/>
    <cellStyle name="Migliaia 38 5 8" xfId="2516" xr:uid="{00000000-0005-0000-0000-0000CD7E0000}"/>
    <cellStyle name="Migliaia 38 6" xfId="2511" xr:uid="{00000000-0005-0000-0000-0000CE7E0000}"/>
    <cellStyle name="Migliaia 38 6 2" xfId="4485" xr:uid="{00000000-0005-0000-0000-0000CF7E0000}"/>
    <cellStyle name="Migliaia 38 6 2 2" xfId="6053" xr:uid="{00000000-0005-0000-0000-0000D07E0000}"/>
    <cellStyle name="Migliaia 38 6 2 3" xfId="14958" xr:uid="{00000000-0005-0000-0000-0000D17E0000}"/>
    <cellStyle name="Migliaia 38 6 2 4" xfId="16849" xr:uid="{00000000-0005-0000-0000-0000D27E0000}"/>
    <cellStyle name="Migliaia 38 6 2 5" xfId="28681" xr:uid="{00000000-0005-0000-0000-0000D37E0000}"/>
    <cellStyle name="Migliaia 38 6 2 6" xfId="12810" xr:uid="{00000000-0005-0000-0000-0000D47E0000}"/>
    <cellStyle name="Migliaia 38 6 3" xfId="5805" xr:uid="{00000000-0005-0000-0000-0000D57E0000}"/>
    <cellStyle name="Migliaia 38 6 3 2" xfId="31631" xr:uid="{00000000-0005-0000-0000-0000D67E0000}"/>
    <cellStyle name="Migliaia 38 6 3 2 2" xfId="36791" xr:uid="{00000000-0005-0000-0000-0000D77E0000}"/>
    <cellStyle name="Migliaia 38 6 3 2 3" xfId="42093" xr:uid="{00000000-0005-0000-0000-0000D87E0000}"/>
    <cellStyle name="Migliaia 38 6 3 3" xfId="34140" xr:uid="{00000000-0005-0000-0000-0000D97E0000}"/>
    <cellStyle name="Migliaia 38 6 3 4" xfId="39442" xr:uid="{00000000-0005-0000-0000-0000DA7E0000}"/>
    <cellStyle name="Migliaia 38 6 4" xfId="16848" xr:uid="{00000000-0005-0000-0000-0000DB7E0000}"/>
    <cellStyle name="Migliaia 38 6 4 2" xfId="35808" xr:uid="{00000000-0005-0000-0000-0000DC7E0000}"/>
    <cellStyle name="Migliaia 38 6 4 3" xfId="41110" xr:uid="{00000000-0005-0000-0000-0000DD7E0000}"/>
    <cellStyle name="Migliaia 38 6 4 4" xfId="30267" xr:uid="{00000000-0005-0000-0000-0000DE7E0000}"/>
    <cellStyle name="Migliaia 38 6 5" xfId="33216" xr:uid="{00000000-0005-0000-0000-0000DF7E0000}"/>
    <cellStyle name="Migliaia 38 6 6" xfId="38459" xr:uid="{00000000-0005-0000-0000-0000E07E0000}"/>
    <cellStyle name="Migliaia 38 6 7" xfId="12809" xr:uid="{00000000-0005-0000-0000-0000E17E0000}"/>
    <cellStyle name="Migliaia 38 7" xfId="4108" xr:uid="{00000000-0005-0000-0000-0000E27E0000}"/>
    <cellStyle name="Migliaia 38 7 2" xfId="10578" xr:uid="{00000000-0005-0000-0000-0000E37E0000}"/>
    <cellStyle name="Migliaia 38 7 2 2" xfId="31632" xr:uid="{00000000-0005-0000-0000-0000E47E0000}"/>
    <cellStyle name="Migliaia 38 7 2 2 2" xfId="36792" xr:uid="{00000000-0005-0000-0000-0000E57E0000}"/>
    <cellStyle name="Migliaia 38 7 2 2 3" xfId="42094" xr:uid="{00000000-0005-0000-0000-0000E67E0000}"/>
    <cellStyle name="Migliaia 38 7 2 3" xfId="34141" xr:uid="{00000000-0005-0000-0000-0000E77E0000}"/>
    <cellStyle name="Migliaia 38 7 2 4" xfId="39443" xr:uid="{00000000-0005-0000-0000-0000E87E0000}"/>
    <cellStyle name="Migliaia 38 7 3" xfId="16850" xr:uid="{00000000-0005-0000-0000-0000E97E0000}"/>
    <cellStyle name="Migliaia 38 7 3 2" xfId="35809" xr:uid="{00000000-0005-0000-0000-0000EA7E0000}"/>
    <cellStyle name="Migliaia 38 7 3 3" xfId="41111" xr:uid="{00000000-0005-0000-0000-0000EB7E0000}"/>
    <cellStyle name="Migliaia 38 7 3 4" xfId="30268" xr:uid="{00000000-0005-0000-0000-0000EC7E0000}"/>
    <cellStyle name="Migliaia 38 7 4" xfId="33217" xr:uid="{00000000-0005-0000-0000-0000ED7E0000}"/>
    <cellStyle name="Migliaia 38 7 5" xfId="38460" xr:uid="{00000000-0005-0000-0000-0000EE7E0000}"/>
    <cellStyle name="Migliaia 38 7 6" xfId="12811" xr:uid="{00000000-0005-0000-0000-0000EF7E0000}"/>
    <cellStyle name="Migliaia 38 8" xfId="3687" xr:uid="{00000000-0005-0000-0000-0000F07E0000}"/>
    <cellStyle name="Migliaia 38 8 2" xfId="10283" xr:uid="{00000000-0005-0000-0000-0000F17E0000}"/>
    <cellStyle name="Migliaia 38 8 2 2" xfId="31633" xr:uid="{00000000-0005-0000-0000-0000F27E0000}"/>
    <cellStyle name="Migliaia 38 8 2 2 2" xfId="36793" xr:uid="{00000000-0005-0000-0000-0000F37E0000}"/>
    <cellStyle name="Migliaia 38 8 2 2 3" xfId="42095" xr:uid="{00000000-0005-0000-0000-0000F47E0000}"/>
    <cellStyle name="Migliaia 38 8 2 3" xfId="34142" xr:uid="{00000000-0005-0000-0000-0000F57E0000}"/>
    <cellStyle name="Migliaia 38 8 2 4" xfId="39444" xr:uid="{00000000-0005-0000-0000-0000F67E0000}"/>
    <cellStyle name="Migliaia 38 8 3" xfId="16851" xr:uid="{00000000-0005-0000-0000-0000F77E0000}"/>
    <cellStyle name="Migliaia 38 8 3 2" xfId="35810" xr:uid="{00000000-0005-0000-0000-0000F87E0000}"/>
    <cellStyle name="Migliaia 38 8 3 3" xfId="41112" xr:uid="{00000000-0005-0000-0000-0000F97E0000}"/>
    <cellStyle name="Migliaia 38 8 3 4" xfId="30269" xr:uid="{00000000-0005-0000-0000-0000FA7E0000}"/>
    <cellStyle name="Migliaia 38 8 4" xfId="33218" xr:uid="{00000000-0005-0000-0000-0000FB7E0000}"/>
    <cellStyle name="Migliaia 38 8 5" xfId="38461" xr:uid="{00000000-0005-0000-0000-0000FC7E0000}"/>
    <cellStyle name="Migliaia 38 8 6" xfId="12812" xr:uid="{00000000-0005-0000-0000-0000FD7E0000}"/>
    <cellStyle name="Migliaia 38 9" xfId="13503" xr:uid="{00000000-0005-0000-0000-0000FE7E0000}"/>
    <cellStyle name="Migliaia 38 9 2" xfId="30270" xr:uid="{00000000-0005-0000-0000-0000FF7E0000}"/>
    <cellStyle name="Migliaia 38 9 2 2" xfId="35811" xr:uid="{00000000-0005-0000-0000-0000007F0000}"/>
    <cellStyle name="Migliaia 38 9 2 3" xfId="41113" xr:uid="{00000000-0005-0000-0000-0000017F0000}"/>
    <cellStyle name="Migliaia 38 9 3" xfId="33219" xr:uid="{00000000-0005-0000-0000-0000027F0000}"/>
    <cellStyle name="Migliaia 38 9 4" xfId="38462" xr:uid="{00000000-0005-0000-0000-0000037F0000}"/>
    <cellStyle name="Migliaia 39" xfId="557" xr:uid="{00000000-0005-0000-0000-0000047F0000}"/>
    <cellStyle name="Migliaia 39 10" xfId="16852" xr:uid="{00000000-0005-0000-0000-0000057F0000}"/>
    <cellStyle name="Migliaia 39 10 2" xfId="35812" xr:uid="{00000000-0005-0000-0000-0000067F0000}"/>
    <cellStyle name="Migliaia 39 10 3" xfId="41114" xr:uid="{00000000-0005-0000-0000-0000077F0000}"/>
    <cellStyle name="Migliaia 39 10 4" xfId="30271" xr:uid="{00000000-0005-0000-0000-0000087F0000}"/>
    <cellStyle name="Migliaia 39 11" xfId="33220" xr:uid="{00000000-0005-0000-0000-0000097F0000}"/>
    <cellStyle name="Migliaia 39 12" xfId="38463" xr:uid="{00000000-0005-0000-0000-00000A7F0000}"/>
    <cellStyle name="Migliaia 39 13" xfId="1879" xr:uid="{00000000-0005-0000-0000-00000B7F0000}"/>
    <cellStyle name="Migliaia 39 2" xfId="558" xr:uid="{00000000-0005-0000-0000-00000C7F0000}"/>
    <cellStyle name="Migliaia 39 2 2" xfId="2518" xr:uid="{00000000-0005-0000-0000-00000D7F0000}"/>
    <cellStyle name="Migliaia 39 2 2 2" xfId="4492" xr:uid="{00000000-0005-0000-0000-00000E7F0000}"/>
    <cellStyle name="Migliaia 39 2 2 2 2" xfId="10701" xr:uid="{00000000-0005-0000-0000-00000F7F0000}"/>
    <cellStyle name="Migliaia 39 2 2 2 2 2" xfId="35813" xr:uid="{00000000-0005-0000-0000-0000107F0000}"/>
    <cellStyle name="Migliaia 39 2 2 2 2 3" xfId="41115" xr:uid="{00000000-0005-0000-0000-0000117F0000}"/>
    <cellStyle name="Migliaia 39 2 2 2 3" xfId="14767" xr:uid="{00000000-0005-0000-0000-0000127F0000}"/>
    <cellStyle name="Migliaia 39 2 2 2 4" xfId="16855" xr:uid="{00000000-0005-0000-0000-0000137F0000}"/>
    <cellStyle name="Migliaia 39 2 2 2 4 2" xfId="38464" xr:uid="{00000000-0005-0000-0000-0000147F0000}"/>
    <cellStyle name="Migliaia 39 2 2 2 5" xfId="12813" xr:uid="{00000000-0005-0000-0000-0000157F0000}"/>
    <cellStyle name="Migliaia 39 2 2 3" xfId="7926" xr:uid="{00000000-0005-0000-0000-0000167F0000}"/>
    <cellStyle name="Migliaia 39 2 2 3 2" xfId="31634" xr:uid="{00000000-0005-0000-0000-0000177F0000}"/>
    <cellStyle name="Migliaia 39 2 2 3 2 2" xfId="36794" xr:uid="{00000000-0005-0000-0000-0000187F0000}"/>
    <cellStyle name="Migliaia 39 2 2 3 2 3" xfId="42096" xr:uid="{00000000-0005-0000-0000-0000197F0000}"/>
    <cellStyle name="Migliaia 39 2 2 3 3" xfId="34143" xr:uid="{00000000-0005-0000-0000-00001A7F0000}"/>
    <cellStyle name="Migliaia 39 2 2 3 4" xfId="39445" xr:uid="{00000000-0005-0000-0000-00001B7F0000}"/>
    <cellStyle name="Migliaia 39 2 2 4" xfId="7064" xr:uid="{00000000-0005-0000-0000-00001C7F0000}"/>
    <cellStyle name="Migliaia 39 2 2 4 2" xfId="17837" xr:uid="{00000000-0005-0000-0000-00001D7F0000}"/>
    <cellStyle name="Migliaia 39 2 2 4 3" xfId="43890" xr:uid="{00000000-0005-0000-0000-00001E7F0000}"/>
    <cellStyle name="Migliaia 39 2 2 4 4" xfId="46830" xr:uid="{00000000-0005-0000-0000-00001F7F0000}"/>
    <cellStyle name="Migliaia 39 2 2 4 5" xfId="49846" xr:uid="{00000000-0005-0000-0000-0000207F0000}"/>
    <cellStyle name="Migliaia 39 2 2 5" xfId="16854" xr:uid="{00000000-0005-0000-0000-0000217F0000}"/>
    <cellStyle name="Migliaia 39 2 2 6" xfId="21168" xr:uid="{00000000-0005-0000-0000-0000227F0000}"/>
    <cellStyle name="Migliaia 39 2 3" xfId="4112" xr:uid="{00000000-0005-0000-0000-0000237F0000}"/>
    <cellStyle name="Migliaia 39 2 3 2" xfId="10582" xr:uid="{00000000-0005-0000-0000-0000247F0000}"/>
    <cellStyle name="Migliaia 39 2 3 2 2" xfId="31635" xr:uid="{00000000-0005-0000-0000-0000257F0000}"/>
    <cellStyle name="Migliaia 39 2 3 2 2 2" xfId="36795" xr:uid="{00000000-0005-0000-0000-0000267F0000}"/>
    <cellStyle name="Migliaia 39 2 3 2 2 3" xfId="42097" xr:uid="{00000000-0005-0000-0000-0000277F0000}"/>
    <cellStyle name="Migliaia 39 2 3 2 3" xfId="34144" xr:uid="{00000000-0005-0000-0000-0000287F0000}"/>
    <cellStyle name="Migliaia 39 2 3 2 4" xfId="39446" xr:uid="{00000000-0005-0000-0000-0000297F0000}"/>
    <cellStyle name="Migliaia 39 2 3 3" xfId="16856" xr:uid="{00000000-0005-0000-0000-00002A7F0000}"/>
    <cellStyle name="Migliaia 39 2 3 3 2" xfId="35814" xr:uid="{00000000-0005-0000-0000-00002B7F0000}"/>
    <cellStyle name="Migliaia 39 2 3 3 3" xfId="41116" xr:uid="{00000000-0005-0000-0000-00002C7F0000}"/>
    <cellStyle name="Migliaia 39 2 3 3 4" xfId="30272" xr:uid="{00000000-0005-0000-0000-00002D7F0000}"/>
    <cellStyle name="Migliaia 39 2 3 4" xfId="33221" xr:uid="{00000000-0005-0000-0000-00002E7F0000}"/>
    <cellStyle name="Migliaia 39 2 3 5" xfId="38465" xr:uid="{00000000-0005-0000-0000-00002F7F0000}"/>
    <cellStyle name="Migliaia 39 2 3 6" xfId="12814" xr:uid="{00000000-0005-0000-0000-0000307F0000}"/>
    <cellStyle name="Migliaia 39 2 4" xfId="3692" xr:uid="{00000000-0005-0000-0000-0000317F0000}"/>
    <cellStyle name="Migliaia 39 2 4 2" xfId="10287" xr:uid="{00000000-0005-0000-0000-0000327F0000}"/>
    <cellStyle name="Migliaia 39 2 4 2 2" xfId="35815" xr:uid="{00000000-0005-0000-0000-0000337F0000}"/>
    <cellStyle name="Migliaia 39 2 4 2 3" xfId="41117" xr:uid="{00000000-0005-0000-0000-0000347F0000}"/>
    <cellStyle name="Migliaia 39 2 4 3" xfId="15013" xr:uid="{00000000-0005-0000-0000-0000357F0000}"/>
    <cellStyle name="Migliaia 39 2 4 4" xfId="16857" xr:uid="{00000000-0005-0000-0000-0000367F0000}"/>
    <cellStyle name="Migliaia 39 2 4 4 2" xfId="38466" xr:uid="{00000000-0005-0000-0000-0000377F0000}"/>
    <cellStyle name="Migliaia 39 2 4 5" xfId="12815" xr:uid="{00000000-0005-0000-0000-0000387F0000}"/>
    <cellStyle name="Migliaia 39 2 5" xfId="9441" xr:uid="{00000000-0005-0000-0000-0000397F0000}"/>
    <cellStyle name="Migliaia 39 2 5 2" xfId="30273" xr:uid="{00000000-0005-0000-0000-00003A7F0000}"/>
    <cellStyle name="Migliaia 39 2 5 2 2" xfId="35816" xr:uid="{00000000-0005-0000-0000-00003B7F0000}"/>
    <cellStyle name="Migliaia 39 2 5 2 3" xfId="41118" xr:uid="{00000000-0005-0000-0000-00003C7F0000}"/>
    <cellStyle name="Migliaia 39 2 5 3" xfId="33222" xr:uid="{00000000-0005-0000-0000-00003D7F0000}"/>
    <cellStyle name="Migliaia 39 2 5 4" xfId="38467" xr:uid="{00000000-0005-0000-0000-00003E7F0000}"/>
    <cellStyle name="Migliaia 39 2 6" xfId="16853" xr:uid="{00000000-0005-0000-0000-00003F7F0000}"/>
    <cellStyle name="Migliaia 39 2 6 2" xfId="30274" xr:uid="{00000000-0005-0000-0000-0000407F0000}"/>
    <cellStyle name="Migliaia 39 2 6 2 2" xfId="35817" xr:uid="{00000000-0005-0000-0000-0000417F0000}"/>
    <cellStyle name="Migliaia 39 2 6 2 3" xfId="41119" xr:uid="{00000000-0005-0000-0000-0000427F0000}"/>
    <cellStyle name="Migliaia 39 2 6 3" xfId="33223" xr:uid="{00000000-0005-0000-0000-0000437F0000}"/>
    <cellStyle name="Migliaia 39 2 6 4" xfId="38468" xr:uid="{00000000-0005-0000-0000-0000447F0000}"/>
    <cellStyle name="Migliaia 39 2 6 5" xfId="21169" xr:uid="{00000000-0005-0000-0000-0000457F0000}"/>
    <cellStyle name="Migliaia 39 2 7" xfId="21167" xr:uid="{00000000-0005-0000-0000-0000467F0000}"/>
    <cellStyle name="Migliaia 39 2 8" xfId="1880" xr:uid="{00000000-0005-0000-0000-0000477F0000}"/>
    <cellStyle name="Migliaia 39 3" xfId="559" xr:uid="{00000000-0005-0000-0000-0000487F0000}"/>
    <cellStyle name="Migliaia 39 3 10" xfId="21170" xr:uid="{00000000-0005-0000-0000-0000497F0000}"/>
    <cellStyle name="Migliaia 39 3 11" xfId="12816" xr:uid="{00000000-0005-0000-0000-00004A7F0000}"/>
    <cellStyle name="Migliaia 39 3 12" xfId="1881" xr:uid="{00000000-0005-0000-0000-00004B7F0000}"/>
    <cellStyle name="Migliaia 39 3 2" xfId="560" xr:uid="{00000000-0005-0000-0000-00004C7F0000}"/>
    <cellStyle name="Migliaia 39 3 2 2" xfId="4494" xr:uid="{00000000-0005-0000-0000-00004D7F0000}"/>
    <cellStyle name="Migliaia 39 3 2 2 2" xfId="8320" xr:uid="{00000000-0005-0000-0000-00004E7F0000}"/>
    <cellStyle name="Migliaia 39 3 2 2 2 2" xfId="14768" xr:uid="{00000000-0005-0000-0000-00004F7F0000}"/>
    <cellStyle name="Migliaia 39 3 2 2 2 2 2" xfId="18182" xr:uid="{00000000-0005-0000-0000-0000507F0000}"/>
    <cellStyle name="Migliaia 39 3 2 2 2 2 2 2" xfId="35818" xr:uid="{00000000-0005-0000-0000-0000517F0000}"/>
    <cellStyle name="Migliaia 39 3 2 2 2 2 3" xfId="41120" xr:uid="{00000000-0005-0000-0000-0000527F0000}"/>
    <cellStyle name="Migliaia 39 3 2 2 2 2 4" xfId="30275" xr:uid="{00000000-0005-0000-0000-0000537F0000}"/>
    <cellStyle name="Migliaia 39 3 2 2 2 3" xfId="33224" xr:uid="{00000000-0005-0000-0000-0000547F0000}"/>
    <cellStyle name="Migliaia 39 3 2 2 2 4" xfId="38469" xr:uid="{00000000-0005-0000-0000-0000557F0000}"/>
    <cellStyle name="Migliaia 39 3 2 2 2 5" xfId="28721" xr:uid="{00000000-0005-0000-0000-0000567F0000}"/>
    <cellStyle name="Migliaia 39 3 2 2 2 6" xfId="47188" xr:uid="{00000000-0005-0000-0000-0000577F0000}"/>
    <cellStyle name="Migliaia 39 3 2 2 2 7" xfId="50204" xr:uid="{00000000-0005-0000-0000-0000587F0000}"/>
    <cellStyle name="Migliaia 39 3 2 2 2 8" xfId="13979" xr:uid="{00000000-0005-0000-0000-0000597F0000}"/>
    <cellStyle name="Migliaia 39 3 2 2 3" xfId="7869" xr:uid="{00000000-0005-0000-0000-00005A7F0000}"/>
    <cellStyle name="Migliaia 39 3 2 2 4" xfId="7065" xr:uid="{00000000-0005-0000-0000-00005B7F0000}"/>
    <cellStyle name="Migliaia 39 3 2 2 4 2" xfId="17838" xr:uid="{00000000-0005-0000-0000-00005C7F0000}"/>
    <cellStyle name="Migliaia 39 3 2 2 4 3" xfId="43889" xr:uid="{00000000-0005-0000-0000-00005D7F0000}"/>
    <cellStyle name="Migliaia 39 3 2 2 4 4" xfId="46831" xr:uid="{00000000-0005-0000-0000-00005E7F0000}"/>
    <cellStyle name="Migliaia 39 3 2 2 4 5" xfId="49847" xr:uid="{00000000-0005-0000-0000-00005F7F0000}"/>
    <cellStyle name="Migliaia 39 3 2 2 5" xfId="16860" xr:uid="{00000000-0005-0000-0000-0000607F0000}"/>
    <cellStyle name="Migliaia 39 3 2 2 6" xfId="21172" xr:uid="{00000000-0005-0000-0000-0000617F0000}"/>
    <cellStyle name="Migliaia 39 3 2 3" xfId="3694" xr:uid="{00000000-0005-0000-0000-0000627F0000}"/>
    <cellStyle name="Migliaia 39 3 2 3 2" xfId="8530" xr:uid="{00000000-0005-0000-0000-0000637F0000}"/>
    <cellStyle name="Migliaia 39 3 2 3 2 2" xfId="35819" xr:uid="{00000000-0005-0000-0000-0000647F0000}"/>
    <cellStyle name="Migliaia 39 3 2 3 2 3" xfId="41121" xr:uid="{00000000-0005-0000-0000-0000657F0000}"/>
    <cellStyle name="Migliaia 39 3 2 3 2 4" xfId="30276" xr:uid="{00000000-0005-0000-0000-0000667F0000}"/>
    <cellStyle name="Migliaia 39 3 2 3 3" xfId="8321" xr:uid="{00000000-0005-0000-0000-0000677F0000}"/>
    <cellStyle name="Migliaia 39 3 2 3 4" xfId="16861" xr:uid="{00000000-0005-0000-0000-0000687F0000}"/>
    <cellStyle name="Migliaia 39 3 2 3 4 2" xfId="38470" xr:uid="{00000000-0005-0000-0000-0000697F0000}"/>
    <cellStyle name="Migliaia 39 3 2 3 5" xfId="12817" xr:uid="{00000000-0005-0000-0000-00006A7F0000}"/>
    <cellStyle name="Migliaia 39 3 2 4" xfId="7667" xr:uid="{00000000-0005-0000-0000-00006B7F0000}"/>
    <cellStyle name="Migliaia 39 3 2 4 2" xfId="14398" xr:uid="{00000000-0005-0000-0000-00006C7F0000}"/>
    <cellStyle name="Migliaia 39 3 2 4 2 2" xfId="35820" xr:uid="{00000000-0005-0000-0000-00006D7F0000}"/>
    <cellStyle name="Migliaia 39 3 2 4 2 3" xfId="41122" xr:uid="{00000000-0005-0000-0000-00006E7F0000}"/>
    <cellStyle name="Migliaia 39 3 2 4 3" xfId="33226" xr:uid="{00000000-0005-0000-0000-00006F7F0000}"/>
    <cellStyle name="Migliaia 39 3 2 4 4" xfId="38471" xr:uid="{00000000-0005-0000-0000-0000707F0000}"/>
    <cellStyle name="Migliaia 39 3 2 4 5" xfId="13506" xr:uid="{00000000-0005-0000-0000-0000717F0000}"/>
    <cellStyle name="Migliaia 39 3 2 5" xfId="13636" xr:uid="{00000000-0005-0000-0000-0000727F0000}"/>
    <cellStyle name="Migliaia 39 3 2 5 2" xfId="30278" xr:uid="{00000000-0005-0000-0000-0000737F0000}"/>
    <cellStyle name="Migliaia 39 3 2 5 2 2" xfId="35821" xr:uid="{00000000-0005-0000-0000-0000747F0000}"/>
    <cellStyle name="Migliaia 39 3 2 5 2 3" xfId="41123" xr:uid="{00000000-0005-0000-0000-0000757F0000}"/>
    <cellStyle name="Migliaia 39 3 2 5 3" xfId="33227" xr:uid="{00000000-0005-0000-0000-0000767F0000}"/>
    <cellStyle name="Migliaia 39 3 2 5 4" xfId="38472" xr:uid="{00000000-0005-0000-0000-0000777F0000}"/>
    <cellStyle name="Migliaia 39 3 2 6" xfId="16859" xr:uid="{00000000-0005-0000-0000-0000787F0000}"/>
    <cellStyle name="Migliaia 39 3 2 6 2" xfId="30279" xr:uid="{00000000-0005-0000-0000-0000797F0000}"/>
    <cellStyle name="Migliaia 39 3 2 6 2 2" xfId="35822" xr:uid="{00000000-0005-0000-0000-00007A7F0000}"/>
    <cellStyle name="Migliaia 39 3 2 6 2 3" xfId="41124" xr:uid="{00000000-0005-0000-0000-00007B7F0000}"/>
    <cellStyle name="Migliaia 39 3 2 6 3" xfId="33228" xr:uid="{00000000-0005-0000-0000-00007C7F0000}"/>
    <cellStyle name="Migliaia 39 3 2 6 4" xfId="38473" xr:uid="{00000000-0005-0000-0000-00007D7F0000}"/>
    <cellStyle name="Migliaia 39 3 2 6 5" xfId="21175" xr:uid="{00000000-0005-0000-0000-00007E7F0000}"/>
    <cellStyle name="Migliaia 39 3 2 7" xfId="21171" xr:uid="{00000000-0005-0000-0000-00007F7F0000}"/>
    <cellStyle name="Migliaia 39 3 2 8" xfId="2520" xr:uid="{00000000-0005-0000-0000-0000807F0000}"/>
    <cellStyle name="Migliaia 39 3 3" xfId="2519" xr:uid="{00000000-0005-0000-0000-0000817F0000}"/>
    <cellStyle name="Migliaia 39 3 3 2" xfId="4493" xr:uid="{00000000-0005-0000-0000-0000827F0000}"/>
    <cellStyle name="Migliaia 39 3 3 2 2" xfId="6056" xr:uid="{00000000-0005-0000-0000-0000837F0000}"/>
    <cellStyle name="Migliaia 39 3 3 2 2 2" xfId="35824" xr:uid="{00000000-0005-0000-0000-0000847F0000}"/>
    <cellStyle name="Migliaia 39 3 3 2 2 3" xfId="41126" xr:uid="{00000000-0005-0000-0000-0000857F0000}"/>
    <cellStyle name="Migliaia 39 3 3 2 3" xfId="14535" xr:uid="{00000000-0005-0000-0000-0000867F0000}"/>
    <cellStyle name="Migliaia 39 3 3 2 4" xfId="16863" xr:uid="{00000000-0005-0000-0000-0000877F0000}"/>
    <cellStyle name="Migliaia 39 3 3 2 4 2" xfId="38475" xr:uid="{00000000-0005-0000-0000-0000887F0000}"/>
    <cellStyle name="Migliaia 39 3 3 2 5" xfId="12819" xr:uid="{00000000-0005-0000-0000-0000897F0000}"/>
    <cellStyle name="Migliaia 39 3 3 3" xfId="5808" xr:uid="{00000000-0005-0000-0000-00008A7F0000}"/>
    <cellStyle name="Migliaia 39 3 3 3 2" xfId="30282" xr:uid="{00000000-0005-0000-0000-00008B7F0000}"/>
    <cellStyle name="Migliaia 39 3 3 3 2 2" xfId="35825" xr:uid="{00000000-0005-0000-0000-00008C7F0000}"/>
    <cellStyle name="Migliaia 39 3 3 3 2 3" xfId="41127" xr:uid="{00000000-0005-0000-0000-00008D7F0000}"/>
    <cellStyle name="Migliaia 39 3 3 3 3" xfId="33231" xr:uid="{00000000-0005-0000-0000-00008E7F0000}"/>
    <cellStyle name="Migliaia 39 3 3 3 4" xfId="38476" xr:uid="{00000000-0005-0000-0000-00008F7F0000}"/>
    <cellStyle name="Migliaia 39 3 3 4" xfId="16862" xr:uid="{00000000-0005-0000-0000-0000907F0000}"/>
    <cellStyle name="Migliaia 39 3 3 4 2" xfId="30283" xr:uid="{00000000-0005-0000-0000-0000917F0000}"/>
    <cellStyle name="Migliaia 39 3 3 4 2 2" xfId="35826" xr:uid="{00000000-0005-0000-0000-0000927F0000}"/>
    <cellStyle name="Migliaia 39 3 3 4 2 3" xfId="41128" xr:uid="{00000000-0005-0000-0000-0000937F0000}"/>
    <cellStyle name="Migliaia 39 3 3 4 3" xfId="33232" xr:uid="{00000000-0005-0000-0000-0000947F0000}"/>
    <cellStyle name="Migliaia 39 3 3 4 4" xfId="38477" xr:uid="{00000000-0005-0000-0000-0000957F0000}"/>
    <cellStyle name="Migliaia 39 3 3 4 5" xfId="21179" xr:uid="{00000000-0005-0000-0000-0000967F0000}"/>
    <cellStyle name="Migliaia 39 3 3 5" xfId="21180" xr:uid="{00000000-0005-0000-0000-0000977F0000}"/>
    <cellStyle name="Migliaia 39 3 3 5 2" xfId="30284" xr:uid="{00000000-0005-0000-0000-0000987F0000}"/>
    <cellStyle name="Migliaia 39 3 3 5 2 2" xfId="35827" xr:uid="{00000000-0005-0000-0000-0000997F0000}"/>
    <cellStyle name="Migliaia 39 3 3 5 2 3" xfId="41129" xr:uid="{00000000-0005-0000-0000-00009A7F0000}"/>
    <cellStyle name="Migliaia 39 3 3 5 3" xfId="33233" xr:uid="{00000000-0005-0000-0000-00009B7F0000}"/>
    <cellStyle name="Migliaia 39 3 3 5 4" xfId="38478" xr:uid="{00000000-0005-0000-0000-00009C7F0000}"/>
    <cellStyle name="Migliaia 39 3 3 6" xfId="30280" xr:uid="{00000000-0005-0000-0000-00009D7F0000}"/>
    <cellStyle name="Migliaia 39 3 3 6 2" xfId="35823" xr:uid="{00000000-0005-0000-0000-00009E7F0000}"/>
    <cellStyle name="Migliaia 39 3 3 6 3" xfId="41125" xr:uid="{00000000-0005-0000-0000-00009F7F0000}"/>
    <cellStyle name="Migliaia 39 3 3 7" xfId="33229" xr:uid="{00000000-0005-0000-0000-0000A07F0000}"/>
    <cellStyle name="Migliaia 39 3 3 8" xfId="38474" xr:uid="{00000000-0005-0000-0000-0000A17F0000}"/>
    <cellStyle name="Migliaia 39 3 3 9" xfId="12818" xr:uid="{00000000-0005-0000-0000-0000A27F0000}"/>
    <cellStyle name="Migliaia 39 3 4" xfId="3299" xr:uid="{00000000-0005-0000-0000-0000A37F0000}"/>
    <cellStyle name="Migliaia 39 3 4 2" xfId="4809" xr:uid="{00000000-0005-0000-0000-0000A47F0000}"/>
    <cellStyle name="Migliaia 39 3 4 2 2" xfId="10761" xr:uid="{00000000-0005-0000-0000-0000A57F0000}"/>
    <cellStyle name="Migliaia 39 3 4 2 3" xfId="14440" xr:uid="{00000000-0005-0000-0000-0000A67F0000}"/>
    <cellStyle name="Migliaia 39 3 4 2 4" xfId="16865" xr:uid="{00000000-0005-0000-0000-0000A77F0000}"/>
    <cellStyle name="Migliaia 39 3 4 2 5" xfId="28682" xr:uid="{00000000-0005-0000-0000-0000A87F0000}"/>
    <cellStyle name="Migliaia 39 3 4 2 6" xfId="12821" xr:uid="{00000000-0005-0000-0000-0000A97F0000}"/>
    <cellStyle name="Migliaia 39 3 4 3" xfId="10009" xr:uid="{00000000-0005-0000-0000-0000AA7F0000}"/>
    <cellStyle name="Migliaia 39 3 4 3 2" xfId="31636" xr:uid="{00000000-0005-0000-0000-0000AB7F0000}"/>
    <cellStyle name="Migliaia 39 3 4 3 2 2" xfId="36796" xr:uid="{00000000-0005-0000-0000-0000AC7F0000}"/>
    <cellStyle name="Migliaia 39 3 4 3 2 3" xfId="42098" xr:uid="{00000000-0005-0000-0000-0000AD7F0000}"/>
    <cellStyle name="Migliaia 39 3 4 3 3" xfId="34145" xr:uid="{00000000-0005-0000-0000-0000AE7F0000}"/>
    <cellStyle name="Migliaia 39 3 4 3 4" xfId="39447" xr:uid="{00000000-0005-0000-0000-0000AF7F0000}"/>
    <cellStyle name="Migliaia 39 3 4 4" xfId="16864" xr:uid="{00000000-0005-0000-0000-0000B07F0000}"/>
    <cellStyle name="Migliaia 39 3 4 4 2" xfId="35828" xr:uid="{00000000-0005-0000-0000-0000B17F0000}"/>
    <cellStyle name="Migliaia 39 3 4 4 3" xfId="41130" xr:uid="{00000000-0005-0000-0000-0000B27F0000}"/>
    <cellStyle name="Migliaia 39 3 4 4 4" xfId="30285" xr:uid="{00000000-0005-0000-0000-0000B37F0000}"/>
    <cellStyle name="Migliaia 39 3 4 5" xfId="33234" xr:uid="{00000000-0005-0000-0000-0000B47F0000}"/>
    <cellStyle name="Migliaia 39 3 4 6" xfId="38479" xr:uid="{00000000-0005-0000-0000-0000B57F0000}"/>
    <cellStyle name="Migliaia 39 3 4 7" xfId="12820" xr:uid="{00000000-0005-0000-0000-0000B67F0000}"/>
    <cellStyle name="Migliaia 39 3 5" xfId="4113" xr:uid="{00000000-0005-0000-0000-0000B77F0000}"/>
    <cellStyle name="Migliaia 39 3 5 2" xfId="10583" xr:uid="{00000000-0005-0000-0000-0000B87F0000}"/>
    <cellStyle name="Migliaia 39 3 5 2 2" xfId="31637" xr:uid="{00000000-0005-0000-0000-0000B97F0000}"/>
    <cellStyle name="Migliaia 39 3 5 2 2 2" xfId="36797" xr:uid="{00000000-0005-0000-0000-0000BA7F0000}"/>
    <cellStyle name="Migliaia 39 3 5 2 2 3" xfId="42099" xr:uid="{00000000-0005-0000-0000-0000BB7F0000}"/>
    <cellStyle name="Migliaia 39 3 5 2 3" xfId="34146" xr:uid="{00000000-0005-0000-0000-0000BC7F0000}"/>
    <cellStyle name="Migliaia 39 3 5 2 4" xfId="39448" xr:uid="{00000000-0005-0000-0000-0000BD7F0000}"/>
    <cellStyle name="Migliaia 39 3 5 3" xfId="16866" xr:uid="{00000000-0005-0000-0000-0000BE7F0000}"/>
    <cellStyle name="Migliaia 39 3 5 3 2" xfId="35829" xr:uid="{00000000-0005-0000-0000-0000BF7F0000}"/>
    <cellStyle name="Migliaia 39 3 5 3 3" xfId="41131" xr:uid="{00000000-0005-0000-0000-0000C07F0000}"/>
    <cellStyle name="Migliaia 39 3 5 3 4" xfId="30286" xr:uid="{00000000-0005-0000-0000-0000C17F0000}"/>
    <cellStyle name="Migliaia 39 3 5 4" xfId="33235" xr:uid="{00000000-0005-0000-0000-0000C27F0000}"/>
    <cellStyle name="Migliaia 39 3 5 5" xfId="38480" xr:uid="{00000000-0005-0000-0000-0000C37F0000}"/>
    <cellStyle name="Migliaia 39 3 5 6" xfId="12822" xr:uid="{00000000-0005-0000-0000-0000C47F0000}"/>
    <cellStyle name="Migliaia 39 3 6" xfId="3693" xr:uid="{00000000-0005-0000-0000-0000C57F0000}"/>
    <cellStyle name="Migliaia 39 3 6 2" xfId="10288" xr:uid="{00000000-0005-0000-0000-0000C67F0000}"/>
    <cellStyle name="Migliaia 39 3 6 2 2" xfId="35830" xr:uid="{00000000-0005-0000-0000-0000C77F0000}"/>
    <cellStyle name="Migliaia 39 3 6 2 3" xfId="41132" xr:uid="{00000000-0005-0000-0000-0000C87F0000}"/>
    <cellStyle name="Migliaia 39 3 6 3" xfId="14919" xr:uid="{00000000-0005-0000-0000-0000C97F0000}"/>
    <cellStyle name="Migliaia 39 3 6 4" xfId="16867" xr:uid="{00000000-0005-0000-0000-0000CA7F0000}"/>
    <cellStyle name="Migliaia 39 3 6 4 2" xfId="38481" xr:uid="{00000000-0005-0000-0000-0000CB7F0000}"/>
    <cellStyle name="Migliaia 39 3 6 5" xfId="12823" xr:uid="{00000000-0005-0000-0000-0000CC7F0000}"/>
    <cellStyle name="Migliaia 39 3 7" xfId="8552" xr:uid="{00000000-0005-0000-0000-0000CD7F0000}"/>
    <cellStyle name="Migliaia 39 3 7 2" xfId="30288" xr:uid="{00000000-0005-0000-0000-0000CE7F0000}"/>
    <cellStyle name="Migliaia 39 3 7 2 2" xfId="35831" xr:uid="{00000000-0005-0000-0000-0000CF7F0000}"/>
    <cellStyle name="Migliaia 39 3 7 2 3" xfId="41133" xr:uid="{00000000-0005-0000-0000-0000D07F0000}"/>
    <cellStyle name="Migliaia 39 3 7 3" xfId="33237" xr:uid="{00000000-0005-0000-0000-0000D17F0000}"/>
    <cellStyle name="Migliaia 39 3 7 4" xfId="38482" xr:uid="{00000000-0005-0000-0000-0000D27F0000}"/>
    <cellStyle name="Migliaia 39 3 8" xfId="13637" xr:uid="{00000000-0005-0000-0000-0000D37F0000}"/>
    <cellStyle name="Migliaia 39 3 8 2" xfId="30289" xr:uid="{00000000-0005-0000-0000-0000D47F0000}"/>
    <cellStyle name="Migliaia 39 3 8 2 2" xfId="35832" xr:uid="{00000000-0005-0000-0000-0000D57F0000}"/>
    <cellStyle name="Migliaia 39 3 8 2 3" xfId="41134" xr:uid="{00000000-0005-0000-0000-0000D67F0000}"/>
    <cellStyle name="Migliaia 39 3 8 3" xfId="33238" xr:uid="{00000000-0005-0000-0000-0000D77F0000}"/>
    <cellStyle name="Migliaia 39 3 8 4" xfId="38483" xr:uid="{00000000-0005-0000-0000-0000D87F0000}"/>
    <cellStyle name="Migliaia 39 3 8 5" xfId="21185" xr:uid="{00000000-0005-0000-0000-0000D97F0000}"/>
    <cellStyle name="Migliaia 39 3 9" xfId="16858" xr:uid="{00000000-0005-0000-0000-0000DA7F0000}"/>
    <cellStyle name="Migliaia 39 4" xfId="561" xr:uid="{00000000-0005-0000-0000-0000DB7F0000}"/>
    <cellStyle name="Migliaia 39 4 2" xfId="4495" xr:uid="{00000000-0005-0000-0000-0000DC7F0000}"/>
    <cellStyle name="Migliaia 39 4 2 2" xfId="5155" xr:uid="{00000000-0005-0000-0000-0000DD7F0000}"/>
    <cellStyle name="Migliaia 39 4 2 2 2" xfId="30290" xr:uid="{00000000-0005-0000-0000-0000DE7F0000}"/>
    <cellStyle name="Migliaia 39 4 2 2 2 2" xfId="35833" xr:uid="{00000000-0005-0000-0000-0000DF7F0000}"/>
    <cellStyle name="Migliaia 39 4 2 2 2 3" xfId="41135" xr:uid="{00000000-0005-0000-0000-0000E07F0000}"/>
    <cellStyle name="Migliaia 39 4 2 2 3" xfId="33239" xr:uid="{00000000-0005-0000-0000-0000E17F0000}"/>
    <cellStyle name="Migliaia 39 4 2 2 4" xfId="38484" xr:uid="{00000000-0005-0000-0000-0000E27F0000}"/>
    <cellStyle name="Migliaia 39 4 2 3" xfId="8322" xr:uid="{00000000-0005-0000-0000-0000E37F0000}"/>
    <cellStyle name="Migliaia 39 4 2 3 2" xfId="30291" xr:uid="{00000000-0005-0000-0000-0000E47F0000}"/>
    <cellStyle name="Migliaia 39 4 2 3 2 2" xfId="35834" xr:uid="{00000000-0005-0000-0000-0000E57F0000}"/>
    <cellStyle name="Migliaia 39 4 2 3 2 3" xfId="41136" xr:uid="{00000000-0005-0000-0000-0000E67F0000}"/>
    <cellStyle name="Migliaia 39 4 2 3 3" xfId="33240" xr:uid="{00000000-0005-0000-0000-0000E77F0000}"/>
    <cellStyle name="Migliaia 39 4 2 3 4" xfId="38485" xr:uid="{00000000-0005-0000-0000-0000E87F0000}"/>
    <cellStyle name="Migliaia 39 4 2 4" xfId="7669" xr:uid="{00000000-0005-0000-0000-0000E97F0000}"/>
    <cellStyle name="Migliaia 39 4 2 5" xfId="7067" xr:uid="{00000000-0005-0000-0000-0000EA7F0000}"/>
    <cellStyle name="Migliaia 39 4 2 5 2" xfId="17840" xr:uid="{00000000-0005-0000-0000-0000EB7F0000}"/>
    <cellStyle name="Migliaia 39 4 2 5 3" xfId="44465" xr:uid="{00000000-0005-0000-0000-0000EC7F0000}"/>
    <cellStyle name="Migliaia 39 4 2 5 4" xfId="46833" xr:uid="{00000000-0005-0000-0000-0000ED7F0000}"/>
    <cellStyle name="Migliaia 39 4 2 5 5" xfId="49849" xr:uid="{00000000-0005-0000-0000-0000EE7F0000}"/>
    <cellStyle name="Migliaia 39 4 2 6" xfId="16869" xr:uid="{00000000-0005-0000-0000-0000EF7F0000}"/>
    <cellStyle name="Migliaia 39 4 2 7" xfId="21187" xr:uid="{00000000-0005-0000-0000-0000F07F0000}"/>
    <cellStyle name="Migliaia 39 4 3" xfId="5156" xr:uid="{00000000-0005-0000-0000-0000F17F0000}"/>
    <cellStyle name="Migliaia 39 4 3 2" xfId="14536" xr:uid="{00000000-0005-0000-0000-0000F27F0000}"/>
    <cellStyle name="Migliaia 39 4 3 2 2" xfId="35835" xr:uid="{00000000-0005-0000-0000-0000F37F0000}"/>
    <cellStyle name="Migliaia 39 4 3 2 3" xfId="41137" xr:uid="{00000000-0005-0000-0000-0000F47F0000}"/>
    <cellStyle name="Migliaia 39 4 3 3" xfId="33241" xr:uid="{00000000-0005-0000-0000-0000F57F0000}"/>
    <cellStyle name="Migliaia 39 4 3 4" xfId="38486" xr:uid="{00000000-0005-0000-0000-0000F67F0000}"/>
    <cellStyle name="Migliaia 39 4 3 5" xfId="13635" xr:uid="{00000000-0005-0000-0000-0000F77F0000}"/>
    <cellStyle name="Migliaia 39 4 4" xfId="8323" xr:uid="{00000000-0005-0000-0000-0000F87F0000}"/>
    <cellStyle name="Migliaia 39 4 4 2" xfId="30293" xr:uid="{00000000-0005-0000-0000-0000F97F0000}"/>
    <cellStyle name="Migliaia 39 4 4 2 2" xfId="35836" xr:uid="{00000000-0005-0000-0000-0000FA7F0000}"/>
    <cellStyle name="Migliaia 39 4 4 2 3" xfId="41138" xr:uid="{00000000-0005-0000-0000-0000FB7F0000}"/>
    <cellStyle name="Migliaia 39 4 4 3" xfId="33242" xr:uid="{00000000-0005-0000-0000-0000FC7F0000}"/>
    <cellStyle name="Migliaia 39 4 4 4" xfId="38487" xr:uid="{00000000-0005-0000-0000-0000FD7F0000}"/>
    <cellStyle name="Migliaia 39 4 5" xfId="7668" xr:uid="{00000000-0005-0000-0000-0000FE7F0000}"/>
    <cellStyle name="Migliaia 39 4 5 2" xfId="30294" xr:uid="{00000000-0005-0000-0000-0000FF7F0000}"/>
    <cellStyle name="Migliaia 39 4 5 2 2" xfId="35837" xr:uid="{00000000-0005-0000-0000-000000800000}"/>
    <cellStyle name="Migliaia 39 4 5 2 3" xfId="41139" xr:uid="{00000000-0005-0000-0000-000001800000}"/>
    <cellStyle name="Migliaia 39 4 5 3" xfId="33243" xr:uid="{00000000-0005-0000-0000-000002800000}"/>
    <cellStyle name="Migliaia 39 4 5 4" xfId="38488" xr:uid="{00000000-0005-0000-0000-000003800000}"/>
    <cellStyle name="Migliaia 39 4 6" xfId="7066" xr:uid="{00000000-0005-0000-0000-000004800000}"/>
    <cellStyle name="Migliaia 39 4 6 2" xfId="17839" xr:uid="{00000000-0005-0000-0000-000005800000}"/>
    <cellStyle name="Migliaia 39 4 6 2 2" xfId="35838" xr:uid="{00000000-0005-0000-0000-000006800000}"/>
    <cellStyle name="Migliaia 39 4 6 2 3" xfId="41140" xr:uid="{00000000-0005-0000-0000-000007800000}"/>
    <cellStyle name="Migliaia 39 4 6 2 4" xfId="30295" xr:uid="{00000000-0005-0000-0000-000008800000}"/>
    <cellStyle name="Migliaia 39 4 6 3" xfId="33244" xr:uid="{00000000-0005-0000-0000-000009800000}"/>
    <cellStyle name="Migliaia 39 4 6 4" xfId="38489" xr:uid="{00000000-0005-0000-0000-00000A800000}"/>
    <cellStyle name="Migliaia 39 4 6 5" xfId="21193" xr:uid="{00000000-0005-0000-0000-00000B800000}"/>
    <cellStyle name="Migliaia 39 4 6 6" xfId="42541" xr:uid="{00000000-0005-0000-0000-00000C800000}"/>
    <cellStyle name="Migliaia 39 4 6 7" xfId="46832" xr:uid="{00000000-0005-0000-0000-00000D800000}"/>
    <cellStyle name="Migliaia 39 4 6 8" xfId="49848" xr:uid="{00000000-0005-0000-0000-00000E800000}"/>
    <cellStyle name="Migliaia 39 4 7" xfId="16868" xr:uid="{00000000-0005-0000-0000-00000F800000}"/>
    <cellStyle name="Migliaia 39 4 7 2" xfId="30296" xr:uid="{00000000-0005-0000-0000-000010800000}"/>
    <cellStyle name="Migliaia 39 4 7 2 2" xfId="35839" xr:uid="{00000000-0005-0000-0000-000011800000}"/>
    <cellStyle name="Migliaia 39 4 7 2 3" xfId="41141" xr:uid="{00000000-0005-0000-0000-000012800000}"/>
    <cellStyle name="Migliaia 39 4 7 3" xfId="33245" xr:uid="{00000000-0005-0000-0000-000013800000}"/>
    <cellStyle name="Migliaia 39 4 7 4" xfId="38490" xr:uid="{00000000-0005-0000-0000-000014800000}"/>
    <cellStyle name="Migliaia 39 4 7 5" xfId="21194" xr:uid="{00000000-0005-0000-0000-000015800000}"/>
    <cellStyle name="Migliaia 39 4 8" xfId="21186" xr:uid="{00000000-0005-0000-0000-000016800000}"/>
    <cellStyle name="Migliaia 39 4 9" xfId="2521" xr:uid="{00000000-0005-0000-0000-000017800000}"/>
    <cellStyle name="Migliaia 39 5" xfId="562" xr:uid="{00000000-0005-0000-0000-000018800000}"/>
    <cellStyle name="Migliaia 39 5 2" xfId="4496" xr:uid="{00000000-0005-0000-0000-000019800000}"/>
    <cellStyle name="Migliaia 39 5 2 2" xfId="14769" xr:uid="{00000000-0005-0000-0000-00001A800000}"/>
    <cellStyle name="Migliaia 39 5 2 2 2" xfId="35840" xr:uid="{00000000-0005-0000-0000-00001B800000}"/>
    <cellStyle name="Migliaia 39 5 2 2 3" xfId="41142" xr:uid="{00000000-0005-0000-0000-00001C800000}"/>
    <cellStyle name="Migliaia 39 5 2 3" xfId="16871" xr:uid="{00000000-0005-0000-0000-00001D800000}"/>
    <cellStyle name="Migliaia 39 5 2 3 2" xfId="33246" xr:uid="{00000000-0005-0000-0000-00001E800000}"/>
    <cellStyle name="Migliaia 39 5 2 4" xfId="38491" xr:uid="{00000000-0005-0000-0000-00001F800000}"/>
    <cellStyle name="Migliaia 39 5 2 5" xfId="12824" xr:uid="{00000000-0005-0000-0000-000020800000}"/>
    <cellStyle name="Migliaia 39 5 3" xfId="7670" xr:uid="{00000000-0005-0000-0000-000021800000}"/>
    <cellStyle name="Migliaia 39 5 3 2" xfId="30298" xr:uid="{00000000-0005-0000-0000-000022800000}"/>
    <cellStyle name="Migliaia 39 5 3 2 2" xfId="35841" xr:uid="{00000000-0005-0000-0000-000023800000}"/>
    <cellStyle name="Migliaia 39 5 3 2 3" xfId="41143" xr:uid="{00000000-0005-0000-0000-000024800000}"/>
    <cellStyle name="Migliaia 39 5 3 3" xfId="33247" xr:uid="{00000000-0005-0000-0000-000025800000}"/>
    <cellStyle name="Migliaia 39 5 3 4" xfId="38492" xr:uid="{00000000-0005-0000-0000-000026800000}"/>
    <cellStyle name="Migliaia 39 5 4" xfId="7068" xr:uid="{00000000-0005-0000-0000-000027800000}"/>
    <cellStyle name="Migliaia 39 5 4 2" xfId="17841" xr:uid="{00000000-0005-0000-0000-000028800000}"/>
    <cellStyle name="Migliaia 39 5 4 2 2" xfId="35842" xr:uid="{00000000-0005-0000-0000-000029800000}"/>
    <cellStyle name="Migliaia 39 5 4 2 3" xfId="41144" xr:uid="{00000000-0005-0000-0000-00002A800000}"/>
    <cellStyle name="Migliaia 39 5 4 2 4" xfId="30299" xr:uid="{00000000-0005-0000-0000-00002B800000}"/>
    <cellStyle name="Migliaia 39 5 4 3" xfId="33248" xr:uid="{00000000-0005-0000-0000-00002C800000}"/>
    <cellStyle name="Migliaia 39 5 4 4" xfId="38493" xr:uid="{00000000-0005-0000-0000-00002D800000}"/>
    <cellStyle name="Migliaia 39 5 4 5" xfId="21197" xr:uid="{00000000-0005-0000-0000-00002E800000}"/>
    <cellStyle name="Migliaia 39 5 4 6" xfId="42542" xr:uid="{00000000-0005-0000-0000-00002F800000}"/>
    <cellStyle name="Migliaia 39 5 4 7" xfId="46834" xr:uid="{00000000-0005-0000-0000-000030800000}"/>
    <cellStyle name="Migliaia 39 5 4 8" xfId="49850" xr:uid="{00000000-0005-0000-0000-000031800000}"/>
    <cellStyle name="Migliaia 39 5 5" xfId="16870" xr:uid="{00000000-0005-0000-0000-000032800000}"/>
    <cellStyle name="Migliaia 39 5 5 2" xfId="30300" xr:uid="{00000000-0005-0000-0000-000033800000}"/>
    <cellStyle name="Migliaia 39 5 5 2 2" xfId="35843" xr:uid="{00000000-0005-0000-0000-000034800000}"/>
    <cellStyle name="Migliaia 39 5 5 2 3" xfId="41145" xr:uid="{00000000-0005-0000-0000-000035800000}"/>
    <cellStyle name="Migliaia 39 5 5 3" xfId="33249" xr:uid="{00000000-0005-0000-0000-000036800000}"/>
    <cellStyle name="Migliaia 39 5 5 4" xfId="38494" xr:uid="{00000000-0005-0000-0000-000037800000}"/>
    <cellStyle name="Migliaia 39 5 5 5" xfId="21198" xr:uid="{00000000-0005-0000-0000-000038800000}"/>
    <cellStyle name="Migliaia 39 5 6" xfId="21199" xr:uid="{00000000-0005-0000-0000-000039800000}"/>
    <cellStyle name="Migliaia 39 5 6 2" xfId="30301" xr:uid="{00000000-0005-0000-0000-00003A800000}"/>
    <cellStyle name="Migliaia 39 5 6 2 2" xfId="35844" xr:uid="{00000000-0005-0000-0000-00003B800000}"/>
    <cellStyle name="Migliaia 39 5 6 2 3" xfId="41146" xr:uid="{00000000-0005-0000-0000-00003C800000}"/>
    <cellStyle name="Migliaia 39 5 6 3" xfId="33250" xr:uid="{00000000-0005-0000-0000-00003D800000}"/>
    <cellStyle name="Migliaia 39 5 6 4" xfId="38495" xr:uid="{00000000-0005-0000-0000-00003E800000}"/>
    <cellStyle name="Migliaia 39 5 7" xfId="21195" xr:uid="{00000000-0005-0000-0000-00003F800000}"/>
    <cellStyle name="Migliaia 39 5 8" xfId="2522" xr:uid="{00000000-0005-0000-0000-000040800000}"/>
    <cellStyle name="Migliaia 39 6" xfId="2517" xr:uid="{00000000-0005-0000-0000-000041800000}"/>
    <cellStyle name="Migliaia 39 6 2" xfId="4491" xr:uid="{00000000-0005-0000-0000-000042800000}"/>
    <cellStyle name="Migliaia 39 6 2 2" xfId="6055" xr:uid="{00000000-0005-0000-0000-000043800000}"/>
    <cellStyle name="Migliaia 39 6 2 3" xfId="14957" xr:uid="{00000000-0005-0000-0000-000044800000}"/>
    <cellStyle name="Migliaia 39 6 2 4" xfId="16873" xr:uid="{00000000-0005-0000-0000-000045800000}"/>
    <cellStyle name="Migliaia 39 6 2 5" xfId="28685" xr:uid="{00000000-0005-0000-0000-000046800000}"/>
    <cellStyle name="Migliaia 39 6 2 6" xfId="12826" xr:uid="{00000000-0005-0000-0000-000047800000}"/>
    <cellStyle name="Migliaia 39 6 3" xfId="5807" xr:uid="{00000000-0005-0000-0000-000048800000}"/>
    <cellStyle name="Migliaia 39 6 3 2" xfId="31638" xr:uid="{00000000-0005-0000-0000-000049800000}"/>
    <cellStyle name="Migliaia 39 6 3 2 2" xfId="36798" xr:uid="{00000000-0005-0000-0000-00004A800000}"/>
    <cellStyle name="Migliaia 39 6 3 2 3" xfId="42100" xr:uid="{00000000-0005-0000-0000-00004B800000}"/>
    <cellStyle name="Migliaia 39 6 3 3" xfId="34147" xr:uid="{00000000-0005-0000-0000-00004C800000}"/>
    <cellStyle name="Migliaia 39 6 3 4" xfId="39449" xr:uid="{00000000-0005-0000-0000-00004D800000}"/>
    <cellStyle name="Migliaia 39 6 4" xfId="16872" xr:uid="{00000000-0005-0000-0000-00004E800000}"/>
    <cellStyle name="Migliaia 39 6 4 2" xfId="35845" xr:uid="{00000000-0005-0000-0000-00004F800000}"/>
    <cellStyle name="Migliaia 39 6 4 3" xfId="41147" xr:uid="{00000000-0005-0000-0000-000050800000}"/>
    <cellStyle name="Migliaia 39 6 4 4" xfId="30302" xr:uid="{00000000-0005-0000-0000-000051800000}"/>
    <cellStyle name="Migliaia 39 6 5" xfId="33251" xr:uid="{00000000-0005-0000-0000-000052800000}"/>
    <cellStyle name="Migliaia 39 6 6" xfId="38496" xr:uid="{00000000-0005-0000-0000-000053800000}"/>
    <cellStyle name="Migliaia 39 6 7" xfId="12825" xr:uid="{00000000-0005-0000-0000-000054800000}"/>
    <cellStyle name="Migliaia 39 7" xfId="4111" xr:uid="{00000000-0005-0000-0000-000055800000}"/>
    <cellStyle name="Migliaia 39 7 2" xfId="10581" xr:uid="{00000000-0005-0000-0000-000056800000}"/>
    <cellStyle name="Migliaia 39 7 2 2" xfId="31639" xr:uid="{00000000-0005-0000-0000-000057800000}"/>
    <cellStyle name="Migliaia 39 7 2 2 2" xfId="36799" xr:uid="{00000000-0005-0000-0000-000058800000}"/>
    <cellStyle name="Migliaia 39 7 2 2 3" xfId="42101" xr:uid="{00000000-0005-0000-0000-000059800000}"/>
    <cellStyle name="Migliaia 39 7 2 3" xfId="34148" xr:uid="{00000000-0005-0000-0000-00005A800000}"/>
    <cellStyle name="Migliaia 39 7 2 4" xfId="39450" xr:uid="{00000000-0005-0000-0000-00005B800000}"/>
    <cellStyle name="Migliaia 39 7 3" xfId="16874" xr:uid="{00000000-0005-0000-0000-00005C800000}"/>
    <cellStyle name="Migliaia 39 7 3 2" xfId="35846" xr:uid="{00000000-0005-0000-0000-00005D800000}"/>
    <cellStyle name="Migliaia 39 7 3 3" xfId="41148" xr:uid="{00000000-0005-0000-0000-00005E800000}"/>
    <cellStyle name="Migliaia 39 7 3 4" xfId="30303" xr:uid="{00000000-0005-0000-0000-00005F800000}"/>
    <cellStyle name="Migliaia 39 7 4" xfId="33252" xr:uid="{00000000-0005-0000-0000-000060800000}"/>
    <cellStyle name="Migliaia 39 7 5" xfId="38497" xr:uid="{00000000-0005-0000-0000-000061800000}"/>
    <cellStyle name="Migliaia 39 7 6" xfId="12827" xr:uid="{00000000-0005-0000-0000-000062800000}"/>
    <cellStyle name="Migliaia 39 8" xfId="3691" xr:uid="{00000000-0005-0000-0000-000063800000}"/>
    <cellStyle name="Migliaia 39 8 2" xfId="10286" xr:uid="{00000000-0005-0000-0000-000064800000}"/>
    <cellStyle name="Migliaia 39 8 2 2" xfId="31640" xr:uid="{00000000-0005-0000-0000-000065800000}"/>
    <cellStyle name="Migliaia 39 8 2 2 2" xfId="36800" xr:uid="{00000000-0005-0000-0000-000066800000}"/>
    <cellStyle name="Migliaia 39 8 2 2 3" xfId="42102" xr:uid="{00000000-0005-0000-0000-000067800000}"/>
    <cellStyle name="Migliaia 39 8 2 3" xfId="34149" xr:uid="{00000000-0005-0000-0000-000068800000}"/>
    <cellStyle name="Migliaia 39 8 2 4" xfId="39451" xr:uid="{00000000-0005-0000-0000-000069800000}"/>
    <cellStyle name="Migliaia 39 8 3" xfId="16875" xr:uid="{00000000-0005-0000-0000-00006A800000}"/>
    <cellStyle name="Migliaia 39 8 3 2" xfId="35847" xr:uid="{00000000-0005-0000-0000-00006B800000}"/>
    <cellStyle name="Migliaia 39 8 3 3" xfId="41149" xr:uid="{00000000-0005-0000-0000-00006C800000}"/>
    <cellStyle name="Migliaia 39 8 3 4" xfId="30304" xr:uid="{00000000-0005-0000-0000-00006D800000}"/>
    <cellStyle name="Migliaia 39 8 4" xfId="33253" xr:uid="{00000000-0005-0000-0000-00006E800000}"/>
    <cellStyle name="Migliaia 39 8 5" xfId="38498" xr:uid="{00000000-0005-0000-0000-00006F800000}"/>
    <cellStyle name="Migliaia 39 8 6" xfId="12828" xr:uid="{00000000-0005-0000-0000-000070800000}"/>
    <cellStyle name="Migliaia 39 9" xfId="13505" xr:uid="{00000000-0005-0000-0000-000071800000}"/>
    <cellStyle name="Migliaia 39 9 2" xfId="30305" xr:uid="{00000000-0005-0000-0000-000072800000}"/>
    <cellStyle name="Migliaia 39 9 2 2" xfId="35848" xr:uid="{00000000-0005-0000-0000-000073800000}"/>
    <cellStyle name="Migliaia 39 9 2 3" xfId="41150" xr:uid="{00000000-0005-0000-0000-000074800000}"/>
    <cellStyle name="Migliaia 39 9 3" xfId="33254" xr:uid="{00000000-0005-0000-0000-000075800000}"/>
    <cellStyle name="Migliaia 39 9 4" xfId="38499" xr:uid="{00000000-0005-0000-0000-000076800000}"/>
    <cellStyle name="Migliaia 4" xfId="563" xr:uid="{00000000-0005-0000-0000-000077800000}"/>
    <cellStyle name="Migliaia 4 10" xfId="16876" xr:uid="{00000000-0005-0000-0000-000078800000}"/>
    <cellStyle name="Migliaia 4 10 2" xfId="35849" xr:uid="{00000000-0005-0000-0000-000079800000}"/>
    <cellStyle name="Migliaia 4 10 3" xfId="41151" xr:uid="{00000000-0005-0000-0000-00007A800000}"/>
    <cellStyle name="Migliaia 4 10 4" xfId="30306" xr:uid="{00000000-0005-0000-0000-00007B800000}"/>
    <cellStyle name="Migliaia 4 11" xfId="33255" xr:uid="{00000000-0005-0000-0000-00007C800000}"/>
    <cellStyle name="Migliaia 4 12" xfId="38500" xr:uid="{00000000-0005-0000-0000-00007D800000}"/>
    <cellStyle name="Migliaia 4 13" xfId="1882" xr:uid="{00000000-0005-0000-0000-00007E800000}"/>
    <cellStyle name="Migliaia 4 2" xfId="564" xr:uid="{00000000-0005-0000-0000-00007F800000}"/>
    <cellStyle name="Migliaia 4 2 2" xfId="2524" xr:uid="{00000000-0005-0000-0000-000080800000}"/>
    <cellStyle name="Migliaia 4 2 2 2" xfId="4498" xr:uid="{00000000-0005-0000-0000-000081800000}"/>
    <cellStyle name="Migliaia 4 2 2 2 2" xfId="10702" xr:uid="{00000000-0005-0000-0000-000082800000}"/>
    <cellStyle name="Migliaia 4 2 2 2 2 2" xfId="35850" xr:uid="{00000000-0005-0000-0000-000083800000}"/>
    <cellStyle name="Migliaia 4 2 2 2 2 3" xfId="41152" xr:uid="{00000000-0005-0000-0000-000084800000}"/>
    <cellStyle name="Migliaia 4 2 2 2 3" xfId="14770" xr:uid="{00000000-0005-0000-0000-000085800000}"/>
    <cellStyle name="Migliaia 4 2 2 2 4" xfId="16879" xr:uid="{00000000-0005-0000-0000-000086800000}"/>
    <cellStyle name="Migliaia 4 2 2 2 4 2" xfId="38501" xr:uid="{00000000-0005-0000-0000-000087800000}"/>
    <cellStyle name="Migliaia 4 2 2 2 5" xfId="12829" xr:uid="{00000000-0005-0000-0000-000088800000}"/>
    <cellStyle name="Migliaia 4 2 2 3" xfId="7927" xr:uid="{00000000-0005-0000-0000-000089800000}"/>
    <cellStyle name="Migliaia 4 2 2 3 2" xfId="31641" xr:uid="{00000000-0005-0000-0000-00008A800000}"/>
    <cellStyle name="Migliaia 4 2 2 3 2 2" xfId="36801" xr:uid="{00000000-0005-0000-0000-00008B800000}"/>
    <cellStyle name="Migliaia 4 2 2 3 2 3" xfId="42103" xr:uid="{00000000-0005-0000-0000-00008C800000}"/>
    <cellStyle name="Migliaia 4 2 2 3 3" xfId="34150" xr:uid="{00000000-0005-0000-0000-00008D800000}"/>
    <cellStyle name="Migliaia 4 2 2 3 4" xfId="39452" xr:uid="{00000000-0005-0000-0000-00008E800000}"/>
    <cellStyle name="Migliaia 4 2 2 4" xfId="7069" xr:uid="{00000000-0005-0000-0000-00008F800000}"/>
    <cellStyle name="Migliaia 4 2 2 4 2" xfId="17842" xr:uid="{00000000-0005-0000-0000-000090800000}"/>
    <cellStyle name="Migliaia 4 2 2 4 3" xfId="28584" xr:uid="{00000000-0005-0000-0000-000091800000}"/>
    <cellStyle name="Migliaia 4 2 2 4 4" xfId="46835" xr:uid="{00000000-0005-0000-0000-000092800000}"/>
    <cellStyle name="Migliaia 4 2 2 4 5" xfId="49851" xr:uid="{00000000-0005-0000-0000-000093800000}"/>
    <cellStyle name="Migliaia 4 2 2 5" xfId="16878" xr:uid="{00000000-0005-0000-0000-000094800000}"/>
    <cellStyle name="Migliaia 4 2 2 6" xfId="21206" xr:uid="{00000000-0005-0000-0000-000095800000}"/>
    <cellStyle name="Migliaia 4 2 3" xfId="4115" xr:uid="{00000000-0005-0000-0000-000096800000}"/>
    <cellStyle name="Migliaia 4 2 3 2" xfId="10585" xr:uid="{00000000-0005-0000-0000-000097800000}"/>
    <cellStyle name="Migliaia 4 2 3 2 2" xfId="31642" xr:uid="{00000000-0005-0000-0000-000098800000}"/>
    <cellStyle name="Migliaia 4 2 3 2 2 2" xfId="36802" xr:uid="{00000000-0005-0000-0000-000099800000}"/>
    <cellStyle name="Migliaia 4 2 3 2 2 3" xfId="42104" xr:uid="{00000000-0005-0000-0000-00009A800000}"/>
    <cellStyle name="Migliaia 4 2 3 2 3" xfId="34151" xr:uid="{00000000-0005-0000-0000-00009B800000}"/>
    <cellStyle name="Migliaia 4 2 3 2 4" xfId="39453" xr:uid="{00000000-0005-0000-0000-00009C800000}"/>
    <cellStyle name="Migliaia 4 2 3 3" xfId="16880" xr:uid="{00000000-0005-0000-0000-00009D800000}"/>
    <cellStyle name="Migliaia 4 2 3 3 2" xfId="35851" xr:uid="{00000000-0005-0000-0000-00009E800000}"/>
    <cellStyle name="Migliaia 4 2 3 3 3" xfId="41153" xr:uid="{00000000-0005-0000-0000-00009F800000}"/>
    <cellStyle name="Migliaia 4 2 3 3 4" xfId="30308" xr:uid="{00000000-0005-0000-0000-0000A0800000}"/>
    <cellStyle name="Migliaia 4 2 3 4" xfId="33257" xr:uid="{00000000-0005-0000-0000-0000A1800000}"/>
    <cellStyle name="Migliaia 4 2 3 5" xfId="38502" xr:uid="{00000000-0005-0000-0000-0000A2800000}"/>
    <cellStyle name="Migliaia 4 2 3 6" xfId="12830" xr:uid="{00000000-0005-0000-0000-0000A3800000}"/>
    <cellStyle name="Migliaia 4 2 4" xfId="3696" xr:uid="{00000000-0005-0000-0000-0000A4800000}"/>
    <cellStyle name="Migliaia 4 2 4 2" xfId="10290" xr:uid="{00000000-0005-0000-0000-0000A5800000}"/>
    <cellStyle name="Migliaia 4 2 4 2 2" xfId="35852" xr:uid="{00000000-0005-0000-0000-0000A6800000}"/>
    <cellStyle name="Migliaia 4 2 4 2 3" xfId="41154" xr:uid="{00000000-0005-0000-0000-0000A7800000}"/>
    <cellStyle name="Migliaia 4 2 4 3" xfId="15012" xr:uid="{00000000-0005-0000-0000-0000A8800000}"/>
    <cellStyle name="Migliaia 4 2 4 4" xfId="16881" xr:uid="{00000000-0005-0000-0000-0000A9800000}"/>
    <cellStyle name="Migliaia 4 2 4 4 2" xfId="38503" xr:uid="{00000000-0005-0000-0000-0000AA800000}"/>
    <cellStyle name="Migliaia 4 2 4 5" xfId="12831" xr:uid="{00000000-0005-0000-0000-0000AB800000}"/>
    <cellStyle name="Migliaia 4 2 5" xfId="9442" xr:uid="{00000000-0005-0000-0000-0000AC800000}"/>
    <cellStyle name="Migliaia 4 2 5 2" xfId="30310" xr:uid="{00000000-0005-0000-0000-0000AD800000}"/>
    <cellStyle name="Migliaia 4 2 5 2 2" xfId="35853" xr:uid="{00000000-0005-0000-0000-0000AE800000}"/>
    <cellStyle name="Migliaia 4 2 5 2 3" xfId="41155" xr:uid="{00000000-0005-0000-0000-0000AF800000}"/>
    <cellStyle name="Migliaia 4 2 5 3" xfId="33259" xr:uid="{00000000-0005-0000-0000-0000B0800000}"/>
    <cellStyle name="Migliaia 4 2 5 4" xfId="38504" xr:uid="{00000000-0005-0000-0000-0000B1800000}"/>
    <cellStyle name="Migliaia 4 2 6" xfId="16877" xr:uid="{00000000-0005-0000-0000-0000B2800000}"/>
    <cellStyle name="Migliaia 4 2 6 2" xfId="30311" xr:uid="{00000000-0005-0000-0000-0000B3800000}"/>
    <cellStyle name="Migliaia 4 2 6 2 2" xfId="35854" xr:uid="{00000000-0005-0000-0000-0000B4800000}"/>
    <cellStyle name="Migliaia 4 2 6 2 3" xfId="41156" xr:uid="{00000000-0005-0000-0000-0000B5800000}"/>
    <cellStyle name="Migliaia 4 2 6 3" xfId="33260" xr:uid="{00000000-0005-0000-0000-0000B6800000}"/>
    <cellStyle name="Migliaia 4 2 6 4" xfId="38505" xr:uid="{00000000-0005-0000-0000-0000B7800000}"/>
    <cellStyle name="Migliaia 4 2 6 5" xfId="21210" xr:uid="{00000000-0005-0000-0000-0000B8800000}"/>
    <cellStyle name="Migliaia 4 2 7" xfId="21205" xr:uid="{00000000-0005-0000-0000-0000B9800000}"/>
    <cellStyle name="Migliaia 4 2 8" xfId="1883" xr:uid="{00000000-0005-0000-0000-0000BA800000}"/>
    <cellStyle name="Migliaia 4 3" xfId="565" xr:uid="{00000000-0005-0000-0000-0000BB800000}"/>
    <cellStyle name="Migliaia 4 3 10" xfId="21211" xr:uid="{00000000-0005-0000-0000-0000BC800000}"/>
    <cellStyle name="Migliaia 4 3 11" xfId="12832" xr:uid="{00000000-0005-0000-0000-0000BD800000}"/>
    <cellStyle name="Migliaia 4 3 12" xfId="1884" xr:uid="{00000000-0005-0000-0000-0000BE800000}"/>
    <cellStyle name="Migliaia 4 3 2" xfId="566" xr:uid="{00000000-0005-0000-0000-0000BF800000}"/>
    <cellStyle name="Migliaia 4 3 2 2" xfId="4500" xr:uid="{00000000-0005-0000-0000-0000C0800000}"/>
    <cellStyle name="Migliaia 4 3 2 2 2" xfId="8324" xr:uid="{00000000-0005-0000-0000-0000C1800000}"/>
    <cellStyle name="Migliaia 4 3 2 2 2 2" xfId="14771" xr:uid="{00000000-0005-0000-0000-0000C2800000}"/>
    <cellStyle name="Migliaia 4 3 2 2 2 2 2" xfId="18183" xr:uid="{00000000-0005-0000-0000-0000C3800000}"/>
    <cellStyle name="Migliaia 4 3 2 2 2 2 2 2" xfId="35855" xr:uid="{00000000-0005-0000-0000-0000C4800000}"/>
    <cellStyle name="Migliaia 4 3 2 2 2 2 3" xfId="41157" xr:uid="{00000000-0005-0000-0000-0000C5800000}"/>
    <cellStyle name="Migliaia 4 3 2 2 2 2 4" xfId="30312" xr:uid="{00000000-0005-0000-0000-0000C6800000}"/>
    <cellStyle name="Migliaia 4 3 2 2 2 3" xfId="33261" xr:uid="{00000000-0005-0000-0000-0000C7800000}"/>
    <cellStyle name="Migliaia 4 3 2 2 2 4" xfId="38506" xr:uid="{00000000-0005-0000-0000-0000C8800000}"/>
    <cellStyle name="Migliaia 4 3 2 2 2 5" xfId="43364" xr:uid="{00000000-0005-0000-0000-0000C9800000}"/>
    <cellStyle name="Migliaia 4 3 2 2 2 6" xfId="47189" xr:uid="{00000000-0005-0000-0000-0000CA800000}"/>
    <cellStyle name="Migliaia 4 3 2 2 2 7" xfId="50205" xr:uid="{00000000-0005-0000-0000-0000CB800000}"/>
    <cellStyle name="Migliaia 4 3 2 2 2 8" xfId="13981" xr:uid="{00000000-0005-0000-0000-0000CC800000}"/>
    <cellStyle name="Migliaia 4 3 2 2 3" xfId="7443" xr:uid="{00000000-0005-0000-0000-0000CD800000}"/>
    <cellStyle name="Migliaia 4 3 2 2 4" xfId="7070" xr:uid="{00000000-0005-0000-0000-0000CE800000}"/>
    <cellStyle name="Migliaia 4 3 2 2 4 2" xfId="17843" xr:uid="{00000000-0005-0000-0000-0000CF800000}"/>
    <cellStyle name="Migliaia 4 3 2 2 4 3" xfId="42543" xr:uid="{00000000-0005-0000-0000-0000D0800000}"/>
    <cellStyle name="Migliaia 4 3 2 2 4 4" xfId="46836" xr:uid="{00000000-0005-0000-0000-0000D1800000}"/>
    <cellStyle name="Migliaia 4 3 2 2 4 5" xfId="49852" xr:uid="{00000000-0005-0000-0000-0000D2800000}"/>
    <cellStyle name="Migliaia 4 3 2 2 5" xfId="16884" xr:uid="{00000000-0005-0000-0000-0000D3800000}"/>
    <cellStyle name="Migliaia 4 3 2 2 6" xfId="21213" xr:uid="{00000000-0005-0000-0000-0000D4800000}"/>
    <cellStyle name="Migliaia 4 3 2 3" xfId="3698" xr:uid="{00000000-0005-0000-0000-0000D5800000}"/>
    <cellStyle name="Migliaia 4 3 2 3 2" xfId="7408" xr:uid="{00000000-0005-0000-0000-0000D6800000}"/>
    <cellStyle name="Migliaia 4 3 2 3 2 2" xfId="35856" xr:uid="{00000000-0005-0000-0000-0000D7800000}"/>
    <cellStyle name="Migliaia 4 3 2 3 2 3" xfId="41158" xr:uid="{00000000-0005-0000-0000-0000D8800000}"/>
    <cellStyle name="Migliaia 4 3 2 3 2 4" xfId="30313" xr:uid="{00000000-0005-0000-0000-0000D9800000}"/>
    <cellStyle name="Migliaia 4 3 2 3 3" xfId="8325" xr:uid="{00000000-0005-0000-0000-0000DA800000}"/>
    <cellStyle name="Migliaia 4 3 2 3 4" xfId="16885" xr:uid="{00000000-0005-0000-0000-0000DB800000}"/>
    <cellStyle name="Migliaia 4 3 2 3 4 2" xfId="38507" xr:uid="{00000000-0005-0000-0000-0000DC800000}"/>
    <cellStyle name="Migliaia 4 3 2 3 5" xfId="12833" xr:uid="{00000000-0005-0000-0000-0000DD800000}"/>
    <cellStyle name="Migliaia 4 3 2 4" xfId="7671" xr:uid="{00000000-0005-0000-0000-0000DE800000}"/>
    <cellStyle name="Migliaia 4 3 2 4 2" xfId="14399" xr:uid="{00000000-0005-0000-0000-0000DF800000}"/>
    <cellStyle name="Migliaia 4 3 2 4 2 2" xfId="35857" xr:uid="{00000000-0005-0000-0000-0000E0800000}"/>
    <cellStyle name="Migliaia 4 3 2 4 2 3" xfId="41159" xr:uid="{00000000-0005-0000-0000-0000E1800000}"/>
    <cellStyle name="Migliaia 4 3 2 4 3" xfId="33263" xr:uid="{00000000-0005-0000-0000-0000E2800000}"/>
    <cellStyle name="Migliaia 4 3 2 4 4" xfId="38508" xr:uid="{00000000-0005-0000-0000-0000E3800000}"/>
    <cellStyle name="Migliaia 4 3 2 4 5" xfId="13508" xr:uid="{00000000-0005-0000-0000-0000E4800000}"/>
    <cellStyle name="Migliaia 4 3 2 5" xfId="13633" xr:uid="{00000000-0005-0000-0000-0000E5800000}"/>
    <cellStyle name="Migliaia 4 3 2 5 2" xfId="30315" xr:uid="{00000000-0005-0000-0000-0000E6800000}"/>
    <cellStyle name="Migliaia 4 3 2 5 2 2" xfId="35858" xr:uid="{00000000-0005-0000-0000-0000E7800000}"/>
    <cellStyle name="Migliaia 4 3 2 5 2 3" xfId="41160" xr:uid="{00000000-0005-0000-0000-0000E8800000}"/>
    <cellStyle name="Migliaia 4 3 2 5 3" xfId="33264" xr:uid="{00000000-0005-0000-0000-0000E9800000}"/>
    <cellStyle name="Migliaia 4 3 2 5 4" xfId="38509" xr:uid="{00000000-0005-0000-0000-0000EA800000}"/>
    <cellStyle name="Migliaia 4 3 2 6" xfId="16883" xr:uid="{00000000-0005-0000-0000-0000EB800000}"/>
    <cellStyle name="Migliaia 4 3 2 6 2" xfId="30316" xr:uid="{00000000-0005-0000-0000-0000EC800000}"/>
    <cellStyle name="Migliaia 4 3 2 6 2 2" xfId="35859" xr:uid="{00000000-0005-0000-0000-0000ED800000}"/>
    <cellStyle name="Migliaia 4 3 2 6 2 3" xfId="41161" xr:uid="{00000000-0005-0000-0000-0000EE800000}"/>
    <cellStyle name="Migliaia 4 3 2 6 3" xfId="33265" xr:uid="{00000000-0005-0000-0000-0000EF800000}"/>
    <cellStyle name="Migliaia 4 3 2 6 4" xfId="38510" xr:uid="{00000000-0005-0000-0000-0000F0800000}"/>
    <cellStyle name="Migliaia 4 3 2 6 5" xfId="21218" xr:uid="{00000000-0005-0000-0000-0000F1800000}"/>
    <cellStyle name="Migliaia 4 3 2 7" xfId="21212" xr:uid="{00000000-0005-0000-0000-0000F2800000}"/>
    <cellStyle name="Migliaia 4 3 2 8" xfId="2526" xr:uid="{00000000-0005-0000-0000-0000F3800000}"/>
    <cellStyle name="Migliaia 4 3 3" xfId="2525" xr:uid="{00000000-0005-0000-0000-0000F4800000}"/>
    <cellStyle name="Migliaia 4 3 3 2" xfId="4499" xr:uid="{00000000-0005-0000-0000-0000F5800000}"/>
    <cellStyle name="Migliaia 4 3 3 2 2" xfId="6058" xr:uid="{00000000-0005-0000-0000-0000F6800000}"/>
    <cellStyle name="Migliaia 4 3 3 2 2 2" xfId="35861" xr:uid="{00000000-0005-0000-0000-0000F7800000}"/>
    <cellStyle name="Migliaia 4 3 3 2 2 3" xfId="41163" xr:uid="{00000000-0005-0000-0000-0000F8800000}"/>
    <cellStyle name="Migliaia 4 3 3 2 3" xfId="14537" xr:uid="{00000000-0005-0000-0000-0000F9800000}"/>
    <cellStyle name="Migliaia 4 3 3 2 4" xfId="16887" xr:uid="{00000000-0005-0000-0000-0000FA800000}"/>
    <cellStyle name="Migliaia 4 3 3 2 4 2" xfId="38512" xr:uid="{00000000-0005-0000-0000-0000FB800000}"/>
    <cellStyle name="Migliaia 4 3 3 2 5" xfId="12835" xr:uid="{00000000-0005-0000-0000-0000FC800000}"/>
    <cellStyle name="Migliaia 4 3 3 3" xfId="5810" xr:uid="{00000000-0005-0000-0000-0000FD800000}"/>
    <cellStyle name="Migliaia 4 3 3 3 2" xfId="30319" xr:uid="{00000000-0005-0000-0000-0000FE800000}"/>
    <cellStyle name="Migliaia 4 3 3 3 2 2" xfId="35862" xr:uid="{00000000-0005-0000-0000-0000FF800000}"/>
    <cellStyle name="Migliaia 4 3 3 3 2 3" xfId="41164" xr:uid="{00000000-0005-0000-0000-000000810000}"/>
    <cellStyle name="Migliaia 4 3 3 3 3" xfId="33268" xr:uid="{00000000-0005-0000-0000-000001810000}"/>
    <cellStyle name="Migliaia 4 3 3 3 4" xfId="38513" xr:uid="{00000000-0005-0000-0000-000002810000}"/>
    <cellStyle name="Migliaia 4 3 3 4" xfId="16886" xr:uid="{00000000-0005-0000-0000-000003810000}"/>
    <cellStyle name="Migliaia 4 3 3 4 2" xfId="30320" xr:uid="{00000000-0005-0000-0000-000004810000}"/>
    <cellStyle name="Migliaia 4 3 3 4 2 2" xfId="35863" xr:uid="{00000000-0005-0000-0000-000005810000}"/>
    <cellStyle name="Migliaia 4 3 3 4 2 3" xfId="41165" xr:uid="{00000000-0005-0000-0000-000006810000}"/>
    <cellStyle name="Migliaia 4 3 3 4 3" xfId="33269" xr:uid="{00000000-0005-0000-0000-000007810000}"/>
    <cellStyle name="Migliaia 4 3 3 4 4" xfId="38514" xr:uid="{00000000-0005-0000-0000-000008810000}"/>
    <cellStyle name="Migliaia 4 3 3 4 5" xfId="21222" xr:uid="{00000000-0005-0000-0000-000009810000}"/>
    <cellStyle name="Migliaia 4 3 3 5" xfId="21223" xr:uid="{00000000-0005-0000-0000-00000A810000}"/>
    <cellStyle name="Migliaia 4 3 3 5 2" xfId="30321" xr:uid="{00000000-0005-0000-0000-00000B810000}"/>
    <cellStyle name="Migliaia 4 3 3 5 2 2" xfId="35864" xr:uid="{00000000-0005-0000-0000-00000C810000}"/>
    <cellStyle name="Migliaia 4 3 3 5 2 3" xfId="41166" xr:uid="{00000000-0005-0000-0000-00000D810000}"/>
    <cellStyle name="Migliaia 4 3 3 5 3" xfId="33270" xr:uid="{00000000-0005-0000-0000-00000E810000}"/>
    <cellStyle name="Migliaia 4 3 3 5 4" xfId="38515" xr:uid="{00000000-0005-0000-0000-00000F810000}"/>
    <cellStyle name="Migliaia 4 3 3 6" xfId="30317" xr:uid="{00000000-0005-0000-0000-000010810000}"/>
    <cellStyle name="Migliaia 4 3 3 6 2" xfId="35860" xr:uid="{00000000-0005-0000-0000-000011810000}"/>
    <cellStyle name="Migliaia 4 3 3 6 3" xfId="41162" xr:uid="{00000000-0005-0000-0000-000012810000}"/>
    <cellStyle name="Migliaia 4 3 3 7" xfId="33266" xr:uid="{00000000-0005-0000-0000-000013810000}"/>
    <cellStyle name="Migliaia 4 3 3 8" xfId="38511" xr:uid="{00000000-0005-0000-0000-000014810000}"/>
    <cellStyle name="Migliaia 4 3 3 9" xfId="12834" xr:uid="{00000000-0005-0000-0000-000015810000}"/>
    <cellStyle name="Migliaia 4 3 4" xfId="3300" xr:uid="{00000000-0005-0000-0000-000016810000}"/>
    <cellStyle name="Migliaia 4 3 4 2" xfId="4810" xr:uid="{00000000-0005-0000-0000-000017810000}"/>
    <cellStyle name="Migliaia 4 3 4 2 2" xfId="10762" xr:uid="{00000000-0005-0000-0000-000018810000}"/>
    <cellStyle name="Migliaia 4 3 4 2 3" xfId="14889" xr:uid="{00000000-0005-0000-0000-000019810000}"/>
    <cellStyle name="Migliaia 4 3 4 2 4" xfId="16889" xr:uid="{00000000-0005-0000-0000-00001A810000}"/>
    <cellStyle name="Migliaia 4 3 4 2 5" xfId="28691" xr:uid="{00000000-0005-0000-0000-00001B810000}"/>
    <cellStyle name="Migliaia 4 3 4 2 6" xfId="12837" xr:uid="{00000000-0005-0000-0000-00001C810000}"/>
    <cellStyle name="Migliaia 4 3 4 3" xfId="10010" xr:uid="{00000000-0005-0000-0000-00001D810000}"/>
    <cellStyle name="Migliaia 4 3 4 3 2" xfId="31643" xr:uid="{00000000-0005-0000-0000-00001E810000}"/>
    <cellStyle name="Migliaia 4 3 4 3 2 2" xfId="36803" xr:uid="{00000000-0005-0000-0000-00001F810000}"/>
    <cellStyle name="Migliaia 4 3 4 3 2 3" xfId="42105" xr:uid="{00000000-0005-0000-0000-000020810000}"/>
    <cellStyle name="Migliaia 4 3 4 3 3" xfId="34152" xr:uid="{00000000-0005-0000-0000-000021810000}"/>
    <cellStyle name="Migliaia 4 3 4 3 4" xfId="39454" xr:uid="{00000000-0005-0000-0000-000022810000}"/>
    <cellStyle name="Migliaia 4 3 4 4" xfId="16888" xr:uid="{00000000-0005-0000-0000-000023810000}"/>
    <cellStyle name="Migliaia 4 3 4 4 2" xfId="35865" xr:uid="{00000000-0005-0000-0000-000024810000}"/>
    <cellStyle name="Migliaia 4 3 4 4 3" xfId="41167" xr:uid="{00000000-0005-0000-0000-000025810000}"/>
    <cellStyle name="Migliaia 4 3 4 4 4" xfId="30322" xr:uid="{00000000-0005-0000-0000-000026810000}"/>
    <cellStyle name="Migliaia 4 3 4 5" xfId="33271" xr:uid="{00000000-0005-0000-0000-000027810000}"/>
    <cellStyle name="Migliaia 4 3 4 6" xfId="38516" xr:uid="{00000000-0005-0000-0000-000028810000}"/>
    <cellStyle name="Migliaia 4 3 4 7" xfId="12836" xr:uid="{00000000-0005-0000-0000-000029810000}"/>
    <cellStyle name="Migliaia 4 3 5" xfId="4116" xr:uid="{00000000-0005-0000-0000-00002A810000}"/>
    <cellStyle name="Migliaia 4 3 5 2" xfId="10586" xr:uid="{00000000-0005-0000-0000-00002B810000}"/>
    <cellStyle name="Migliaia 4 3 5 2 2" xfId="31644" xr:uid="{00000000-0005-0000-0000-00002C810000}"/>
    <cellStyle name="Migliaia 4 3 5 2 2 2" xfId="36804" xr:uid="{00000000-0005-0000-0000-00002D810000}"/>
    <cellStyle name="Migliaia 4 3 5 2 2 3" xfId="42106" xr:uid="{00000000-0005-0000-0000-00002E810000}"/>
    <cellStyle name="Migliaia 4 3 5 2 3" xfId="34153" xr:uid="{00000000-0005-0000-0000-00002F810000}"/>
    <cellStyle name="Migliaia 4 3 5 2 4" xfId="39455" xr:uid="{00000000-0005-0000-0000-000030810000}"/>
    <cellStyle name="Migliaia 4 3 5 3" xfId="16890" xr:uid="{00000000-0005-0000-0000-000031810000}"/>
    <cellStyle name="Migliaia 4 3 5 3 2" xfId="35866" xr:uid="{00000000-0005-0000-0000-000032810000}"/>
    <cellStyle name="Migliaia 4 3 5 3 3" xfId="41168" xr:uid="{00000000-0005-0000-0000-000033810000}"/>
    <cellStyle name="Migliaia 4 3 5 3 4" xfId="30323" xr:uid="{00000000-0005-0000-0000-000034810000}"/>
    <cellStyle name="Migliaia 4 3 5 4" xfId="33272" xr:uid="{00000000-0005-0000-0000-000035810000}"/>
    <cellStyle name="Migliaia 4 3 5 5" xfId="38517" xr:uid="{00000000-0005-0000-0000-000036810000}"/>
    <cellStyle name="Migliaia 4 3 5 6" xfId="12838" xr:uid="{00000000-0005-0000-0000-000037810000}"/>
    <cellStyle name="Migliaia 4 3 6" xfId="3697" xr:uid="{00000000-0005-0000-0000-000038810000}"/>
    <cellStyle name="Migliaia 4 3 6 2" xfId="10291" xr:uid="{00000000-0005-0000-0000-000039810000}"/>
    <cellStyle name="Migliaia 4 3 6 2 2" xfId="35867" xr:uid="{00000000-0005-0000-0000-00003A810000}"/>
    <cellStyle name="Migliaia 4 3 6 2 3" xfId="41169" xr:uid="{00000000-0005-0000-0000-00003B810000}"/>
    <cellStyle name="Migliaia 4 3 6 3" xfId="15011" xr:uid="{00000000-0005-0000-0000-00003C810000}"/>
    <cellStyle name="Migliaia 4 3 6 4" xfId="16891" xr:uid="{00000000-0005-0000-0000-00003D810000}"/>
    <cellStyle name="Migliaia 4 3 6 4 2" xfId="38518" xr:uid="{00000000-0005-0000-0000-00003E810000}"/>
    <cellStyle name="Migliaia 4 3 6 5" xfId="12839" xr:uid="{00000000-0005-0000-0000-00003F810000}"/>
    <cellStyle name="Migliaia 4 3 7" xfId="8590" xr:uid="{00000000-0005-0000-0000-000040810000}"/>
    <cellStyle name="Migliaia 4 3 7 2" xfId="30325" xr:uid="{00000000-0005-0000-0000-000041810000}"/>
    <cellStyle name="Migliaia 4 3 7 2 2" xfId="35868" xr:uid="{00000000-0005-0000-0000-000042810000}"/>
    <cellStyle name="Migliaia 4 3 7 2 3" xfId="41170" xr:uid="{00000000-0005-0000-0000-000043810000}"/>
    <cellStyle name="Migliaia 4 3 7 3" xfId="33274" xr:uid="{00000000-0005-0000-0000-000044810000}"/>
    <cellStyle name="Migliaia 4 3 7 4" xfId="38519" xr:uid="{00000000-0005-0000-0000-000045810000}"/>
    <cellStyle name="Migliaia 4 3 8" xfId="13634" xr:uid="{00000000-0005-0000-0000-000046810000}"/>
    <cellStyle name="Migliaia 4 3 8 2" xfId="30326" xr:uid="{00000000-0005-0000-0000-000047810000}"/>
    <cellStyle name="Migliaia 4 3 8 2 2" xfId="35869" xr:uid="{00000000-0005-0000-0000-000048810000}"/>
    <cellStyle name="Migliaia 4 3 8 2 3" xfId="41171" xr:uid="{00000000-0005-0000-0000-000049810000}"/>
    <cellStyle name="Migliaia 4 3 8 3" xfId="33275" xr:uid="{00000000-0005-0000-0000-00004A810000}"/>
    <cellStyle name="Migliaia 4 3 8 4" xfId="38520" xr:uid="{00000000-0005-0000-0000-00004B810000}"/>
    <cellStyle name="Migliaia 4 3 8 5" xfId="21228" xr:uid="{00000000-0005-0000-0000-00004C810000}"/>
    <cellStyle name="Migliaia 4 3 9" xfId="16882" xr:uid="{00000000-0005-0000-0000-00004D810000}"/>
    <cellStyle name="Migliaia 4 4" xfId="567" xr:uid="{00000000-0005-0000-0000-00004E810000}"/>
    <cellStyle name="Migliaia 4 4 2" xfId="4501" xr:uid="{00000000-0005-0000-0000-00004F810000}"/>
    <cellStyle name="Migliaia 4 4 2 2" xfId="5157" xr:uid="{00000000-0005-0000-0000-000050810000}"/>
    <cellStyle name="Migliaia 4 4 2 2 2" xfId="30327" xr:uid="{00000000-0005-0000-0000-000051810000}"/>
    <cellStyle name="Migliaia 4 4 2 2 2 2" xfId="35870" xr:uid="{00000000-0005-0000-0000-000052810000}"/>
    <cellStyle name="Migliaia 4 4 2 2 2 3" xfId="41172" xr:uid="{00000000-0005-0000-0000-000053810000}"/>
    <cellStyle name="Migliaia 4 4 2 2 3" xfId="33276" xr:uid="{00000000-0005-0000-0000-000054810000}"/>
    <cellStyle name="Migliaia 4 4 2 2 4" xfId="38521" xr:uid="{00000000-0005-0000-0000-000055810000}"/>
    <cellStyle name="Migliaia 4 4 2 3" xfId="8326" xr:uid="{00000000-0005-0000-0000-000056810000}"/>
    <cellStyle name="Migliaia 4 4 2 3 2" xfId="30328" xr:uid="{00000000-0005-0000-0000-000057810000}"/>
    <cellStyle name="Migliaia 4 4 2 3 2 2" xfId="35871" xr:uid="{00000000-0005-0000-0000-000058810000}"/>
    <cellStyle name="Migliaia 4 4 2 3 2 3" xfId="41173" xr:uid="{00000000-0005-0000-0000-000059810000}"/>
    <cellStyle name="Migliaia 4 4 2 3 3" xfId="33277" xr:uid="{00000000-0005-0000-0000-00005A810000}"/>
    <cellStyle name="Migliaia 4 4 2 3 4" xfId="38522" xr:uid="{00000000-0005-0000-0000-00005B810000}"/>
    <cellStyle name="Migliaia 4 4 2 4" xfId="7673" xr:uid="{00000000-0005-0000-0000-00005C810000}"/>
    <cellStyle name="Migliaia 4 4 2 5" xfId="7072" xr:uid="{00000000-0005-0000-0000-00005D810000}"/>
    <cellStyle name="Migliaia 4 4 2 5 2" xfId="17845" xr:uid="{00000000-0005-0000-0000-00005E810000}"/>
    <cellStyle name="Migliaia 4 4 2 5 3" xfId="43403" xr:uid="{00000000-0005-0000-0000-00005F810000}"/>
    <cellStyle name="Migliaia 4 4 2 5 4" xfId="46838" xr:uid="{00000000-0005-0000-0000-000060810000}"/>
    <cellStyle name="Migliaia 4 4 2 5 5" xfId="49854" xr:uid="{00000000-0005-0000-0000-000061810000}"/>
    <cellStyle name="Migliaia 4 4 2 6" xfId="16893" xr:uid="{00000000-0005-0000-0000-000062810000}"/>
    <cellStyle name="Migliaia 4 4 2 7" xfId="21230" xr:uid="{00000000-0005-0000-0000-000063810000}"/>
    <cellStyle name="Migliaia 4 4 3" xfId="5158" xr:uid="{00000000-0005-0000-0000-000064810000}"/>
    <cellStyle name="Migliaia 4 4 3 2" xfId="14538" xr:uid="{00000000-0005-0000-0000-000065810000}"/>
    <cellStyle name="Migliaia 4 4 3 2 2" xfId="35872" xr:uid="{00000000-0005-0000-0000-000066810000}"/>
    <cellStyle name="Migliaia 4 4 3 2 3" xfId="41174" xr:uid="{00000000-0005-0000-0000-000067810000}"/>
    <cellStyle name="Migliaia 4 4 3 3" xfId="33278" xr:uid="{00000000-0005-0000-0000-000068810000}"/>
    <cellStyle name="Migliaia 4 4 3 4" xfId="38523" xr:uid="{00000000-0005-0000-0000-000069810000}"/>
    <cellStyle name="Migliaia 4 4 3 5" xfId="13632" xr:uid="{00000000-0005-0000-0000-00006A810000}"/>
    <cellStyle name="Migliaia 4 4 4" xfId="8327" xr:uid="{00000000-0005-0000-0000-00006B810000}"/>
    <cellStyle name="Migliaia 4 4 4 2" xfId="30330" xr:uid="{00000000-0005-0000-0000-00006C810000}"/>
    <cellStyle name="Migliaia 4 4 4 2 2" xfId="35873" xr:uid="{00000000-0005-0000-0000-00006D810000}"/>
    <cellStyle name="Migliaia 4 4 4 2 3" xfId="41175" xr:uid="{00000000-0005-0000-0000-00006E810000}"/>
    <cellStyle name="Migliaia 4 4 4 3" xfId="33279" xr:uid="{00000000-0005-0000-0000-00006F810000}"/>
    <cellStyle name="Migliaia 4 4 4 4" xfId="38524" xr:uid="{00000000-0005-0000-0000-000070810000}"/>
    <cellStyle name="Migliaia 4 4 5" xfId="7672" xr:uid="{00000000-0005-0000-0000-000071810000}"/>
    <cellStyle name="Migliaia 4 4 5 2" xfId="30331" xr:uid="{00000000-0005-0000-0000-000072810000}"/>
    <cellStyle name="Migliaia 4 4 5 2 2" xfId="35874" xr:uid="{00000000-0005-0000-0000-000073810000}"/>
    <cellStyle name="Migliaia 4 4 5 2 3" xfId="41176" xr:uid="{00000000-0005-0000-0000-000074810000}"/>
    <cellStyle name="Migliaia 4 4 5 3" xfId="33280" xr:uid="{00000000-0005-0000-0000-000075810000}"/>
    <cellStyle name="Migliaia 4 4 5 4" xfId="38525" xr:uid="{00000000-0005-0000-0000-000076810000}"/>
    <cellStyle name="Migliaia 4 4 6" xfId="7071" xr:uid="{00000000-0005-0000-0000-000077810000}"/>
    <cellStyle name="Migliaia 4 4 6 2" xfId="17844" xr:uid="{00000000-0005-0000-0000-000078810000}"/>
    <cellStyle name="Migliaia 4 4 6 2 2" xfId="35875" xr:uid="{00000000-0005-0000-0000-000079810000}"/>
    <cellStyle name="Migliaia 4 4 6 2 3" xfId="41177" xr:uid="{00000000-0005-0000-0000-00007A810000}"/>
    <cellStyle name="Migliaia 4 4 6 2 4" xfId="30332" xr:uid="{00000000-0005-0000-0000-00007B810000}"/>
    <cellStyle name="Migliaia 4 4 6 3" xfId="33281" xr:uid="{00000000-0005-0000-0000-00007C810000}"/>
    <cellStyle name="Migliaia 4 4 6 4" xfId="38526" xr:uid="{00000000-0005-0000-0000-00007D810000}"/>
    <cellStyle name="Migliaia 4 4 6 5" xfId="21236" xr:uid="{00000000-0005-0000-0000-00007E810000}"/>
    <cellStyle name="Migliaia 4 4 6 6" xfId="43595" xr:uid="{00000000-0005-0000-0000-00007F810000}"/>
    <cellStyle name="Migliaia 4 4 6 7" xfId="46837" xr:uid="{00000000-0005-0000-0000-000080810000}"/>
    <cellStyle name="Migliaia 4 4 6 8" xfId="49853" xr:uid="{00000000-0005-0000-0000-000081810000}"/>
    <cellStyle name="Migliaia 4 4 7" xfId="16892" xr:uid="{00000000-0005-0000-0000-000082810000}"/>
    <cellStyle name="Migliaia 4 4 7 2" xfId="30333" xr:uid="{00000000-0005-0000-0000-000083810000}"/>
    <cellStyle name="Migliaia 4 4 7 2 2" xfId="35876" xr:uid="{00000000-0005-0000-0000-000084810000}"/>
    <cellStyle name="Migliaia 4 4 7 2 3" xfId="41178" xr:uid="{00000000-0005-0000-0000-000085810000}"/>
    <cellStyle name="Migliaia 4 4 7 3" xfId="33282" xr:uid="{00000000-0005-0000-0000-000086810000}"/>
    <cellStyle name="Migliaia 4 4 7 4" xfId="38527" xr:uid="{00000000-0005-0000-0000-000087810000}"/>
    <cellStyle name="Migliaia 4 4 7 5" xfId="21237" xr:uid="{00000000-0005-0000-0000-000088810000}"/>
    <cellStyle name="Migliaia 4 4 8" xfId="21229" xr:uid="{00000000-0005-0000-0000-000089810000}"/>
    <cellStyle name="Migliaia 4 4 9" xfId="2527" xr:uid="{00000000-0005-0000-0000-00008A810000}"/>
    <cellStyle name="Migliaia 4 5" xfId="568" xr:uid="{00000000-0005-0000-0000-00008B810000}"/>
    <cellStyle name="Migliaia 4 5 2" xfId="4502" xr:uid="{00000000-0005-0000-0000-00008C810000}"/>
    <cellStyle name="Migliaia 4 5 2 2" xfId="14772" xr:uid="{00000000-0005-0000-0000-00008D810000}"/>
    <cellStyle name="Migliaia 4 5 2 2 2" xfId="35877" xr:uid="{00000000-0005-0000-0000-00008E810000}"/>
    <cellStyle name="Migliaia 4 5 2 2 3" xfId="41179" xr:uid="{00000000-0005-0000-0000-00008F810000}"/>
    <cellStyle name="Migliaia 4 5 2 3" xfId="16895" xr:uid="{00000000-0005-0000-0000-000090810000}"/>
    <cellStyle name="Migliaia 4 5 2 3 2" xfId="33283" xr:uid="{00000000-0005-0000-0000-000091810000}"/>
    <cellStyle name="Migliaia 4 5 2 4" xfId="38528" xr:uid="{00000000-0005-0000-0000-000092810000}"/>
    <cellStyle name="Migliaia 4 5 2 5" xfId="12840" xr:uid="{00000000-0005-0000-0000-000093810000}"/>
    <cellStyle name="Migliaia 4 5 3" xfId="7674" xr:uid="{00000000-0005-0000-0000-000094810000}"/>
    <cellStyle name="Migliaia 4 5 3 2" xfId="30335" xr:uid="{00000000-0005-0000-0000-000095810000}"/>
    <cellStyle name="Migliaia 4 5 3 2 2" xfId="35878" xr:uid="{00000000-0005-0000-0000-000096810000}"/>
    <cellStyle name="Migliaia 4 5 3 2 3" xfId="41180" xr:uid="{00000000-0005-0000-0000-000097810000}"/>
    <cellStyle name="Migliaia 4 5 3 3" xfId="33284" xr:uid="{00000000-0005-0000-0000-000098810000}"/>
    <cellStyle name="Migliaia 4 5 3 4" xfId="38529" xr:uid="{00000000-0005-0000-0000-000099810000}"/>
    <cellStyle name="Migliaia 4 5 4" xfId="7073" xr:uid="{00000000-0005-0000-0000-00009A810000}"/>
    <cellStyle name="Migliaia 4 5 4 2" xfId="17846" xr:uid="{00000000-0005-0000-0000-00009B810000}"/>
    <cellStyle name="Migliaia 4 5 4 2 2" xfId="35879" xr:uid="{00000000-0005-0000-0000-00009C810000}"/>
    <cellStyle name="Migliaia 4 5 4 2 3" xfId="41181" xr:uid="{00000000-0005-0000-0000-00009D810000}"/>
    <cellStyle name="Migliaia 4 5 4 2 4" xfId="30336" xr:uid="{00000000-0005-0000-0000-00009E810000}"/>
    <cellStyle name="Migliaia 4 5 4 3" xfId="33285" xr:uid="{00000000-0005-0000-0000-00009F810000}"/>
    <cellStyle name="Migliaia 4 5 4 4" xfId="38530" xr:uid="{00000000-0005-0000-0000-0000A0810000}"/>
    <cellStyle name="Migliaia 4 5 4 5" xfId="21241" xr:uid="{00000000-0005-0000-0000-0000A1810000}"/>
    <cellStyle name="Migliaia 4 5 4 6" xfId="44763" xr:uid="{00000000-0005-0000-0000-0000A2810000}"/>
    <cellStyle name="Migliaia 4 5 4 7" xfId="46839" xr:uid="{00000000-0005-0000-0000-0000A3810000}"/>
    <cellStyle name="Migliaia 4 5 4 8" xfId="49855" xr:uid="{00000000-0005-0000-0000-0000A4810000}"/>
    <cellStyle name="Migliaia 4 5 5" xfId="16894" xr:uid="{00000000-0005-0000-0000-0000A5810000}"/>
    <cellStyle name="Migliaia 4 5 5 2" xfId="30337" xr:uid="{00000000-0005-0000-0000-0000A6810000}"/>
    <cellStyle name="Migliaia 4 5 5 2 2" xfId="35880" xr:uid="{00000000-0005-0000-0000-0000A7810000}"/>
    <cellStyle name="Migliaia 4 5 5 2 3" xfId="41182" xr:uid="{00000000-0005-0000-0000-0000A8810000}"/>
    <cellStyle name="Migliaia 4 5 5 3" xfId="33286" xr:uid="{00000000-0005-0000-0000-0000A9810000}"/>
    <cellStyle name="Migliaia 4 5 5 4" xfId="38531" xr:uid="{00000000-0005-0000-0000-0000AA810000}"/>
    <cellStyle name="Migliaia 4 5 5 5" xfId="21242" xr:uid="{00000000-0005-0000-0000-0000AB810000}"/>
    <cellStyle name="Migliaia 4 5 6" xfId="21243" xr:uid="{00000000-0005-0000-0000-0000AC810000}"/>
    <cellStyle name="Migliaia 4 5 6 2" xfId="30338" xr:uid="{00000000-0005-0000-0000-0000AD810000}"/>
    <cellStyle name="Migliaia 4 5 6 2 2" xfId="35881" xr:uid="{00000000-0005-0000-0000-0000AE810000}"/>
    <cellStyle name="Migliaia 4 5 6 2 3" xfId="41183" xr:uid="{00000000-0005-0000-0000-0000AF810000}"/>
    <cellStyle name="Migliaia 4 5 6 3" xfId="33287" xr:uid="{00000000-0005-0000-0000-0000B0810000}"/>
    <cellStyle name="Migliaia 4 5 6 4" xfId="38532" xr:uid="{00000000-0005-0000-0000-0000B1810000}"/>
    <cellStyle name="Migliaia 4 5 7" xfId="21238" xr:uid="{00000000-0005-0000-0000-0000B2810000}"/>
    <cellStyle name="Migliaia 4 5 8" xfId="2528" xr:uid="{00000000-0005-0000-0000-0000B3810000}"/>
    <cellStyle name="Migliaia 4 6" xfId="2523" xr:uid="{00000000-0005-0000-0000-0000B4810000}"/>
    <cellStyle name="Migliaia 4 6 2" xfId="4497" xr:uid="{00000000-0005-0000-0000-0000B5810000}"/>
    <cellStyle name="Migliaia 4 6 2 2" xfId="6057" xr:uid="{00000000-0005-0000-0000-0000B6810000}"/>
    <cellStyle name="Migliaia 4 6 2 3" xfId="14956" xr:uid="{00000000-0005-0000-0000-0000B7810000}"/>
    <cellStyle name="Migliaia 4 6 2 4" xfId="16897" xr:uid="{00000000-0005-0000-0000-0000B8810000}"/>
    <cellStyle name="Migliaia 4 6 2 5" xfId="28694" xr:uid="{00000000-0005-0000-0000-0000B9810000}"/>
    <cellStyle name="Migliaia 4 6 2 6" xfId="12842" xr:uid="{00000000-0005-0000-0000-0000BA810000}"/>
    <cellStyle name="Migliaia 4 6 3" xfId="5809" xr:uid="{00000000-0005-0000-0000-0000BB810000}"/>
    <cellStyle name="Migliaia 4 6 3 2" xfId="31645" xr:uid="{00000000-0005-0000-0000-0000BC810000}"/>
    <cellStyle name="Migliaia 4 6 3 2 2" xfId="36805" xr:uid="{00000000-0005-0000-0000-0000BD810000}"/>
    <cellStyle name="Migliaia 4 6 3 2 3" xfId="42107" xr:uid="{00000000-0005-0000-0000-0000BE810000}"/>
    <cellStyle name="Migliaia 4 6 3 3" xfId="34154" xr:uid="{00000000-0005-0000-0000-0000BF810000}"/>
    <cellStyle name="Migliaia 4 6 3 4" xfId="39456" xr:uid="{00000000-0005-0000-0000-0000C0810000}"/>
    <cellStyle name="Migliaia 4 6 4" xfId="16896" xr:uid="{00000000-0005-0000-0000-0000C1810000}"/>
    <cellStyle name="Migliaia 4 6 4 2" xfId="35882" xr:uid="{00000000-0005-0000-0000-0000C2810000}"/>
    <cellStyle name="Migliaia 4 6 4 3" xfId="41184" xr:uid="{00000000-0005-0000-0000-0000C3810000}"/>
    <cellStyle name="Migliaia 4 6 4 4" xfId="30339" xr:uid="{00000000-0005-0000-0000-0000C4810000}"/>
    <cellStyle name="Migliaia 4 6 5" xfId="33288" xr:uid="{00000000-0005-0000-0000-0000C5810000}"/>
    <cellStyle name="Migliaia 4 6 6" xfId="38533" xr:uid="{00000000-0005-0000-0000-0000C6810000}"/>
    <cellStyle name="Migliaia 4 6 7" xfId="12841" xr:uid="{00000000-0005-0000-0000-0000C7810000}"/>
    <cellStyle name="Migliaia 4 7" xfId="4114" xr:uid="{00000000-0005-0000-0000-0000C8810000}"/>
    <cellStyle name="Migliaia 4 7 2" xfId="10584" xr:uid="{00000000-0005-0000-0000-0000C9810000}"/>
    <cellStyle name="Migliaia 4 7 2 2" xfId="31646" xr:uid="{00000000-0005-0000-0000-0000CA810000}"/>
    <cellStyle name="Migliaia 4 7 2 2 2" xfId="36806" xr:uid="{00000000-0005-0000-0000-0000CB810000}"/>
    <cellStyle name="Migliaia 4 7 2 2 3" xfId="42108" xr:uid="{00000000-0005-0000-0000-0000CC810000}"/>
    <cellStyle name="Migliaia 4 7 2 3" xfId="34155" xr:uid="{00000000-0005-0000-0000-0000CD810000}"/>
    <cellStyle name="Migliaia 4 7 2 4" xfId="39457" xr:uid="{00000000-0005-0000-0000-0000CE810000}"/>
    <cellStyle name="Migliaia 4 7 3" xfId="16898" xr:uid="{00000000-0005-0000-0000-0000CF810000}"/>
    <cellStyle name="Migliaia 4 7 3 2" xfId="35883" xr:uid="{00000000-0005-0000-0000-0000D0810000}"/>
    <cellStyle name="Migliaia 4 7 3 3" xfId="41185" xr:uid="{00000000-0005-0000-0000-0000D1810000}"/>
    <cellStyle name="Migliaia 4 7 3 4" xfId="30340" xr:uid="{00000000-0005-0000-0000-0000D2810000}"/>
    <cellStyle name="Migliaia 4 7 4" xfId="33289" xr:uid="{00000000-0005-0000-0000-0000D3810000}"/>
    <cellStyle name="Migliaia 4 7 5" xfId="38534" xr:uid="{00000000-0005-0000-0000-0000D4810000}"/>
    <cellStyle name="Migliaia 4 7 6" xfId="12843" xr:uid="{00000000-0005-0000-0000-0000D5810000}"/>
    <cellStyle name="Migliaia 4 8" xfId="3695" xr:uid="{00000000-0005-0000-0000-0000D6810000}"/>
    <cellStyle name="Migliaia 4 8 2" xfId="10289" xr:uid="{00000000-0005-0000-0000-0000D7810000}"/>
    <cellStyle name="Migliaia 4 8 2 2" xfId="31647" xr:uid="{00000000-0005-0000-0000-0000D8810000}"/>
    <cellStyle name="Migliaia 4 8 2 2 2" xfId="36807" xr:uid="{00000000-0005-0000-0000-0000D9810000}"/>
    <cellStyle name="Migliaia 4 8 2 2 3" xfId="42109" xr:uid="{00000000-0005-0000-0000-0000DA810000}"/>
    <cellStyle name="Migliaia 4 8 2 3" xfId="34156" xr:uid="{00000000-0005-0000-0000-0000DB810000}"/>
    <cellStyle name="Migliaia 4 8 2 4" xfId="39458" xr:uid="{00000000-0005-0000-0000-0000DC810000}"/>
    <cellStyle name="Migliaia 4 8 3" xfId="16899" xr:uid="{00000000-0005-0000-0000-0000DD810000}"/>
    <cellStyle name="Migliaia 4 8 3 2" xfId="35884" xr:uid="{00000000-0005-0000-0000-0000DE810000}"/>
    <cellStyle name="Migliaia 4 8 3 3" xfId="41186" xr:uid="{00000000-0005-0000-0000-0000DF810000}"/>
    <cellStyle name="Migliaia 4 8 3 4" xfId="30341" xr:uid="{00000000-0005-0000-0000-0000E0810000}"/>
    <cellStyle name="Migliaia 4 8 4" xfId="33290" xr:uid="{00000000-0005-0000-0000-0000E1810000}"/>
    <cellStyle name="Migliaia 4 8 5" xfId="38535" xr:uid="{00000000-0005-0000-0000-0000E2810000}"/>
    <cellStyle name="Migliaia 4 8 6" xfId="12844" xr:uid="{00000000-0005-0000-0000-0000E3810000}"/>
    <cellStyle name="Migliaia 4 9" xfId="13507" xr:uid="{00000000-0005-0000-0000-0000E4810000}"/>
    <cellStyle name="Migliaia 4 9 2" xfId="30342" xr:uid="{00000000-0005-0000-0000-0000E5810000}"/>
    <cellStyle name="Migliaia 4 9 2 2" xfId="35885" xr:uid="{00000000-0005-0000-0000-0000E6810000}"/>
    <cellStyle name="Migliaia 4 9 2 3" xfId="41187" xr:uid="{00000000-0005-0000-0000-0000E7810000}"/>
    <cellStyle name="Migliaia 4 9 3" xfId="33291" xr:uid="{00000000-0005-0000-0000-0000E8810000}"/>
    <cellStyle name="Migliaia 4 9 4" xfId="38536" xr:uid="{00000000-0005-0000-0000-0000E9810000}"/>
    <cellStyle name="Migliaia 40" xfId="569" xr:uid="{00000000-0005-0000-0000-0000EA810000}"/>
    <cellStyle name="Migliaia 40 10" xfId="16900" xr:uid="{00000000-0005-0000-0000-0000EB810000}"/>
    <cellStyle name="Migliaia 40 10 2" xfId="35886" xr:uid="{00000000-0005-0000-0000-0000EC810000}"/>
    <cellStyle name="Migliaia 40 10 3" xfId="41188" xr:uid="{00000000-0005-0000-0000-0000ED810000}"/>
    <cellStyle name="Migliaia 40 10 4" xfId="30343" xr:uid="{00000000-0005-0000-0000-0000EE810000}"/>
    <cellStyle name="Migliaia 40 11" xfId="33292" xr:uid="{00000000-0005-0000-0000-0000EF810000}"/>
    <cellStyle name="Migliaia 40 12" xfId="38537" xr:uid="{00000000-0005-0000-0000-0000F0810000}"/>
    <cellStyle name="Migliaia 40 13" xfId="1885" xr:uid="{00000000-0005-0000-0000-0000F1810000}"/>
    <cellStyle name="Migliaia 40 2" xfId="570" xr:uid="{00000000-0005-0000-0000-0000F2810000}"/>
    <cellStyle name="Migliaia 40 2 2" xfId="2530" xr:uid="{00000000-0005-0000-0000-0000F3810000}"/>
    <cellStyle name="Migliaia 40 2 2 2" xfId="4504" xr:uid="{00000000-0005-0000-0000-0000F4810000}"/>
    <cellStyle name="Migliaia 40 2 2 2 2" xfId="10703" xr:uid="{00000000-0005-0000-0000-0000F5810000}"/>
    <cellStyle name="Migliaia 40 2 2 2 2 2" xfId="35887" xr:uid="{00000000-0005-0000-0000-0000F6810000}"/>
    <cellStyle name="Migliaia 40 2 2 2 2 3" xfId="41189" xr:uid="{00000000-0005-0000-0000-0000F7810000}"/>
    <cellStyle name="Migliaia 40 2 2 2 3" xfId="14773" xr:uid="{00000000-0005-0000-0000-0000F8810000}"/>
    <cellStyle name="Migliaia 40 2 2 2 4" xfId="16903" xr:uid="{00000000-0005-0000-0000-0000F9810000}"/>
    <cellStyle name="Migliaia 40 2 2 2 4 2" xfId="38538" xr:uid="{00000000-0005-0000-0000-0000FA810000}"/>
    <cellStyle name="Migliaia 40 2 2 2 5" xfId="12845" xr:uid="{00000000-0005-0000-0000-0000FB810000}"/>
    <cellStyle name="Migliaia 40 2 2 3" xfId="7928" xr:uid="{00000000-0005-0000-0000-0000FC810000}"/>
    <cellStyle name="Migliaia 40 2 2 3 2" xfId="31648" xr:uid="{00000000-0005-0000-0000-0000FD810000}"/>
    <cellStyle name="Migliaia 40 2 2 3 2 2" xfId="36808" xr:uid="{00000000-0005-0000-0000-0000FE810000}"/>
    <cellStyle name="Migliaia 40 2 2 3 2 3" xfId="42110" xr:uid="{00000000-0005-0000-0000-0000FF810000}"/>
    <cellStyle name="Migliaia 40 2 2 3 3" xfId="34157" xr:uid="{00000000-0005-0000-0000-000000820000}"/>
    <cellStyle name="Migliaia 40 2 2 3 4" xfId="39459" xr:uid="{00000000-0005-0000-0000-000001820000}"/>
    <cellStyle name="Migliaia 40 2 2 4" xfId="7074" xr:uid="{00000000-0005-0000-0000-000002820000}"/>
    <cellStyle name="Migliaia 40 2 2 4 2" xfId="17847" xr:uid="{00000000-0005-0000-0000-000003820000}"/>
    <cellStyle name="Migliaia 40 2 2 4 3" xfId="44188" xr:uid="{00000000-0005-0000-0000-000004820000}"/>
    <cellStyle name="Migliaia 40 2 2 4 4" xfId="46840" xr:uid="{00000000-0005-0000-0000-000005820000}"/>
    <cellStyle name="Migliaia 40 2 2 4 5" xfId="49856" xr:uid="{00000000-0005-0000-0000-000006820000}"/>
    <cellStyle name="Migliaia 40 2 2 5" xfId="16902" xr:uid="{00000000-0005-0000-0000-000007820000}"/>
    <cellStyle name="Migliaia 40 2 2 6" xfId="21250" xr:uid="{00000000-0005-0000-0000-000008820000}"/>
    <cellStyle name="Migliaia 40 2 3" xfId="4118" xr:uid="{00000000-0005-0000-0000-000009820000}"/>
    <cellStyle name="Migliaia 40 2 3 2" xfId="10588" xr:uid="{00000000-0005-0000-0000-00000A820000}"/>
    <cellStyle name="Migliaia 40 2 3 2 2" xfId="31649" xr:uid="{00000000-0005-0000-0000-00000B820000}"/>
    <cellStyle name="Migliaia 40 2 3 2 2 2" xfId="36809" xr:uid="{00000000-0005-0000-0000-00000C820000}"/>
    <cellStyle name="Migliaia 40 2 3 2 2 3" xfId="42111" xr:uid="{00000000-0005-0000-0000-00000D820000}"/>
    <cellStyle name="Migliaia 40 2 3 2 3" xfId="34158" xr:uid="{00000000-0005-0000-0000-00000E820000}"/>
    <cellStyle name="Migliaia 40 2 3 2 4" xfId="39460" xr:uid="{00000000-0005-0000-0000-00000F820000}"/>
    <cellStyle name="Migliaia 40 2 3 3" xfId="16904" xr:uid="{00000000-0005-0000-0000-000010820000}"/>
    <cellStyle name="Migliaia 40 2 3 3 2" xfId="35888" xr:uid="{00000000-0005-0000-0000-000011820000}"/>
    <cellStyle name="Migliaia 40 2 3 3 3" xfId="41190" xr:uid="{00000000-0005-0000-0000-000012820000}"/>
    <cellStyle name="Migliaia 40 2 3 3 4" xfId="30345" xr:uid="{00000000-0005-0000-0000-000013820000}"/>
    <cellStyle name="Migliaia 40 2 3 4" xfId="33294" xr:uid="{00000000-0005-0000-0000-000014820000}"/>
    <cellStyle name="Migliaia 40 2 3 5" xfId="38539" xr:uid="{00000000-0005-0000-0000-000015820000}"/>
    <cellStyle name="Migliaia 40 2 3 6" xfId="12846" xr:uid="{00000000-0005-0000-0000-000016820000}"/>
    <cellStyle name="Migliaia 40 2 4" xfId="3700" xr:uid="{00000000-0005-0000-0000-000017820000}"/>
    <cellStyle name="Migliaia 40 2 4 2" xfId="10293" xr:uid="{00000000-0005-0000-0000-000018820000}"/>
    <cellStyle name="Migliaia 40 2 4 2 2" xfId="35889" xr:uid="{00000000-0005-0000-0000-000019820000}"/>
    <cellStyle name="Migliaia 40 2 4 2 3" xfId="41191" xr:uid="{00000000-0005-0000-0000-00001A820000}"/>
    <cellStyle name="Migliaia 40 2 4 3" xfId="15010" xr:uid="{00000000-0005-0000-0000-00001B820000}"/>
    <cellStyle name="Migliaia 40 2 4 4" xfId="16905" xr:uid="{00000000-0005-0000-0000-00001C820000}"/>
    <cellStyle name="Migliaia 40 2 4 4 2" xfId="38540" xr:uid="{00000000-0005-0000-0000-00001D820000}"/>
    <cellStyle name="Migliaia 40 2 4 5" xfId="12847" xr:uid="{00000000-0005-0000-0000-00001E820000}"/>
    <cellStyle name="Migliaia 40 2 5" xfId="9443" xr:uid="{00000000-0005-0000-0000-00001F820000}"/>
    <cellStyle name="Migliaia 40 2 5 2" xfId="30347" xr:uid="{00000000-0005-0000-0000-000020820000}"/>
    <cellStyle name="Migliaia 40 2 5 2 2" xfId="35890" xr:uid="{00000000-0005-0000-0000-000021820000}"/>
    <cellStyle name="Migliaia 40 2 5 2 3" xfId="41192" xr:uid="{00000000-0005-0000-0000-000022820000}"/>
    <cellStyle name="Migliaia 40 2 5 3" xfId="33296" xr:uid="{00000000-0005-0000-0000-000023820000}"/>
    <cellStyle name="Migliaia 40 2 5 4" xfId="38541" xr:uid="{00000000-0005-0000-0000-000024820000}"/>
    <cellStyle name="Migliaia 40 2 6" xfId="16901" xr:uid="{00000000-0005-0000-0000-000025820000}"/>
    <cellStyle name="Migliaia 40 2 6 2" xfId="30348" xr:uid="{00000000-0005-0000-0000-000026820000}"/>
    <cellStyle name="Migliaia 40 2 6 2 2" xfId="35891" xr:uid="{00000000-0005-0000-0000-000027820000}"/>
    <cellStyle name="Migliaia 40 2 6 2 3" xfId="41193" xr:uid="{00000000-0005-0000-0000-000028820000}"/>
    <cellStyle name="Migliaia 40 2 6 3" xfId="33297" xr:uid="{00000000-0005-0000-0000-000029820000}"/>
    <cellStyle name="Migliaia 40 2 6 4" xfId="38542" xr:uid="{00000000-0005-0000-0000-00002A820000}"/>
    <cellStyle name="Migliaia 40 2 6 5" xfId="21255" xr:uid="{00000000-0005-0000-0000-00002B820000}"/>
    <cellStyle name="Migliaia 40 2 7" xfId="21249" xr:uid="{00000000-0005-0000-0000-00002C820000}"/>
    <cellStyle name="Migliaia 40 2 8" xfId="1886" xr:uid="{00000000-0005-0000-0000-00002D820000}"/>
    <cellStyle name="Migliaia 40 3" xfId="571" xr:uid="{00000000-0005-0000-0000-00002E820000}"/>
    <cellStyle name="Migliaia 40 3 10" xfId="21256" xr:uid="{00000000-0005-0000-0000-00002F820000}"/>
    <cellStyle name="Migliaia 40 3 11" xfId="12848" xr:uid="{00000000-0005-0000-0000-000030820000}"/>
    <cellStyle name="Migliaia 40 3 12" xfId="1887" xr:uid="{00000000-0005-0000-0000-000031820000}"/>
    <cellStyle name="Migliaia 40 3 2" xfId="572" xr:uid="{00000000-0005-0000-0000-000032820000}"/>
    <cellStyle name="Migliaia 40 3 2 2" xfId="4506" xr:uid="{00000000-0005-0000-0000-000033820000}"/>
    <cellStyle name="Migliaia 40 3 2 2 2" xfId="8328" xr:uid="{00000000-0005-0000-0000-000034820000}"/>
    <cellStyle name="Migliaia 40 3 2 2 2 2" xfId="14774" xr:uid="{00000000-0005-0000-0000-000035820000}"/>
    <cellStyle name="Migliaia 40 3 2 2 2 2 2" xfId="18184" xr:uid="{00000000-0005-0000-0000-000036820000}"/>
    <cellStyle name="Migliaia 40 3 2 2 2 2 2 2" xfId="35892" xr:uid="{00000000-0005-0000-0000-000037820000}"/>
    <cellStyle name="Migliaia 40 3 2 2 2 2 3" xfId="41194" xr:uid="{00000000-0005-0000-0000-000038820000}"/>
    <cellStyle name="Migliaia 40 3 2 2 2 2 4" xfId="30349" xr:uid="{00000000-0005-0000-0000-000039820000}"/>
    <cellStyle name="Migliaia 40 3 2 2 2 3" xfId="33298" xr:uid="{00000000-0005-0000-0000-00003A820000}"/>
    <cellStyle name="Migliaia 40 3 2 2 2 4" xfId="38543" xr:uid="{00000000-0005-0000-0000-00003B820000}"/>
    <cellStyle name="Migliaia 40 3 2 2 2 5" xfId="43036" xr:uid="{00000000-0005-0000-0000-00003C820000}"/>
    <cellStyle name="Migliaia 40 3 2 2 2 6" xfId="47190" xr:uid="{00000000-0005-0000-0000-00003D820000}"/>
    <cellStyle name="Migliaia 40 3 2 2 2 7" xfId="50206" xr:uid="{00000000-0005-0000-0000-00003E820000}"/>
    <cellStyle name="Migliaia 40 3 2 2 2 8" xfId="13982" xr:uid="{00000000-0005-0000-0000-00003F820000}"/>
    <cellStyle name="Migliaia 40 3 2 2 3" xfId="7480" xr:uid="{00000000-0005-0000-0000-000040820000}"/>
    <cellStyle name="Migliaia 40 3 2 2 4" xfId="7075" xr:uid="{00000000-0005-0000-0000-000041820000}"/>
    <cellStyle name="Migliaia 40 3 2 2 4 2" xfId="17848" xr:uid="{00000000-0005-0000-0000-000042820000}"/>
    <cellStyle name="Migliaia 40 3 2 2 4 3" xfId="43710" xr:uid="{00000000-0005-0000-0000-000043820000}"/>
    <cellStyle name="Migliaia 40 3 2 2 4 4" xfId="46841" xr:uid="{00000000-0005-0000-0000-000044820000}"/>
    <cellStyle name="Migliaia 40 3 2 2 4 5" xfId="49857" xr:uid="{00000000-0005-0000-0000-000045820000}"/>
    <cellStyle name="Migliaia 40 3 2 2 5" xfId="16908" xr:uid="{00000000-0005-0000-0000-000046820000}"/>
    <cellStyle name="Migliaia 40 3 2 2 6" xfId="21258" xr:uid="{00000000-0005-0000-0000-000047820000}"/>
    <cellStyle name="Migliaia 40 3 2 3" xfId="3702" xr:uid="{00000000-0005-0000-0000-000048820000}"/>
    <cellStyle name="Migliaia 40 3 2 3 2" xfId="8529" xr:uid="{00000000-0005-0000-0000-000049820000}"/>
    <cellStyle name="Migliaia 40 3 2 3 2 2" xfId="35893" xr:uid="{00000000-0005-0000-0000-00004A820000}"/>
    <cellStyle name="Migliaia 40 3 2 3 2 3" xfId="41195" xr:uid="{00000000-0005-0000-0000-00004B820000}"/>
    <cellStyle name="Migliaia 40 3 2 3 2 4" xfId="30350" xr:uid="{00000000-0005-0000-0000-00004C820000}"/>
    <cellStyle name="Migliaia 40 3 2 3 3" xfId="8329" xr:uid="{00000000-0005-0000-0000-00004D820000}"/>
    <cellStyle name="Migliaia 40 3 2 3 4" xfId="16909" xr:uid="{00000000-0005-0000-0000-00004E820000}"/>
    <cellStyle name="Migliaia 40 3 2 3 4 2" xfId="38544" xr:uid="{00000000-0005-0000-0000-00004F820000}"/>
    <cellStyle name="Migliaia 40 3 2 3 5" xfId="12849" xr:uid="{00000000-0005-0000-0000-000050820000}"/>
    <cellStyle name="Migliaia 40 3 2 4" xfId="7675" xr:uid="{00000000-0005-0000-0000-000051820000}"/>
    <cellStyle name="Migliaia 40 3 2 4 2" xfId="14400" xr:uid="{00000000-0005-0000-0000-000052820000}"/>
    <cellStyle name="Migliaia 40 3 2 4 2 2" xfId="35894" xr:uid="{00000000-0005-0000-0000-000053820000}"/>
    <cellStyle name="Migliaia 40 3 2 4 2 3" xfId="41196" xr:uid="{00000000-0005-0000-0000-000054820000}"/>
    <cellStyle name="Migliaia 40 3 2 4 3" xfId="33300" xr:uid="{00000000-0005-0000-0000-000055820000}"/>
    <cellStyle name="Migliaia 40 3 2 4 4" xfId="38545" xr:uid="{00000000-0005-0000-0000-000056820000}"/>
    <cellStyle name="Migliaia 40 3 2 4 5" xfId="13510" xr:uid="{00000000-0005-0000-0000-000057820000}"/>
    <cellStyle name="Migliaia 40 3 2 5" xfId="13630" xr:uid="{00000000-0005-0000-0000-000058820000}"/>
    <cellStyle name="Migliaia 40 3 2 5 2" xfId="30352" xr:uid="{00000000-0005-0000-0000-000059820000}"/>
    <cellStyle name="Migliaia 40 3 2 5 2 2" xfId="35895" xr:uid="{00000000-0005-0000-0000-00005A820000}"/>
    <cellStyle name="Migliaia 40 3 2 5 2 3" xfId="41197" xr:uid="{00000000-0005-0000-0000-00005B820000}"/>
    <cellStyle name="Migliaia 40 3 2 5 3" xfId="33301" xr:uid="{00000000-0005-0000-0000-00005C820000}"/>
    <cellStyle name="Migliaia 40 3 2 5 4" xfId="38546" xr:uid="{00000000-0005-0000-0000-00005D820000}"/>
    <cellStyle name="Migliaia 40 3 2 6" xfId="16907" xr:uid="{00000000-0005-0000-0000-00005E820000}"/>
    <cellStyle name="Migliaia 40 3 2 6 2" xfId="30353" xr:uid="{00000000-0005-0000-0000-00005F820000}"/>
    <cellStyle name="Migliaia 40 3 2 6 2 2" xfId="35896" xr:uid="{00000000-0005-0000-0000-000060820000}"/>
    <cellStyle name="Migliaia 40 3 2 6 2 3" xfId="41198" xr:uid="{00000000-0005-0000-0000-000061820000}"/>
    <cellStyle name="Migliaia 40 3 2 6 3" xfId="33302" xr:uid="{00000000-0005-0000-0000-000062820000}"/>
    <cellStyle name="Migliaia 40 3 2 6 4" xfId="38547" xr:uid="{00000000-0005-0000-0000-000063820000}"/>
    <cellStyle name="Migliaia 40 3 2 6 5" xfId="21263" xr:uid="{00000000-0005-0000-0000-000064820000}"/>
    <cellStyle name="Migliaia 40 3 2 7" xfId="21257" xr:uid="{00000000-0005-0000-0000-000065820000}"/>
    <cellStyle name="Migliaia 40 3 2 8" xfId="2532" xr:uid="{00000000-0005-0000-0000-000066820000}"/>
    <cellStyle name="Migliaia 40 3 3" xfId="2531" xr:uid="{00000000-0005-0000-0000-000067820000}"/>
    <cellStyle name="Migliaia 40 3 3 2" xfId="4505" xr:uid="{00000000-0005-0000-0000-000068820000}"/>
    <cellStyle name="Migliaia 40 3 3 2 2" xfId="6060" xr:uid="{00000000-0005-0000-0000-000069820000}"/>
    <cellStyle name="Migliaia 40 3 3 2 2 2" xfId="35898" xr:uid="{00000000-0005-0000-0000-00006A820000}"/>
    <cellStyle name="Migliaia 40 3 3 2 2 3" xfId="41200" xr:uid="{00000000-0005-0000-0000-00006B820000}"/>
    <cellStyle name="Migliaia 40 3 3 2 3" xfId="14539" xr:uid="{00000000-0005-0000-0000-00006C820000}"/>
    <cellStyle name="Migliaia 40 3 3 2 4" xfId="16911" xr:uid="{00000000-0005-0000-0000-00006D820000}"/>
    <cellStyle name="Migliaia 40 3 3 2 4 2" xfId="38549" xr:uid="{00000000-0005-0000-0000-00006E820000}"/>
    <cellStyle name="Migliaia 40 3 3 2 5" xfId="12851" xr:uid="{00000000-0005-0000-0000-00006F820000}"/>
    <cellStyle name="Migliaia 40 3 3 3" xfId="5812" xr:uid="{00000000-0005-0000-0000-000070820000}"/>
    <cellStyle name="Migliaia 40 3 3 3 2" xfId="30356" xr:uid="{00000000-0005-0000-0000-000071820000}"/>
    <cellStyle name="Migliaia 40 3 3 3 2 2" xfId="35899" xr:uid="{00000000-0005-0000-0000-000072820000}"/>
    <cellStyle name="Migliaia 40 3 3 3 2 3" xfId="41201" xr:uid="{00000000-0005-0000-0000-000073820000}"/>
    <cellStyle name="Migliaia 40 3 3 3 3" xfId="33305" xr:uid="{00000000-0005-0000-0000-000074820000}"/>
    <cellStyle name="Migliaia 40 3 3 3 4" xfId="38550" xr:uid="{00000000-0005-0000-0000-000075820000}"/>
    <cellStyle name="Migliaia 40 3 3 4" xfId="16910" xr:uid="{00000000-0005-0000-0000-000076820000}"/>
    <cellStyle name="Migliaia 40 3 3 4 2" xfId="30357" xr:uid="{00000000-0005-0000-0000-000077820000}"/>
    <cellStyle name="Migliaia 40 3 3 4 2 2" xfId="35900" xr:uid="{00000000-0005-0000-0000-000078820000}"/>
    <cellStyle name="Migliaia 40 3 3 4 2 3" xfId="41202" xr:uid="{00000000-0005-0000-0000-000079820000}"/>
    <cellStyle name="Migliaia 40 3 3 4 3" xfId="33306" xr:uid="{00000000-0005-0000-0000-00007A820000}"/>
    <cellStyle name="Migliaia 40 3 3 4 4" xfId="38551" xr:uid="{00000000-0005-0000-0000-00007B820000}"/>
    <cellStyle name="Migliaia 40 3 3 4 5" xfId="21267" xr:uid="{00000000-0005-0000-0000-00007C820000}"/>
    <cellStyle name="Migliaia 40 3 3 5" xfId="21268" xr:uid="{00000000-0005-0000-0000-00007D820000}"/>
    <cellStyle name="Migliaia 40 3 3 5 2" xfId="30358" xr:uid="{00000000-0005-0000-0000-00007E820000}"/>
    <cellStyle name="Migliaia 40 3 3 5 2 2" xfId="35901" xr:uid="{00000000-0005-0000-0000-00007F820000}"/>
    <cellStyle name="Migliaia 40 3 3 5 2 3" xfId="41203" xr:uid="{00000000-0005-0000-0000-000080820000}"/>
    <cellStyle name="Migliaia 40 3 3 5 3" xfId="33307" xr:uid="{00000000-0005-0000-0000-000081820000}"/>
    <cellStyle name="Migliaia 40 3 3 5 4" xfId="38552" xr:uid="{00000000-0005-0000-0000-000082820000}"/>
    <cellStyle name="Migliaia 40 3 3 6" xfId="30354" xr:uid="{00000000-0005-0000-0000-000083820000}"/>
    <cellStyle name="Migliaia 40 3 3 6 2" xfId="35897" xr:uid="{00000000-0005-0000-0000-000084820000}"/>
    <cellStyle name="Migliaia 40 3 3 6 3" xfId="41199" xr:uid="{00000000-0005-0000-0000-000085820000}"/>
    <cellStyle name="Migliaia 40 3 3 7" xfId="33303" xr:uid="{00000000-0005-0000-0000-000086820000}"/>
    <cellStyle name="Migliaia 40 3 3 8" xfId="38548" xr:uid="{00000000-0005-0000-0000-000087820000}"/>
    <cellStyle name="Migliaia 40 3 3 9" xfId="12850" xr:uid="{00000000-0005-0000-0000-000088820000}"/>
    <cellStyle name="Migliaia 40 3 4" xfId="3301" xr:uid="{00000000-0005-0000-0000-000089820000}"/>
    <cellStyle name="Migliaia 40 3 4 2" xfId="4811" xr:uid="{00000000-0005-0000-0000-00008A820000}"/>
    <cellStyle name="Migliaia 40 3 4 2 2" xfId="10763" xr:uid="{00000000-0005-0000-0000-00008B820000}"/>
    <cellStyle name="Migliaia 40 3 4 2 3" xfId="14890" xr:uid="{00000000-0005-0000-0000-00008C820000}"/>
    <cellStyle name="Migliaia 40 3 4 2 4" xfId="16913" xr:uid="{00000000-0005-0000-0000-00008D820000}"/>
    <cellStyle name="Migliaia 40 3 4 2 5" xfId="28700" xr:uid="{00000000-0005-0000-0000-00008E820000}"/>
    <cellStyle name="Migliaia 40 3 4 2 6" xfId="12853" xr:uid="{00000000-0005-0000-0000-00008F820000}"/>
    <cellStyle name="Migliaia 40 3 4 3" xfId="10011" xr:uid="{00000000-0005-0000-0000-000090820000}"/>
    <cellStyle name="Migliaia 40 3 4 3 2" xfId="31650" xr:uid="{00000000-0005-0000-0000-000091820000}"/>
    <cellStyle name="Migliaia 40 3 4 3 2 2" xfId="36810" xr:uid="{00000000-0005-0000-0000-000092820000}"/>
    <cellStyle name="Migliaia 40 3 4 3 2 3" xfId="42112" xr:uid="{00000000-0005-0000-0000-000093820000}"/>
    <cellStyle name="Migliaia 40 3 4 3 3" xfId="34159" xr:uid="{00000000-0005-0000-0000-000094820000}"/>
    <cellStyle name="Migliaia 40 3 4 3 4" xfId="39461" xr:uid="{00000000-0005-0000-0000-000095820000}"/>
    <cellStyle name="Migliaia 40 3 4 4" xfId="16912" xr:uid="{00000000-0005-0000-0000-000096820000}"/>
    <cellStyle name="Migliaia 40 3 4 4 2" xfId="35902" xr:uid="{00000000-0005-0000-0000-000097820000}"/>
    <cellStyle name="Migliaia 40 3 4 4 3" xfId="41204" xr:uid="{00000000-0005-0000-0000-000098820000}"/>
    <cellStyle name="Migliaia 40 3 4 4 4" xfId="30359" xr:uid="{00000000-0005-0000-0000-000099820000}"/>
    <cellStyle name="Migliaia 40 3 4 5" xfId="33308" xr:uid="{00000000-0005-0000-0000-00009A820000}"/>
    <cellStyle name="Migliaia 40 3 4 6" xfId="38553" xr:uid="{00000000-0005-0000-0000-00009B820000}"/>
    <cellStyle name="Migliaia 40 3 4 7" xfId="12852" xr:uid="{00000000-0005-0000-0000-00009C820000}"/>
    <cellStyle name="Migliaia 40 3 5" xfId="4119" xr:uid="{00000000-0005-0000-0000-00009D820000}"/>
    <cellStyle name="Migliaia 40 3 5 2" xfId="10589" xr:uid="{00000000-0005-0000-0000-00009E820000}"/>
    <cellStyle name="Migliaia 40 3 5 2 2" xfId="31651" xr:uid="{00000000-0005-0000-0000-00009F820000}"/>
    <cellStyle name="Migliaia 40 3 5 2 2 2" xfId="36811" xr:uid="{00000000-0005-0000-0000-0000A0820000}"/>
    <cellStyle name="Migliaia 40 3 5 2 2 3" xfId="42113" xr:uid="{00000000-0005-0000-0000-0000A1820000}"/>
    <cellStyle name="Migliaia 40 3 5 2 3" xfId="34160" xr:uid="{00000000-0005-0000-0000-0000A2820000}"/>
    <cellStyle name="Migliaia 40 3 5 2 4" xfId="39462" xr:uid="{00000000-0005-0000-0000-0000A3820000}"/>
    <cellStyle name="Migliaia 40 3 5 3" xfId="16914" xr:uid="{00000000-0005-0000-0000-0000A4820000}"/>
    <cellStyle name="Migliaia 40 3 5 3 2" xfId="35903" xr:uid="{00000000-0005-0000-0000-0000A5820000}"/>
    <cellStyle name="Migliaia 40 3 5 3 3" xfId="41205" xr:uid="{00000000-0005-0000-0000-0000A6820000}"/>
    <cellStyle name="Migliaia 40 3 5 3 4" xfId="30360" xr:uid="{00000000-0005-0000-0000-0000A7820000}"/>
    <cellStyle name="Migliaia 40 3 5 4" xfId="33309" xr:uid="{00000000-0005-0000-0000-0000A8820000}"/>
    <cellStyle name="Migliaia 40 3 5 5" xfId="38554" xr:uid="{00000000-0005-0000-0000-0000A9820000}"/>
    <cellStyle name="Migliaia 40 3 5 6" xfId="12854" xr:uid="{00000000-0005-0000-0000-0000AA820000}"/>
    <cellStyle name="Migliaia 40 3 6" xfId="3701" xr:uid="{00000000-0005-0000-0000-0000AB820000}"/>
    <cellStyle name="Migliaia 40 3 6 2" xfId="10294" xr:uid="{00000000-0005-0000-0000-0000AC820000}"/>
    <cellStyle name="Migliaia 40 3 6 2 2" xfId="35904" xr:uid="{00000000-0005-0000-0000-0000AD820000}"/>
    <cellStyle name="Migliaia 40 3 6 2 3" xfId="41206" xr:uid="{00000000-0005-0000-0000-0000AE820000}"/>
    <cellStyle name="Migliaia 40 3 6 3" xfId="15009" xr:uid="{00000000-0005-0000-0000-0000AF820000}"/>
    <cellStyle name="Migliaia 40 3 6 4" xfId="16915" xr:uid="{00000000-0005-0000-0000-0000B0820000}"/>
    <cellStyle name="Migliaia 40 3 6 4 2" xfId="38555" xr:uid="{00000000-0005-0000-0000-0000B1820000}"/>
    <cellStyle name="Migliaia 40 3 6 5" xfId="12855" xr:uid="{00000000-0005-0000-0000-0000B2820000}"/>
    <cellStyle name="Migliaia 40 3 7" xfId="7835" xr:uid="{00000000-0005-0000-0000-0000B3820000}"/>
    <cellStyle name="Migliaia 40 3 7 2" xfId="30361" xr:uid="{00000000-0005-0000-0000-0000B4820000}"/>
    <cellStyle name="Migliaia 40 3 7 2 2" xfId="35905" xr:uid="{00000000-0005-0000-0000-0000B5820000}"/>
    <cellStyle name="Migliaia 40 3 7 2 3" xfId="41207" xr:uid="{00000000-0005-0000-0000-0000B6820000}"/>
    <cellStyle name="Migliaia 40 3 7 3" xfId="33310" xr:uid="{00000000-0005-0000-0000-0000B7820000}"/>
    <cellStyle name="Migliaia 40 3 7 4" xfId="38556" xr:uid="{00000000-0005-0000-0000-0000B8820000}"/>
    <cellStyle name="Migliaia 40 3 8" xfId="13631" xr:uid="{00000000-0005-0000-0000-0000B9820000}"/>
    <cellStyle name="Migliaia 40 3 8 2" xfId="30362" xr:uid="{00000000-0005-0000-0000-0000BA820000}"/>
    <cellStyle name="Migliaia 40 3 8 2 2" xfId="35906" xr:uid="{00000000-0005-0000-0000-0000BB820000}"/>
    <cellStyle name="Migliaia 40 3 8 2 3" xfId="41208" xr:uid="{00000000-0005-0000-0000-0000BC820000}"/>
    <cellStyle name="Migliaia 40 3 8 3" xfId="33311" xr:uid="{00000000-0005-0000-0000-0000BD820000}"/>
    <cellStyle name="Migliaia 40 3 8 4" xfId="38557" xr:uid="{00000000-0005-0000-0000-0000BE820000}"/>
    <cellStyle name="Migliaia 40 3 8 5" xfId="21270" xr:uid="{00000000-0005-0000-0000-0000BF820000}"/>
    <cellStyle name="Migliaia 40 3 9" xfId="16906" xr:uid="{00000000-0005-0000-0000-0000C0820000}"/>
    <cellStyle name="Migliaia 40 4" xfId="573" xr:uid="{00000000-0005-0000-0000-0000C1820000}"/>
    <cellStyle name="Migliaia 40 4 2" xfId="4507" xr:uid="{00000000-0005-0000-0000-0000C2820000}"/>
    <cellStyle name="Migliaia 40 4 2 2" xfId="5159" xr:uid="{00000000-0005-0000-0000-0000C3820000}"/>
    <cellStyle name="Migliaia 40 4 2 2 2" xfId="30363" xr:uid="{00000000-0005-0000-0000-0000C4820000}"/>
    <cellStyle name="Migliaia 40 4 2 2 2 2" xfId="35907" xr:uid="{00000000-0005-0000-0000-0000C5820000}"/>
    <cellStyle name="Migliaia 40 4 2 2 2 3" xfId="41209" xr:uid="{00000000-0005-0000-0000-0000C6820000}"/>
    <cellStyle name="Migliaia 40 4 2 2 3" xfId="33312" xr:uid="{00000000-0005-0000-0000-0000C7820000}"/>
    <cellStyle name="Migliaia 40 4 2 2 4" xfId="38558" xr:uid="{00000000-0005-0000-0000-0000C8820000}"/>
    <cellStyle name="Migliaia 40 4 2 3" xfId="8330" xr:uid="{00000000-0005-0000-0000-0000C9820000}"/>
    <cellStyle name="Migliaia 40 4 2 3 2" xfId="30364" xr:uid="{00000000-0005-0000-0000-0000CA820000}"/>
    <cellStyle name="Migliaia 40 4 2 3 2 2" xfId="35908" xr:uid="{00000000-0005-0000-0000-0000CB820000}"/>
    <cellStyle name="Migliaia 40 4 2 3 2 3" xfId="41210" xr:uid="{00000000-0005-0000-0000-0000CC820000}"/>
    <cellStyle name="Migliaia 40 4 2 3 3" xfId="33313" xr:uid="{00000000-0005-0000-0000-0000CD820000}"/>
    <cellStyle name="Migliaia 40 4 2 3 4" xfId="38559" xr:uid="{00000000-0005-0000-0000-0000CE820000}"/>
    <cellStyle name="Migliaia 40 4 2 4" xfId="7677" xr:uid="{00000000-0005-0000-0000-0000CF820000}"/>
    <cellStyle name="Migliaia 40 4 2 5" xfId="7077" xr:uid="{00000000-0005-0000-0000-0000D0820000}"/>
    <cellStyle name="Migliaia 40 4 2 5 2" xfId="17850" xr:uid="{00000000-0005-0000-0000-0000D1820000}"/>
    <cellStyle name="Migliaia 40 4 2 5 3" xfId="43404" xr:uid="{00000000-0005-0000-0000-0000D2820000}"/>
    <cellStyle name="Migliaia 40 4 2 5 4" xfId="46843" xr:uid="{00000000-0005-0000-0000-0000D3820000}"/>
    <cellStyle name="Migliaia 40 4 2 5 5" xfId="49859" xr:uid="{00000000-0005-0000-0000-0000D4820000}"/>
    <cellStyle name="Migliaia 40 4 2 6" xfId="16917" xr:uid="{00000000-0005-0000-0000-0000D5820000}"/>
    <cellStyle name="Migliaia 40 4 2 7" xfId="21272" xr:uid="{00000000-0005-0000-0000-0000D6820000}"/>
    <cellStyle name="Migliaia 40 4 3" xfId="5160" xr:uid="{00000000-0005-0000-0000-0000D7820000}"/>
    <cellStyle name="Migliaia 40 4 3 2" xfId="14540" xr:uid="{00000000-0005-0000-0000-0000D8820000}"/>
    <cellStyle name="Migliaia 40 4 3 2 2" xfId="35909" xr:uid="{00000000-0005-0000-0000-0000D9820000}"/>
    <cellStyle name="Migliaia 40 4 3 2 3" xfId="41211" xr:uid="{00000000-0005-0000-0000-0000DA820000}"/>
    <cellStyle name="Migliaia 40 4 3 3" xfId="33314" xr:uid="{00000000-0005-0000-0000-0000DB820000}"/>
    <cellStyle name="Migliaia 40 4 3 4" xfId="38560" xr:uid="{00000000-0005-0000-0000-0000DC820000}"/>
    <cellStyle name="Migliaia 40 4 3 5" xfId="13629" xr:uid="{00000000-0005-0000-0000-0000DD820000}"/>
    <cellStyle name="Migliaia 40 4 4" xfId="8331" xr:uid="{00000000-0005-0000-0000-0000DE820000}"/>
    <cellStyle name="Migliaia 40 4 4 2" xfId="30365" xr:uid="{00000000-0005-0000-0000-0000DF820000}"/>
    <cellStyle name="Migliaia 40 4 4 2 2" xfId="35910" xr:uid="{00000000-0005-0000-0000-0000E0820000}"/>
    <cellStyle name="Migliaia 40 4 4 2 3" xfId="41212" xr:uid="{00000000-0005-0000-0000-0000E1820000}"/>
    <cellStyle name="Migliaia 40 4 4 3" xfId="33315" xr:uid="{00000000-0005-0000-0000-0000E2820000}"/>
    <cellStyle name="Migliaia 40 4 4 4" xfId="38561" xr:uid="{00000000-0005-0000-0000-0000E3820000}"/>
    <cellStyle name="Migliaia 40 4 5" xfId="7676" xr:uid="{00000000-0005-0000-0000-0000E4820000}"/>
    <cellStyle name="Migliaia 40 4 5 2" xfId="30366" xr:uid="{00000000-0005-0000-0000-0000E5820000}"/>
    <cellStyle name="Migliaia 40 4 5 2 2" xfId="35911" xr:uid="{00000000-0005-0000-0000-0000E6820000}"/>
    <cellStyle name="Migliaia 40 4 5 2 3" xfId="41213" xr:uid="{00000000-0005-0000-0000-0000E7820000}"/>
    <cellStyle name="Migliaia 40 4 5 3" xfId="33316" xr:uid="{00000000-0005-0000-0000-0000E8820000}"/>
    <cellStyle name="Migliaia 40 4 5 4" xfId="38562" xr:uid="{00000000-0005-0000-0000-0000E9820000}"/>
    <cellStyle name="Migliaia 40 4 6" xfId="7076" xr:uid="{00000000-0005-0000-0000-0000EA820000}"/>
    <cellStyle name="Migliaia 40 4 6 2" xfId="17849" xr:uid="{00000000-0005-0000-0000-0000EB820000}"/>
    <cellStyle name="Migliaia 40 4 6 2 2" xfId="35912" xr:uid="{00000000-0005-0000-0000-0000EC820000}"/>
    <cellStyle name="Migliaia 40 4 6 2 3" xfId="41214" xr:uid="{00000000-0005-0000-0000-0000ED820000}"/>
    <cellStyle name="Migliaia 40 4 6 2 4" xfId="30367" xr:uid="{00000000-0005-0000-0000-0000EE820000}"/>
    <cellStyle name="Migliaia 40 4 6 3" xfId="33317" xr:uid="{00000000-0005-0000-0000-0000EF820000}"/>
    <cellStyle name="Migliaia 40 4 6 4" xfId="38563" xr:uid="{00000000-0005-0000-0000-0000F0820000}"/>
    <cellStyle name="Migliaia 40 4 6 5" xfId="21273" xr:uid="{00000000-0005-0000-0000-0000F1820000}"/>
    <cellStyle name="Migliaia 40 4 6 6" xfId="42544" xr:uid="{00000000-0005-0000-0000-0000F2820000}"/>
    <cellStyle name="Migliaia 40 4 6 7" xfId="46842" xr:uid="{00000000-0005-0000-0000-0000F3820000}"/>
    <cellStyle name="Migliaia 40 4 6 8" xfId="49858" xr:uid="{00000000-0005-0000-0000-0000F4820000}"/>
    <cellStyle name="Migliaia 40 4 7" xfId="16916" xr:uid="{00000000-0005-0000-0000-0000F5820000}"/>
    <cellStyle name="Migliaia 40 4 7 2" xfId="30368" xr:uid="{00000000-0005-0000-0000-0000F6820000}"/>
    <cellStyle name="Migliaia 40 4 7 2 2" xfId="35913" xr:uid="{00000000-0005-0000-0000-0000F7820000}"/>
    <cellStyle name="Migliaia 40 4 7 2 3" xfId="41215" xr:uid="{00000000-0005-0000-0000-0000F8820000}"/>
    <cellStyle name="Migliaia 40 4 7 3" xfId="33318" xr:uid="{00000000-0005-0000-0000-0000F9820000}"/>
    <cellStyle name="Migliaia 40 4 7 4" xfId="38564" xr:uid="{00000000-0005-0000-0000-0000FA820000}"/>
    <cellStyle name="Migliaia 40 4 7 5" xfId="21274" xr:uid="{00000000-0005-0000-0000-0000FB820000}"/>
    <cellStyle name="Migliaia 40 4 8" xfId="21271" xr:uid="{00000000-0005-0000-0000-0000FC820000}"/>
    <cellStyle name="Migliaia 40 4 9" xfId="2533" xr:uid="{00000000-0005-0000-0000-0000FD820000}"/>
    <cellStyle name="Migliaia 40 5" xfId="574" xr:uid="{00000000-0005-0000-0000-0000FE820000}"/>
    <cellStyle name="Migliaia 40 5 2" xfId="4508" xr:uid="{00000000-0005-0000-0000-0000FF820000}"/>
    <cellStyle name="Migliaia 40 5 2 2" xfId="14775" xr:uid="{00000000-0005-0000-0000-000000830000}"/>
    <cellStyle name="Migliaia 40 5 2 2 2" xfId="35914" xr:uid="{00000000-0005-0000-0000-000001830000}"/>
    <cellStyle name="Migliaia 40 5 2 2 3" xfId="41216" xr:uid="{00000000-0005-0000-0000-000002830000}"/>
    <cellStyle name="Migliaia 40 5 2 3" xfId="16919" xr:uid="{00000000-0005-0000-0000-000003830000}"/>
    <cellStyle name="Migliaia 40 5 2 3 2" xfId="33319" xr:uid="{00000000-0005-0000-0000-000004830000}"/>
    <cellStyle name="Migliaia 40 5 2 4" xfId="38565" xr:uid="{00000000-0005-0000-0000-000005830000}"/>
    <cellStyle name="Migliaia 40 5 2 5" xfId="12856" xr:uid="{00000000-0005-0000-0000-000006830000}"/>
    <cellStyle name="Migliaia 40 5 3" xfId="7678" xr:uid="{00000000-0005-0000-0000-000007830000}"/>
    <cellStyle name="Migliaia 40 5 3 2" xfId="30369" xr:uid="{00000000-0005-0000-0000-000008830000}"/>
    <cellStyle name="Migliaia 40 5 3 2 2" xfId="35915" xr:uid="{00000000-0005-0000-0000-000009830000}"/>
    <cellStyle name="Migliaia 40 5 3 2 3" xfId="41217" xr:uid="{00000000-0005-0000-0000-00000A830000}"/>
    <cellStyle name="Migliaia 40 5 3 3" xfId="33320" xr:uid="{00000000-0005-0000-0000-00000B830000}"/>
    <cellStyle name="Migliaia 40 5 3 4" xfId="38566" xr:uid="{00000000-0005-0000-0000-00000C830000}"/>
    <cellStyle name="Migliaia 40 5 4" xfId="7078" xr:uid="{00000000-0005-0000-0000-00000D830000}"/>
    <cellStyle name="Migliaia 40 5 4 2" xfId="17851" xr:uid="{00000000-0005-0000-0000-00000E830000}"/>
    <cellStyle name="Migliaia 40 5 4 2 2" xfId="35916" xr:uid="{00000000-0005-0000-0000-00000F830000}"/>
    <cellStyle name="Migliaia 40 5 4 2 3" xfId="41218" xr:uid="{00000000-0005-0000-0000-000010830000}"/>
    <cellStyle name="Migliaia 40 5 4 2 4" xfId="30370" xr:uid="{00000000-0005-0000-0000-000011830000}"/>
    <cellStyle name="Migliaia 40 5 4 3" xfId="33321" xr:uid="{00000000-0005-0000-0000-000012830000}"/>
    <cellStyle name="Migliaia 40 5 4 4" xfId="38567" xr:uid="{00000000-0005-0000-0000-000013830000}"/>
    <cellStyle name="Migliaia 40 5 4 5" xfId="21276" xr:uid="{00000000-0005-0000-0000-000014830000}"/>
    <cellStyle name="Migliaia 40 5 4 6" xfId="43711" xr:uid="{00000000-0005-0000-0000-000015830000}"/>
    <cellStyle name="Migliaia 40 5 4 7" xfId="46844" xr:uid="{00000000-0005-0000-0000-000016830000}"/>
    <cellStyle name="Migliaia 40 5 4 8" xfId="49860" xr:uid="{00000000-0005-0000-0000-000017830000}"/>
    <cellStyle name="Migliaia 40 5 5" xfId="16918" xr:uid="{00000000-0005-0000-0000-000018830000}"/>
    <cellStyle name="Migliaia 40 5 5 2" xfId="30371" xr:uid="{00000000-0005-0000-0000-000019830000}"/>
    <cellStyle name="Migliaia 40 5 5 2 2" xfId="35917" xr:uid="{00000000-0005-0000-0000-00001A830000}"/>
    <cellStyle name="Migliaia 40 5 5 2 3" xfId="41219" xr:uid="{00000000-0005-0000-0000-00001B830000}"/>
    <cellStyle name="Migliaia 40 5 5 3" xfId="33322" xr:uid="{00000000-0005-0000-0000-00001C830000}"/>
    <cellStyle name="Migliaia 40 5 5 4" xfId="38568" xr:uid="{00000000-0005-0000-0000-00001D830000}"/>
    <cellStyle name="Migliaia 40 5 5 5" xfId="21277" xr:uid="{00000000-0005-0000-0000-00001E830000}"/>
    <cellStyle name="Migliaia 40 5 6" xfId="21278" xr:uid="{00000000-0005-0000-0000-00001F830000}"/>
    <cellStyle name="Migliaia 40 5 6 2" xfId="30372" xr:uid="{00000000-0005-0000-0000-000020830000}"/>
    <cellStyle name="Migliaia 40 5 6 2 2" xfId="35918" xr:uid="{00000000-0005-0000-0000-000021830000}"/>
    <cellStyle name="Migliaia 40 5 6 2 3" xfId="41220" xr:uid="{00000000-0005-0000-0000-000022830000}"/>
    <cellStyle name="Migliaia 40 5 6 3" xfId="33323" xr:uid="{00000000-0005-0000-0000-000023830000}"/>
    <cellStyle name="Migliaia 40 5 6 4" xfId="38569" xr:uid="{00000000-0005-0000-0000-000024830000}"/>
    <cellStyle name="Migliaia 40 5 7" xfId="21275" xr:uid="{00000000-0005-0000-0000-000025830000}"/>
    <cellStyle name="Migliaia 40 5 8" xfId="2534" xr:uid="{00000000-0005-0000-0000-000026830000}"/>
    <cellStyle name="Migliaia 40 6" xfId="2529" xr:uid="{00000000-0005-0000-0000-000027830000}"/>
    <cellStyle name="Migliaia 40 6 2" xfId="4503" xr:uid="{00000000-0005-0000-0000-000028830000}"/>
    <cellStyle name="Migliaia 40 6 2 2" xfId="6059" xr:uid="{00000000-0005-0000-0000-000029830000}"/>
    <cellStyle name="Migliaia 40 6 2 3" xfId="14955" xr:uid="{00000000-0005-0000-0000-00002A830000}"/>
    <cellStyle name="Migliaia 40 6 2 4" xfId="16921" xr:uid="{00000000-0005-0000-0000-00002B830000}"/>
    <cellStyle name="Migliaia 40 6 2 5" xfId="28702" xr:uid="{00000000-0005-0000-0000-00002C830000}"/>
    <cellStyle name="Migliaia 40 6 2 6" xfId="12858" xr:uid="{00000000-0005-0000-0000-00002D830000}"/>
    <cellStyle name="Migliaia 40 6 3" xfId="5811" xr:uid="{00000000-0005-0000-0000-00002E830000}"/>
    <cellStyle name="Migliaia 40 6 3 2" xfId="31652" xr:uid="{00000000-0005-0000-0000-00002F830000}"/>
    <cellStyle name="Migliaia 40 6 3 2 2" xfId="36812" xr:uid="{00000000-0005-0000-0000-000030830000}"/>
    <cellStyle name="Migliaia 40 6 3 2 3" xfId="42114" xr:uid="{00000000-0005-0000-0000-000031830000}"/>
    <cellStyle name="Migliaia 40 6 3 3" xfId="34161" xr:uid="{00000000-0005-0000-0000-000032830000}"/>
    <cellStyle name="Migliaia 40 6 3 4" xfId="39463" xr:uid="{00000000-0005-0000-0000-000033830000}"/>
    <cellStyle name="Migliaia 40 6 4" xfId="16920" xr:uid="{00000000-0005-0000-0000-000034830000}"/>
    <cellStyle name="Migliaia 40 6 4 2" xfId="35919" xr:uid="{00000000-0005-0000-0000-000035830000}"/>
    <cellStyle name="Migliaia 40 6 4 3" xfId="41221" xr:uid="{00000000-0005-0000-0000-000036830000}"/>
    <cellStyle name="Migliaia 40 6 4 4" xfId="30373" xr:uid="{00000000-0005-0000-0000-000037830000}"/>
    <cellStyle name="Migliaia 40 6 5" xfId="33324" xr:uid="{00000000-0005-0000-0000-000038830000}"/>
    <cellStyle name="Migliaia 40 6 6" xfId="38570" xr:uid="{00000000-0005-0000-0000-000039830000}"/>
    <cellStyle name="Migliaia 40 6 7" xfId="12857" xr:uid="{00000000-0005-0000-0000-00003A830000}"/>
    <cellStyle name="Migliaia 40 7" xfId="4117" xr:uid="{00000000-0005-0000-0000-00003B830000}"/>
    <cellStyle name="Migliaia 40 7 2" xfId="10587" xr:uid="{00000000-0005-0000-0000-00003C830000}"/>
    <cellStyle name="Migliaia 40 7 2 2" xfId="31653" xr:uid="{00000000-0005-0000-0000-00003D830000}"/>
    <cellStyle name="Migliaia 40 7 2 2 2" xfId="36813" xr:uid="{00000000-0005-0000-0000-00003E830000}"/>
    <cellStyle name="Migliaia 40 7 2 2 3" xfId="42115" xr:uid="{00000000-0005-0000-0000-00003F830000}"/>
    <cellStyle name="Migliaia 40 7 2 3" xfId="34162" xr:uid="{00000000-0005-0000-0000-000040830000}"/>
    <cellStyle name="Migliaia 40 7 2 4" xfId="39464" xr:uid="{00000000-0005-0000-0000-000041830000}"/>
    <cellStyle name="Migliaia 40 7 3" xfId="16922" xr:uid="{00000000-0005-0000-0000-000042830000}"/>
    <cellStyle name="Migliaia 40 7 3 2" xfId="35920" xr:uid="{00000000-0005-0000-0000-000043830000}"/>
    <cellStyle name="Migliaia 40 7 3 3" xfId="41222" xr:uid="{00000000-0005-0000-0000-000044830000}"/>
    <cellStyle name="Migliaia 40 7 3 4" xfId="30374" xr:uid="{00000000-0005-0000-0000-000045830000}"/>
    <cellStyle name="Migliaia 40 7 4" xfId="33325" xr:uid="{00000000-0005-0000-0000-000046830000}"/>
    <cellStyle name="Migliaia 40 7 5" xfId="38571" xr:uid="{00000000-0005-0000-0000-000047830000}"/>
    <cellStyle name="Migliaia 40 7 6" xfId="12859" xr:uid="{00000000-0005-0000-0000-000048830000}"/>
    <cellStyle name="Migliaia 40 8" xfId="3699" xr:uid="{00000000-0005-0000-0000-000049830000}"/>
    <cellStyle name="Migliaia 40 8 2" xfId="10292" xr:uid="{00000000-0005-0000-0000-00004A830000}"/>
    <cellStyle name="Migliaia 40 8 2 2" xfId="31654" xr:uid="{00000000-0005-0000-0000-00004B830000}"/>
    <cellStyle name="Migliaia 40 8 2 2 2" xfId="36814" xr:uid="{00000000-0005-0000-0000-00004C830000}"/>
    <cellStyle name="Migliaia 40 8 2 2 3" xfId="42116" xr:uid="{00000000-0005-0000-0000-00004D830000}"/>
    <cellStyle name="Migliaia 40 8 2 3" xfId="34163" xr:uid="{00000000-0005-0000-0000-00004E830000}"/>
    <cellStyle name="Migliaia 40 8 2 4" xfId="39465" xr:uid="{00000000-0005-0000-0000-00004F830000}"/>
    <cellStyle name="Migliaia 40 8 3" xfId="16923" xr:uid="{00000000-0005-0000-0000-000050830000}"/>
    <cellStyle name="Migliaia 40 8 3 2" xfId="35921" xr:uid="{00000000-0005-0000-0000-000051830000}"/>
    <cellStyle name="Migliaia 40 8 3 3" xfId="41223" xr:uid="{00000000-0005-0000-0000-000052830000}"/>
    <cellStyle name="Migliaia 40 8 3 4" xfId="30375" xr:uid="{00000000-0005-0000-0000-000053830000}"/>
    <cellStyle name="Migliaia 40 8 4" xfId="33326" xr:uid="{00000000-0005-0000-0000-000054830000}"/>
    <cellStyle name="Migliaia 40 8 5" xfId="38572" xr:uid="{00000000-0005-0000-0000-000055830000}"/>
    <cellStyle name="Migliaia 40 8 6" xfId="12860" xr:uid="{00000000-0005-0000-0000-000056830000}"/>
    <cellStyle name="Migliaia 40 9" xfId="13509" xr:uid="{00000000-0005-0000-0000-000057830000}"/>
    <cellStyle name="Migliaia 40 9 2" xfId="30376" xr:uid="{00000000-0005-0000-0000-000058830000}"/>
    <cellStyle name="Migliaia 40 9 2 2" xfId="35922" xr:uid="{00000000-0005-0000-0000-000059830000}"/>
    <cellStyle name="Migliaia 40 9 2 3" xfId="41224" xr:uid="{00000000-0005-0000-0000-00005A830000}"/>
    <cellStyle name="Migliaia 40 9 3" xfId="33327" xr:uid="{00000000-0005-0000-0000-00005B830000}"/>
    <cellStyle name="Migliaia 40 9 4" xfId="38573" xr:uid="{00000000-0005-0000-0000-00005C830000}"/>
    <cellStyle name="Migliaia 41" xfId="575" xr:uid="{00000000-0005-0000-0000-00005D830000}"/>
    <cellStyle name="Migliaia 41 10" xfId="16924" xr:uid="{00000000-0005-0000-0000-00005E830000}"/>
    <cellStyle name="Migliaia 41 10 2" xfId="35923" xr:uid="{00000000-0005-0000-0000-00005F830000}"/>
    <cellStyle name="Migliaia 41 10 3" xfId="41225" xr:uid="{00000000-0005-0000-0000-000060830000}"/>
    <cellStyle name="Migliaia 41 10 4" xfId="30377" xr:uid="{00000000-0005-0000-0000-000061830000}"/>
    <cellStyle name="Migliaia 41 11" xfId="33328" xr:uid="{00000000-0005-0000-0000-000062830000}"/>
    <cellStyle name="Migliaia 41 12" xfId="38574" xr:uid="{00000000-0005-0000-0000-000063830000}"/>
    <cellStyle name="Migliaia 41 13" xfId="1888" xr:uid="{00000000-0005-0000-0000-000064830000}"/>
    <cellStyle name="Migliaia 41 2" xfId="576" xr:uid="{00000000-0005-0000-0000-000065830000}"/>
    <cellStyle name="Migliaia 41 2 2" xfId="2536" xr:uid="{00000000-0005-0000-0000-000066830000}"/>
    <cellStyle name="Migliaia 41 2 2 2" xfId="4510" xr:uid="{00000000-0005-0000-0000-000067830000}"/>
    <cellStyle name="Migliaia 41 2 2 2 2" xfId="10704" xr:uid="{00000000-0005-0000-0000-000068830000}"/>
    <cellStyle name="Migliaia 41 2 2 2 2 2" xfId="35924" xr:uid="{00000000-0005-0000-0000-000069830000}"/>
    <cellStyle name="Migliaia 41 2 2 2 2 3" xfId="41226" xr:uid="{00000000-0005-0000-0000-00006A830000}"/>
    <cellStyle name="Migliaia 41 2 2 2 3" xfId="14776" xr:uid="{00000000-0005-0000-0000-00006B830000}"/>
    <cellStyle name="Migliaia 41 2 2 2 4" xfId="16927" xr:uid="{00000000-0005-0000-0000-00006C830000}"/>
    <cellStyle name="Migliaia 41 2 2 2 4 2" xfId="38575" xr:uid="{00000000-0005-0000-0000-00006D830000}"/>
    <cellStyle name="Migliaia 41 2 2 2 5" xfId="12861" xr:uid="{00000000-0005-0000-0000-00006E830000}"/>
    <cellStyle name="Migliaia 41 2 2 3" xfId="7929" xr:uid="{00000000-0005-0000-0000-00006F830000}"/>
    <cellStyle name="Migliaia 41 2 2 3 2" xfId="31655" xr:uid="{00000000-0005-0000-0000-000070830000}"/>
    <cellStyle name="Migliaia 41 2 2 3 2 2" xfId="36815" xr:uid="{00000000-0005-0000-0000-000071830000}"/>
    <cellStyle name="Migliaia 41 2 2 3 2 3" xfId="42117" xr:uid="{00000000-0005-0000-0000-000072830000}"/>
    <cellStyle name="Migliaia 41 2 2 3 3" xfId="34164" xr:uid="{00000000-0005-0000-0000-000073830000}"/>
    <cellStyle name="Migliaia 41 2 2 3 4" xfId="39466" xr:uid="{00000000-0005-0000-0000-000074830000}"/>
    <cellStyle name="Migliaia 41 2 2 4" xfId="7079" xr:uid="{00000000-0005-0000-0000-000075830000}"/>
    <cellStyle name="Migliaia 41 2 2 4 2" xfId="17852" xr:uid="{00000000-0005-0000-0000-000076830000}"/>
    <cellStyle name="Migliaia 41 2 2 4 3" xfId="44468" xr:uid="{00000000-0005-0000-0000-000077830000}"/>
    <cellStyle name="Migliaia 41 2 2 4 4" xfId="46845" xr:uid="{00000000-0005-0000-0000-000078830000}"/>
    <cellStyle name="Migliaia 41 2 2 4 5" xfId="49861" xr:uid="{00000000-0005-0000-0000-000079830000}"/>
    <cellStyle name="Migliaia 41 2 2 5" xfId="16926" xr:uid="{00000000-0005-0000-0000-00007A830000}"/>
    <cellStyle name="Migliaia 41 2 2 6" xfId="21280" xr:uid="{00000000-0005-0000-0000-00007B830000}"/>
    <cellStyle name="Migliaia 41 2 3" xfId="4121" xr:uid="{00000000-0005-0000-0000-00007C830000}"/>
    <cellStyle name="Migliaia 41 2 3 2" xfId="10591" xr:uid="{00000000-0005-0000-0000-00007D830000}"/>
    <cellStyle name="Migliaia 41 2 3 2 2" xfId="31656" xr:uid="{00000000-0005-0000-0000-00007E830000}"/>
    <cellStyle name="Migliaia 41 2 3 2 2 2" xfId="36816" xr:uid="{00000000-0005-0000-0000-00007F830000}"/>
    <cellStyle name="Migliaia 41 2 3 2 2 3" xfId="42118" xr:uid="{00000000-0005-0000-0000-000080830000}"/>
    <cellStyle name="Migliaia 41 2 3 2 3" xfId="34165" xr:uid="{00000000-0005-0000-0000-000081830000}"/>
    <cellStyle name="Migliaia 41 2 3 2 4" xfId="39467" xr:uid="{00000000-0005-0000-0000-000082830000}"/>
    <cellStyle name="Migliaia 41 2 3 3" xfId="16928" xr:uid="{00000000-0005-0000-0000-000083830000}"/>
    <cellStyle name="Migliaia 41 2 3 3 2" xfId="35925" xr:uid="{00000000-0005-0000-0000-000084830000}"/>
    <cellStyle name="Migliaia 41 2 3 3 3" xfId="41227" xr:uid="{00000000-0005-0000-0000-000085830000}"/>
    <cellStyle name="Migliaia 41 2 3 3 4" xfId="30378" xr:uid="{00000000-0005-0000-0000-000086830000}"/>
    <cellStyle name="Migliaia 41 2 3 4" xfId="33329" xr:uid="{00000000-0005-0000-0000-000087830000}"/>
    <cellStyle name="Migliaia 41 2 3 5" xfId="38576" xr:uid="{00000000-0005-0000-0000-000088830000}"/>
    <cellStyle name="Migliaia 41 2 3 6" xfId="12862" xr:uid="{00000000-0005-0000-0000-000089830000}"/>
    <cellStyle name="Migliaia 41 2 4" xfId="3704" xr:uid="{00000000-0005-0000-0000-00008A830000}"/>
    <cellStyle name="Migliaia 41 2 4 2" xfId="10296" xr:uid="{00000000-0005-0000-0000-00008B830000}"/>
    <cellStyle name="Migliaia 41 2 4 2 2" xfId="35926" xr:uid="{00000000-0005-0000-0000-00008C830000}"/>
    <cellStyle name="Migliaia 41 2 4 2 3" xfId="41228" xr:uid="{00000000-0005-0000-0000-00008D830000}"/>
    <cellStyle name="Migliaia 41 2 4 3" xfId="14462" xr:uid="{00000000-0005-0000-0000-00008E830000}"/>
    <cellStyle name="Migliaia 41 2 4 4" xfId="16929" xr:uid="{00000000-0005-0000-0000-00008F830000}"/>
    <cellStyle name="Migliaia 41 2 4 4 2" xfId="38577" xr:uid="{00000000-0005-0000-0000-000090830000}"/>
    <cellStyle name="Migliaia 41 2 4 5" xfId="12863" xr:uid="{00000000-0005-0000-0000-000091830000}"/>
    <cellStyle name="Migliaia 41 2 5" xfId="9444" xr:uid="{00000000-0005-0000-0000-000092830000}"/>
    <cellStyle name="Migliaia 41 2 5 2" xfId="30379" xr:uid="{00000000-0005-0000-0000-000093830000}"/>
    <cellStyle name="Migliaia 41 2 5 2 2" xfId="35927" xr:uid="{00000000-0005-0000-0000-000094830000}"/>
    <cellStyle name="Migliaia 41 2 5 2 3" xfId="41229" xr:uid="{00000000-0005-0000-0000-000095830000}"/>
    <cellStyle name="Migliaia 41 2 5 3" xfId="33330" xr:uid="{00000000-0005-0000-0000-000096830000}"/>
    <cellStyle name="Migliaia 41 2 5 4" xfId="38578" xr:uid="{00000000-0005-0000-0000-000097830000}"/>
    <cellStyle name="Migliaia 41 2 6" xfId="16925" xr:uid="{00000000-0005-0000-0000-000098830000}"/>
    <cellStyle name="Migliaia 41 2 6 2" xfId="30380" xr:uid="{00000000-0005-0000-0000-000099830000}"/>
    <cellStyle name="Migliaia 41 2 6 2 2" xfId="35928" xr:uid="{00000000-0005-0000-0000-00009A830000}"/>
    <cellStyle name="Migliaia 41 2 6 2 3" xfId="41230" xr:uid="{00000000-0005-0000-0000-00009B830000}"/>
    <cellStyle name="Migliaia 41 2 6 3" xfId="33331" xr:uid="{00000000-0005-0000-0000-00009C830000}"/>
    <cellStyle name="Migliaia 41 2 6 4" xfId="38579" xr:uid="{00000000-0005-0000-0000-00009D830000}"/>
    <cellStyle name="Migliaia 41 2 6 5" xfId="21281" xr:uid="{00000000-0005-0000-0000-00009E830000}"/>
    <cellStyle name="Migliaia 41 2 7" xfId="21279" xr:uid="{00000000-0005-0000-0000-00009F830000}"/>
    <cellStyle name="Migliaia 41 2 8" xfId="1889" xr:uid="{00000000-0005-0000-0000-0000A0830000}"/>
    <cellStyle name="Migliaia 41 3" xfId="577" xr:uid="{00000000-0005-0000-0000-0000A1830000}"/>
    <cellStyle name="Migliaia 41 3 10" xfId="21282" xr:uid="{00000000-0005-0000-0000-0000A2830000}"/>
    <cellStyle name="Migliaia 41 3 11" xfId="12864" xr:uid="{00000000-0005-0000-0000-0000A3830000}"/>
    <cellStyle name="Migliaia 41 3 12" xfId="1890" xr:uid="{00000000-0005-0000-0000-0000A4830000}"/>
    <cellStyle name="Migliaia 41 3 2" xfId="578" xr:uid="{00000000-0005-0000-0000-0000A5830000}"/>
    <cellStyle name="Migliaia 41 3 2 2" xfId="4512" xr:uid="{00000000-0005-0000-0000-0000A6830000}"/>
    <cellStyle name="Migliaia 41 3 2 2 2" xfId="8332" xr:uid="{00000000-0005-0000-0000-0000A7830000}"/>
    <cellStyle name="Migliaia 41 3 2 2 2 2" xfId="14777" xr:uid="{00000000-0005-0000-0000-0000A8830000}"/>
    <cellStyle name="Migliaia 41 3 2 2 2 2 2" xfId="18185" xr:uid="{00000000-0005-0000-0000-0000A9830000}"/>
    <cellStyle name="Migliaia 41 3 2 2 2 2 2 2" xfId="35929" xr:uid="{00000000-0005-0000-0000-0000AA830000}"/>
    <cellStyle name="Migliaia 41 3 2 2 2 2 3" xfId="41231" xr:uid="{00000000-0005-0000-0000-0000AB830000}"/>
    <cellStyle name="Migliaia 41 3 2 2 2 2 4" xfId="30381" xr:uid="{00000000-0005-0000-0000-0000AC830000}"/>
    <cellStyle name="Migliaia 41 3 2 2 2 3" xfId="33332" xr:uid="{00000000-0005-0000-0000-0000AD830000}"/>
    <cellStyle name="Migliaia 41 3 2 2 2 4" xfId="38580" xr:uid="{00000000-0005-0000-0000-0000AE830000}"/>
    <cellStyle name="Migliaia 41 3 2 2 2 5" xfId="32670" xr:uid="{00000000-0005-0000-0000-0000AF830000}"/>
    <cellStyle name="Migliaia 41 3 2 2 2 6" xfId="47191" xr:uid="{00000000-0005-0000-0000-0000B0830000}"/>
    <cellStyle name="Migliaia 41 3 2 2 2 7" xfId="50207" xr:uid="{00000000-0005-0000-0000-0000B1830000}"/>
    <cellStyle name="Migliaia 41 3 2 2 2 8" xfId="13983" xr:uid="{00000000-0005-0000-0000-0000B2830000}"/>
    <cellStyle name="Migliaia 41 3 2 2 3" xfId="7870" xr:uid="{00000000-0005-0000-0000-0000B3830000}"/>
    <cellStyle name="Migliaia 41 3 2 2 4" xfId="7080" xr:uid="{00000000-0005-0000-0000-0000B4830000}"/>
    <cellStyle name="Migliaia 41 3 2 2 4 2" xfId="17853" xr:uid="{00000000-0005-0000-0000-0000B5830000}"/>
    <cellStyle name="Migliaia 41 3 2 2 4 3" xfId="20523" xr:uid="{00000000-0005-0000-0000-0000B6830000}"/>
    <cellStyle name="Migliaia 41 3 2 2 4 4" xfId="46846" xr:uid="{00000000-0005-0000-0000-0000B7830000}"/>
    <cellStyle name="Migliaia 41 3 2 2 4 5" xfId="49862" xr:uid="{00000000-0005-0000-0000-0000B8830000}"/>
    <cellStyle name="Migliaia 41 3 2 2 5" xfId="16932" xr:uid="{00000000-0005-0000-0000-0000B9830000}"/>
    <cellStyle name="Migliaia 41 3 2 2 6" xfId="21284" xr:uid="{00000000-0005-0000-0000-0000BA830000}"/>
    <cellStyle name="Migliaia 41 3 2 3" xfId="3706" xr:uid="{00000000-0005-0000-0000-0000BB830000}"/>
    <cellStyle name="Migliaia 41 3 2 3 2" xfId="8713" xr:uid="{00000000-0005-0000-0000-0000BC830000}"/>
    <cellStyle name="Migliaia 41 3 2 3 2 2" xfId="35930" xr:uid="{00000000-0005-0000-0000-0000BD830000}"/>
    <cellStyle name="Migliaia 41 3 2 3 2 3" xfId="41232" xr:uid="{00000000-0005-0000-0000-0000BE830000}"/>
    <cellStyle name="Migliaia 41 3 2 3 2 4" xfId="30382" xr:uid="{00000000-0005-0000-0000-0000BF830000}"/>
    <cellStyle name="Migliaia 41 3 2 3 3" xfId="8333" xr:uid="{00000000-0005-0000-0000-0000C0830000}"/>
    <cellStyle name="Migliaia 41 3 2 3 4" xfId="16933" xr:uid="{00000000-0005-0000-0000-0000C1830000}"/>
    <cellStyle name="Migliaia 41 3 2 3 4 2" xfId="38581" xr:uid="{00000000-0005-0000-0000-0000C2830000}"/>
    <cellStyle name="Migliaia 41 3 2 3 5" xfId="12865" xr:uid="{00000000-0005-0000-0000-0000C3830000}"/>
    <cellStyle name="Migliaia 41 3 2 4" xfId="7679" xr:uid="{00000000-0005-0000-0000-0000C4830000}"/>
    <cellStyle name="Migliaia 41 3 2 4 2" xfId="14401" xr:uid="{00000000-0005-0000-0000-0000C5830000}"/>
    <cellStyle name="Migliaia 41 3 2 4 2 2" xfId="35931" xr:uid="{00000000-0005-0000-0000-0000C6830000}"/>
    <cellStyle name="Migliaia 41 3 2 4 2 3" xfId="41233" xr:uid="{00000000-0005-0000-0000-0000C7830000}"/>
    <cellStyle name="Migliaia 41 3 2 4 3" xfId="33333" xr:uid="{00000000-0005-0000-0000-0000C8830000}"/>
    <cellStyle name="Migliaia 41 3 2 4 4" xfId="38582" xr:uid="{00000000-0005-0000-0000-0000C9830000}"/>
    <cellStyle name="Migliaia 41 3 2 4 5" xfId="13512" xr:uid="{00000000-0005-0000-0000-0000CA830000}"/>
    <cellStyle name="Migliaia 41 3 2 5" xfId="13627" xr:uid="{00000000-0005-0000-0000-0000CB830000}"/>
    <cellStyle name="Migliaia 41 3 2 5 2" xfId="30383" xr:uid="{00000000-0005-0000-0000-0000CC830000}"/>
    <cellStyle name="Migliaia 41 3 2 5 2 2" xfId="35932" xr:uid="{00000000-0005-0000-0000-0000CD830000}"/>
    <cellStyle name="Migliaia 41 3 2 5 2 3" xfId="41234" xr:uid="{00000000-0005-0000-0000-0000CE830000}"/>
    <cellStyle name="Migliaia 41 3 2 5 3" xfId="33334" xr:uid="{00000000-0005-0000-0000-0000CF830000}"/>
    <cellStyle name="Migliaia 41 3 2 5 4" xfId="38583" xr:uid="{00000000-0005-0000-0000-0000D0830000}"/>
    <cellStyle name="Migliaia 41 3 2 6" xfId="16931" xr:uid="{00000000-0005-0000-0000-0000D1830000}"/>
    <cellStyle name="Migliaia 41 3 2 6 2" xfId="30384" xr:uid="{00000000-0005-0000-0000-0000D2830000}"/>
    <cellStyle name="Migliaia 41 3 2 6 2 2" xfId="35933" xr:uid="{00000000-0005-0000-0000-0000D3830000}"/>
    <cellStyle name="Migliaia 41 3 2 6 2 3" xfId="41235" xr:uid="{00000000-0005-0000-0000-0000D4830000}"/>
    <cellStyle name="Migliaia 41 3 2 6 3" xfId="33335" xr:uid="{00000000-0005-0000-0000-0000D5830000}"/>
    <cellStyle name="Migliaia 41 3 2 6 4" xfId="38584" xr:uid="{00000000-0005-0000-0000-0000D6830000}"/>
    <cellStyle name="Migliaia 41 3 2 6 5" xfId="21285" xr:uid="{00000000-0005-0000-0000-0000D7830000}"/>
    <cellStyle name="Migliaia 41 3 2 7" xfId="21283" xr:uid="{00000000-0005-0000-0000-0000D8830000}"/>
    <cellStyle name="Migliaia 41 3 2 8" xfId="2538" xr:uid="{00000000-0005-0000-0000-0000D9830000}"/>
    <cellStyle name="Migliaia 41 3 3" xfId="2537" xr:uid="{00000000-0005-0000-0000-0000DA830000}"/>
    <cellStyle name="Migliaia 41 3 3 2" xfId="4511" xr:uid="{00000000-0005-0000-0000-0000DB830000}"/>
    <cellStyle name="Migliaia 41 3 3 2 2" xfId="6062" xr:uid="{00000000-0005-0000-0000-0000DC830000}"/>
    <cellStyle name="Migliaia 41 3 3 2 2 2" xfId="35935" xr:uid="{00000000-0005-0000-0000-0000DD830000}"/>
    <cellStyle name="Migliaia 41 3 3 2 2 3" xfId="41237" xr:uid="{00000000-0005-0000-0000-0000DE830000}"/>
    <cellStyle name="Migliaia 41 3 3 2 3" xfId="14541" xr:uid="{00000000-0005-0000-0000-0000DF830000}"/>
    <cellStyle name="Migliaia 41 3 3 2 4" xfId="16935" xr:uid="{00000000-0005-0000-0000-0000E0830000}"/>
    <cellStyle name="Migliaia 41 3 3 2 4 2" xfId="38586" xr:uid="{00000000-0005-0000-0000-0000E1830000}"/>
    <cellStyle name="Migliaia 41 3 3 2 5" xfId="12867" xr:uid="{00000000-0005-0000-0000-0000E2830000}"/>
    <cellStyle name="Migliaia 41 3 3 3" xfId="5814" xr:uid="{00000000-0005-0000-0000-0000E3830000}"/>
    <cellStyle name="Migliaia 41 3 3 3 2" xfId="30386" xr:uid="{00000000-0005-0000-0000-0000E4830000}"/>
    <cellStyle name="Migliaia 41 3 3 3 2 2" xfId="35936" xr:uid="{00000000-0005-0000-0000-0000E5830000}"/>
    <cellStyle name="Migliaia 41 3 3 3 2 3" xfId="41238" xr:uid="{00000000-0005-0000-0000-0000E6830000}"/>
    <cellStyle name="Migliaia 41 3 3 3 3" xfId="33337" xr:uid="{00000000-0005-0000-0000-0000E7830000}"/>
    <cellStyle name="Migliaia 41 3 3 3 4" xfId="38587" xr:uid="{00000000-0005-0000-0000-0000E8830000}"/>
    <cellStyle name="Migliaia 41 3 3 4" xfId="16934" xr:uid="{00000000-0005-0000-0000-0000E9830000}"/>
    <cellStyle name="Migliaia 41 3 3 4 2" xfId="30387" xr:uid="{00000000-0005-0000-0000-0000EA830000}"/>
    <cellStyle name="Migliaia 41 3 3 4 2 2" xfId="35937" xr:uid="{00000000-0005-0000-0000-0000EB830000}"/>
    <cellStyle name="Migliaia 41 3 3 4 2 3" xfId="41239" xr:uid="{00000000-0005-0000-0000-0000EC830000}"/>
    <cellStyle name="Migliaia 41 3 3 4 3" xfId="33338" xr:uid="{00000000-0005-0000-0000-0000ED830000}"/>
    <cellStyle name="Migliaia 41 3 3 4 4" xfId="38588" xr:uid="{00000000-0005-0000-0000-0000EE830000}"/>
    <cellStyle name="Migliaia 41 3 3 4 5" xfId="21286" xr:uid="{00000000-0005-0000-0000-0000EF830000}"/>
    <cellStyle name="Migliaia 41 3 3 5" xfId="21287" xr:uid="{00000000-0005-0000-0000-0000F0830000}"/>
    <cellStyle name="Migliaia 41 3 3 5 2" xfId="30388" xr:uid="{00000000-0005-0000-0000-0000F1830000}"/>
    <cellStyle name="Migliaia 41 3 3 5 2 2" xfId="35938" xr:uid="{00000000-0005-0000-0000-0000F2830000}"/>
    <cellStyle name="Migliaia 41 3 3 5 2 3" xfId="41240" xr:uid="{00000000-0005-0000-0000-0000F3830000}"/>
    <cellStyle name="Migliaia 41 3 3 5 3" xfId="33339" xr:uid="{00000000-0005-0000-0000-0000F4830000}"/>
    <cellStyle name="Migliaia 41 3 3 5 4" xfId="38589" xr:uid="{00000000-0005-0000-0000-0000F5830000}"/>
    <cellStyle name="Migliaia 41 3 3 6" xfId="30385" xr:uid="{00000000-0005-0000-0000-0000F6830000}"/>
    <cellStyle name="Migliaia 41 3 3 6 2" xfId="35934" xr:uid="{00000000-0005-0000-0000-0000F7830000}"/>
    <cellStyle name="Migliaia 41 3 3 6 3" xfId="41236" xr:uid="{00000000-0005-0000-0000-0000F8830000}"/>
    <cellStyle name="Migliaia 41 3 3 7" xfId="33336" xr:uid="{00000000-0005-0000-0000-0000F9830000}"/>
    <cellStyle name="Migliaia 41 3 3 8" xfId="38585" xr:uid="{00000000-0005-0000-0000-0000FA830000}"/>
    <cellStyle name="Migliaia 41 3 3 9" xfId="12866" xr:uid="{00000000-0005-0000-0000-0000FB830000}"/>
    <cellStyle name="Migliaia 41 3 4" xfId="3302" xr:uid="{00000000-0005-0000-0000-0000FC830000}"/>
    <cellStyle name="Migliaia 41 3 4 2" xfId="4812" xr:uid="{00000000-0005-0000-0000-0000FD830000}"/>
    <cellStyle name="Migliaia 41 3 4 2 2" xfId="10764" xr:uid="{00000000-0005-0000-0000-0000FE830000}"/>
    <cellStyle name="Migliaia 41 3 4 2 3" xfId="14868" xr:uid="{00000000-0005-0000-0000-0000FF830000}"/>
    <cellStyle name="Migliaia 41 3 4 2 4" xfId="16937" xr:uid="{00000000-0005-0000-0000-000000840000}"/>
    <cellStyle name="Migliaia 41 3 4 2 5" xfId="28703" xr:uid="{00000000-0005-0000-0000-000001840000}"/>
    <cellStyle name="Migliaia 41 3 4 2 6" xfId="12869" xr:uid="{00000000-0005-0000-0000-000002840000}"/>
    <cellStyle name="Migliaia 41 3 4 3" xfId="10012" xr:uid="{00000000-0005-0000-0000-000003840000}"/>
    <cellStyle name="Migliaia 41 3 4 3 2" xfId="31657" xr:uid="{00000000-0005-0000-0000-000004840000}"/>
    <cellStyle name="Migliaia 41 3 4 3 2 2" xfId="36817" xr:uid="{00000000-0005-0000-0000-000005840000}"/>
    <cellStyle name="Migliaia 41 3 4 3 2 3" xfId="42119" xr:uid="{00000000-0005-0000-0000-000006840000}"/>
    <cellStyle name="Migliaia 41 3 4 3 3" xfId="34166" xr:uid="{00000000-0005-0000-0000-000007840000}"/>
    <cellStyle name="Migliaia 41 3 4 3 4" xfId="39468" xr:uid="{00000000-0005-0000-0000-000008840000}"/>
    <cellStyle name="Migliaia 41 3 4 4" xfId="16936" xr:uid="{00000000-0005-0000-0000-000009840000}"/>
    <cellStyle name="Migliaia 41 3 4 4 2" xfId="35939" xr:uid="{00000000-0005-0000-0000-00000A840000}"/>
    <cellStyle name="Migliaia 41 3 4 4 3" xfId="41241" xr:uid="{00000000-0005-0000-0000-00000B840000}"/>
    <cellStyle name="Migliaia 41 3 4 4 4" xfId="30389" xr:uid="{00000000-0005-0000-0000-00000C840000}"/>
    <cellStyle name="Migliaia 41 3 4 5" xfId="33340" xr:uid="{00000000-0005-0000-0000-00000D840000}"/>
    <cellStyle name="Migliaia 41 3 4 6" xfId="38590" xr:uid="{00000000-0005-0000-0000-00000E840000}"/>
    <cellStyle name="Migliaia 41 3 4 7" xfId="12868" xr:uid="{00000000-0005-0000-0000-00000F840000}"/>
    <cellStyle name="Migliaia 41 3 5" xfId="4122" xr:uid="{00000000-0005-0000-0000-000010840000}"/>
    <cellStyle name="Migliaia 41 3 5 2" xfId="10592" xr:uid="{00000000-0005-0000-0000-000011840000}"/>
    <cellStyle name="Migliaia 41 3 5 2 2" xfId="31658" xr:uid="{00000000-0005-0000-0000-000012840000}"/>
    <cellStyle name="Migliaia 41 3 5 2 2 2" xfId="36818" xr:uid="{00000000-0005-0000-0000-000013840000}"/>
    <cellStyle name="Migliaia 41 3 5 2 2 3" xfId="42120" xr:uid="{00000000-0005-0000-0000-000014840000}"/>
    <cellStyle name="Migliaia 41 3 5 2 3" xfId="34167" xr:uid="{00000000-0005-0000-0000-000015840000}"/>
    <cellStyle name="Migliaia 41 3 5 2 4" xfId="39469" xr:uid="{00000000-0005-0000-0000-000016840000}"/>
    <cellStyle name="Migliaia 41 3 5 3" xfId="16938" xr:uid="{00000000-0005-0000-0000-000017840000}"/>
    <cellStyle name="Migliaia 41 3 5 3 2" xfId="35940" xr:uid="{00000000-0005-0000-0000-000018840000}"/>
    <cellStyle name="Migliaia 41 3 5 3 3" xfId="41242" xr:uid="{00000000-0005-0000-0000-000019840000}"/>
    <cellStyle name="Migliaia 41 3 5 3 4" xfId="30390" xr:uid="{00000000-0005-0000-0000-00001A840000}"/>
    <cellStyle name="Migliaia 41 3 5 4" xfId="33341" xr:uid="{00000000-0005-0000-0000-00001B840000}"/>
    <cellStyle name="Migliaia 41 3 5 5" xfId="38591" xr:uid="{00000000-0005-0000-0000-00001C840000}"/>
    <cellStyle name="Migliaia 41 3 5 6" xfId="12870" xr:uid="{00000000-0005-0000-0000-00001D840000}"/>
    <cellStyle name="Migliaia 41 3 6" xfId="3705" xr:uid="{00000000-0005-0000-0000-00001E840000}"/>
    <cellStyle name="Migliaia 41 3 6 2" xfId="10297" xr:uid="{00000000-0005-0000-0000-00001F840000}"/>
    <cellStyle name="Migliaia 41 3 6 2 2" xfId="35941" xr:uid="{00000000-0005-0000-0000-000020840000}"/>
    <cellStyle name="Migliaia 41 3 6 2 3" xfId="41243" xr:uid="{00000000-0005-0000-0000-000021840000}"/>
    <cellStyle name="Migliaia 41 3 6 3" xfId="15008" xr:uid="{00000000-0005-0000-0000-000022840000}"/>
    <cellStyle name="Migliaia 41 3 6 4" xfId="16939" xr:uid="{00000000-0005-0000-0000-000023840000}"/>
    <cellStyle name="Migliaia 41 3 6 4 2" xfId="38592" xr:uid="{00000000-0005-0000-0000-000024840000}"/>
    <cellStyle name="Migliaia 41 3 6 5" xfId="12871" xr:uid="{00000000-0005-0000-0000-000025840000}"/>
    <cellStyle name="Migliaia 41 3 7" xfId="8589" xr:uid="{00000000-0005-0000-0000-000026840000}"/>
    <cellStyle name="Migliaia 41 3 7 2" xfId="30391" xr:uid="{00000000-0005-0000-0000-000027840000}"/>
    <cellStyle name="Migliaia 41 3 7 2 2" xfId="35942" xr:uid="{00000000-0005-0000-0000-000028840000}"/>
    <cellStyle name="Migliaia 41 3 7 2 3" xfId="41244" xr:uid="{00000000-0005-0000-0000-000029840000}"/>
    <cellStyle name="Migliaia 41 3 7 3" xfId="33342" xr:uid="{00000000-0005-0000-0000-00002A840000}"/>
    <cellStyle name="Migliaia 41 3 7 4" xfId="38593" xr:uid="{00000000-0005-0000-0000-00002B840000}"/>
    <cellStyle name="Migliaia 41 3 8" xfId="13628" xr:uid="{00000000-0005-0000-0000-00002C840000}"/>
    <cellStyle name="Migliaia 41 3 8 2" xfId="30392" xr:uid="{00000000-0005-0000-0000-00002D840000}"/>
    <cellStyle name="Migliaia 41 3 8 2 2" xfId="35943" xr:uid="{00000000-0005-0000-0000-00002E840000}"/>
    <cellStyle name="Migliaia 41 3 8 2 3" xfId="41245" xr:uid="{00000000-0005-0000-0000-00002F840000}"/>
    <cellStyle name="Migliaia 41 3 8 3" xfId="33343" xr:uid="{00000000-0005-0000-0000-000030840000}"/>
    <cellStyle name="Migliaia 41 3 8 4" xfId="38594" xr:uid="{00000000-0005-0000-0000-000031840000}"/>
    <cellStyle name="Migliaia 41 3 8 5" xfId="21288" xr:uid="{00000000-0005-0000-0000-000032840000}"/>
    <cellStyle name="Migliaia 41 3 9" xfId="16930" xr:uid="{00000000-0005-0000-0000-000033840000}"/>
    <cellStyle name="Migliaia 41 4" xfId="579" xr:uid="{00000000-0005-0000-0000-000034840000}"/>
    <cellStyle name="Migliaia 41 4 2" xfId="4513" xr:uid="{00000000-0005-0000-0000-000035840000}"/>
    <cellStyle name="Migliaia 41 4 2 2" xfId="5161" xr:uid="{00000000-0005-0000-0000-000036840000}"/>
    <cellStyle name="Migliaia 41 4 2 2 2" xfId="30393" xr:uid="{00000000-0005-0000-0000-000037840000}"/>
    <cellStyle name="Migliaia 41 4 2 2 2 2" xfId="35944" xr:uid="{00000000-0005-0000-0000-000038840000}"/>
    <cellStyle name="Migliaia 41 4 2 2 2 3" xfId="41246" xr:uid="{00000000-0005-0000-0000-000039840000}"/>
    <cellStyle name="Migliaia 41 4 2 2 3" xfId="33344" xr:uid="{00000000-0005-0000-0000-00003A840000}"/>
    <cellStyle name="Migliaia 41 4 2 2 4" xfId="38595" xr:uid="{00000000-0005-0000-0000-00003B840000}"/>
    <cellStyle name="Migliaia 41 4 2 3" xfId="8334" xr:uid="{00000000-0005-0000-0000-00003C840000}"/>
    <cellStyle name="Migliaia 41 4 2 3 2" xfId="30394" xr:uid="{00000000-0005-0000-0000-00003D840000}"/>
    <cellStyle name="Migliaia 41 4 2 3 2 2" xfId="35945" xr:uid="{00000000-0005-0000-0000-00003E840000}"/>
    <cellStyle name="Migliaia 41 4 2 3 2 3" xfId="41247" xr:uid="{00000000-0005-0000-0000-00003F840000}"/>
    <cellStyle name="Migliaia 41 4 2 3 3" xfId="33345" xr:uid="{00000000-0005-0000-0000-000040840000}"/>
    <cellStyle name="Migliaia 41 4 2 3 4" xfId="38596" xr:uid="{00000000-0005-0000-0000-000041840000}"/>
    <cellStyle name="Migliaia 41 4 2 4" xfId="7681" xr:uid="{00000000-0005-0000-0000-000042840000}"/>
    <cellStyle name="Migliaia 41 4 2 5" xfId="7082" xr:uid="{00000000-0005-0000-0000-000043840000}"/>
    <cellStyle name="Migliaia 41 4 2 5 2" xfId="17855" xr:uid="{00000000-0005-0000-0000-000044840000}"/>
    <cellStyle name="Migliaia 41 4 2 5 3" xfId="28583" xr:uid="{00000000-0005-0000-0000-000045840000}"/>
    <cellStyle name="Migliaia 41 4 2 5 4" xfId="46848" xr:uid="{00000000-0005-0000-0000-000046840000}"/>
    <cellStyle name="Migliaia 41 4 2 5 5" xfId="49864" xr:uid="{00000000-0005-0000-0000-000047840000}"/>
    <cellStyle name="Migliaia 41 4 2 6" xfId="16941" xr:uid="{00000000-0005-0000-0000-000048840000}"/>
    <cellStyle name="Migliaia 41 4 2 7" xfId="21290" xr:uid="{00000000-0005-0000-0000-000049840000}"/>
    <cellStyle name="Migliaia 41 4 3" xfId="5162" xr:uid="{00000000-0005-0000-0000-00004A840000}"/>
    <cellStyle name="Migliaia 41 4 3 2" xfId="14542" xr:uid="{00000000-0005-0000-0000-00004B840000}"/>
    <cellStyle name="Migliaia 41 4 3 2 2" xfId="35946" xr:uid="{00000000-0005-0000-0000-00004C840000}"/>
    <cellStyle name="Migliaia 41 4 3 2 3" xfId="41248" xr:uid="{00000000-0005-0000-0000-00004D840000}"/>
    <cellStyle name="Migliaia 41 4 3 3" xfId="33346" xr:uid="{00000000-0005-0000-0000-00004E840000}"/>
    <cellStyle name="Migliaia 41 4 3 4" xfId="38597" xr:uid="{00000000-0005-0000-0000-00004F840000}"/>
    <cellStyle name="Migliaia 41 4 3 5" xfId="13626" xr:uid="{00000000-0005-0000-0000-000050840000}"/>
    <cellStyle name="Migliaia 41 4 4" xfId="8335" xr:uid="{00000000-0005-0000-0000-000051840000}"/>
    <cellStyle name="Migliaia 41 4 4 2" xfId="30395" xr:uid="{00000000-0005-0000-0000-000052840000}"/>
    <cellStyle name="Migliaia 41 4 4 2 2" xfId="35947" xr:uid="{00000000-0005-0000-0000-000053840000}"/>
    <cellStyle name="Migliaia 41 4 4 2 3" xfId="41249" xr:uid="{00000000-0005-0000-0000-000054840000}"/>
    <cellStyle name="Migliaia 41 4 4 3" xfId="33347" xr:uid="{00000000-0005-0000-0000-000055840000}"/>
    <cellStyle name="Migliaia 41 4 4 4" xfId="38598" xr:uid="{00000000-0005-0000-0000-000056840000}"/>
    <cellStyle name="Migliaia 41 4 5" xfId="7680" xr:uid="{00000000-0005-0000-0000-000057840000}"/>
    <cellStyle name="Migliaia 41 4 5 2" xfId="30396" xr:uid="{00000000-0005-0000-0000-000058840000}"/>
    <cellStyle name="Migliaia 41 4 5 2 2" xfId="35948" xr:uid="{00000000-0005-0000-0000-000059840000}"/>
    <cellStyle name="Migliaia 41 4 5 2 3" xfId="41250" xr:uid="{00000000-0005-0000-0000-00005A840000}"/>
    <cellStyle name="Migliaia 41 4 5 3" xfId="33348" xr:uid="{00000000-0005-0000-0000-00005B840000}"/>
    <cellStyle name="Migliaia 41 4 5 4" xfId="38599" xr:uid="{00000000-0005-0000-0000-00005C840000}"/>
    <cellStyle name="Migliaia 41 4 6" xfId="7081" xr:uid="{00000000-0005-0000-0000-00005D840000}"/>
    <cellStyle name="Migliaia 41 4 6 2" xfId="17854" xr:uid="{00000000-0005-0000-0000-00005E840000}"/>
    <cellStyle name="Migliaia 41 4 6 2 2" xfId="35949" xr:uid="{00000000-0005-0000-0000-00005F840000}"/>
    <cellStyle name="Migliaia 41 4 6 2 3" xfId="41251" xr:uid="{00000000-0005-0000-0000-000060840000}"/>
    <cellStyle name="Migliaia 41 4 6 2 4" xfId="30397" xr:uid="{00000000-0005-0000-0000-000061840000}"/>
    <cellStyle name="Migliaia 41 4 6 3" xfId="33349" xr:uid="{00000000-0005-0000-0000-000062840000}"/>
    <cellStyle name="Migliaia 41 4 6 4" xfId="38600" xr:uid="{00000000-0005-0000-0000-000063840000}"/>
    <cellStyle name="Migliaia 41 4 6 5" xfId="21291" xr:uid="{00000000-0005-0000-0000-000064840000}"/>
    <cellStyle name="Migliaia 41 4 6 6" xfId="42545" xr:uid="{00000000-0005-0000-0000-000065840000}"/>
    <cellStyle name="Migliaia 41 4 6 7" xfId="46847" xr:uid="{00000000-0005-0000-0000-000066840000}"/>
    <cellStyle name="Migliaia 41 4 6 8" xfId="49863" xr:uid="{00000000-0005-0000-0000-000067840000}"/>
    <cellStyle name="Migliaia 41 4 7" xfId="16940" xr:uid="{00000000-0005-0000-0000-000068840000}"/>
    <cellStyle name="Migliaia 41 4 7 2" xfId="30398" xr:uid="{00000000-0005-0000-0000-000069840000}"/>
    <cellStyle name="Migliaia 41 4 7 2 2" xfId="35950" xr:uid="{00000000-0005-0000-0000-00006A840000}"/>
    <cellStyle name="Migliaia 41 4 7 2 3" xfId="41252" xr:uid="{00000000-0005-0000-0000-00006B840000}"/>
    <cellStyle name="Migliaia 41 4 7 3" xfId="33350" xr:uid="{00000000-0005-0000-0000-00006C840000}"/>
    <cellStyle name="Migliaia 41 4 7 4" xfId="38601" xr:uid="{00000000-0005-0000-0000-00006D840000}"/>
    <cellStyle name="Migliaia 41 4 7 5" xfId="21292" xr:uid="{00000000-0005-0000-0000-00006E840000}"/>
    <cellStyle name="Migliaia 41 4 8" xfId="21289" xr:uid="{00000000-0005-0000-0000-00006F840000}"/>
    <cellStyle name="Migliaia 41 4 9" xfId="2539" xr:uid="{00000000-0005-0000-0000-000070840000}"/>
    <cellStyle name="Migliaia 41 5" xfId="580" xr:uid="{00000000-0005-0000-0000-000071840000}"/>
    <cellStyle name="Migliaia 41 5 2" xfId="4514" xr:uid="{00000000-0005-0000-0000-000072840000}"/>
    <cellStyle name="Migliaia 41 5 2 2" xfId="14778" xr:uid="{00000000-0005-0000-0000-000073840000}"/>
    <cellStyle name="Migliaia 41 5 2 2 2" xfId="35951" xr:uid="{00000000-0005-0000-0000-000074840000}"/>
    <cellStyle name="Migliaia 41 5 2 2 3" xfId="41253" xr:uid="{00000000-0005-0000-0000-000075840000}"/>
    <cellStyle name="Migliaia 41 5 2 3" xfId="16943" xr:uid="{00000000-0005-0000-0000-000076840000}"/>
    <cellStyle name="Migliaia 41 5 2 3 2" xfId="33351" xr:uid="{00000000-0005-0000-0000-000077840000}"/>
    <cellStyle name="Migliaia 41 5 2 4" xfId="38602" xr:uid="{00000000-0005-0000-0000-000078840000}"/>
    <cellStyle name="Migliaia 41 5 2 5" xfId="12872" xr:uid="{00000000-0005-0000-0000-000079840000}"/>
    <cellStyle name="Migliaia 41 5 3" xfId="7682" xr:uid="{00000000-0005-0000-0000-00007A840000}"/>
    <cellStyle name="Migliaia 41 5 3 2" xfId="30399" xr:uid="{00000000-0005-0000-0000-00007B840000}"/>
    <cellStyle name="Migliaia 41 5 3 2 2" xfId="35952" xr:uid="{00000000-0005-0000-0000-00007C840000}"/>
    <cellStyle name="Migliaia 41 5 3 2 3" xfId="41254" xr:uid="{00000000-0005-0000-0000-00007D840000}"/>
    <cellStyle name="Migliaia 41 5 3 3" xfId="33352" xr:uid="{00000000-0005-0000-0000-00007E840000}"/>
    <cellStyle name="Migliaia 41 5 3 4" xfId="38603" xr:uid="{00000000-0005-0000-0000-00007F840000}"/>
    <cellStyle name="Migliaia 41 5 4" xfId="7083" xr:uid="{00000000-0005-0000-0000-000080840000}"/>
    <cellStyle name="Migliaia 41 5 4 2" xfId="17856" xr:uid="{00000000-0005-0000-0000-000081840000}"/>
    <cellStyle name="Migliaia 41 5 4 2 2" xfId="35953" xr:uid="{00000000-0005-0000-0000-000082840000}"/>
    <cellStyle name="Migliaia 41 5 4 2 3" xfId="41255" xr:uid="{00000000-0005-0000-0000-000083840000}"/>
    <cellStyle name="Migliaia 41 5 4 2 4" xfId="30400" xr:uid="{00000000-0005-0000-0000-000084840000}"/>
    <cellStyle name="Migliaia 41 5 4 3" xfId="33353" xr:uid="{00000000-0005-0000-0000-000085840000}"/>
    <cellStyle name="Migliaia 41 5 4 4" xfId="38604" xr:uid="{00000000-0005-0000-0000-000086840000}"/>
    <cellStyle name="Migliaia 41 5 4 5" xfId="21294" xr:uid="{00000000-0005-0000-0000-000087840000}"/>
    <cellStyle name="Migliaia 41 5 4 6" xfId="43405" xr:uid="{00000000-0005-0000-0000-000088840000}"/>
    <cellStyle name="Migliaia 41 5 4 7" xfId="46849" xr:uid="{00000000-0005-0000-0000-000089840000}"/>
    <cellStyle name="Migliaia 41 5 4 8" xfId="49865" xr:uid="{00000000-0005-0000-0000-00008A840000}"/>
    <cellStyle name="Migliaia 41 5 5" xfId="16942" xr:uid="{00000000-0005-0000-0000-00008B840000}"/>
    <cellStyle name="Migliaia 41 5 5 2" xfId="30401" xr:uid="{00000000-0005-0000-0000-00008C840000}"/>
    <cellStyle name="Migliaia 41 5 5 2 2" xfId="35954" xr:uid="{00000000-0005-0000-0000-00008D840000}"/>
    <cellStyle name="Migliaia 41 5 5 2 3" xfId="41256" xr:uid="{00000000-0005-0000-0000-00008E840000}"/>
    <cellStyle name="Migliaia 41 5 5 3" xfId="33354" xr:uid="{00000000-0005-0000-0000-00008F840000}"/>
    <cellStyle name="Migliaia 41 5 5 4" xfId="38605" xr:uid="{00000000-0005-0000-0000-000090840000}"/>
    <cellStyle name="Migliaia 41 5 5 5" xfId="21295" xr:uid="{00000000-0005-0000-0000-000091840000}"/>
    <cellStyle name="Migliaia 41 5 6" xfId="21296" xr:uid="{00000000-0005-0000-0000-000092840000}"/>
    <cellStyle name="Migliaia 41 5 6 2" xfId="30402" xr:uid="{00000000-0005-0000-0000-000093840000}"/>
    <cellStyle name="Migliaia 41 5 6 2 2" xfId="35955" xr:uid="{00000000-0005-0000-0000-000094840000}"/>
    <cellStyle name="Migliaia 41 5 6 2 3" xfId="41257" xr:uid="{00000000-0005-0000-0000-000095840000}"/>
    <cellStyle name="Migliaia 41 5 6 3" xfId="33355" xr:uid="{00000000-0005-0000-0000-000096840000}"/>
    <cellStyle name="Migliaia 41 5 6 4" xfId="38606" xr:uid="{00000000-0005-0000-0000-000097840000}"/>
    <cellStyle name="Migliaia 41 5 7" xfId="21293" xr:uid="{00000000-0005-0000-0000-000098840000}"/>
    <cellStyle name="Migliaia 41 5 8" xfId="2540" xr:uid="{00000000-0005-0000-0000-000099840000}"/>
    <cellStyle name="Migliaia 41 6" xfId="2535" xr:uid="{00000000-0005-0000-0000-00009A840000}"/>
    <cellStyle name="Migliaia 41 6 2" xfId="4509" xr:uid="{00000000-0005-0000-0000-00009B840000}"/>
    <cellStyle name="Migliaia 41 6 2 2" xfId="6061" xr:uid="{00000000-0005-0000-0000-00009C840000}"/>
    <cellStyle name="Migliaia 41 6 2 3" xfId="14954" xr:uid="{00000000-0005-0000-0000-00009D840000}"/>
    <cellStyle name="Migliaia 41 6 2 4" xfId="16945" xr:uid="{00000000-0005-0000-0000-00009E840000}"/>
    <cellStyle name="Migliaia 41 6 2 5" xfId="28704" xr:uid="{00000000-0005-0000-0000-00009F840000}"/>
    <cellStyle name="Migliaia 41 6 2 6" xfId="12874" xr:uid="{00000000-0005-0000-0000-0000A0840000}"/>
    <cellStyle name="Migliaia 41 6 3" xfId="5813" xr:uid="{00000000-0005-0000-0000-0000A1840000}"/>
    <cellStyle name="Migliaia 41 6 3 2" xfId="31659" xr:uid="{00000000-0005-0000-0000-0000A2840000}"/>
    <cellStyle name="Migliaia 41 6 3 2 2" xfId="36819" xr:uid="{00000000-0005-0000-0000-0000A3840000}"/>
    <cellStyle name="Migliaia 41 6 3 2 3" xfId="42121" xr:uid="{00000000-0005-0000-0000-0000A4840000}"/>
    <cellStyle name="Migliaia 41 6 3 3" xfId="34168" xr:uid="{00000000-0005-0000-0000-0000A5840000}"/>
    <cellStyle name="Migliaia 41 6 3 4" xfId="39470" xr:uid="{00000000-0005-0000-0000-0000A6840000}"/>
    <cellStyle name="Migliaia 41 6 4" xfId="16944" xr:uid="{00000000-0005-0000-0000-0000A7840000}"/>
    <cellStyle name="Migliaia 41 6 4 2" xfId="35956" xr:uid="{00000000-0005-0000-0000-0000A8840000}"/>
    <cellStyle name="Migliaia 41 6 4 3" xfId="41258" xr:uid="{00000000-0005-0000-0000-0000A9840000}"/>
    <cellStyle name="Migliaia 41 6 4 4" xfId="30403" xr:uid="{00000000-0005-0000-0000-0000AA840000}"/>
    <cellStyle name="Migliaia 41 6 5" xfId="33356" xr:uid="{00000000-0005-0000-0000-0000AB840000}"/>
    <cellStyle name="Migliaia 41 6 6" xfId="38607" xr:uid="{00000000-0005-0000-0000-0000AC840000}"/>
    <cellStyle name="Migliaia 41 6 7" xfId="12873" xr:uid="{00000000-0005-0000-0000-0000AD840000}"/>
    <cellStyle name="Migliaia 41 7" xfId="4120" xr:uid="{00000000-0005-0000-0000-0000AE840000}"/>
    <cellStyle name="Migliaia 41 7 2" xfId="10590" xr:uid="{00000000-0005-0000-0000-0000AF840000}"/>
    <cellStyle name="Migliaia 41 7 2 2" xfId="31660" xr:uid="{00000000-0005-0000-0000-0000B0840000}"/>
    <cellStyle name="Migliaia 41 7 2 2 2" xfId="36820" xr:uid="{00000000-0005-0000-0000-0000B1840000}"/>
    <cellStyle name="Migliaia 41 7 2 2 3" xfId="42122" xr:uid="{00000000-0005-0000-0000-0000B2840000}"/>
    <cellStyle name="Migliaia 41 7 2 3" xfId="34169" xr:uid="{00000000-0005-0000-0000-0000B3840000}"/>
    <cellStyle name="Migliaia 41 7 2 4" xfId="39471" xr:uid="{00000000-0005-0000-0000-0000B4840000}"/>
    <cellStyle name="Migliaia 41 7 3" xfId="16946" xr:uid="{00000000-0005-0000-0000-0000B5840000}"/>
    <cellStyle name="Migliaia 41 7 3 2" xfId="35957" xr:uid="{00000000-0005-0000-0000-0000B6840000}"/>
    <cellStyle name="Migliaia 41 7 3 3" xfId="41259" xr:uid="{00000000-0005-0000-0000-0000B7840000}"/>
    <cellStyle name="Migliaia 41 7 3 4" xfId="30404" xr:uid="{00000000-0005-0000-0000-0000B8840000}"/>
    <cellStyle name="Migliaia 41 7 4" xfId="33357" xr:uid="{00000000-0005-0000-0000-0000B9840000}"/>
    <cellStyle name="Migliaia 41 7 5" xfId="38608" xr:uid="{00000000-0005-0000-0000-0000BA840000}"/>
    <cellStyle name="Migliaia 41 7 6" xfId="12875" xr:uid="{00000000-0005-0000-0000-0000BB840000}"/>
    <cellStyle name="Migliaia 41 8" xfId="3703" xr:uid="{00000000-0005-0000-0000-0000BC840000}"/>
    <cellStyle name="Migliaia 41 8 2" xfId="10295" xr:uid="{00000000-0005-0000-0000-0000BD840000}"/>
    <cellStyle name="Migliaia 41 8 2 2" xfId="31661" xr:uid="{00000000-0005-0000-0000-0000BE840000}"/>
    <cellStyle name="Migliaia 41 8 2 2 2" xfId="36821" xr:uid="{00000000-0005-0000-0000-0000BF840000}"/>
    <cellStyle name="Migliaia 41 8 2 2 3" xfId="42123" xr:uid="{00000000-0005-0000-0000-0000C0840000}"/>
    <cellStyle name="Migliaia 41 8 2 3" xfId="34170" xr:uid="{00000000-0005-0000-0000-0000C1840000}"/>
    <cellStyle name="Migliaia 41 8 2 4" xfId="39472" xr:uid="{00000000-0005-0000-0000-0000C2840000}"/>
    <cellStyle name="Migliaia 41 8 3" xfId="16947" xr:uid="{00000000-0005-0000-0000-0000C3840000}"/>
    <cellStyle name="Migliaia 41 8 3 2" xfId="35958" xr:uid="{00000000-0005-0000-0000-0000C4840000}"/>
    <cellStyle name="Migliaia 41 8 3 3" xfId="41260" xr:uid="{00000000-0005-0000-0000-0000C5840000}"/>
    <cellStyle name="Migliaia 41 8 3 4" xfId="30405" xr:uid="{00000000-0005-0000-0000-0000C6840000}"/>
    <cellStyle name="Migliaia 41 8 4" xfId="33358" xr:uid="{00000000-0005-0000-0000-0000C7840000}"/>
    <cellStyle name="Migliaia 41 8 5" xfId="38609" xr:uid="{00000000-0005-0000-0000-0000C8840000}"/>
    <cellStyle name="Migliaia 41 8 6" xfId="12876" xr:uid="{00000000-0005-0000-0000-0000C9840000}"/>
    <cellStyle name="Migliaia 41 9" xfId="13511" xr:uid="{00000000-0005-0000-0000-0000CA840000}"/>
    <cellStyle name="Migliaia 41 9 2" xfId="30406" xr:uid="{00000000-0005-0000-0000-0000CB840000}"/>
    <cellStyle name="Migliaia 41 9 2 2" xfId="35959" xr:uid="{00000000-0005-0000-0000-0000CC840000}"/>
    <cellStyle name="Migliaia 41 9 2 3" xfId="41261" xr:uid="{00000000-0005-0000-0000-0000CD840000}"/>
    <cellStyle name="Migliaia 41 9 3" xfId="33359" xr:uid="{00000000-0005-0000-0000-0000CE840000}"/>
    <cellStyle name="Migliaia 41 9 4" xfId="38610" xr:uid="{00000000-0005-0000-0000-0000CF840000}"/>
    <cellStyle name="Migliaia 42" xfId="581" xr:uid="{00000000-0005-0000-0000-0000D0840000}"/>
    <cellStyle name="Migliaia 42 10" xfId="16948" xr:uid="{00000000-0005-0000-0000-0000D1840000}"/>
    <cellStyle name="Migliaia 42 10 2" xfId="35960" xr:uid="{00000000-0005-0000-0000-0000D2840000}"/>
    <cellStyle name="Migliaia 42 10 3" xfId="41262" xr:uid="{00000000-0005-0000-0000-0000D3840000}"/>
    <cellStyle name="Migliaia 42 10 4" xfId="30407" xr:uid="{00000000-0005-0000-0000-0000D4840000}"/>
    <cellStyle name="Migliaia 42 11" xfId="33360" xr:uid="{00000000-0005-0000-0000-0000D5840000}"/>
    <cellStyle name="Migliaia 42 12" xfId="38611" xr:uid="{00000000-0005-0000-0000-0000D6840000}"/>
    <cellStyle name="Migliaia 42 13" xfId="1891" xr:uid="{00000000-0005-0000-0000-0000D7840000}"/>
    <cellStyle name="Migliaia 42 2" xfId="582" xr:uid="{00000000-0005-0000-0000-0000D8840000}"/>
    <cellStyle name="Migliaia 42 2 2" xfId="2542" xr:uid="{00000000-0005-0000-0000-0000D9840000}"/>
    <cellStyle name="Migliaia 42 2 2 2" xfId="4516" xr:uid="{00000000-0005-0000-0000-0000DA840000}"/>
    <cellStyle name="Migliaia 42 2 2 2 2" xfId="10705" xr:uid="{00000000-0005-0000-0000-0000DB840000}"/>
    <cellStyle name="Migliaia 42 2 2 2 2 2" xfId="35961" xr:uid="{00000000-0005-0000-0000-0000DC840000}"/>
    <cellStyle name="Migliaia 42 2 2 2 2 3" xfId="41263" xr:uid="{00000000-0005-0000-0000-0000DD840000}"/>
    <cellStyle name="Migliaia 42 2 2 2 3" xfId="14779" xr:uid="{00000000-0005-0000-0000-0000DE840000}"/>
    <cellStyle name="Migliaia 42 2 2 2 4" xfId="16951" xr:uid="{00000000-0005-0000-0000-0000DF840000}"/>
    <cellStyle name="Migliaia 42 2 2 2 4 2" xfId="38612" xr:uid="{00000000-0005-0000-0000-0000E0840000}"/>
    <cellStyle name="Migliaia 42 2 2 2 5" xfId="12877" xr:uid="{00000000-0005-0000-0000-0000E1840000}"/>
    <cellStyle name="Migliaia 42 2 2 3" xfId="7930" xr:uid="{00000000-0005-0000-0000-0000E2840000}"/>
    <cellStyle name="Migliaia 42 2 2 3 2" xfId="31662" xr:uid="{00000000-0005-0000-0000-0000E3840000}"/>
    <cellStyle name="Migliaia 42 2 2 3 2 2" xfId="36822" xr:uid="{00000000-0005-0000-0000-0000E4840000}"/>
    <cellStyle name="Migliaia 42 2 2 3 2 3" xfId="42124" xr:uid="{00000000-0005-0000-0000-0000E5840000}"/>
    <cellStyle name="Migliaia 42 2 2 3 3" xfId="34171" xr:uid="{00000000-0005-0000-0000-0000E6840000}"/>
    <cellStyle name="Migliaia 42 2 2 3 4" xfId="39473" xr:uid="{00000000-0005-0000-0000-0000E7840000}"/>
    <cellStyle name="Migliaia 42 2 2 4" xfId="7084" xr:uid="{00000000-0005-0000-0000-0000E8840000}"/>
    <cellStyle name="Migliaia 42 2 2 4 2" xfId="17857" xr:uid="{00000000-0005-0000-0000-0000E9840000}"/>
    <cellStyle name="Migliaia 42 2 2 4 3" xfId="43596" xr:uid="{00000000-0005-0000-0000-0000EA840000}"/>
    <cellStyle name="Migliaia 42 2 2 4 4" xfId="46850" xr:uid="{00000000-0005-0000-0000-0000EB840000}"/>
    <cellStyle name="Migliaia 42 2 2 4 5" xfId="49866" xr:uid="{00000000-0005-0000-0000-0000EC840000}"/>
    <cellStyle name="Migliaia 42 2 2 5" xfId="16950" xr:uid="{00000000-0005-0000-0000-0000ED840000}"/>
    <cellStyle name="Migliaia 42 2 2 6" xfId="21298" xr:uid="{00000000-0005-0000-0000-0000EE840000}"/>
    <cellStyle name="Migliaia 42 2 3" xfId="4124" xr:uid="{00000000-0005-0000-0000-0000EF840000}"/>
    <cellStyle name="Migliaia 42 2 3 2" xfId="10594" xr:uid="{00000000-0005-0000-0000-0000F0840000}"/>
    <cellStyle name="Migliaia 42 2 3 2 2" xfId="31663" xr:uid="{00000000-0005-0000-0000-0000F1840000}"/>
    <cellStyle name="Migliaia 42 2 3 2 2 2" xfId="36823" xr:uid="{00000000-0005-0000-0000-0000F2840000}"/>
    <cellStyle name="Migliaia 42 2 3 2 2 3" xfId="42125" xr:uid="{00000000-0005-0000-0000-0000F3840000}"/>
    <cellStyle name="Migliaia 42 2 3 2 3" xfId="34172" xr:uid="{00000000-0005-0000-0000-0000F4840000}"/>
    <cellStyle name="Migliaia 42 2 3 2 4" xfId="39474" xr:uid="{00000000-0005-0000-0000-0000F5840000}"/>
    <cellStyle name="Migliaia 42 2 3 3" xfId="16952" xr:uid="{00000000-0005-0000-0000-0000F6840000}"/>
    <cellStyle name="Migliaia 42 2 3 3 2" xfId="35962" xr:uid="{00000000-0005-0000-0000-0000F7840000}"/>
    <cellStyle name="Migliaia 42 2 3 3 3" xfId="41264" xr:uid="{00000000-0005-0000-0000-0000F8840000}"/>
    <cellStyle name="Migliaia 42 2 3 3 4" xfId="30408" xr:uid="{00000000-0005-0000-0000-0000F9840000}"/>
    <cellStyle name="Migliaia 42 2 3 4" xfId="33361" xr:uid="{00000000-0005-0000-0000-0000FA840000}"/>
    <cellStyle name="Migliaia 42 2 3 5" xfId="38613" xr:uid="{00000000-0005-0000-0000-0000FB840000}"/>
    <cellStyle name="Migliaia 42 2 3 6" xfId="12878" xr:uid="{00000000-0005-0000-0000-0000FC840000}"/>
    <cellStyle name="Migliaia 42 2 4" xfId="3708" xr:uid="{00000000-0005-0000-0000-0000FD840000}"/>
    <cellStyle name="Migliaia 42 2 4 2" xfId="10299" xr:uid="{00000000-0005-0000-0000-0000FE840000}"/>
    <cellStyle name="Migliaia 42 2 4 2 2" xfId="35963" xr:uid="{00000000-0005-0000-0000-0000FF840000}"/>
    <cellStyle name="Migliaia 42 2 4 2 3" xfId="41265" xr:uid="{00000000-0005-0000-0000-000000850000}"/>
    <cellStyle name="Migliaia 42 2 4 3" xfId="15007" xr:uid="{00000000-0005-0000-0000-000001850000}"/>
    <cellStyle name="Migliaia 42 2 4 4" xfId="16953" xr:uid="{00000000-0005-0000-0000-000002850000}"/>
    <cellStyle name="Migliaia 42 2 4 4 2" xfId="38614" xr:uid="{00000000-0005-0000-0000-000003850000}"/>
    <cellStyle name="Migliaia 42 2 4 5" xfId="12879" xr:uid="{00000000-0005-0000-0000-000004850000}"/>
    <cellStyle name="Migliaia 42 2 5" xfId="9445" xr:uid="{00000000-0005-0000-0000-000005850000}"/>
    <cellStyle name="Migliaia 42 2 5 2" xfId="30409" xr:uid="{00000000-0005-0000-0000-000006850000}"/>
    <cellStyle name="Migliaia 42 2 5 2 2" xfId="35964" xr:uid="{00000000-0005-0000-0000-000007850000}"/>
    <cellStyle name="Migliaia 42 2 5 2 3" xfId="41266" xr:uid="{00000000-0005-0000-0000-000008850000}"/>
    <cellStyle name="Migliaia 42 2 5 3" xfId="33362" xr:uid="{00000000-0005-0000-0000-000009850000}"/>
    <cellStyle name="Migliaia 42 2 5 4" xfId="38615" xr:uid="{00000000-0005-0000-0000-00000A850000}"/>
    <cellStyle name="Migliaia 42 2 6" xfId="16949" xr:uid="{00000000-0005-0000-0000-00000B850000}"/>
    <cellStyle name="Migliaia 42 2 6 2" xfId="30410" xr:uid="{00000000-0005-0000-0000-00000C850000}"/>
    <cellStyle name="Migliaia 42 2 6 2 2" xfId="35965" xr:uid="{00000000-0005-0000-0000-00000D850000}"/>
    <cellStyle name="Migliaia 42 2 6 2 3" xfId="41267" xr:uid="{00000000-0005-0000-0000-00000E850000}"/>
    <cellStyle name="Migliaia 42 2 6 3" xfId="33363" xr:uid="{00000000-0005-0000-0000-00000F850000}"/>
    <cellStyle name="Migliaia 42 2 6 4" xfId="38616" xr:uid="{00000000-0005-0000-0000-000010850000}"/>
    <cellStyle name="Migliaia 42 2 6 5" xfId="21299" xr:uid="{00000000-0005-0000-0000-000011850000}"/>
    <cellStyle name="Migliaia 42 2 7" xfId="21297" xr:uid="{00000000-0005-0000-0000-000012850000}"/>
    <cellStyle name="Migliaia 42 2 8" xfId="1892" xr:uid="{00000000-0005-0000-0000-000013850000}"/>
    <cellStyle name="Migliaia 42 3" xfId="583" xr:uid="{00000000-0005-0000-0000-000014850000}"/>
    <cellStyle name="Migliaia 42 3 10" xfId="21300" xr:uid="{00000000-0005-0000-0000-000015850000}"/>
    <cellStyle name="Migliaia 42 3 11" xfId="12880" xr:uid="{00000000-0005-0000-0000-000016850000}"/>
    <cellStyle name="Migliaia 42 3 12" xfId="1893" xr:uid="{00000000-0005-0000-0000-000017850000}"/>
    <cellStyle name="Migliaia 42 3 2" xfId="584" xr:uid="{00000000-0005-0000-0000-000018850000}"/>
    <cellStyle name="Migliaia 42 3 2 2" xfId="4518" xr:uid="{00000000-0005-0000-0000-000019850000}"/>
    <cellStyle name="Migliaia 42 3 2 2 2" xfId="8336" xr:uid="{00000000-0005-0000-0000-00001A850000}"/>
    <cellStyle name="Migliaia 42 3 2 2 2 2" xfId="14780" xr:uid="{00000000-0005-0000-0000-00001B850000}"/>
    <cellStyle name="Migliaia 42 3 2 2 2 2 2" xfId="18186" xr:uid="{00000000-0005-0000-0000-00001C850000}"/>
    <cellStyle name="Migliaia 42 3 2 2 2 2 2 2" xfId="35966" xr:uid="{00000000-0005-0000-0000-00001D850000}"/>
    <cellStyle name="Migliaia 42 3 2 2 2 2 3" xfId="41268" xr:uid="{00000000-0005-0000-0000-00001E850000}"/>
    <cellStyle name="Migliaia 42 3 2 2 2 2 4" xfId="30411" xr:uid="{00000000-0005-0000-0000-00001F850000}"/>
    <cellStyle name="Migliaia 42 3 2 2 2 3" xfId="33364" xr:uid="{00000000-0005-0000-0000-000020850000}"/>
    <cellStyle name="Migliaia 42 3 2 2 2 4" xfId="38617" xr:uid="{00000000-0005-0000-0000-000021850000}"/>
    <cellStyle name="Migliaia 42 3 2 2 2 5" xfId="20270" xr:uid="{00000000-0005-0000-0000-000022850000}"/>
    <cellStyle name="Migliaia 42 3 2 2 2 6" xfId="47192" xr:uid="{00000000-0005-0000-0000-000023850000}"/>
    <cellStyle name="Migliaia 42 3 2 2 2 7" xfId="50208" xr:uid="{00000000-0005-0000-0000-000024850000}"/>
    <cellStyle name="Migliaia 42 3 2 2 2 8" xfId="13984" xr:uid="{00000000-0005-0000-0000-000025850000}"/>
    <cellStyle name="Migliaia 42 3 2 2 3" xfId="7871" xr:uid="{00000000-0005-0000-0000-000026850000}"/>
    <cellStyle name="Migliaia 42 3 2 2 4" xfId="7085" xr:uid="{00000000-0005-0000-0000-000027850000}"/>
    <cellStyle name="Migliaia 42 3 2 2 4 2" xfId="17858" xr:uid="{00000000-0005-0000-0000-000028850000}"/>
    <cellStyle name="Migliaia 42 3 2 2 4 3" xfId="43712" xr:uid="{00000000-0005-0000-0000-000029850000}"/>
    <cellStyle name="Migliaia 42 3 2 2 4 4" xfId="46851" xr:uid="{00000000-0005-0000-0000-00002A850000}"/>
    <cellStyle name="Migliaia 42 3 2 2 4 5" xfId="49867" xr:uid="{00000000-0005-0000-0000-00002B850000}"/>
    <cellStyle name="Migliaia 42 3 2 2 5" xfId="16956" xr:uid="{00000000-0005-0000-0000-00002C850000}"/>
    <cellStyle name="Migliaia 42 3 2 2 6" xfId="21302" xr:uid="{00000000-0005-0000-0000-00002D850000}"/>
    <cellStyle name="Migliaia 42 3 2 3" xfId="3710" xr:uid="{00000000-0005-0000-0000-00002E850000}"/>
    <cellStyle name="Migliaia 42 3 2 3 2" xfId="8712" xr:uid="{00000000-0005-0000-0000-00002F850000}"/>
    <cellStyle name="Migliaia 42 3 2 3 2 2" xfId="35967" xr:uid="{00000000-0005-0000-0000-000030850000}"/>
    <cellStyle name="Migliaia 42 3 2 3 2 3" xfId="41269" xr:uid="{00000000-0005-0000-0000-000031850000}"/>
    <cellStyle name="Migliaia 42 3 2 3 2 4" xfId="30412" xr:uid="{00000000-0005-0000-0000-000032850000}"/>
    <cellStyle name="Migliaia 42 3 2 3 3" xfId="8337" xr:uid="{00000000-0005-0000-0000-000033850000}"/>
    <cellStyle name="Migliaia 42 3 2 3 4" xfId="16957" xr:uid="{00000000-0005-0000-0000-000034850000}"/>
    <cellStyle name="Migliaia 42 3 2 3 4 2" xfId="38618" xr:uid="{00000000-0005-0000-0000-000035850000}"/>
    <cellStyle name="Migliaia 42 3 2 3 5" xfId="12881" xr:uid="{00000000-0005-0000-0000-000036850000}"/>
    <cellStyle name="Migliaia 42 3 2 4" xfId="7683" xr:uid="{00000000-0005-0000-0000-000037850000}"/>
    <cellStyle name="Migliaia 42 3 2 4 2" xfId="14402" xr:uid="{00000000-0005-0000-0000-000038850000}"/>
    <cellStyle name="Migliaia 42 3 2 4 2 2" xfId="35968" xr:uid="{00000000-0005-0000-0000-000039850000}"/>
    <cellStyle name="Migliaia 42 3 2 4 2 3" xfId="41270" xr:uid="{00000000-0005-0000-0000-00003A850000}"/>
    <cellStyle name="Migliaia 42 3 2 4 3" xfId="33365" xr:uid="{00000000-0005-0000-0000-00003B850000}"/>
    <cellStyle name="Migliaia 42 3 2 4 4" xfId="38619" xr:uid="{00000000-0005-0000-0000-00003C850000}"/>
    <cellStyle name="Migliaia 42 3 2 4 5" xfId="13514" xr:uid="{00000000-0005-0000-0000-00003D850000}"/>
    <cellStyle name="Migliaia 42 3 2 5" xfId="13624" xr:uid="{00000000-0005-0000-0000-00003E850000}"/>
    <cellStyle name="Migliaia 42 3 2 5 2" xfId="30413" xr:uid="{00000000-0005-0000-0000-00003F850000}"/>
    <cellStyle name="Migliaia 42 3 2 5 2 2" xfId="35969" xr:uid="{00000000-0005-0000-0000-000040850000}"/>
    <cellStyle name="Migliaia 42 3 2 5 2 3" xfId="41271" xr:uid="{00000000-0005-0000-0000-000041850000}"/>
    <cellStyle name="Migliaia 42 3 2 5 3" xfId="33366" xr:uid="{00000000-0005-0000-0000-000042850000}"/>
    <cellStyle name="Migliaia 42 3 2 5 4" xfId="38620" xr:uid="{00000000-0005-0000-0000-000043850000}"/>
    <cellStyle name="Migliaia 42 3 2 6" xfId="16955" xr:uid="{00000000-0005-0000-0000-000044850000}"/>
    <cellStyle name="Migliaia 42 3 2 6 2" xfId="30414" xr:uid="{00000000-0005-0000-0000-000045850000}"/>
    <cellStyle name="Migliaia 42 3 2 6 2 2" xfId="35970" xr:uid="{00000000-0005-0000-0000-000046850000}"/>
    <cellStyle name="Migliaia 42 3 2 6 2 3" xfId="41272" xr:uid="{00000000-0005-0000-0000-000047850000}"/>
    <cellStyle name="Migliaia 42 3 2 6 3" xfId="33367" xr:uid="{00000000-0005-0000-0000-000048850000}"/>
    <cellStyle name="Migliaia 42 3 2 6 4" xfId="38621" xr:uid="{00000000-0005-0000-0000-000049850000}"/>
    <cellStyle name="Migliaia 42 3 2 6 5" xfId="21303" xr:uid="{00000000-0005-0000-0000-00004A850000}"/>
    <cellStyle name="Migliaia 42 3 2 7" xfId="21301" xr:uid="{00000000-0005-0000-0000-00004B850000}"/>
    <cellStyle name="Migliaia 42 3 2 8" xfId="2544" xr:uid="{00000000-0005-0000-0000-00004C850000}"/>
    <cellStyle name="Migliaia 42 3 3" xfId="2543" xr:uid="{00000000-0005-0000-0000-00004D850000}"/>
    <cellStyle name="Migliaia 42 3 3 2" xfId="4517" xr:uid="{00000000-0005-0000-0000-00004E850000}"/>
    <cellStyle name="Migliaia 42 3 3 2 2" xfId="6064" xr:uid="{00000000-0005-0000-0000-00004F850000}"/>
    <cellStyle name="Migliaia 42 3 3 2 2 2" xfId="35972" xr:uid="{00000000-0005-0000-0000-000050850000}"/>
    <cellStyle name="Migliaia 42 3 3 2 2 3" xfId="41274" xr:uid="{00000000-0005-0000-0000-000051850000}"/>
    <cellStyle name="Migliaia 42 3 3 2 3" xfId="14543" xr:uid="{00000000-0005-0000-0000-000052850000}"/>
    <cellStyle name="Migliaia 42 3 3 2 4" xfId="16959" xr:uid="{00000000-0005-0000-0000-000053850000}"/>
    <cellStyle name="Migliaia 42 3 3 2 4 2" xfId="38623" xr:uid="{00000000-0005-0000-0000-000054850000}"/>
    <cellStyle name="Migliaia 42 3 3 2 5" xfId="12883" xr:uid="{00000000-0005-0000-0000-000055850000}"/>
    <cellStyle name="Migliaia 42 3 3 3" xfId="5816" xr:uid="{00000000-0005-0000-0000-000056850000}"/>
    <cellStyle name="Migliaia 42 3 3 3 2" xfId="30416" xr:uid="{00000000-0005-0000-0000-000057850000}"/>
    <cellStyle name="Migliaia 42 3 3 3 2 2" xfId="35973" xr:uid="{00000000-0005-0000-0000-000058850000}"/>
    <cellStyle name="Migliaia 42 3 3 3 2 3" xfId="41275" xr:uid="{00000000-0005-0000-0000-000059850000}"/>
    <cellStyle name="Migliaia 42 3 3 3 3" xfId="33369" xr:uid="{00000000-0005-0000-0000-00005A850000}"/>
    <cellStyle name="Migliaia 42 3 3 3 4" xfId="38624" xr:uid="{00000000-0005-0000-0000-00005B850000}"/>
    <cellStyle name="Migliaia 42 3 3 4" xfId="16958" xr:uid="{00000000-0005-0000-0000-00005C850000}"/>
    <cellStyle name="Migliaia 42 3 3 4 2" xfId="30417" xr:uid="{00000000-0005-0000-0000-00005D850000}"/>
    <cellStyle name="Migliaia 42 3 3 4 2 2" xfId="35974" xr:uid="{00000000-0005-0000-0000-00005E850000}"/>
    <cellStyle name="Migliaia 42 3 3 4 2 3" xfId="41276" xr:uid="{00000000-0005-0000-0000-00005F850000}"/>
    <cellStyle name="Migliaia 42 3 3 4 3" xfId="33370" xr:uid="{00000000-0005-0000-0000-000060850000}"/>
    <cellStyle name="Migliaia 42 3 3 4 4" xfId="38625" xr:uid="{00000000-0005-0000-0000-000061850000}"/>
    <cellStyle name="Migliaia 42 3 3 4 5" xfId="21304" xr:uid="{00000000-0005-0000-0000-000062850000}"/>
    <cellStyle name="Migliaia 42 3 3 5" xfId="21305" xr:uid="{00000000-0005-0000-0000-000063850000}"/>
    <cellStyle name="Migliaia 42 3 3 5 2" xfId="30418" xr:uid="{00000000-0005-0000-0000-000064850000}"/>
    <cellStyle name="Migliaia 42 3 3 5 2 2" xfId="35975" xr:uid="{00000000-0005-0000-0000-000065850000}"/>
    <cellStyle name="Migliaia 42 3 3 5 2 3" xfId="41277" xr:uid="{00000000-0005-0000-0000-000066850000}"/>
    <cellStyle name="Migliaia 42 3 3 5 3" xfId="33371" xr:uid="{00000000-0005-0000-0000-000067850000}"/>
    <cellStyle name="Migliaia 42 3 3 5 4" xfId="38626" xr:uid="{00000000-0005-0000-0000-000068850000}"/>
    <cellStyle name="Migliaia 42 3 3 6" xfId="30415" xr:uid="{00000000-0005-0000-0000-000069850000}"/>
    <cellStyle name="Migliaia 42 3 3 6 2" xfId="35971" xr:uid="{00000000-0005-0000-0000-00006A850000}"/>
    <cellStyle name="Migliaia 42 3 3 6 3" xfId="41273" xr:uid="{00000000-0005-0000-0000-00006B850000}"/>
    <cellStyle name="Migliaia 42 3 3 7" xfId="33368" xr:uid="{00000000-0005-0000-0000-00006C850000}"/>
    <cellStyle name="Migliaia 42 3 3 8" xfId="38622" xr:uid="{00000000-0005-0000-0000-00006D850000}"/>
    <cellStyle name="Migliaia 42 3 3 9" xfId="12882" xr:uid="{00000000-0005-0000-0000-00006E850000}"/>
    <cellStyle name="Migliaia 42 3 4" xfId="3303" xr:uid="{00000000-0005-0000-0000-00006F850000}"/>
    <cellStyle name="Migliaia 42 3 4 2" xfId="4813" xr:uid="{00000000-0005-0000-0000-000070850000}"/>
    <cellStyle name="Migliaia 42 3 4 2 2" xfId="10765" xr:uid="{00000000-0005-0000-0000-000071850000}"/>
    <cellStyle name="Migliaia 42 3 4 2 3" xfId="14937" xr:uid="{00000000-0005-0000-0000-000072850000}"/>
    <cellStyle name="Migliaia 42 3 4 2 4" xfId="16961" xr:uid="{00000000-0005-0000-0000-000073850000}"/>
    <cellStyle name="Migliaia 42 3 4 2 5" xfId="28705" xr:uid="{00000000-0005-0000-0000-000074850000}"/>
    <cellStyle name="Migliaia 42 3 4 2 6" xfId="12885" xr:uid="{00000000-0005-0000-0000-000075850000}"/>
    <cellStyle name="Migliaia 42 3 4 3" xfId="10013" xr:uid="{00000000-0005-0000-0000-000076850000}"/>
    <cellStyle name="Migliaia 42 3 4 3 2" xfId="31664" xr:uid="{00000000-0005-0000-0000-000077850000}"/>
    <cellStyle name="Migliaia 42 3 4 3 2 2" xfId="36824" xr:uid="{00000000-0005-0000-0000-000078850000}"/>
    <cellStyle name="Migliaia 42 3 4 3 2 3" xfId="42126" xr:uid="{00000000-0005-0000-0000-000079850000}"/>
    <cellStyle name="Migliaia 42 3 4 3 3" xfId="34173" xr:uid="{00000000-0005-0000-0000-00007A850000}"/>
    <cellStyle name="Migliaia 42 3 4 3 4" xfId="39475" xr:uid="{00000000-0005-0000-0000-00007B850000}"/>
    <cellStyle name="Migliaia 42 3 4 4" xfId="16960" xr:uid="{00000000-0005-0000-0000-00007C850000}"/>
    <cellStyle name="Migliaia 42 3 4 4 2" xfId="35976" xr:uid="{00000000-0005-0000-0000-00007D850000}"/>
    <cellStyle name="Migliaia 42 3 4 4 3" xfId="41278" xr:uid="{00000000-0005-0000-0000-00007E850000}"/>
    <cellStyle name="Migliaia 42 3 4 4 4" xfId="30419" xr:uid="{00000000-0005-0000-0000-00007F850000}"/>
    <cellStyle name="Migliaia 42 3 4 5" xfId="33372" xr:uid="{00000000-0005-0000-0000-000080850000}"/>
    <cellStyle name="Migliaia 42 3 4 6" xfId="38627" xr:uid="{00000000-0005-0000-0000-000081850000}"/>
    <cellStyle name="Migliaia 42 3 4 7" xfId="12884" xr:uid="{00000000-0005-0000-0000-000082850000}"/>
    <cellStyle name="Migliaia 42 3 5" xfId="4125" xr:uid="{00000000-0005-0000-0000-000083850000}"/>
    <cellStyle name="Migliaia 42 3 5 2" xfId="10595" xr:uid="{00000000-0005-0000-0000-000084850000}"/>
    <cellStyle name="Migliaia 42 3 5 2 2" xfId="31665" xr:uid="{00000000-0005-0000-0000-000085850000}"/>
    <cellStyle name="Migliaia 42 3 5 2 2 2" xfId="36825" xr:uid="{00000000-0005-0000-0000-000086850000}"/>
    <cellStyle name="Migliaia 42 3 5 2 2 3" xfId="42127" xr:uid="{00000000-0005-0000-0000-000087850000}"/>
    <cellStyle name="Migliaia 42 3 5 2 3" xfId="34174" xr:uid="{00000000-0005-0000-0000-000088850000}"/>
    <cellStyle name="Migliaia 42 3 5 2 4" xfId="39476" xr:uid="{00000000-0005-0000-0000-000089850000}"/>
    <cellStyle name="Migliaia 42 3 5 3" xfId="16962" xr:uid="{00000000-0005-0000-0000-00008A850000}"/>
    <cellStyle name="Migliaia 42 3 5 3 2" xfId="35977" xr:uid="{00000000-0005-0000-0000-00008B850000}"/>
    <cellStyle name="Migliaia 42 3 5 3 3" xfId="41279" xr:uid="{00000000-0005-0000-0000-00008C850000}"/>
    <cellStyle name="Migliaia 42 3 5 3 4" xfId="30420" xr:uid="{00000000-0005-0000-0000-00008D850000}"/>
    <cellStyle name="Migliaia 42 3 5 4" xfId="33373" xr:uid="{00000000-0005-0000-0000-00008E850000}"/>
    <cellStyle name="Migliaia 42 3 5 5" xfId="38628" xr:uid="{00000000-0005-0000-0000-00008F850000}"/>
    <cellStyle name="Migliaia 42 3 5 6" xfId="12886" xr:uid="{00000000-0005-0000-0000-000090850000}"/>
    <cellStyle name="Migliaia 42 3 6" xfId="3709" xr:uid="{00000000-0005-0000-0000-000091850000}"/>
    <cellStyle name="Migliaia 42 3 6 2" xfId="10300" xr:uid="{00000000-0005-0000-0000-000092850000}"/>
    <cellStyle name="Migliaia 42 3 6 2 2" xfId="35978" xr:uid="{00000000-0005-0000-0000-000093850000}"/>
    <cellStyle name="Migliaia 42 3 6 2 3" xfId="41280" xr:uid="{00000000-0005-0000-0000-000094850000}"/>
    <cellStyle name="Migliaia 42 3 6 3" xfId="14918" xr:uid="{00000000-0005-0000-0000-000095850000}"/>
    <cellStyle name="Migliaia 42 3 6 4" xfId="16963" xr:uid="{00000000-0005-0000-0000-000096850000}"/>
    <cellStyle name="Migliaia 42 3 6 4 2" xfId="38629" xr:uid="{00000000-0005-0000-0000-000097850000}"/>
    <cellStyle name="Migliaia 42 3 6 5" xfId="12887" xr:uid="{00000000-0005-0000-0000-000098850000}"/>
    <cellStyle name="Migliaia 42 3 7" xfId="8553" xr:uid="{00000000-0005-0000-0000-000099850000}"/>
    <cellStyle name="Migliaia 42 3 7 2" xfId="30421" xr:uid="{00000000-0005-0000-0000-00009A850000}"/>
    <cellStyle name="Migliaia 42 3 7 2 2" xfId="35979" xr:uid="{00000000-0005-0000-0000-00009B850000}"/>
    <cellStyle name="Migliaia 42 3 7 2 3" xfId="41281" xr:uid="{00000000-0005-0000-0000-00009C850000}"/>
    <cellStyle name="Migliaia 42 3 7 3" xfId="33374" xr:uid="{00000000-0005-0000-0000-00009D850000}"/>
    <cellStyle name="Migliaia 42 3 7 4" xfId="38630" xr:uid="{00000000-0005-0000-0000-00009E850000}"/>
    <cellStyle name="Migliaia 42 3 8" xfId="13625" xr:uid="{00000000-0005-0000-0000-00009F850000}"/>
    <cellStyle name="Migliaia 42 3 8 2" xfId="30422" xr:uid="{00000000-0005-0000-0000-0000A0850000}"/>
    <cellStyle name="Migliaia 42 3 8 2 2" xfId="35980" xr:uid="{00000000-0005-0000-0000-0000A1850000}"/>
    <cellStyle name="Migliaia 42 3 8 2 3" xfId="41282" xr:uid="{00000000-0005-0000-0000-0000A2850000}"/>
    <cellStyle name="Migliaia 42 3 8 3" xfId="33375" xr:uid="{00000000-0005-0000-0000-0000A3850000}"/>
    <cellStyle name="Migliaia 42 3 8 4" xfId="38631" xr:uid="{00000000-0005-0000-0000-0000A4850000}"/>
    <cellStyle name="Migliaia 42 3 8 5" xfId="21306" xr:uid="{00000000-0005-0000-0000-0000A5850000}"/>
    <cellStyle name="Migliaia 42 3 9" xfId="16954" xr:uid="{00000000-0005-0000-0000-0000A6850000}"/>
    <cellStyle name="Migliaia 42 4" xfId="585" xr:uid="{00000000-0005-0000-0000-0000A7850000}"/>
    <cellStyle name="Migliaia 42 4 2" xfId="4519" xr:uid="{00000000-0005-0000-0000-0000A8850000}"/>
    <cellStyle name="Migliaia 42 4 2 2" xfId="5163" xr:uid="{00000000-0005-0000-0000-0000A9850000}"/>
    <cellStyle name="Migliaia 42 4 2 2 2" xfId="30423" xr:uid="{00000000-0005-0000-0000-0000AA850000}"/>
    <cellStyle name="Migliaia 42 4 2 2 2 2" xfId="35981" xr:uid="{00000000-0005-0000-0000-0000AB850000}"/>
    <cellStyle name="Migliaia 42 4 2 2 2 3" xfId="41283" xr:uid="{00000000-0005-0000-0000-0000AC850000}"/>
    <cellStyle name="Migliaia 42 4 2 2 3" xfId="33376" xr:uid="{00000000-0005-0000-0000-0000AD850000}"/>
    <cellStyle name="Migliaia 42 4 2 2 4" xfId="38632" xr:uid="{00000000-0005-0000-0000-0000AE850000}"/>
    <cellStyle name="Migliaia 42 4 2 3" xfId="8338" xr:uid="{00000000-0005-0000-0000-0000AF850000}"/>
    <cellStyle name="Migliaia 42 4 2 3 2" xfId="30424" xr:uid="{00000000-0005-0000-0000-0000B0850000}"/>
    <cellStyle name="Migliaia 42 4 2 3 2 2" xfId="35982" xr:uid="{00000000-0005-0000-0000-0000B1850000}"/>
    <cellStyle name="Migliaia 42 4 2 3 2 3" xfId="41284" xr:uid="{00000000-0005-0000-0000-0000B2850000}"/>
    <cellStyle name="Migliaia 42 4 2 3 3" xfId="33377" xr:uid="{00000000-0005-0000-0000-0000B3850000}"/>
    <cellStyle name="Migliaia 42 4 2 3 4" xfId="38633" xr:uid="{00000000-0005-0000-0000-0000B4850000}"/>
    <cellStyle name="Migliaia 42 4 2 4" xfId="7685" xr:uid="{00000000-0005-0000-0000-0000B5850000}"/>
    <cellStyle name="Migliaia 42 4 2 5" xfId="7087" xr:uid="{00000000-0005-0000-0000-0000B6850000}"/>
    <cellStyle name="Migliaia 42 4 2 5 2" xfId="17860" xr:uid="{00000000-0005-0000-0000-0000B7850000}"/>
    <cellStyle name="Migliaia 42 4 2 5 3" xfId="21632" xr:uid="{00000000-0005-0000-0000-0000B8850000}"/>
    <cellStyle name="Migliaia 42 4 2 5 4" xfId="46853" xr:uid="{00000000-0005-0000-0000-0000B9850000}"/>
    <cellStyle name="Migliaia 42 4 2 5 5" xfId="49869" xr:uid="{00000000-0005-0000-0000-0000BA850000}"/>
    <cellStyle name="Migliaia 42 4 2 6" xfId="16965" xr:uid="{00000000-0005-0000-0000-0000BB850000}"/>
    <cellStyle name="Migliaia 42 4 2 7" xfId="21308" xr:uid="{00000000-0005-0000-0000-0000BC850000}"/>
    <cellStyle name="Migliaia 42 4 3" xfId="5164" xr:uid="{00000000-0005-0000-0000-0000BD850000}"/>
    <cellStyle name="Migliaia 42 4 3 2" xfId="14544" xr:uid="{00000000-0005-0000-0000-0000BE850000}"/>
    <cellStyle name="Migliaia 42 4 3 2 2" xfId="35983" xr:uid="{00000000-0005-0000-0000-0000BF850000}"/>
    <cellStyle name="Migliaia 42 4 3 2 3" xfId="41285" xr:uid="{00000000-0005-0000-0000-0000C0850000}"/>
    <cellStyle name="Migliaia 42 4 3 3" xfId="33378" xr:uid="{00000000-0005-0000-0000-0000C1850000}"/>
    <cellStyle name="Migliaia 42 4 3 4" xfId="38634" xr:uid="{00000000-0005-0000-0000-0000C2850000}"/>
    <cellStyle name="Migliaia 42 4 3 5" xfId="13623" xr:uid="{00000000-0005-0000-0000-0000C3850000}"/>
    <cellStyle name="Migliaia 42 4 4" xfId="8339" xr:uid="{00000000-0005-0000-0000-0000C4850000}"/>
    <cellStyle name="Migliaia 42 4 4 2" xfId="30426" xr:uid="{00000000-0005-0000-0000-0000C5850000}"/>
    <cellStyle name="Migliaia 42 4 4 2 2" xfId="35984" xr:uid="{00000000-0005-0000-0000-0000C6850000}"/>
    <cellStyle name="Migliaia 42 4 4 2 3" xfId="41286" xr:uid="{00000000-0005-0000-0000-0000C7850000}"/>
    <cellStyle name="Migliaia 42 4 4 3" xfId="33379" xr:uid="{00000000-0005-0000-0000-0000C8850000}"/>
    <cellStyle name="Migliaia 42 4 4 4" xfId="38635" xr:uid="{00000000-0005-0000-0000-0000C9850000}"/>
    <cellStyle name="Migliaia 42 4 5" xfId="7684" xr:uid="{00000000-0005-0000-0000-0000CA850000}"/>
    <cellStyle name="Migliaia 42 4 5 2" xfId="30427" xr:uid="{00000000-0005-0000-0000-0000CB850000}"/>
    <cellStyle name="Migliaia 42 4 5 2 2" xfId="35985" xr:uid="{00000000-0005-0000-0000-0000CC850000}"/>
    <cellStyle name="Migliaia 42 4 5 2 3" xfId="41287" xr:uid="{00000000-0005-0000-0000-0000CD850000}"/>
    <cellStyle name="Migliaia 42 4 5 3" xfId="33380" xr:uid="{00000000-0005-0000-0000-0000CE850000}"/>
    <cellStyle name="Migliaia 42 4 5 4" xfId="38636" xr:uid="{00000000-0005-0000-0000-0000CF850000}"/>
    <cellStyle name="Migliaia 42 4 6" xfId="7086" xr:uid="{00000000-0005-0000-0000-0000D0850000}"/>
    <cellStyle name="Migliaia 42 4 6 2" xfId="17859" xr:uid="{00000000-0005-0000-0000-0000D1850000}"/>
    <cellStyle name="Migliaia 42 4 6 2 2" xfId="35986" xr:uid="{00000000-0005-0000-0000-0000D2850000}"/>
    <cellStyle name="Migliaia 42 4 6 2 3" xfId="41288" xr:uid="{00000000-0005-0000-0000-0000D3850000}"/>
    <cellStyle name="Migliaia 42 4 6 2 4" xfId="30428" xr:uid="{00000000-0005-0000-0000-0000D4850000}"/>
    <cellStyle name="Migliaia 42 4 6 3" xfId="33381" xr:uid="{00000000-0005-0000-0000-0000D5850000}"/>
    <cellStyle name="Migliaia 42 4 6 4" xfId="38637" xr:uid="{00000000-0005-0000-0000-0000D6850000}"/>
    <cellStyle name="Migliaia 42 4 6 5" xfId="21313" xr:uid="{00000000-0005-0000-0000-0000D7850000}"/>
    <cellStyle name="Migliaia 42 4 6 6" xfId="44190" xr:uid="{00000000-0005-0000-0000-0000D8850000}"/>
    <cellStyle name="Migliaia 42 4 6 7" xfId="46852" xr:uid="{00000000-0005-0000-0000-0000D9850000}"/>
    <cellStyle name="Migliaia 42 4 6 8" xfId="49868" xr:uid="{00000000-0005-0000-0000-0000DA850000}"/>
    <cellStyle name="Migliaia 42 4 7" xfId="16964" xr:uid="{00000000-0005-0000-0000-0000DB850000}"/>
    <cellStyle name="Migliaia 42 4 7 2" xfId="30429" xr:uid="{00000000-0005-0000-0000-0000DC850000}"/>
    <cellStyle name="Migliaia 42 4 7 2 2" xfId="35987" xr:uid="{00000000-0005-0000-0000-0000DD850000}"/>
    <cellStyle name="Migliaia 42 4 7 2 3" xfId="41289" xr:uid="{00000000-0005-0000-0000-0000DE850000}"/>
    <cellStyle name="Migliaia 42 4 7 3" xfId="33382" xr:uid="{00000000-0005-0000-0000-0000DF850000}"/>
    <cellStyle name="Migliaia 42 4 7 4" xfId="38638" xr:uid="{00000000-0005-0000-0000-0000E0850000}"/>
    <cellStyle name="Migliaia 42 4 7 5" xfId="21314" xr:uid="{00000000-0005-0000-0000-0000E1850000}"/>
    <cellStyle name="Migliaia 42 4 8" xfId="21307" xr:uid="{00000000-0005-0000-0000-0000E2850000}"/>
    <cellStyle name="Migliaia 42 4 9" xfId="2545" xr:uid="{00000000-0005-0000-0000-0000E3850000}"/>
    <cellStyle name="Migliaia 42 5" xfId="586" xr:uid="{00000000-0005-0000-0000-0000E4850000}"/>
    <cellStyle name="Migliaia 42 5 2" xfId="4520" xr:uid="{00000000-0005-0000-0000-0000E5850000}"/>
    <cellStyle name="Migliaia 42 5 2 2" xfId="14781" xr:uid="{00000000-0005-0000-0000-0000E6850000}"/>
    <cellStyle name="Migliaia 42 5 2 2 2" xfId="35988" xr:uid="{00000000-0005-0000-0000-0000E7850000}"/>
    <cellStyle name="Migliaia 42 5 2 2 3" xfId="41290" xr:uid="{00000000-0005-0000-0000-0000E8850000}"/>
    <cellStyle name="Migliaia 42 5 2 3" xfId="16967" xr:uid="{00000000-0005-0000-0000-0000E9850000}"/>
    <cellStyle name="Migliaia 42 5 2 3 2" xfId="33383" xr:uid="{00000000-0005-0000-0000-0000EA850000}"/>
    <cellStyle name="Migliaia 42 5 2 4" xfId="38639" xr:uid="{00000000-0005-0000-0000-0000EB850000}"/>
    <cellStyle name="Migliaia 42 5 2 5" xfId="12888" xr:uid="{00000000-0005-0000-0000-0000EC850000}"/>
    <cellStyle name="Migliaia 42 5 3" xfId="7686" xr:uid="{00000000-0005-0000-0000-0000ED850000}"/>
    <cellStyle name="Migliaia 42 5 3 2" xfId="30431" xr:uid="{00000000-0005-0000-0000-0000EE850000}"/>
    <cellStyle name="Migliaia 42 5 3 2 2" xfId="35989" xr:uid="{00000000-0005-0000-0000-0000EF850000}"/>
    <cellStyle name="Migliaia 42 5 3 2 3" xfId="41291" xr:uid="{00000000-0005-0000-0000-0000F0850000}"/>
    <cellStyle name="Migliaia 42 5 3 3" xfId="33384" xr:uid="{00000000-0005-0000-0000-0000F1850000}"/>
    <cellStyle name="Migliaia 42 5 3 4" xfId="38640" xr:uid="{00000000-0005-0000-0000-0000F2850000}"/>
    <cellStyle name="Migliaia 42 5 4" xfId="7088" xr:uid="{00000000-0005-0000-0000-0000F3850000}"/>
    <cellStyle name="Migliaia 42 5 4 2" xfId="17861" xr:uid="{00000000-0005-0000-0000-0000F4850000}"/>
    <cellStyle name="Migliaia 42 5 4 2 2" xfId="35990" xr:uid="{00000000-0005-0000-0000-0000F5850000}"/>
    <cellStyle name="Migliaia 42 5 4 2 3" xfId="41292" xr:uid="{00000000-0005-0000-0000-0000F6850000}"/>
    <cellStyle name="Migliaia 42 5 4 2 4" xfId="30432" xr:uid="{00000000-0005-0000-0000-0000F7850000}"/>
    <cellStyle name="Migliaia 42 5 4 3" xfId="33385" xr:uid="{00000000-0005-0000-0000-0000F8850000}"/>
    <cellStyle name="Migliaia 42 5 4 4" xfId="38641" xr:uid="{00000000-0005-0000-0000-0000F9850000}"/>
    <cellStyle name="Migliaia 42 5 4 5" xfId="21318" xr:uid="{00000000-0005-0000-0000-0000FA850000}"/>
    <cellStyle name="Migliaia 42 5 4 6" xfId="43971" xr:uid="{00000000-0005-0000-0000-0000FB850000}"/>
    <cellStyle name="Migliaia 42 5 4 7" xfId="46854" xr:uid="{00000000-0005-0000-0000-0000FC850000}"/>
    <cellStyle name="Migliaia 42 5 4 8" xfId="49870" xr:uid="{00000000-0005-0000-0000-0000FD850000}"/>
    <cellStyle name="Migliaia 42 5 5" xfId="16966" xr:uid="{00000000-0005-0000-0000-0000FE850000}"/>
    <cellStyle name="Migliaia 42 5 5 2" xfId="30433" xr:uid="{00000000-0005-0000-0000-0000FF850000}"/>
    <cellStyle name="Migliaia 42 5 5 2 2" xfId="35991" xr:uid="{00000000-0005-0000-0000-000000860000}"/>
    <cellStyle name="Migliaia 42 5 5 2 3" xfId="41293" xr:uid="{00000000-0005-0000-0000-000001860000}"/>
    <cellStyle name="Migliaia 42 5 5 3" xfId="33386" xr:uid="{00000000-0005-0000-0000-000002860000}"/>
    <cellStyle name="Migliaia 42 5 5 4" xfId="38642" xr:uid="{00000000-0005-0000-0000-000003860000}"/>
    <cellStyle name="Migliaia 42 5 5 5" xfId="21319" xr:uid="{00000000-0005-0000-0000-000004860000}"/>
    <cellStyle name="Migliaia 42 5 6" xfId="21320" xr:uid="{00000000-0005-0000-0000-000005860000}"/>
    <cellStyle name="Migliaia 42 5 6 2" xfId="30434" xr:uid="{00000000-0005-0000-0000-000006860000}"/>
    <cellStyle name="Migliaia 42 5 6 2 2" xfId="35992" xr:uid="{00000000-0005-0000-0000-000007860000}"/>
    <cellStyle name="Migliaia 42 5 6 2 3" xfId="41294" xr:uid="{00000000-0005-0000-0000-000008860000}"/>
    <cellStyle name="Migliaia 42 5 6 3" xfId="33387" xr:uid="{00000000-0005-0000-0000-000009860000}"/>
    <cellStyle name="Migliaia 42 5 6 4" xfId="38643" xr:uid="{00000000-0005-0000-0000-00000A860000}"/>
    <cellStyle name="Migliaia 42 5 7" xfId="21315" xr:uid="{00000000-0005-0000-0000-00000B860000}"/>
    <cellStyle name="Migliaia 42 5 8" xfId="2546" xr:uid="{00000000-0005-0000-0000-00000C860000}"/>
    <cellStyle name="Migliaia 42 6" xfId="2541" xr:uid="{00000000-0005-0000-0000-00000D860000}"/>
    <cellStyle name="Migliaia 42 6 2" xfId="4515" xr:uid="{00000000-0005-0000-0000-00000E860000}"/>
    <cellStyle name="Migliaia 42 6 2 2" xfId="6063" xr:uid="{00000000-0005-0000-0000-00000F860000}"/>
    <cellStyle name="Migliaia 42 6 2 3" xfId="14953" xr:uid="{00000000-0005-0000-0000-000010860000}"/>
    <cellStyle name="Migliaia 42 6 2 4" xfId="16969" xr:uid="{00000000-0005-0000-0000-000011860000}"/>
    <cellStyle name="Migliaia 42 6 2 5" xfId="28706" xr:uid="{00000000-0005-0000-0000-000012860000}"/>
    <cellStyle name="Migliaia 42 6 2 6" xfId="12890" xr:uid="{00000000-0005-0000-0000-000013860000}"/>
    <cellStyle name="Migliaia 42 6 3" xfId="5815" xr:uid="{00000000-0005-0000-0000-000014860000}"/>
    <cellStyle name="Migliaia 42 6 3 2" xfId="31666" xr:uid="{00000000-0005-0000-0000-000015860000}"/>
    <cellStyle name="Migliaia 42 6 3 2 2" xfId="36826" xr:uid="{00000000-0005-0000-0000-000016860000}"/>
    <cellStyle name="Migliaia 42 6 3 2 3" xfId="42128" xr:uid="{00000000-0005-0000-0000-000017860000}"/>
    <cellStyle name="Migliaia 42 6 3 3" xfId="34175" xr:uid="{00000000-0005-0000-0000-000018860000}"/>
    <cellStyle name="Migliaia 42 6 3 4" xfId="39477" xr:uid="{00000000-0005-0000-0000-000019860000}"/>
    <cellStyle name="Migliaia 42 6 4" xfId="16968" xr:uid="{00000000-0005-0000-0000-00001A860000}"/>
    <cellStyle name="Migliaia 42 6 4 2" xfId="35993" xr:uid="{00000000-0005-0000-0000-00001B860000}"/>
    <cellStyle name="Migliaia 42 6 4 3" xfId="41295" xr:uid="{00000000-0005-0000-0000-00001C860000}"/>
    <cellStyle name="Migliaia 42 6 4 4" xfId="30435" xr:uid="{00000000-0005-0000-0000-00001D860000}"/>
    <cellStyle name="Migliaia 42 6 5" xfId="33388" xr:uid="{00000000-0005-0000-0000-00001E860000}"/>
    <cellStyle name="Migliaia 42 6 6" xfId="38644" xr:uid="{00000000-0005-0000-0000-00001F860000}"/>
    <cellStyle name="Migliaia 42 6 7" xfId="12889" xr:uid="{00000000-0005-0000-0000-000020860000}"/>
    <cellStyle name="Migliaia 42 7" xfId="4123" xr:uid="{00000000-0005-0000-0000-000021860000}"/>
    <cellStyle name="Migliaia 42 7 2" xfId="10593" xr:uid="{00000000-0005-0000-0000-000022860000}"/>
    <cellStyle name="Migliaia 42 7 2 2" xfId="31667" xr:uid="{00000000-0005-0000-0000-000023860000}"/>
    <cellStyle name="Migliaia 42 7 2 2 2" xfId="36827" xr:uid="{00000000-0005-0000-0000-000024860000}"/>
    <cellStyle name="Migliaia 42 7 2 2 3" xfId="42129" xr:uid="{00000000-0005-0000-0000-000025860000}"/>
    <cellStyle name="Migliaia 42 7 2 3" xfId="34176" xr:uid="{00000000-0005-0000-0000-000026860000}"/>
    <cellStyle name="Migliaia 42 7 2 4" xfId="39478" xr:uid="{00000000-0005-0000-0000-000027860000}"/>
    <cellStyle name="Migliaia 42 7 3" xfId="16970" xr:uid="{00000000-0005-0000-0000-000028860000}"/>
    <cellStyle name="Migliaia 42 7 3 2" xfId="35994" xr:uid="{00000000-0005-0000-0000-000029860000}"/>
    <cellStyle name="Migliaia 42 7 3 3" xfId="41296" xr:uid="{00000000-0005-0000-0000-00002A860000}"/>
    <cellStyle name="Migliaia 42 7 3 4" xfId="30436" xr:uid="{00000000-0005-0000-0000-00002B860000}"/>
    <cellStyle name="Migliaia 42 7 4" xfId="33389" xr:uid="{00000000-0005-0000-0000-00002C860000}"/>
    <cellStyle name="Migliaia 42 7 5" xfId="38645" xr:uid="{00000000-0005-0000-0000-00002D860000}"/>
    <cellStyle name="Migliaia 42 7 6" xfId="12891" xr:uid="{00000000-0005-0000-0000-00002E860000}"/>
    <cellStyle name="Migliaia 42 8" xfId="3707" xr:uid="{00000000-0005-0000-0000-00002F860000}"/>
    <cellStyle name="Migliaia 42 8 2" xfId="10298" xr:uid="{00000000-0005-0000-0000-000030860000}"/>
    <cellStyle name="Migliaia 42 8 2 2" xfId="31668" xr:uid="{00000000-0005-0000-0000-000031860000}"/>
    <cellStyle name="Migliaia 42 8 2 2 2" xfId="36828" xr:uid="{00000000-0005-0000-0000-000032860000}"/>
    <cellStyle name="Migliaia 42 8 2 2 3" xfId="42130" xr:uid="{00000000-0005-0000-0000-000033860000}"/>
    <cellStyle name="Migliaia 42 8 2 3" xfId="34177" xr:uid="{00000000-0005-0000-0000-000034860000}"/>
    <cellStyle name="Migliaia 42 8 2 4" xfId="39479" xr:uid="{00000000-0005-0000-0000-000035860000}"/>
    <cellStyle name="Migliaia 42 8 3" xfId="16971" xr:uid="{00000000-0005-0000-0000-000036860000}"/>
    <cellStyle name="Migliaia 42 8 3 2" xfId="35995" xr:uid="{00000000-0005-0000-0000-000037860000}"/>
    <cellStyle name="Migliaia 42 8 3 3" xfId="41297" xr:uid="{00000000-0005-0000-0000-000038860000}"/>
    <cellStyle name="Migliaia 42 8 3 4" xfId="30437" xr:uid="{00000000-0005-0000-0000-000039860000}"/>
    <cellStyle name="Migliaia 42 8 4" xfId="33390" xr:uid="{00000000-0005-0000-0000-00003A860000}"/>
    <cellStyle name="Migliaia 42 8 5" xfId="38646" xr:uid="{00000000-0005-0000-0000-00003B860000}"/>
    <cellStyle name="Migliaia 42 8 6" xfId="12892" xr:uid="{00000000-0005-0000-0000-00003C860000}"/>
    <cellStyle name="Migliaia 42 9" xfId="13513" xr:uid="{00000000-0005-0000-0000-00003D860000}"/>
    <cellStyle name="Migliaia 42 9 2" xfId="30438" xr:uid="{00000000-0005-0000-0000-00003E860000}"/>
    <cellStyle name="Migliaia 42 9 2 2" xfId="35996" xr:uid="{00000000-0005-0000-0000-00003F860000}"/>
    <cellStyle name="Migliaia 42 9 2 3" xfId="41298" xr:uid="{00000000-0005-0000-0000-000040860000}"/>
    <cellStyle name="Migliaia 42 9 3" xfId="33391" xr:uid="{00000000-0005-0000-0000-000041860000}"/>
    <cellStyle name="Migliaia 42 9 4" xfId="38647" xr:uid="{00000000-0005-0000-0000-000042860000}"/>
    <cellStyle name="Migliaia 43" xfId="587" xr:uid="{00000000-0005-0000-0000-000043860000}"/>
    <cellStyle name="Migliaia 43 10" xfId="16972" xr:uid="{00000000-0005-0000-0000-000044860000}"/>
    <cellStyle name="Migliaia 43 10 2" xfId="35997" xr:uid="{00000000-0005-0000-0000-000045860000}"/>
    <cellStyle name="Migliaia 43 10 3" xfId="41299" xr:uid="{00000000-0005-0000-0000-000046860000}"/>
    <cellStyle name="Migliaia 43 10 4" xfId="30439" xr:uid="{00000000-0005-0000-0000-000047860000}"/>
    <cellStyle name="Migliaia 43 11" xfId="33392" xr:uid="{00000000-0005-0000-0000-000048860000}"/>
    <cellStyle name="Migliaia 43 12" xfId="38648" xr:uid="{00000000-0005-0000-0000-000049860000}"/>
    <cellStyle name="Migliaia 43 13" xfId="1894" xr:uid="{00000000-0005-0000-0000-00004A860000}"/>
    <cellStyle name="Migliaia 43 2" xfId="588" xr:uid="{00000000-0005-0000-0000-00004B860000}"/>
    <cellStyle name="Migliaia 43 2 2" xfId="2548" xr:uid="{00000000-0005-0000-0000-00004C860000}"/>
    <cellStyle name="Migliaia 43 2 2 2" xfId="4522" xr:uid="{00000000-0005-0000-0000-00004D860000}"/>
    <cellStyle name="Migliaia 43 2 2 2 2" xfId="10706" xr:uid="{00000000-0005-0000-0000-00004E860000}"/>
    <cellStyle name="Migliaia 43 2 2 2 2 2" xfId="35998" xr:uid="{00000000-0005-0000-0000-00004F860000}"/>
    <cellStyle name="Migliaia 43 2 2 2 2 3" xfId="41300" xr:uid="{00000000-0005-0000-0000-000050860000}"/>
    <cellStyle name="Migliaia 43 2 2 2 3" xfId="14782" xr:uid="{00000000-0005-0000-0000-000051860000}"/>
    <cellStyle name="Migliaia 43 2 2 2 4" xfId="16975" xr:uid="{00000000-0005-0000-0000-000052860000}"/>
    <cellStyle name="Migliaia 43 2 2 2 4 2" xfId="38649" xr:uid="{00000000-0005-0000-0000-000053860000}"/>
    <cellStyle name="Migliaia 43 2 2 2 5" xfId="12893" xr:uid="{00000000-0005-0000-0000-000054860000}"/>
    <cellStyle name="Migliaia 43 2 2 3" xfId="7931" xr:uid="{00000000-0005-0000-0000-000055860000}"/>
    <cellStyle name="Migliaia 43 2 2 3 2" xfId="31669" xr:uid="{00000000-0005-0000-0000-000056860000}"/>
    <cellStyle name="Migliaia 43 2 2 3 2 2" xfId="36829" xr:uid="{00000000-0005-0000-0000-000057860000}"/>
    <cellStyle name="Migliaia 43 2 2 3 2 3" xfId="42131" xr:uid="{00000000-0005-0000-0000-000058860000}"/>
    <cellStyle name="Migliaia 43 2 2 3 3" xfId="34178" xr:uid="{00000000-0005-0000-0000-000059860000}"/>
    <cellStyle name="Migliaia 43 2 2 3 4" xfId="39480" xr:uid="{00000000-0005-0000-0000-00005A860000}"/>
    <cellStyle name="Migliaia 43 2 2 4" xfId="7089" xr:uid="{00000000-0005-0000-0000-00005B860000}"/>
    <cellStyle name="Migliaia 43 2 2 4 2" xfId="17862" xr:uid="{00000000-0005-0000-0000-00005C860000}"/>
    <cellStyle name="Migliaia 43 2 2 4 3" xfId="42935" xr:uid="{00000000-0005-0000-0000-00005D860000}"/>
    <cellStyle name="Migliaia 43 2 2 4 4" xfId="46855" xr:uid="{00000000-0005-0000-0000-00005E860000}"/>
    <cellStyle name="Migliaia 43 2 2 4 5" xfId="49871" xr:uid="{00000000-0005-0000-0000-00005F860000}"/>
    <cellStyle name="Migliaia 43 2 2 5" xfId="16974" xr:uid="{00000000-0005-0000-0000-000060860000}"/>
    <cellStyle name="Migliaia 43 2 2 6" xfId="21327" xr:uid="{00000000-0005-0000-0000-000061860000}"/>
    <cellStyle name="Migliaia 43 2 3" xfId="4127" xr:uid="{00000000-0005-0000-0000-000062860000}"/>
    <cellStyle name="Migliaia 43 2 3 2" xfId="10597" xr:uid="{00000000-0005-0000-0000-000063860000}"/>
    <cellStyle name="Migliaia 43 2 3 2 2" xfId="31670" xr:uid="{00000000-0005-0000-0000-000064860000}"/>
    <cellStyle name="Migliaia 43 2 3 2 2 2" xfId="36830" xr:uid="{00000000-0005-0000-0000-000065860000}"/>
    <cellStyle name="Migliaia 43 2 3 2 2 3" xfId="42132" xr:uid="{00000000-0005-0000-0000-000066860000}"/>
    <cellStyle name="Migliaia 43 2 3 2 3" xfId="34179" xr:uid="{00000000-0005-0000-0000-000067860000}"/>
    <cellStyle name="Migliaia 43 2 3 2 4" xfId="39481" xr:uid="{00000000-0005-0000-0000-000068860000}"/>
    <cellStyle name="Migliaia 43 2 3 3" xfId="16976" xr:uid="{00000000-0005-0000-0000-000069860000}"/>
    <cellStyle name="Migliaia 43 2 3 3 2" xfId="35999" xr:uid="{00000000-0005-0000-0000-00006A860000}"/>
    <cellStyle name="Migliaia 43 2 3 3 3" xfId="41301" xr:uid="{00000000-0005-0000-0000-00006B860000}"/>
    <cellStyle name="Migliaia 43 2 3 3 4" xfId="30441" xr:uid="{00000000-0005-0000-0000-00006C860000}"/>
    <cellStyle name="Migliaia 43 2 3 4" xfId="33394" xr:uid="{00000000-0005-0000-0000-00006D860000}"/>
    <cellStyle name="Migliaia 43 2 3 5" xfId="38650" xr:uid="{00000000-0005-0000-0000-00006E860000}"/>
    <cellStyle name="Migliaia 43 2 3 6" xfId="12894" xr:uid="{00000000-0005-0000-0000-00006F860000}"/>
    <cellStyle name="Migliaia 43 2 4" xfId="3712" xr:uid="{00000000-0005-0000-0000-000070860000}"/>
    <cellStyle name="Migliaia 43 2 4 2" xfId="10302" xr:uid="{00000000-0005-0000-0000-000071860000}"/>
    <cellStyle name="Migliaia 43 2 4 2 2" xfId="36000" xr:uid="{00000000-0005-0000-0000-000072860000}"/>
    <cellStyle name="Migliaia 43 2 4 2 3" xfId="41302" xr:uid="{00000000-0005-0000-0000-000073860000}"/>
    <cellStyle name="Migliaia 43 2 4 3" xfId="14598" xr:uid="{00000000-0005-0000-0000-000074860000}"/>
    <cellStyle name="Migliaia 43 2 4 4" xfId="16977" xr:uid="{00000000-0005-0000-0000-000075860000}"/>
    <cellStyle name="Migliaia 43 2 4 4 2" xfId="38651" xr:uid="{00000000-0005-0000-0000-000076860000}"/>
    <cellStyle name="Migliaia 43 2 4 5" xfId="12895" xr:uid="{00000000-0005-0000-0000-000077860000}"/>
    <cellStyle name="Migliaia 43 2 5" xfId="9446" xr:uid="{00000000-0005-0000-0000-000078860000}"/>
    <cellStyle name="Migliaia 43 2 5 2" xfId="30442" xr:uid="{00000000-0005-0000-0000-000079860000}"/>
    <cellStyle name="Migliaia 43 2 5 2 2" xfId="36001" xr:uid="{00000000-0005-0000-0000-00007A860000}"/>
    <cellStyle name="Migliaia 43 2 5 2 3" xfId="41303" xr:uid="{00000000-0005-0000-0000-00007B860000}"/>
    <cellStyle name="Migliaia 43 2 5 3" xfId="33396" xr:uid="{00000000-0005-0000-0000-00007C860000}"/>
    <cellStyle name="Migliaia 43 2 5 4" xfId="38652" xr:uid="{00000000-0005-0000-0000-00007D860000}"/>
    <cellStyle name="Migliaia 43 2 6" xfId="16973" xr:uid="{00000000-0005-0000-0000-00007E860000}"/>
    <cellStyle name="Migliaia 43 2 6 2" xfId="30443" xr:uid="{00000000-0005-0000-0000-00007F860000}"/>
    <cellStyle name="Migliaia 43 2 6 2 2" xfId="36002" xr:uid="{00000000-0005-0000-0000-000080860000}"/>
    <cellStyle name="Migliaia 43 2 6 2 3" xfId="41304" xr:uid="{00000000-0005-0000-0000-000081860000}"/>
    <cellStyle name="Migliaia 43 2 6 3" xfId="33397" xr:uid="{00000000-0005-0000-0000-000082860000}"/>
    <cellStyle name="Migliaia 43 2 6 4" xfId="38653" xr:uid="{00000000-0005-0000-0000-000083860000}"/>
    <cellStyle name="Migliaia 43 2 6 5" xfId="21332" xr:uid="{00000000-0005-0000-0000-000084860000}"/>
    <cellStyle name="Migliaia 43 2 7" xfId="21326" xr:uid="{00000000-0005-0000-0000-000085860000}"/>
    <cellStyle name="Migliaia 43 2 8" xfId="1895" xr:uid="{00000000-0005-0000-0000-000086860000}"/>
    <cellStyle name="Migliaia 43 3" xfId="589" xr:uid="{00000000-0005-0000-0000-000087860000}"/>
    <cellStyle name="Migliaia 43 3 10" xfId="21333" xr:uid="{00000000-0005-0000-0000-000088860000}"/>
    <cellStyle name="Migliaia 43 3 11" xfId="12896" xr:uid="{00000000-0005-0000-0000-000089860000}"/>
    <cellStyle name="Migliaia 43 3 12" xfId="1896" xr:uid="{00000000-0005-0000-0000-00008A860000}"/>
    <cellStyle name="Migliaia 43 3 2" xfId="590" xr:uid="{00000000-0005-0000-0000-00008B860000}"/>
    <cellStyle name="Migliaia 43 3 2 2" xfId="4524" xr:uid="{00000000-0005-0000-0000-00008C860000}"/>
    <cellStyle name="Migliaia 43 3 2 2 2" xfId="8340" xr:uid="{00000000-0005-0000-0000-00008D860000}"/>
    <cellStyle name="Migliaia 43 3 2 2 2 2" xfId="14783" xr:uid="{00000000-0005-0000-0000-00008E860000}"/>
    <cellStyle name="Migliaia 43 3 2 2 2 2 2" xfId="18187" xr:uid="{00000000-0005-0000-0000-00008F860000}"/>
    <cellStyle name="Migliaia 43 3 2 2 2 2 2 2" xfId="36003" xr:uid="{00000000-0005-0000-0000-000090860000}"/>
    <cellStyle name="Migliaia 43 3 2 2 2 2 3" xfId="41305" xr:uid="{00000000-0005-0000-0000-000091860000}"/>
    <cellStyle name="Migliaia 43 3 2 2 2 2 4" xfId="30444" xr:uid="{00000000-0005-0000-0000-000092860000}"/>
    <cellStyle name="Migliaia 43 3 2 2 2 3" xfId="33398" xr:uid="{00000000-0005-0000-0000-000093860000}"/>
    <cellStyle name="Migliaia 43 3 2 2 2 4" xfId="38654" xr:uid="{00000000-0005-0000-0000-000094860000}"/>
    <cellStyle name="Migliaia 43 3 2 2 2 5" xfId="43037" xr:uid="{00000000-0005-0000-0000-000095860000}"/>
    <cellStyle name="Migliaia 43 3 2 2 2 6" xfId="47193" xr:uid="{00000000-0005-0000-0000-000096860000}"/>
    <cellStyle name="Migliaia 43 3 2 2 2 7" xfId="50209" xr:uid="{00000000-0005-0000-0000-000097860000}"/>
    <cellStyle name="Migliaia 43 3 2 2 2 8" xfId="13985" xr:uid="{00000000-0005-0000-0000-000098860000}"/>
    <cellStyle name="Migliaia 43 3 2 2 3" xfId="8479" xr:uid="{00000000-0005-0000-0000-000099860000}"/>
    <cellStyle name="Migliaia 43 3 2 2 4" xfId="7090" xr:uid="{00000000-0005-0000-0000-00009A860000}"/>
    <cellStyle name="Migliaia 43 3 2 2 4 2" xfId="17863" xr:uid="{00000000-0005-0000-0000-00009B860000}"/>
    <cellStyle name="Migliaia 43 3 2 2 4 3" xfId="44544" xr:uid="{00000000-0005-0000-0000-00009C860000}"/>
    <cellStyle name="Migliaia 43 3 2 2 4 4" xfId="46856" xr:uid="{00000000-0005-0000-0000-00009D860000}"/>
    <cellStyle name="Migliaia 43 3 2 2 4 5" xfId="49872" xr:uid="{00000000-0005-0000-0000-00009E860000}"/>
    <cellStyle name="Migliaia 43 3 2 2 5" xfId="16980" xr:uid="{00000000-0005-0000-0000-00009F860000}"/>
    <cellStyle name="Migliaia 43 3 2 2 6" xfId="21335" xr:uid="{00000000-0005-0000-0000-0000A0860000}"/>
    <cellStyle name="Migliaia 43 3 2 3" xfId="3714" xr:uid="{00000000-0005-0000-0000-0000A1860000}"/>
    <cellStyle name="Migliaia 43 3 2 3 2" xfId="8711" xr:uid="{00000000-0005-0000-0000-0000A2860000}"/>
    <cellStyle name="Migliaia 43 3 2 3 2 2" xfId="36004" xr:uid="{00000000-0005-0000-0000-0000A3860000}"/>
    <cellStyle name="Migliaia 43 3 2 3 2 3" xfId="41306" xr:uid="{00000000-0005-0000-0000-0000A4860000}"/>
    <cellStyle name="Migliaia 43 3 2 3 2 4" xfId="30445" xr:uid="{00000000-0005-0000-0000-0000A5860000}"/>
    <cellStyle name="Migliaia 43 3 2 3 3" xfId="8341" xr:uid="{00000000-0005-0000-0000-0000A6860000}"/>
    <cellStyle name="Migliaia 43 3 2 3 4" xfId="16981" xr:uid="{00000000-0005-0000-0000-0000A7860000}"/>
    <cellStyle name="Migliaia 43 3 2 3 4 2" xfId="38655" xr:uid="{00000000-0005-0000-0000-0000A8860000}"/>
    <cellStyle name="Migliaia 43 3 2 3 5" xfId="12897" xr:uid="{00000000-0005-0000-0000-0000A9860000}"/>
    <cellStyle name="Migliaia 43 3 2 4" xfId="7687" xr:uid="{00000000-0005-0000-0000-0000AA860000}"/>
    <cellStyle name="Migliaia 43 3 2 4 2" xfId="14403" xr:uid="{00000000-0005-0000-0000-0000AB860000}"/>
    <cellStyle name="Migliaia 43 3 2 4 2 2" xfId="36005" xr:uid="{00000000-0005-0000-0000-0000AC860000}"/>
    <cellStyle name="Migliaia 43 3 2 4 2 3" xfId="41307" xr:uid="{00000000-0005-0000-0000-0000AD860000}"/>
    <cellStyle name="Migliaia 43 3 2 4 3" xfId="33400" xr:uid="{00000000-0005-0000-0000-0000AE860000}"/>
    <cellStyle name="Migliaia 43 3 2 4 4" xfId="38656" xr:uid="{00000000-0005-0000-0000-0000AF860000}"/>
    <cellStyle name="Migliaia 43 3 2 4 5" xfId="13516" xr:uid="{00000000-0005-0000-0000-0000B0860000}"/>
    <cellStyle name="Migliaia 43 3 2 5" xfId="13621" xr:uid="{00000000-0005-0000-0000-0000B1860000}"/>
    <cellStyle name="Migliaia 43 3 2 5 2" xfId="30447" xr:uid="{00000000-0005-0000-0000-0000B2860000}"/>
    <cellStyle name="Migliaia 43 3 2 5 2 2" xfId="36006" xr:uid="{00000000-0005-0000-0000-0000B3860000}"/>
    <cellStyle name="Migliaia 43 3 2 5 2 3" xfId="41308" xr:uid="{00000000-0005-0000-0000-0000B4860000}"/>
    <cellStyle name="Migliaia 43 3 2 5 3" xfId="33401" xr:uid="{00000000-0005-0000-0000-0000B5860000}"/>
    <cellStyle name="Migliaia 43 3 2 5 4" xfId="38657" xr:uid="{00000000-0005-0000-0000-0000B6860000}"/>
    <cellStyle name="Migliaia 43 3 2 6" xfId="16979" xr:uid="{00000000-0005-0000-0000-0000B7860000}"/>
    <cellStyle name="Migliaia 43 3 2 6 2" xfId="30448" xr:uid="{00000000-0005-0000-0000-0000B8860000}"/>
    <cellStyle name="Migliaia 43 3 2 6 2 2" xfId="36007" xr:uid="{00000000-0005-0000-0000-0000B9860000}"/>
    <cellStyle name="Migliaia 43 3 2 6 2 3" xfId="41309" xr:uid="{00000000-0005-0000-0000-0000BA860000}"/>
    <cellStyle name="Migliaia 43 3 2 6 3" xfId="33402" xr:uid="{00000000-0005-0000-0000-0000BB860000}"/>
    <cellStyle name="Migliaia 43 3 2 6 4" xfId="38658" xr:uid="{00000000-0005-0000-0000-0000BC860000}"/>
    <cellStyle name="Migliaia 43 3 2 6 5" xfId="21340" xr:uid="{00000000-0005-0000-0000-0000BD860000}"/>
    <cellStyle name="Migliaia 43 3 2 7" xfId="21334" xr:uid="{00000000-0005-0000-0000-0000BE860000}"/>
    <cellStyle name="Migliaia 43 3 2 8" xfId="2550" xr:uid="{00000000-0005-0000-0000-0000BF860000}"/>
    <cellStyle name="Migliaia 43 3 3" xfId="2549" xr:uid="{00000000-0005-0000-0000-0000C0860000}"/>
    <cellStyle name="Migliaia 43 3 3 2" xfId="4523" xr:uid="{00000000-0005-0000-0000-0000C1860000}"/>
    <cellStyle name="Migliaia 43 3 3 2 2" xfId="6066" xr:uid="{00000000-0005-0000-0000-0000C2860000}"/>
    <cellStyle name="Migliaia 43 3 3 2 2 2" xfId="36009" xr:uid="{00000000-0005-0000-0000-0000C3860000}"/>
    <cellStyle name="Migliaia 43 3 3 2 2 3" xfId="41311" xr:uid="{00000000-0005-0000-0000-0000C4860000}"/>
    <cellStyle name="Migliaia 43 3 3 2 3" xfId="14545" xr:uid="{00000000-0005-0000-0000-0000C5860000}"/>
    <cellStyle name="Migliaia 43 3 3 2 4" xfId="16983" xr:uid="{00000000-0005-0000-0000-0000C6860000}"/>
    <cellStyle name="Migliaia 43 3 3 2 4 2" xfId="38660" xr:uid="{00000000-0005-0000-0000-0000C7860000}"/>
    <cellStyle name="Migliaia 43 3 3 2 5" xfId="12899" xr:uid="{00000000-0005-0000-0000-0000C8860000}"/>
    <cellStyle name="Migliaia 43 3 3 3" xfId="5818" xr:uid="{00000000-0005-0000-0000-0000C9860000}"/>
    <cellStyle name="Migliaia 43 3 3 3 2" xfId="30451" xr:uid="{00000000-0005-0000-0000-0000CA860000}"/>
    <cellStyle name="Migliaia 43 3 3 3 2 2" xfId="36010" xr:uid="{00000000-0005-0000-0000-0000CB860000}"/>
    <cellStyle name="Migliaia 43 3 3 3 2 3" xfId="41312" xr:uid="{00000000-0005-0000-0000-0000CC860000}"/>
    <cellStyle name="Migliaia 43 3 3 3 3" xfId="33405" xr:uid="{00000000-0005-0000-0000-0000CD860000}"/>
    <cellStyle name="Migliaia 43 3 3 3 4" xfId="38661" xr:uid="{00000000-0005-0000-0000-0000CE860000}"/>
    <cellStyle name="Migliaia 43 3 3 4" xfId="16982" xr:uid="{00000000-0005-0000-0000-0000CF860000}"/>
    <cellStyle name="Migliaia 43 3 3 4 2" xfId="30452" xr:uid="{00000000-0005-0000-0000-0000D0860000}"/>
    <cellStyle name="Migliaia 43 3 3 4 2 2" xfId="36011" xr:uid="{00000000-0005-0000-0000-0000D1860000}"/>
    <cellStyle name="Migliaia 43 3 3 4 2 3" xfId="41313" xr:uid="{00000000-0005-0000-0000-0000D2860000}"/>
    <cellStyle name="Migliaia 43 3 3 4 3" xfId="33406" xr:uid="{00000000-0005-0000-0000-0000D3860000}"/>
    <cellStyle name="Migliaia 43 3 3 4 4" xfId="38662" xr:uid="{00000000-0005-0000-0000-0000D4860000}"/>
    <cellStyle name="Migliaia 43 3 3 4 5" xfId="21344" xr:uid="{00000000-0005-0000-0000-0000D5860000}"/>
    <cellStyle name="Migliaia 43 3 3 5" xfId="21345" xr:uid="{00000000-0005-0000-0000-0000D6860000}"/>
    <cellStyle name="Migliaia 43 3 3 5 2" xfId="30453" xr:uid="{00000000-0005-0000-0000-0000D7860000}"/>
    <cellStyle name="Migliaia 43 3 3 5 2 2" xfId="36012" xr:uid="{00000000-0005-0000-0000-0000D8860000}"/>
    <cellStyle name="Migliaia 43 3 3 5 2 3" xfId="41314" xr:uid="{00000000-0005-0000-0000-0000D9860000}"/>
    <cellStyle name="Migliaia 43 3 3 5 3" xfId="33407" xr:uid="{00000000-0005-0000-0000-0000DA860000}"/>
    <cellStyle name="Migliaia 43 3 3 5 4" xfId="38663" xr:uid="{00000000-0005-0000-0000-0000DB860000}"/>
    <cellStyle name="Migliaia 43 3 3 6" xfId="30449" xr:uid="{00000000-0005-0000-0000-0000DC860000}"/>
    <cellStyle name="Migliaia 43 3 3 6 2" xfId="36008" xr:uid="{00000000-0005-0000-0000-0000DD860000}"/>
    <cellStyle name="Migliaia 43 3 3 6 3" xfId="41310" xr:uid="{00000000-0005-0000-0000-0000DE860000}"/>
    <cellStyle name="Migliaia 43 3 3 7" xfId="33403" xr:uid="{00000000-0005-0000-0000-0000DF860000}"/>
    <cellStyle name="Migliaia 43 3 3 8" xfId="38659" xr:uid="{00000000-0005-0000-0000-0000E0860000}"/>
    <cellStyle name="Migliaia 43 3 3 9" xfId="12898" xr:uid="{00000000-0005-0000-0000-0000E1860000}"/>
    <cellStyle name="Migliaia 43 3 4" xfId="3304" xr:uid="{00000000-0005-0000-0000-0000E2860000}"/>
    <cellStyle name="Migliaia 43 3 4 2" xfId="4814" xr:uid="{00000000-0005-0000-0000-0000E3860000}"/>
    <cellStyle name="Migliaia 43 3 4 2 2" xfId="10766" xr:uid="{00000000-0005-0000-0000-0000E4860000}"/>
    <cellStyle name="Migliaia 43 3 4 2 3" xfId="14441" xr:uid="{00000000-0005-0000-0000-0000E5860000}"/>
    <cellStyle name="Migliaia 43 3 4 2 4" xfId="16985" xr:uid="{00000000-0005-0000-0000-0000E6860000}"/>
    <cellStyle name="Migliaia 43 3 4 2 5" xfId="28712" xr:uid="{00000000-0005-0000-0000-0000E7860000}"/>
    <cellStyle name="Migliaia 43 3 4 2 6" xfId="12901" xr:uid="{00000000-0005-0000-0000-0000E8860000}"/>
    <cellStyle name="Migliaia 43 3 4 3" xfId="10014" xr:uid="{00000000-0005-0000-0000-0000E9860000}"/>
    <cellStyle name="Migliaia 43 3 4 3 2" xfId="31671" xr:uid="{00000000-0005-0000-0000-0000EA860000}"/>
    <cellStyle name="Migliaia 43 3 4 3 2 2" xfId="36831" xr:uid="{00000000-0005-0000-0000-0000EB860000}"/>
    <cellStyle name="Migliaia 43 3 4 3 2 3" xfId="42133" xr:uid="{00000000-0005-0000-0000-0000EC860000}"/>
    <cellStyle name="Migliaia 43 3 4 3 3" xfId="34180" xr:uid="{00000000-0005-0000-0000-0000ED860000}"/>
    <cellStyle name="Migliaia 43 3 4 3 4" xfId="39482" xr:uid="{00000000-0005-0000-0000-0000EE860000}"/>
    <cellStyle name="Migliaia 43 3 4 4" xfId="16984" xr:uid="{00000000-0005-0000-0000-0000EF860000}"/>
    <cellStyle name="Migliaia 43 3 4 4 2" xfId="36013" xr:uid="{00000000-0005-0000-0000-0000F0860000}"/>
    <cellStyle name="Migliaia 43 3 4 4 3" xfId="41315" xr:uid="{00000000-0005-0000-0000-0000F1860000}"/>
    <cellStyle name="Migliaia 43 3 4 4 4" xfId="30454" xr:uid="{00000000-0005-0000-0000-0000F2860000}"/>
    <cellStyle name="Migliaia 43 3 4 5" xfId="33408" xr:uid="{00000000-0005-0000-0000-0000F3860000}"/>
    <cellStyle name="Migliaia 43 3 4 6" xfId="38664" xr:uid="{00000000-0005-0000-0000-0000F4860000}"/>
    <cellStyle name="Migliaia 43 3 4 7" xfId="12900" xr:uid="{00000000-0005-0000-0000-0000F5860000}"/>
    <cellStyle name="Migliaia 43 3 5" xfId="4128" xr:uid="{00000000-0005-0000-0000-0000F6860000}"/>
    <cellStyle name="Migliaia 43 3 5 2" xfId="10598" xr:uid="{00000000-0005-0000-0000-0000F7860000}"/>
    <cellStyle name="Migliaia 43 3 5 2 2" xfId="31672" xr:uid="{00000000-0005-0000-0000-0000F8860000}"/>
    <cellStyle name="Migliaia 43 3 5 2 2 2" xfId="36832" xr:uid="{00000000-0005-0000-0000-0000F9860000}"/>
    <cellStyle name="Migliaia 43 3 5 2 2 3" xfId="42134" xr:uid="{00000000-0005-0000-0000-0000FA860000}"/>
    <cellStyle name="Migliaia 43 3 5 2 3" xfId="34181" xr:uid="{00000000-0005-0000-0000-0000FB860000}"/>
    <cellStyle name="Migliaia 43 3 5 2 4" xfId="39483" xr:uid="{00000000-0005-0000-0000-0000FC860000}"/>
    <cellStyle name="Migliaia 43 3 5 3" xfId="16986" xr:uid="{00000000-0005-0000-0000-0000FD860000}"/>
    <cellStyle name="Migliaia 43 3 5 3 2" xfId="36014" xr:uid="{00000000-0005-0000-0000-0000FE860000}"/>
    <cellStyle name="Migliaia 43 3 5 3 3" xfId="41316" xr:uid="{00000000-0005-0000-0000-0000FF860000}"/>
    <cellStyle name="Migliaia 43 3 5 3 4" xfId="30455" xr:uid="{00000000-0005-0000-0000-000000870000}"/>
    <cellStyle name="Migliaia 43 3 5 4" xfId="33409" xr:uid="{00000000-0005-0000-0000-000001870000}"/>
    <cellStyle name="Migliaia 43 3 5 5" xfId="38665" xr:uid="{00000000-0005-0000-0000-000002870000}"/>
    <cellStyle name="Migliaia 43 3 5 6" xfId="12902" xr:uid="{00000000-0005-0000-0000-000003870000}"/>
    <cellStyle name="Migliaia 43 3 6" xfId="3713" xr:uid="{00000000-0005-0000-0000-000004870000}"/>
    <cellStyle name="Migliaia 43 3 6 2" xfId="10303" xr:uid="{00000000-0005-0000-0000-000005870000}"/>
    <cellStyle name="Migliaia 43 3 6 2 2" xfId="36015" xr:uid="{00000000-0005-0000-0000-000006870000}"/>
    <cellStyle name="Migliaia 43 3 6 2 3" xfId="41317" xr:uid="{00000000-0005-0000-0000-000007870000}"/>
    <cellStyle name="Migliaia 43 3 6 3" xfId="14332" xr:uid="{00000000-0005-0000-0000-000008870000}"/>
    <cellStyle name="Migliaia 43 3 6 4" xfId="16987" xr:uid="{00000000-0005-0000-0000-000009870000}"/>
    <cellStyle name="Migliaia 43 3 6 4 2" xfId="38666" xr:uid="{00000000-0005-0000-0000-00000A870000}"/>
    <cellStyle name="Migliaia 43 3 6 5" xfId="12903" xr:uid="{00000000-0005-0000-0000-00000B870000}"/>
    <cellStyle name="Migliaia 43 3 7" xfId="7521" xr:uid="{00000000-0005-0000-0000-00000C870000}"/>
    <cellStyle name="Migliaia 43 3 7 2" xfId="30457" xr:uid="{00000000-0005-0000-0000-00000D870000}"/>
    <cellStyle name="Migliaia 43 3 7 2 2" xfId="36016" xr:uid="{00000000-0005-0000-0000-00000E870000}"/>
    <cellStyle name="Migliaia 43 3 7 2 3" xfId="41318" xr:uid="{00000000-0005-0000-0000-00000F870000}"/>
    <cellStyle name="Migliaia 43 3 7 3" xfId="33411" xr:uid="{00000000-0005-0000-0000-000010870000}"/>
    <cellStyle name="Migliaia 43 3 7 4" xfId="38667" xr:uid="{00000000-0005-0000-0000-000011870000}"/>
    <cellStyle name="Migliaia 43 3 8" xfId="13622" xr:uid="{00000000-0005-0000-0000-000012870000}"/>
    <cellStyle name="Migliaia 43 3 8 2" xfId="30458" xr:uid="{00000000-0005-0000-0000-000013870000}"/>
    <cellStyle name="Migliaia 43 3 8 2 2" xfId="36017" xr:uid="{00000000-0005-0000-0000-000014870000}"/>
    <cellStyle name="Migliaia 43 3 8 2 3" xfId="41319" xr:uid="{00000000-0005-0000-0000-000015870000}"/>
    <cellStyle name="Migliaia 43 3 8 3" xfId="33412" xr:uid="{00000000-0005-0000-0000-000016870000}"/>
    <cellStyle name="Migliaia 43 3 8 4" xfId="38668" xr:uid="{00000000-0005-0000-0000-000017870000}"/>
    <cellStyle name="Migliaia 43 3 8 5" xfId="21350" xr:uid="{00000000-0005-0000-0000-000018870000}"/>
    <cellStyle name="Migliaia 43 3 9" xfId="16978" xr:uid="{00000000-0005-0000-0000-000019870000}"/>
    <cellStyle name="Migliaia 43 4" xfId="591" xr:uid="{00000000-0005-0000-0000-00001A870000}"/>
    <cellStyle name="Migliaia 43 4 2" xfId="4525" xr:uid="{00000000-0005-0000-0000-00001B870000}"/>
    <cellStyle name="Migliaia 43 4 2 2" xfId="5165" xr:uid="{00000000-0005-0000-0000-00001C870000}"/>
    <cellStyle name="Migliaia 43 4 2 2 2" xfId="30459" xr:uid="{00000000-0005-0000-0000-00001D870000}"/>
    <cellStyle name="Migliaia 43 4 2 2 2 2" xfId="36018" xr:uid="{00000000-0005-0000-0000-00001E870000}"/>
    <cellStyle name="Migliaia 43 4 2 2 2 3" xfId="41320" xr:uid="{00000000-0005-0000-0000-00001F870000}"/>
    <cellStyle name="Migliaia 43 4 2 2 3" xfId="33413" xr:uid="{00000000-0005-0000-0000-000020870000}"/>
    <cellStyle name="Migliaia 43 4 2 2 4" xfId="38669" xr:uid="{00000000-0005-0000-0000-000021870000}"/>
    <cellStyle name="Migliaia 43 4 2 3" xfId="8342" xr:uid="{00000000-0005-0000-0000-000022870000}"/>
    <cellStyle name="Migliaia 43 4 2 3 2" xfId="30460" xr:uid="{00000000-0005-0000-0000-000023870000}"/>
    <cellStyle name="Migliaia 43 4 2 3 2 2" xfId="36019" xr:uid="{00000000-0005-0000-0000-000024870000}"/>
    <cellStyle name="Migliaia 43 4 2 3 2 3" xfId="41321" xr:uid="{00000000-0005-0000-0000-000025870000}"/>
    <cellStyle name="Migliaia 43 4 2 3 3" xfId="33414" xr:uid="{00000000-0005-0000-0000-000026870000}"/>
    <cellStyle name="Migliaia 43 4 2 3 4" xfId="38670" xr:uid="{00000000-0005-0000-0000-000027870000}"/>
    <cellStyle name="Migliaia 43 4 2 4" xfId="7689" xr:uid="{00000000-0005-0000-0000-000028870000}"/>
    <cellStyle name="Migliaia 43 4 2 5" xfId="7092" xr:uid="{00000000-0005-0000-0000-000029870000}"/>
    <cellStyle name="Migliaia 43 4 2 5 2" xfId="17865" xr:uid="{00000000-0005-0000-0000-00002A870000}"/>
    <cellStyle name="Migliaia 43 4 2 5 3" xfId="43651" xr:uid="{00000000-0005-0000-0000-00002B870000}"/>
    <cellStyle name="Migliaia 43 4 2 5 4" xfId="46858" xr:uid="{00000000-0005-0000-0000-00002C870000}"/>
    <cellStyle name="Migliaia 43 4 2 5 5" xfId="49874" xr:uid="{00000000-0005-0000-0000-00002D870000}"/>
    <cellStyle name="Migliaia 43 4 2 6" xfId="16989" xr:uid="{00000000-0005-0000-0000-00002E870000}"/>
    <cellStyle name="Migliaia 43 4 2 7" xfId="21352" xr:uid="{00000000-0005-0000-0000-00002F870000}"/>
    <cellStyle name="Migliaia 43 4 3" xfId="5166" xr:uid="{00000000-0005-0000-0000-000030870000}"/>
    <cellStyle name="Migliaia 43 4 3 2" xfId="14546" xr:uid="{00000000-0005-0000-0000-000031870000}"/>
    <cellStyle name="Migliaia 43 4 3 2 2" xfId="36020" xr:uid="{00000000-0005-0000-0000-000032870000}"/>
    <cellStyle name="Migliaia 43 4 3 2 3" xfId="41322" xr:uid="{00000000-0005-0000-0000-000033870000}"/>
    <cellStyle name="Migliaia 43 4 3 3" xfId="33415" xr:uid="{00000000-0005-0000-0000-000034870000}"/>
    <cellStyle name="Migliaia 43 4 3 4" xfId="38671" xr:uid="{00000000-0005-0000-0000-000035870000}"/>
    <cellStyle name="Migliaia 43 4 3 5" xfId="13620" xr:uid="{00000000-0005-0000-0000-000036870000}"/>
    <cellStyle name="Migliaia 43 4 4" xfId="8343" xr:uid="{00000000-0005-0000-0000-000037870000}"/>
    <cellStyle name="Migliaia 43 4 4 2" xfId="30462" xr:uid="{00000000-0005-0000-0000-000038870000}"/>
    <cellStyle name="Migliaia 43 4 4 2 2" xfId="36021" xr:uid="{00000000-0005-0000-0000-000039870000}"/>
    <cellStyle name="Migliaia 43 4 4 2 3" xfId="41323" xr:uid="{00000000-0005-0000-0000-00003A870000}"/>
    <cellStyle name="Migliaia 43 4 4 3" xfId="33416" xr:uid="{00000000-0005-0000-0000-00003B870000}"/>
    <cellStyle name="Migliaia 43 4 4 4" xfId="38672" xr:uid="{00000000-0005-0000-0000-00003C870000}"/>
    <cellStyle name="Migliaia 43 4 5" xfId="7688" xr:uid="{00000000-0005-0000-0000-00003D870000}"/>
    <cellStyle name="Migliaia 43 4 5 2" xfId="30463" xr:uid="{00000000-0005-0000-0000-00003E870000}"/>
    <cellStyle name="Migliaia 43 4 5 2 2" xfId="36022" xr:uid="{00000000-0005-0000-0000-00003F870000}"/>
    <cellStyle name="Migliaia 43 4 5 2 3" xfId="41324" xr:uid="{00000000-0005-0000-0000-000040870000}"/>
    <cellStyle name="Migliaia 43 4 5 3" xfId="33417" xr:uid="{00000000-0005-0000-0000-000041870000}"/>
    <cellStyle name="Migliaia 43 4 5 4" xfId="38673" xr:uid="{00000000-0005-0000-0000-000042870000}"/>
    <cellStyle name="Migliaia 43 4 6" xfId="7091" xr:uid="{00000000-0005-0000-0000-000043870000}"/>
    <cellStyle name="Migliaia 43 4 6 2" xfId="17864" xr:uid="{00000000-0005-0000-0000-000044870000}"/>
    <cellStyle name="Migliaia 43 4 6 2 2" xfId="36023" xr:uid="{00000000-0005-0000-0000-000045870000}"/>
    <cellStyle name="Migliaia 43 4 6 2 3" xfId="41325" xr:uid="{00000000-0005-0000-0000-000046870000}"/>
    <cellStyle name="Migliaia 43 4 6 2 4" xfId="30464" xr:uid="{00000000-0005-0000-0000-000047870000}"/>
    <cellStyle name="Migliaia 43 4 6 3" xfId="33418" xr:uid="{00000000-0005-0000-0000-000048870000}"/>
    <cellStyle name="Migliaia 43 4 6 4" xfId="38674" xr:uid="{00000000-0005-0000-0000-000049870000}"/>
    <cellStyle name="Migliaia 43 4 6 5" xfId="21358" xr:uid="{00000000-0005-0000-0000-00004A870000}"/>
    <cellStyle name="Migliaia 43 4 6 6" xfId="43551" xr:uid="{00000000-0005-0000-0000-00004B870000}"/>
    <cellStyle name="Migliaia 43 4 6 7" xfId="46857" xr:uid="{00000000-0005-0000-0000-00004C870000}"/>
    <cellStyle name="Migliaia 43 4 6 8" xfId="49873" xr:uid="{00000000-0005-0000-0000-00004D870000}"/>
    <cellStyle name="Migliaia 43 4 7" xfId="16988" xr:uid="{00000000-0005-0000-0000-00004E870000}"/>
    <cellStyle name="Migliaia 43 4 7 2" xfId="30465" xr:uid="{00000000-0005-0000-0000-00004F870000}"/>
    <cellStyle name="Migliaia 43 4 7 2 2" xfId="36024" xr:uid="{00000000-0005-0000-0000-000050870000}"/>
    <cellStyle name="Migliaia 43 4 7 2 3" xfId="41326" xr:uid="{00000000-0005-0000-0000-000051870000}"/>
    <cellStyle name="Migliaia 43 4 7 3" xfId="33419" xr:uid="{00000000-0005-0000-0000-000052870000}"/>
    <cellStyle name="Migliaia 43 4 7 4" xfId="38675" xr:uid="{00000000-0005-0000-0000-000053870000}"/>
    <cellStyle name="Migliaia 43 4 7 5" xfId="21359" xr:uid="{00000000-0005-0000-0000-000054870000}"/>
    <cellStyle name="Migliaia 43 4 8" xfId="21351" xr:uid="{00000000-0005-0000-0000-000055870000}"/>
    <cellStyle name="Migliaia 43 4 9" xfId="2551" xr:uid="{00000000-0005-0000-0000-000056870000}"/>
    <cellStyle name="Migliaia 43 5" xfId="592" xr:uid="{00000000-0005-0000-0000-000057870000}"/>
    <cellStyle name="Migliaia 43 5 2" xfId="4526" xr:uid="{00000000-0005-0000-0000-000058870000}"/>
    <cellStyle name="Migliaia 43 5 2 2" xfId="14784" xr:uid="{00000000-0005-0000-0000-000059870000}"/>
    <cellStyle name="Migliaia 43 5 2 2 2" xfId="36025" xr:uid="{00000000-0005-0000-0000-00005A870000}"/>
    <cellStyle name="Migliaia 43 5 2 2 3" xfId="41327" xr:uid="{00000000-0005-0000-0000-00005B870000}"/>
    <cellStyle name="Migliaia 43 5 2 3" xfId="16991" xr:uid="{00000000-0005-0000-0000-00005C870000}"/>
    <cellStyle name="Migliaia 43 5 2 3 2" xfId="33420" xr:uid="{00000000-0005-0000-0000-00005D870000}"/>
    <cellStyle name="Migliaia 43 5 2 4" xfId="38676" xr:uid="{00000000-0005-0000-0000-00005E870000}"/>
    <cellStyle name="Migliaia 43 5 2 5" xfId="12904" xr:uid="{00000000-0005-0000-0000-00005F870000}"/>
    <cellStyle name="Migliaia 43 5 3" xfId="7690" xr:uid="{00000000-0005-0000-0000-000060870000}"/>
    <cellStyle name="Migliaia 43 5 3 2" xfId="30467" xr:uid="{00000000-0005-0000-0000-000061870000}"/>
    <cellStyle name="Migliaia 43 5 3 2 2" xfId="36026" xr:uid="{00000000-0005-0000-0000-000062870000}"/>
    <cellStyle name="Migliaia 43 5 3 2 3" xfId="41328" xr:uid="{00000000-0005-0000-0000-000063870000}"/>
    <cellStyle name="Migliaia 43 5 3 3" xfId="33421" xr:uid="{00000000-0005-0000-0000-000064870000}"/>
    <cellStyle name="Migliaia 43 5 3 4" xfId="38677" xr:uid="{00000000-0005-0000-0000-000065870000}"/>
    <cellStyle name="Migliaia 43 5 4" xfId="7093" xr:uid="{00000000-0005-0000-0000-000066870000}"/>
    <cellStyle name="Migliaia 43 5 4 2" xfId="17866" xr:uid="{00000000-0005-0000-0000-000067870000}"/>
    <cellStyle name="Migliaia 43 5 4 2 2" xfId="36027" xr:uid="{00000000-0005-0000-0000-000068870000}"/>
    <cellStyle name="Migliaia 43 5 4 2 3" xfId="41329" xr:uid="{00000000-0005-0000-0000-000069870000}"/>
    <cellStyle name="Migliaia 43 5 4 2 4" xfId="30468" xr:uid="{00000000-0005-0000-0000-00006A870000}"/>
    <cellStyle name="Migliaia 43 5 4 3" xfId="33422" xr:uid="{00000000-0005-0000-0000-00006B870000}"/>
    <cellStyle name="Migliaia 43 5 4 4" xfId="38678" xr:uid="{00000000-0005-0000-0000-00006C870000}"/>
    <cellStyle name="Migliaia 43 5 4 5" xfId="21363" xr:uid="{00000000-0005-0000-0000-00006D870000}"/>
    <cellStyle name="Migliaia 43 5 4 6" xfId="42546" xr:uid="{00000000-0005-0000-0000-00006E870000}"/>
    <cellStyle name="Migliaia 43 5 4 7" xfId="46859" xr:uid="{00000000-0005-0000-0000-00006F870000}"/>
    <cellStyle name="Migliaia 43 5 4 8" xfId="49875" xr:uid="{00000000-0005-0000-0000-000070870000}"/>
    <cellStyle name="Migliaia 43 5 5" xfId="16990" xr:uid="{00000000-0005-0000-0000-000071870000}"/>
    <cellStyle name="Migliaia 43 5 5 2" xfId="30469" xr:uid="{00000000-0005-0000-0000-000072870000}"/>
    <cellStyle name="Migliaia 43 5 5 2 2" xfId="36028" xr:uid="{00000000-0005-0000-0000-000073870000}"/>
    <cellStyle name="Migliaia 43 5 5 2 3" xfId="41330" xr:uid="{00000000-0005-0000-0000-000074870000}"/>
    <cellStyle name="Migliaia 43 5 5 3" xfId="33423" xr:uid="{00000000-0005-0000-0000-000075870000}"/>
    <cellStyle name="Migliaia 43 5 5 4" xfId="38679" xr:uid="{00000000-0005-0000-0000-000076870000}"/>
    <cellStyle name="Migliaia 43 5 5 5" xfId="21364" xr:uid="{00000000-0005-0000-0000-000077870000}"/>
    <cellStyle name="Migliaia 43 5 6" xfId="21365" xr:uid="{00000000-0005-0000-0000-000078870000}"/>
    <cellStyle name="Migliaia 43 5 6 2" xfId="30470" xr:uid="{00000000-0005-0000-0000-000079870000}"/>
    <cellStyle name="Migliaia 43 5 6 2 2" xfId="36029" xr:uid="{00000000-0005-0000-0000-00007A870000}"/>
    <cellStyle name="Migliaia 43 5 6 2 3" xfId="41331" xr:uid="{00000000-0005-0000-0000-00007B870000}"/>
    <cellStyle name="Migliaia 43 5 6 3" xfId="33424" xr:uid="{00000000-0005-0000-0000-00007C870000}"/>
    <cellStyle name="Migliaia 43 5 6 4" xfId="38680" xr:uid="{00000000-0005-0000-0000-00007D870000}"/>
    <cellStyle name="Migliaia 43 5 7" xfId="21360" xr:uid="{00000000-0005-0000-0000-00007E870000}"/>
    <cellStyle name="Migliaia 43 5 8" xfId="2552" xr:uid="{00000000-0005-0000-0000-00007F870000}"/>
    <cellStyle name="Migliaia 43 6" xfId="2547" xr:uid="{00000000-0005-0000-0000-000080870000}"/>
    <cellStyle name="Migliaia 43 6 2" xfId="4521" xr:uid="{00000000-0005-0000-0000-000081870000}"/>
    <cellStyle name="Migliaia 43 6 2 2" xfId="6065" xr:uid="{00000000-0005-0000-0000-000082870000}"/>
    <cellStyle name="Migliaia 43 6 2 3" xfId="14952" xr:uid="{00000000-0005-0000-0000-000083870000}"/>
    <cellStyle name="Migliaia 43 6 2 4" xfId="16993" xr:uid="{00000000-0005-0000-0000-000084870000}"/>
    <cellStyle name="Migliaia 43 6 2 5" xfId="28714" xr:uid="{00000000-0005-0000-0000-000085870000}"/>
    <cellStyle name="Migliaia 43 6 2 6" xfId="12906" xr:uid="{00000000-0005-0000-0000-000086870000}"/>
    <cellStyle name="Migliaia 43 6 3" xfId="5817" xr:uid="{00000000-0005-0000-0000-000087870000}"/>
    <cellStyle name="Migliaia 43 6 3 2" xfId="31673" xr:uid="{00000000-0005-0000-0000-000088870000}"/>
    <cellStyle name="Migliaia 43 6 3 2 2" xfId="36833" xr:uid="{00000000-0005-0000-0000-000089870000}"/>
    <cellStyle name="Migliaia 43 6 3 2 3" xfId="42135" xr:uid="{00000000-0005-0000-0000-00008A870000}"/>
    <cellStyle name="Migliaia 43 6 3 3" xfId="34182" xr:uid="{00000000-0005-0000-0000-00008B870000}"/>
    <cellStyle name="Migliaia 43 6 3 4" xfId="39484" xr:uid="{00000000-0005-0000-0000-00008C870000}"/>
    <cellStyle name="Migliaia 43 6 4" xfId="16992" xr:uid="{00000000-0005-0000-0000-00008D870000}"/>
    <cellStyle name="Migliaia 43 6 4 2" xfId="36030" xr:uid="{00000000-0005-0000-0000-00008E870000}"/>
    <cellStyle name="Migliaia 43 6 4 3" xfId="41332" xr:uid="{00000000-0005-0000-0000-00008F870000}"/>
    <cellStyle name="Migliaia 43 6 4 4" xfId="30471" xr:uid="{00000000-0005-0000-0000-000090870000}"/>
    <cellStyle name="Migliaia 43 6 5" xfId="33425" xr:uid="{00000000-0005-0000-0000-000091870000}"/>
    <cellStyle name="Migliaia 43 6 6" xfId="38681" xr:uid="{00000000-0005-0000-0000-000092870000}"/>
    <cellStyle name="Migliaia 43 6 7" xfId="12905" xr:uid="{00000000-0005-0000-0000-000093870000}"/>
    <cellStyle name="Migliaia 43 7" xfId="4126" xr:uid="{00000000-0005-0000-0000-000094870000}"/>
    <cellStyle name="Migliaia 43 7 2" xfId="10596" xr:uid="{00000000-0005-0000-0000-000095870000}"/>
    <cellStyle name="Migliaia 43 7 2 2" xfId="31674" xr:uid="{00000000-0005-0000-0000-000096870000}"/>
    <cellStyle name="Migliaia 43 7 2 2 2" xfId="36834" xr:uid="{00000000-0005-0000-0000-000097870000}"/>
    <cellStyle name="Migliaia 43 7 2 2 3" xfId="42136" xr:uid="{00000000-0005-0000-0000-000098870000}"/>
    <cellStyle name="Migliaia 43 7 2 3" xfId="34183" xr:uid="{00000000-0005-0000-0000-000099870000}"/>
    <cellStyle name="Migliaia 43 7 2 4" xfId="39485" xr:uid="{00000000-0005-0000-0000-00009A870000}"/>
    <cellStyle name="Migliaia 43 7 3" xfId="16994" xr:uid="{00000000-0005-0000-0000-00009B870000}"/>
    <cellStyle name="Migliaia 43 7 3 2" xfId="36031" xr:uid="{00000000-0005-0000-0000-00009C870000}"/>
    <cellStyle name="Migliaia 43 7 3 3" xfId="41333" xr:uid="{00000000-0005-0000-0000-00009D870000}"/>
    <cellStyle name="Migliaia 43 7 3 4" xfId="30472" xr:uid="{00000000-0005-0000-0000-00009E870000}"/>
    <cellStyle name="Migliaia 43 7 4" xfId="33426" xr:uid="{00000000-0005-0000-0000-00009F870000}"/>
    <cellStyle name="Migliaia 43 7 5" xfId="38682" xr:uid="{00000000-0005-0000-0000-0000A0870000}"/>
    <cellStyle name="Migliaia 43 7 6" xfId="12907" xr:uid="{00000000-0005-0000-0000-0000A1870000}"/>
    <cellStyle name="Migliaia 43 8" xfId="3711" xr:uid="{00000000-0005-0000-0000-0000A2870000}"/>
    <cellStyle name="Migliaia 43 8 2" xfId="10301" xr:uid="{00000000-0005-0000-0000-0000A3870000}"/>
    <cellStyle name="Migliaia 43 8 2 2" xfId="31675" xr:uid="{00000000-0005-0000-0000-0000A4870000}"/>
    <cellStyle name="Migliaia 43 8 2 2 2" xfId="36835" xr:uid="{00000000-0005-0000-0000-0000A5870000}"/>
    <cellStyle name="Migliaia 43 8 2 2 3" xfId="42137" xr:uid="{00000000-0005-0000-0000-0000A6870000}"/>
    <cellStyle name="Migliaia 43 8 2 3" xfId="34184" xr:uid="{00000000-0005-0000-0000-0000A7870000}"/>
    <cellStyle name="Migliaia 43 8 2 4" xfId="39486" xr:uid="{00000000-0005-0000-0000-0000A8870000}"/>
    <cellStyle name="Migliaia 43 8 3" xfId="16995" xr:uid="{00000000-0005-0000-0000-0000A9870000}"/>
    <cellStyle name="Migliaia 43 8 3 2" xfId="36032" xr:uid="{00000000-0005-0000-0000-0000AA870000}"/>
    <cellStyle name="Migliaia 43 8 3 3" xfId="41334" xr:uid="{00000000-0005-0000-0000-0000AB870000}"/>
    <cellStyle name="Migliaia 43 8 3 4" xfId="30473" xr:uid="{00000000-0005-0000-0000-0000AC870000}"/>
    <cellStyle name="Migliaia 43 8 4" xfId="33427" xr:uid="{00000000-0005-0000-0000-0000AD870000}"/>
    <cellStyle name="Migliaia 43 8 5" xfId="38683" xr:uid="{00000000-0005-0000-0000-0000AE870000}"/>
    <cellStyle name="Migliaia 43 8 6" xfId="12908" xr:uid="{00000000-0005-0000-0000-0000AF870000}"/>
    <cellStyle name="Migliaia 43 9" xfId="13515" xr:uid="{00000000-0005-0000-0000-0000B0870000}"/>
    <cellStyle name="Migliaia 43 9 2" xfId="30474" xr:uid="{00000000-0005-0000-0000-0000B1870000}"/>
    <cellStyle name="Migliaia 43 9 2 2" xfId="36033" xr:uid="{00000000-0005-0000-0000-0000B2870000}"/>
    <cellStyle name="Migliaia 43 9 2 3" xfId="41335" xr:uid="{00000000-0005-0000-0000-0000B3870000}"/>
    <cellStyle name="Migliaia 43 9 3" xfId="33428" xr:uid="{00000000-0005-0000-0000-0000B4870000}"/>
    <cellStyle name="Migliaia 43 9 4" xfId="38684" xr:uid="{00000000-0005-0000-0000-0000B5870000}"/>
    <cellStyle name="Migliaia 44" xfId="593" xr:uid="{00000000-0005-0000-0000-0000B6870000}"/>
    <cellStyle name="Migliaia 44 10" xfId="16996" xr:uid="{00000000-0005-0000-0000-0000B7870000}"/>
    <cellStyle name="Migliaia 44 10 2" xfId="36034" xr:uid="{00000000-0005-0000-0000-0000B8870000}"/>
    <cellStyle name="Migliaia 44 10 3" xfId="41336" xr:uid="{00000000-0005-0000-0000-0000B9870000}"/>
    <cellStyle name="Migliaia 44 10 4" xfId="30475" xr:uid="{00000000-0005-0000-0000-0000BA870000}"/>
    <cellStyle name="Migliaia 44 11" xfId="33429" xr:uid="{00000000-0005-0000-0000-0000BB870000}"/>
    <cellStyle name="Migliaia 44 12" xfId="38685" xr:uid="{00000000-0005-0000-0000-0000BC870000}"/>
    <cellStyle name="Migliaia 44 13" xfId="1897" xr:uid="{00000000-0005-0000-0000-0000BD870000}"/>
    <cellStyle name="Migliaia 44 2" xfId="594" xr:uid="{00000000-0005-0000-0000-0000BE870000}"/>
    <cellStyle name="Migliaia 44 2 2" xfId="2554" xr:uid="{00000000-0005-0000-0000-0000BF870000}"/>
    <cellStyle name="Migliaia 44 2 2 2" xfId="4528" xr:uid="{00000000-0005-0000-0000-0000C0870000}"/>
    <cellStyle name="Migliaia 44 2 2 2 2" xfId="10707" xr:uid="{00000000-0005-0000-0000-0000C1870000}"/>
    <cellStyle name="Migliaia 44 2 2 2 2 2" xfId="36035" xr:uid="{00000000-0005-0000-0000-0000C2870000}"/>
    <cellStyle name="Migliaia 44 2 2 2 2 3" xfId="41337" xr:uid="{00000000-0005-0000-0000-0000C3870000}"/>
    <cellStyle name="Migliaia 44 2 2 2 3" xfId="14785" xr:uid="{00000000-0005-0000-0000-0000C4870000}"/>
    <cellStyle name="Migliaia 44 2 2 2 4" xfId="16999" xr:uid="{00000000-0005-0000-0000-0000C5870000}"/>
    <cellStyle name="Migliaia 44 2 2 2 4 2" xfId="38686" xr:uid="{00000000-0005-0000-0000-0000C6870000}"/>
    <cellStyle name="Migliaia 44 2 2 2 5" xfId="12909" xr:uid="{00000000-0005-0000-0000-0000C7870000}"/>
    <cellStyle name="Migliaia 44 2 2 3" xfId="7932" xr:uid="{00000000-0005-0000-0000-0000C8870000}"/>
    <cellStyle name="Migliaia 44 2 2 3 2" xfId="31676" xr:uid="{00000000-0005-0000-0000-0000C9870000}"/>
    <cellStyle name="Migliaia 44 2 2 3 2 2" xfId="36836" xr:uid="{00000000-0005-0000-0000-0000CA870000}"/>
    <cellStyle name="Migliaia 44 2 2 3 2 3" xfId="42138" xr:uid="{00000000-0005-0000-0000-0000CB870000}"/>
    <cellStyle name="Migliaia 44 2 2 3 3" xfId="34185" xr:uid="{00000000-0005-0000-0000-0000CC870000}"/>
    <cellStyle name="Migliaia 44 2 2 3 4" xfId="39487" xr:uid="{00000000-0005-0000-0000-0000CD870000}"/>
    <cellStyle name="Migliaia 44 2 2 4" xfId="7094" xr:uid="{00000000-0005-0000-0000-0000CE870000}"/>
    <cellStyle name="Migliaia 44 2 2 4 2" xfId="17867" xr:uid="{00000000-0005-0000-0000-0000CF870000}"/>
    <cellStyle name="Migliaia 44 2 2 4 3" xfId="43891" xr:uid="{00000000-0005-0000-0000-0000D0870000}"/>
    <cellStyle name="Migliaia 44 2 2 4 4" xfId="46860" xr:uid="{00000000-0005-0000-0000-0000D1870000}"/>
    <cellStyle name="Migliaia 44 2 2 4 5" xfId="49876" xr:uid="{00000000-0005-0000-0000-0000D2870000}"/>
    <cellStyle name="Migliaia 44 2 2 5" xfId="16998" xr:uid="{00000000-0005-0000-0000-0000D3870000}"/>
    <cellStyle name="Migliaia 44 2 2 6" xfId="21372" xr:uid="{00000000-0005-0000-0000-0000D4870000}"/>
    <cellStyle name="Migliaia 44 2 3" xfId="4130" xr:uid="{00000000-0005-0000-0000-0000D5870000}"/>
    <cellStyle name="Migliaia 44 2 3 2" xfId="10600" xr:uid="{00000000-0005-0000-0000-0000D6870000}"/>
    <cellStyle name="Migliaia 44 2 3 2 2" xfId="31677" xr:uid="{00000000-0005-0000-0000-0000D7870000}"/>
    <cellStyle name="Migliaia 44 2 3 2 2 2" xfId="36837" xr:uid="{00000000-0005-0000-0000-0000D8870000}"/>
    <cellStyle name="Migliaia 44 2 3 2 2 3" xfId="42139" xr:uid="{00000000-0005-0000-0000-0000D9870000}"/>
    <cellStyle name="Migliaia 44 2 3 2 3" xfId="34186" xr:uid="{00000000-0005-0000-0000-0000DA870000}"/>
    <cellStyle name="Migliaia 44 2 3 2 4" xfId="39488" xr:uid="{00000000-0005-0000-0000-0000DB870000}"/>
    <cellStyle name="Migliaia 44 2 3 3" xfId="17000" xr:uid="{00000000-0005-0000-0000-0000DC870000}"/>
    <cellStyle name="Migliaia 44 2 3 3 2" xfId="36036" xr:uid="{00000000-0005-0000-0000-0000DD870000}"/>
    <cellStyle name="Migliaia 44 2 3 3 3" xfId="41338" xr:uid="{00000000-0005-0000-0000-0000DE870000}"/>
    <cellStyle name="Migliaia 44 2 3 3 4" xfId="30477" xr:uid="{00000000-0005-0000-0000-0000DF870000}"/>
    <cellStyle name="Migliaia 44 2 3 4" xfId="33431" xr:uid="{00000000-0005-0000-0000-0000E0870000}"/>
    <cellStyle name="Migliaia 44 2 3 5" xfId="38687" xr:uid="{00000000-0005-0000-0000-0000E1870000}"/>
    <cellStyle name="Migliaia 44 2 3 6" xfId="12910" xr:uid="{00000000-0005-0000-0000-0000E2870000}"/>
    <cellStyle name="Migliaia 44 2 4" xfId="3716" xr:uid="{00000000-0005-0000-0000-0000E3870000}"/>
    <cellStyle name="Migliaia 44 2 4 2" xfId="10305" xr:uid="{00000000-0005-0000-0000-0000E4870000}"/>
    <cellStyle name="Migliaia 44 2 4 2 2" xfId="36037" xr:uid="{00000000-0005-0000-0000-0000E5870000}"/>
    <cellStyle name="Migliaia 44 2 4 2 3" xfId="41339" xr:uid="{00000000-0005-0000-0000-0000E6870000}"/>
    <cellStyle name="Migliaia 44 2 4 3" xfId="14917" xr:uid="{00000000-0005-0000-0000-0000E7870000}"/>
    <cellStyle name="Migliaia 44 2 4 4" xfId="17001" xr:uid="{00000000-0005-0000-0000-0000E8870000}"/>
    <cellStyle name="Migliaia 44 2 4 4 2" xfId="38688" xr:uid="{00000000-0005-0000-0000-0000E9870000}"/>
    <cellStyle name="Migliaia 44 2 4 5" xfId="12911" xr:uid="{00000000-0005-0000-0000-0000EA870000}"/>
    <cellStyle name="Migliaia 44 2 5" xfId="9447" xr:uid="{00000000-0005-0000-0000-0000EB870000}"/>
    <cellStyle name="Migliaia 44 2 5 2" xfId="30478" xr:uid="{00000000-0005-0000-0000-0000EC870000}"/>
    <cellStyle name="Migliaia 44 2 5 2 2" xfId="36038" xr:uid="{00000000-0005-0000-0000-0000ED870000}"/>
    <cellStyle name="Migliaia 44 2 5 2 3" xfId="41340" xr:uid="{00000000-0005-0000-0000-0000EE870000}"/>
    <cellStyle name="Migliaia 44 2 5 3" xfId="33432" xr:uid="{00000000-0005-0000-0000-0000EF870000}"/>
    <cellStyle name="Migliaia 44 2 5 4" xfId="38689" xr:uid="{00000000-0005-0000-0000-0000F0870000}"/>
    <cellStyle name="Migliaia 44 2 6" xfId="16997" xr:uid="{00000000-0005-0000-0000-0000F1870000}"/>
    <cellStyle name="Migliaia 44 2 6 2" xfId="30479" xr:uid="{00000000-0005-0000-0000-0000F2870000}"/>
    <cellStyle name="Migliaia 44 2 6 2 2" xfId="36039" xr:uid="{00000000-0005-0000-0000-0000F3870000}"/>
    <cellStyle name="Migliaia 44 2 6 2 3" xfId="41341" xr:uid="{00000000-0005-0000-0000-0000F4870000}"/>
    <cellStyle name="Migliaia 44 2 6 3" xfId="33433" xr:uid="{00000000-0005-0000-0000-0000F5870000}"/>
    <cellStyle name="Migliaia 44 2 6 4" xfId="38690" xr:uid="{00000000-0005-0000-0000-0000F6870000}"/>
    <cellStyle name="Migliaia 44 2 6 5" xfId="21374" xr:uid="{00000000-0005-0000-0000-0000F7870000}"/>
    <cellStyle name="Migliaia 44 2 7" xfId="21371" xr:uid="{00000000-0005-0000-0000-0000F8870000}"/>
    <cellStyle name="Migliaia 44 2 8" xfId="1898" xr:uid="{00000000-0005-0000-0000-0000F9870000}"/>
    <cellStyle name="Migliaia 44 3" xfId="595" xr:uid="{00000000-0005-0000-0000-0000FA870000}"/>
    <cellStyle name="Migliaia 44 3 10" xfId="21375" xr:uid="{00000000-0005-0000-0000-0000FB870000}"/>
    <cellStyle name="Migliaia 44 3 11" xfId="12912" xr:uid="{00000000-0005-0000-0000-0000FC870000}"/>
    <cellStyle name="Migliaia 44 3 12" xfId="1899" xr:uid="{00000000-0005-0000-0000-0000FD870000}"/>
    <cellStyle name="Migliaia 44 3 2" xfId="596" xr:uid="{00000000-0005-0000-0000-0000FE870000}"/>
    <cellStyle name="Migliaia 44 3 2 2" xfId="4530" xr:uid="{00000000-0005-0000-0000-0000FF870000}"/>
    <cellStyle name="Migliaia 44 3 2 2 2" xfId="8344" xr:uid="{00000000-0005-0000-0000-000000880000}"/>
    <cellStyle name="Migliaia 44 3 2 2 2 2" xfId="14786" xr:uid="{00000000-0005-0000-0000-000001880000}"/>
    <cellStyle name="Migliaia 44 3 2 2 2 2 2" xfId="18188" xr:uid="{00000000-0005-0000-0000-000002880000}"/>
    <cellStyle name="Migliaia 44 3 2 2 2 2 2 2" xfId="36040" xr:uid="{00000000-0005-0000-0000-000003880000}"/>
    <cellStyle name="Migliaia 44 3 2 2 2 2 3" xfId="41342" xr:uid="{00000000-0005-0000-0000-000004880000}"/>
    <cellStyle name="Migliaia 44 3 2 2 2 2 4" xfId="30480" xr:uid="{00000000-0005-0000-0000-000005880000}"/>
    <cellStyle name="Migliaia 44 3 2 2 2 3" xfId="33434" xr:uid="{00000000-0005-0000-0000-000006880000}"/>
    <cellStyle name="Migliaia 44 3 2 2 2 4" xfId="38691" xr:uid="{00000000-0005-0000-0000-000007880000}"/>
    <cellStyle name="Migliaia 44 3 2 2 2 5" xfId="43499" xr:uid="{00000000-0005-0000-0000-000008880000}"/>
    <cellStyle name="Migliaia 44 3 2 2 2 6" xfId="47194" xr:uid="{00000000-0005-0000-0000-000009880000}"/>
    <cellStyle name="Migliaia 44 3 2 2 2 7" xfId="50210" xr:uid="{00000000-0005-0000-0000-00000A880000}"/>
    <cellStyle name="Migliaia 44 3 2 2 2 8" xfId="13986" xr:uid="{00000000-0005-0000-0000-00000B880000}"/>
    <cellStyle name="Migliaia 44 3 2 2 3" xfId="7872" xr:uid="{00000000-0005-0000-0000-00000C880000}"/>
    <cellStyle name="Migliaia 44 3 2 2 4" xfId="7095" xr:uid="{00000000-0005-0000-0000-00000D880000}"/>
    <cellStyle name="Migliaia 44 3 2 2 4 2" xfId="17868" xr:uid="{00000000-0005-0000-0000-00000E880000}"/>
    <cellStyle name="Migliaia 44 3 2 2 4 3" xfId="28756" xr:uid="{00000000-0005-0000-0000-00000F880000}"/>
    <cellStyle name="Migliaia 44 3 2 2 4 4" xfId="46861" xr:uid="{00000000-0005-0000-0000-000010880000}"/>
    <cellStyle name="Migliaia 44 3 2 2 4 5" xfId="49877" xr:uid="{00000000-0005-0000-0000-000011880000}"/>
    <cellStyle name="Migliaia 44 3 2 2 5" xfId="17004" xr:uid="{00000000-0005-0000-0000-000012880000}"/>
    <cellStyle name="Migliaia 44 3 2 2 6" xfId="21377" xr:uid="{00000000-0005-0000-0000-000013880000}"/>
    <cellStyle name="Migliaia 44 3 2 3" xfId="3718" xr:uid="{00000000-0005-0000-0000-000014880000}"/>
    <cellStyle name="Migliaia 44 3 2 3 2" xfId="8710" xr:uid="{00000000-0005-0000-0000-000015880000}"/>
    <cellStyle name="Migliaia 44 3 2 3 2 2" xfId="36041" xr:uid="{00000000-0005-0000-0000-000016880000}"/>
    <cellStyle name="Migliaia 44 3 2 3 2 3" xfId="41343" xr:uid="{00000000-0005-0000-0000-000017880000}"/>
    <cellStyle name="Migliaia 44 3 2 3 2 4" xfId="30481" xr:uid="{00000000-0005-0000-0000-000018880000}"/>
    <cellStyle name="Migliaia 44 3 2 3 3" xfId="8345" xr:uid="{00000000-0005-0000-0000-000019880000}"/>
    <cellStyle name="Migliaia 44 3 2 3 4" xfId="17005" xr:uid="{00000000-0005-0000-0000-00001A880000}"/>
    <cellStyle name="Migliaia 44 3 2 3 4 2" xfId="38692" xr:uid="{00000000-0005-0000-0000-00001B880000}"/>
    <cellStyle name="Migliaia 44 3 2 3 5" xfId="12913" xr:uid="{00000000-0005-0000-0000-00001C880000}"/>
    <cellStyle name="Migliaia 44 3 2 4" xfId="7691" xr:uid="{00000000-0005-0000-0000-00001D880000}"/>
    <cellStyle name="Migliaia 44 3 2 4 2" xfId="14404" xr:uid="{00000000-0005-0000-0000-00001E880000}"/>
    <cellStyle name="Migliaia 44 3 2 4 2 2" xfId="36042" xr:uid="{00000000-0005-0000-0000-00001F880000}"/>
    <cellStyle name="Migliaia 44 3 2 4 2 3" xfId="41344" xr:uid="{00000000-0005-0000-0000-000020880000}"/>
    <cellStyle name="Migliaia 44 3 2 4 3" xfId="33435" xr:uid="{00000000-0005-0000-0000-000021880000}"/>
    <cellStyle name="Migliaia 44 3 2 4 4" xfId="38693" xr:uid="{00000000-0005-0000-0000-000022880000}"/>
    <cellStyle name="Migliaia 44 3 2 4 5" xfId="13518" xr:uid="{00000000-0005-0000-0000-000023880000}"/>
    <cellStyle name="Migliaia 44 3 2 5" xfId="13618" xr:uid="{00000000-0005-0000-0000-000024880000}"/>
    <cellStyle name="Migliaia 44 3 2 5 2" xfId="30482" xr:uid="{00000000-0005-0000-0000-000025880000}"/>
    <cellStyle name="Migliaia 44 3 2 5 2 2" xfId="36043" xr:uid="{00000000-0005-0000-0000-000026880000}"/>
    <cellStyle name="Migliaia 44 3 2 5 2 3" xfId="41345" xr:uid="{00000000-0005-0000-0000-000027880000}"/>
    <cellStyle name="Migliaia 44 3 2 5 3" xfId="33436" xr:uid="{00000000-0005-0000-0000-000028880000}"/>
    <cellStyle name="Migliaia 44 3 2 5 4" xfId="38694" xr:uid="{00000000-0005-0000-0000-000029880000}"/>
    <cellStyle name="Migliaia 44 3 2 6" xfId="17003" xr:uid="{00000000-0005-0000-0000-00002A880000}"/>
    <cellStyle name="Migliaia 44 3 2 6 2" xfId="30483" xr:uid="{00000000-0005-0000-0000-00002B880000}"/>
    <cellStyle name="Migliaia 44 3 2 6 2 2" xfId="36044" xr:uid="{00000000-0005-0000-0000-00002C880000}"/>
    <cellStyle name="Migliaia 44 3 2 6 2 3" xfId="41346" xr:uid="{00000000-0005-0000-0000-00002D880000}"/>
    <cellStyle name="Migliaia 44 3 2 6 3" xfId="33437" xr:uid="{00000000-0005-0000-0000-00002E880000}"/>
    <cellStyle name="Migliaia 44 3 2 6 4" xfId="38695" xr:uid="{00000000-0005-0000-0000-00002F880000}"/>
    <cellStyle name="Migliaia 44 3 2 6 5" xfId="21378" xr:uid="{00000000-0005-0000-0000-000030880000}"/>
    <cellStyle name="Migliaia 44 3 2 7" xfId="21376" xr:uid="{00000000-0005-0000-0000-000031880000}"/>
    <cellStyle name="Migliaia 44 3 2 8" xfId="2556" xr:uid="{00000000-0005-0000-0000-000032880000}"/>
    <cellStyle name="Migliaia 44 3 3" xfId="2555" xr:uid="{00000000-0005-0000-0000-000033880000}"/>
    <cellStyle name="Migliaia 44 3 3 2" xfId="4529" xr:uid="{00000000-0005-0000-0000-000034880000}"/>
    <cellStyle name="Migliaia 44 3 3 2 2" xfId="6068" xr:uid="{00000000-0005-0000-0000-000035880000}"/>
    <cellStyle name="Migliaia 44 3 3 2 2 2" xfId="36046" xr:uid="{00000000-0005-0000-0000-000036880000}"/>
    <cellStyle name="Migliaia 44 3 3 2 2 3" xfId="41348" xr:uid="{00000000-0005-0000-0000-000037880000}"/>
    <cellStyle name="Migliaia 44 3 3 2 3" xfId="14547" xr:uid="{00000000-0005-0000-0000-000038880000}"/>
    <cellStyle name="Migliaia 44 3 3 2 4" xfId="17007" xr:uid="{00000000-0005-0000-0000-000039880000}"/>
    <cellStyle name="Migliaia 44 3 3 2 4 2" xfId="38697" xr:uid="{00000000-0005-0000-0000-00003A880000}"/>
    <cellStyle name="Migliaia 44 3 3 2 5" xfId="12915" xr:uid="{00000000-0005-0000-0000-00003B880000}"/>
    <cellStyle name="Migliaia 44 3 3 3" xfId="5820" xr:uid="{00000000-0005-0000-0000-00003C880000}"/>
    <cellStyle name="Migliaia 44 3 3 3 2" xfId="30485" xr:uid="{00000000-0005-0000-0000-00003D880000}"/>
    <cellStyle name="Migliaia 44 3 3 3 2 2" xfId="36047" xr:uid="{00000000-0005-0000-0000-00003E880000}"/>
    <cellStyle name="Migliaia 44 3 3 3 2 3" xfId="41349" xr:uid="{00000000-0005-0000-0000-00003F880000}"/>
    <cellStyle name="Migliaia 44 3 3 3 3" xfId="33439" xr:uid="{00000000-0005-0000-0000-000040880000}"/>
    <cellStyle name="Migliaia 44 3 3 3 4" xfId="38698" xr:uid="{00000000-0005-0000-0000-000041880000}"/>
    <cellStyle name="Migliaia 44 3 3 4" xfId="17006" xr:uid="{00000000-0005-0000-0000-000042880000}"/>
    <cellStyle name="Migliaia 44 3 3 4 2" xfId="30486" xr:uid="{00000000-0005-0000-0000-000043880000}"/>
    <cellStyle name="Migliaia 44 3 3 4 2 2" xfId="36048" xr:uid="{00000000-0005-0000-0000-000044880000}"/>
    <cellStyle name="Migliaia 44 3 3 4 2 3" xfId="41350" xr:uid="{00000000-0005-0000-0000-000045880000}"/>
    <cellStyle name="Migliaia 44 3 3 4 3" xfId="33440" xr:uid="{00000000-0005-0000-0000-000046880000}"/>
    <cellStyle name="Migliaia 44 3 3 4 4" xfId="38699" xr:uid="{00000000-0005-0000-0000-000047880000}"/>
    <cellStyle name="Migliaia 44 3 3 4 5" xfId="21379" xr:uid="{00000000-0005-0000-0000-000048880000}"/>
    <cellStyle name="Migliaia 44 3 3 5" xfId="21380" xr:uid="{00000000-0005-0000-0000-000049880000}"/>
    <cellStyle name="Migliaia 44 3 3 5 2" xfId="30487" xr:uid="{00000000-0005-0000-0000-00004A880000}"/>
    <cellStyle name="Migliaia 44 3 3 5 2 2" xfId="36049" xr:uid="{00000000-0005-0000-0000-00004B880000}"/>
    <cellStyle name="Migliaia 44 3 3 5 2 3" xfId="41351" xr:uid="{00000000-0005-0000-0000-00004C880000}"/>
    <cellStyle name="Migliaia 44 3 3 5 3" xfId="33441" xr:uid="{00000000-0005-0000-0000-00004D880000}"/>
    <cellStyle name="Migliaia 44 3 3 5 4" xfId="38700" xr:uid="{00000000-0005-0000-0000-00004E880000}"/>
    <cellStyle name="Migliaia 44 3 3 6" xfId="30484" xr:uid="{00000000-0005-0000-0000-00004F880000}"/>
    <cellStyle name="Migliaia 44 3 3 6 2" xfId="36045" xr:uid="{00000000-0005-0000-0000-000050880000}"/>
    <cellStyle name="Migliaia 44 3 3 6 3" xfId="41347" xr:uid="{00000000-0005-0000-0000-000051880000}"/>
    <cellStyle name="Migliaia 44 3 3 7" xfId="33438" xr:uid="{00000000-0005-0000-0000-000052880000}"/>
    <cellStyle name="Migliaia 44 3 3 8" xfId="38696" xr:uid="{00000000-0005-0000-0000-000053880000}"/>
    <cellStyle name="Migliaia 44 3 3 9" xfId="12914" xr:uid="{00000000-0005-0000-0000-000054880000}"/>
    <cellStyle name="Migliaia 44 3 4" xfId="3305" xr:uid="{00000000-0005-0000-0000-000055880000}"/>
    <cellStyle name="Migliaia 44 3 4 2" xfId="4815" xr:uid="{00000000-0005-0000-0000-000056880000}"/>
    <cellStyle name="Migliaia 44 3 4 2 2" xfId="10767" xr:uid="{00000000-0005-0000-0000-000057880000}"/>
    <cellStyle name="Migliaia 44 3 4 2 3" xfId="14442" xr:uid="{00000000-0005-0000-0000-000058880000}"/>
    <cellStyle name="Migliaia 44 3 4 2 4" xfId="17009" xr:uid="{00000000-0005-0000-0000-000059880000}"/>
    <cellStyle name="Migliaia 44 3 4 2 5" xfId="28719" xr:uid="{00000000-0005-0000-0000-00005A880000}"/>
    <cellStyle name="Migliaia 44 3 4 2 6" xfId="12917" xr:uid="{00000000-0005-0000-0000-00005B880000}"/>
    <cellStyle name="Migliaia 44 3 4 3" xfId="10015" xr:uid="{00000000-0005-0000-0000-00005C880000}"/>
    <cellStyle name="Migliaia 44 3 4 3 2" xfId="31678" xr:uid="{00000000-0005-0000-0000-00005D880000}"/>
    <cellStyle name="Migliaia 44 3 4 3 2 2" xfId="36838" xr:uid="{00000000-0005-0000-0000-00005E880000}"/>
    <cellStyle name="Migliaia 44 3 4 3 2 3" xfId="42140" xr:uid="{00000000-0005-0000-0000-00005F880000}"/>
    <cellStyle name="Migliaia 44 3 4 3 3" xfId="34187" xr:uid="{00000000-0005-0000-0000-000060880000}"/>
    <cellStyle name="Migliaia 44 3 4 3 4" xfId="39489" xr:uid="{00000000-0005-0000-0000-000061880000}"/>
    <cellStyle name="Migliaia 44 3 4 4" xfId="17008" xr:uid="{00000000-0005-0000-0000-000062880000}"/>
    <cellStyle name="Migliaia 44 3 4 4 2" xfId="36050" xr:uid="{00000000-0005-0000-0000-000063880000}"/>
    <cellStyle name="Migliaia 44 3 4 4 3" xfId="41352" xr:uid="{00000000-0005-0000-0000-000064880000}"/>
    <cellStyle name="Migliaia 44 3 4 4 4" xfId="30488" xr:uid="{00000000-0005-0000-0000-000065880000}"/>
    <cellStyle name="Migliaia 44 3 4 5" xfId="33442" xr:uid="{00000000-0005-0000-0000-000066880000}"/>
    <cellStyle name="Migliaia 44 3 4 6" xfId="38701" xr:uid="{00000000-0005-0000-0000-000067880000}"/>
    <cellStyle name="Migliaia 44 3 4 7" xfId="12916" xr:uid="{00000000-0005-0000-0000-000068880000}"/>
    <cellStyle name="Migliaia 44 3 5" xfId="4131" xr:uid="{00000000-0005-0000-0000-000069880000}"/>
    <cellStyle name="Migliaia 44 3 5 2" xfId="10601" xr:uid="{00000000-0005-0000-0000-00006A880000}"/>
    <cellStyle name="Migliaia 44 3 5 2 2" xfId="31679" xr:uid="{00000000-0005-0000-0000-00006B880000}"/>
    <cellStyle name="Migliaia 44 3 5 2 2 2" xfId="36839" xr:uid="{00000000-0005-0000-0000-00006C880000}"/>
    <cellStyle name="Migliaia 44 3 5 2 2 3" xfId="42141" xr:uid="{00000000-0005-0000-0000-00006D880000}"/>
    <cellStyle name="Migliaia 44 3 5 2 3" xfId="34188" xr:uid="{00000000-0005-0000-0000-00006E880000}"/>
    <cellStyle name="Migliaia 44 3 5 2 4" xfId="39490" xr:uid="{00000000-0005-0000-0000-00006F880000}"/>
    <cellStyle name="Migliaia 44 3 5 3" xfId="17010" xr:uid="{00000000-0005-0000-0000-000070880000}"/>
    <cellStyle name="Migliaia 44 3 5 3 2" xfId="36051" xr:uid="{00000000-0005-0000-0000-000071880000}"/>
    <cellStyle name="Migliaia 44 3 5 3 3" xfId="41353" xr:uid="{00000000-0005-0000-0000-000072880000}"/>
    <cellStyle name="Migliaia 44 3 5 3 4" xfId="30489" xr:uid="{00000000-0005-0000-0000-000073880000}"/>
    <cellStyle name="Migliaia 44 3 5 4" xfId="33443" xr:uid="{00000000-0005-0000-0000-000074880000}"/>
    <cellStyle name="Migliaia 44 3 5 5" xfId="38702" xr:uid="{00000000-0005-0000-0000-000075880000}"/>
    <cellStyle name="Migliaia 44 3 5 6" xfId="12918" xr:uid="{00000000-0005-0000-0000-000076880000}"/>
    <cellStyle name="Migliaia 44 3 6" xfId="3717" xr:uid="{00000000-0005-0000-0000-000077880000}"/>
    <cellStyle name="Migliaia 44 3 6 2" xfId="10306" xr:uid="{00000000-0005-0000-0000-000078880000}"/>
    <cellStyle name="Migliaia 44 3 6 2 2" xfId="36052" xr:uid="{00000000-0005-0000-0000-000079880000}"/>
    <cellStyle name="Migliaia 44 3 6 2 3" xfId="41354" xr:uid="{00000000-0005-0000-0000-00007A880000}"/>
    <cellStyle name="Migliaia 44 3 6 3" xfId="14599" xr:uid="{00000000-0005-0000-0000-00007B880000}"/>
    <cellStyle name="Migliaia 44 3 6 4" xfId="17011" xr:uid="{00000000-0005-0000-0000-00007C880000}"/>
    <cellStyle name="Migliaia 44 3 6 4 2" xfId="38703" xr:uid="{00000000-0005-0000-0000-00007D880000}"/>
    <cellStyle name="Migliaia 44 3 6 5" xfId="12919" xr:uid="{00000000-0005-0000-0000-00007E880000}"/>
    <cellStyle name="Migliaia 44 3 7" xfId="7834" xr:uid="{00000000-0005-0000-0000-00007F880000}"/>
    <cellStyle name="Migliaia 44 3 7 2" xfId="30490" xr:uid="{00000000-0005-0000-0000-000080880000}"/>
    <cellStyle name="Migliaia 44 3 7 2 2" xfId="36053" xr:uid="{00000000-0005-0000-0000-000081880000}"/>
    <cellStyle name="Migliaia 44 3 7 2 3" xfId="41355" xr:uid="{00000000-0005-0000-0000-000082880000}"/>
    <cellStyle name="Migliaia 44 3 7 3" xfId="33444" xr:uid="{00000000-0005-0000-0000-000083880000}"/>
    <cellStyle name="Migliaia 44 3 7 4" xfId="38704" xr:uid="{00000000-0005-0000-0000-000084880000}"/>
    <cellStyle name="Migliaia 44 3 8" xfId="13619" xr:uid="{00000000-0005-0000-0000-000085880000}"/>
    <cellStyle name="Migliaia 44 3 8 2" xfId="30491" xr:uid="{00000000-0005-0000-0000-000086880000}"/>
    <cellStyle name="Migliaia 44 3 8 2 2" xfId="36054" xr:uid="{00000000-0005-0000-0000-000087880000}"/>
    <cellStyle name="Migliaia 44 3 8 2 3" xfId="41356" xr:uid="{00000000-0005-0000-0000-000088880000}"/>
    <cellStyle name="Migliaia 44 3 8 3" xfId="33445" xr:uid="{00000000-0005-0000-0000-000089880000}"/>
    <cellStyle name="Migliaia 44 3 8 4" xfId="38705" xr:uid="{00000000-0005-0000-0000-00008A880000}"/>
    <cellStyle name="Migliaia 44 3 8 5" xfId="21381" xr:uid="{00000000-0005-0000-0000-00008B880000}"/>
    <cellStyle name="Migliaia 44 3 9" xfId="17002" xr:uid="{00000000-0005-0000-0000-00008C880000}"/>
    <cellStyle name="Migliaia 44 4" xfId="597" xr:uid="{00000000-0005-0000-0000-00008D880000}"/>
    <cellStyle name="Migliaia 44 4 2" xfId="4531" xr:uid="{00000000-0005-0000-0000-00008E880000}"/>
    <cellStyle name="Migliaia 44 4 2 2" xfId="5167" xr:uid="{00000000-0005-0000-0000-00008F880000}"/>
    <cellStyle name="Migliaia 44 4 2 2 2" xfId="30492" xr:uid="{00000000-0005-0000-0000-000090880000}"/>
    <cellStyle name="Migliaia 44 4 2 2 2 2" xfId="36055" xr:uid="{00000000-0005-0000-0000-000091880000}"/>
    <cellStyle name="Migliaia 44 4 2 2 2 3" xfId="41357" xr:uid="{00000000-0005-0000-0000-000092880000}"/>
    <cellStyle name="Migliaia 44 4 2 2 3" xfId="33446" xr:uid="{00000000-0005-0000-0000-000093880000}"/>
    <cellStyle name="Migliaia 44 4 2 2 4" xfId="38706" xr:uid="{00000000-0005-0000-0000-000094880000}"/>
    <cellStyle name="Migliaia 44 4 2 3" xfId="8346" xr:uid="{00000000-0005-0000-0000-000095880000}"/>
    <cellStyle name="Migliaia 44 4 2 3 2" xfId="30493" xr:uid="{00000000-0005-0000-0000-000096880000}"/>
    <cellStyle name="Migliaia 44 4 2 3 2 2" xfId="36056" xr:uid="{00000000-0005-0000-0000-000097880000}"/>
    <cellStyle name="Migliaia 44 4 2 3 2 3" xfId="41358" xr:uid="{00000000-0005-0000-0000-000098880000}"/>
    <cellStyle name="Migliaia 44 4 2 3 3" xfId="33447" xr:uid="{00000000-0005-0000-0000-000099880000}"/>
    <cellStyle name="Migliaia 44 4 2 3 4" xfId="38707" xr:uid="{00000000-0005-0000-0000-00009A880000}"/>
    <cellStyle name="Migliaia 44 4 2 4" xfId="7693" xr:uid="{00000000-0005-0000-0000-00009B880000}"/>
    <cellStyle name="Migliaia 44 4 2 5" xfId="7097" xr:uid="{00000000-0005-0000-0000-00009C880000}"/>
    <cellStyle name="Migliaia 44 4 2 5 2" xfId="17870" xr:uid="{00000000-0005-0000-0000-00009D880000}"/>
    <cellStyle name="Migliaia 44 4 2 5 3" xfId="42936" xr:uid="{00000000-0005-0000-0000-00009E880000}"/>
    <cellStyle name="Migliaia 44 4 2 5 4" xfId="46863" xr:uid="{00000000-0005-0000-0000-00009F880000}"/>
    <cellStyle name="Migliaia 44 4 2 5 5" xfId="49879" xr:uid="{00000000-0005-0000-0000-0000A0880000}"/>
    <cellStyle name="Migliaia 44 4 2 6" xfId="17013" xr:uid="{00000000-0005-0000-0000-0000A1880000}"/>
    <cellStyle name="Migliaia 44 4 2 7" xfId="21383" xr:uid="{00000000-0005-0000-0000-0000A2880000}"/>
    <cellStyle name="Migliaia 44 4 3" xfId="5168" xr:uid="{00000000-0005-0000-0000-0000A3880000}"/>
    <cellStyle name="Migliaia 44 4 3 2" xfId="14548" xr:uid="{00000000-0005-0000-0000-0000A4880000}"/>
    <cellStyle name="Migliaia 44 4 3 2 2" xfId="36057" xr:uid="{00000000-0005-0000-0000-0000A5880000}"/>
    <cellStyle name="Migliaia 44 4 3 2 3" xfId="41359" xr:uid="{00000000-0005-0000-0000-0000A6880000}"/>
    <cellStyle name="Migliaia 44 4 3 3" xfId="33448" xr:uid="{00000000-0005-0000-0000-0000A7880000}"/>
    <cellStyle name="Migliaia 44 4 3 4" xfId="38708" xr:uid="{00000000-0005-0000-0000-0000A8880000}"/>
    <cellStyle name="Migliaia 44 4 3 5" xfId="13617" xr:uid="{00000000-0005-0000-0000-0000A9880000}"/>
    <cellStyle name="Migliaia 44 4 4" xfId="8347" xr:uid="{00000000-0005-0000-0000-0000AA880000}"/>
    <cellStyle name="Migliaia 44 4 4 2" xfId="30494" xr:uid="{00000000-0005-0000-0000-0000AB880000}"/>
    <cellStyle name="Migliaia 44 4 4 2 2" xfId="36058" xr:uid="{00000000-0005-0000-0000-0000AC880000}"/>
    <cellStyle name="Migliaia 44 4 4 2 3" xfId="41360" xr:uid="{00000000-0005-0000-0000-0000AD880000}"/>
    <cellStyle name="Migliaia 44 4 4 3" xfId="33449" xr:uid="{00000000-0005-0000-0000-0000AE880000}"/>
    <cellStyle name="Migliaia 44 4 4 4" xfId="38709" xr:uid="{00000000-0005-0000-0000-0000AF880000}"/>
    <cellStyle name="Migliaia 44 4 5" xfId="7692" xr:uid="{00000000-0005-0000-0000-0000B0880000}"/>
    <cellStyle name="Migliaia 44 4 5 2" xfId="30495" xr:uid="{00000000-0005-0000-0000-0000B1880000}"/>
    <cellStyle name="Migliaia 44 4 5 2 2" xfId="36059" xr:uid="{00000000-0005-0000-0000-0000B2880000}"/>
    <cellStyle name="Migliaia 44 4 5 2 3" xfId="41361" xr:uid="{00000000-0005-0000-0000-0000B3880000}"/>
    <cellStyle name="Migliaia 44 4 5 3" xfId="33450" xr:uid="{00000000-0005-0000-0000-0000B4880000}"/>
    <cellStyle name="Migliaia 44 4 5 4" xfId="38710" xr:uid="{00000000-0005-0000-0000-0000B5880000}"/>
    <cellStyle name="Migliaia 44 4 6" xfId="7096" xr:uid="{00000000-0005-0000-0000-0000B6880000}"/>
    <cellStyle name="Migliaia 44 4 6 2" xfId="17869" xr:uid="{00000000-0005-0000-0000-0000B7880000}"/>
    <cellStyle name="Migliaia 44 4 6 2 2" xfId="36060" xr:uid="{00000000-0005-0000-0000-0000B8880000}"/>
    <cellStyle name="Migliaia 44 4 6 2 3" xfId="41362" xr:uid="{00000000-0005-0000-0000-0000B9880000}"/>
    <cellStyle name="Migliaia 44 4 6 2 4" xfId="30496" xr:uid="{00000000-0005-0000-0000-0000BA880000}"/>
    <cellStyle name="Migliaia 44 4 6 3" xfId="33451" xr:uid="{00000000-0005-0000-0000-0000BB880000}"/>
    <cellStyle name="Migliaia 44 4 6 4" xfId="38711" xr:uid="{00000000-0005-0000-0000-0000BC880000}"/>
    <cellStyle name="Migliaia 44 4 6 5" xfId="21384" xr:uid="{00000000-0005-0000-0000-0000BD880000}"/>
    <cellStyle name="Migliaia 44 4 6 6" xfId="44552" xr:uid="{00000000-0005-0000-0000-0000BE880000}"/>
    <cellStyle name="Migliaia 44 4 6 7" xfId="46862" xr:uid="{00000000-0005-0000-0000-0000BF880000}"/>
    <cellStyle name="Migliaia 44 4 6 8" xfId="49878" xr:uid="{00000000-0005-0000-0000-0000C0880000}"/>
    <cellStyle name="Migliaia 44 4 7" xfId="17012" xr:uid="{00000000-0005-0000-0000-0000C1880000}"/>
    <cellStyle name="Migliaia 44 4 7 2" xfId="30497" xr:uid="{00000000-0005-0000-0000-0000C2880000}"/>
    <cellStyle name="Migliaia 44 4 7 2 2" xfId="36061" xr:uid="{00000000-0005-0000-0000-0000C3880000}"/>
    <cellStyle name="Migliaia 44 4 7 2 3" xfId="41363" xr:uid="{00000000-0005-0000-0000-0000C4880000}"/>
    <cellStyle name="Migliaia 44 4 7 3" xfId="33452" xr:uid="{00000000-0005-0000-0000-0000C5880000}"/>
    <cellStyle name="Migliaia 44 4 7 4" xfId="38712" xr:uid="{00000000-0005-0000-0000-0000C6880000}"/>
    <cellStyle name="Migliaia 44 4 7 5" xfId="21385" xr:uid="{00000000-0005-0000-0000-0000C7880000}"/>
    <cellStyle name="Migliaia 44 4 8" xfId="21382" xr:uid="{00000000-0005-0000-0000-0000C8880000}"/>
    <cellStyle name="Migliaia 44 4 9" xfId="2557" xr:uid="{00000000-0005-0000-0000-0000C9880000}"/>
    <cellStyle name="Migliaia 44 5" xfId="598" xr:uid="{00000000-0005-0000-0000-0000CA880000}"/>
    <cellStyle name="Migliaia 44 5 2" xfId="4532" xr:uid="{00000000-0005-0000-0000-0000CB880000}"/>
    <cellStyle name="Migliaia 44 5 2 2" xfId="14787" xr:uid="{00000000-0005-0000-0000-0000CC880000}"/>
    <cellStyle name="Migliaia 44 5 2 2 2" xfId="36062" xr:uid="{00000000-0005-0000-0000-0000CD880000}"/>
    <cellStyle name="Migliaia 44 5 2 2 3" xfId="41364" xr:uid="{00000000-0005-0000-0000-0000CE880000}"/>
    <cellStyle name="Migliaia 44 5 2 3" xfId="17015" xr:uid="{00000000-0005-0000-0000-0000CF880000}"/>
    <cellStyle name="Migliaia 44 5 2 3 2" xfId="33453" xr:uid="{00000000-0005-0000-0000-0000D0880000}"/>
    <cellStyle name="Migliaia 44 5 2 4" xfId="38713" xr:uid="{00000000-0005-0000-0000-0000D1880000}"/>
    <cellStyle name="Migliaia 44 5 2 5" xfId="12920" xr:uid="{00000000-0005-0000-0000-0000D2880000}"/>
    <cellStyle name="Migliaia 44 5 3" xfId="7694" xr:uid="{00000000-0005-0000-0000-0000D3880000}"/>
    <cellStyle name="Migliaia 44 5 3 2" xfId="30498" xr:uid="{00000000-0005-0000-0000-0000D4880000}"/>
    <cellStyle name="Migliaia 44 5 3 2 2" xfId="36063" xr:uid="{00000000-0005-0000-0000-0000D5880000}"/>
    <cellStyle name="Migliaia 44 5 3 2 3" xfId="41365" xr:uid="{00000000-0005-0000-0000-0000D6880000}"/>
    <cellStyle name="Migliaia 44 5 3 3" xfId="33454" xr:uid="{00000000-0005-0000-0000-0000D7880000}"/>
    <cellStyle name="Migliaia 44 5 3 4" xfId="38714" xr:uid="{00000000-0005-0000-0000-0000D8880000}"/>
    <cellStyle name="Migliaia 44 5 4" xfId="7098" xr:uid="{00000000-0005-0000-0000-0000D9880000}"/>
    <cellStyle name="Migliaia 44 5 4 2" xfId="17871" xr:uid="{00000000-0005-0000-0000-0000DA880000}"/>
    <cellStyle name="Migliaia 44 5 4 2 2" xfId="36064" xr:uid="{00000000-0005-0000-0000-0000DB880000}"/>
    <cellStyle name="Migliaia 44 5 4 2 3" xfId="41366" xr:uid="{00000000-0005-0000-0000-0000DC880000}"/>
    <cellStyle name="Migliaia 44 5 4 2 4" xfId="30499" xr:uid="{00000000-0005-0000-0000-0000DD880000}"/>
    <cellStyle name="Migliaia 44 5 4 3" xfId="33455" xr:uid="{00000000-0005-0000-0000-0000DE880000}"/>
    <cellStyle name="Migliaia 44 5 4 4" xfId="38715" xr:uid="{00000000-0005-0000-0000-0000DF880000}"/>
    <cellStyle name="Migliaia 44 5 4 5" xfId="21388" xr:uid="{00000000-0005-0000-0000-0000E0880000}"/>
    <cellStyle name="Migliaia 44 5 4 6" xfId="43431" xr:uid="{00000000-0005-0000-0000-0000E1880000}"/>
    <cellStyle name="Migliaia 44 5 4 7" xfId="46864" xr:uid="{00000000-0005-0000-0000-0000E2880000}"/>
    <cellStyle name="Migliaia 44 5 4 8" xfId="49880" xr:uid="{00000000-0005-0000-0000-0000E3880000}"/>
    <cellStyle name="Migliaia 44 5 5" xfId="17014" xr:uid="{00000000-0005-0000-0000-0000E4880000}"/>
    <cellStyle name="Migliaia 44 5 5 2" xfId="30500" xr:uid="{00000000-0005-0000-0000-0000E5880000}"/>
    <cellStyle name="Migliaia 44 5 5 2 2" xfId="36065" xr:uid="{00000000-0005-0000-0000-0000E6880000}"/>
    <cellStyle name="Migliaia 44 5 5 2 3" xfId="41367" xr:uid="{00000000-0005-0000-0000-0000E7880000}"/>
    <cellStyle name="Migliaia 44 5 5 3" xfId="33456" xr:uid="{00000000-0005-0000-0000-0000E8880000}"/>
    <cellStyle name="Migliaia 44 5 5 4" xfId="38716" xr:uid="{00000000-0005-0000-0000-0000E9880000}"/>
    <cellStyle name="Migliaia 44 5 5 5" xfId="21389" xr:uid="{00000000-0005-0000-0000-0000EA880000}"/>
    <cellStyle name="Migliaia 44 5 6" xfId="21390" xr:uid="{00000000-0005-0000-0000-0000EB880000}"/>
    <cellStyle name="Migliaia 44 5 6 2" xfId="30501" xr:uid="{00000000-0005-0000-0000-0000EC880000}"/>
    <cellStyle name="Migliaia 44 5 6 2 2" xfId="36066" xr:uid="{00000000-0005-0000-0000-0000ED880000}"/>
    <cellStyle name="Migliaia 44 5 6 2 3" xfId="41368" xr:uid="{00000000-0005-0000-0000-0000EE880000}"/>
    <cellStyle name="Migliaia 44 5 6 3" xfId="33457" xr:uid="{00000000-0005-0000-0000-0000EF880000}"/>
    <cellStyle name="Migliaia 44 5 6 4" xfId="38717" xr:uid="{00000000-0005-0000-0000-0000F0880000}"/>
    <cellStyle name="Migliaia 44 5 7" xfId="21386" xr:uid="{00000000-0005-0000-0000-0000F1880000}"/>
    <cellStyle name="Migliaia 44 5 8" xfId="2558" xr:uid="{00000000-0005-0000-0000-0000F2880000}"/>
    <cellStyle name="Migliaia 44 6" xfId="2553" xr:uid="{00000000-0005-0000-0000-0000F3880000}"/>
    <cellStyle name="Migliaia 44 6 2" xfId="4527" xr:uid="{00000000-0005-0000-0000-0000F4880000}"/>
    <cellStyle name="Migliaia 44 6 2 2" xfId="6067" xr:uid="{00000000-0005-0000-0000-0000F5880000}"/>
    <cellStyle name="Migliaia 44 6 2 3" xfId="14951" xr:uid="{00000000-0005-0000-0000-0000F6880000}"/>
    <cellStyle name="Migliaia 44 6 2 4" xfId="17017" xr:uid="{00000000-0005-0000-0000-0000F7880000}"/>
    <cellStyle name="Migliaia 44 6 2 5" xfId="28720" xr:uid="{00000000-0005-0000-0000-0000F8880000}"/>
    <cellStyle name="Migliaia 44 6 2 6" xfId="12922" xr:uid="{00000000-0005-0000-0000-0000F9880000}"/>
    <cellStyle name="Migliaia 44 6 3" xfId="5819" xr:uid="{00000000-0005-0000-0000-0000FA880000}"/>
    <cellStyle name="Migliaia 44 6 3 2" xfId="31680" xr:uid="{00000000-0005-0000-0000-0000FB880000}"/>
    <cellStyle name="Migliaia 44 6 3 2 2" xfId="36840" xr:uid="{00000000-0005-0000-0000-0000FC880000}"/>
    <cellStyle name="Migliaia 44 6 3 2 3" xfId="42142" xr:uid="{00000000-0005-0000-0000-0000FD880000}"/>
    <cellStyle name="Migliaia 44 6 3 3" xfId="34189" xr:uid="{00000000-0005-0000-0000-0000FE880000}"/>
    <cellStyle name="Migliaia 44 6 3 4" xfId="39491" xr:uid="{00000000-0005-0000-0000-0000FF880000}"/>
    <cellStyle name="Migliaia 44 6 4" xfId="17016" xr:uid="{00000000-0005-0000-0000-000000890000}"/>
    <cellStyle name="Migliaia 44 6 4 2" xfId="36067" xr:uid="{00000000-0005-0000-0000-000001890000}"/>
    <cellStyle name="Migliaia 44 6 4 3" xfId="41369" xr:uid="{00000000-0005-0000-0000-000002890000}"/>
    <cellStyle name="Migliaia 44 6 4 4" xfId="30502" xr:uid="{00000000-0005-0000-0000-000003890000}"/>
    <cellStyle name="Migliaia 44 6 5" xfId="33458" xr:uid="{00000000-0005-0000-0000-000004890000}"/>
    <cellStyle name="Migliaia 44 6 6" xfId="38718" xr:uid="{00000000-0005-0000-0000-000005890000}"/>
    <cellStyle name="Migliaia 44 6 7" xfId="12921" xr:uid="{00000000-0005-0000-0000-000006890000}"/>
    <cellStyle name="Migliaia 44 7" xfId="4129" xr:uid="{00000000-0005-0000-0000-000007890000}"/>
    <cellStyle name="Migliaia 44 7 2" xfId="10599" xr:uid="{00000000-0005-0000-0000-000008890000}"/>
    <cellStyle name="Migliaia 44 7 2 2" xfId="31681" xr:uid="{00000000-0005-0000-0000-000009890000}"/>
    <cellStyle name="Migliaia 44 7 2 2 2" xfId="36841" xr:uid="{00000000-0005-0000-0000-00000A890000}"/>
    <cellStyle name="Migliaia 44 7 2 2 3" xfId="42143" xr:uid="{00000000-0005-0000-0000-00000B890000}"/>
    <cellStyle name="Migliaia 44 7 2 3" xfId="34190" xr:uid="{00000000-0005-0000-0000-00000C890000}"/>
    <cellStyle name="Migliaia 44 7 2 4" xfId="39492" xr:uid="{00000000-0005-0000-0000-00000D890000}"/>
    <cellStyle name="Migliaia 44 7 3" xfId="17018" xr:uid="{00000000-0005-0000-0000-00000E890000}"/>
    <cellStyle name="Migliaia 44 7 3 2" xfId="36068" xr:uid="{00000000-0005-0000-0000-00000F890000}"/>
    <cellStyle name="Migliaia 44 7 3 3" xfId="41370" xr:uid="{00000000-0005-0000-0000-000010890000}"/>
    <cellStyle name="Migliaia 44 7 3 4" xfId="30503" xr:uid="{00000000-0005-0000-0000-000011890000}"/>
    <cellStyle name="Migliaia 44 7 4" xfId="33459" xr:uid="{00000000-0005-0000-0000-000012890000}"/>
    <cellStyle name="Migliaia 44 7 5" xfId="38719" xr:uid="{00000000-0005-0000-0000-000013890000}"/>
    <cellStyle name="Migliaia 44 7 6" xfId="12923" xr:uid="{00000000-0005-0000-0000-000014890000}"/>
    <cellStyle name="Migliaia 44 8" xfId="3715" xr:uid="{00000000-0005-0000-0000-000015890000}"/>
    <cellStyle name="Migliaia 44 8 2" xfId="10304" xr:uid="{00000000-0005-0000-0000-000016890000}"/>
    <cellStyle name="Migliaia 44 8 2 2" xfId="31682" xr:uid="{00000000-0005-0000-0000-000017890000}"/>
    <cellStyle name="Migliaia 44 8 2 2 2" xfId="36842" xr:uid="{00000000-0005-0000-0000-000018890000}"/>
    <cellStyle name="Migliaia 44 8 2 2 3" xfId="42144" xr:uid="{00000000-0005-0000-0000-000019890000}"/>
    <cellStyle name="Migliaia 44 8 2 3" xfId="34191" xr:uid="{00000000-0005-0000-0000-00001A890000}"/>
    <cellStyle name="Migliaia 44 8 2 4" xfId="39493" xr:uid="{00000000-0005-0000-0000-00001B890000}"/>
    <cellStyle name="Migliaia 44 8 3" xfId="17019" xr:uid="{00000000-0005-0000-0000-00001C890000}"/>
    <cellStyle name="Migliaia 44 8 3 2" xfId="36069" xr:uid="{00000000-0005-0000-0000-00001D890000}"/>
    <cellStyle name="Migliaia 44 8 3 3" xfId="41371" xr:uid="{00000000-0005-0000-0000-00001E890000}"/>
    <cellStyle name="Migliaia 44 8 3 4" xfId="30504" xr:uid="{00000000-0005-0000-0000-00001F890000}"/>
    <cellStyle name="Migliaia 44 8 4" xfId="33460" xr:uid="{00000000-0005-0000-0000-000020890000}"/>
    <cellStyle name="Migliaia 44 8 5" xfId="38720" xr:uid="{00000000-0005-0000-0000-000021890000}"/>
    <cellStyle name="Migliaia 44 8 6" xfId="12924" xr:uid="{00000000-0005-0000-0000-000022890000}"/>
    <cellStyle name="Migliaia 44 9" xfId="13517" xr:uid="{00000000-0005-0000-0000-000023890000}"/>
    <cellStyle name="Migliaia 44 9 2" xfId="30505" xr:uid="{00000000-0005-0000-0000-000024890000}"/>
    <cellStyle name="Migliaia 44 9 2 2" xfId="36070" xr:uid="{00000000-0005-0000-0000-000025890000}"/>
    <cellStyle name="Migliaia 44 9 2 3" xfId="41372" xr:uid="{00000000-0005-0000-0000-000026890000}"/>
    <cellStyle name="Migliaia 44 9 3" xfId="33461" xr:uid="{00000000-0005-0000-0000-000027890000}"/>
    <cellStyle name="Migliaia 44 9 4" xfId="38721" xr:uid="{00000000-0005-0000-0000-000028890000}"/>
    <cellStyle name="Migliaia 45" xfId="599" xr:uid="{00000000-0005-0000-0000-000029890000}"/>
    <cellStyle name="Migliaia 45 10" xfId="17020" xr:uid="{00000000-0005-0000-0000-00002A890000}"/>
    <cellStyle name="Migliaia 45 10 2" xfId="36071" xr:uid="{00000000-0005-0000-0000-00002B890000}"/>
    <cellStyle name="Migliaia 45 10 3" xfId="41373" xr:uid="{00000000-0005-0000-0000-00002C890000}"/>
    <cellStyle name="Migliaia 45 10 4" xfId="30506" xr:uid="{00000000-0005-0000-0000-00002D890000}"/>
    <cellStyle name="Migliaia 45 11" xfId="33462" xr:uid="{00000000-0005-0000-0000-00002E890000}"/>
    <cellStyle name="Migliaia 45 12" xfId="38722" xr:uid="{00000000-0005-0000-0000-00002F890000}"/>
    <cellStyle name="Migliaia 45 13" xfId="1900" xr:uid="{00000000-0005-0000-0000-000030890000}"/>
    <cellStyle name="Migliaia 45 2" xfId="600" xr:uid="{00000000-0005-0000-0000-000031890000}"/>
    <cellStyle name="Migliaia 45 2 2" xfId="2560" xr:uid="{00000000-0005-0000-0000-000032890000}"/>
    <cellStyle name="Migliaia 45 2 2 2" xfId="4534" xr:uid="{00000000-0005-0000-0000-000033890000}"/>
    <cellStyle name="Migliaia 45 2 2 2 2" xfId="10708" xr:uid="{00000000-0005-0000-0000-000034890000}"/>
    <cellStyle name="Migliaia 45 2 2 2 2 2" xfId="36072" xr:uid="{00000000-0005-0000-0000-000035890000}"/>
    <cellStyle name="Migliaia 45 2 2 2 2 3" xfId="41374" xr:uid="{00000000-0005-0000-0000-000036890000}"/>
    <cellStyle name="Migliaia 45 2 2 2 3" xfId="14788" xr:uid="{00000000-0005-0000-0000-000037890000}"/>
    <cellStyle name="Migliaia 45 2 2 2 4" xfId="17023" xr:uid="{00000000-0005-0000-0000-000038890000}"/>
    <cellStyle name="Migliaia 45 2 2 2 4 2" xfId="38723" xr:uid="{00000000-0005-0000-0000-000039890000}"/>
    <cellStyle name="Migliaia 45 2 2 2 5" xfId="12925" xr:uid="{00000000-0005-0000-0000-00003A890000}"/>
    <cellStyle name="Migliaia 45 2 2 3" xfId="7933" xr:uid="{00000000-0005-0000-0000-00003B890000}"/>
    <cellStyle name="Migliaia 45 2 2 3 2" xfId="31683" xr:uid="{00000000-0005-0000-0000-00003C890000}"/>
    <cellStyle name="Migliaia 45 2 2 3 2 2" xfId="36843" xr:uid="{00000000-0005-0000-0000-00003D890000}"/>
    <cellStyle name="Migliaia 45 2 2 3 2 3" xfId="42145" xr:uid="{00000000-0005-0000-0000-00003E890000}"/>
    <cellStyle name="Migliaia 45 2 2 3 3" xfId="34192" xr:uid="{00000000-0005-0000-0000-00003F890000}"/>
    <cellStyle name="Migliaia 45 2 2 3 4" xfId="39494" xr:uid="{00000000-0005-0000-0000-000040890000}"/>
    <cellStyle name="Migliaia 45 2 2 4" xfId="7099" xr:uid="{00000000-0005-0000-0000-000041890000}"/>
    <cellStyle name="Migliaia 45 2 2 4 2" xfId="17872" xr:uid="{00000000-0005-0000-0000-000042890000}"/>
    <cellStyle name="Migliaia 45 2 2 4 3" xfId="44143" xr:uid="{00000000-0005-0000-0000-000043890000}"/>
    <cellStyle name="Migliaia 45 2 2 4 4" xfId="46865" xr:uid="{00000000-0005-0000-0000-000044890000}"/>
    <cellStyle name="Migliaia 45 2 2 4 5" xfId="49881" xr:uid="{00000000-0005-0000-0000-000045890000}"/>
    <cellStyle name="Migliaia 45 2 2 5" xfId="17022" xr:uid="{00000000-0005-0000-0000-000046890000}"/>
    <cellStyle name="Migliaia 45 2 2 6" xfId="21394" xr:uid="{00000000-0005-0000-0000-000047890000}"/>
    <cellStyle name="Migliaia 45 2 3" xfId="4133" xr:uid="{00000000-0005-0000-0000-000048890000}"/>
    <cellStyle name="Migliaia 45 2 3 2" xfId="10603" xr:uid="{00000000-0005-0000-0000-000049890000}"/>
    <cellStyle name="Migliaia 45 2 3 2 2" xfId="31684" xr:uid="{00000000-0005-0000-0000-00004A890000}"/>
    <cellStyle name="Migliaia 45 2 3 2 2 2" xfId="36844" xr:uid="{00000000-0005-0000-0000-00004B890000}"/>
    <cellStyle name="Migliaia 45 2 3 2 2 3" xfId="42146" xr:uid="{00000000-0005-0000-0000-00004C890000}"/>
    <cellStyle name="Migliaia 45 2 3 2 3" xfId="34193" xr:uid="{00000000-0005-0000-0000-00004D890000}"/>
    <cellStyle name="Migliaia 45 2 3 2 4" xfId="39495" xr:uid="{00000000-0005-0000-0000-00004E890000}"/>
    <cellStyle name="Migliaia 45 2 3 3" xfId="17024" xr:uid="{00000000-0005-0000-0000-00004F890000}"/>
    <cellStyle name="Migliaia 45 2 3 3 2" xfId="36073" xr:uid="{00000000-0005-0000-0000-000050890000}"/>
    <cellStyle name="Migliaia 45 2 3 3 3" xfId="41375" xr:uid="{00000000-0005-0000-0000-000051890000}"/>
    <cellStyle name="Migliaia 45 2 3 3 4" xfId="30507" xr:uid="{00000000-0005-0000-0000-000052890000}"/>
    <cellStyle name="Migliaia 45 2 3 4" xfId="33464" xr:uid="{00000000-0005-0000-0000-000053890000}"/>
    <cellStyle name="Migliaia 45 2 3 5" xfId="38724" xr:uid="{00000000-0005-0000-0000-000054890000}"/>
    <cellStyle name="Migliaia 45 2 3 6" xfId="12926" xr:uid="{00000000-0005-0000-0000-000055890000}"/>
    <cellStyle name="Migliaia 45 2 4" xfId="3720" xr:uid="{00000000-0005-0000-0000-000056890000}"/>
    <cellStyle name="Migliaia 45 2 4 2" xfId="10308" xr:uid="{00000000-0005-0000-0000-000057890000}"/>
    <cellStyle name="Migliaia 45 2 4 2 2" xfId="36074" xr:uid="{00000000-0005-0000-0000-000058890000}"/>
    <cellStyle name="Migliaia 45 2 4 2 3" xfId="41376" xr:uid="{00000000-0005-0000-0000-000059890000}"/>
    <cellStyle name="Migliaia 45 2 4 3" xfId="14333" xr:uid="{00000000-0005-0000-0000-00005A890000}"/>
    <cellStyle name="Migliaia 45 2 4 4" xfId="17025" xr:uid="{00000000-0005-0000-0000-00005B890000}"/>
    <cellStyle name="Migliaia 45 2 4 4 2" xfId="38725" xr:uid="{00000000-0005-0000-0000-00005C890000}"/>
    <cellStyle name="Migliaia 45 2 4 5" xfId="12927" xr:uid="{00000000-0005-0000-0000-00005D890000}"/>
    <cellStyle name="Migliaia 45 2 5" xfId="9448" xr:uid="{00000000-0005-0000-0000-00005E890000}"/>
    <cellStyle name="Migliaia 45 2 5 2" xfId="30509" xr:uid="{00000000-0005-0000-0000-00005F890000}"/>
    <cellStyle name="Migliaia 45 2 5 2 2" xfId="36075" xr:uid="{00000000-0005-0000-0000-000060890000}"/>
    <cellStyle name="Migliaia 45 2 5 2 3" xfId="41377" xr:uid="{00000000-0005-0000-0000-000061890000}"/>
    <cellStyle name="Migliaia 45 2 5 3" xfId="33466" xr:uid="{00000000-0005-0000-0000-000062890000}"/>
    <cellStyle name="Migliaia 45 2 5 4" xfId="38726" xr:uid="{00000000-0005-0000-0000-000063890000}"/>
    <cellStyle name="Migliaia 45 2 6" xfId="17021" xr:uid="{00000000-0005-0000-0000-000064890000}"/>
    <cellStyle name="Migliaia 45 2 6 2" xfId="30510" xr:uid="{00000000-0005-0000-0000-000065890000}"/>
    <cellStyle name="Migliaia 45 2 6 2 2" xfId="36076" xr:uid="{00000000-0005-0000-0000-000066890000}"/>
    <cellStyle name="Migliaia 45 2 6 2 3" xfId="41378" xr:uid="{00000000-0005-0000-0000-000067890000}"/>
    <cellStyle name="Migliaia 45 2 6 3" xfId="33467" xr:uid="{00000000-0005-0000-0000-000068890000}"/>
    <cellStyle name="Migliaia 45 2 6 4" xfId="38727" xr:uid="{00000000-0005-0000-0000-000069890000}"/>
    <cellStyle name="Migliaia 45 2 6 5" xfId="21396" xr:uid="{00000000-0005-0000-0000-00006A890000}"/>
    <cellStyle name="Migliaia 45 2 7" xfId="21393" xr:uid="{00000000-0005-0000-0000-00006B890000}"/>
    <cellStyle name="Migliaia 45 2 8" xfId="1901" xr:uid="{00000000-0005-0000-0000-00006C890000}"/>
    <cellStyle name="Migliaia 45 3" xfId="601" xr:uid="{00000000-0005-0000-0000-00006D890000}"/>
    <cellStyle name="Migliaia 45 3 10" xfId="21397" xr:uid="{00000000-0005-0000-0000-00006E890000}"/>
    <cellStyle name="Migliaia 45 3 11" xfId="12928" xr:uid="{00000000-0005-0000-0000-00006F890000}"/>
    <cellStyle name="Migliaia 45 3 12" xfId="1902" xr:uid="{00000000-0005-0000-0000-000070890000}"/>
    <cellStyle name="Migliaia 45 3 2" xfId="602" xr:uid="{00000000-0005-0000-0000-000071890000}"/>
    <cellStyle name="Migliaia 45 3 2 2" xfId="4536" xr:uid="{00000000-0005-0000-0000-000072890000}"/>
    <cellStyle name="Migliaia 45 3 2 2 2" xfId="8348" xr:uid="{00000000-0005-0000-0000-000073890000}"/>
    <cellStyle name="Migliaia 45 3 2 2 2 2" xfId="14789" xr:uid="{00000000-0005-0000-0000-000074890000}"/>
    <cellStyle name="Migliaia 45 3 2 2 2 2 2" xfId="18189" xr:uid="{00000000-0005-0000-0000-000075890000}"/>
    <cellStyle name="Migliaia 45 3 2 2 2 2 2 2" xfId="36077" xr:uid="{00000000-0005-0000-0000-000076890000}"/>
    <cellStyle name="Migliaia 45 3 2 2 2 2 3" xfId="41379" xr:uid="{00000000-0005-0000-0000-000077890000}"/>
    <cellStyle name="Migliaia 45 3 2 2 2 2 4" xfId="30511" xr:uid="{00000000-0005-0000-0000-000078890000}"/>
    <cellStyle name="Migliaia 45 3 2 2 2 3" xfId="33468" xr:uid="{00000000-0005-0000-0000-000079890000}"/>
    <cellStyle name="Migliaia 45 3 2 2 2 4" xfId="38728" xr:uid="{00000000-0005-0000-0000-00007A890000}"/>
    <cellStyle name="Migliaia 45 3 2 2 2 5" xfId="43372" xr:uid="{00000000-0005-0000-0000-00007B890000}"/>
    <cellStyle name="Migliaia 45 3 2 2 2 6" xfId="47195" xr:uid="{00000000-0005-0000-0000-00007C890000}"/>
    <cellStyle name="Migliaia 45 3 2 2 2 7" xfId="50211" xr:uid="{00000000-0005-0000-0000-00007D890000}"/>
    <cellStyle name="Migliaia 45 3 2 2 2 8" xfId="13987" xr:uid="{00000000-0005-0000-0000-00007E890000}"/>
    <cellStyle name="Migliaia 45 3 2 2 3" xfId="7873" xr:uid="{00000000-0005-0000-0000-00007F890000}"/>
    <cellStyle name="Migliaia 45 3 2 2 4" xfId="7100" xr:uid="{00000000-0005-0000-0000-000080890000}"/>
    <cellStyle name="Migliaia 45 3 2 2 4 2" xfId="17873" xr:uid="{00000000-0005-0000-0000-000081890000}"/>
    <cellStyle name="Migliaia 45 3 2 2 4 3" xfId="44246" xr:uid="{00000000-0005-0000-0000-000082890000}"/>
    <cellStyle name="Migliaia 45 3 2 2 4 4" xfId="46866" xr:uid="{00000000-0005-0000-0000-000083890000}"/>
    <cellStyle name="Migliaia 45 3 2 2 4 5" xfId="49882" xr:uid="{00000000-0005-0000-0000-000084890000}"/>
    <cellStyle name="Migliaia 45 3 2 2 5" xfId="17028" xr:uid="{00000000-0005-0000-0000-000085890000}"/>
    <cellStyle name="Migliaia 45 3 2 2 6" xfId="21399" xr:uid="{00000000-0005-0000-0000-000086890000}"/>
    <cellStyle name="Migliaia 45 3 2 3" xfId="3722" xr:uid="{00000000-0005-0000-0000-000087890000}"/>
    <cellStyle name="Migliaia 45 3 2 3 2" xfId="8709" xr:uid="{00000000-0005-0000-0000-000088890000}"/>
    <cellStyle name="Migliaia 45 3 2 3 2 2" xfId="36078" xr:uid="{00000000-0005-0000-0000-000089890000}"/>
    <cellStyle name="Migliaia 45 3 2 3 2 3" xfId="41380" xr:uid="{00000000-0005-0000-0000-00008A890000}"/>
    <cellStyle name="Migliaia 45 3 2 3 2 4" xfId="30512" xr:uid="{00000000-0005-0000-0000-00008B890000}"/>
    <cellStyle name="Migliaia 45 3 2 3 3" xfId="8349" xr:uid="{00000000-0005-0000-0000-00008C890000}"/>
    <cellStyle name="Migliaia 45 3 2 3 4" xfId="17029" xr:uid="{00000000-0005-0000-0000-00008D890000}"/>
    <cellStyle name="Migliaia 45 3 2 3 4 2" xfId="38729" xr:uid="{00000000-0005-0000-0000-00008E890000}"/>
    <cellStyle name="Migliaia 45 3 2 3 5" xfId="12929" xr:uid="{00000000-0005-0000-0000-00008F890000}"/>
    <cellStyle name="Migliaia 45 3 2 4" xfId="7695" xr:uid="{00000000-0005-0000-0000-000090890000}"/>
    <cellStyle name="Migliaia 45 3 2 4 2" xfId="14405" xr:uid="{00000000-0005-0000-0000-000091890000}"/>
    <cellStyle name="Migliaia 45 3 2 4 2 2" xfId="36079" xr:uid="{00000000-0005-0000-0000-000092890000}"/>
    <cellStyle name="Migliaia 45 3 2 4 2 3" xfId="41381" xr:uid="{00000000-0005-0000-0000-000093890000}"/>
    <cellStyle name="Migliaia 45 3 2 4 3" xfId="33470" xr:uid="{00000000-0005-0000-0000-000094890000}"/>
    <cellStyle name="Migliaia 45 3 2 4 4" xfId="38730" xr:uid="{00000000-0005-0000-0000-000095890000}"/>
    <cellStyle name="Migliaia 45 3 2 4 5" xfId="13520" xr:uid="{00000000-0005-0000-0000-000096890000}"/>
    <cellStyle name="Migliaia 45 3 2 5" xfId="13615" xr:uid="{00000000-0005-0000-0000-000097890000}"/>
    <cellStyle name="Migliaia 45 3 2 5 2" xfId="30513" xr:uid="{00000000-0005-0000-0000-000098890000}"/>
    <cellStyle name="Migliaia 45 3 2 5 2 2" xfId="36080" xr:uid="{00000000-0005-0000-0000-000099890000}"/>
    <cellStyle name="Migliaia 45 3 2 5 2 3" xfId="41382" xr:uid="{00000000-0005-0000-0000-00009A890000}"/>
    <cellStyle name="Migliaia 45 3 2 5 3" xfId="33471" xr:uid="{00000000-0005-0000-0000-00009B890000}"/>
    <cellStyle name="Migliaia 45 3 2 5 4" xfId="38731" xr:uid="{00000000-0005-0000-0000-00009C890000}"/>
    <cellStyle name="Migliaia 45 3 2 6" xfId="17027" xr:uid="{00000000-0005-0000-0000-00009D890000}"/>
    <cellStyle name="Migliaia 45 3 2 6 2" xfId="30514" xr:uid="{00000000-0005-0000-0000-00009E890000}"/>
    <cellStyle name="Migliaia 45 3 2 6 2 2" xfId="36081" xr:uid="{00000000-0005-0000-0000-00009F890000}"/>
    <cellStyle name="Migliaia 45 3 2 6 2 3" xfId="41383" xr:uid="{00000000-0005-0000-0000-0000A0890000}"/>
    <cellStyle name="Migliaia 45 3 2 6 3" xfId="33472" xr:uid="{00000000-0005-0000-0000-0000A1890000}"/>
    <cellStyle name="Migliaia 45 3 2 6 4" xfId="38732" xr:uid="{00000000-0005-0000-0000-0000A2890000}"/>
    <cellStyle name="Migliaia 45 3 2 6 5" xfId="21402" xr:uid="{00000000-0005-0000-0000-0000A3890000}"/>
    <cellStyle name="Migliaia 45 3 2 7" xfId="21398" xr:uid="{00000000-0005-0000-0000-0000A4890000}"/>
    <cellStyle name="Migliaia 45 3 2 8" xfId="2562" xr:uid="{00000000-0005-0000-0000-0000A5890000}"/>
    <cellStyle name="Migliaia 45 3 3" xfId="2561" xr:uid="{00000000-0005-0000-0000-0000A6890000}"/>
    <cellStyle name="Migliaia 45 3 3 2" xfId="4535" xr:uid="{00000000-0005-0000-0000-0000A7890000}"/>
    <cellStyle name="Migliaia 45 3 3 2 2" xfId="6070" xr:uid="{00000000-0005-0000-0000-0000A8890000}"/>
    <cellStyle name="Migliaia 45 3 3 2 2 2" xfId="36083" xr:uid="{00000000-0005-0000-0000-0000A9890000}"/>
    <cellStyle name="Migliaia 45 3 3 2 2 3" xfId="41385" xr:uid="{00000000-0005-0000-0000-0000AA890000}"/>
    <cellStyle name="Migliaia 45 3 3 2 3" xfId="14549" xr:uid="{00000000-0005-0000-0000-0000AB890000}"/>
    <cellStyle name="Migliaia 45 3 3 2 4" xfId="17031" xr:uid="{00000000-0005-0000-0000-0000AC890000}"/>
    <cellStyle name="Migliaia 45 3 3 2 4 2" xfId="38734" xr:uid="{00000000-0005-0000-0000-0000AD890000}"/>
    <cellStyle name="Migliaia 45 3 3 2 5" xfId="12931" xr:uid="{00000000-0005-0000-0000-0000AE890000}"/>
    <cellStyle name="Migliaia 45 3 3 3" xfId="5822" xr:uid="{00000000-0005-0000-0000-0000AF890000}"/>
    <cellStyle name="Migliaia 45 3 3 3 2" xfId="30517" xr:uid="{00000000-0005-0000-0000-0000B0890000}"/>
    <cellStyle name="Migliaia 45 3 3 3 2 2" xfId="36084" xr:uid="{00000000-0005-0000-0000-0000B1890000}"/>
    <cellStyle name="Migliaia 45 3 3 3 2 3" xfId="41386" xr:uid="{00000000-0005-0000-0000-0000B2890000}"/>
    <cellStyle name="Migliaia 45 3 3 3 3" xfId="33475" xr:uid="{00000000-0005-0000-0000-0000B3890000}"/>
    <cellStyle name="Migliaia 45 3 3 3 4" xfId="38735" xr:uid="{00000000-0005-0000-0000-0000B4890000}"/>
    <cellStyle name="Migliaia 45 3 3 4" xfId="17030" xr:uid="{00000000-0005-0000-0000-0000B5890000}"/>
    <cellStyle name="Migliaia 45 3 3 4 2" xfId="30518" xr:uid="{00000000-0005-0000-0000-0000B6890000}"/>
    <cellStyle name="Migliaia 45 3 3 4 2 2" xfId="36085" xr:uid="{00000000-0005-0000-0000-0000B7890000}"/>
    <cellStyle name="Migliaia 45 3 3 4 2 3" xfId="41387" xr:uid="{00000000-0005-0000-0000-0000B8890000}"/>
    <cellStyle name="Migliaia 45 3 3 4 3" xfId="33476" xr:uid="{00000000-0005-0000-0000-0000B9890000}"/>
    <cellStyle name="Migliaia 45 3 3 4 4" xfId="38736" xr:uid="{00000000-0005-0000-0000-0000BA890000}"/>
    <cellStyle name="Migliaia 45 3 3 4 5" xfId="21403" xr:uid="{00000000-0005-0000-0000-0000BB890000}"/>
    <cellStyle name="Migliaia 45 3 3 5" xfId="21404" xr:uid="{00000000-0005-0000-0000-0000BC890000}"/>
    <cellStyle name="Migliaia 45 3 3 5 2" xfId="30519" xr:uid="{00000000-0005-0000-0000-0000BD890000}"/>
    <cellStyle name="Migliaia 45 3 3 5 2 2" xfId="36086" xr:uid="{00000000-0005-0000-0000-0000BE890000}"/>
    <cellStyle name="Migliaia 45 3 3 5 2 3" xfId="41388" xr:uid="{00000000-0005-0000-0000-0000BF890000}"/>
    <cellStyle name="Migliaia 45 3 3 5 3" xfId="33477" xr:uid="{00000000-0005-0000-0000-0000C0890000}"/>
    <cellStyle name="Migliaia 45 3 3 5 4" xfId="38737" xr:uid="{00000000-0005-0000-0000-0000C1890000}"/>
    <cellStyle name="Migliaia 45 3 3 6" xfId="30515" xr:uid="{00000000-0005-0000-0000-0000C2890000}"/>
    <cellStyle name="Migliaia 45 3 3 6 2" xfId="36082" xr:uid="{00000000-0005-0000-0000-0000C3890000}"/>
    <cellStyle name="Migliaia 45 3 3 6 3" xfId="41384" xr:uid="{00000000-0005-0000-0000-0000C4890000}"/>
    <cellStyle name="Migliaia 45 3 3 7" xfId="33473" xr:uid="{00000000-0005-0000-0000-0000C5890000}"/>
    <cellStyle name="Migliaia 45 3 3 8" xfId="38733" xr:uid="{00000000-0005-0000-0000-0000C6890000}"/>
    <cellStyle name="Migliaia 45 3 3 9" xfId="12930" xr:uid="{00000000-0005-0000-0000-0000C7890000}"/>
    <cellStyle name="Migliaia 45 3 4" xfId="3306" xr:uid="{00000000-0005-0000-0000-0000C8890000}"/>
    <cellStyle name="Migliaia 45 3 4 2" xfId="4816" xr:uid="{00000000-0005-0000-0000-0000C9890000}"/>
    <cellStyle name="Migliaia 45 3 4 2 2" xfId="10768" xr:uid="{00000000-0005-0000-0000-0000CA890000}"/>
    <cellStyle name="Migliaia 45 3 4 2 3" xfId="14888" xr:uid="{00000000-0005-0000-0000-0000CB890000}"/>
    <cellStyle name="Migliaia 45 3 4 2 4" xfId="17033" xr:uid="{00000000-0005-0000-0000-0000CC890000}"/>
    <cellStyle name="Migliaia 45 3 4 2 5" xfId="28722" xr:uid="{00000000-0005-0000-0000-0000CD890000}"/>
    <cellStyle name="Migliaia 45 3 4 2 6" xfId="12933" xr:uid="{00000000-0005-0000-0000-0000CE890000}"/>
    <cellStyle name="Migliaia 45 3 4 3" xfId="10016" xr:uid="{00000000-0005-0000-0000-0000CF890000}"/>
    <cellStyle name="Migliaia 45 3 4 3 2" xfId="31685" xr:uid="{00000000-0005-0000-0000-0000D0890000}"/>
    <cellStyle name="Migliaia 45 3 4 3 2 2" xfId="36845" xr:uid="{00000000-0005-0000-0000-0000D1890000}"/>
    <cellStyle name="Migliaia 45 3 4 3 2 3" xfId="42147" xr:uid="{00000000-0005-0000-0000-0000D2890000}"/>
    <cellStyle name="Migliaia 45 3 4 3 3" xfId="34194" xr:uid="{00000000-0005-0000-0000-0000D3890000}"/>
    <cellStyle name="Migliaia 45 3 4 3 4" xfId="39496" xr:uid="{00000000-0005-0000-0000-0000D4890000}"/>
    <cellStyle name="Migliaia 45 3 4 4" xfId="17032" xr:uid="{00000000-0005-0000-0000-0000D5890000}"/>
    <cellStyle name="Migliaia 45 3 4 4 2" xfId="36087" xr:uid="{00000000-0005-0000-0000-0000D6890000}"/>
    <cellStyle name="Migliaia 45 3 4 4 3" xfId="41389" xr:uid="{00000000-0005-0000-0000-0000D7890000}"/>
    <cellStyle name="Migliaia 45 3 4 4 4" xfId="30520" xr:uid="{00000000-0005-0000-0000-0000D8890000}"/>
    <cellStyle name="Migliaia 45 3 4 5" xfId="33478" xr:uid="{00000000-0005-0000-0000-0000D9890000}"/>
    <cellStyle name="Migliaia 45 3 4 6" xfId="38738" xr:uid="{00000000-0005-0000-0000-0000DA890000}"/>
    <cellStyle name="Migliaia 45 3 4 7" xfId="12932" xr:uid="{00000000-0005-0000-0000-0000DB890000}"/>
    <cellStyle name="Migliaia 45 3 5" xfId="4134" xr:uid="{00000000-0005-0000-0000-0000DC890000}"/>
    <cellStyle name="Migliaia 45 3 5 2" xfId="10604" xr:uid="{00000000-0005-0000-0000-0000DD890000}"/>
    <cellStyle name="Migliaia 45 3 5 2 2" xfId="31686" xr:uid="{00000000-0005-0000-0000-0000DE890000}"/>
    <cellStyle name="Migliaia 45 3 5 2 2 2" xfId="36846" xr:uid="{00000000-0005-0000-0000-0000DF890000}"/>
    <cellStyle name="Migliaia 45 3 5 2 2 3" xfId="42148" xr:uid="{00000000-0005-0000-0000-0000E0890000}"/>
    <cellStyle name="Migliaia 45 3 5 2 3" xfId="34195" xr:uid="{00000000-0005-0000-0000-0000E1890000}"/>
    <cellStyle name="Migliaia 45 3 5 2 4" xfId="39497" xr:uid="{00000000-0005-0000-0000-0000E2890000}"/>
    <cellStyle name="Migliaia 45 3 5 3" xfId="17034" xr:uid="{00000000-0005-0000-0000-0000E3890000}"/>
    <cellStyle name="Migliaia 45 3 5 3 2" xfId="36088" xr:uid="{00000000-0005-0000-0000-0000E4890000}"/>
    <cellStyle name="Migliaia 45 3 5 3 3" xfId="41390" xr:uid="{00000000-0005-0000-0000-0000E5890000}"/>
    <cellStyle name="Migliaia 45 3 5 3 4" xfId="30521" xr:uid="{00000000-0005-0000-0000-0000E6890000}"/>
    <cellStyle name="Migliaia 45 3 5 4" xfId="33479" xr:uid="{00000000-0005-0000-0000-0000E7890000}"/>
    <cellStyle name="Migliaia 45 3 5 5" xfId="38739" xr:uid="{00000000-0005-0000-0000-0000E8890000}"/>
    <cellStyle name="Migliaia 45 3 5 6" xfId="12934" xr:uid="{00000000-0005-0000-0000-0000E9890000}"/>
    <cellStyle name="Migliaia 45 3 6" xfId="3721" xr:uid="{00000000-0005-0000-0000-0000EA890000}"/>
    <cellStyle name="Migliaia 45 3 6 2" xfId="10309" xr:uid="{00000000-0005-0000-0000-0000EB890000}"/>
    <cellStyle name="Migliaia 45 3 6 2 2" xfId="36089" xr:uid="{00000000-0005-0000-0000-0000EC890000}"/>
    <cellStyle name="Migliaia 45 3 6 2 3" xfId="41391" xr:uid="{00000000-0005-0000-0000-0000ED890000}"/>
    <cellStyle name="Migliaia 45 3 6 3" xfId="14600" xr:uid="{00000000-0005-0000-0000-0000EE890000}"/>
    <cellStyle name="Migliaia 45 3 6 4" xfId="17035" xr:uid="{00000000-0005-0000-0000-0000EF890000}"/>
    <cellStyle name="Migliaia 45 3 6 4 2" xfId="38740" xr:uid="{00000000-0005-0000-0000-0000F0890000}"/>
    <cellStyle name="Migliaia 45 3 6 5" xfId="12935" xr:uid="{00000000-0005-0000-0000-0000F1890000}"/>
    <cellStyle name="Migliaia 45 3 7" xfId="7821" xr:uid="{00000000-0005-0000-0000-0000F2890000}"/>
    <cellStyle name="Migliaia 45 3 7 2" xfId="30523" xr:uid="{00000000-0005-0000-0000-0000F3890000}"/>
    <cellStyle name="Migliaia 45 3 7 2 2" xfId="36090" xr:uid="{00000000-0005-0000-0000-0000F4890000}"/>
    <cellStyle name="Migliaia 45 3 7 2 3" xfId="41392" xr:uid="{00000000-0005-0000-0000-0000F5890000}"/>
    <cellStyle name="Migliaia 45 3 7 3" xfId="33481" xr:uid="{00000000-0005-0000-0000-0000F6890000}"/>
    <cellStyle name="Migliaia 45 3 7 4" xfId="38741" xr:uid="{00000000-0005-0000-0000-0000F7890000}"/>
    <cellStyle name="Migliaia 45 3 8" xfId="13616" xr:uid="{00000000-0005-0000-0000-0000F8890000}"/>
    <cellStyle name="Migliaia 45 3 8 2" xfId="30524" xr:uid="{00000000-0005-0000-0000-0000F9890000}"/>
    <cellStyle name="Migliaia 45 3 8 2 2" xfId="36091" xr:uid="{00000000-0005-0000-0000-0000FA890000}"/>
    <cellStyle name="Migliaia 45 3 8 2 3" xfId="41393" xr:uid="{00000000-0005-0000-0000-0000FB890000}"/>
    <cellStyle name="Migliaia 45 3 8 3" xfId="33482" xr:uid="{00000000-0005-0000-0000-0000FC890000}"/>
    <cellStyle name="Migliaia 45 3 8 4" xfId="38742" xr:uid="{00000000-0005-0000-0000-0000FD890000}"/>
    <cellStyle name="Migliaia 45 3 8 5" xfId="21408" xr:uid="{00000000-0005-0000-0000-0000FE890000}"/>
    <cellStyle name="Migliaia 45 3 9" xfId="17026" xr:uid="{00000000-0005-0000-0000-0000FF890000}"/>
    <cellStyle name="Migliaia 45 4" xfId="603" xr:uid="{00000000-0005-0000-0000-0000008A0000}"/>
    <cellStyle name="Migliaia 45 4 2" xfId="4537" xr:uid="{00000000-0005-0000-0000-0000018A0000}"/>
    <cellStyle name="Migliaia 45 4 2 2" xfId="5169" xr:uid="{00000000-0005-0000-0000-0000028A0000}"/>
    <cellStyle name="Migliaia 45 4 2 2 2" xfId="30525" xr:uid="{00000000-0005-0000-0000-0000038A0000}"/>
    <cellStyle name="Migliaia 45 4 2 2 2 2" xfId="36092" xr:uid="{00000000-0005-0000-0000-0000048A0000}"/>
    <cellStyle name="Migliaia 45 4 2 2 2 3" xfId="41394" xr:uid="{00000000-0005-0000-0000-0000058A0000}"/>
    <cellStyle name="Migliaia 45 4 2 2 3" xfId="33483" xr:uid="{00000000-0005-0000-0000-0000068A0000}"/>
    <cellStyle name="Migliaia 45 4 2 2 4" xfId="38743" xr:uid="{00000000-0005-0000-0000-0000078A0000}"/>
    <cellStyle name="Migliaia 45 4 2 3" xfId="8350" xr:uid="{00000000-0005-0000-0000-0000088A0000}"/>
    <cellStyle name="Migliaia 45 4 2 3 2" xfId="30526" xr:uid="{00000000-0005-0000-0000-0000098A0000}"/>
    <cellStyle name="Migliaia 45 4 2 3 2 2" xfId="36093" xr:uid="{00000000-0005-0000-0000-00000A8A0000}"/>
    <cellStyle name="Migliaia 45 4 2 3 2 3" xfId="41395" xr:uid="{00000000-0005-0000-0000-00000B8A0000}"/>
    <cellStyle name="Migliaia 45 4 2 3 3" xfId="33484" xr:uid="{00000000-0005-0000-0000-00000C8A0000}"/>
    <cellStyle name="Migliaia 45 4 2 3 4" xfId="38744" xr:uid="{00000000-0005-0000-0000-00000D8A0000}"/>
    <cellStyle name="Migliaia 45 4 2 4" xfId="7697" xr:uid="{00000000-0005-0000-0000-00000E8A0000}"/>
    <cellStyle name="Migliaia 45 4 2 5" xfId="7102" xr:uid="{00000000-0005-0000-0000-00000F8A0000}"/>
    <cellStyle name="Migliaia 45 4 2 5 2" xfId="17875" xr:uid="{00000000-0005-0000-0000-0000108A0000}"/>
    <cellStyle name="Migliaia 45 4 2 5 3" xfId="43406" xr:uid="{00000000-0005-0000-0000-0000118A0000}"/>
    <cellStyle name="Migliaia 45 4 2 5 4" xfId="46868" xr:uid="{00000000-0005-0000-0000-0000128A0000}"/>
    <cellStyle name="Migliaia 45 4 2 5 5" xfId="49884" xr:uid="{00000000-0005-0000-0000-0000138A0000}"/>
    <cellStyle name="Migliaia 45 4 2 6" xfId="17037" xr:uid="{00000000-0005-0000-0000-0000148A0000}"/>
    <cellStyle name="Migliaia 45 4 2 7" xfId="21410" xr:uid="{00000000-0005-0000-0000-0000158A0000}"/>
    <cellStyle name="Migliaia 45 4 3" xfId="5170" xr:uid="{00000000-0005-0000-0000-0000168A0000}"/>
    <cellStyle name="Migliaia 45 4 3 2" xfId="14550" xr:uid="{00000000-0005-0000-0000-0000178A0000}"/>
    <cellStyle name="Migliaia 45 4 3 2 2" xfId="36094" xr:uid="{00000000-0005-0000-0000-0000188A0000}"/>
    <cellStyle name="Migliaia 45 4 3 2 3" xfId="41396" xr:uid="{00000000-0005-0000-0000-0000198A0000}"/>
    <cellStyle name="Migliaia 45 4 3 3" xfId="33485" xr:uid="{00000000-0005-0000-0000-00001A8A0000}"/>
    <cellStyle name="Migliaia 45 4 3 4" xfId="38745" xr:uid="{00000000-0005-0000-0000-00001B8A0000}"/>
    <cellStyle name="Migliaia 45 4 3 5" xfId="13614" xr:uid="{00000000-0005-0000-0000-00001C8A0000}"/>
    <cellStyle name="Migliaia 45 4 4" xfId="8351" xr:uid="{00000000-0005-0000-0000-00001D8A0000}"/>
    <cellStyle name="Migliaia 45 4 4 2" xfId="30527" xr:uid="{00000000-0005-0000-0000-00001E8A0000}"/>
    <cellStyle name="Migliaia 45 4 4 2 2" xfId="36095" xr:uid="{00000000-0005-0000-0000-00001F8A0000}"/>
    <cellStyle name="Migliaia 45 4 4 2 3" xfId="41397" xr:uid="{00000000-0005-0000-0000-0000208A0000}"/>
    <cellStyle name="Migliaia 45 4 4 3" xfId="33486" xr:uid="{00000000-0005-0000-0000-0000218A0000}"/>
    <cellStyle name="Migliaia 45 4 4 4" xfId="38746" xr:uid="{00000000-0005-0000-0000-0000228A0000}"/>
    <cellStyle name="Migliaia 45 4 5" xfId="7696" xr:uid="{00000000-0005-0000-0000-0000238A0000}"/>
    <cellStyle name="Migliaia 45 4 5 2" xfId="30528" xr:uid="{00000000-0005-0000-0000-0000248A0000}"/>
    <cellStyle name="Migliaia 45 4 5 2 2" xfId="36096" xr:uid="{00000000-0005-0000-0000-0000258A0000}"/>
    <cellStyle name="Migliaia 45 4 5 2 3" xfId="41398" xr:uid="{00000000-0005-0000-0000-0000268A0000}"/>
    <cellStyle name="Migliaia 45 4 5 3" xfId="33487" xr:uid="{00000000-0005-0000-0000-0000278A0000}"/>
    <cellStyle name="Migliaia 45 4 5 4" xfId="38747" xr:uid="{00000000-0005-0000-0000-0000288A0000}"/>
    <cellStyle name="Migliaia 45 4 6" xfId="7101" xr:uid="{00000000-0005-0000-0000-0000298A0000}"/>
    <cellStyle name="Migliaia 45 4 6 2" xfId="17874" xr:uid="{00000000-0005-0000-0000-00002A8A0000}"/>
    <cellStyle name="Migliaia 45 4 6 2 2" xfId="36097" xr:uid="{00000000-0005-0000-0000-00002B8A0000}"/>
    <cellStyle name="Migliaia 45 4 6 2 3" xfId="41399" xr:uid="{00000000-0005-0000-0000-00002C8A0000}"/>
    <cellStyle name="Migliaia 45 4 6 2 4" xfId="30529" xr:uid="{00000000-0005-0000-0000-00002D8A0000}"/>
    <cellStyle name="Migliaia 45 4 6 3" xfId="33488" xr:uid="{00000000-0005-0000-0000-00002E8A0000}"/>
    <cellStyle name="Migliaia 45 4 6 4" xfId="38748" xr:uid="{00000000-0005-0000-0000-00002F8A0000}"/>
    <cellStyle name="Migliaia 45 4 6 5" xfId="21414" xr:uid="{00000000-0005-0000-0000-0000308A0000}"/>
    <cellStyle name="Migliaia 45 4 6 6" xfId="44764" xr:uid="{00000000-0005-0000-0000-0000318A0000}"/>
    <cellStyle name="Migliaia 45 4 6 7" xfId="46867" xr:uid="{00000000-0005-0000-0000-0000328A0000}"/>
    <cellStyle name="Migliaia 45 4 6 8" xfId="49883" xr:uid="{00000000-0005-0000-0000-0000338A0000}"/>
    <cellStyle name="Migliaia 45 4 7" xfId="17036" xr:uid="{00000000-0005-0000-0000-0000348A0000}"/>
    <cellStyle name="Migliaia 45 4 7 2" xfId="30530" xr:uid="{00000000-0005-0000-0000-0000358A0000}"/>
    <cellStyle name="Migliaia 45 4 7 2 2" xfId="36098" xr:uid="{00000000-0005-0000-0000-0000368A0000}"/>
    <cellStyle name="Migliaia 45 4 7 2 3" xfId="41400" xr:uid="{00000000-0005-0000-0000-0000378A0000}"/>
    <cellStyle name="Migliaia 45 4 7 3" xfId="33489" xr:uid="{00000000-0005-0000-0000-0000388A0000}"/>
    <cellStyle name="Migliaia 45 4 7 4" xfId="38749" xr:uid="{00000000-0005-0000-0000-0000398A0000}"/>
    <cellStyle name="Migliaia 45 4 7 5" xfId="21415" xr:uid="{00000000-0005-0000-0000-00003A8A0000}"/>
    <cellStyle name="Migliaia 45 4 8" xfId="21409" xr:uid="{00000000-0005-0000-0000-00003B8A0000}"/>
    <cellStyle name="Migliaia 45 4 9" xfId="2563" xr:uid="{00000000-0005-0000-0000-00003C8A0000}"/>
    <cellStyle name="Migliaia 45 5" xfId="604" xr:uid="{00000000-0005-0000-0000-00003D8A0000}"/>
    <cellStyle name="Migliaia 45 5 2" xfId="4538" xr:uid="{00000000-0005-0000-0000-00003E8A0000}"/>
    <cellStyle name="Migliaia 45 5 2 2" xfId="14790" xr:uid="{00000000-0005-0000-0000-00003F8A0000}"/>
    <cellStyle name="Migliaia 45 5 2 2 2" xfId="36099" xr:uid="{00000000-0005-0000-0000-0000408A0000}"/>
    <cellStyle name="Migliaia 45 5 2 2 3" xfId="41401" xr:uid="{00000000-0005-0000-0000-0000418A0000}"/>
    <cellStyle name="Migliaia 45 5 2 3" xfId="17039" xr:uid="{00000000-0005-0000-0000-0000428A0000}"/>
    <cellStyle name="Migliaia 45 5 2 3 2" xfId="33490" xr:uid="{00000000-0005-0000-0000-0000438A0000}"/>
    <cellStyle name="Migliaia 45 5 2 4" xfId="38750" xr:uid="{00000000-0005-0000-0000-0000448A0000}"/>
    <cellStyle name="Migliaia 45 5 2 5" xfId="12936" xr:uid="{00000000-0005-0000-0000-0000458A0000}"/>
    <cellStyle name="Migliaia 45 5 3" xfId="7698" xr:uid="{00000000-0005-0000-0000-0000468A0000}"/>
    <cellStyle name="Migliaia 45 5 3 2" xfId="30531" xr:uid="{00000000-0005-0000-0000-0000478A0000}"/>
    <cellStyle name="Migliaia 45 5 3 2 2" xfId="36100" xr:uid="{00000000-0005-0000-0000-0000488A0000}"/>
    <cellStyle name="Migliaia 45 5 3 2 3" xfId="41402" xr:uid="{00000000-0005-0000-0000-0000498A0000}"/>
    <cellStyle name="Migliaia 45 5 3 3" xfId="33491" xr:uid="{00000000-0005-0000-0000-00004A8A0000}"/>
    <cellStyle name="Migliaia 45 5 3 4" xfId="38751" xr:uid="{00000000-0005-0000-0000-00004B8A0000}"/>
    <cellStyle name="Migliaia 45 5 4" xfId="7103" xr:uid="{00000000-0005-0000-0000-00004C8A0000}"/>
    <cellStyle name="Migliaia 45 5 4 2" xfId="17876" xr:uid="{00000000-0005-0000-0000-00004D8A0000}"/>
    <cellStyle name="Migliaia 45 5 4 2 2" xfId="36101" xr:uid="{00000000-0005-0000-0000-00004E8A0000}"/>
    <cellStyle name="Migliaia 45 5 4 2 3" xfId="41403" xr:uid="{00000000-0005-0000-0000-00004F8A0000}"/>
    <cellStyle name="Migliaia 45 5 4 2 4" xfId="30532" xr:uid="{00000000-0005-0000-0000-0000508A0000}"/>
    <cellStyle name="Migliaia 45 5 4 3" xfId="33492" xr:uid="{00000000-0005-0000-0000-0000518A0000}"/>
    <cellStyle name="Migliaia 45 5 4 4" xfId="38752" xr:uid="{00000000-0005-0000-0000-0000528A0000}"/>
    <cellStyle name="Migliaia 45 5 4 5" xfId="21417" xr:uid="{00000000-0005-0000-0000-0000538A0000}"/>
    <cellStyle name="Migliaia 45 5 4 6" xfId="43713" xr:uid="{00000000-0005-0000-0000-0000548A0000}"/>
    <cellStyle name="Migliaia 45 5 4 7" xfId="46869" xr:uid="{00000000-0005-0000-0000-0000558A0000}"/>
    <cellStyle name="Migliaia 45 5 4 8" xfId="49885" xr:uid="{00000000-0005-0000-0000-0000568A0000}"/>
    <cellStyle name="Migliaia 45 5 5" xfId="17038" xr:uid="{00000000-0005-0000-0000-0000578A0000}"/>
    <cellStyle name="Migliaia 45 5 5 2" xfId="30533" xr:uid="{00000000-0005-0000-0000-0000588A0000}"/>
    <cellStyle name="Migliaia 45 5 5 2 2" xfId="36102" xr:uid="{00000000-0005-0000-0000-0000598A0000}"/>
    <cellStyle name="Migliaia 45 5 5 2 3" xfId="41404" xr:uid="{00000000-0005-0000-0000-00005A8A0000}"/>
    <cellStyle name="Migliaia 45 5 5 3" xfId="33493" xr:uid="{00000000-0005-0000-0000-00005B8A0000}"/>
    <cellStyle name="Migliaia 45 5 5 4" xfId="38753" xr:uid="{00000000-0005-0000-0000-00005C8A0000}"/>
    <cellStyle name="Migliaia 45 5 5 5" xfId="21418" xr:uid="{00000000-0005-0000-0000-00005D8A0000}"/>
    <cellStyle name="Migliaia 45 5 6" xfId="21419" xr:uid="{00000000-0005-0000-0000-00005E8A0000}"/>
    <cellStyle name="Migliaia 45 5 6 2" xfId="30534" xr:uid="{00000000-0005-0000-0000-00005F8A0000}"/>
    <cellStyle name="Migliaia 45 5 6 2 2" xfId="36103" xr:uid="{00000000-0005-0000-0000-0000608A0000}"/>
    <cellStyle name="Migliaia 45 5 6 2 3" xfId="41405" xr:uid="{00000000-0005-0000-0000-0000618A0000}"/>
    <cellStyle name="Migliaia 45 5 6 3" xfId="33494" xr:uid="{00000000-0005-0000-0000-0000628A0000}"/>
    <cellStyle name="Migliaia 45 5 6 4" xfId="38754" xr:uid="{00000000-0005-0000-0000-0000638A0000}"/>
    <cellStyle name="Migliaia 45 5 7" xfId="21416" xr:uid="{00000000-0005-0000-0000-0000648A0000}"/>
    <cellStyle name="Migliaia 45 5 8" xfId="2564" xr:uid="{00000000-0005-0000-0000-0000658A0000}"/>
    <cellStyle name="Migliaia 45 6" xfId="2559" xr:uid="{00000000-0005-0000-0000-0000668A0000}"/>
    <cellStyle name="Migliaia 45 6 2" xfId="4533" xr:uid="{00000000-0005-0000-0000-0000678A0000}"/>
    <cellStyle name="Migliaia 45 6 2 2" xfId="6069" xr:uid="{00000000-0005-0000-0000-0000688A0000}"/>
    <cellStyle name="Migliaia 45 6 2 3" xfId="14950" xr:uid="{00000000-0005-0000-0000-0000698A0000}"/>
    <cellStyle name="Migliaia 45 6 2 4" xfId="17041" xr:uid="{00000000-0005-0000-0000-00006A8A0000}"/>
    <cellStyle name="Migliaia 45 6 2 5" xfId="28725" xr:uid="{00000000-0005-0000-0000-00006B8A0000}"/>
    <cellStyle name="Migliaia 45 6 2 6" xfId="12938" xr:uid="{00000000-0005-0000-0000-00006C8A0000}"/>
    <cellStyle name="Migliaia 45 6 3" xfId="5821" xr:uid="{00000000-0005-0000-0000-00006D8A0000}"/>
    <cellStyle name="Migliaia 45 6 3 2" xfId="31687" xr:uid="{00000000-0005-0000-0000-00006E8A0000}"/>
    <cellStyle name="Migliaia 45 6 3 2 2" xfId="36847" xr:uid="{00000000-0005-0000-0000-00006F8A0000}"/>
    <cellStyle name="Migliaia 45 6 3 2 3" xfId="42149" xr:uid="{00000000-0005-0000-0000-0000708A0000}"/>
    <cellStyle name="Migliaia 45 6 3 3" xfId="34196" xr:uid="{00000000-0005-0000-0000-0000718A0000}"/>
    <cellStyle name="Migliaia 45 6 3 4" xfId="39498" xr:uid="{00000000-0005-0000-0000-0000728A0000}"/>
    <cellStyle name="Migliaia 45 6 4" xfId="17040" xr:uid="{00000000-0005-0000-0000-0000738A0000}"/>
    <cellStyle name="Migliaia 45 6 4 2" xfId="36104" xr:uid="{00000000-0005-0000-0000-0000748A0000}"/>
    <cellStyle name="Migliaia 45 6 4 3" xfId="41406" xr:uid="{00000000-0005-0000-0000-0000758A0000}"/>
    <cellStyle name="Migliaia 45 6 4 4" xfId="30535" xr:uid="{00000000-0005-0000-0000-0000768A0000}"/>
    <cellStyle name="Migliaia 45 6 5" xfId="33495" xr:uid="{00000000-0005-0000-0000-0000778A0000}"/>
    <cellStyle name="Migliaia 45 6 6" xfId="38755" xr:uid="{00000000-0005-0000-0000-0000788A0000}"/>
    <cellStyle name="Migliaia 45 6 7" xfId="12937" xr:uid="{00000000-0005-0000-0000-0000798A0000}"/>
    <cellStyle name="Migliaia 45 7" xfId="4132" xr:uid="{00000000-0005-0000-0000-00007A8A0000}"/>
    <cellStyle name="Migliaia 45 7 2" xfId="10602" xr:uid="{00000000-0005-0000-0000-00007B8A0000}"/>
    <cellStyle name="Migliaia 45 7 2 2" xfId="31688" xr:uid="{00000000-0005-0000-0000-00007C8A0000}"/>
    <cellStyle name="Migliaia 45 7 2 2 2" xfId="36848" xr:uid="{00000000-0005-0000-0000-00007D8A0000}"/>
    <cellStyle name="Migliaia 45 7 2 2 3" xfId="42150" xr:uid="{00000000-0005-0000-0000-00007E8A0000}"/>
    <cellStyle name="Migliaia 45 7 2 3" xfId="34197" xr:uid="{00000000-0005-0000-0000-00007F8A0000}"/>
    <cellStyle name="Migliaia 45 7 2 4" xfId="39499" xr:uid="{00000000-0005-0000-0000-0000808A0000}"/>
    <cellStyle name="Migliaia 45 7 3" xfId="17042" xr:uid="{00000000-0005-0000-0000-0000818A0000}"/>
    <cellStyle name="Migliaia 45 7 3 2" xfId="36105" xr:uid="{00000000-0005-0000-0000-0000828A0000}"/>
    <cellStyle name="Migliaia 45 7 3 3" xfId="41407" xr:uid="{00000000-0005-0000-0000-0000838A0000}"/>
    <cellStyle name="Migliaia 45 7 3 4" xfId="30536" xr:uid="{00000000-0005-0000-0000-0000848A0000}"/>
    <cellStyle name="Migliaia 45 7 4" xfId="33496" xr:uid="{00000000-0005-0000-0000-0000858A0000}"/>
    <cellStyle name="Migliaia 45 7 5" xfId="38756" xr:uid="{00000000-0005-0000-0000-0000868A0000}"/>
    <cellStyle name="Migliaia 45 7 6" xfId="12939" xr:uid="{00000000-0005-0000-0000-0000878A0000}"/>
    <cellStyle name="Migliaia 45 8" xfId="3719" xr:uid="{00000000-0005-0000-0000-0000888A0000}"/>
    <cellStyle name="Migliaia 45 8 2" xfId="10307" xr:uid="{00000000-0005-0000-0000-0000898A0000}"/>
    <cellStyle name="Migliaia 45 8 2 2" xfId="31689" xr:uid="{00000000-0005-0000-0000-00008A8A0000}"/>
    <cellStyle name="Migliaia 45 8 2 2 2" xfId="36849" xr:uid="{00000000-0005-0000-0000-00008B8A0000}"/>
    <cellStyle name="Migliaia 45 8 2 2 3" xfId="42151" xr:uid="{00000000-0005-0000-0000-00008C8A0000}"/>
    <cellStyle name="Migliaia 45 8 2 3" xfId="34198" xr:uid="{00000000-0005-0000-0000-00008D8A0000}"/>
    <cellStyle name="Migliaia 45 8 2 4" xfId="39500" xr:uid="{00000000-0005-0000-0000-00008E8A0000}"/>
    <cellStyle name="Migliaia 45 8 3" xfId="17043" xr:uid="{00000000-0005-0000-0000-00008F8A0000}"/>
    <cellStyle name="Migliaia 45 8 3 2" xfId="36106" xr:uid="{00000000-0005-0000-0000-0000908A0000}"/>
    <cellStyle name="Migliaia 45 8 3 3" xfId="41408" xr:uid="{00000000-0005-0000-0000-0000918A0000}"/>
    <cellStyle name="Migliaia 45 8 3 4" xfId="30537" xr:uid="{00000000-0005-0000-0000-0000928A0000}"/>
    <cellStyle name="Migliaia 45 8 4" xfId="33497" xr:uid="{00000000-0005-0000-0000-0000938A0000}"/>
    <cellStyle name="Migliaia 45 8 5" xfId="38757" xr:uid="{00000000-0005-0000-0000-0000948A0000}"/>
    <cellStyle name="Migliaia 45 8 6" xfId="12940" xr:uid="{00000000-0005-0000-0000-0000958A0000}"/>
    <cellStyle name="Migliaia 45 9" xfId="13519" xr:uid="{00000000-0005-0000-0000-0000968A0000}"/>
    <cellStyle name="Migliaia 45 9 2" xfId="30538" xr:uid="{00000000-0005-0000-0000-0000978A0000}"/>
    <cellStyle name="Migliaia 45 9 2 2" xfId="36107" xr:uid="{00000000-0005-0000-0000-0000988A0000}"/>
    <cellStyle name="Migliaia 45 9 2 3" xfId="41409" xr:uid="{00000000-0005-0000-0000-0000998A0000}"/>
    <cellStyle name="Migliaia 45 9 3" xfId="33498" xr:uid="{00000000-0005-0000-0000-00009A8A0000}"/>
    <cellStyle name="Migliaia 45 9 4" xfId="38758" xr:uid="{00000000-0005-0000-0000-00009B8A0000}"/>
    <cellStyle name="Migliaia 46" xfId="605" xr:uid="{00000000-0005-0000-0000-00009C8A0000}"/>
    <cellStyle name="Migliaia 46 10" xfId="17044" xr:uid="{00000000-0005-0000-0000-00009D8A0000}"/>
    <cellStyle name="Migliaia 46 10 2" xfId="36108" xr:uid="{00000000-0005-0000-0000-00009E8A0000}"/>
    <cellStyle name="Migliaia 46 10 3" xfId="41410" xr:uid="{00000000-0005-0000-0000-00009F8A0000}"/>
    <cellStyle name="Migliaia 46 10 4" xfId="30539" xr:uid="{00000000-0005-0000-0000-0000A08A0000}"/>
    <cellStyle name="Migliaia 46 11" xfId="33499" xr:uid="{00000000-0005-0000-0000-0000A18A0000}"/>
    <cellStyle name="Migliaia 46 12" xfId="38759" xr:uid="{00000000-0005-0000-0000-0000A28A0000}"/>
    <cellStyle name="Migliaia 46 13" xfId="1903" xr:uid="{00000000-0005-0000-0000-0000A38A0000}"/>
    <cellStyle name="Migliaia 46 2" xfId="606" xr:uid="{00000000-0005-0000-0000-0000A48A0000}"/>
    <cellStyle name="Migliaia 46 2 2" xfId="2566" xr:uid="{00000000-0005-0000-0000-0000A58A0000}"/>
    <cellStyle name="Migliaia 46 2 2 2" xfId="4540" xr:uid="{00000000-0005-0000-0000-0000A68A0000}"/>
    <cellStyle name="Migliaia 46 2 2 2 2" xfId="10709" xr:uid="{00000000-0005-0000-0000-0000A78A0000}"/>
    <cellStyle name="Migliaia 46 2 2 2 2 2" xfId="36109" xr:uid="{00000000-0005-0000-0000-0000A88A0000}"/>
    <cellStyle name="Migliaia 46 2 2 2 2 3" xfId="41411" xr:uid="{00000000-0005-0000-0000-0000A98A0000}"/>
    <cellStyle name="Migliaia 46 2 2 2 3" xfId="14791" xr:uid="{00000000-0005-0000-0000-0000AA8A0000}"/>
    <cellStyle name="Migliaia 46 2 2 2 4" xfId="17047" xr:uid="{00000000-0005-0000-0000-0000AB8A0000}"/>
    <cellStyle name="Migliaia 46 2 2 2 4 2" xfId="38760" xr:uid="{00000000-0005-0000-0000-0000AC8A0000}"/>
    <cellStyle name="Migliaia 46 2 2 2 5" xfId="12941" xr:uid="{00000000-0005-0000-0000-0000AD8A0000}"/>
    <cellStyle name="Migliaia 46 2 2 3" xfId="7934" xr:uid="{00000000-0005-0000-0000-0000AE8A0000}"/>
    <cellStyle name="Migliaia 46 2 2 3 2" xfId="31690" xr:uid="{00000000-0005-0000-0000-0000AF8A0000}"/>
    <cellStyle name="Migliaia 46 2 2 3 2 2" xfId="36850" xr:uid="{00000000-0005-0000-0000-0000B08A0000}"/>
    <cellStyle name="Migliaia 46 2 2 3 2 3" xfId="42152" xr:uid="{00000000-0005-0000-0000-0000B18A0000}"/>
    <cellStyle name="Migliaia 46 2 2 3 3" xfId="34199" xr:uid="{00000000-0005-0000-0000-0000B28A0000}"/>
    <cellStyle name="Migliaia 46 2 2 3 4" xfId="39501" xr:uid="{00000000-0005-0000-0000-0000B38A0000}"/>
    <cellStyle name="Migliaia 46 2 2 4" xfId="7104" xr:uid="{00000000-0005-0000-0000-0000B48A0000}"/>
    <cellStyle name="Migliaia 46 2 2 4 2" xfId="17877" xr:uid="{00000000-0005-0000-0000-0000B58A0000}"/>
    <cellStyle name="Migliaia 46 2 2 4 3" xfId="43407" xr:uid="{00000000-0005-0000-0000-0000B68A0000}"/>
    <cellStyle name="Migliaia 46 2 2 4 4" xfId="46870" xr:uid="{00000000-0005-0000-0000-0000B78A0000}"/>
    <cellStyle name="Migliaia 46 2 2 4 5" xfId="49886" xr:uid="{00000000-0005-0000-0000-0000B88A0000}"/>
    <cellStyle name="Migliaia 46 2 2 5" xfId="17046" xr:uid="{00000000-0005-0000-0000-0000B98A0000}"/>
    <cellStyle name="Migliaia 46 2 2 6" xfId="21422" xr:uid="{00000000-0005-0000-0000-0000BA8A0000}"/>
    <cellStyle name="Migliaia 46 2 3" xfId="4136" xr:uid="{00000000-0005-0000-0000-0000BB8A0000}"/>
    <cellStyle name="Migliaia 46 2 3 2" xfId="10606" xr:uid="{00000000-0005-0000-0000-0000BC8A0000}"/>
    <cellStyle name="Migliaia 46 2 3 2 2" xfId="31691" xr:uid="{00000000-0005-0000-0000-0000BD8A0000}"/>
    <cellStyle name="Migliaia 46 2 3 2 2 2" xfId="36851" xr:uid="{00000000-0005-0000-0000-0000BE8A0000}"/>
    <cellStyle name="Migliaia 46 2 3 2 2 3" xfId="42153" xr:uid="{00000000-0005-0000-0000-0000BF8A0000}"/>
    <cellStyle name="Migliaia 46 2 3 2 3" xfId="34200" xr:uid="{00000000-0005-0000-0000-0000C08A0000}"/>
    <cellStyle name="Migliaia 46 2 3 2 4" xfId="39502" xr:uid="{00000000-0005-0000-0000-0000C18A0000}"/>
    <cellStyle name="Migliaia 46 2 3 3" xfId="17048" xr:uid="{00000000-0005-0000-0000-0000C28A0000}"/>
    <cellStyle name="Migliaia 46 2 3 3 2" xfId="36110" xr:uid="{00000000-0005-0000-0000-0000C38A0000}"/>
    <cellStyle name="Migliaia 46 2 3 3 3" xfId="41412" xr:uid="{00000000-0005-0000-0000-0000C48A0000}"/>
    <cellStyle name="Migliaia 46 2 3 3 4" xfId="30540" xr:uid="{00000000-0005-0000-0000-0000C58A0000}"/>
    <cellStyle name="Migliaia 46 2 3 4" xfId="33500" xr:uid="{00000000-0005-0000-0000-0000C68A0000}"/>
    <cellStyle name="Migliaia 46 2 3 5" xfId="38761" xr:uid="{00000000-0005-0000-0000-0000C78A0000}"/>
    <cellStyle name="Migliaia 46 2 3 6" xfId="12942" xr:uid="{00000000-0005-0000-0000-0000C88A0000}"/>
    <cellStyle name="Migliaia 46 2 4" xfId="3724" xr:uid="{00000000-0005-0000-0000-0000C98A0000}"/>
    <cellStyle name="Migliaia 46 2 4 2" xfId="10311" xr:uid="{00000000-0005-0000-0000-0000CA8A0000}"/>
    <cellStyle name="Migliaia 46 2 4 2 2" xfId="36111" xr:uid="{00000000-0005-0000-0000-0000CB8A0000}"/>
    <cellStyle name="Migliaia 46 2 4 2 3" xfId="41413" xr:uid="{00000000-0005-0000-0000-0000CC8A0000}"/>
    <cellStyle name="Migliaia 46 2 4 3" xfId="14916" xr:uid="{00000000-0005-0000-0000-0000CD8A0000}"/>
    <cellStyle name="Migliaia 46 2 4 4" xfId="17049" xr:uid="{00000000-0005-0000-0000-0000CE8A0000}"/>
    <cellStyle name="Migliaia 46 2 4 4 2" xfId="38762" xr:uid="{00000000-0005-0000-0000-0000CF8A0000}"/>
    <cellStyle name="Migliaia 46 2 4 5" xfId="12943" xr:uid="{00000000-0005-0000-0000-0000D08A0000}"/>
    <cellStyle name="Migliaia 46 2 5" xfId="9449" xr:uid="{00000000-0005-0000-0000-0000D18A0000}"/>
    <cellStyle name="Migliaia 46 2 5 2" xfId="30541" xr:uid="{00000000-0005-0000-0000-0000D28A0000}"/>
    <cellStyle name="Migliaia 46 2 5 2 2" xfId="36112" xr:uid="{00000000-0005-0000-0000-0000D38A0000}"/>
    <cellStyle name="Migliaia 46 2 5 2 3" xfId="41414" xr:uid="{00000000-0005-0000-0000-0000D48A0000}"/>
    <cellStyle name="Migliaia 46 2 5 3" xfId="33502" xr:uid="{00000000-0005-0000-0000-0000D58A0000}"/>
    <cellStyle name="Migliaia 46 2 5 4" xfId="38763" xr:uid="{00000000-0005-0000-0000-0000D68A0000}"/>
    <cellStyle name="Migliaia 46 2 6" xfId="17045" xr:uid="{00000000-0005-0000-0000-0000D78A0000}"/>
    <cellStyle name="Migliaia 46 2 6 2" xfId="30542" xr:uid="{00000000-0005-0000-0000-0000D88A0000}"/>
    <cellStyle name="Migliaia 46 2 6 2 2" xfId="36113" xr:uid="{00000000-0005-0000-0000-0000D98A0000}"/>
    <cellStyle name="Migliaia 46 2 6 2 3" xfId="41415" xr:uid="{00000000-0005-0000-0000-0000DA8A0000}"/>
    <cellStyle name="Migliaia 46 2 6 3" xfId="33503" xr:uid="{00000000-0005-0000-0000-0000DB8A0000}"/>
    <cellStyle name="Migliaia 46 2 6 4" xfId="38764" xr:uid="{00000000-0005-0000-0000-0000DC8A0000}"/>
    <cellStyle name="Migliaia 46 2 6 5" xfId="21423" xr:uid="{00000000-0005-0000-0000-0000DD8A0000}"/>
    <cellStyle name="Migliaia 46 2 7" xfId="21421" xr:uid="{00000000-0005-0000-0000-0000DE8A0000}"/>
    <cellStyle name="Migliaia 46 2 8" xfId="1904" xr:uid="{00000000-0005-0000-0000-0000DF8A0000}"/>
    <cellStyle name="Migliaia 46 3" xfId="607" xr:uid="{00000000-0005-0000-0000-0000E08A0000}"/>
    <cellStyle name="Migliaia 46 3 10" xfId="21424" xr:uid="{00000000-0005-0000-0000-0000E18A0000}"/>
    <cellStyle name="Migliaia 46 3 11" xfId="12944" xr:uid="{00000000-0005-0000-0000-0000E28A0000}"/>
    <cellStyle name="Migliaia 46 3 12" xfId="1905" xr:uid="{00000000-0005-0000-0000-0000E38A0000}"/>
    <cellStyle name="Migliaia 46 3 2" xfId="608" xr:uid="{00000000-0005-0000-0000-0000E48A0000}"/>
    <cellStyle name="Migliaia 46 3 2 2" xfId="4542" xr:uid="{00000000-0005-0000-0000-0000E58A0000}"/>
    <cellStyle name="Migliaia 46 3 2 2 2" xfId="8352" xr:uid="{00000000-0005-0000-0000-0000E68A0000}"/>
    <cellStyle name="Migliaia 46 3 2 2 2 2" xfId="14792" xr:uid="{00000000-0005-0000-0000-0000E78A0000}"/>
    <cellStyle name="Migliaia 46 3 2 2 2 2 2" xfId="18190" xr:uid="{00000000-0005-0000-0000-0000E88A0000}"/>
    <cellStyle name="Migliaia 46 3 2 2 2 2 2 2" xfId="36114" xr:uid="{00000000-0005-0000-0000-0000E98A0000}"/>
    <cellStyle name="Migliaia 46 3 2 2 2 2 3" xfId="41416" xr:uid="{00000000-0005-0000-0000-0000EA8A0000}"/>
    <cellStyle name="Migliaia 46 3 2 2 2 2 4" xfId="30543" xr:uid="{00000000-0005-0000-0000-0000EB8A0000}"/>
    <cellStyle name="Migliaia 46 3 2 2 2 3" xfId="33504" xr:uid="{00000000-0005-0000-0000-0000EC8A0000}"/>
    <cellStyle name="Migliaia 46 3 2 2 2 4" xfId="38765" xr:uid="{00000000-0005-0000-0000-0000ED8A0000}"/>
    <cellStyle name="Migliaia 46 3 2 2 2 5" xfId="20771" xr:uid="{00000000-0005-0000-0000-0000EE8A0000}"/>
    <cellStyle name="Migliaia 46 3 2 2 2 6" xfId="47196" xr:uid="{00000000-0005-0000-0000-0000EF8A0000}"/>
    <cellStyle name="Migliaia 46 3 2 2 2 7" xfId="50212" xr:uid="{00000000-0005-0000-0000-0000F08A0000}"/>
    <cellStyle name="Migliaia 46 3 2 2 2 8" xfId="13988" xr:uid="{00000000-0005-0000-0000-0000F18A0000}"/>
    <cellStyle name="Migliaia 46 3 2 2 3" xfId="7874" xr:uid="{00000000-0005-0000-0000-0000F28A0000}"/>
    <cellStyle name="Migliaia 46 3 2 2 4" xfId="7105" xr:uid="{00000000-0005-0000-0000-0000F38A0000}"/>
    <cellStyle name="Migliaia 46 3 2 2 4 2" xfId="17878" xr:uid="{00000000-0005-0000-0000-0000F48A0000}"/>
    <cellStyle name="Migliaia 46 3 2 2 4 3" xfId="20522" xr:uid="{00000000-0005-0000-0000-0000F58A0000}"/>
    <cellStyle name="Migliaia 46 3 2 2 4 4" xfId="46871" xr:uid="{00000000-0005-0000-0000-0000F68A0000}"/>
    <cellStyle name="Migliaia 46 3 2 2 4 5" xfId="49887" xr:uid="{00000000-0005-0000-0000-0000F78A0000}"/>
    <cellStyle name="Migliaia 46 3 2 2 5" xfId="17052" xr:uid="{00000000-0005-0000-0000-0000F88A0000}"/>
    <cellStyle name="Migliaia 46 3 2 2 6" xfId="21426" xr:uid="{00000000-0005-0000-0000-0000F98A0000}"/>
    <cellStyle name="Migliaia 46 3 2 3" xfId="3726" xr:uid="{00000000-0005-0000-0000-0000FA8A0000}"/>
    <cellStyle name="Migliaia 46 3 2 3 2" xfId="8475" xr:uid="{00000000-0005-0000-0000-0000FB8A0000}"/>
    <cellStyle name="Migliaia 46 3 2 3 2 2" xfId="36115" xr:uid="{00000000-0005-0000-0000-0000FC8A0000}"/>
    <cellStyle name="Migliaia 46 3 2 3 2 3" xfId="41417" xr:uid="{00000000-0005-0000-0000-0000FD8A0000}"/>
    <cellStyle name="Migliaia 46 3 2 3 2 4" xfId="30544" xr:uid="{00000000-0005-0000-0000-0000FE8A0000}"/>
    <cellStyle name="Migliaia 46 3 2 3 3" xfId="8353" xr:uid="{00000000-0005-0000-0000-0000FF8A0000}"/>
    <cellStyle name="Migliaia 46 3 2 3 4" xfId="17053" xr:uid="{00000000-0005-0000-0000-0000008B0000}"/>
    <cellStyle name="Migliaia 46 3 2 3 4 2" xfId="38766" xr:uid="{00000000-0005-0000-0000-0000018B0000}"/>
    <cellStyle name="Migliaia 46 3 2 3 5" xfId="12945" xr:uid="{00000000-0005-0000-0000-0000028B0000}"/>
    <cellStyle name="Migliaia 46 3 2 4" xfId="7699" xr:uid="{00000000-0005-0000-0000-0000038B0000}"/>
    <cellStyle name="Migliaia 46 3 2 4 2" xfId="14406" xr:uid="{00000000-0005-0000-0000-0000048B0000}"/>
    <cellStyle name="Migliaia 46 3 2 4 2 2" xfId="36116" xr:uid="{00000000-0005-0000-0000-0000058B0000}"/>
    <cellStyle name="Migliaia 46 3 2 4 2 3" xfId="41418" xr:uid="{00000000-0005-0000-0000-0000068B0000}"/>
    <cellStyle name="Migliaia 46 3 2 4 3" xfId="33505" xr:uid="{00000000-0005-0000-0000-0000078B0000}"/>
    <cellStyle name="Migliaia 46 3 2 4 4" xfId="38767" xr:uid="{00000000-0005-0000-0000-0000088B0000}"/>
    <cellStyle name="Migliaia 46 3 2 4 5" xfId="13522" xr:uid="{00000000-0005-0000-0000-0000098B0000}"/>
    <cellStyle name="Migliaia 46 3 2 5" xfId="13612" xr:uid="{00000000-0005-0000-0000-00000A8B0000}"/>
    <cellStyle name="Migliaia 46 3 2 5 2" xfId="30545" xr:uid="{00000000-0005-0000-0000-00000B8B0000}"/>
    <cellStyle name="Migliaia 46 3 2 5 2 2" xfId="36117" xr:uid="{00000000-0005-0000-0000-00000C8B0000}"/>
    <cellStyle name="Migliaia 46 3 2 5 2 3" xfId="41419" xr:uid="{00000000-0005-0000-0000-00000D8B0000}"/>
    <cellStyle name="Migliaia 46 3 2 5 3" xfId="33506" xr:uid="{00000000-0005-0000-0000-00000E8B0000}"/>
    <cellStyle name="Migliaia 46 3 2 5 4" xfId="38768" xr:uid="{00000000-0005-0000-0000-00000F8B0000}"/>
    <cellStyle name="Migliaia 46 3 2 6" xfId="17051" xr:uid="{00000000-0005-0000-0000-0000108B0000}"/>
    <cellStyle name="Migliaia 46 3 2 6 2" xfId="30546" xr:uid="{00000000-0005-0000-0000-0000118B0000}"/>
    <cellStyle name="Migliaia 46 3 2 6 2 2" xfId="36118" xr:uid="{00000000-0005-0000-0000-0000128B0000}"/>
    <cellStyle name="Migliaia 46 3 2 6 2 3" xfId="41420" xr:uid="{00000000-0005-0000-0000-0000138B0000}"/>
    <cellStyle name="Migliaia 46 3 2 6 3" xfId="33507" xr:uid="{00000000-0005-0000-0000-0000148B0000}"/>
    <cellStyle name="Migliaia 46 3 2 6 4" xfId="38769" xr:uid="{00000000-0005-0000-0000-0000158B0000}"/>
    <cellStyle name="Migliaia 46 3 2 6 5" xfId="21427" xr:uid="{00000000-0005-0000-0000-0000168B0000}"/>
    <cellStyle name="Migliaia 46 3 2 7" xfId="21425" xr:uid="{00000000-0005-0000-0000-0000178B0000}"/>
    <cellStyle name="Migliaia 46 3 2 8" xfId="2568" xr:uid="{00000000-0005-0000-0000-0000188B0000}"/>
    <cellStyle name="Migliaia 46 3 3" xfId="2567" xr:uid="{00000000-0005-0000-0000-0000198B0000}"/>
    <cellStyle name="Migliaia 46 3 3 2" xfId="4541" xr:uid="{00000000-0005-0000-0000-00001A8B0000}"/>
    <cellStyle name="Migliaia 46 3 3 2 2" xfId="6072" xr:uid="{00000000-0005-0000-0000-00001B8B0000}"/>
    <cellStyle name="Migliaia 46 3 3 2 2 2" xfId="36120" xr:uid="{00000000-0005-0000-0000-00001C8B0000}"/>
    <cellStyle name="Migliaia 46 3 3 2 2 3" xfId="41422" xr:uid="{00000000-0005-0000-0000-00001D8B0000}"/>
    <cellStyle name="Migliaia 46 3 3 2 3" xfId="14551" xr:uid="{00000000-0005-0000-0000-00001E8B0000}"/>
    <cellStyle name="Migliaia 46 3 3 2 4" xfId="17055" xr:uid="{00000000-0005-0000-0000-00001F8B0000}"/>
    <cellStyle name="Migliaia 46 3 3 2 4 2" xfId="38771" xr:uid="{00000000-0005-0000-0000-0000208B0000}"/>
    <cellStyle name="Migliaia 46 3 3 2 5" xfId="12947" xr:uid="{00000000-0005-0000-0000-0000218B0000}"/>
    <cellStyle name="Migliaia 46 3 3 3" xfId="5824" xr:uid="{00000000-0005-0000-0000-0000228B0000}"/>
    <cellStyle name="Migliaia 46 3 3 3 2" xfId="30548" xr:uid="{00000000-0005-0000-0000-0000238B0000}"/>
    <cellStyle name="Migliaia 46 3 3 3 2 2" xfId="36121" xr:uid="{00000000-0005-0000-0000-0000248B0000}"/>
    <cellStyle name="Migliaia 46 3 3 3 2 3" xfId="41423" xr:uid="{00000000-0005-0000-0000-0000258B0000}"/>
    <cellStyle name="Migliaia 46 3 3 3 3" xfId="33509" xr:uid="{00000000-0005-0000-0000-0000268B0000}"/>
    <cellStyle name="Migliaia 46 3 3 3 4" xfId="38772" xr:uid="{00000000-0005-0000-0000-0000278B0000}"/>
    <cellStyle name="Migliaia 46 3 3 4" xfId="17054" xr:uid="{00000000-0005-0000-0000-0000288B0000}"/>
    <cellStyle name="Migliaia 46 3 3 4 2" xfId="30549" xr:uid="{00000000-0005-0000-0000-0000298B0000}"/>
    <cellStyle name="Migliaia 46 3 3 4 2 2" xfId="36122" xr:uid="{00000000-0005-0000-0000-00002A8B0000}"/>
    <cellStyle name="Migliaia 46 3 3 4 2 3" xfId="41424" xr:uid="{00000000-0005-0000-0000-00002B8B0000}"/>
    <cellStyle name="Migliaia 46 3 3 4 3" xfId="33510" xr:uid="{00000000-0005-0000-0000-00002C8B0000}"/>
    <cellStyle name="Migliaia 46 3 3 4 4" xfId="38773" xr:uid="{00000000-0005-0000-0000-00002D8B0000}"/>
    <cellStyle name="Migliaia 46 3 3 4 5" xfId="21428" xr:uid="{00000000-0005-0000-0000-00002E8B0000}"/>
    <cellStyle name="Migliaia 46 3 3 5" xfId="21429" xr:uid="{00000000-0005-0000-0000-00002F8B0000}"/>
    <cellStyle name="Migliaia 46 3 3 5 2" xfId="30550" xr:uid="{00000000-0005-0000-0000-0000308B0000}"/>
    <cellStyle name="Migliaia 46 3 3 5 2 2" xfId="36123" xr:uid="{00000000-0005-0000-0000-0000318B0000}"/>
    <cellStyle name="Migliaia 46 3 3 5 2 3" xfId="41425" xr:uid="{00000000-0005-0000-0000-0000328B0000}"/>
    <cellStyle name="Migliaia 46 3 3 5 3" xfId="33511" xr:uid="{00000000-0005-0000-0000-0000338B0000}"/>
    <cellStyle name="Migliaia 46 3 3 5 4" xfId="38774" xr:uid="{00000000-0005-0000-0000-0000348B0000}"/>
    <cellStyle name="Migliaia 46 3 3 6" xfId="30547" xr:uid="{00000000-0005-0000-0000-0000358B0000}"/>
    <cellStyle name="Migliaia 46 3 3 6 2" xfId="36119" xr:uid="{00000000-0005-0000-0000-0000368B0000}"/>
    <cellStyle name="Migliaia 46 3 3 6 3" xfId="41421" xr:uid="{00000000-0005-0000-0000-0000378B0000}"/>
    <cellStyle name="Migliaia 46 3 3 7" xfId="33508" xr:uid="{00000000-0005-0000-0000-0000388B0000}"/>
    <cellStyle name="Migliaia 46 3 3 8" xfId="38770" xr:uid="{00000000-0005-0000-0000-0000398B0000}"/>
    <cellStyle name="Migliaia 46 3 3 9" xfId="12946" xr:uid="{00000000-0005-0000-0000-00003A8B0000}"/>
    <cellStyle name="Migliaia 46 3 4" xfId="3307" xr:uid="{00000000-0005-0000-0000-00003B8B0000}"/>
    <cellStyle name="Migliaia 46 3 4 2" xfId="4817" xr:uid="{00000000-0005-0000-0000-00003C8B0000}"/>
    <cellStyle name="Migliaia 46 3 4 2 2" xfId="10769" xr:uid="{00000000-0005-0000-0000-00003D8B0000}"/>
    <cellStyle name="Migliaia 46 3 4 2 3" xfId="14356" xr:uid="{00000000-0005-0000-0000-00003E8B0000}"/>
    <cellStyle name="Migliaia 46 3 4 2 4" xfId="17057" xr:uid="{00000000-0005-0000-0000-00003F8B0000}"/>
    <cellStyle name="Migliaia 46 3 4 2 5" xfId="28727" xr:uid="{00000000-0005-0000-0000-0000408B0000}"/>
    <cellStyle name="Migliaia 46 3 4 2 6" xfId="12949" xr:uid="{00000000-0005-0000-0000-0000418B0000}"/>
    <cellStyle name="Migliaia 46 3 4 3" xfId="10017" xr:uid="{00000000-0005-0000-0000-0000428B0000}"/>
    <cellStyle name="Migliaia 46 3 4 3 2" xfId="31692" xr:uid="{00000000-0005-0000-0000-0000438B0000}"/>
    <cellStyle name="Migliaia 46 3 4 3 2 2" xfId="36852" xr:uid="{00000000-0005-0000-0000-0000448B0000}"/>
    <cellStyle name="Migliaia 46 3 4 3 2 3" xfId="42154" xr:uid="{00000000-0005-0000-0000-0000458B0000}"/>
    <cellStyle name="Migliaia 46 3 4 3 3" xfId="34201" xr:uid="{00000000-0005-0000-0000-0000468B0000}"/>
    <cellStyle name="Migliaia 46 3 4 3 4" xfId="39503" xr:uid="{00000000-0005-0000-0000-0000478B0000}"/>
    <cellStyle name="Migliaia 46 3 4 4" xfId="17056" xr:uid="{00000000-0005-0000-0000-0000488B0000}"/>
    <cellStyle name="Migliaia 46 3 4 4 2" xfId="36124" xr:uid="{00000000-0005-0000-0000-0000498B0000}"/>
    <cellStyle name="Migliaia 46 3 4 4 3" xfId="41426" xr:uid="{00000000-0005-0000-0000-00004A8B0000}"/>
    <cellStyle name="Migliaia 46 3 4 4 4" xfId="30551" xr:uid="{00000000-0005-0000-0000-00004B8B0000}"/>
    <cellStyle name="Migliaia 46 3 4 5" xfId="33512" xr:uid="{00000000-0005-0000-0000-00004C8B0000}"/>
    <cellStyle name="Migliaia 46 3 4 6" xfId="38775" xr:uid="{00000000-0005-0000-0000-00004D8B0000}"/>
    <cellStyle name="Migliaia 46 3 4 7" xfId="12948" xr:uid="{00000000-0005-0000-0000-00004E8B0000}"/>
    <cellStyle name="Migliaia 46 3 5" xfId="4137" xr:uid="{00000000-0005-0000-0000-00004F8B0000}"/>
    <cellStyle name="Migliaia 46 3 5 2" xfId="10607" xr:uid="{00000000-0005-0000-0000-0000508B0000}"/>
    <cellStyle name="Migliaia 46 3 5 2 2" xfId="31693" xr:uid="{00000000-0005-0000-0000-0000518B0000}"/>
    <cellStyle name="Migliaia 46 3 5 2 2 2" xfId="36853" xr:uid="{00000000-0005-0000-0000-0000528B0000}"/>
    <cellStyle name="Migliaia 46 3 5 2 2 3" xfId="42155" xr:uid="{00000000-0005-0000-0000-0000538B0000}"/>
    <cellStyle name="Migliaia 46 3 5 2 3" xfId="34202" xr:uid="{00000000-0005-0000-0000-0000548B0000}"/>
    <cellStyle name="Migliaia 46 3 5 2 4" xfId="39504" xr:uid="{00000000-0005-0000-0000-0000558B0000}"/>
    <cellStyle name="Migliaia 46 3 5 3" xfId="17058" xr:uid="{00000000-0005-0000-0000-0000568B0000}"/>
    <cellStyle name="Migliaia 46 3 5 3 2" xfId="36125" xr:uid="{00000000-0005-0000-0000-0000578B0000}"/>
    <cellStyle name="Migliaia 46 3 5 3 3" xfId="41427" xr:uid="{00000000-0005-0000-0000-0000588B0000}"/>
    <cellStyle name="Migliaia 46 3 5 3 4" xfId="30552" xr:uid="{00000000-0005-0000-0000-0000598B0000}"/>
    <cellStyle name="Migliaia 46 3 5 4" xfId="33513" xr:uid="{00000000-0005-0000-0000-00005A8B0000}"/>
    <cellStyle name="Migliaia 46 3 5 5" xfId="38776" xr:uid="{00000000-0005-0000-0000-00005B8B0000}"/>
    <cellStyle name="Migliaia 46 3 5 6" xfId="12950" xr:uid="{00000000-0005-0000-0000-00005C8B0000}"/>
    <cellStyle name="Migliaia 46 3 6" xfId="3725" xr:uid="{00000000-0005-0000-0000-00005D8B0000}"/>
    <cellStyle name="Migliaia 46 3 6 2" xfId="10312" xr:uid="{00000000-0005-0000-0000-00005E8B0000}"/>
    <cellStyle name="Migliaia 46 3 6 2 2" xfId="36126" xr:uid="{00000000-0005-0000-0000-00005F8B0000}"/>
    <cellStyle name="Migliaia 46 3 6 2 3" xfId="41428" xr:uid="{00000000-0005-0000-0000-0000608B0000}"/>
    <cellStyle name="Migliaia 46 3 6 3" xfId="14452" xr:uid="{00000000-0005-0000-0000-0000618B0000}"/>
    <cellStyle name="Migliaia 46 3 6 4" xfId="17059" xr:uid="{00000000-0005-0000-0000-0000628B0000}"/>
    <cellStyle name="Migliaia 46 3 6 4 2" xfId="38777" xr:uid="{00000000-0005-0000-0000-0000638B0000}"/>
    <cellStyle name="Migliaia 46 3 6 5" xfId="12951" xr:uid="{00000000-0005-0000-0000-0000648B0000}"/>
    <cellStyle name="Migliaia 46 3 7" xfId="8554" xr:uid="{00000000-0005-0000-0000-0000658B0000}"/>
    <cellStyle name="Migliaia 46 3 7 2" xfId="30553" xr:uid="{00000000-0005-0000-0000-0000668B0000}"/>
    <cellStyle name="Migliaia 46 3 7 2 2" xfId="36127" xr:uid="{00000000-0005-0000-0000-0000678B0000}"/>
    <cellStyle name="Migliaia 46 3 7 2 3" xfId="41429" xr:uid="{00000000-0005-0000-0000-0000688B0000}"/>
    <cellStyle name="Migliaia 46 3 7 3" xfId="33514" xr:uid="{00000000-0005-0000-0000-0000698B0000}"/>
    <cellStyle name="Migliaia 46 3 7 4" xfId="38778" xr:uid="{00000000-0005-0000-0000-00006A8B0000}"/>
    <cellStyle name="Migliaia 46 3 8" xfId="13613" xr:uid="{00000000-0005-0000-0000-00006B8B0000}"/>
    <cellStyle name="Migliaia 46 3 8 2" xfId="30554" xr:uid="{00000000-0005-0000-0000-00006C8B0000}"/>
    <cellStyle name="Migliaia 46 3 8 2 2" xfId="36128" xr:uid="{00000000-0005-0000-0000-00006D8B0000}"/>
    <cellStyle name="Migliaia 46 3 8 2 3" xfId="41430" xr:uid="{00000000-0005-0000-0000-00006E8B0000}"/>
    <cellStyle name="Migliaia 46 3 8 3" xfId="33515" xr:uid="{00000000-0005-0000-0000-00006F8B0000}"/>
    <cellStyle name="Migliaia 46 3 8 4" xfId="38779" xr:uid="{00000000-0005-0000-0000-0000708B0000}"/>
    <cellStyle name="Migliaia 46 3 8 5" xfId="21430" xr:uid="{00000000-0005-0000-0000-0000718B0000}"/>
    <cellStyle name="Migliaia 46 3 9" xfId="17050" xr:uid="{00000000-0005-0000-0000-0000728B0000}"/>
    <cellStyle name="Migliaia 46 4" xfId="609" xr:uid="{00000000-0005-0000-0000-0000738B0000}"/>
    <cellStyle name="Migliaia 46 4 2" xfId="4543" xr:uid="{00000000-0005-0000-0000-0000748B0000}"/>
    <cellStyle name="Migliaia 46 4 2 2" xfId="5171" xr:uid="{00000000-0005-0000-0000-0000758B0000}"/>
    <cellStyle name="Migliaia 46 4 2 2 2" xfId="30555" xr:uid="{00000000-0005-0000-0000-0000768B0000}"/>
    <cellStyle name="Migliaia 46 4 2 2 2 2" xfId="36129" xr:uid="{00000000-0005-0000-0000-0000778B0000}"/>
    <cellStyle name="Migliaia 46 4 2 2 2 3" xfId="41431" xr:uid="{00000000-0005-0000-0000-0000788B0000}"/>
    <cellStyle name="Migliaia 46 4 2 2 3" xfId="33516" xr:uid="{00000000-0005-0000-0000-0000798B0000}"/>
    <cellStyle name="Migliaia 46 4 2 2 4" xfId="38780" xr:uid="{00000000-0005-0000-0000-00007A8B0000}"/>
    <cellStyle name="Migliaia 46 4 2 3" xfId="8354" xr:uid="{00000000-0005-0000-0000-00007B8B0000}"/>
    <cellStyle name="Migliaia 46 4 2 3 2" xfId="30556" xr:uid="{00000000-0005-0000-0000-00007C8B0000}"/>
    <cellStyle name="Migliaia 46 4 2 3 2 2" xfId="36130" xr:uid="{00000000-0005-0000-0000-00007D8B0000}"/>
    <cellStyle name="Migliaia 46 4 2 3 2 3" xfId="41432" xr:uid="{00000000-0005-0000-0000-00007E8B0000}"/>
    <cellStyle name="Migliaia 46 4 2 3 3" xfId="33517" xr:uid="{00000000-0005-0000-0000-00007F8B0000}"/>
    <cellStyle name="Migliaia 46 4 2 3 4" xfId="38781" xr:uid="{00000000-0005-0000-0000-0000808B0000}"/>
    <cellStyle name="Migliaia 46 4 2 4" xfId="7701" xr:uid="{00000000-0005-0000-0000-0000818B0000}"/>
    <cellStyle name="Migliaia 46 4 2 5" xfId="7107" xr:uid="{00000000-0005-0000-0000-0000828B0000}"/>
    <cellStyle name="Migliaia 46 4 2 5 2" xfId="17880" xr:uid="{00000000-0005-0000-0000-0000838B0000}"/>
    <cellStyle name="Migliaia 46 4 2 5 3" xfId="43597" xr:uid="{00000000-0005-0000-0000-0000848B0000}"/>
    <cellStyle name="Migliaia 46 4 2 5 4" xfId="46873" xr:uid="{00000000-0005-0000-0000-0000858B0000}"/>
    <cellStyle name="Migliaia 46 4 2 5 5" xfId="49889" xr:uid="{00000000-0005-0000-0000-0000868B0000}"/>
    <cellStyle name="Migliaia 46 4 2 6" xfId="17061" xr:uid="{00000000-0005-0000-0000-0000878B0000}"/>
    <cellStyle name="Migliaia 46 4 2 7" xfId="21432" xr:uid="{00000000-0005-0000-0000-0000888B0000}"/>
    <cellStyle name="Migliaia 46 4 3" xfId="5172" xr:uid="{00000000-0005-0000-0000-0000898B0000}"/>
    <cellStyle name="Migliaia 46 4 3 2" xfId="14552" xr:uid="{00000000-0005-0000-0000-00008A8B0000}"/>
    <cellStyle name="Migliaia 46 4 3 2 2" xfId="36131" xr:uid="{00000000-0005-0000-0000-00008B8B0000}"/>
    <cellStyle name="Migliaia 46 4 3 2 3" xfId="41433" xr:uid="{00000000-0005-0000-0000-00008C8B0000}"/>
    <cellStyle name="Migliaia 46 4 3 3" xfId="33518" xr:uid="{00000000-0005-0000-0000-00008D8B0000}"/>
    <cellStyle name="Migliaia 46 4 3 4" xfId="38782" xr:uid="{00000000-0005-0000-0000-00008E8B0000}"/>
    <cellStyle name="Migliaia 46 4 3 5" xfId="13611" xr:uid="{00000000-0005-0000-0000-00008F8B0000}"/>
    <cellStyle name="Migliaia 46 4 4" xfId="8355" xr:uid="{00000000-0005-0000-0000-0000908B0000}"/>
    <cellStyle name="Migliaia 46 4 4 2" xfId="30557" xr:uid="{00000000-0005-0000-0000-0000918B0000}"/>
    <cellStyle name="Migliaia 46 4 4 2 2" xfId="36132" xr:uid="{00000000-0005-0000-0000-0000928B0000}"/>
    <cellStyle name="Migliaia 46 4 4 2 3" xfId="41434" xr:uid="{00000000-0005-0000-0000-0000938B0000}"/>
    <cellStyle name="Migliaia 46 4 4 3" xfId="33519" xr:uid="{00000000-0005-0000-0000-0000948B0000}"/>
    <cellStyle name="Migliaia 46 4 4 4" xfId="38783" xr:uid="{00000000-0005-0000-0000-0000958B0000}"/>
    <cellStyle name="Migliaia 46 4 5" xfId="7700" xr:uid="{00000000-0005-0000-0000-0000968B0000}"/>
    <cellStyle name="Migliaia 46 4 5 2" xfId="30558" xr:uid="{00000000-0005-0000-0000-0000978B0000}"/>
    <cellStyle name="Migliaia 46 4 5 2 2" xfId="36133" xr:uid="{00000000-0005-0000-0000-0000988B0000}"/>
    <cellStyle name="Migliaia 46 4 5 2 3" xfId="41435" xr:uid="{00000000-0005-0000-0000-0000998B0000}"/>
    <cellStyle name="Migliaia 46 4 5 3" xfId="33520" xr:uid="{00000000-0005-0000-0000-00009A8B0000}"/>
    <cellStyle name="Migliaia 46 4 5 4" xfId="38784" xr:uid="{00000000-0005-0000-0000-00009B8B0000}"/>
    <cellStyle name="Migliaia 46 4 6" xfId="7106" xr:uid="{00000000-0005-0000-0000-00009C8B0000}"/>
    <cellStyle name="Migliaia 46 4 6 2" xfId="17879" xr:uid="{00000000-0005-0000-0000-00009D8B0000}"/>
    <cellStyle name="Migliaia 46 4 6 2 2" xfId="36134" xr:uid="{00000000-0005-0000-0000-00009E8B0000}"/>
    <cellStyle name="Migliaia 46 4 6 2 3" xfId="41436" xr:uid="{00000000-0005-0000-0000-00009F8B0000}"/>
    <cellStyle name="Migliaia 46 4 6 2 4" xfId="30559" xr:uid="{00000000-0005-0000-0000-0000A08B0000}"/>
    <cellStyle name="Migliaia 46 4 6 3" xfId="33521" xr:uid="{00000000-0005-0000-0000-0000A18B0000}"/>
    <cellStyle name="Migliaia 46 4 6 4" xfId="38785" xr:uid="{00000000-0005-0000-0000-0000A28B0000}"/>
    <cellStyle name="Migliaia 46 4 6 5" xfId="21433" xr:uid="{00000000-0005-0000-0000-0000A38B0000}"/>
    <cellStyle name="Migliaia 46 4 6 6" xfId="43714" xr:uid="{00000000-0005-0000-0000-0000A48B0000}"/>
    <cellStyle name="Migliaia 46 4 6 7" xfId="46872" xr:uid="{00000000-0005-0000-0000-0000A58B0000}"/>
    <cellStyle name="Migliaia 46 4 6 8" xfId="49888" xr:uid="{00000000-0005-0000-0000-0000A68B0000}"/>
    <cellStyle name="Migliaia 46 4 7" xfId="17060" xr:uid="{00000000-0005-0000-0000-0000A78B0000}"/>
    <cellStyle name="Migliaia 46 4 7 2" xfId="30560" xr:uid="{00000000-0005-0000-0000-0000A88B0000}"/>
    <cellStyle name="Migliaia 46 4 7 2 2" xfId="36135" xr:uid="{00000000-0005-0000-0000-0000A98B0000}"/>
    <cellStyle name="Migliaia 46 4 7 2 3" xfId="41437" xr:uid="{00000000-0005-0000-0000-0000AA8B0000}"/>
    <cellStyle name="Migliaia 46 4 7 3" xfId="33522" xr:uid="{00000000-0005-0000-0000-0000AB8B0000}"/>
    <cellStyle name="Migliaia 46 4 7 4" xfId="38786" xr:uid="{00000000-0005-0000-0000-0000AC8B0000}"/>
    <cellStyle name="Migliaia 46 4 7 5" xfId="21434" xr:uid="{00000000-0005-0000-0000-0000AD8B0000}"/>
    <cellStyle name="Migliaia 46 4 8" xfId="21431" xr:uid="{00000000-0005-0000-0000-0000AE8B0000}"/>
    <cellStyle name="Migliaia 46 4 9" xfId="2569" xr:uid="{00000000-0005-0000-0000-0000AF8B0000}"/>
    <cellStyle name="Migliaia 46 5" xfId="610" xr:uid="{00000000-0005-0000-0000-0000B08B0000}"/>
    <cellStyle name="Migliaia 46 5 2" xfId="4544" xr:uid="{00000000-0005-0000-0000-0000B18B0000}"/>
    <cellStyle name="Migliaia 46 5 2 2" xfId="14793" xr:uid="{00000000-0005-0000-0000-0000B28B0000}"/>
    <cellStyle name="Migliaia 46 5 2 2 2" xfId="36136" xr:uid="{00000000-0005-0000-0000-0000B38B0000}"/>
    <cellStyle name="Migliaia 46 5 2 2 3" xfId="41438" xr:uid="{00000000-0005-0000-0000-0000B48B0000}"/>
    <cellStyle name="Migliaia 46 5 2 3" xfId="17063" xr:uid="{00000000-0005-0000-0000-0000B58B0000}"/>
    <cellStyle name="Migliaia 46 5 2 3 2" xfId="33523" xr:uid="{00000000-0005-0000-0000-0000B68B0000}"/>
    <cellStyle name="Migliaia 46 5 2 4" xfId="38787" xr:uid="{00000000-0005-0000-0000-0000B78B0000}"/>
    <cellStyle name="Migliaia 46 5 2 5" xfId="12952" xr:uid="{00000000-0005-0000-0000-0000B88B0000}"/>
    <cellStyle name="Migliaia 46 5 3" xfId="7702" xr:uid="{00000000-0005-0000-0000-0000B98B0000}"/>
    <cellStyle name="Migliaia 46 5 3 2" xfId="30561" xr:uid="{00000000-0005-0000-0000-0000BA8B0000}"/>
    <cellStyle name="Migliaia 46 5 3 2 2" xfId="36137" xr:uid="{00000000-0005-0000-0000-0000BB8B0000}"/>
    <cellStyle name="Migliaia 46 5 3 2 3" xfId="41439" xr:uid="{00000000-0005-0000-0000-0000BC8B0000}"/>
    <cellStyle name="Migliaia 46 5 3 3" xfId="33524" xr:uid="{00000000-0005-0000-0000-0000BD8B0000}"/>
    <cellStyle name="Migliaia 46 5 3 4" xfId="38788" xr:uid="{00000000-0005-0000-0000-0000BE8B0000}"/>
    <cellStyle name="Migliaia 46 5 4" xfId="7108" xr:uid="{00000000-0005-0000-0000-0000BF8B0000}"/>
    <cellStyle name="Migliaia 46 5 4 2" xfId="17881" xr:uid="{00000000-0005-0000-0000-0000C08B0000}"/>
    <cellStyle name="Migliaia 46 5 4 2 2" xfId="36138" xr:uid="{00000000-0005-0000-0000-0000C18B0000}"/>
    <cellStyle name="Migliaia 46 5 4 2 3" xfId="41440" xr:uid="{00000000-0005-0000-0000-0000C28B0000}"/>
    <cellStyle name="Migliaia 46 5 4 2 4" xfId="30562" xr:uid="{00000000-0005-0000-0000-0000C38B0000}"/>
    <cellStyle name="Migliaia 46 5 4 3" xfId="33525" xr:uid="{00000000-0005-0000-0000-0000C48B0000}"/>
    <cellStyle name="Migliaia 46 5 4 4" xfId="38789" xr:uid="{00000000-0005-0000-0000-0000C58B0000}"/>
    <cellStyle name="Migliaia 46 5 4 5" xfId="21436" xr:uid="{00000000-0005-0000-0000-0000C68B0000}"/>
    <cellStyle name="Migliaia 46 5 4 6" xfId="42547" xr:uid="{00000000-0005-0000-0000-0000C78B0000}"/>
    <cellStyle name="Migliaia 46 5 4 7" xfId="46874" xr:uid="{00000000-0005-0000-0000-0000C88B0000}"/>
    <cellStyle name="Migliaia 46 5 4 8" xfId="49890" xr:uid="{00000000-0005-0000-0000-0000C98B0000}"/>
    <cellStyle name="Migliaia 46 5 5" xfId="17062" xr:uid="{00000000-0005-0000-0000-0000CA8B0000}"/>
    <cellStyle name="Migliaia 46 5 5 2" xfId="30563" xr:uid="{00000000-0005-0000-0000-0000CB8B0000}"/>
    <cellStyle name="Migliaia 46 5 5 2 2" xfId="36139" xr:uid="{00000000-0005-0000-0000-0000CC8B0000}"/>
    <cellStyle name="Migliaia 46 5 5 2 3" xfId="41441" xr:uid="{00000000-0005-0000-0000-0000CD8B0000}"/>
    <cellStyle name="Migliaia 46 5 5 3" xfId="33526" xr:uid="{00000000-0005-0000-0000-0000CE8B0000}"/>
    <cellStyle name="Migliaia 46 5 5 4" xfId="38790" xr:uid="{00000000-0005-0000-0000-0000CF8B0000}"/>
    <cellStyle name="Migliaia 46 5 5 5" xfId="21437" xr:uid="{00000000-0005-0000-0000-0000D08B0000}"/>
    <cellStyle name="Migliaia 46 5 6" xfId="21438" xr:uid="{00000000-0005-0000-0000-0000D18B0000}"/>
    <cellStyle name="Migliaia 46 5 6 2" xfId="30564" xr:uid="{00000000-0005-0000-0000-0000D28B0000}"/>
    <cellStyle name="Migliaia 46 5 6 2 2" xfId="36140" xr:uid="{00000000-0005-0000-0000-0000D38B0000}"/>
    <cellStyle name="Migliaia 46 5 6 2 3" xfId="41442" xr:uid="{00000000-0005-0000-0000-0000D48B0000}"/>
    <cellStyle name="Migliaia 46 5 6 3" xfId="33527" xr:uid="{00000000-0005-0000-0000-0000D58B0000}"/>
    <cellStyle name="Migliaia 46 5 6 4" xfId="38791" xr:uid="{00000000-0005-0000-0000-0000D68B0000}"/>
    <cellStyle name="Migliaia 46 5 7" xfId="21435" xr:uid="{00000000-0005-0000-0000-0000D78B0000}"/>
    <cellStyle name="Migliaia 46 5 8" xfId="2570" xr:uid="{00000000-0005-0000-0000-0000D88B0000}"/>
    <cellStyle name="Migliaia 46 6" xfId="2565" xr:uid="{00000000-0005-0000-0000-0000D98B0000}"/>
    <cellStyle name="Migliaia 46 6 2" xfId="4539" xr:uid="{00000000-0005-0000-0000-0000DA8B0000}"/>
    <cellStyle name="Migliaia 46 6 2 2" xfId="6071" xr:uid="{00000000-0005-0000-0000-0000DB8B0000}"/>
    <cellStyle name="Migliaia 46 6 2 3" xfId="14949" xr:uid="{00000000-0005-0000-0000-0000DC8B0000}"/>
    <cellStyle name="Migliaia 46 6 2 4" xfId="17065" xr:uid="{00000000-0005-0000-0000-0000DD8B0000}"/>
    <cellStyle name="Migliaia 46 6 2 5" xfId="28728" xr:uid="{00000000-0005-0000-0000-0000DE8B0000}"/>
    <cellStyle name="Migliaia 46 6 2 6" xfId="12954" xr:uid="{00000000-0005-0000-0000-0000DF8B0000}"/>
    <cellStyle name="Migliaia 46 6 3" xfId="5823" xr:uid="{00000000-0005-0000-0000-0000E08B0000}"/>
    <cellStyle name="Migliaia 46 6 3 2" xfId="31694" xr:uid="{00000000-0005-0000-0000-0000E18B0000}"/>
    <cellStyle name="Migliaia 46 6 3 2 2" xfId="36854" xr:uid="{00000000-0005-0000-0000-0000E28B0000}"/>
    <cellStyle name="Migliaia 46 6 3 2 3" xfId="42156" xr:uid="{00000000-0005-0000-0000-0000E38B0000}"/>
    <cellStyle name="Migliaia 46 6 3 3" xfId="34203" xr:uid="{00000000-0005-0000-0000-0000E48B0000}"/>
    <cellStyle name="Migliaia 46 6 3 4" xfId="39505" xr:uid="{00000000-0005-0000-0000-0000E58B0000}"/>
    <cellStyle name="Migliaia 46 6 4" xfId="17064" xr:uid="{00000000-0005-0000-0000-0000E68B0000}"/>
    <cellStyle name="Migliaia 46 6 4 2" xfId="36141" xr:uid="{00000000-0005-0000-0000-0000E78B0000}"/>
    <cellStyle name="Migliaia 46 6 4 3" xfId="41443" xr:uid="{00000000-0005-0000-0000-0000E88B0000}"/>
    <cellStyle name="Migliaia 46 6 4 4" xfId="30565" xr:uid="{00000000-0005-0000-0000-0000E98B0000}"/>
    <cellStyle name="Migliaia 46 6 5" xfId="33528" xr:uid="{00000000-0005-0000-0000-0000EA8B0000}"/>
    <cellStyle name="Migliaia 46 6 6" xfId="38792" xr:uid="{00000000-0005-0000-0000-0000EB8B0000}"/>
    <cellStyle name="Migliaia 46 6 7" xfId="12953" xr:uid="{00000000-0005-0000-0000-0000EC8B0000}"/>
    <cellStyle name="Migliaia 46 7" xfId="4135" xr:uid="{00000000-0005-0000-0000-0000ED8B0000}"/>
    <cellStyle name="Migliaia 46 7 2" xfId="10605" xr:uid="{00000000-0005-0000-0000-0000EE8B0000}"/>
    <cellStyle name="Migliaia 46 7 2 2" xfId="31695" xr:uid="{00000000-0005-0000-0000-0000EF8B0000}"/>
    <cellStyle name="Migliaia 46 7 2 2 2" xfId="36855" xr:uid="{00000000-0005-0000-0000-0000F08B0000}"/>
    <cellStyle name="Migliaia 46 7 2 2 3" xfId="42157" xr:uid="{00000000-0005-0000-0000-0000F18B0000}"/>
    <cellStyle name="Migliaia 46 7 2 3" xfId="34204" xr:uid="{00000000-0005-0000-0000-0000F28B0000}"/>
    <cellStyle name="Migliaia 46 7 2 4" xfId="39506" xr:uid="{00000000-0005-0000-0000-0000F38B0000}"/>
    <cellStyle name="Migliaia 46 7 3" xfId="17066" xr:uid="{00000000-0005-0000-0000-0000F48B0000}"/>
    <cellStyle name="Migliaia 46 7 3 2" xfId="36142" xr:uid="{00000000-0005-0000-0000-0000F58B0000}"/>
    <cellStyle name="Migliaia 46 7 3 3" xfId="41444" xr:uid="{00000000-0005-0000-0000-0000F68B0000}"/>
    <cellStyle name="Migliaia 46 7 3 4" xfId="30566" xr:uid="{00000000-0005-0000-0000-0000F78B0000}"/>
    <cellStyle name="Migliaia 46 7 4" xfId="33529" xr:uid="{00000000-0005-0000-0000-0000F88B0000}"/>
    <cellStyle name="Migliaia 46 7 5" xfId="38793" xr:uid="{00000000-0005-0000-0000-0000F98B0000}"/>
    <cellStyle name="Migliaia 46 7 6" xfId="12955" xr:uid="{00000000-0005-0000-0000-0000FA8B0000}"/>
    <cellStyle name="Migliaia 46 8" xfId="3723" xr:uid="{00000000-0005-0000-0000-0000FB8B0000}"/>
    <cellStyle name="Migliaia 46 8 2" xfId="10310" xr:uid="{00000000-0005-0000-0000-0000FC8B0000}"/>
    <cellStyle name="Migliaia 46 8 2 2" xfId="31696" xr:uid="{00000000-0005-0000-0000-0000FD8B0000}"/>
    <cellStyle name="Migliaia 46 8 2 2 2" xfId="36856" xr:uid="{00000000-0005-0000-0000-0000FE8B0000}"/>
    <cellStyle name="Migliaia 46 8 2 2 3" xfId="42158" xr:uid="{00000000-0005-0000-0000-0000FF8B0000}"/>
    <cellStyle name="Migliaia 46 8 2 3" xfId="34205" xr:uid="{00000000-0005-0000-0000-0000008C0000}"/>
    <cellStyle name="Migliaia 46 8 2 4" xfId="39507" xr:uid="{00000000-0005-0000-0000-0000018C0000}"/>
    <cellStyle name="Migliaia 46 8 3" xfId="17067" xr:uid="{00000000-0005-0000-0000-0000028C0000}"/>
    <cellStyle name="Migliaia 46 8 3 2" xfId="36143" xr:uid="{00000000-0005-0000-0000-0000038C0000}"/>
    <cellStyle name="Migliaia 46 8 3 3" xfId="41445" xr:uid="{00000000-0005-0000-0000-0000048C0000}"/>
    <cellStyle name="Migliaia 46 8 3 4" xfId="30567" xr:uid="{00000000-0005-0000-0000-0000058C0000}"/>
    <cellStyle name="Migliaia 46 8 4" xfId="33530" xr:uid="{00000000-0005-0000-0000-0000068C0000}"/>
    <cellStyle name="Migliaia 46 8 5" xfId="38794" xr:uid="{00000000-0005-0000-0000-0000078C0000}"/>
    <cellStyle name="Migliaia 46 8 6" xfId="12956" xr:uid="{00000000-0005-0000-0000-0000088C0000}"/>
    <cellStyle name="Migliaia 46 9" xfId="13521" xr:uid="{00000000-0005-0000-0000-0000098C0000}"/>
    <cellStyle name="Migliaia 46 9 2" xfId="30568" xr:uid="{00000000-0005-0000-0000-00000A8C0000}"/>
    <cellStyle name="Migliaia 46 9 2 2" xfId="36144" xr:uid="{00000000-0005-0000-0000-00000B8C0000}"/>
    <cellStyle name="Migliaia 46 9 2 3" xfId="41446" xr:uid="{00000000-0005-0000-0000-00000C8C0000}"/>
    <cellStyle name="Migliaia 46 9 3" xfId="33531" xr:uid="{00000000-0005-0000-0000-00000D8C0000}"/>
    <cellStyle name="Migliaia 46 9 4" xfId="38795" xr:uid="{00000000-0005-0000-0000-00000E8C0000}"/>
    <cellStyle name="Migliaia 47" xfId="611" xr:uid="{00000000-0005-0000-0000-00000F8C0000}"/>
    <cellStyle name="Migliaia 47 10" xfId="17068" xr:uid="{00000000-0005-0000-0000-0000108C0000}"/>
    <cellStyle name="Migliaia 47 10 2" xfId="36145" xr:uid="{00000000-0005-0000-0000-0000118C0000}"/>
    <cellStyle name="Migliaia 47 10 3" xfId="41447" xr:uid="{00000000-0005-0000-0000-0000128C0000}"/>
    <cellStyle name="Migliaia 47 10 4" xfId="30569" xr:uid="{00000000-0005-0000-0000-0000138C0000}"/>
    <cellStyle name="Migliaia 47 11" xfId="33532" xr:uid="{00000000-0005-0000-0000-0000148C0000}"/>
    <cellStyle name="Migliaia 47 12" xfId="38796" xr:uid="{00000000-0005-0000-0000-0000158C0000}"/>
    <cellStyle name="Migliaia 47 13" xfId="1906" xr:uid="{00000000-0005-0000-0000-0000168C0000}"/>
    <cellStyle name="Migliaia 47 2" xfId="612" xr:uid="{00000000-0005-0000-0000-0000178C0000}"/>
    <cellStyle name="Migliaia 47 2 2" xfId="2572" xr:uid="{00000000-0005-0000-0000-0000188C0000}"/>
    <cellStyle name="Migliaia 47 2 2 2" xfId="4546" xr:uid="{00000000-0005-0000-0000-0000198C0000}"/>
    <cellStyle name="Migliaia 47 2 2 2 2" xfId="10710" xr:uid="{00000000-0005-0000-0000-00001A8C0000}"/>
    <cellStyle name="Migliaia 47 2 2 2 2 2" xfId="36146" xr:uid="{00000000-0005-0000-0000-00001B8C0000}"/>
    <cellStyle name="Migliaia 47 2 2 2 2 3" xfId="41448" xr:uid="{00000000-0005-0000-0000-00001C8C0000}"/>
    <cellStyle name="Migliaia 47 2 2 2 3" xfId="14794" xr:uid="{00000000-0005-0000-0000-00001D8C0000}"/>
    <cellStyle name="Migliaia 47 2 2 2 4" xfId="17071" xr:uid="{00000000-0005-0000-0000-00001E8C0000}"/>
    <cellStyle name="Migliaia 47 2 2 2 4 2" xfId="38797" xr:uid="{00000000-0005-0000-0000-00001F8C0000}"/>
    <cellStyle name="Migliaia 47 2 2 2 5" xfId="12957" xr:uid="{00000000-0005-0000-0000-0000208C0000}"/>
    <cellStyle name="Migliaia 47 2 2 3" xfId="7935" xr:uid="{00000000-0005-0000-0000-0000218C0000}"/>
    <cellStyle name="Migliaia 47 2 2 3 2" xfId="31697" xr:uid="{00000000-0005-0000-0000-0000228C0000}"/>
    <cellStyle name="Migliaia 47 2 2 3 2 2" xfId="36857" xr:uid="{00000000-0005-0000-0000-0000238C0000}"/>
    <cellStyle name="Migliaia 47 2 2 3 2 3" xfId="42159" xr:uid="{00000000-0005-0000-0000-0000248C0000}"/>
    <cellStyle name="Migliaia 47 2 2 3 3" xfId="34206" xr:uid="{00000000-0005-0000-0000-0000258C0000}"/>
    <cellStyle name="Migliaia 47 2 2 3 4" xfId="39508" xr:uid="{00000000-0005-0000-0000-0000268C0000}"/>
    <cellStyle name="Migliaia 47 2 2 4" xfId="7109" xr:uid="{00000000-0005-0000-0000-0000278C0000}"/>
    <cellStyle name="Migliaia 47 2 2 4 2" xfId="17882" xr:uid="{00000000-0005-0000-0000-0000288C0000}"/>
    <cellStyle name="Migliaia 47 2 2 4 3" xfId="44191" xr:uid="{00000000-0005-0000-0000-0000298C0000}"/>
    <cellStyle name="Migliaia 47 2 2 4 4" xfId="46875" xr:uid="{00000000-0005-0000-0000-00002A8C0000}"/>
    <cellStyle name="Migliaia 47 2 2 4 5" xfId="49891" xr:uid="{00000000-0005-0000-0000-00002B8C0000}"/>
    <cellStyle name="Migliaia 47 2 2 5" xfId="17070" xr:uid="{00000000-0005-0000-0000-00002C8C0000}"/>
    <cellStyle name="Migliaia 47 2 2 6" xfId="21440" xr:uid="{00000000-0005-0000-0000-00002D8C0000}"/>
    <cellStyle name="Migliaia 47 2 3" xfId="4139" xr:uid="{00000000-0005-0000-0000-00002E8C0000}"/>
    <cellStyle name="Migliaia 47 2 3 2" xfId="10609" xr:uid="{00000000-0005-0000-0000-00002F8C0000}"/>
    <cellStyle name="Migliaia 47 2 3 2 2" xfId="31698" xr:uid="{00000000-0005-0000-0000-0000308C0000}"/>
    <cellStyle name="Migliaia 47 2 3 2 2 2" xfId="36858" xr:uid="{00000000-0005-0000-0000-0000318C0000}"/>
    <cellStyle name="Migliaia 47 2 3 2 2 3" xfId="42160" xr:uid="{00000000-0005-0000-0000-0000328C0000}"/>
    <cellStyle name="Migliaia 47 2 3 2 3" xfId="34207" xr:uid="{00000000-0005-0000-0000-0000338C0000}"/>
    <cellStyle name="Migliaia 47 2 3 2 4" xfId="39509" xr:uid="{00000000-0005-0000-0000-0000348C0000}"/>
    <cellStyle name="Migliaia 47 2 3 3" xfId="17072" xr:uid="{00000000-0005-0000-0000-0000358C0000}"/>
    <cellStyle name="Migliaia 47 2 3 3 2" xfId="36147" xr:uid="{00000000-0005-0000-0000-0000368C0000}"/>
    <cellStyle name="Migliaia 47 2 3 3 3" xfId="41449" xr:uid="{00000000-0005-0000-0000-0000378C0000}"/>
    <cellStyle name="Migliaia 47 2 3 3 4" xfId="30570" xr:uid="{00000000-0005-0000-0000-0000388C0000}"/>
    <cellStyle name="Migliaia 47 2 3 4" xfId="33533" xr:uid="{00000000-0005-0000-0000-0000398C0000}"/>
    <cellStyle name="Migliaia 47 2 3 5" xfId="38798" xr:uid="{00000000-0005-0000-0000-00003A8C0000}"/>
    <cellStyle name="Migliaia 47 2 3 6" xfId="12958" xr:uid="{00000000-0005-0000-0000-00003B8C0000}"/>
    <cellStyle name="Migliaia 47 2 4" xfId="3728" xr:uid="{00000000-0005-0000-0000-00003C8C0000}"/>
    <cellStyle name="Migliaia 47 2 4 2" xfId="10314" xr:uid="{00000000-0005-0000-0000-00003D8C0000}"/>
    <cellStyle name="Migliaia 47 2 4 2 2" xfId="36148" xr:uid="{00000000-0005-0000-0000-00003E8C0000}"/>
    <cellStyle name="Migliaia 47 2 4 2 3" xfId="41450" xr:uid="{00000000-0005-0000-0000-00003F8C0000}"/>
    <cellStyle name="Migliaia 47 2 4 3" xfId="15006" xr:uid="{00000000-0005-0000-0000-0000408C0000}"/>
    <cellStyle name="Migliaia 47 2 4 4" xfId="17073" xr:uid="{00000000-0005-0000-0000-0000418C0000}"/>
    <cellStyle name="Migliaia 47 2 4 4 2" xfId="38799" xr:uid="{00000000-0005-0000-0000-0000428C0000}"/>
    <cellStyle name="Migliaia 47 2 4 5" xfId="12959" xr:uid="{00000000-0005-0000-0000-0000438C0000}"/>
    <cellStyle name="Migliaia 47 2 5" xfId="9450" xr:uid="{00000000-0005-0000-0000-0000448C0000}"/>
    <cellStyle name="Migliaia 47 2 5 2" xfId="30572" xr:uid="{00000000-0005-0000-0000-0000458C0000}"/>
    <cellStyle name="Migliaia 47 2 5 2 2" xfId="36149" xr:uid="{00000000-0005-0000-0000-0000468C0000}"/>
    <cellStyle name="Migliaia 47 2 5 2 3" xfId="41451" xr:uid="{00000000-0005-0000-0000-0000478C0000}"/>
    <cellStyle name="Migliaia 47 2 5 3" xfId="33534" xr:uid="{00000000-0005-0000-0000-0000488C0000}"/>
    <cellStyle name="Migliaia 47 2 5 4" xfId="38800" xr:uid="{00000000-0005-0000-0000-0000498C0000}"/>
    <cellStyle name="Migliaia 47 2 6" xfId="17069" xr:uid="{00000000-0005-0000-0000-00004A8C0000}"/>
    <cellStyle name="Migliaia 47 2 6 2" xfId="30573" xr:uid="{00000000-0005-0000-0000-00004B8C0000}"/>
    <cellStyle name="Migliaia 47 2 6 2 2" xfId="36150" xr:uid="{00000000-0005-0000-0000-00004C8C0000}"/>
    <cellStyle name="Migliaia 47 2 6 2 3" xfId="41452" xr:uid="{00000000-0005-0000-0000-00004D8C0000}"/>
    <cellStyle name="Migliaia 47 2 6 3" xfId="33535" xr:uid="{00000000-0005-0000-0000-00004E8C0000}"/>
    <cellStyle name="Migliaia 47 2 6 4" xfId="38801" xr:uid="{00000000-0005-0000-0000-00004F8C0000}"/>
    <cellStyle name="Migliaia 47 2 6 5" xfId="21442" xr:uid="{00000000-0005-0000-0000-0000508C0000}"/>
    <cellStyle name="Migliaia 47 2 7" xfId="21439" xr:uid="{00000000-0005-0000-0000-0000518C0000}"/>
    <cellStyle name="Migliaia 47 2 8" xfId="1907" xr:uid="{00000000-0005-0000-0000-0000528C0000}"/>
    <cellStyle name="Migliaia 47 3" xfId="613" xr:uid="{00000000-0005-0000-0000-0000538C0000}"/>
    <cellStyle name="Migliaia 47 3 10" xfId="21443" xr:uid="{00000000-0005-0000-0000-0000548C0000}"/>
    <cellStyle name="Migliaia 47 3 11" xfId="12960" xr:uid="{00000000-0005-0000-0000-0000558C0000}"/>
    <cellStyle name="Migliaia 47 3 12" xfId="1908" xr:uid="{00000000-0005-0000-0000-0000568C0000}"/>
    <cellStyle name="Migliaia 47 3 2" xfId="614" xr:uid="{00000000-0005-0000-0000-0000578C0000}"/>
    <cellStyle name="Migliaia 47 3 2 2" xfId="4548" xr:uid="{00000000-0005-0000-0000-0000588C0000}"/>
    <cellStyle name="Migliaia 47 3 2 2 2" xfId="8356" xr:uid="{00000000-0005-0000-0000-0000598C0000}"/>
    <cellStyle name="Migliaia 47 3 2 2 2 2" xfId="14795" xr:uid="{00000000-0005-0000-0000-00005A8C0000}"/>
    <cellStyle name="Migliaia 47 3 2 2 2 2 2" xfId="18191" xr:uid="{00000000-0005-0000-0000-00005B8C0000}"/>
    <cellStyle name="Migliaia 47 3 2 2 2 2 2 2" xfId="36151" xr:uid="{00000000-0005-0000-0000-00005C8C0000}"/>
    <cellStyle name="Migliaia 47 3 2 2 2 2 3" xfId="41453" xr:uid="{00000000-0005-0000-0000-00005D8C0000}"/>
    <cellStyle name="Migliaia 47 3 2 2 2 2 4" xfId="30574" xr:uid="{00000000-0005-0000-0000-00005E8C0000}"/>
    <cellStyle name="Migliaia 47 3 2 2 2 3" xfId="33536" xr:uid="{00000000-0005-0000-0000-00005F8C0000}"/>
    <cellStyle name="Migliaia 47 3 2 2 2 4" xfId="38802" xr:uid="{00000000-0005-0000-0000-0000608C0000}"/>
    <cellStyle name="Migliaia 47 3 2 2 2 5" xfId="21395" xr:uid="{00000000-0005-0000-0000-0000618C0000}"/>
    <cellStyle name="Migliaia 47 3 2 2 2 6" xfId="47197" xr:uid="{00000000-0005-0000-0000-0000628C0000}"/>
    <cellStyle name="Migliaia 47 3 2 2 2 7" xfId="50213" xr:uid="{00000000-0005-0000-0000-0000638C0000}"/>
    <cellStyle name="Migliaia 47 3 2 2 2 8" xfId="13989" xr:uid="{00000000-0005-0000-0000-0000648C0000}"/>
    <cellStyle name="Migliaia 47 3 2 2 3" xfId="7444" xr:uid="{00000000-0005-0000-0000-0000658C0000}"/>
    <cellStyle name="Migliaia 47 3 2 2 4" xfId="7110" xr:uid="{00000000-0005-0000-0000-0000668C0000}"/>
    <cellStyle name="Migliaia 47 3 2 2 4 2" xfId="17883" xr:uid="{00000000-0005-0000-0000-0000678C0000}"/>
    <cellStyle name="Migliaia 47 3 2 2 4 3" xfId="21631" xr:uid="{00000000-0005-0000-0000-0000688C0000}"/>
    <cellStyle name="Migliaia 47 3 2 2 4 4" xfId="46876" xr:uid="{00000000-0005-0000-0000-0000698C0000}"/>
    <cellStyle name="Migliaia 47 3 2 2 4 5" xfId="49892" xr:uid="{00000000-0005-0000-0000-00006A8C0000}"/>
    <cellStyle name="Migliaia 47 3 2 2 5" xfId="17076" xr:uid="{00000000-0005-0000-0000-00006B8C0000}"/>
    <cellStyle name="Migliaia 47 3 2 2 6" xfId="21445" xr:uid="{00000000-0005-0000-0000-00006C8C0000}"/>
    <cellStyle name="Migliaia 47 3 2 3" xfId="3730" xr:uid="{00000000-0005-0000-0000-00006D8C0000}"/>
    <cellStyle name="Migliaia 47 3 2 3 2" xfId="8708" xr:uid="{00000000-0005-0000-0000-00006E8C0000}"/>
    <cellStyle name="Migliaia 47 3 2 3 2 2" xfId="36152" xr:uid="{00000000-0005-0000-0000-00006F8C0000}"/>
    <cellStyle name="Migliaia 47 3 2 3 2 3" xfId="41454" xr:uid="{00000000-0005-0000-0000-0000708C0000}"/>
    <cellStyle name="Migliaia 47 3 2 3 2 4" xfId="30575" xr:uid="{00000000-0005-0000-0000-0000718C0000}"/>
    <cellStyle name="Migliaia 47 3 2 3 3" xfId="8357" xr:uid="{00000000-0005-0000-0000-0000728C0000}"/>
    <cellStyle name="Migliaia 47 3 2 3 4" xfId="17077" xr:uid="{00000000-0005-0000-0000-0000738C0000}"/>
    <cellStyle name="Migliaia 47 3 2 3 4 2" xfId="38803" xr:uid="{00000000-0005-0000-0000-0000748C0000}"/>
    <cellStyle name="Migliaia 47 3 2 3 5" xfId="12961" xr:uid="{00000000-0005-0000-0000-0000758C0000}"/>
    <cellStyle name="Migliaia 47 3 2 4" xfId="7703" xr:uid="{00000000-0005-0000-0000-0000768C0000}"/>
    <cellStyle name="Migliaia 47 3 2 4 2" xfId="14407" xr:uid="{00000000-0005-0000-0000-0000778C0000}"/>
    <cellStyle name="Migliaia 47 3 2 4 2 2" xfId="36153" xr:uid="{00000000-0005-0000-0000-0000788C0000}"/>
    <cellStyle name="Migliaia 47 3 2 4 2 3" xfId="41455" xr:uid="{00000000-0005-0000-0000-0000798C0000}"/>
    <cellStyle name="Migliaia 47 3 2 4 3" xfId="33537" xr:uid="{00000000-0005-0000-0000-00007A8C0000}"/>
    <cellStyle name="Migliaia 47 3 2 4 4" xfId="38804" xr:uid="{00000000-0005-0000-0000-00007B8C0000}"/>
    <cellStyle name="Migliaia 47 3 2 4 5" xfId="13524" xr:uid="{00000000-0005-0000-0000-00007C8C0000}"/>
    <cellStyle name="Migliaia 47 3 2 5" xfId="13609" xr:uid="{00000000-0005-0000-0000-00007D8C0000}"/>
    <cellStyle name="Migliaia 47 3 2 5 2" xfId="30576" xr:uid="{00000000-0005-0000-0000-00007E8C0000}"/>
    <cellStyle name="Migliaia 47 3 2 5 2 2" xfId="36154" xr:uid="{00000000-0005-0000-0000-00007F8C0000}"/>
    <cellStyle name="Migliaia 47 3 2 5 2 3" xfId="41456" xr:uid="{00000000-0005-0000-0000-0000808C0000}"/>
    <cellStyle name="Migliaia 47 3 2 5 3" xfId="33538" xr:uid="{00000000-0005-0000-0000-0000818C0000}"/>
    <cellStyle name="Migliaia 47 3 2 5 4" xfId="38805" xr:uid="{00000000-0005-0000-0000-0000828C0000}"/>
    <cellStyle name="Migliaia 47 3 2 6" xfId="17075" xr:uid="{00000000-0005-0000-0000-0000838C0000}"/>
    <cellStyle name="Migliaia 47 3 2 6 2" xfId="30577" xr:uid="{00000000-0005-0000-0000-0000848C0000}"/>
    <cellStyle name="Migliaia 47 3 2 6 2 2" xfId="36155" xr:uid="{00000000-0005-0000-0000-0000858C0000}"/>
    <cellStyle name="Migliaia 47 3 2 6 2 3" xfId="41457" xr:uid="{00000000-0005-0000-0000-0000868C0000}"/>
    <cellStyle name="Migliaia 47 3 2 6 3" xfId="33539" xr:uid="{00000000-0005-0000-0000-0000878C0000}"/>
    <cellStyle name="Migliaia 47 3 2 6 4" xfId="38806" xr:uid="{00000000-0005-0000-0000-0000888C0000}"/>
    <cellStyle name="Migliaia 47 3 2 6 5" xfId="21447" xr:uid="{00000000-0005-0000-0000-0000898C0000}"/>
    <cellStyle name="Migliaia 47 3 2 7" xfId="21444" xr:uid="{00000000-0005-0000-0000-00008A8C0000}"/>
    <cellStyle name="Migliaia 47 3 2 8" xfId="2574" xr:uid="{00000000-0005-0000-0000-00008B8C0000}"/>
    <cellStyle name="Migliaia 47 3 3" xfId="2573" xr:uid="{00000000-0005-0000-0000-00008C8C0000}"/>
    <cellStyle name="Migliaia 47 3 3 2" xfId="4547" xr:uid="{00000000-0005-0000-0000-00008D8C0000}"/>
    <cellStyle name="Migliaia 47 3 3 2 2" xfId="6074" xr:uid="{00000000-0005-0000-0000-00008E8C0000}"/>
    <cellStyle name="Migliaia 47 3 3 2 2 2" xfId="36157" xr:uid="{00000000-0005-0000-0000-00008F8C0000}"/>
    <cellStyle name="Migliaia 47 3 3 2 2 3" xfId="41459" xr:uid="{00000000-0005-0000-0000-0000908C0000}"/>
    <cellStyle name="Migliaia 47 3 3 2 3" xfId="14553" xr:uid="{00000000-0005-0000-0000-0000918C0000}"/>
    <cellStyle name="Migliaia 47 3 3 2 4" xfId="17079" xr:uid="{00000000-0005-0000-0000-0000928C0000}"/>
    <cellStyle name="Migliaia 47 3 3 2 4 2" xfId="38808" xr:uid="{00000000-0005-0000-0000-0000938C0000}"/>
    <cellStyle name="Migliaia 47 3 3 2 5" xfId="12963" xr:uid="{00000000-0005-0000-0000-0000948C0000}"/>
    <cellStyle name="Migliaia 47 3 3 3" xfId="5826" xr:uid="{00000000-0005-0000-0000-0000958C0000}"/>
    <cellStyle name="Migliaia 47 3 3 3 2" xfId="30579" xr:uid="{00000000-0005-0000-0000-0000968C0000}"/>
    <cellStyle name="Migliaia 47 3 3 3 2 2" xfId="36158" xr:uid="{00000000-0005-0000-0000-0000978C0000}"/>
    <cellStyle name="Migliaia 47 3 3 3 2 3" xfId="41460" xr:uid="{00000000-0005-0000-0000-0000988C0000}"/>
    <cellStyle name="Migliaia 47 3 3 3 3" xfId="33542" xr:uid="{00000000-0005-0000-0000-0000998C0000}"/>
    <cellStyle name="Migliaia 47 3 3 3 4" xfId="38809" xr:uid="{00000000-0005-0000-0000-00009A8C0000}"/>
    <cellStyle name="Migliaia 47 3 3 4" xfId="17078" xr:uid="{00000000-0005-0000-0000-00009B8C0000}"/>
    <cellStyle name="Migliaia 47 3 3 4 2" xfId="30580" xr:uid="{00000000-0005-0000-0000-00009C8C0000}"/>
    <cellStyle name="Migliaia 47 3 3 4 2 2" xfId="36159" xr:uid="{00000000-0005-0000-0000-00009D8C0000}"/>
    <cellStyle name="Migliaia 47 3 3 4 2 3" xfId="41461" xr:uid="{00000000-0005-0000-0000-00009E8C0000}"/>
    <cellStyle name="Migliaia 47 3 3 4 3" xfId="33543" xr:uid="{00000000-0005-0000-0000-00009F8C0000}"/>
    <cellStyle name="Migliaia 47 3 3 4 4" xfId="38810" xr:uid="{00000000-0005-0000-0000-0000A08C0000}"/>
    <cellStyle name="Migliaia 47 3 3 4 5" xfId="21448" xr:uid="{00000000-0005-0000-0000-0000A18C0000}"/>
    <cellStyle name="Migliaia 47 3 3 5" xfId="21449" xr:uid="{00000000-0005-0000-0000-0000A28C0000}"/>
    <cellStyle name="Migliaia 47 3 3 5 2" xfId="30581" xr:uid="{00000000-0005-0000-0000-0000A38C0000}"/>
    <cellStyle name="Migliaia 47 3 3 5 2 2" xfId="36160" xr:uid="{00000000-0005-0000-0000-0000A48C0000}"/>
    <cellStyle name="Migliaia 47 3 3 5 2 3" xfId="41462" xr:uid="{00000000-0005-0000-0000-0000A58C0000}"/>
    <cellStyle name="Migliaia 47 3 3 5 3" xfId="33544" xr:uid="{00000000-0005-0000-0000-0000A68C0000}"/>
    <cellStyle name="Migliaia 47 3 3 5 4" xfId="38811" xr:uid="{00000000-0005-0000-0000-0000A78C0000}"/>
    <cellStyle name="Migliaia 47 3 3 6" xfId="30578" xr:uid="{00000000-0005-0000-0000-0000A88C0000}"/>
    <cellStyle name="Migliaia 47 3 3 6 2" xfId="36156" xr:uid="{00000000-0005-0000-0000-0000A98C0000}"/>
    <cellStyle name="Migliaia 47 3 3 6 3" xfId="41458" xr:uid="{00000000-0005-0000-0000-0000AA8C0000}"/>
    <cellStyle name="Migliaia 47 3 3 7" xfId="33540" xr:uid="{00000000-0005-0000-0000-0000AB8C0000}"/>
    <cellStyle name="Migliaia 47 3 3 8" xfId="38807" xr:uid="{00000000-0005-0000-0000-0000AC8C0000}"/>
    <cellStyle name="Migliaia 47 3 3 9" xfId="12962" xr:uid="{00000000-0005-0000-0000-0000AD8C0000}"/>
    <cellStyle name="Migliaia 47 3 4" xfId="3308" xr:uid="{00000000-0005-0000-0000-0000AE8C0000}"/>
    <cellStyle name="Migliaia 47 3 4 2" xfId="4818" xr:uid="{00000000-0005-0000-0000-0000AF8C0000}"/>
    <cellStyle name="Migliaia 47 3 4 2 2" xfId="10770" xr:uid="{00000000-0005-0000-0000-0000B08C0000}"/>
    <cellStyle name="Migliaia 47 3 4 2 3" xfId="14466" xr:uid="{00000000-0005-0000-0000-0000B18C0000}"/>
    <cellStyle name="Migliaia 47 3 4 2 4" xfId="17081" xr:uid="{00000000-0005-0000-0000-0000B28C0000}"/>
    <cellStyle name="Migliaia 47 3 4 2 5" xfId="28730" xr:uid="{00000000-0005-0000-0000-0000B38C0000}"/>
    <cellStyle name="Migliaia 47 3 4 2 6" xfId="12965" xr:uid="{00000000-0005-0000-0000-0000B48C0000}"/>
    <cellStyle name="Migliaia 47 3 4 3" xfId="10018" xr:uid="{00000000-0005-0000-0000-0000B58C0000}"/>
    <cellStyle name="Migliaia 47 3 4 3 2" xfId="31699" xr:uid="{00000000-0005-0000-0000-0000B68C0000}"/>
    <cellStyle name="Migliaia 47 3 4 3 2 2" xfId="36859" xr:uid="{00000000-0005-0000-0000-0000B78C0000}"/>
    <cellStyle name="Migliaia 47 3 4 3 2 3" xfId="42161" xr:uid="{00000000-0005-0000-0000-0000B88C0000}"/>
    <cellStyle name="Migliaia 47 3 4 3 3" xfId="34208" xr:uid="{00000000-0005-0000-0000-0000B98C0000}"/>
    <cellStyle name="Migliaia 47 3 4 3 4" xfId="39510" xr:uid="{00000000-0005-0000-0000-0000BA8C0000}"/>
    <cellStyle name="Migliaia 47 3 4 4" xfId="17080" xr:uid="{00000000-0005-0000-0000-0000BB8C0000}"/>
    <cellStyle name="Migliaia 47 3 4 4 2" xfId="36161" xr:uid="{00000000-0005-0000-0000-0000BC8C0000}"/>
    <cellStyle name="Migliaia 47 3 4 4 3" xfId="41463" xr:uid="{00000000-0005-0000-0000-0000BD8C0000}"/>
    <cellStyle name="Migliaia 47 3 4 4 4" xfId="30582" xr:uid="{00000000-0005-0000-0000-0000BE8C0000}"/>
    <cellStyle name="Migliaia 47 3 4 5" xfId="33545" xr:uid="{00000000-0005-0000-0000-0000BF8C0000}"/>
    <cellStyle name="Migliaia 47 3 4 6" xfId="38812" xr:uid="{00000000-0005-0000-0000-0000C08C0000}"/>
    <cellStyle name="Migliaia 47 3 4 7" xfId="12964" xr:uid="{00000000-0005-0000-0000-0000C18C0000}"/>
    <cellStyle name="Migliaia 47 3 5" xfId="4140" xr:uid="{00000000-0005-0000-0000-0000C28C0000}"/>
    <cellStyle name="Migliaia 47 3 5 2" xfId="10610" xr:uid="{00000000-0005-0000-0000-0000C38C0000}"/>
    <cellStyle name="Migliaia 47 3 5 2 2" xfId="31700" xr:uid="{00000000-0005-0000-0000-0000C48C0000}"/>
    <cellStyle name="Migliaia 47 3 5 2 2 2" xfId="36860" xr:uid="{00000000-0005-0000-0000-0000C58C0000}"/>
    <cellStyle name="Migliaia 47 3 5 2 2 3" xfId="42162" xr:uid="{00000000-0005-0000-0000-0000C68C0000}"/>
    <cellStyle name="Migliaia 47 3 5 2 3" xfId="34209" xr:uid="{00000000-0005-0000-0000-0000C78C0000}"/>
    <cellStyle name="Migliaia 47 3 5 2 4" xfId="39511" xr:uid="{00000000-0005-0000-0000-0000C88C0000}"/>
    <cellStyle name="Migliaia 47 3 5 3" xfId="17082" xr:uid="{00000000-0005-0000-0000-0000C98C0000}"/>
    <cellStyle name="Migliaia 47 3 5 3 2" xfId="36162" xr:uid="{00000000-0005-0000-0000-0000CA8C0000}"/>
    <cellStyle name="Migliaia 47 3 5 3 3" xfId="41464" xr:uid="{00000000-0005-0000-0000-0000CB8C0000}"/>
    <cellStyle name="Migliaia 47 3 5 3 4" xfId="30583" xr:uid="{00000000-0005-0000-0000-0000CC8C0000}"/>
    <cellStyle name="Migliaia 47 3 5 4" xfId="33546" xr:uid="{00000000-0005-0000-0000-0000CD8C0000}"/>
    <cellStyle name="Migliaia 47 3 5 5" xfId="38813" xr:uid="{00000000-0005-0000-0000-0000CE8C0000}"/>
    <cellStyle name="Migliaia 47 3 5 6" xfId="12966" xr:uid="{00000000-0005-0000-0000-0000CF8C0000}"/>
    <cellStyle name="Migliaia 47 3 6" xfId="3729" xr:uid="{00000000-0005-0000-0000-0000D08C0000}"/>
    <cellStyle name="Migliaia 47 3 6 2" xfId="10315" xr:uid="{00000000-0005-0000-0000-0000D18C0000}"/>
    <cellStyle name="Migliaia 47 3 6 2 2" xfId="36163" xr:uid="{00000000-0005-0000-0000-0000D28C0000}"/>
    <cellStyle name="Migliaia 47 3 6 2 3" xfId="41465" xr:uid="{00000000-0005-0000-0000-0000D38C0000}"/>
    <cellStyle name="Migliaia 47 3 6 3" xfId="14334" xr:uid="{00000000-0005-0000-0000-0000D48C0000}"/>
    <cellStyle name="Migliaia 47 3 6 4" xfId="17083" xr:uid="{00000000-0005-0000-0000-0000D58C0000}"/>
    <cellStyle name="Migliaia 47 3 6 4 2" xfId="38814" xr:uid="{00000000-0005-0000-0000-0000D68C0000}"/>
    <cellStyle name="Migliaia 47 3 6 5" xfId="12967" xr:uid="{00000000-0005-0000-0000-0000D78C0000}"/>
    <cellStyle name="Migliaia 47 3 7" xfId="7466" xr:uid="{00000000-0005-0000-0000-0000D88C0000}"/>
    <cellStyle name="Migliaia 47 3 7 2" xfId="30584" xr:uid="{00000000-0005-0000-0000-0000D98C0000}"/>
    <cellStyle name="Migliaia 47 3 7 2 2" xfId="36164" xr:uid="{00000000-0005-0000-0000-0000DA8C0000}"/>
    <cellStyle name="Migliaia 47 3 7 2 3" xfId="41466" xr:uid="{00000000-0005-0000-0000-0000DB8C0000}"/>
    <cellStyle name="Migliaia 47 3 7 3" xfId="33547" xr:uid="{00000000-0005-0000-0000-0000DC8C0000}"/>
    <cellStyle name="Migliaia 47 3 7 4" xfId="38815" xr:uid="{00000000-0005-0000-0000-0000DD8C0000}"/>
    <cellStyle name="Migliaia 47 3 8" xfId="13610" xr:uid="{00000000-0005-0000-0000-0000DE8C0000}"/>
    <cellStyle name="Migliaia 47 3 8 2" xfId="30585" xr:uid="{00000000-0005-0000-0000-0000DF8C0000}"/>
    <cellStyle name="Migliaia 47 3 8 2 2" xfId="36165" xr:uid="{00000000-0005-0000-0000-0000E08C0000}"/>
    <cellStyle name="Migliaia 47 3 8 2 3" xfId="41467" xr:uid="{00000000-0005-0000-0000-0000E18C0000}"/>
    <cellStyle name="Migliaia 47 3 8 3" xfId="33548" xr:uid="{00000000-0005-0000-0000-0000E28C0000}"/>
    <cellStyle name="Migliaia 47 3 8 4" xfId="38816" xr:uid="{00000000-0005-0000-0000-0000E38C0000}"/>
    <cellStyle name="Migliaia 47 3 8 5" xfId="21453" xr:uid="{00000000-0005-0000-0000-0000E48C0000}"/>
    <cellStyle name="Migliaia 47 3 9" xfId="17074" xr:uid="{00000000-0005-0000-0000-0000E58C0000}"/>
    <cellStyle name="Migliaia 47 4" xfId="615" xr:uid="{00000000-0005-0000-0000-0000E68C0000}"/>
    <cellStyle name="Migliaia 47 4 2" xfId="4549" xr:uid="{00000000-0005-0000-0000-0000E78C0000}"/>
    <cellStyle name="Migliaia 47 4 2 2" xfId="5173" xr:uid="{00000000-0005-0000-0000-0000E88C0000}"/>
    <cellStyle name="Migliaia 47 4 2 2 2" xfId="30586" xr:uid="{00000000-0005-0000-0000-0000E98C0000}"/>
    <cellStyle name="Migliaia 47 4 2 2 2 2" xfId="36166" xr:uid="{00000000-0005-0000-0000-0000EA8C0000}"/>
    <cellStyle name="Migliaia 47 4 2 2 2 3" xfId="41468" xr:uid="{00000000-0005-0000-0000-0000EB8C0000}"/>
    <cellStyle name="Migliaia 47 4 2 2 3" xfId="33549" xr:uid="{00000000-0005-0000-0000-0000EC8C0000}"/>
    <cellStyle name="Migliaia 47 4 2 2 4" xfId="38817" xr:uid="{00000000-0005-0000-0000-0000ED8C0000}"/>
    <cellStyle name="Migliaia 47 4 2 3" xfId="8358" xr:uid="{00000000-0005-0000-0000-0000EE8C0000}"/>
    <cellStyle name="Migliaia 47 4 2 3 2" xfId="30587" xr:uid="{00000000-0005-0000-0000-0000EF8C0000}"/>
    <cellStyle name="Migliaia 47 4 2 3 2 2" xfId="36167" xr:uid="{00000000-0005-0000-0000-0000F08C0000}"/>
    <cellStyle name="Migliaia 47 4 2 3 2 3" xfId="41469" xr:uid="{00000000-0005-0000-0000-0000F18C0000}"/>
    <cellStyle name="Migliaia 47 4 2 3 3" xfId="33550" xr:uid="{00000000-0005-0000-0000-0000F28C0000}"/>
    <cellStyle name="Migliaia 47 4 2 3 4" xfId="38818" xr:uid="{00000000-0005-0000-0000-0000F38C0000}"/>
    <cellStyle name="Migliaia 47 4 2 4" xfId="7705" xr:uid="{00000000-0005-0000-0000-0000F48C0000}"/>
    <cellStyle name="Migliaia 47 4 2 5" xfId="7112" xr:uid="{00000000-0005-0000-0000-0000F58C0000}"/>
    <cellStyle name="Migliaia 47 4 2 5 2" xfId="17885" xr:uid="{00000000-0005-0000-0000-0000F68C0000}"/>
    <cellStyle name="Migliaia 47 4 2 5 3" xfId="28840" xr:uid="{00000000-0005-0000-0000-0000F78C0000}"/>
    <cellStyle name="Migliaia 47 4 2 5 4" xfId="46878" xr:uid="{00000000-0005-0000-0000-0000F88C0000}"/>
    <cellStyle name="Migliaia 47 4 2 5 5" xfId="49894" xr:uid="{00000000-0005-0000-0000-0000F98C0000}"/>
    <cellStyle name="Migliaia 47 4 2 6" xfId="17085" xr:uid="{00000000-0005-0000-0000-0000FA8C0000}"/>
    <cellStyle name="Migliaia 47 4 2 7" xfId="21455" xr:uid="{00000000-0005-0000-0000-0000FB8C0000}"/>
    <cellStyle name="Migliaia 47 4 3" xfId="5174" xr:uid="{00000000-0005-0000-0000-0000FC8C0000}"/>
    <cellStyle name="Migliaia 47 4 3 2" xfId="14554" xr:uid="{00000000-0005-0000-0000-0000FD8C0000}"/>
    <cellStyle name="Migliaia 47 4 3 2 2" xfId="36168" xr:uid="{00000000-0005-0000-0000-0000FE8C0000}"/>
    <cellStyle name="Migliaia 47 4 3 2 3" xfId="41470" xr:uid="{00000000-0005-0000-0000-0000FF8C0000}"/>
    <cellStyle name="Migliaia 47 4 3 3" xfId="33551" xr:uid="{00000000-0005-0000-0000-0000008D0000}"/>
    <cellStyle name="Migliaia 47 4 3 4" xfId="38819" xr:uid="{00000000-0005-0000-0000-0000018D0000}"/>
    <cellStyle name="Migliaia 47 4 3 5" xfId="13608" xr:uid="{00000000-0005-0000-0000-0000028D0000}"/>
    <cellStyle name="Migliaia 47 4 4" xfId="8359" xr:uid="{00000000-0005-0000-0000-0000038D0000}"/>
    <cellStyle name="Migliaia 47 4 4 2" xfId="30588" xr:uid="{00000000-0005-0000-0000-0000048D0000}"/>
    <cellStyle name="Migliaia 47 4 4 2 2" xfId="36169" xr:uid="{00000000-0005-0000-0000-0000058D0000}"/>
    <cellStyle name="Migliaia 47 4 4 2 3" xfId="41471" xr:uid="{00000000-0005-0000-0000-0000068D0000}"/>
    <cellStyle name="Migliaia 47 4 4 3" xfId="33552" xr:uid="{00000000-0005-0000-0000-0000078D0000}"/>
    <cellStyle name="Migliaia 47 4 4 4" xfId="38820" xr:uid="{00000000-0005-0000-0000-0000088D0000}"/>
    <cellStyle name="Migliaia 47 4 5" xfId="7704" xr:uid="{00000000-0005-0000-0000-0000098D0000}"/>
    <cellStyle name="Migliaia 47 4 5 2" xfId="30589" xr:uid="{00000000-0005-0000-0000-00000A8D0000}"/>
    <cellStyle name="Migliaia 47 4 5 2 2" xfId="36170" xr:uid="{00000000-0005-0000-0000-00000B8D0000}"/>
    <cellStyle name="Migliaia 47 4 5 2 3" xfId="41472" xr:uid="{00000000-0005-0000-0000-00000C8D0000}"/>
    <cellStyle name="Migliaia 47 4 5 3" xfId="33553" xr:uid="{00000000-0005-0000-0000-00000D8D0000}"/>
    <cellStyle name="Migliaia 47 4 5 4" xfId="38821" xr:uid="{00000000-0005-0000-0000-00000E8D0000}"/>
    <cellStyle name="Migliaia 47 4 6" xfId="7111" xr:uid="{00000000-0005-0000-0000-00000F8D0000}"/>
    <cellStyle name="Migliaia 47 4 6 2" xfId="17884" xr:uid="{00000000-0005-0000-0000-0000108D0000}"/>
    <cellStyle name="Migliaia 47 4 6 2 2" xfId="36171" xr:uid="{00000000-0005-0000-0000-0000118D0000}"/>
    <cellStyle name="Migliaia 47 4 6 2 3" xfId="41473" xr:uid="{00000000-0005-0000-0000-0000128D0000}"/>
    <cellStyle name="Migliaia 47 4 6 2 4" xfId="30590" xr:uid="{00000000-0005-0000-0000-0000138D0000}"/>
    <cellStyle name="Migliaia 47 4 6 3" xfId="33554" xr:uid="{00000000-0005-0000-0000-0000148D0000}"/>
    <cellStyle name="Migliaia 47 4 6 4" xfId="38822" xr:uid="{00000000-0005-0000-0000-0000158D0000}"/>
    <cellStyle name="Migliaia 47 4 6 5" xfId="21457" xr:uid="{00000000-0005-0000-0000-0000168D0000}"/>
    <cellStyle name="Migliaia 47 4 6 6" xfId="43496" xr:uid="{00000000-0005-0000-0000-0000178D0000}"/>
    <cellStyle name="Migliaia 47 4 6 7" xfId="46877" xr:uid="{00000000-0005-0000-0000-0000188D0000}"/>
    <cellStyle name="Migliaia 47 4 6 8" xfId="49893" xr:uid="{00000000-0005-0000-0000-0000198D0000}"/>
    <cellStyle name="Migliaia 47 4 7" xfId="17084" xr:uid="{00000000-0005-0000-0000-00001A8D0000}"/>
    <cellStyle name="Migliaia 47 4 7 2" xfId="30591" xr:uid="{00000000-0005-0000-0000-00001B8D0000}"/>
    <cellStyle name="Migliaia 47 4 7 2 2" xfId="36172" xr:uid="{00000000-0005-0000-0000-00001C8D0000}"/>
    <cellStyle name="Migliaia 47 4 7 2 3" xfId="41474" xr:uid="{00000000-0005-0000-0000-00001D8D0000}"/>
    <cellStyle name="Migliaia 47 4 7 3" xfId="33555" xr:uid="{00000000-0005-0000-0000-00001E8D0000}"/>
    <cellStyle name="Migliaia 47 4 7 4" xfId="38823" xr:uid="{00000000-0005-0000-0000-00001F8D0000}"/>
    <cellStyle name="Migliaia 47 4 7 5" xfId="21458" xr:uid="{00000000-0005-0000-0000-0000208D0000}"/>
    <cellStyle name="Migliaia 47 4 8" xfId="21454" xr:uid="{00000000-0005-0000-0000-0000218D0000}"/>
    <cellStyle name="Migliaia 47 4 9" xfId="2575" xr:uid="{00000000-0005-0000-0000-0000228D0000}"/>
    <cellStyle name="Migliaia 47 5" xfId="616" xr:uid="{00000000-0005-0000-0000-0000238D0000}"/>
    <cellStyle name="Migliaia 47 5 2" xfId="4550" xr:uid="{00000000-0005-0000-0000-0000248D0000}"/>
    <cellStyle name="Migliaia 47 5 2 2" xfId="14796" xr:uid="{00000000-0005-0000-0000-0000258D0000}"/>
    <cellStyle name="Migliaia 47 5 2 2 2" xfId="36173" xr:uid="{00000000-0005-0000-0000-0000268D0000}"/>
    <cellStyle name="Migliaia 47 5 2 2 3" xfId="41475" xr:uid="{00000000-0005-0000-0000-0000278D0000}"/>
    <cellStyle name="Migliaia 47 5 2 3" xfId="17087" xr:uid="{00000000-0005-0000-0000-0000288D0000}"/>
    <cellStyle name="Migliaia 47 5 2 3 2" xfId="33556" xr:uid="{00000000-0005-0000-0000-0000298D0000}"/>
    <cellStyle name="Migliaia 47 5 2 4" xfId="38824" xr:uid="{00000000-0005-0000-0000-00002A8D0000}"/>
    <cellStyle name="Migliaia 47 5 2 5" xfId="12968" xr:uid="{00000000-0005-0000-0000-00002B8D0000}"/>
    <cellStyle name="Migliaia 47 5 3" xfId="7706" xr:uid="{00000000-0005-0000-0000-00002C8D0000}"/>
    <cellStyle name="Migliaia 47 5 3 2" xfId="30592" xr:uid="{00000000-0005-0000-0000-00002D8D0000}"/>
    <cellStyle name="Migliaia 47 5 3 2 2" xfId="36174" xr:uid="{00000000-0005-0000-0000-00002E8D0000}"/>
    <cellStyle name="Migliaia 47 5 3 2 3" xfId="41476" xr:uid="{00000000-0005-0000-0000-00002F8D0000}"/>
    <cellStyle name="Migliaia 47 5 3 3" xfId="33557" xr:uid="{00000000-0005-0000-0000-0000308D0000}"/>
    <cellStyle name="Migliaia 47 5 3 4" xfId="38825" xr:uid="{00000000-0005-0000-0000-0000318D0000}"/>
    <cellStyle name="Migliaia 47 5 4" xfId="7113" xr:uid="{00000000-0005-0000-0000-0000328D0000}"/>
    <cellStyle name="Migliaia 47 5 4 2" xfId="17886" xr:uid="{00000000-0005-0000-0000-0000338D0000}"/>
    <cellStyle name="Migliaia 47 5 4 2 2" xfId="36175" xr:uid="{00000000-0005-0000-0000-0000348D0000}"/>
    <cellStyle name="Migliaia 47 5 4 2 3" xfId="41477" xr:uid="{00000000-0005-0000-0000-0000358D0000}"/>
    <cellStyle name="Migliaia 47 5 4 2 4" xfId="30593" xr:uid="{00000000-0005-0000-0000-0000368D0000}"/>
    <cellStyle name="Migliaia 47 5 4 3" xfId="33558" xr:uid="{00000000-0005-0000-0000-0000378D0000}"/>
    <cellStyle name="Migliaia 47 5 4 4" xfId="38826" xr:uid="{00000000-0005-0000-0000-0000388D0000}"/>
    <cellStyle name="Migliaia 47 5 4 5" xfId="21460" xr:uid="{00000000-0005-0000-0000-0000398D0000}"/>
    <cellStyle name="Migliaia 47 5 4 6" xfId="44024" xr:uid="{00000000-0005-0000-0000-00003A8D0000}"/>
    <cellStyle name="Migliaia 47 5 4 7" xfId="46879" xr:uid="{00000000-0005-0000-0000-00003B8D0000}"/>
    <cellStyle name="Migliaia 47 5 4 8" xfId="49895" xr:uid="{00000000-0005-0000-0000-00003C8D0000}"/>
    <cellStyle name="Migliaia 47 5 5" xfId="17086" xr:uid="{00000000-0005-0000-0000-00003D8D0000}"/>
    <cellStyle name="Migliaia 47 5 5 2" xfId="30594" xr:uid="{00000000-0005-0000-0000-00003E8D0000}"/>
    <cellStyle name="Migliaia 47 5 5 2 2" xfId="36176" xr:uid="{00000000-0005-0000-0000-00003F8D0000}"/>
    <cellStyle name="Migliaia 47 5 5 2 3" xfId="41478" xr:uid="{00000000-0005-0000-0000-0000408D0000}"/>
    <cellStyle name="Migliaia 47 5 5 3" xfId="33559" xr:uid="{00000000-0005-0000-0000-0000418D0000}"/>
    <cellStyle name="Migliaia 47 5 5 4" xfId="38827" xr:uid="{00000000-0005-0000-0000-0000428D0000}"/>
    <cellStyle name="Migliaia 47 5 5 5" xfId="21461" xr:uid="{00000000-0005-0000-0000-0000438D0000}"/>
    <cellStyle name="Migliaia 47 5 6" xfId="21462" xr:uid="{00000000-0005-0000-0000-0000448D0000}"/>
    <cellStyle name="Migliaia 47 5 6 2" xfId="30595" xr:uid="{00000000-0005-0000-0000-0000458D0000}"/>
    <cellStyle name="Migliaia 47 5 6 2 2" xfId="36177" xr:uid="{00000000-0005-0000-0000-0000468D0000}"/>
    <cellStyle name="Migliaia 47 5 6 2 3" xfId="41479" xr:uid="{00000000-0005-0000-0000-0000478D0000}"/>
    <cellStyle name="Migliaia 47 5 6 3" xfId="33560" xr:uid="{00000000-0005-0000-0000-0000488D0000}"/>
    <cellStyle name="Migliaia 47 5 6 4" xfId="38828" xr:uid="{00000000-0005-0000-0000-0000498D0000}"/>
    <cellStyle name="Migliaia 47 5 7" xfId="21459" xr:uid="{00000000-0005-0000-0000-00004A8D0000}"/>
    <cellStyle name="Migliaia 47 5 8" xfId="2576" xr:uid="{00000000-0005-0000-0000-00004B8D0000}"/>
    <cellStyle name="Migliaia 47 6" xfId="2571" xr:uid="{00000000-0005-0000-0000-00004C8D0000}"/>
    <cellStyle name="Migliaia 47 6 2" xfId="4545" xr:uid="{00000000-0005-0000-0000-00004D8D0000}"/>
    <cellStyle name="Migliaia 47 6 2 2" xfId="6073" xr:uid="{00000000-0005-0000-0000-00004E8D0000}"/>
    <cellStyle name="Migliaia 47 6 2 3" xfId="14948" xr:uid="{00000000-0005-0000-0000-00004F8D0000}"/>
    <cellStyle name="Migliaia 47 6 2 4" xfId="17089" xr:uid="{00000000-0005-0000-0000-0000508D0000}"/>
    <cellStyle name="Migliaia 47 6 2 5" xfId="28732" xr:uid="{00000000-0005-0000-0000-0000518D0000}"/>
    <cellStyle name="Migliaia 47 6 2 6" xfId="12970" xr:uid="{00000000-0005-0000-0000-0000528D0000}"/>
    <cellStyle name="Migliaia 47 6 3" xfId="5825" xr:uid="{00000000-0005-0000-0000-0000538D0000}"/>
    <cellStyle name="Migliaia 47 6 3 2" xfId="31701" xr:uid="{00000000-0005-0000-0000-0000548D0000}"/>
    <cellStyle name="Migliaia 47 6 3 2 2" xfId="36861" xr:uid="{00000000-0005-0000-0000-0000558D0000}"/>
    <cellStyle name="Migliaia 47 6 3 2 3" xfId="42163" xr:uid="{00000000-0005-0000-0000-0000568D0000}"/>
    <cellStyle name="Migliaia 47 6 3 3" xfId="34210" xr:uid="{00000000-0005-0000-0000-0000578D0000}"/>
    <cellStyle name="Migliaia 47 6 3 4" xfId="39512" xr:uid="{00000000-0005-0000-0000-0000588D0000}"/>
    <cellStyle name="Migliaia 47 6 4" xfId="17088" xr:uid="{00000000-0005-0000-0000-0000598D0000}"/>
    <cellStyle name="Migliaia 47 6 4 2" xfId="36178" xr:uid="{00000000-0005-0000-0000-00005A8D0000}"/>
    <cellStyle name="Migliaia 47 6 4 3" xfId="41480" xr:uid="{00000000-0005-0000-0000-00005B8D0000}"/>
    <cellStyle name="Migliaia 47 6 4 4" xfId="30596" xr:uid="{00000000-0005-0000-0000-00005C8D0000}"/>
    <cellStyle name="Migliaia 47 6 5" xfId="33561" xr:uid="{00000000-0005-0000-0000-00005D8D0000}"/>
    <cellStyle name="Migliaia 47 6 6" xfId="38829" xr:uid="{00000000-0005-0000-0000-00005E8D0000}"/>
    <cellStyle name="Migliaia 47 6 7" xfId="12969" xr:uid="{00000000-0005-0000-0000-00005F8D0000}"/>
    <cellStyle name="Migliaia 47 7" xfId="4138" xr:uid="{00000000-0005-0000-0000-0000608D0000}"/>
    <cellStyle name="Migliaia 47 7 2" xfId="10608" xr:uid="{00000000-0005-0000-0000-0000618D0000}"/>
    <cellStyle name="Migliaia 47 7 2 2" xfId="31702" xr:uid="{00000000-0005-0000-0000-0000628D0000}"/>
    <cellStyle name="Migliaia 47 7 2 2 2" xfId="36862" xr:uid="{00000000-0005-0000-0000-0000638D0000}"/>
    <cellStyle name="Migliaia 47 7 2 2 3" xfId="42164" xr:uid="{00000000-0005-0000-0000-0000648D0000}"/>
    <cellStyle name="Migliaia 47 7 2 3" xfId="34211" xr:uid="{00000000-0005-0000-0000-0000658D0000}"/>
    <cellStyle name="Migliaia 47 7 2 4" xfId="39513" xr:uid="{00000000-0005-0000-0000-0000668D0000}"/>
    <cellStyle name="Migliaia 47 7 3" xfId="17090" xr:uid="{00000000-0005-0000-0000-0000678D0000}"/>
    <cellStyle name="Migliaia 47 7 3 2" xfId="36179" xr:uid="{00000000-0005-0000-0000-0000688D0000}"/>
    <cellStyle name="Migliaia 47 7 3 3" xfId="41481" xr:uid="{00000000-0005-0000-0000-0000698D0000}"/>
    <cellStyle name="Migliaia 47 7 3 4" xfId="30597" xr:uid="{00000000-0005-0000-0000-00006A8D0000}"/>
    <cellStyle name="Migliaia 47 7 4" xfId="33562" xr:uid="{00000000-0005-0000-0000-00006B8D0000}"/>
    <cellStyle name="Migliaia 47 7 5" xfId="38830" xr:uid="{00000000-0005-0000-0000-00006C8D0000}"/>
    <cellStyle name="Migliaia 47 7 6" xfId="12971" xr:uid="{00000000-0005-0000-0000-00006D8D0000}"/>
    <cellStyle name="Migliaia 47 8" xfId="3727" xr:uid="{00000000-0005-0000-0000-00006E8D0000}"/>
    <cellStyle name="Migliaia 47 8 2" xfId="10313" xr:uid="{00000000-0005-0000-0000-00006F8D0000}"/>
    <cellStyle name="Migliaia 47 8 2 2" xfId="31703" xr:uid="{00000000-0005-0000-0000-0000708D0000}"/>
    <cellStyle name="Migliaia 47 8 2 2 2" xfId="36863" xr:uid="{00000000-0005-0000-0000-0000718D0000}"/>
    <cellStyle name="Migliaia 47 8 2 2 3" xfId="42165" xr:uid="{00000000-0005-0000-0000-0000728D0000}"/>
    <cellStyle name="Migliaia 47 8 2 3" xfId="34212" xr:uid="{00000000-0005-0000-0000-0000738D0000}"/>
    <cellStyle name="Migliaia 47 8 2 4" xfId="39514" xr:uid="{00000000-0005-0000-0000-0000748D0000}"/>
    <cellStyle name="Migliaia 47 8 3" xfId="17091" xr:uid="{00000000-0005-0000-0000-0000758D0000}"/>
    <cellStyle name="Migliaia 47 8 3 2" xfId="36180" xr:uid="{00000000-0005-0000-0000-0000768D0000}"/>
    <cellStyle name="Migliaia 47 8 3 3" xfId="41482" xr:uid="{00000000-0005-0000-0000-0000778D0000}"/>
    <cellStyle name="Migliaia 47 8 3 4" xfId="30598" xr:uid="{00000000-0005-0000-0000-0000788D0000}"/>
    <cellStyle name="Migliaia 47 8 4" xfId="33563" xr:uid="{00000000-0005-0000-0000-0000798D0000}"/>
    <cellStyle name="Migliaia 47 8 5" xfId="38831" xr:uid="{00000000-0005-0000-0000-00007A8D0000}"/>
    <cellStyle name="Migliaia 47 8 6" xfId="12972" xr:uid="{00000000-0005-0000-0000-00007B8D0000}"/>
    <cellStyle name="Migliaia 47 9" xfId="13523" xr:uid="{00000000-0005-0000-0000-00007C8D0000}"/>
    <cellStyle name="Migliaia 47 9 2" xfId="30599" xr:uid="{00000000-0005-0000-0000-00007D8D0000}"/>
    <cellStyle name="Migliaia 47 9 2 2" xfId="36181" xr:uid="{00000000-0005-0000-0000-00007E8D0000}"/>
    <cellStyle name="Migliaia 47 9 2 3" xfId="41483" xr:uid="{00000000-0005-0000-0000-00007F8D0000}"/>
    <cellStyle name="Migliaia 47 9 3" xfId="33564" xr:uid="{00000000-0005-0000-0000-0000808D0000}"/>
    <cellStyle name="Migliaia 47 9 4" xfId="38832" xr:uid="{00000000-0005-0000-0000-0000818D0000}"/>
    <cellStyle name="Migliaia 48" xfId="617" xr:uid="{00000000-0005-0000-0000-0000828D0000}"/>
    <cellStyle name="Migliaia 48 10" xfId="17092" xr:uid="{00000000-0005-0000-0000-0000838D0000}"/>
    <cellStyle name="Migliaia 48 10 2" xfId="36182" xr:uid="{00000000-0005-0000-0000-0000848D0000}"/>
    <cellStyle name="Migliaia 48 10 3" xfId="41484" xr:uid="{00000000-0005-0000-0000-0000858D0000}"/>
    <cellStyle name="Migliaia 48 10 4" xfId="30600" xr:uid="{00000000-0005-0000-0000-0000868D0000}"/>
    <cellStyle name="Migliaia 48 11" xfId="33565" xr:uid="{00000000-0005-0000-0000-0000878D0000}"/>
    <cellStyle name="Migliaia 48 12" xfId="38833" xr:uid="{00000000-0005-0000-0000-0000888D0000}"/>
    <cellStyle name="Migliaia 48 13" xfId="1909" xr:uid="{00000000-0005-0000-0000-0000898D0000}"/>
    <cellStyle name="Migliaia 48 2" xfId="618" xr:uid="{00000000-0005-0000-0000-00008A8D0000}"/>
    <cellStyle name="Migliaia 48 2 2" xfId="2578" xr:uid="{00000000-0005-0000-0000-00008B8D0000}"/>
    <cellStyle name="Migliaia 48 2 2 2" xfId="4552" xr:uid="{00000000-0005-0000-0000-00008C8D0000}"/>
    <cellStyle name="Migliaia 48 2 2 2 2" xfId="10711" xr:uid="{00000000-0005-0000-0000-00008D8D0000}"/>
    <cellStyle name="Migliaia 48 2 2 2 2 2" xfId="36183" xr:uid="{00000000-0005-0000-0000-00008E8D0000}"/>
    <cellStyle name="Migliaia 48 2 2 2 2 3" xfId="41485" xr:uid="{00000000-0005-0000-0000-00008F8D0000}"/>
    <cellStyle name="Migliaia 48 2 2 2 3" xfId="14797" xr:uid="{00000000-0005-0000-0000-0000908D0000}"/>
    <cellStyle name="Migliaia 48 2 2 2 4" xfId="17095" xr:uid="{00000000-0005-0000-0000-0000918D0000}"/>
    <cellStyle name="Migliaia 48 2 2 2 4 2" xfId="38834" xr:uid="{00000000-0005-0000-0000-0000928D0000}"/>
    <cellStyle name="Migliaia 48 2 2 2 5" xfId="12973" xr:uid="{00000000-0005-0000-0000-0000938D0000}"/>
    <cellStyle name="Migliaia 48 2 2 3" xfId="7936" xr:uid="{00000000-0005-0000-0000-0000948D0000}"/>
    <cellStyle name="Migliaia 48 2 2 3 2" xfId="31704" xr:uid="{00000000-0005-0000-0000-0000958D0000}"/>
    <cellStyle name="Migliaia 48 2 2 3 2 2" xfId="36864" xr:uid="{00000000-0005-0000-0000-0000968D0000}"/>
    <cellStyle name="Migliaia 48 2 2 3 2 3" xfId="42166" xr:uid="{00000000-0005-0000-0000-0000978D0000}"/>
    <cellStyle name="Migliaia 48 2 2 3 3" xfId="34213" xr:uid="{00000000-0005-0000-0000-0000988D0000}"/>
    <cellStyle name="Migliaia 48 2 2 3 4" xfId="39515" xr:uid="{00000000-0005-0000-0000-0000998D0000}"/>
    <cellStyle name="Migliaia 48 2 2 4" xfId="7114" xr:uid="{00000000-0005-0000-0000-00009A8D0000}"/>
    <cellStyle name="Migliaia 48 2 2 4 2" xfId="17887" xr:uid="{00000000-0005-0000-0000-00009B8D0000}"/>
    <cellStyle name="Migliaia 48 2 2 4 3" xfId="44719" xr:uid="{00000000-0005-0000-0000-00009C8D0000}"/>
    <cellStyle name="Migliaia 48 2 2 4 4" xfId="46880" xr:uid="{00000000-0005-0000-0000-00009D8D0000}"/>
    <cellStyle name="Migliaia 48 2 2 4 5" xfId="49896" xr:uid="{00000000-0005-0000-0000-00009E8D0000}"/>
    <cellStyle name="Migliaia 48 2 2 5" xfId="17094" xr:uid="{00000000-0005-0000-0000-00009F8D0000}"/>
    <cellStyle name="Migliaia 48 2 2 6" xfId="21469" xr:uid="{00000000-0005-0000-0000-0000A08D0000}"/>
    <cellStyle name="Migliaia 48 2 3" xfId="4142" xr:uid="{00000000-0005-0000-0000-0000A18D0000}"/>
    <cellStyle name="Migliaia 48 2 3 2" xfId="10612" xr:uid="{00000000-0005-0000-0000-0000A28D0000}"/>
    <cellStyle name="Migliaia 48 2 3 2 2" xfId="31705" xr:uid="{00000000-0005-0000-0000-0000A38D0000}"/>
    <cellStyle name="Migliaia 48 2 3 2 2 2" xfId="36865" xr:uid="{00000000-0005-0000-0000-0000A48D0000}"/>
    <cellStyle name="Migliaia 48 2 3 2 2 3" xfId="42167" xr:uid="{00000000-0005-0000-0000-0000A58D0000}"/>
    <cellStyle name="Migliaia 48 2 3 2 3" xfId="34214" xr:uid="{00000000-0005-0000-0000-0000A68D0000}"/>
    <cellStyle name="Migliaia 48 2 3 2 4" xfId="39516" xr:uid="{00000000-0005-0000-0000-0000A78D0000}"/>
    <cellStyle name="Migliaia 48 2 3 3" xfId="17096" xr:uid="{00000000-0005-0000-0000-0000A88D0000}"/>
    <cellStyle name="Migliaia 48 2 3 3 2" xfId="36184" xr:uid="{00000000-0005-0000-0000-0000A98D0000}"/>
    <cellStyle name="Migliaia 48 2 3 3 3" xfId="41486" xr:uid="{00000000-0005-0000-0000-0000AA8D0000}"/>
    <cellStyle name="Migliaia 48 2 3 3 4" xfId="30602" xr:uid="{00000000-0005-0000-0000-0000AB8D0000}"/>
    <cellStyle name="Migliaia 48 2 3 4" xfId="33567" xr:uid="{00000000-0005-0000-0000-0000AC8D0000}"/>
    <cellStyle name="Migliaia 48 2 3 5" xfId="38835" xr:uid="{00000000-0005-0000-0000-0000AD8D0000}"/>
    <cellStyle name="Migliaia 48 2 3 6" xfId="12974" xr:uid="{00000000-0005-0000-0000-0000AE8D0000}"/>
    <cellStyle name="Migliaia 48 2 4" xfId="3732" xr:uid="{00000000-0005-0000-0000-0000AF8D0000}"/>
    <cellStyle name="Migliaia 48 2 4 2" xfId="10317" xr:uid="{00000000-0005-0000-0000-0000B08D0000}"/>
    <cellStyle name="Migliaia 48 2 4 2 2" xfId="36185" xr:uid="{00000000-0005-0000-0000-0000B18D0000}"/>
    <cellStyle name="Migliaia 48 2 4 2 3" xfId="41487" xr:uid="{00000000-0005-0000-0000-0000B28D0000}"/>
    <cellStyle name="Migliaia 48 2 4 3" xfId="15005" xr:uid="{00000000-0005-0000-0000-0000B38D0000}"/>
    <cellStyle name="Migliaia 48 2 4 4" xfId="17097" xr:uid="{00000000-0005-0000-0000-0000B48D0000}"/>
    <cellStyle name="Migliaia 48 2 4 4 2" xfId="38836" xr:uid="{00000000-0005-0000-0000-0000B58D0000}"/>
    <cellStyle name="Migliaia 48 2 4 5" xfId="12975" xr:uid="{00000000-0005-0000-0000-0000B68D0000}"/>
    <cellStyle name="Migliaia 48 2 5" xfId="9451" xr:uid="{00000000-0005-0000-0000-0000B78D0000}"/>
    <cellStyle name="Migliaia 48 2 5 2" xfId="30603" xr:uid="{00000000-0005-0000-0000-0000B88D0000}"/>
    <cellStyle name="Migliaia 48 2 5 2 2" xfId="36186" xr:uid="{00000000-0005-0000-0000-0000B98D0000}"/>
    <cellStyle name="Migliaia 48 2 5 2 3" xfId="41488" xr:uid="{00000000-0005-0000-0000-0000BA8D0000}"/>
    <cellStyle name="Migliaia 48 2 5 3" xfId="33568" xr:uid="{00000000-0005-0000-0000-0000BB8D0000}"/>
    <cellStyle name="Migliaia 48 2 5 4" xfId="38837" xr:uid="{00000000-0005-0000-0000-0000BC8D0000}"/>
    <cellStyle name="Migliaia 48 2 6" xfId="17093" xr:uid="{00000000-0005-0000-0000-0000BD8D0000}"/>
    <cellStyle name="Migliaia 48 2 6 2" xfId="30604" xr:uid="{00000000-0005-0000-0000-0000BE8D0000}"/>
    <cellStyle name="Migliaia 48 2 6 2 2" xfId="36187" xr:uid="{00000000-0005-0000-0000-0000BF8D0000}"/>
    <cellStyle name="Migliaia 48 2 6 2 3" xfId="41489" xr:uid="{00000000-0005-0000-0000-0000C08D0000}"/>
    <cellStyle name="Migliaia 48 2 6 3" xfId="33569" xr:uid="{00000000-0005-0000-0000-0000C18D0000}"/>
    <cellStyle name="Migliaia 48 2 6 4" xfId="38838" xr:uid="{00000000-0005-0000-0000-0000C28D0000}"/>
    <cellStyle name="Migliaia 48 2 6 5" xfId="21471" xr:uid="{00000000-0005-0000-0000-0000C38D0000}"/>
    <cellStyle name="Migliaia 48 2 7" xfId="21468" xr:uid="{00000000-0005-0000-0000-0000C48D0000}"/>
    <cellStyle name="Migliaia 48 2 8" xfId="1910" xr:uid="{00000000-0005-0000-0000-0000C58D0000}"/>
    <cellStyle name="Migliaia 48 3" xfId="619" xr:uid="{00000000-0005-0000-0000-0000C68D0000}"/>
    <cellStyle name="Migliaia 48 3 10" xfId="21472" xr:uid="{00000000-0005-0000-0000-0000C78D0000}"/>
    <cellStyle name="Migliaia 48 3 11" xfId="12976" xr:uid="{00000000-0005-0000-0000-0000C88D0000}"/>
    <cellStyle name="Migliaia 48 3 12" xfId="1911" xr:uid="{00000000-0005-0000-0000-0000C98D0000}"/>
    <cellStyle name="Migliaia 48 3 2" xfId="620" xr:uid="{00000000-0005-0000-0000-0000CA8D0000}"/>
    <cellStyle name="Migliaia 48 3 2 2" xfId="4554" xr:uid="{00000000-0005-0000-0000-0000CB8D0000}"/>
    <cellStyle name="Migliaia 48 3 2 2 2" xfId="8360" xr:uid="{00000000-0005-0000-0000-0000CC8D0000}"/>
    <cellStyle name="Migliaia 48 3 2 2 2 2" xfId="14798" xr:uid="{00000000-0005-0000-0000-0000CD8D0000}"/>
    <cellStyle name="Migliaia 48 3 2 2 2 2 2" xfId="18192" xr:uid="{00000000-0005-0000-0000-0000CE8D0000}"/>
    <cellStyle name="Migliaia 48 3 2 2 2 2 2 2" xfId="36188" xr:uid="{00000000-0005-0000-0000-0000CF8D0000}"/>
    <cellStyle name="Migliaia 48 3 2 2 2 2 3" xfId="41490" xr:uid="{00000000-0005-0000-0000-0000D08D0000}"/>
    <cellStyle name="Migliaia 48 3 2 2 2 2 4" xfId="30605" xr:uid="{00000000-0005-0000-0000-0000D18D0000}"/>
    <cellStyle name="Migliaia 48 3 2 2 2 3" xfId="33570" xr:uid="{00000000-0005-0000-0000-0000D28D0000}"/>
    <cellStyle name="Migliaia 48 3 2 2 2 4" xfId="38839" xr:uid="{00000000-0005-0000-0000-0000D38D0000}"/>
    <cellStyle name="Migliaia 48 3 2 2 2 5" xfId="44865" xr:uid="{00000000-0005-0000-0000-0000D48D0000}"/>
    <cellStyle name="Migliaia 48 3 2 2 2 6" xfId="47198" xr:uid="{00000000-0005-0000-0000-0000D58D0000}"/>
    <cellStyle name="Migliaia 48 3 2 2 2 7" xfId="50214" xr:uid="{00000000-0005-0000-0000-0000D68D0000}"/>
    <cellStyle name="Migliaia 48 3 2 2 2 8" xfId="13990" xr:uid="{00000000-0005-0000-0000-0000D78D0000}"/>
    <cellStyle name="Migliaia 48 3 2 2 3" xfId="7481" xr:uid="{00000000-0005-0000-0000-0000D88D0000}"/>
    <cellStyle name="Migliaia 48 3 2 2 4" xfId="7115" xr:uid="{00000000-0005-0000-0000-0000D98D0000}"/>
    <cellStyle name="Migliaia 48 3 2 2 4 2" xfId="17888" xr:uid="{00000000-0005-0000-0000-0000DA8D0000}"/>
    <cellStyle name="Migliaia 48 3 2 2 4 3" xfId="44817" xr:uid="{00000000-0005-0000-0000-0000DB8D0000}"/>
    <cellStyle name="Migliaia 48 3 2 2 4 4" xfId="46881" xr:uid="{00000000-0005-0000-0000-0000DC8D0000}"/>
    <cellStyle name="Migliaia 48 3 2 2 4 5" xfId="49897" xr:uid="{00000000-0005-0000-0000-0000DD8D0000}"/>
    <cellStyle name="Migliaia 48 3 2 2 5" xfId="17100" xr:uid="{00000000-0005-0000-0000-0000DE8D0000}"/>
    <cellStyle name="Migliaia 48 3 2 2 6" xfId="21474" xr:uid="{00000000-0005-0000-0000-0000DF8D0000}"/>
    <cellStyle name="Migliaia 48 3 2 3" xfId="3734" xr:uid="{00000000-0005-0000-0000-0000E08D0000}"/>
    <cellStyle name="Migliaia 48 3 2 3 2" xfId="7409" xr:uid="{00000000-0005-0000-0000-0000E18D0000}"/>
    <cellStyle name="Migliaia 48 3 2 3 2 2" xfId="36189" xr:uid="{00000000-0005-0000-0000-0000E28D0000}"/>
    <cellStyle name="Migliaia 48 3 2 3 2 3" xfId="41491" xr:uid="{00000000-0005-0000-0000-0000E38D0000}"/>
    <cellStyle name="Migliaia 48 3 2 3 2 4" xfId="30606" xr:uid="{00000000-0005-0000-0000-0000E48D0000}"/>
    <cellStyle name="Migliaia 48 3 2 3 3" xfId="8361" xr:uid="{00000000-0005-0000-0000-0000E58D0000}"/>
    <cellStyle name="Migliaia 48 3 2 3 4" xfId="17101" xr:uid="{00000000-0005-0000-0000-0000E68D0000}"/>
    <cellStyle name="Migliaia 48 3 2 3 4 2" xfId="38840" xr:uid="{00000000-0005-0000-0000-0000E78D0000}"/>
    <cellStyle name="Migliaia 48 3 2 3 5" xfId="12977" xr:uid="{00000000-0005-0000-0000-0000E88D0000}"/>
    <cellStyle name="Migliaia 48 3 2 4" xfId="7707" xr:uid="{00000000-0005-0000-0000-0000E98D0000}"/>
    <cellStyle name="Migliaia 48 3 2 4 2" xfId="14408" xr:uid="{00000000-0005-0000-0000-0000EA8D0000}"/>
    <cellStyle name="Migliaia 48 3 2 4 2 2" xfId="36190" xr:uid="{00000000-0005-0000-0000-0000EB8D0000}"/>
    <cellStyle name="Migliaia 48 3 2 4 2 3" xfId="41492" xr:uid="{00000000-0005-0000-0000-0000EC8D0000}"/>
    <cellStyle name="Migliaia 48 3 2 4 3" xfId="33571" xr:uid="{00000000-0005-0000-0000-0000ED8D0000}"/>
    <cellStyle name="Migliaia 48 3 2 4 4" xfId="38841" xr:uid="{00000000-0005-0000-0000-0000EE8D0000}"/>
    <cellStyle name="Migliaia 48 3 2 4 5" xfId="13526" xr:uid="{00000000-0005-0000-0000-0000EF8D0000}"/>
    <cellStyle name="Migliaia 48 3 2 5" xfId="13606" xr:uid="{00000000-0005-0000-0000-0000F08D0000}"/>
    <cellStyle name="Migliaia 48 3 2 5 2" xfId="30607" xr:uid="{00000000-0005-0000-0000-0000F18D0000}"/>
    <cellStyle name="Migliaia 48 3 2 5 2 2" xfId="36191" xr:uid="{00000000-0005-0000-0000-0000F28D0000}"/>
    <cellStyle name="Migliaia 48 3 2 5 2 3" xfId="41493" xr:uid="{00000000-0005-0000-0000-0000F38D0000}"/>
    <cellStyle name="Migliaia 48 3 2 5 3" xfId="33572" xr:uid="{00000000-0005-0000-0000-0000F48D0000}"/>
    <cellStyle name="Migliaia 48 3 2 5 4" xfId="38842" xr:uid="{00000000-0005-0000-0000-0000F58D0000}"/>
    <cellStyle name="Migliaia 48 3 2 6" xfId="17099" xr:uid="{00000000-0005-0000-0000-0000F68D0000}"/>
    <cellStyle name="Migliaia 48 3 2 6 2" xfId="30608" xr:uid="{00000000-0005-0000-0000-0000F78D0000}"/>
    <cellStyle name="Migliaia 48 3 2 6 2 2" xfId="36192" xr:uid="{00000000-0005-0000-0000-0000F88D0000}"/>
    <cellStyle name="Migliaia 48 3 2 6 2 3" xfId="41494" xr:uid="{00000000-0005-0000-0000-0000F98D0000}"/>
    <cellStyle name="Migliaia 48 3 2 6 3" xfId="33573" xr:uid="{00000000-0005-0000-0000-0000FA8D0000}"/>
    <cellStyle name="Migliaia 48 3 2 6 4" xfId="38843" xr:uid="{00000000-0005-0000-0000-0000FB8D0000}"/>
    <cellStyle name="Migliaia 48 3 2 6 5" xfId="21475" xr:uid="{00000000-0005-0000-0000-0000FC8D0000}"/>
    <cellStyle name="Migliaia 48 3 2 7" xfId="21473" xr:uid="{00000000-0005-0000-0000-0000FD8D0000}"/>
    <cellStyle name="Migliaia 48 3 2 8" xfId="2580" xr:uid="{00000000-0005-0000-0000-0000FE8D0000}"/>
    <cellStyle name="Migliaia 48 3 3" xfId="2579" xr:uid="{00000000-0005-0000-0000-0000FF8D0000}"/>
    <cellStyle name="Migliaia 48 3 3 2" xfId="4553" xr:uid="{00000000-0005-0000-0000-0000008E0000}"/>
    <cellStyle name="Migliaia 48 3 3 2 2" xfId="6076" xr:uid="{00000000-0005-0000-0000-0000018E0000}"/>
    <cellStyle name="Migliaia 48 3 3 2 2 2" xfId="36194" xr:uid="{00000000-0005-0000-0000-0000028E0000}"/>
    <cellStyle name="Migliaia 48 3 3 2 2 3" xfId="41496" xr:uid="{00000000-0005-0000-0000-0000038E0000}"/>
    <cellStyle name="Migliaia 48 3 3 2 3" xfId="14555" xr:uid="{00000000-0005-0000-0000-0000048E0000}"/>
    <cellStyle name="Migliaia 48 3 3 2 4" xfId="17103" xr:uid="{00000000-0005-0000-0000-0000058E0000}"/>
    <cellStyle name="Migliaia 48 3 3 2 4 2" xfId="38845" xr:uid="{00000000-0005-0000-0000-0000068E0000}"/>
    <cellStyle name="Migliaia 48 3 3 2 5" xfId="12979" xr:uid="{00000000-0005-0000-0000-0000078E0000}"/>
    <cellStyle name="Migliaia 48 3 3 3" xfId="5828" xr:uid="{00000000-0005-0000-0000-0000088E0000}"/>
    <cellStyle name="Migliaia 48 3 3 3 2" xfId="30610" xr:uid="{00000000-0005-0000-0000-0000098E0000}"/>
    <cellStyle name="Migliaia 48 3 3 3 2 2" xfId="36195" xr:uid="{00000000-0005-0000-0000-00000A8E0000}"/>
    <cellStyle name="Migliaia 48 3 3 3 2 3" xfId="41497" xr:uid="{00000000-0005-0000-0000-00000B8E0000}"/>
    <cellStyle name="Migliaia 48 3 3 3 3" xfId="33575" xr:uid="{00000000-0005-0000-0000-00000C8E0000}"/>
    <cellStyle name="Migliaia 48 3 3 3 4" xfId="38846" xr:uid="{00000000-0005-0000-0000-00000D8E0000}"/>
    <cellStyle name="Migliaia 48 3 3 4" xfId="17102" xr:uid="{00000000-0005-0000-0000-00000E8E0000}"/>
    <cellStyle name="Migliaia 48 3 3 4 2" xfId="30611" xr:uid="{00000000-0005-0000-0000-00000F8E0000}"/>
    <cellStyle name="Migliaia 48 3 3 4 2 2" xfId="36196" xr:uid="{00000000-0005-0000-0000-0000108E0000}"/>
    <cellStyle name="Migliaia 48 3 3 4 2 3" xfId="41498" xr:uid="{00000000-0005-0000-0000-0000118E0000}"/>
    <cellStyle name="Migliaia 48 3 3 4 3" xfId="33576" xr:uid="{00000000-0005-0000-0000-0000128E0000}"/>
    <cellStyle name="Migliaia 48 3 3 4 4" xfId="38847" xr:uid="{00000000-0005-0000-0000-0000138E0000}"/>
    <cellStyle name="Migliaia 48 3 3 4 5" xfId="21476" xr:uid="{00000000-0005-0000-0000-0000148E0000}"/>
    <cellStyle name="Migliaia 48 3 3 5" xfId="21477" xr:uid="{00000000-0005-0000-0000-0000158E0000}"/>
    <cellStyle name="Migliaia 48 3 3 5 2" xfId="30612" xr:uid="{00000000-0005-0000-0000-0000168E0000}"/>
    <cellStyle name="Migliaia 48 3 3 5 2 2" xfId="36197" xr:uid="{00000000-0005-0000-0000-0000178E0000}"/>
    <cellStyle name="Migliaia 48 3 3 5 2 3" xfId="41499" xr:uid="{00000000-0005-0000-0000-0000188E0000}"/>
    <cellStyle name="Migliaia 48 3 3 5 3" xfId="33577" xr:uid="{00000000-0005-0000-0000-0000198E0000}"/>
    <cellStyle name="Migliaia 48 3 3 5 4" xfId="38848" xr:uid="{00000000-0005-0000-0000-00001A8E0000}"/>
    <cellStyle name="Migliaia 48 3 3 6" xfId="30609" xr:uid="{00000000-0005-0000-0000-00001B8E0000}"/>
    <cellStyle name="Migliaia 48 3 3 6 2" xfId="36193" xr:uid="{00000000-0005-0000-0000-00001C8E0000}"/>
    <cellStyle name="Migliaia 48 3 3 6 3" xfId="41495" xr:uid="{00000000-0005-0000-0000-00001D8E0000}"/>
    <cellStyle name="Migliaia 48 3 3 7" xfId="33574" xr:uid="{00000000-0005-0000-0000-00001E8E0000}"/>
    <cellStyle name="Migliaia 48 3 3 8" xfId="38844" xr:uid="{00000000-0005-0000-0000-00001F8E0000}"/>
    <cellStyle name="Migliaia 48 3 3 9" xfId="12978" xr:uid="{00000000-0005-0000-0000-0000208E0000}"/>
    <cellStyle name="Migliaia 48 3 4" xfId="3309" xr:uid="{00000000-0005-0000-0000-0000218E0000}"/>
    <cellStyle name="Migliaia 48 3 4 2" xfId="4819" xr:uid="{00000000-0005-0000-0000-0000228E0000}"/>
    <cellStyle name="Migliaia 48 3 4 2 2" xfId="10771" xr:uid="{00000000-0005-0000-0000-0000238E0000}"/>
    <cellStyle name="Migliaia 48 3 4 2 3" xfId="14443" xr:uid="{00000000-0005-0000-0000-0000248E0000}"/>
    <cellStyle name="Migliaia 48 3 4 2 4" xfId="17105" xr:uid="{00000000-0005-0000-0000-0000258E0000}"/>
    <cellStyle name="Migliaia 48 3 4 2 5" xfId="28736" xr:uid="{00000000-0005-0000-0000-0000268E0000}"/>
    <cellStyle name="Migliaia 48 3 4 2 6" xfId="12981" xr:uid="{00000000-0005-0000-0000-0000278E0000}"/>
    <cellStyle name="Migliaia 48 3 4 3" xfId="10019" xr:uid="{00000000-0005-0000-0000-0000288E0000}"/>
    <cellStyle name="Migliaia 48 3 4 3 2" xfId="31706" xr:uid="{00000000-0005-0000-0000-0000298E0000}"/>
    <cellStyle name="Migliaia 48 3 4 3 2 2" xfId="36866" xr:uid="{00000000-0005-0000-0000-00002A8E0000}"/>
    <cellStyle name="Migliaia 48 3 4 3 2 3" xfId="42168" xr:uid="{00000000-0005-0000-0000-00002B8E0000}"/>
    <cellStyle name="Migliaia 48 3 4 3 3" xfId="34215" xr:uid="{00000000-0005-0000-0000-00002C8E0000}"/>
    <cellStyle name="Migliaia 48 3 4 3 4" xfId="39517" xr:uid="{00000000-0005-0000-0000-00002D8E0000}"/>
    <cellStyle name="Migliaia 48 3 4 4" xfId="17104" xr:uid="{00000000-0005-0000-0000-00002E8E0000}"/>
    <cellStyle name="Migliaia 48 3 4 4 2" xfId="36198" xr:uid="{00000000-0005-0000-0000-00002F8E0000}"/>
    <cellStyle name="Migliaia 48 3 4 4 3" xfId="41500" xr:uid="{00000000-0005-0000-0000-0000308E0000}"/>
    <cellStyle name="Migliaia 48 3 4 4 4" xfId="30613" xr:uid="{00000000-0005-0000-0000-0000318E0000}"/>
    <cellStyle name="Migliaia 48 3 4 5" xfId="33578" xr:uid="{00000000-0005-0000-0000-0000328E0000}"/>
    <cellStyle name="Migliaia 48 3 4 6" xfId="38849" xr:uid="{00000000-0005-0000-0000-0000338E0000}"/>
    <cellStyle name="Migliaia 48 3 4 7" xfId="12980" xr:uid="{00000000-0005-0000-0000-0000348E0000}"/>
    <cellStyle name="Migliaia 48 3 5" xfId="4143" xr:uid="{00000000-0005-0000-0000-0000358E0000}"/>
    <cellStyle name="Migliaia 48 3 5 2" xfId="10613" xr:uid="{00000000-0005-0000-0000-0000368E0000}"/>
    <cellStyle name="Migliaia 48 3 5 2 2" xfId="31707" xr:uid="{00000000-0005-0000-0000-0000378E0000}"/>
    <cellStyle name="Migliaia 48 3 5 2 2 2" xfId="36867" xr:uid="{00000000-0005-0000-0000-0000388E0000}"/>
    <cellStyle name="Migliaia 48 3 5 2 2 3" xfId="42169" xr:uid="{00000000-0005-0000-0000-0000398E0000}"/>
    <cellStyle name="Migliaia 48 3 5 2 3" xfId="34216" xr:uid="{00000000-0005-0000-0000-00003A8E0000}"/>
    <cellStyle name="Migliaia 48 3 5 2 4" xfId="39518" xr:uid="{00000000-0005-0000-0000-00003B8E0000}"/>
    <cellStyle name="Migliaia 48 3 5 3" xfId="17106" xr:uid="{00000000-0005-0000-0000-00003C8E0000}"/>
    <cellStyle name="Migliaia 48 3 5 3 2" xfId="36199" xr:uid="{00000000-0005-0000-0000-00003D8E0000}"/>
    <cellStyle name="Migliaia 48 3 5 3 3" xfId="41501" xr:uid="{00000000-0005-0000-0000-00003E8E0000}"/>
    <cellStyle name="Migliaia 48 3 5 3 4" xfId="30614" xr:uid="{00000000-0005-0000-0000-00003F8E0000}"/>
    <cellStyle name="Migliaia 48 3 5 4" xfId="33579" xr:uid="{00000000-0005-0000-0000-0000408E0000}"/>
    <cellStyle name="Migliaia 48 3 5 5" xfId="38850" xr:uid="{00000000-0005-0000-0000-0000418E0000}"/>
    <cellStyle name="Migliaia 48 3 5 6" xfId="12982" xr:uid="{00000000-0005-0000-0000-0000428E0000}"/>
    <cellStyle name="Migliaia 48 3 6" xfId="3733" xr:uid="{00000000-0005-0000-0000-0000438E0000}"/>
    <cellStyle name="Migliaia 48 3 6 2" xfId="10318" xr:uid="{00000000-0005-0000-0000-0000448E0000}"/>
    <cellStyle name="Migliaia 48 3 6 2 2" xfId="36200" xr:uid="{00000000-0005-0000-0000-0000458E0000}"/>
    <cellStyle name="Migliaia 48 3 6 2 3" xfId="41502" xr:uid="{00000000-0005-0000-0000-0000468E0000}"/>
    <cellStyle name="Migliaia 48 3 6 3" xfId="14915" xr:uid="{00000000-0005-0000-0000-0000478E0000}"/>
    <cellStyle name="Migliaia 48 3 6 4" xfId="17107" xr:uid="{00000000-0005-0000-0000-0000488E0000}"/>
    <cellStyle name="Migliaia 48 3 6 4 2" xfId="38851" xr:uid="{00000000-0005-0000-0000-0000498E0000}"/>
    <cellStyle name="Migliaia 48 3 6 5" xfId="12983" xr:uid="{00000000-0005-0000-0000-00004A8E0000}"/>
    <cellStyle name="Migliaia 48 3 7" xfId="7472" xr:uid="{00000000-0005-0000-0000-00004B8E0000}"/>
    <cellStyle name="Migliaia 48 3 7 2" xfId="30615" xr:uid="{00000000-0005-0000-0000-00004C8E0000}"/>
    <cellStyle name="Migliaia 48 3 7 2 2" xfId="36201" xr:uid="{00000000-0005-0000-0000-00004D8E0000}"/>
    <cellStyle name="Migliaia 48 3 7 2 3" xfId="41503" xr:uid="{00000000-0005-0000-0000-00004E8E0000}"/>
    <cellStyle name="Migliaia 48 3 7 3" xfId="33580" xr:uid="{00000000-0005-0000-0000-00004F8E0000}"/>
    <cellStyle name="Migliaia 48 3 7 4" xfId="38852" xr:uid="{00000000-0005-0000-0000-0000508E0000}"/>
    <cellStyle name="Migliaia 48 3 8" xfId="13607" xr:uid="{00000000-0005-0000-0000-0000518E0000}"/>
    <cellStyle name="Migliaia 48 3 8 2" xfId="30616" xr:uid="{00000000-0005-0000-0000-0000528E0000}"/>
    <cellStyle name="Migliaia 48 3 8 2 2" xfId="36202" xr:uid="{00000000-0005-0000-0000-0000538E0000}"/>
    <cellStyle name="Migliaia 48 3 8 2 3" xfId="41504" xr:uid="{00000000-0005-0000-0000-0000548E0000}"/>
    <cellStyle name="Migliaia 48 3 8 3" xfId="33581" xr:uid="{00000000-0005-0000-0000-0000558E0000}"/>
    <cellStyle name="Migliaia 48 3 8 4" xfId="38853" xr:uid="{00000000-0005-0000-0000-0000568E0000}"/>
    <cellStyle name="Migliaia 48 3 8 5" xfId="21478" xr:uid="{00000000-0005-0000-0000-0000578E0000}"/>
    <cellStyle name="Migliaia 48 3 9" xfId="17098" xr:uid="{00000000-0005-0000-0000-0000588E0000}"/>
    <cellStyle name="Migliaia 48 4" xfId="621" xr:uid="{00000000-0005-0000-0000-0000598E0000}"/>
    <cellStyle name="Migliaia 48 4 2" xfId="4555" xr:uid="{00000000-0005-0000-0000-00005A8E0000}"/>
    <cellStyle name="Migliaia 48 4 2 2" xfId="5175" xr:uid="{00000000-0005-0000-0000-00005B8E0000}"/>
    <cellStyle name="Migliaia 48 4 2 2 2" xfId="30617" xr:uid="{00000000-0005-0000-0000-00005C8E0000}"/>
    <cellStyle name="Migliaia 48 4 2 2 2 2" xfId="36203" xr:uid="{00000000-0005-0000-0000-00005D8E0000}"/>
    <cellStyle name="Migliaia 48 4 2 2 2 3" xfId="41505" xr:uid="{00000000-0005-0000-0000-00005E8E0000}"/>
    <cellStyle name="Migliaia 48 4 2 2 3" xfId="33582" xr:uid="{00000000-0005-0000-0000-00005F8E0000}"/>
    <cellStyle name="Migliaia 48 4 2 2 4" xfId="38854" xr:uid="{00000000-0005-0000-0000-0000608E0000}"/>
    <cellStyle name="Migliaia 48 4 2 3" xfId="8362" xr:uid="{00000000-0005-0000-0000-0000618E0000}"/>
    <cellStyle name="Migliaia 48 4 2 3 2" xfId="30618" xr:uid="{00000000-0005-0000-0000-0000628E0000}"/>
    <cellStyle name="Migliaia 48 4 2 3 2 2" xfId="36204" xr:uid="{00000000-0005-0000-0000-0000638E0000}"/>
    <cellStyle name="Migliaia 48 4 2 3 2 3" xfId="41506" xr:uid="{00000000-0005-0000-0000-0000648E0000}"/>
    <cellStyle name="Migliaia 48 4 2 3 3" xfId="33583" xr:uid="{00000000-0005-0000-0000-0000658E0000}"/>
    <cellStyle name="Migliaia 48 4 2 3 4" xfId="38855" xr:uid="{00000000-0005-0000-0000-0000668E0000}"/>
    <cellStyle name="Migliaia 48 4 2 4" xfId="7709" xr:uid="{00000000-0005-0000-0000-0000678E0000}"/>
    <cellStyle name="Migliaia 48 4 2 5" xfId="7117" xr:uid="{00000000-0005-0000-0000-0000688E0000}"/>
    <cellStyle name="Migliaia 48 4 2 5 2" xfId="17890" xr:uid="{00000000-0005-0000-0000-0000698E0000}"/>
    <cellStyle name="Migliaia 48 4 2 5 3" xfId="44765" xr:uid="{00000000-0005-0000-0000-00006A8E0000}"/>
    <cellStyle name="Migliaia 48 4 2 5 4" xfId="46883" xr:uid="{00000000-0005-0000-0000-00006B8E0000}"/>
    <cellStyle name="Migliaia 48 4 2 5 5" xfId="49899" xr:uid="{00000000-0005-0000-0000-00006C8E0000}"/>
    <cellStyle name="Migliaia 48 4 2 6" xfId="17109" xr:uid="{00000000-0005-0000-0000-00006D8E0000}"/>
    <cellStyle name="Migliaia 48 4 2 7" xfId="21480" xr:uid="{00000000-0005-0000-0000-00006E8E0000}"/>
    <cellStyle name="Migliaia 48 4 3" xfId="5176" xr:uid="{00000000-0005-0000-0000-00006F8E0000}"/>
    <cellStyle name="Migliaia 48 4 3 2" xfId="14556" xr:uid="{00000000-0005-0000-0000-0000708E0000}"/>
    <cellStyle name="Migliaia 48 4 3 2 2" xfId="36205" xr:uid="{00000000-0005-0000-0000-0000718E0000}"/>
    <cellStyle name="Migliaia 48 4 3 2 3" xfId="41507" xr:uid="{00000000-0005-0000-0000-0000728E0000}"/>
    <cellStyle name="Migliaia 48 4 3 3" xfId="33584" xr:uid="{00000000-0005-0000-0000-0000738E0000}"/>
    <cellStyle name="Migliaia 48 4 3 4" xfId="38856" xr:uid="{00000000-0005-0000-0000-0000748E0000}"/>
    <cellStyle name="Migliaia 48 4 3 5" xfId="13605" xr:uid="{00000000-0005-0000-0000-0000758E0000}"/>
    <cellStyle name="Migliaia 48 4 4" xfId="8363" xr:uid="{00000000-0005-0000-0000-0000768E0000}"/>
    <cellStyle name="Migliaia 48 4 4 2" xfId="30619" xr:uid="{00000000-0005-0000-0000-0000778E0000}"/>
    <cellStyle name="Migliaia 48 4 4 2 2" xfId="36206" xr:uid="{00000000-0005-0000-0000-0000788E0000}"/>
    <cellStyle name="Migliaia 48 4 4 2 3" xfId="41508" xr:uid="{00000000-0005-0000-0000-0000798E0000}"/>
    <cellStyle name="Migliaia 48 4 4 3" xfId="33585" xr:uid="{00000000-0005-0000-0000-00007A8E0000}"/>
    <cellStyle name="Migliaia 48 4 4 4" xfId="38857" xr:uid="{00000000-0005-0000-0000-00007B8E0000}"/>
    <cellStyle name="Migliaia 48 4 5" xfId="7708" xr:uid="{00000000-0005-0000-0000-00007C8E0000}"/>
    <cellStyle name="Migliaia 48 4 5 2" xfId="30620" xr:uid="{00000000-0005-0000-0000-00007D8E0000}"/>
    <cellStyle name="Migliaia 48 4 5 2 2" xfId="36207" xr:uid="{00000000-0005-0000-0000-00007E8E0000}"/>
    <cellStyle name="Migliaia 48 4 5 2 3" xfId="41509" xr:uid="{00000000-0005-0000-0000-00007F8E0000}"/>
    <cellStyle name="Migliaia 48 4 5 3" xfId="33586" xr:uid="{00000000-0005-0000-0000-0000808E0000}"/>
    <cellStyle name="Migliaia 48 4 5 4" xfId="38858" xr:uid="{00000000-0005-0000-0000-0000818E0000}"/>
    <cellStyle name="Migliaia 48 4 6" xfId="7116" xr:uid="{00000000-0005-0000-0000-0000828E0000}"/>
    <cellStyle name="Migliaia 48 4 6 2" xfId="17889" xr:uid="{00000000-0005-0000-0000-0000838E0000}"/>
    <cellStyle name="Migliaia 48 4 6 2 2" xfId="36208" xr:uid="{00000000-0005-0000-0000-0000848E0000}"/>
    <cellStyle name="Migliaia 48 4 6 2 3" xfId="41510" xr:uid="{00000000-0005-0000-0000-0000858E0000}"/>
    <cellStyle name="Migliaia 48 4 6 2 4" xfId="30621" xr:uid="{00000000-0005-0000-0000-0000868E0000}"/>
    <cellStyle name="Migliaia 48 4 6 3" xfId="33587" xr:uid="{00000000-0005-0000-0000-0000878E0000}"/>
    <cellStyle name="Migliaia 48 4 6 4" xfId="38859" xr:uid="{00000000-0005-0000-0000-0000888E0000}"/>
    <cellStyle name="Migliaia 48 4 6 5" xfId="21481" xr:uid="{00000000-0005-0000-0000-0000898E0000}"/>
    <cellStyle name="Migliaia 48 4 6 6" xfId="43374" xr:uid="{00000000-0005-0000-0000-00008A8E0000}"/>
    <cellStyle name="Migliaia 48 4 6 7" xfId="46882" xr:uid="{00000000-0005-0000-0000-00008B8E0000}"/>
    <cellStyle name="Migliaia 48 4 6 8" xfId="49898" xr:uid="{00000000-0005-0000-0000-00008C8E0000}"/>
    <cellStyle name="Migliaia 48 4 7" xfId="17108" xr:uid="{00000000-0005-0000-0000-00008D8E0000}"/>
    <cellStyle name="Migliaia 48 4 7 2" xfId="30622" xr:uid="{00000000-0005-0000-0000-00008E8E0000}"/>
    <cellStyle name="Migliaia 48 4 7 2 2" xfId="36209" xr:uid="{00000000-0005-0000-0000-00008F8E0000}"/>
    <cellStyle name="Migliaia 48 4 7 2 3" xfId="41511" xr:uid="{00000000-0005-0000-0000-0000908E0000}"/>
    <cellStyle name="Migliaia 48 4 7 3" xfId="33588" xr:uid="{00000000-0005-0000-0000-0000918E0000}"/>
    <cellStyle name="Migliaia 48 4 7 4" xfId="38860" xr:uid="{00000000-0005-0000-0000-0000928E0000}"/>
    <cellStyle name="Migliaia 48 4 7 5" xfId="21482" xr:uid="{00000000-0005-0000-0000-0000938E0000}"/>
    <cellStyle name="Migliaia 48 4 8" xfId="21479" xr:uid="{00000000-0005-0000-0000-0000948E0000}"/>
    <cellStyle name="Migliaia 48 4 9" xfId="2581" xr:uid="{00000000-0005-0000-0000-0000958E0000}"/>
    <cellStyle name="Migliaia 48 5" xfId="622" xr:uid="{00000000-0005-0000-0000-0000968E0000}"/>
    <cellStyle name="Migliaia 48 5 2" xfId="4556" xr:uid="{00000000-0005-0000-0000-0000978E0000}"/>
    <cellStyle name="Migliaia 48 5 2 2" xfId="14799" xr:uid="{00000000-0005-0000-0000-0000988E0000}"/>
    <cellStyle name="Migliaia 48 5 2 2 2" xfId="36210" xr:uid="{00000000-0005-0000-0000-0000998E0000}"/>
    <cellStyle name="Migliaia 48 5 2 2 3" xfId="41512" xr:uid="{00000000-0005-0000-0000-00009A8E0000}"/>
    <cellStyle name="Migliaia 48 5 2 3" xfId="17111" xr:uid="{00000000-0005-0000-0000-00009B8E0000}"/>
    <cellStyle name="Migliaia 48 5 2 3 2" xfId="33589" xr:uid="{00000000-0005-0000-0000-00009C8E0000}"/>
    <cellStyle name="Migliaia 48 5 2 4" xfId="38861" xr:uid="{00000000-0005-0000-0000-00009D8E0000}"/>
    <cellStyle name="Migliaia 48 5 2 5" xfId="12984" xr:uid="{00000000-0005-0000-0000-00009E8E0000}"/>
    <cellStyle name="Migliaia 48 5 3" xfId="7710" xr:uid="{00000000-0005-0000-0000-00009F8E0000}"/>
    <cellStyle name="Migliaia 48 5 3 2" xfId="30623" xr:uid="{00000000-0005-0000-0000-0000A08E0000}"/>
    <cellStyle name="Migliaia 48 5 3 2 2" xfId="36211" xr:uid="{00000000-0005-0000-0000-0000A18E0000}"/>
    <cellStyle name="Migliaia 48 5 3 2 3" xfId="41513" xr:uid="{00000000-0005-0000-0000-0000A28E0000}"/>
    <cellStyle name="Migliaia 48 5 3 3" xfId="33590" xr:uid="{00000000-0005-0000-0000-0000A38E0000}"/>
    <cellStyle name="Migliaia 48 5 3 4" xfId="38862" xr:uid="{00000000-0005-0000-0000-0000A48E0000}"/>
    <cellStyle name="Migliaia 48 5 4" xfId="7118" xr:uid="{00000000-0005-0000-0000-0000A58E0000}"/>
    <cellStyle name="Migliaia 48 5 4 2" xfId="17891" xr:uid="{00000000-0005-0000-0000-0000A68E0000}"/>
    <cellStyle name="Migliaia 48 5 4 2 2" xfId="36212" xr:uid="{00000000-0005-0000-0000-0000A78E0000}"/>
    <cellStyle name="Migliaia 48 5 4 2 3" xfId="41514" xr:uid="{00000000-0005-0000-0000-0000A88E0000}"/>
    <cellStyle name="Migliaia 48 5 4 2 4" xfId="30624" xr:uid="{00000000-0005-0000-0000-0000A98E0000}"/>
    <cellStyle name="Migliaia 48 5 4 3" xfId="33591" xr:uid="{00000000-0005-0000-0000-0000AA8E0000}"/>
    <cellStyle name="Migliaia 48 5 4 4" xfId="38863" xr:uid="{00000000-0005-0000-0000-0000AB8E0000}"/>
    <cellStyle name="Migliaia 48 5 4 5" xfId="21484" xr:uid="{00000000-0005-0000-0000-0000AC8E0000}"/>
    <cellStyle name="Migliaia 48 5 4 6" xfId="43278" xr:uid="{00000000-0005-0000-0000-0000AD8E0000}"/>
    <cellStyle name="Migliaia 48 5 4 7" xfId="46884" xr:uid="{00000000-0005-0000-0000-0000AE8E0000}"/>
    <cellStyle name="Migliaia 48 5 4 8" xfId="49900" xr:uid="{00000000-0005-0000-0000-0000AF8E0000}"/>
    <cellStyle name="Migliaia 48 5 5" xfId="17110" xr:uid="{00000000-0005-0000-0000-0000B08E0000}"/>
    <cellStyle name="Migliaia 48 5 5 2" xfId="30625" xr:uid="{00000000-0005-0000-0000-0000B18E0000}"/>
    <cellStyle name="Migliaia 48 5 5 2 2" xfId="36213" xr:uid="{00000000-0005-0000-0000-0000B28E0000}"/>
    <cellStyle name="Migliaia 48 5 5 2 3" xfId="41515" xr:uid="{00000000-0005-0000-0000-0000B38E0000}"/>
    <cellStyle name="Migliaia 48 5 5 3" xfId="33592" xr:uid="{00000000-0005-0000-0000-0000B48E0000}"/>
    <cellStyle name="Migliaia 48 5 5 4" xfId="38864" xr:uid="{00000000-0005-0000-0000-0000B58E0000}"/>
    <cellStyle name="Migliaia 48 5 5 5" xfId="21485" xr:uid="{00000000-0005-0000-0000-0000B68E0000}"/>
    <cellStyle name="Migliaia 48 5 6" xfId="21486" xr:uid="{00000000-0005-0000-0000-0000B78E0000}"/>
    <cellStyle name="Migliaia 48 5 6 2" xfId="30626" xr:uid="{00000000-0005-0000-0000-0000B88E0000}"/>
    <cellStyle name="Migliaia 48 5 6 2 2" xfId="36214" xr:uid="{00000000-0005-0000-0000-0000B98E0000}"/>
    <cellStyle name="Migliaia 48 5 6 2 3" xfId="41516" xr:uid="{00000000-0005-0000-0000-0000BA8E0000}"/>
    <cellStyle name="Migliaia 48 5 6 3" xfId="33593" xr:uid="{00000000-0005-0000-0000-0000BB8E0000}"/>
    <cellStyle name="Migliaia 48 5 6 4" xfId="38865" xr:uid="{00000000-0005-0000-0000-0000BC8E0000}"/>
    <cellStyle name="Migliaia 48 5 7" xfId="21483" xr:uid="{00000000-0005-0000-0000-0000BD8E0000}"/>
    <cellStyle name="Migliaia 48 5 8" xfId="2582" xr:uid="{00000000-0005-0000-0000-0000BE8E0000}"/>
    <cellStyle name="Migliaia 48 6" xfId="2577" xr:uid="{00000000-0005-0000-0000-0000BF8E0000}"/>
    <cellStyle name="Migliaia 48 6 2" xfId="4551" xr:uid="{00000000-0005-0000-0000-0000C08E0000}"/>
    <cellStyle name="Migliaia 48 6 2 2" xfId="6075" xr:uid="{00000000-0005-0000-0000-0000C18E0000}"/>
    <cellStyle name="Migliaia 48 6 2 3" xfId="14947" xr:uid="{00000000-0005-0000-0000-0000C28E0000}"/>
    <cellStyle name="Migliaia 48 6 2 4" xfId="17113" xr:uid="{00000000-0005-0000-0000-0000C38E0000}"/>
    <cellStyle name="Migliaia 48 6 2 5" xfId="28737" xr:uid="{00000000-0005-0000-0000-0000C48E0000}"/>
    <cellStyle name="Migliaia 48 6 2 6" xfId="12986" xr:uid="{00000000-0005-0000-0000-0000C58E0000}"/>
    <cellStyle name="Migliaia 48 6 3" xfId="5827" xr:uid="{00000000-0005-0000-0000-0000C68E0000}"/>
    <cellStyle name="Migliaia 48 6 3 2" xfId="31708" xr:uid="{00000000-0005-0000-0000-0000C78E0000}"/>
    <cellStyle name="Migliaia 48 6 3 2 2" xfId="36868" xr:uid="{00000000-0005-0000-0000-0000C88E0000}"/>
    <cellStyle name="Migliaia 48 6 3 2 3" xfId="42170" xr:uid="{00000000-0005-0000-0000-0000C98E0000}"/>
    <cellStyle name="Migliaia 48 6 3 3" xfId="34217" xr:uid="{00000000-0005-0000-0000-0000CA8E0000}"/>
    <cellStyle name="Migliaia 48 6 3 4" xfId="39519" xr:uid="{00000000-0005-0000-0000-0000CB8E0000}"/>
    <cellStyle name="Migliaia 48 6 4" xfId="17112" xr:uid="{00000000-0005-0000-0000-0000CC8E0000}"/>
    <cellStyle name="Migliaia 48 6 4 2" xfId="36215" xr:uid="{00000000-0005-0000-0000-0000CD8E0000}"/>
    <cellStyle name="Migliaia 48 6 4 3" xfId="41517" xr:uid="{00000000-0005-0000-0000-0000CE8E0000}"/>
    <cellStyle name="Migliaia 48 6 4 4" xfId="30627" xr:uid="{00000000-0005-0000-0000-0000CF8E0000}"/>
    <cellStyle name="Migliaia 48 6 5" xfId="33594" xr:uid="{00000000-0005-0000-0000-0000D08E0000}"/>
    <cellStyle name="Migliaia 48 6 6" xfId="38866" xr:uid="{00000000-0005-0000-0000-0000D18E0000}"/>
    <cellStyle name="Migliaia 48 6 7" xfId="12985" xr:uid="{00000000-0005-0000-0000-0000D28E0000}"/>
    <cellStyle name="Migliaia 48 7" xfId="4141" xr:uid="{00000000-0005-0000-0000-0000D38E0000}"/>
    <cellStyle name="Migliaia 48 7 2" xfId="10611" xr:uid="{00000000-0005-0000-0000-0000D48E0000}"/>
    <cellStyle name="Migliaia 48 7 2 2" xfId="31709" xr:uid="{00000000-0005-0000-0000-0000D58E0000}"/>
    <cellStyle name="Migliaia 48 7 2 2 2" xfId="36869" xr:uid="{00000000-0005-0000-0000-0000D68E0000}"/>
    <cellStyle name="Migliaia 48 7 2 2 3" xfId="42171" xr:uid="{00000000-0005-0000-0000-0000D78E0000}"/>
    <cellStyle name="Migliaia 48 7 2 3" xfId="34218" xr:uid="{00000000-0005-0000-0000-0000D88E0000}"/>
    <cellStyle name="Migliaia 48 7 2 4" xfId="39520" xr:uid="{00000000-0005-0000-0000-0000D98E0000}"/>
    <cellStyle name="Migliaia 48 7 3" xfId="17114" xr:uid="{00000000-0005-0000-0000-0000DA8E0000}"/>
    <cellStyle name="Migliaia 48 7 3 2" xfId="36216" xr:uid="{00000000-0005-0000-0000-0000DB8E0000}"/>
    <cellStyle name="Migliaia 48 7 3 3" xfId="41518" xr:uid="{00000000-0005-0000-0000-0000DC8E0000}"/>
    <cellStyle name="Migliaia 48 7 3 4" xfId="30628" xr:uid="{00000000-0005-0000-0000-0000DD8E0000}"/>
    <cellStyle name="Migliaia 48 7 4" xfId="33595" xr:uid="{00000000-0005-0000-0000-0000DE8E0000}"/>
    <cellStyle name="Migliaia 48 7 5" xfId="38867" xr:uid="{00000000-0005-0000-0000-0000DF8E0000}"/>
    <cellStyle name="Migliaia 48 7 6" xfId="12987" xr:uid="{00000000-0005-0000-0000-0000E08E0000}"/>
    <cellStyle name="Migliaia 48 8" xfId="3731" xr:uid="{00000000-0005-0000-0000-0000E18E0000}"/>
    <cellStyle name="Migliaia 48 8 2" xfId="10316" xr:uid="{00000000-0005-0000-0000-0000E28E0000}"/>
    <cellStyle name="Migliaia 48 8 2 2" xfId="31710" xr:uid="{00000000-0005-0000-0000-0000E38E0000}"/>
    <cellStyle name="Migliaia 48 8 2 2 2" xfId="36870" xr:uid="{00000000-0005-0000-0000-0000E48E0000}"/>
    <cellStyle name="Migliaia 48 8 2 2 3" xfId="42172" xr:uid="{00000000-0005-0000-0000-0000E58E0000}"/>
    <cellStyle name="Migliaia 48 8 2 3" xfId="34219" xr:uid="{00000000-0005-0000-0000-0000E68E0000}"/>
    <cellStyle name="Migliaia 48 8 2 4" xfId="39521" xr:uid="{00000000-0005-0000-0000-0000E78E0000}"/>
    <cellStyle name="Migliaia 48 8 3" xfId="17115" xr:uid="{00000000-0005-0000-0000-0000E88E0000}"/>
    <cellStyle name="Migliaia 48 8 3 2" xfId="36217" xr:uid="{00000000-0005-0000-0000-0000E98E0000}"/>
    <cellStyle name="Migliaia 48 8 3 3" xfId="41519" xr:uid="{00000000-0005-0000-0000-0000EA8E0000}"/>
    <cellStyle name="Migliaia 48 8 3 4" xfId="30629" xr:uid="{00000000-0005-0000-0000-0000EB8E0000}"/>
    <cellStyle name="Migliaia 48 8 4" xfId="33596" xr:uid="{00000000-0005-0000-0000-0000EC8E0000}"/>
    <cellStyle name="Migliaia 48 8 5" xfId="38868" xr:uid="{00000000-0005-0000-0000-0000ED8E0000}"/>
    <cellStyle name="Migliaia 48 8 6" xfId="12988" xr:uid="{00000000-0005-0000-0000-0000EE8E0000}"/>
    <cellStyle name="Migliaia 48 9" xfId="13525" xr:uid="{00000000-0005-0000-0000-0000EF8E0000}"/>
    <cellStyle name="Migliaia 48 9 2" xfId="30630" xr:uid="{00000000-0005-0000-0000-0000F08E0000}"/>
    <cellStyle name="Migliaia 48 9 2 2" xfId="36218" xr:uid="{00000000-0005-0000-0000-0000F18E0000}"/>
    <cellStyle name="Migliaia 48 9 2 3" xfId="41520" xr:uid="{00000000-0005-0000-0000-0000F28E0000}"/>
    <cellStyle name="Migliaia 48 9 3" xfId="33597" xr:uid="{00000000-0005-0000-0000-0000F38E0000}"/>
    <cellStyle name="Migliaia 48 9 4" xfId="38869" xr:uid="{00000000-0005-0000-0000-0000F48E0000}"/>
    <cellStyle name="Migliaia 49" xfId="623" xr:uid="{00000000-0005-0000-0000-0000F58E0000}"/>
    <cellStyle name="Migliaia 49 10" xfId="17116" xr:uid="{00000000-0005-0000-0000-0000F68E0000}"/>
    <cellStyle name="Migliaia 49 10 2" xfId="36219" xr:uid="{00000000-0005-0000-0000-0000F78E0000}"/>
    <cellStyle name="Migliaia 49 10 3" xfId="41521" xr:uid="{00000000-0005-0000-0000-0000F88E0000}"/>
    <cellStyle name="Migliaia 49 10 4" xfId="30631" xr:uid="{00000000-0005-0000-0000-0000F98E0000}"/>
    <cellStyle name="Migliaia 49 11" xfId="33598" xr:uid="{00000000-0005-0000-0000-0000FA8E0000}"/>
    <cellStyle name="Migliaia 49 12" xfId="38870" xr:uid="{00000000-0005-0000-0000-0000FB8E0000}"/>
    <cellStyle name="Migliaia 49 13" xfId="1912" xr:uid="{00000000-0005-0000-0000-0000FC8E0000}"/>
    <cellStyle name="Migliaia 49 2" xfId="624" xr:uid="{00000000-0005-0000-0000-0000FD8E0000}"/>
    <cellStyle name="Migliaia 49 2 2" xfId="2584" xr:uid="{00000000-0005-0000-0000-0000FE8E0000}"/>
    <cellStyle name="Migliaia 49 2 2 2" xfId="4558" xr:uid="{00000000-0005-0000-0000-0000FF8E0000}"/>
    <cellStyle name="Migliaia 49 2 2 2 2" xfId="10712" xr:uid="{00000000-0005-0000-0000-0000008F0000}"/>
    <cellStyle name="Migliaia 49 2 2 2 2 2" xfId="36220" xr:uid="{00000000-0005-0000-0000-0000018F0000}"/>
    <cellStyle name="Migliaia 49 2 2 2 2 3" xfId="41522" xr:uid="{00000000-0005-0000-0000-0000028F0000}"/>
    <cellStyle name="Migliaia 49 2 2 2 3" xfId="14800" xr:uid="{00000000-0005-0000-0000-0000038F0000}"/>
    <cellStyle name="Migliaia 49 2 2 2 4" xfId="17119" xr:uid="{00000000-0005-0000-0000-0000048F0000}"/>
    <cellStyle name="Migliaia 49 2 2 2 4 2" xfId="38871" xr:uid="{00000000-0005-0000-0000-0000058F0000}"/>
    <cellStyle name="Migliaia 49 2 2 2 5" xfId="12989" xr:uid="{00000000-0005-0000-0000-0000068F0000}"/>
    <cellStyle name="Migliaia 49 2 2 3" xfId="7937" xr:uid="{00000000-0005-0000-0000-0000078F0000}"/>
    <cellStyle name="Migliaia 49 2 2 3 2" xfId="31711" xr:uid="{00000000-0005-0000-0000-0000088F0000}"/>
    <cellStyle name="Migliaia 49 2 2 3 2 2" xfId="36871" xr:uid="{00000000-0005-0000-0000-0000098F0000}"/>
    <cellStyle name="Migliaia 49 2 2 3 2 3" xfId="42173" xr:uid="{00000000-0005-0000-0000-00000A8F0000}"/>
    <cellStyle name="Migliaia 49 2 2 3 3" xfId="34220" xr:uid="{00000000-0005-0000-0000-00000B8F0000}"/>
    <cellStyle name="Migliaia 49 2 2 3 4" xfId="39522" xr:uid="{00000000-0005-0000-0000-00000C8F0000}"/>
    <cellStyle name="Migliaia 49 2 2 4" xfId="7119" xr:uid="{00000000-0005-0000-0000-00000D8F0000}"/>
    <cellStyle name="Migliaia 49 2 2 4 2" xfId="17892" xr:uid="{00000000-0005-0000-0000-00000E8F0000}"/>
    <cellStyle name="Migliaia 49 2 2 4 3" xfId="44088" xr:uid="{00000000-0005-0000-0000-00000F8F0000}"/>
    <cellStyle name="Migliaia 49 2 2 4 4" xfId="46885" xr:uid="{00000000-0005-0000-0000-0000108F0000}"/>
    <cellStyle name="Migliaia 49 2 2 4 5" xfId="49901" xr:uid="{00000000-0005-0000-0000-0000118F0000}"/>
    <cellStyle name="Migliaia 49 2 2 5" xfId="17118" xr:uid="{00000000-0005-0000-0000-0000128F0000}"/>
    <cellStyle name="Migliaia 49 2 2 6" xfId="21488" xr:uid="{00000000-0005-0000-0000-0000138F0000}"/>
    <cellStyle name="Migliaia 49 2 3" xfId="4145" xr:uid="{00000000-0005-0000-0000-0000148F0000}"/>
    <cellStyle name="Migliaia 49 2 3 2" xfId="10615" xr:uid="{00000000-0005-0000-0000-0000158F0000}"/>
    <cellStyle name="Migliaia 49 2 3 2 2" xfId="31712" xr:uid="{00000000-0005-0000-0000-0000168F0000}"/>
    <cellStyle name="Migliaia 49 2 3 2 2 2" xfId="36872" xr:uid="{00000000-0005-0000-0000-0000178F0000}"/>
    <cellStyle name="Migliaia 49 2 3 2 2 3" xfId="42174" xr:uid="{00000000-0005-0000-0000-0000188F0000}"/>
    <cellStyle name="Migliaia 49 2 3 2 3" xfId="34221" xr:uid="{00000000-0005-0000-0000-0000198F0000}"/>
    <cellStyle name="Migliaia 49 2 3 2 4" xfId="39523" xr:uid="{00000000-0005-0000-0000-00001A8F0000}"/>
    <cellStyle name="Migliaia 49 2 3 3" xfId="17120" xr:uid="{00000000-0005-0000-0000-00001B8F0000}"/>
    <cellStyle name="Migliaia 49 2 3 3 2" xfId="36221" xr:uid="{00000000-0005-0000-0000-00001C8F0000}"/>
    <cellStyle name="Migliaia 49 2 3 3 3" xfId="41523" xr:uid="{00000000-0005-0000-0000-00001D8F0000}"/>
    <cellStyle name="Migliaia 49 2 3 3 4" xfId="30632" xr:uid="{00000000-0005-0000-0000-00001E8F0000}"/>
    <cellStyle name="Migliaia 49 2 3 4" xfId="33599" xr:uid="{00000000-0005-0000-0000-00001F8F0000}"/>
    <cellStyle name="Migliaia 49 2 3 5" xfId="38872" xr:uid="{00000000-0005-0000-0000-0000208F0000}"/>
    <cellStyle name="Migliaia 49 2 3 6" xfId="12990" xr:uid="{00000000-0005-0000-0000-0000218F0000}"/>
    <cellStyle name="Migliaia 49 2 4" xfId="3736" xr:uid="{00000000-0005-0000-0000-0000228F0000}"/>
    <cellStyle name="Migliaia 49 2 4 2" xfId="10320" xr:uid="{00000000-0005-0000-0000-0000238F0000}"/>
    <cellStyle name="Migliaia 49 2 4 2 2" xfId="36222" xr:uid="{00000000-0005-0000-0000-0000248F0000}"/>
    <cellStyle name="Migliaia 49 2 4 2 3" xfId="41524" xr:uid="{00000000-0005-0000-0000-0000258F0000}"/>
    <cellStyle name="Migliaia 49 2 4 3" xfId="15004" xr:uid="{00000000-0005-0000-0000-0000268F0000}"/>
    <cellStyle name="Migliaia 49 2 4 4" xfId="17121" xr:uid="{00000000-0005-0000-0000-0000278F0000}"/>
    <cellStyle name="Migliaia 49 2 4 4 2" xfId="38873" xr:uid="{00000000-0005-0000-0000-0000288F0000}"/>
    <cellStyle name="Migliaia 49 2 4 5" xfId="12991" xr:uid="{00000000-0005-0000-0000-0000298F0000}"/>
    <cellStyle name="Migliaia 49 2 5" xfId="9452" xr:uid="{00000000-0005-0000-0000-00002A8F0000}"/>
    <cellStyle name="Migliaia 49 2 5 2" xfId="30633" xr:uid="{00000000-0005-0000-0000-00002B8F0000}"/>
    <cellStyle name="Migliaia 49 2 5 2 2" xfId="36223" xr:uid="{00000000-0005-0000-0000-00002C8F0000}"/>
    <cellStyle name="Migliaia 49 2 5 2 3" xfId="41525" xr:uid="{00000000-0005-0000-0000-00002D8F0000}"/>
    <cellStyle name="Migliaia 49 2 5 3" xfId="33600" xr:uid="{00000000-0005-0000-0000-00002E8F0000}"/>
    <cellStyle name="Migliaia 49 2 5 4" xfId="38874" xr:uid="{00000000-0005-0000-0000-00002F8F0000}"/>
    <cellStyle name="Migliaia 49 2 6" xfId="17117" xr:uid="{00000000-0005-0000-0000-0000308F0000}"/>
    <cellStyle name="Migliaia 49 2 6 2" xfId="30634" xr:uid="{00000000-0005-0000-0000-0000318F0000}"/>
    <cellStyle name="Migliaia 49 2 6 2 2" xfId="36224" xr:uid="{00000000-0005-0000-0000-0000328F0000}"/>
    <cellStyle name="Migliaia 49 2 6 2 3" xfId="41526" xr:uid="{00000000-0005-0000-0000-0000338F0000}"/>
    <cellStyle name="Migliaia 49 2 6 3" xfId="33601" xr:uid="{00000000-0005-0000-0000-0000348F0000}"/>
    <cellStyle name="Migliaia 49 2 6 4" xfId="38875" xr:uid="{00000000-0005-0000-0000-0000358F0000}"/>
    <cellStyle name="Migliaia 49 2 6 5" xfId="21489" xr:uid="{00000000-0005-0000-0000-0000368F0000}"/>
    <cellStyle name="Migliaia 49 2 7" xfId="21487" xr:uid="{00000000-0005-0000-0000-0000378F0000}"/>
    <cellStyle name="Migliaia 49 2 8" xfId="1913" xr:uid="{00000000-0005-0000-0000-0000388F0000}"/>
    <cellStyle name="Migliaia 49 3" xfId="625" xr:uid="{00000000-0005-0000-0000-0000398F0000}"/>
    <cellStyle name="Migliaia 49 3 10" xfId="21490" xr:uid="{00000000-0005-0000-0000-00003A8F0000}"/>
    <cellStyle name="Migliaia 49 3 11" xfId="12992" xr:uid="{00000000-0005-0000-0000-00003B8F0000}"/>
    <cellStyle name="Migliaia 49 3 12" xfId="1914" xr:uid="{00000000-0005-0000-0000-00003C8F0000}"/>
    <cellStyle name="Migliaia 49 3 2" xfId="626" xr:uid="{00000000-0005-0000-0000-00003D8F0000}"/>
    <cellStyle name="Migliaia 49 3 2 2" xfId="4560" xr:uid="{00000000-0005-0000-0000-00003E8F0000}"/>
    <cellStyle name="Migliaia 49 3 2 2 2" xfId="8364" xr:uid="{00000000-0005-0000-0000-00003F8F0000}"/>
    <cellStyle name="Migliaia 49 3 2 2 2 2" xfId="14801" xr:uid="{00000000-0005-0000-0000-0000408F0000}"/>
    <cellStyle name="Migliaia 49 3 2 2 2 2 2" xfId="18193" xr:uid="{00000000-0005-0000-0000-0000418F0000}"/>
    <cellStyle name="Migliaia 49 3 2 2 2 2 2 2" xfId="36225" xr:uid="{00000000-0005-0000-0000-0000428F0000}"/>
    <cellStyle name="Migliaia 49 3 2 2 2 2 3" xfId="41527" xr:uid="{00000000-0005-0000-0000-0000438F0000}"/>
    <cellStyle name="Migliaia 49 3 2 2 2 2 4" xfId="30635" xr:uid="{00000000-0005-0000-0000-0000448F0000}"/>
    <cellStyle name="Migliaia 49 3 2 2 2 3" xfId="33602" xr:uid="{00000000-0005-0000-0000-0000458F0000}"/>
    <cellStyle name="Migliaia 49 3 2 2 2 4" xfId="38876" xr:uid="{00000000-0005-0000-0000-0000468F0000}"/>
    <cellStyle name="Migliaia 49 3 2 2 2 5" xfId="43038" xr:uid="{00000000-0005-0000-0000-0000478F0000}"/>
    <cellStyle name="Migliaia 49 3 2 2 2 6" xfId="47199" xr:uid="{00000000-0005-0000-0000-0000488F0000}"/>
    <cellStyle name="Migliaia 49 3 2 2 2 7" xfId="50215" xr:uid="{00000000-0005-0000-0000-0000498F0000}"/>
    <cellStyle name="Migliaia 49 3 2 2 2 8" xfId="13991" xr:uid="{00000000-0005-0000-0000-00004A8F0000}"/>
    <cellStyle name="Migliaia 49 3 2 2 3" xfId="7875" xr:uid="{00000000-0005-0000-0000-00004B8F0000}"/>
    <cellStyle name="Migliaia 49 3 2 2 4" xfId="7120" xr:uid="{00000000-0005-0000-0000-00004C8F0000}"/>
    <cellStyle name="Migliaia 49 3 2 2 4 2" xfId="17893" xr:uid="{00000000-0005-0000-0000-00004D8F0000}"/>
    <cellStyle name="Migliaia 49 3 2 2 4 3" xfId="42937" xr:uid="{00000000-0005-0000-0000-00004E8F0000}"/>
    <cellStyle name="Migliaia 49 3 2 2 4 4" xfId="46886" xr:uid="{00000000-0005-0000-0000-00004F8F0000}"/>
    <cellStyle name="Migliaia 49 3 2 2 4 5" xfId="49902" xr:uid="{00000000-0005-0000-0000-0000508F0000}"/>
    <cellStyle name="Migliaia 49 3 2 2 5" xfId="17124" xr:uid="{00000000-0005-0000-0000-0000518F0000}"/>
    <cellStyle name="Migliaia 49 3 2 2 6" xfId="21492" xr:uid="{00000000-0005-0000-0000-0000528F0000}"/>
    <cellStyle name="Migliaia 49 3 2 3" xfId="3738" xr:uid="{00000000-0005-0000-0000-0000538F0000}"/>
    <cellStyle name="Migliaia 49 3 2 3 2" xfId="8528" xr:uid="{00000000-0005-0000-0000-0000548F0000}"/>
    <cellStyle name="Migliaia 49 3 2 3 2 2" xfId="36226" xr:uid="{00000000-0005-0000-0000-0000558F0000}"/>
    <cellStyle name="Migliaia 49 3 2 3 2 3" xfId="41528" xr:uid="{00000000-0005-0000-0000-0000568F0000}"/>
    <cellStyle name="Migliaia 49 3 2 3 2 4" xfId="30636" xr:uid="{00000000-0005-0000-0000-0000578F0000}"/>
    <cellStyle name="Migliaia 49 3 2 3 3" xfId="8365" xr:uid="{00000000-0005-0000-0000-0000588F0000}"/>
    <cellStyle name="Migliaia 49 3 2 3 4" xfId="17125" xr:uid="{00000000-0005-0000-0000-0000598F0000}"/>
    <cellStyle name="Migliaia 49 3 2 3 4 2" xfId="38877" xr:uid="{00000000-0005-0000-0000-00005A8F0000}"/>
    <cellStyle name="Migliaia 49 3 2 3 5" xfId="12993" xr:uid="{00000000-0005-0000-0000-00005B8F0000}"/>
    <cellStyle name="Migliaia 49 3 2 4" xfId="7711" xr:uid="{00000000-0005-0000-0000-00005C8F0000}"/>
    <cellStyle name="Migliaia 49 3 2 4 2" xfId="14409" xr:uid="{00000000-0005-0000-0000-00005D8F0000}"/>
    <cellStyle name="Migliaia 49 3 2 4 2 2" xfId="36227" xr:uid="{00000000-0005-0000-0000-00005E8F0000}"/>
    <cellStyle name="Migliaia 49 3 2 4 2 3" xfId="41529" xr:uid="{00000000-0005-0000-0000-00005F8F0000}"/>
    <cellStyle name="Migliaia 49 3 2 4 3" xfId="33603" xr:uid="{00000000-0005-0000-0000-0000608F0000}"/>
    <cellStyle name="Migliaia 49 3 2 4 4" xfId="38878" xr:uid="{00000000-0005-0000-0000-0000618F0000}"/>
    <cellStyle name="Migliaia 49 3 2 4 5" xfId="13528" xr:uid="{00000000-0005-0000-0000-0000628F0000}"/>
    <cellStyle name="Migliaia 49 3 2 5" xfId="13603" xr:uid="{00000000-0005-0000-0000-0000638F0000}"/>
    <cellStyle name="Migliaia 49 3 2 5 2" xfId="30637" xr:uid="{00000000-0005-0000-0000-0000648F0000}"/>
    <cellStyle name="Migliaia 49 3 2 5 2 2" xfId="36228" xr:uid="{00000000-0005-0000-0000-0000658F0000}"/>
    <cellStyle name="Migliaia 49 3 2 5 2 3" xfId="41530" xr:uid="{00000000-0005-0000-0000-0000668F0000}"/>
    <cellStyle name="Migliaia 49 3 2 5 3" xfId="33604" xr:uid="{00000000-0005-0000-0000-0000678F0000}"/>
    <cellStyle name="Migliaia 49 3 2 5 4" xfId="38879" xr:uid="{00000000-0005-0000-0000-0000688F0000}"/>
    <cellStyle name="Migliaia 49 3 2 6" xfId="17123" xr:uid="{00000000-0005-0000-0000-0000698F0000}"/>
    <cellStyle name="Migliaia 49 3 2 6 2" xfId="30638" xr:uid="{00000000-0005-0000-0000-00006A8F0000}"/>
    <cellStyle name="Migliaia 49 3 2 6 2 2" xfId="36229" xr:uid="{00000000-0005-0000-0000-00006B8F0000}"/>
    <cellStyle name="Migliaia 49 3 2 6 2 3" xfId="41531" xr:uid="{00000000-0005-0000-0000-00006C8F0000}"/>
    <cellStyle name="Migliaia 49 3 2 6 3" xfId="33605" xr:uid="{00000000-0005-0000-0000-00006D8F0000}"/>
    <cellStyle name="Migliaia 49 3 2 6 4" xfId="38880" xr:uid="{00000000-0005-0000-0000-00006E8F0000}"/>
    <cellStyle name="Migliaia 49 3 2 6 5" xfId="21493" xr:uid="{00000000-0005-0000-0000-00006F8F0000}"/>
    <cellStyle name="Migliaia 49 3 2 7" xfId="21491" xr:uid="{00000000-0005-0000-0000-0000708F0000}"/>
    <cellStyle name="Migliaia 49 3 2 8" xfId="2586" xr:uid="{00000000-0005-0000-0000-0000718F0000}"/>
    <cellStyle name="Migliaia 49 3 3" xfId="2585" xr:uid="{00000000-0005-0000-0000-0000728F0000}"/>
    <cellStyle name="Migliaia 49 3 3 2" xfId="4559" xr:uid="{00000000-0005-0000-0000-0000738F0000}"/>
    <cellStyle name="Migliaia 49 3 3 2 2" xfId="6078" xr:uid="{00000000-0005-0000-0000-0000748F0000}"/>
    <cellStyle name="Migliaia 49 3 3 2 2 2" xfId="36231" xr:uid="{00000000-0005-0000-0000-0000758F0000}"/>
    <cellStyle name="Migliaia 49 3 3 2 2 3" xfId="41533" xr:uid="{00000000-0005-0000-0000-0000768F0000}"/>
    <cellStyle name="Migliaia 49 3 3 2 3" xfId="14557" xr:uid="{00000000-0005-0000-0000-0000778F0000}"/>
    <cellStyle name="Migliaia 49 3 3 2 4" xfId="17127" xr:uid="{00000000-0005-0000-0000-0000788F0000}"/>
    <cellStyle name="Migliaia 49 3 3 2 4 2" xfId="38882" xr:uid="{00000000-0005-0000-0000-0000798F0000}"/>
    <cellStyle name="Migliaia 49 3 3 2 5" xfId="12995" xr:uid="{00000000-0005-0000-0000-00007A8F0000}"/>
    <cellStyle name="Migliaia 49 3 3 3" xfId="5830" xr:uid="{00000000-0005-0000-0000-00007B8F0000}"/>
    <cellStyle name="Migliaia 49 3 3 3 2" xfId="30640" xr:uid="{00000000-0005-0000-0000-00007C8F0000}"/>
    <cellStyle name="Migliaia 49 3 3 3 2 2" xfId="36232" xr:uid="{00000000-0005-0000-0000-00007D8F0000}"/>
    <cellStyle name="Migliaia 49 3 3 3 2 3" xfId="41534" xr:uid="{00000000-0005-0000-0000-00007E8F0000}"/>
    <cellStyle name="Migliaia 49 3 3 3 3" xfId="33607" xr:uid="{00000000-0005-0000-0000-00007F8F0000}"/>
    <cellStyle name="Migliaia 49 3 3 3 4" xfId="38883" xr:uid="{00000000-0005-0000-0000-0000808F0000}"/>
    <cellStyle name="Migliaia 49 3 3 4" xfId="17126" xr:uid="{00000000-0005-0000-0000-0000818F0000}"/>
    <cellStyle name="Migliaia 49 3 3 4 2" xfId="30641" xr:uid="{00000000-0005-0000-0000-0000828F0000}"/>
    <cellStyle name="Migliaia 49 3 3 4 2 2" xfId="36233" xr:uid="{00000000-0005-0000-0000-0000838F0000}"/>
    <cellStyle name="Migliaia 49 3 3 4 2 3" xfId="41535" xr:uid="{00000000-0005-0000-0000-0000848F0000}"/>
    <cellStyle name="Migliaia 49 3 3 4 3" xfId="33608" xr:uid="{00000000-0005-0000-0000-0000858F0000}"/>
    <cellStyle name="Migliaia 49 3 3 4 4" xfId="38884" xr:uid="{00000000-0005-0000-0000-0000868F0000}"/>
    <cellStyle name="Migliaia 49 3 3 4 5" xfId="21494" xr:uid="{00000000-0005-0000-0000-0000878F0000}"/>
    <cellStyle name="Migliaia 49 3 3 5" xfId="21495" xr:uid="{00000000-0005-0000-0000-0000888F0000}"/>
    <cellStyle name="Migliaia 49 3 3 5 2" xfId="30642" xr:uid="{00000000-0005-0000-0000-0000898F0000}"/>
    <cellStyle name="Migliaia 49 3 3 5 2 2" xfId="36234" xr:uid="{00000000-0005-0000-0000-00008A8F0000}"/>
    <cellStyle name="Migliaia 49 3 3 5 2 3" xfId="41536" xr:uid="{00000000-0005-0000-0000-00008B8F0000}"/>
    <cellStyle name="Migliaia 49 3 3 5 3" xfId="33609" xr:uid="{00000000-0005-0000-0000-00008C8F0000}"/>
    <cellStyle name="Migliaia 49 3 3 5 4" xfId="38885" xr:uid="{00000000-0005-0000-0000-00008D8F0000}"/>
    <cellStyle name="Migliaia 49 3 3 6" xfId="30639" xr:uid="{00000000-0005-0000-0000-00008E8F0000}"/>
    <cellStyle name="Migliaia 49 3 3 6 2" xfId="36230" xr:uid="{00000000-0005-0000-0000-00008F8F0000}"/>
    <cellStyle name="Migliaia 49 3 3 6 3" xfId="41532" xr:uid="{00000000-0005-0000-0000-0000908F0000}"/>
    <cellStyle name="Migliaia 49 3 3 7" xfId="33606" xr:uid="{00000000-0005-0000-0000-0000918F0000}"/>
    <cellStyle name="Migliaia 49 3 3 8" xfId="38881" xr:uid="{00000000-0005-0000-0000-0000928F0000}"/>
    <cellStyle name="Migliaia 49 3 3 9" xfId="12994" xr:uid="{00000000-0005-0000-0000-0000938F0000}"/>
    <cellStyle name="Migliaia 49 3 4" xfId="3310" xr:uid="{00000000-0005-0000-0000-0000948F0000}"/>
    <cellStyle name="Migliaia 49 3 4 2" xfId="4820" xr:uid="{00000000-0005-0000-0000-0000958F0000}"/>
    <cellStyle name="Migliaia 49 3 4 2 2" xfId="10772" xr:uid="{00000000-0005-0000-0000-0000968F0000}"/>
    <cellStyle name="Migliaia 49 3 4 2 3" xfId="14886" xr:uid="{00000000-0005-0000-0000-0000978F0000}"/>
    <cellStyle name="Migliaia 49 3 4 2 4" xfId="17129" xr:uid="{00000000-0005-0000-0000-0000988F0000}"/>
    <cellStyle name="Migliaia 49 3 4 2 5" xfId="28738" xr:uid="{00000000-0005-0000-0000-0000998F0000}"/>
    <cellStyle name="Migliaia 49 3 4 2 6" xfId="12997" xr:uid="{00000000-0005-0000-0000-00009A8F0000}"/>
    <cellStyle name="Migliaia 49 3 4 3" xfId="10020" xr:uid="{00000000-0005-0000-0000-00009B8F0000}"/>
    <cellStyle name="Migliaia 49 3 4 3 2" xfId="31713" xr:uid="{00000000-0005-0000-0000-00009C8F0000}"/>
    <cellStyle name="Migliaia 49 3 4 3 2 2" xfId="36873" xr:uid="{00000000-0005-0000-0000-00009D8F0000}"/>
    <cellStyle name="Migliaia 49 3 4 3 2 3" xfId="42175" xr:uid="{00000000-0005-0000-0000-00009E8F0000}"/>
    <cellStyle name="Migliaia 49 3 4 3 3" xfId="34222" xr:uid="{00000000-0005-0000-0000-00009F8F0000}"/>
    <cellStyle name="Migliaia 49 3 4 3 4" xfId="39524" xr:uid="{00000000-0005-0000-0000-0000A08F0000}"/>
    <cellStyle name="Migliaia 49 3 4 4" xfId="17128" xr:uid="{00000000-0005-0000-0000-0000A18F0000}"/>
    <cellStyle name="Migliaia 49 3 4 4 2" xfId="36235" xr:uid="{00000000-0005-0000-0000-0000A28F0000}"/>
    <cellStyle name="Migliaia 49 3 4 4 3" xfId="41537" xr:uid="{00000000-0005-0000-0000-0000A38F0000}"/>
    <cellStyle name="Migliaia 49 3 4 4 4" xfId="30643" xr:uid="{00000000-0005-0000-0000-0000A48F0000}"/>
    <cellStyle name="Migliaia 49 3 4 5" xfId="33610" xr:uid="{00000000-0005-0000-0000-0000A58F0000}"/>
    <cellStyle name="Migliaia 49 3 4 6" xfId="38886" xr:uid="{00000000-0005-0000-0000-0000A68F0000}"/>
    <cellStyle name="Migliaia 49 3 4 7" xfId="12996" xr:uid="{00000000-0005-0000-0000-0000A78F0000}"/>
    <cellStyle name="Migliaia 49 3 5" xfId="4146" xr:uid="{00000000-0005-0000-0000-0000A88F0000}"/>
    <cellStyle name="Migliaia 49 3 5 2" xfId="10616" xr:uid="{00000000-0005-0000-0000-0000A98F0000}"/>
    <cellStyle name="Migliaia 49 3 5 2 2" xfId="31714" xr:uid="{00000000-0005-0000-0000-0000AA8F0000}"/>
    <cellStyle name="Migliaia 49 3 5 2 2 2" xfId="36874" xr:uid="{00000000-0005-0000-0000-0000AB8F0000}"/>
    <cellStyle name="Migliaia 49 3 5 2 2 3" xfId="42176" xr:uid="{00000000-0005-0000-0000-0000AC8F0000}"/>
    <cellStyle name="Migliaia 49 3 5 2 3" xfId="34223" xr:uid="{00000000-0005-0000-0000-0000AD8F0000}"/>
    <cellStyle name="Migliaia 49 3 5 2 4" xfId="39525" xr:uid="{00000000-0005-0000-0000-0000AE8F0000}"/>
    <cellStyle name="Migliaia 49 3 5 3" xfId="17130" xr:uid="{00000000-0005-0000-0000-0000AF8F0000}"/>
    <cellStyle name="Migliaia 49 3 5 3 2" xfId="36236" xr:uid="{00000000-0005-0000-0000-0000B08F0000}"/>
    <cellStyle name="Migliaia 49 3 5 3 3" xfId="41538" xr:uid="{00000000-0005-0000-0000-0000B18F0000}"/>
    <cellStyle name="Migliaia 49 3 5 3 4" xfId="30644" xr:uid="{00000000-0005-0000-0000-0000B28F0000}"/>
    <cellStyle name="Migliaia 49 3 5 4" xfId="33611" xr:uid="{00000000-0005-0000-0000-0000B38F0000}"/>
    <cellStyle name="Migliaia 49 3 5 5" xfId="38887" xr:uid="{00000000-0005-0000-0000-0000B48F0000}"/>
    <cellStyle name="Migliaia 49 3 5 6" xfId="12998" xr:uid="{00000000-0005-0000-0000-0000B58F0000}"/>
    <cellStyle name="Migliaia 49 3 6" xfId="3737" xr:uid="{00000000-0005-0000-0000-0000B68F0000}"/>
    <cellStyle name="Migliaia 49 3 6 2" xfId="10321" xr:uid="{00000000-0005-0000-0000-0000B78F0000}"/>
    <cellStyle name="Migliaia 49 3 6 2 2" xfId="36237" xr:uid="{00000000-0005-0000-0000-0000B88F0000}"/>
    <cellStyle name="Migliaia 49 3 6 2 3" xfId="41539" xr:uid="{00000000-0005-0000-0000-0000B98F0000}"/>
    <cellStyle name="Migliaia 49 3 6 3" xfId="14914" xr:uid="{00000000-0005-0000-0000-0000BA8F0000}"/>
    <cellStyle name="Migliaia 49 3 6 4" xfId="17131" xr:uid="{00000000-0005-0000-0000-0000BB8F0000}"/>
    <cellStyle name="Migliaia 49 3 6 4 2" xfId="38888" xr:uid="{00000000-0005-0000-0000-0000BC8F0000}"/>
    <cellStyle name="Migliaia 49 3 6 5" xfId="12999" xr:uid="{00000000-0005-0000-0000-0000BD8F0000}"/>
    <cellStyle name="Migliaia 49 3 7" xfId="8591" xr:uid="{00000000-0005-0000-0000-0000BE8F0000}"/>
    <cellStyle name="Migliaia 49 3 7 2" xfId="30645" xr:uid="{00000000-0005-0000-0000-0000BF8F0000}"/>
    <cellStyle name="Migliaia 49 3 7 2 2" xfId="36238" xr:uid="{00000000-0005-0000-0000-0000C08F0000}"/>
    <cellStyle name="Migliaia 49 3 7 2 3" xfId="41540" xr:uid="{00000000-0005-0000-0000-0000C18F0000}"/>
    <cellStyle name="Migliaia 49 3 7 3" xfId="33612" xr:uid="{00000000-0005-0000-0000-0000C28F0000}"/>
    <cellStyle name="Migliaia 49 3 7 4" xfId="38889" xr:uid="{00000000-0005-0000-0000-0000C38F0000}"/>
    <cellStyle name="Migliaia 49 3 8" xfId="13604" xr:uid="{00000000-0005-0000-0000-0000C48F0000}"/>
    <cellStyle name="Migliaia 49 3 8 2" xfId="30646" xr:uid="{00000000-0005-0000-0000-0000C58F0000}"/>
    <cellStyle name="Migliaia 49 3 8 2 2" xfId="36239" xr:uid="{00000000-0005-0000-0000-0000C68F0000}"/>
    <cellStyle name="Migliaia 49 3 8 2 3" xfId="41541" xr:uid="{00000000-0005-0000-0000-0000C78F0000}"/>
    <cellStyle name="Migliaia 49 3 8 3" xfId="33613" xr:uid="{00000000-0005-0000-0000-0000C88F0000}"/>
    <cellStyle name="Migliaia 49 3 8 4" xfId="38890" xr:uid="{00000000-0005-0000-0000-0000C98F0000}"/>
    <cellStyle name="Migliaia 49 3 8 5" xfId="21496" xr:uid="{00000000-0005-0000-0000-0000CA8F0000}"/>
    <cellStyle name="Migliaia 49 3 9" xfId="17122" xr:uid="{00000000-0005-0000-0000-0000CB8F0000}"/>
    <cellStyle name="Migliaia 49 4" xfId="627" xr:uid="{00000000-0005-0000-0000-0000CC8F0000}"/>
    <cellStyle name="Migliaia 49 4 2" xfId="4561" xr:uid="{00000000-0005-0000-0000-0000CD8F0000}"/>
    <cellStyle name="Migliaia 49 4 2 2" xfId="5177" xr:uid="{00000000-0005-0000-0000-0000CE8F0000}"/>
    <cellStyle name="Migliaia 49 4 2 2 2" xfId="30647" xr:uid="{00000000-0005-0000-0000-0000CF8F0000}"/>
    <cellStyle name="Migliaia 49 4 2 2 2 2" xfId="36240" xr:uid="{00000000-0005-0000-0000-0000D08F0000}"/>
    <cellStyle name="Migliaia 49 4 2 2 2 3" xfId="41542" xr:uid="{00000000-0005-0000-0000-0000D18F0000}"/>
    <cellStyle name="Migliaia 49 4 2 2 3" xfId="33614" xr:uid="{00000000-0005-0000-0000-0000D28F0000}"/>
    <cellStyle name="Migliaia 49 4 2 2 4" xfId="38891" xr:uid="{00000000-0005-0000-0000-0000D38F0000}"/>
    <cellStyle name="Migliaia 49 4 2 3" xfId="8366" xr:uid="{00000000-0005-0000-0000-0000D48F0000}"/>
    <cellStyle name="Migliaia 49 4 2 3 2" xfId="30648" xr:uid="{00000000-0005-0000-0000-0000D58F0000}"/>
    <cellStyle name="Migliaia 49 4 2 3 2 2" xfId="36241" xr:uid="{00000000-0005-0000-0000-0000D68F0000}"/>
    <cellStyle name="Migliaia 49 4 2 3 2 3" xfId="41543" xr:uid="{00000000-0005-0000-0000-0000D78F0000}"/>
    <cellStyle name="Migliaia 49 4 2 3 3" xfId="33615" xr:uid="{00000000-0005-0000-0000-0000D88F0000}"/>
    <cellStyle name="Migliaia 49 4 2 3 4" xfId="38892" xr:uid="{00000000-0005-0000-0000-0000D98F0000}"/>
    <cellStyle name="Migliaia 49 4 2 4" xfId="7713" xr:uid="{00000000-0005-0000-0000-0000DA8F0000}"/>
    <cellStyle name="Migliaia 49 4 2 5" xfId="7122" xr:uid="{00000000-0005-0000-0000-0000DB8F0000}"/>
    <cellStyle name="Migliaia 49 4 2 5 2" xfId="17895" xr:uid="{00000000-0005-0000-0000-0000DC8F0000}"/>
    <cellStyle name="Migliaia 49 4 2 5 3" xfId="43848" xr:uid="{00000000-0005-0000-0000-0000DD8F0000}"/>
    <cellStyle name="Migliaia 49 4 2 5 4" xfId="46888" xr:uid="{00000000-0005-0000-0000-0000DE8F0000}"/>
    <cellStyle name="Migliaia 49 4 2 5 5" xfId="49904" xr:uid="{00000000-0005-0000-0000-0000DF8F0000}"/>
    <cellStyle name="Migliaia 49 4 2 6" xfId="17133" xr:uid="{00000000-0005-0000-0000-0000E08F0000}"/>
    <cellStyle name="Migliaia 49 4 2 7" xfId="21498" xr:uid="{00000000-0005-0000-0000-0000E18F0000}"/>
    <cellStyle name="Migliaia 49 4 3" xfId="5178" xr:uid="{00000000-0005-0000-0000-0000E28F0000}"/>
    <cellStyle name="Migliaia 49 4 3 2" xfId="14558" xr:uid="{00000000-0005-0000-0000-0000E38F0000}"/>
    <cellStyle name="Migliaia 49 4 3 2 2" xfId="36242" xr:uid="{00000000-0005-0000-0000-0000E48F0000}"/>
    <cellStyle name="Migliaia 49 4 3 2 3" xfId="41544" xr:uid="{00000000-0005-0000-0000-0000E58F0000}"/>
    <cellStyle name="Migliaia 49 4 3 3" xfId="33616" xr:uid="{00000000-0005-0000-0000-0000E68F0000}"/>
    <cellStyle name="Migliaia 49 4 3 4" xfId="38893" xr:uid="{00000000-0005-0000-0000-0000E78F0000}"/>
    <cellStyle name="Migliaia 49 4 3 5" xfId="13602" xr:uid="{00000000-0005-0000-0000-0000E88F0000}"/>
    <cellStyle name="Migliaia 49 4 4" xfId="8367" xr:uid="{00000000-0005-0000-0000-0000E98F0000}"/>
    <cellStyle name="Migliaia 49 4 4 2" xfId="30649" xr:uid="{00000000-0005-0000-0000-0000EA8F0000}"/>
    <cellStyle name="Migliaia 49 4 4 2 2" xfId="36243" xr:uid="{00000000-0005-0000-0000-0000EB8F0000}"/>
    <cellStyle name="Migliaia 49 4 4 2 3" xfId="41545" xr:uid="{00000000-0005-0000-0000-0000EC8F0000}"/>
    <cellStyle name="Migliaia 49 4 4 3" xfId="33617" xr:uid="{00000000-0005-0000-0000-0000ED8F0000}"/>
    <cellStyle name="Migliaia 49 4 4 4" xfId="38894" xr:uid="{00000000-0005-0000-0000-0000EE8F0000}"/>
    <cellStyle name="Migliaia 49 4 5" xfId="7712" xr:uid="{00000000-0005-0000-0000-0000EF8F0000}"/>
    <cellStyle name="Migliaia 49 4 5 2" xfId="30650" xr:uid="{00000000-0005-0000-0000-0000F08F0000}"/>
    <cellStyle name="Migliaia 49 4 5 2 2" xfId="36244" xr:uid="{00000000-0005-0000-0000-0000F18F0000}"/>
    <cellStyle name="Migliaia 49 4 5 2 3" xfId="41546" xr:uid="{00000000-0005-0000-0000-0000F28F0000}"/>
    <cellStyle name="Migliaia 49 4 5 3" xfId="33618" xr:uid="{00000000-0005-0000-0000-0000F38F0000}"/>
    <cellStyle name="Migliaia 49 4 5 4" xfId="38895" xr:uid="{00000000-0005-0000-0000-0000F48F0000}"/>
    <cellStyle name="Migliaia 49 4 6" xfId="7121" xr:uid="{00000000-0005-0000-0000-0000F58F0000}"/>
    <cellStyle name="Migliaia 49 4 6 2" xfId="17894" xr:uid="{00000000-0005-0000-0000-0000F68F0000}"/>
    <cellStyle name="Migliaia 49 4 6 2 2" xfId="36245" xr:uid="{00000000-0005-0000-0000-0000F78F0000}"/>
    <cellStyle name="Migliaia 49 4 6 2 3" xfId="41547" xr:uid="{00000000-0005-0000-0000-0000F88F0000}"/>
    <cellStyle name="Migliaia 49 4 6 2 4" xfId="30651" xr:uid="{00000000-0005-0000-0000-0000F98F0000}"/>
    <cellStyle name="Migliaia 49 4 6 3" xfId="33619" xr:uid="{00000000-0005-0000-0000-0000FA8F0000}"/>
    <cellStyle name="Migliaia 49 4 6 4" xfId="38896" xr:uid="{00000000-0005-0000-0000-0000FB8F0000}"/>
    <cellStyle name="Migliaia 49 4 6 5" xfId="21499" xr:uid="{00000000-0005-0000-0000-0000FC8F0000}"/>
    <cellStyle name="Migliaia 49 4 6 6" xfId="44603" xr:uid="{00000000-0005-0000-0000-0000FD8F0000}"/>
    <cellStyle name="Migliaia 49 4 6 7" xfId="46887" xr:uid="{00000000-0005-0000-0000-0000FE8F0000}"/>
    <cellStyle name="Migliaia 49 4 6 8" xfId="49903" xr:uid="{00000000-0005-0000-0000-0000FF8F0000}"/>
    <cellStyle name="Migliaia 49 4 7" xfId="17132" xr:uid="{00000000-0005-0000-0000-000000900000}"/>
    <cellStyle name="Migliaia 49 4 7 2" xfId="30652" xr:uid="{00000000-0005-0000-0000-000001900000}"/>
    <cellStyle name="Migliaia 49 4 7 2 2" xfId="36246" xr:uid="{00000000-0005-0000-0000-000002900000}"/>
    <cellStyle name="Migliaia 49 4 7 2 3" xfId="41548" xr:uid="{00000000-0005-0000-0000-000003900000}"/>
    <cellStyle name="Migliaia 49 4 7 3" xfId="33620" xr:uid="{00000000-0005-0000-0000-000004900000}"/>
    <cellStyle name="Migliaia 49 4 7 4" xfId="38897" xr:uid="{00000000-0005-0000-0000-000005900000}"/>
    <cellStyle name="Migliaia 49 4 7 5" xfId="21500" xr:uid="{00000000-0005-0000-0000-000006900000}"/>
    <cellStyle name="Migliaia 49 4 8" xfId="21497" xr:uid="{00000000-0005-0000-0000-000007900000}"/>
    <cellStyle name="Migliaia 49 4 9" xfId="2587" xr:uid="{00000000-0005-0000-0000-000008900000}"/>
    <cellStyle name="Migliaia 49 5" xfId="628" xr:uid="{00000000-0005-0000-0000-000009900000}"/>
    <cellStyle name="Migliaia 49 5 2" xfId="4562" xr:uid="{00000000-0005-0000-0000-00000A900000}"/>
    <cellStyle name="Migliaia 49 5 2 2" xfId="14802" xr:uid="{00000000-0005-0000-0000-00000B900000}"/>
    <cellStyle name="Migliaia 49 5 2 2 2" xfId="36247" xr:uid="{00000000-0005-0000-0000-00000C900000}"/>
    <cellStyle name="Migliaia 49 5 2 2 3" xfId="41549" xr:uid="{00000000-0005-0000-0000-00000D900000}"/>
    <cellStyle name="Migliaia 49 5 2 3" xfId="17135" xr:uid="{00000000-0005-0000-0000-00000E900000}"/>
    <cellStyle name="Migliaia 49 5 2 3 2" xfId="33621" xr:uid="{00000000-0005-0000-0000-00000F900000}"/>
    <cellStyle name="Migliaia 49 5 2 4" xfId="38898" xr:uid="{00000000-0005-0000-0000-000010900000}"/>
    <cellStyle name="Migliaia 49 5 2 5" xfId="13000" xr:uid="{00000000-0005-0000-0000-000011900000}"/>
    <cellStyle name="Migliaia 49 5 3" xfId="7714" xr:uid="{00000000-0005-0000-0000-000012900000}"/>
    <cellStyle name="Migliaia 49 5 3 2" xfId="30653" xr:uid="{00000000-0005-0000-0000-000013900000}"/>
    <cellStyle name="Migliaia 49 5 3 2 2" xfId="36248" xr:uid="{00000000-0005-0000-0000-000014900000}"/>
    <cellStyle name="Migliaia 49 5 3 2 3" xfId="41550" xr:uid="{00000000-0005-0000-0000-000015900000}"/>
    <cellStyle name="Migliaia 49 5 3 3" xfId="33622" xr:uid="{00000000-0005-0000-0000-000016900000}"/>
    <cellStyle name="Migliaia 49 5 3 4" xfId="38899" xr:uid="{00000000-0005-0000-0000-000017900000}"/>
    <cellStyle name="Migliaia 49 5 4" xfId="7123" xr:uid="{00000000-0005-0000-0000-000018900000}"/>
    <cellStyle name="Migliaia 49 5 4 2" xfId="17896" xr:uid="{00000000-0005-0000-0000-000019900000}"/>
    <cellStyle name="Migliaia 49 5 4 2 2" xfId="36249" xr:uid="{00000000-0005-0000-0000-00001A900000}"/>
    <cellStyle name="Migliaia 49 5 4 2 3" xfId="41551" xr:uid="{00000000-0005-0000-0000-00001B900000}"/>
    <cellStyle name="Migliaia 49 5 4 2 4" xfId="30654" xr:uid="{00000000-0005-0000-0000-00001C900000}"/>
    <cellStyle name="Migliaia 49 5 4 3" xfId="33623" xr:uid="{00000000-0005-0000-0000-00001D900000}"/>
    <cellStyle name="Migliaia 49 5 4 4" xfId="38900" xr:uid="{00000000-0005-0000-0000-00001E900000}"/>
    <cellStyle name="Migliaia 49 5 4 5" xfId="21502" xr:uid="{00000000-0005-0000-0000-00001F900000}"/>
    <cellStyle name="Migliaia 49 5 4 6" xfId="43946" xr:uid="{00000000-0005-0000-0000-000020900000}"/>
    <cellStyle name="Migliaia 49 5 4 7" xfId="46889" xr:uid="{00000000-0005-0000-0000-000021900000}"/>
    <cellStyle name="Migliaia 49 5 4 8" xfId="49905" xr:uid="{00000000-0005-0000-0000-000022900000}"/>
    <cellStyle name="Migliaia 49 5 5" xfId="17134" xr:uid="{00000000-0005-0000-0000-000023900000}"/>
    <cellStyle name="Migliaia 49 5 5 2" xfId="30655" xr:uid="{00000000-0005-0000-0000-000024900000}"/>
    <cellStyle name="Migliaia 49 5 5 2 2" xfId="36250" xr:uid="{00000000-0005-0000-0000-000025900000}"/>
    <cellStyle name="Migliaia 49 5 5 2 3" xfId="41552" xr:uid="{00000000-0005-0000-0000-000026900000}"/>
    <cellStyle name="Migliaia 49 5 5 3" xfId="33624" xr:uid="{00000000-0005-0000-0000-000027900000}"/>
    <cellStyle name="Migliaia 49 5 5 4" xfId="38901" xr:uid="{00000000-0005-0000-0000-000028900000}"/>
    <cellStyle name="Migliaia 49 5 5 5" xfId="21503" xr:uid="{00000000-0005-0000-0000-000029900000}"/>
    <cellStyle name="Migliaia 49 5 6" xfId="21504" xr:uid="{00000000-0005-0000-0000-00002A900000}"/>
    <cellStyle name="Migliaia 49 5 6 2" xfId="30656" xr:uid="{00000000-0005-0000-0000-00002B900000}"/>
    <cellStyle name="Migliaia 49 5 6 2 2" xfId="36251" xr:uid="{00000000-0005-0000-0000-00002C900000}"/>
    <cellStyle name="Migliaia 49 5 6 2 3" xfId="41553" xr:uid="{00000000-0005-0000-0000-00002D900000}"/>
    <cellStyle name="Migliaia 49 5 6 3" xfId="33625" xr:uid="{00000000-0005-0000-0000-00002E900000}"/>
    <cellStyle name="Migliaia 49 5 6 4" xfId="38902" xr:uid="{00000000-0005-0000-0000-00002F900000}"/>
    <cellStyle name="Migliaia 49 5 7" xfId="21501" xr:uid="{00000000-0005-0000-0000-000030900000}"/>
    <cellStyle name="Migliaia 49 5 8" xfId="2588" xr:uid="{00000000-0005-0000-0000-000031900000}"/>
    <cellStyle name="Migliaia 49 6" xfId="2583" xr:uid="{00000000-0005-0000-0000-000032900000}"/>
    <cellStyle name="Migliaia 49 6 2" xfId="4557" xr:uid="{00000000-0005-0000-0000-000033900000}"/>
    <cellStyle name="Migliaia 49 6 2 2" xfId="6077" xr:uid="{00000000-0005-0000-0000-000034900000}"/>
    <cellStyle name="Migliaia 49 6 2 3" xfId="14946" xr:uid="{00000000-0005-0000-0000-000035900000}"/>
    <cellStyle name="Migliaia 49 6 2 4" xfId="17137" xr:uid="{00000000-0005-0000-0000-000036900000}"/>
    <cellStyle name="Migliaia 49 6 2 5" xfId="28739" xr:uid="{00000000-0005-0000-0000-000037900000}"/>
    <cellStyle name="Migliaia 49 6 2 6" xfId="13002" xr:uid="{00000000-0005-0000-0000-000038900000}"/>
    <cellStyle name="Migliaia 49 6 3" xfId="5829" xr:uid="{00000000-0005-0000-0000-000039900000}"/>
    <cellStyle name="Migliaia 49 6 3 2" xfId="31715" xr:uid="{00000000-0005-0000-0000-00003A900000}"/>
    <cellStyle name="Migliaia 49 6 3 2 2" xfId="36875" xr:uid="{00000000-0005-0000-0000-00003B900000}"/>
    <cellStyle name="Migliaia 49 6 3 2 3" xfId="42177" xr:uid="{00000000-0005-0000-0000-00003C900000}"/>
    <cellStyle name="Migliaia 49 6 3 3" xfId="34224" xr:uid="{00000000-0005-0000-0000-00003D900000}"/>
    <cellStyle name="Migliaia 49 6 3 4" xfId="39526" xr:uid="{00000000-0005-0000-0000-00003E900000}"/>
    <cellStyle name="Migliaia 49 6 4" xfId="17136" xr:uid="{00000000-0005-0000-0000-00003F900000}"/>
    <cellStyle name="Migliaia 49 6 4 2" xfId="36252" xr:uid="{00000000-0005-0000-0000-000040900000}"/>
    <cellStyle name="Migliaia 49 6 4 3" xfId="41554" xr:uid="{00000000-0005-0000-0000-000041900000}"/>
    <cellStyle name="Migliaia 49 6 4 4" xfId="30657" xr:uid="{00000000-0005-0000-0000-000042900000}"/>
    <cellStyle name="Migliaia 49 6 5" xfId="33626" xr:uid="{00000000-0005-0000-0000-000043900000}"/>
    <cellStyle name="Migliaia 49 6 6" xfId="38903" xr:uid="{00000000-0005-0000-0000-000044900000}"/>
    <cellStyle name="Migliaia 49 6 7" xfId="13001" xr:uid="{00000000-0005-0000-0000-000045900000}"/>
    <cellStyle name="Migliaia 49 7" xfId="4144" xr:uid="{00000000-0005-0000-0000-000046900000}"/>
    <cellStyle name="Migliaia 49 7 2" xfId="10614" xr:uid="{00000000-0005-0000-0000-000047900000}"/>
    <cellStyle name="Migliaia 49 7 2 2" xfId="31716" xr:uid="{00000000-0005-0000-0000-000048900000}"/>
    <cellStyle name="Migliaia 49 7 2 2 2" xfId="36876" xr:uid="{00000000-0005-0000-0000-000049900000}"/>
    <cellStyle name="Migliaia 49 7 2 2 3" xfId="42178" xr:uid="{00000000-0005-0000-0000-00004A900000}"/>
    <cellStyle name="Migliaia 49 7 2 3" xfId="34225" xr:uid="{00000000-0005-0000-0000-00004B900000}"/>
    <cellStyle name="Migliaia 49 7 2 4" xfId="39527" xr:uid="{00000000-0005-0000-0000-00004C900000}"/>
    <cellStyle name="Migliaia 49 7 3" xfId="17138" xr:uid="{00000000-0005-0000-0000-00004D900000}"/>
    <cellStyle name="Migliaia 49 7 3 2" xfId="36253" xr:uid="{00000000-0005-0000-0000-00004E900000}"/>
    <cellStyle name="Migliaia 49 7 3 3" xfId="41555" xr:uid="{00000000-0005-0000-0000-00004F900000}"/>
    <cellStyle name="Migliaia 49 7 3 4" xfId="30658" xr:uid="{00000000-0005-0000-0000-000050900000}"/>
    <cellStyle name="Migliaia 49 7 4" xfId="33627" xr:uid="{00000000-0005-0000-0000-000051900000}"/>
    <cellStyle name="Migliaia 49 7 5" xfId="38904" xr:uid="{00000000-0005-0000-0000-000052900000}"/>
    <cellStyle name="Migliaia 49 7 6" xfId="13003" xr:uid="{00000000-0005-0000-0000-000053900000}"/>
    <cellStyle name="Migliaia 49 8" xfId="3735" xr:uid="{00000000-0005-0000-0000-000054900000}"/>
    <cellStyle name="Migliaia 49 8 2" xfId="10319" xr:uid="{00000000-0005-0000-0000-000055900000}"/>
    <cellStyle name="Migliaia 49 8 2 2" xfId="31717" xr:uid="{00000000-0005-0000-0000-000056900000}"/>
    <cellStyle name="Migliaia 49 8 2 2 2" xfId="36877" xr:uid="{00000000-0005-0000-0000-000057900000}"/>
    <cellStyle name="Migliaia 49 8 2 2 3" xfId="42179" xr:uid="{00000000-0005-0000-0000-000058900000}"/>
    <cellStyle name="Migliaia 49 8 2 3" xfId="34226" xr:uid="{00000000-0005-0000-0000-000059900000}"/>
    <cellStyle name="Migliaia 49 8 2 4" xfId="39528" xr:uid="{00000000-0005-0000-0000-00005A900000}"/>
    <cellStyle name="Migliaia 49 8 3" xfId="17139" xr:uid="{00000000-0005-0000-0000-00005B900000}"/>
    <cellStyle name="Migliaia 49 8 3 2" xfId="36254" xr:uid="{00000000-0005-0000-0000-00005C900000}"/>
    <cellStyle name="Migliaia 49 8 3 3" xfId="41556" xr:uid="{00000000-0005-0000-0000-00005D900000}"/>
    <cellStyle name="Migliaia 49 8 3 4" xfId="30659" xr:uid="{00000000-0005-0000-0000-00005E900000}"/>
    <cellStyle name="Migliaia 49 8 4" xfId="33628" xr:uid="{00000000-0005-0000-0000-00005F900000}"/>
    <cellStyle name="Migliaia 49 8 5" xfId="38905" xr:uid="{00000000-0005-0000-0000-000060900000}"/>
    <cellStyle name="Migliaia 49 8 6" xfId="13004" xr:uid="{00000000-0005-0000-0000-000061900000}"/>
    <cellStyle name="Migliaia 49 9" xfId="13527" xr:uid="{00000000-0005-0000-0000-000062900000}"/>
    <cellStyle name="Migliaia 49 9 2" xfId="30660" xr:uid="{00000000-0005-0000-0000-000063900000}"/>
    <cellStyle name="Migliaia 49 9 2 2" xfId="36255" xr:uid="{00000000-0005-0000-0000-000064900000}"/>
    <cellStyle name="Migliaia 49 9 2 3" xfId="41557" xr:uid="{00000000-0005-0000-0000-000065900000}"/>
    <cellStyle name="Migliaia 49 9 3" xfId="33629" xr:uid="{00000000-0005-0000-0000-000066900000}"/>
    <cellStyle name="Migliaia 49 9 4" xfId="38906" xr:uid="{00000000-0005-0000-0000-000067900000}"/>
    <cellStyle name="Migliaia 5" xfId="629" xr:uid="{00000000-0005-0000-0000-000068900000}"/>
    <cellStyle name="Migliaia 5 10" xfId="17140" xr:uid="{00000000-0005-0000-0000-000069900000}"/>
    <cellStyle name="Migliaia 5 10 2" xfId="36256" xr:uid="{00000000-0005-0000-0000-00006A900000}"/>
    <cellStyle name="Migliaia 5 10 3" xfId="41558" xr:uid="{00000000-0005-0000-0000-00006B900000}"/>
    <cellStyle name="Migliaia 5 10 4" xfId="30661" xr:uid="{00000000-0005-0000-0000-00006C900000}"/>
    <cellStyle name="Migliaia 5 11" xfId="33630" xr:uid="{00000000-0005-0000-0000-00006D900000}"/>
    <cellStyle name="Migliaia 5 12" xfId="38907" xr:uid="{00000000-0005-0000-0000-00006E900000}"/>
    <cellStyle name="Migliaia 5 13" xfId="1915" xr:uid="{00000000-0005-0000-0000-00006F900000}"/>
    <cellStyle name="Migliaia 5 2" xfId="630" xr:uid="{00000000-0005-0000-0000-000070900000}"/>
    <cellStyle name="Migliaia 5 2 2" xfId="2590" xr:uid="{00000000-0005-0000-0000-000071900000}"/>
    <cellStyle name="Migliaia 5 2 2 2" xfId="4564" xr:uid="{00000000-0005-0000-0000-000072900000}"/>
    <cellStyle name="Migliaia 5 2 2 2 2" xfId="10713" xr:uid="{00000000-0005-0000-0000-000073900000}"/>
    <cellStyle name="Migliaia 5 2 2 2 2 2" xfId="36257" xr:uid="{00000000-0005-0000-0000-000074900000}"/>
    <cellStyle name="Migliaia 5 2 2 2 2 3" xfId="41559" xr:uid="{00000000-0005-0000-0000-000075900000}"/>
    <cellStyle name="Migliaia 5 2 2 2 3" xfId="14803" xr:uid="{00000000-0005-0000-0000-000076900000}"/>
    <cellStyle name="Migliaia 5 2 2 2 4" xfId="17143" xr:uid="{00000000-0005-0000-0000-000077900000}"/>
    <cellStyle name="Migliaia 5 2 2 2 4 2" xfId="38908" xr:uid="{00000000-0005-0000-0000-000078900000}"/>
    <cellStyle name="Migliaia 5 2 2 2 5" xfId="13005" xr:uid="{00000000-0005-0000-0000-000079900000}"/>
    <cellStyle name="Migliaia 5 2 2 3" xfId="7938" xr:uid="{00000000-0005-0000-0000-00007A900000}"/>
    <cellStyle name="Migliaia 5 2 2 3 2" xfId="31718" xr:uid="{00000000-0005-0000-0000-00007B900000}"/>
    <cellStyle name="Migliaia 5 2 2 3 2 2" xfId="36878" xr:uid="{00000000-0005-0000-0000-00007C900000}"/>
    <cellStyle name="Migliaia 5 2 2 3 2 3" xfId="42180" xr:uid="{00000000-0005-0000-0000-00007D900000}"/>
    <cellStyle name="Migliaia 5 2 2 3 3" xfId="34227" xr:uid="{00000000-0005-0000-0000-00007E900000}"/>
    <cellStyle name="Migliaia 5 2 2 3 4" xfId="39529" xr:uid="{00000000-0005-0000-0000-00007F900000}"/>
    <cellStyle name="Migliaia 5 2 2 4" xfId="7124" xr:uid="{00000000-0005-0000-0000-000080900000}"/>
    <cellStyle name="Migliaia 5 2 2 4 2" xfId="17897" xr:uid="{00000000-0005-0000-0000-000081900000}"/>
    <cellStyle name="Migliaia 5 2 2 4 3" xfId="43709" xr:uid="{00000000-0005-0000-0000-000082900000}"/>
    <cellStyle name="Migliaia 5 2 2 4 4" xfId="46890" xr:uid="{00000000-0005-0000-0000-000083900000}"/>
    <cellStyle name="Migliaia 5 2 2 4 5" xfId="49906" xr:uid="{00000000-0005-0000-0000-000084900000}"/>
    <cellStyle name="Migliaia 5 2 2 5" xfId="17142" xr:uid="{00000000-0005-0000-0000-000085900000}"/>
    <cellStyle name="Migliaia 5 2 2 6" xfId="21506" xr:uid="{00000000-0005-0000-0000-000086900000}"/>
    <cellStyle name="Migliaia 5 2 3" xfId="4148" xr:uid="{00000000-0005-0000-0000-000087900000}"/>
    <cellStyle name="Migliaia 5 2 3 2" xfId="10618" xr:uid="{00000000-0005-0000-0000-000088900000}"/>
    <cellStyle name="Migliaia 5 2 3 2 2" xfId="31719" xr:uid="{00000000-0005-0000-0000-000089900000}"/>
    <cellStyle name="Migliaia 5 2 3 2 2 2" xfId="36879" xr:uid="{00000000-0005-0000-0000-00008A900000}"/>
    <cellStyle name="Migliaia 5 2 3 2 2 3" xfId="42181" xr:uid="{00000000-0005-0000-0000-00008B900000}"/>
    <cellStyle name="Migliaia 5 2 3 2 3" xfId="34228" xr:uid="{00000000-0005-0000-0000-00008C900000}"/>
    <cellStyle name="Migliaia 5 2 3 2 4" xfId="39530" xr:uid="{00000000-0005-0000-0000-00008D900000}"/>
    <cellStyle name="Migliaia 5 2 3 3" xfId="17144" xr:uid="{00000000-0005-0000-0000-00008E900000}"/>
    <cellStyle name="Migliaia 5 2 3 3 2" xfId="36258" xr:uid="{00000000-0005-0000-0000-00008F900000}"/>
    <cellStyle name="Migliaia 5 2 3 3 3" xfId="41560" xr:uid="{00000000-0005-0000-0000-000090900000}"/>
    <cellStyle name="Migliaia 5 2 3 3 4" xfId="30662" xr:uid="{00000000-0005-0000-0000-000091900000}"/>
    <cellStyle name="Migliaia 5 2 3 4" xfId="33631" xr:uid="{00000000-0005-0000-0000-000092900000}"/>
    <cellStyle name="Migliaia 5 2 3 5" xfId="38909" xr:uid="{00000000-0005-0000-0000-000093900000}"/>
    <cellStyle name="Migliaia 5 2 3 6" xfId="13006" xr:uid="{00000000-0005-0000-0000-000094900000}"/>
    <cellStyle name="Migliaia 5 2 4" xfId="3740" xr:uid="{00000000-0005-0000-0000-000095900000}"/>
    <cellStyle name="Migliaia 5 2 4 2" xfId="10323" xr:uid="{00000000-0005-0000-0000-000096900000}"/>
    <cellStyle name="Migliaia 5 2 4 2 2" xfId="36259" xr:uid="{00000000-0005-0000-0000-000097900000}"/>
    <cellStyle name="Migliaia 5 2 4 2 3" xfId="41561" xr:uid="{00000000-0005-0000-0000-000098900000}"/>
    <cellStyle name="Migliaia 5 2 4 3" xfId="15003" xr:uid="{00000000-0005-0000-0000-000099900000}"/>
    <cellStyle name="Migliaia 5 2 4 4" xfId="17145" xr:uid="{00000000-0005-0000-0000-00009A900000}"/>
    <cellStyle name="Migliaia 5 2 4 4 2" xfId="38910" xr:uid="{00000000-0005-0000-0000-00009B900000}"/>
    <cellStyle name="Migliaia 5 2 4 5" xfId="13007" xr:uid="{00000000-0005-0000-0000-00009C900000}"/>
    <cellStyle name="Migliaia 5 2 5" xfId="9453" xr:uid="{00000000-0005-0000-0000-00009D900000}"/>
    <cellStyle name="Migliaia 5 2 5 2" xfId="30663" xr:uid="{00000000-0005-0000-0000-00009E900000}"/>
    <cellStyle name="Migliaia 5 2 5 2 2" xfId="36260" xr:uid="{00000000-0005-0000-0000-00009F900000}"/>
    <cellStyle name="Migliaia 5 2 5 2 3" xfId="41562" xr:uid="{00000000-0005-0000-0000-0000A0900000}"/>
    <cellStyle name="Migliaia 5 2 5 3" xfId="33632" xr:uid="{00000000-0005-0000-0000-0000A1900000}"/>
    <cellStyle name="Migliaia 5 2 5 4" xfId="38911" xr:uid="{00000000-0005-0000-0000-0000A2900000}"/>
    <cellStyle name="Migliaia 5 2 6" xfId="17141" xr:uid="{00000000-0005-0000-0000-0000A3900000}"/>
    <cellStyle name="Migliaia 5 2 6 2" xfId="30664" xr:uid="{00000000-0005-0000-0000-0000A4900000}"/>
    <cellStyle name="Migliaia 5 2 6 2 2" xfId="36261" xr:uid="{00000000-0005-0000-0000-0000A5900000}"/>
    <cellStyle name="Migliaia 5 2 6 2 3" xfId="41563" xr:uid="{00000000-0005-0000-0000-0000A6900000}"/>
    <cellStyle name="Migliaia 5 2 6 3" xfId="33633" xr:uid="{00000000-0005-0000-0000-0000A7900000}"/>
    <cellStyle name="Migliaia 5 2 6 4" xfId="38912" xr:uid="{00000000-0005-0000-0000-0000A8900000}"/>
    <cellStyle name="Migliaia 5 2 6 5" xfId="21507" xr:uid="{00000000-0005-0000-0000-0000A9900000}"/>
    <cellStyle name="Migliaia 5 2 7" xfId="21505" xr:uid="{00000000-0005-0000-0000-0000AA900000}"/>
    <cellStyle name="Migliaia 5 2 8" xfId="1916" xr:uid="{00000000-0005-0000-0000-0000AB900000}"/>
    <cellStyle name="Migliaia 5 3" xfId="631" xr:uid="{00000000-0005-0000-0000-0000AC900000}"/>
    <cellStyle name="Migliaia 5 3 10" xfId="21508" xr:uid="{00000000-0005-0000-0000-0000AD900000}"/>
    <cellStyle name="Migliaia 5 3 11" xfId="13008" xr:uid="{00000000-0005-0000-0000-0000AE900000}"/>
    <cellStyle name="Migliaia 5 3 12" xfId="1917" xr:uid="{00000000-0005-0000-0000-0000AF900000}"/>
    <cellStyle name="Migliaia 5 3 2" xfId="632" xr:uid="{00000000-0005-0000-0000-0000B0900000}"/>
    <cellStyle name="Migliaia 5 3 2 2" xfId="4566" xr:uid="{00000000-0005-0000-0000-0000B1900000}"/>
    <cellStyle name="Migliaia 5 3 2 2 2" xfId="8368" xr:uid="{00000000-0005-0000-0000-0000B2900000}"/>
    <cellStyle name="Migliaia 5 3 2 2 2 2" xfId="14804" xr:uid="{00000000-0005-0000-0000-0000B3900000}"/>
    <cellStyle name="Migliaia 5 3 2 2 2 2 2" xfId="18194" xr:uid="{00000000-0005-0000-0000-0000B4900000}"/>
    <cellStyle name="Migliaia 5 3 2 2 2 2 2 2" xfId="36262" xr:uid="{00000000-0005-0000-0000-0000B5900000}"/>
    <cellStyle name="Migliaia 5 3 2 2 2 2 3" xfId="41564" xr:uid="{00000000-0005-0000-0000-0000B6900000}"/>
    <cellStyle name="Migliaia 5 3 2 2 2 2 4" xfId="30665" xr:uid="{00000000-0005-0000-0000-0000B7900000}"/>
    <cellStyle name="Migliaia 5 3 2 2 2 3" xfId="33634" xr:uid="{00000000-0005-0000-0000-0000B8900000}"/>
    <cellStyle name="Migliaia 5 3 2 2 2 4" xfId="38913" xr:uid="{00000000-0005-0000-0000-0000B9900000}"/>
    <cellStyle name="Migliaia 5 3 2 2 2 5" xfId="33463" xr:uid="{00000000-0005-0000-0000-0000BA900000}"/>
    <cellStyle name="Migliaia 5 3 2 2 2 6" xfId="47200" xr:uid="{00000000-0005-0000-0000-0000BB900000}"/>
    <cellStyle name="Migliaia 5 3 2 2 2 7" xfId="50216" xr:uid="{00000000-0005-0000-0000-0000BC900000}"/>
    <cellStyle name="Migliaia 5 3 2 2 2 8" xfId="13992" xr:uid="{00000000-0005-0000-0000-0000BD900000}"/>
    <cellStyle name="Migliaia 5 3 2 2 3" xfId="7876" xr:uid="{00000000-0005-0000-0000-0000BE900000}"/>
    <cellStyle name="Migliaia 5 3 2 2 4" xfId="7125" xr:uid="{00000000-0005-0000-0000-0000BF900000}"/>
    <cellStyle name="Migliaia 5 3 2 2 4 2" xfId="17898" xr:uid="{00000000-0005-0000-0000-0000C0900000}"/>
    <cellStyle name="Migliaia 5 3 2 2 4 3" xfId="33566" xr:uid="{00000000-0005-0000-0000-0000C1900000}"/>
    <cellStyle name="Migliaia 5 3 2 2 4 4" xfId="46891" xr:uid="{00000000-0005-0000-0000-0000C2900000}"/>
    <cellStyle name="Migliaia 5 3 2 2 4 5" xfId="49907" xr:uid="{00000000-0005-0000-0000-0000C3900000}"/>
    <cellStyle name="Migliaia 5 3 2 2 5" xfId="17148" xr:uid="{00000000-0005-0000-0000-0000C4900000}"/>
    <cellStyle name="Migliaia 5 3 2 2 6" xfId="21510" xr:uid="{00000000-0005-0000-0000-0000C5900000}"/>
    <cellStyle name="Migliaia 5 3 2 3" xfId="3742" xr:uid="{00000000-0005-0000-0000-0000C6900000}"/>
    <cellStyle name="Migliaia 5 3 2 3 2" xfId="7963" xr:uid="{00000000-0005-0000-0000-0000C7900000}"/>
    <cellStyle name="Migliaia 5 3 2 3 2 2" xfId="36263" xr:uid="{00000000-0005-0000-0000-0000C8900000}"/>
    <cellStyle name="Migliaia 5 3 2 3 2 3" xfId="41565" xr:uid="{00000000-0005-0000-0000-0000C9900000}"/>
    <cellStyle name="Migliaia 5 3 2 3 2 4" xfId="30666" xr:uid="{00000000-0005-0000-0000-0000CA900000}"/>
    <cellStyle name="Migliaia 5 3 2 3 3" xfId="8369" xr:uid="{00000000-0005-0000-0000-0000CB900000}"/>
    <cellStyle name="Migliaia 5 3 2 3 4" xfId="17149" xr:uid="{00000000-0005-0000-0000-0000CC900000}"/>
    <cellStyle name="Migliaia 5 3 2 3 4 2" xfId="38914" xr:uid="{00000000-0005-0000-0000-0000CD900000}"/>
    <cellStyle name="Migliaia 5 3 2 3 5" xfId="13009" xr:uid="{00000000-0005-0000-0000-0000CE900000}"/>
    <cellStyle name="Migliaia 5 3 2 4" xfId="7715" xr:uid="{00000000-0005-0000-0000-0000CF900000}"/>
    <cellStyle name="Migliaia 5 3 2 4 2" xfId="14410" xr:uid="{00000000-0005-0000-0000-0000D0900000}"/>
    <cellStyle name="Migliaia 5 3 2 4 2 2" xfId="36264" xr:uid="{00000000-0005-0000-0000-0000D1900000}"/>
    <cellStyle name="Migliaia 5 3 2 4 2 3" xfId="41566" xr:uid="{00000000-0005-0000-0000-0000D2900000}"/>
    <cellStyle name="Migliaia 5 3 2 4 3" xfId="33635" xr:uid="{00000000-0005-0000-0000-0000D3900000}"/>
    <cellStyle name="Migliaia 5 3 2 4 4" xfId="38915" xr:uid="{00000000-0005-0000-0000-0000D4900000}"/>
    <cellStyle name="Migliaia 5 3 2 4 5" xfId="13530" xr:uid="{00000000-0005-0000-0000-0000D5900000}"/>
    <cellStyle name="Migliaia 5 3 2 5" xfId="13600" xr:uid="{00000000-0005-0000-0000-0000D6900000}"/>
    <cellStyle name="Migliaia 5 3 2 5 2" xfId="30667" xr:uid="{00000000-0005-0000-0000-0000D7900000}"/>
    <cellStyle name="Migliaia 5 3 2 5 2 2" xfId="36265" xr:uid="{00000000-0005-0000-0000-0000D8900000}"/>
    <cellStyle name="Migliaia 5 3 2 5 2 3" xfId="41567" xr:uid="{00000000-0005-0000-0000-0000D9900000}"/>
    <cellStyle name="Migliaia 5 3 2 5 3" xfId="33636" xr:uid="{00000000-0005-0000-0000-0000DA900000}"/>
    <cellStyle name="Migliaia 5 3 2 5 4" xfId="38916" xr:uid="{00000000-0005-0000-0000-0000DB900000}"/>
    <cellStyle name="Migliaia 5 3 2 6" xfId="17147" xr:uid="{00000000-0005-0000-0000-0000DC900000}"/>
    <cellStyle name="Migliaia 5 3 2 6 2" xfId="30668" xr:uid="{00000000-0005-0000-0000-0000DD900000}"/>
    <cellStyle name="Migliaia 5 3 2 6 2 2" xfId="36266" xr:uid="{00000000-0005-0000-0000-0000DE900000}"/>
    <cellStyle name="Migliaia 5 3 2 6 2 3" xfId="41568" xr:uid="{00000000-0005-0000-0000-0000DF900000}"/>
    <cellStyle name="Migliaia 5 3 2 6 3" xfId="33637" xr:uid="{00000000-0005-0000-0000-0000E0900000}"/>
    <cellStyle name="Migliaia 5 3 2 6 4" xfId="38917" xr:uid="{00000000-0005-0000-0000-0000E1900000}"/>
    <cellStyle name="Migliaia 5 3 2 6 5" xfId="21511" xr:uid="{00000000-0005-0000-0000-0000E2900000}"/>
    <cellStyle name="Migliaia 5 3 2 7" xfId="21509" xr:uid="{00000000-0005-0000-0000-0000E3900000}"/>
    <cellStyle name="Migliaia 5 3 2 8" xfId="2592" xr:uid="{00000000-0005-0000-0000-0000E4900000}"/>
    <cellStyle name="Migliaia 5 3 3" xfId="2591" xr:uid="{00000000-0005-0000-0000-0000E5900000}"/>
    <cellStyle name="Migliaia 5 3 3 2" xfId="4565" xr:uid="{00000000-0005-0000-0000-0000E6900000}"/>
    <cellStyle name="Migliaia 5 3 3 2 2" xfId="6080" xr:uid="{00000000-0005-0000-0000-0000E7900000}"/>
    <cellStyle name="Migliaia 5 3 3 2 2 2" xfId="36268" xr:uid="{00000000-0005-0000-0000-0000E8900000}"/>
    <cellStyle name="Migliaia 5 3 3 2 2 3" xfId="41570" xr:uid="{00000000-0005-0000-0000-0000E9900000}"/>
    <cellStyle name="Migliaia 5 3 3 2 3" xfId="14559" xr:uid="{00000000-0005-0000-0000-0000EA900000}"/>
    <cellStyle name="Migliaia 5 3 3 2 4" xfId="17151" xr:uid="{00000000-0005-0000-0000-0000EB900000}"/>
    <cellStyle name="Migliaia 5 3 3 2 4 2" xfId="38919" xr:uid="{00000000-0005-0000-0000-0000EC900000}"/>
    <cellStyle name="Migliaia 5 3 3 2 5" xfId="13011" xr:uid="{00000000-0005-0000-0000-0000ED900000}"/>
    <cellStyle name="Migliaia 5 3 3 3" xfId="5832" xr:uid="{00000000-0005-0000-0000-0000EE900000}"/>
    <cellStyle name="Migliaia 5 3 3 3 2" xfId="30670" xr:uid="{00000000-0005-0000-0000-0000EF900000}"/>
    <cellStyle name="Migliaia 5 3 3 3 2 2" xfId="36269" xr:uid="{00000000-0005-0000-0000-0000F0900000}"/>
    <cellStyle name="Migliaia 5 3 3 3 2 3" xfId="41571" xr:uid="{00000000-0005-0000-0000-0000F1900000}"/>
    <cellStyle name="Migliaia 5 3 3 3 3" xfId="33639" xr:uid="{00000000-0005-0000-0000-0000F2900000}"/>
    <cellStyle name="Migliaia 5 3 3 3 4" xfId="38920" xr:uid="{00000000-0005-0000-0000-0000F3900000}"/>
    <cellStyle name="Migliaia 5 3 3 4" xfId="17150" xr:uid="{00000000-0005-0000-0000-0000F4900000}"/>
    <cellStyle name="Migliaia 5 3 3 4 2" xfId="30671" xr:uid="{00000000-0005-0000-0000-0000F5900000}"/>
    <cellStyle name="Migliaia 5 3 3 4 2 2" xfId="36270" xr:uid="{00000000-0005-0000-0000-0000F6900000}"/>
    <cellStyle name="Migliaia 5 3 3 4 2 3" xfId="41572" xr:uid="{00000000-0005-0000-0000-0000F7900000}"/>
    <cellStyle name="Migliaia 5 3 3 4 3" xfId="33640" xr:uid="{00000000-0005-0000-0000-0000F8900000}"/>
    <cellStyle name="Migliaia 5 3 3 4 4" xfId="38921" xr:uid="{00000000-0005-0000-0000-0000F9900000}"/>
    <cellStyle name="Migliaia 5 3 3 4 5" xfId="21512" xr:uid="{00000000-0005-0000-0000-0000FA900000}"/>
    <cellStyle name="Migliaia 5 3 3 5" xfId="21513" xr:uid="{00000000-0005-0000-0000-0000FB900000}"/>
    <cellStyle name="Migliaia 5 3 3 5 2" xfId="30672" xr:uid="{00000000-0005-0000-0000-0000FC900000}"/>
    <cellStyle name="Migliaia 5 3 3 5 2 2" xfId="36271" xr:uid="{00000000-0005-0000-0000-0000FD900000}"/>
    <cellStyle name="Migliaia 5 3 3 5 2 3" xfId="41573" xr:uid="{00000000-0005-0000-0000-0000FE900000}"/>
    <cellStyle name="Migliaia 5 3 3 5 3" xfId="33641" xr:uid="{00000000-0005-0000-0000-0000FF900000}"/>
    <cellStyle name="Migliaia 5 3 3 5 4" xfId="38922" xr:uid="{00000000-0005-0000-0000-000000910000}"/>
    <cellStyle name="Migliaia 5 3 3 6" xfId="30669" xr:uid="{00000000-0005-0000-0000-000001910000}"/>
    <cellStyle name="Migliaia 5 3 3 6 2" xfId="36267" xr:uid="{00000000-0005-0000-0000-000002910000}"/>
    <cellStyle name="Migliaia 5 3 3 6 3" xfId="41569" xr:uid="{00000000-0005-0000-0000-000003910000}"/>
    <cellStyle name="Migliaia 5 3 3 7" xfId="33638" xr:uid="{00000000-0005-0000-0000-000004910000}"/>
    <cellStyle name="Migliaia 5 3 3 8" xfId="38918" xr:uid="{00000000-0005-0000-0000-000005910000}"/>
    <cellStyle name="Migliaia 5 3 3 9" xfId="13010" xr:uid="{00000000-0005-0000-0000-000006910000}"/>
    <cellStyle name="Migliaia 5 3 4" xfId="3311" xr:uid="{00000000-0005-0000-0000-000007910000}"/>
    <cellStyle name="Migliaia 5 3 4 2" xfId="4821" xr:uid="{00000000-0005-0000-0000-000008910000}"/>
    <cellStyle name="Migliaia 5 3 4 2 2" xfId="10773" xr:uid="{00000000-0005-0000-0000-000009910000}"/>
    <cellStyle name="Migliaia 5 3 4 2 3" xfId="14887" xr:uid="{00000000-0005-0000-0000-00000A910000}"/>
    <cellStyle name="Migliaia 5 3 4 2 4" xfId="17153" xr:uid="{00000000-0005-0000-0000-00000B910000}"/>
    <cellStyle name="Migliaia 5 3 4 2 5" xfId="28740" xr:uid="{00000000-0005-0000-0000-00000C910000}"/>
    <cellStyle name="Migliaia 5 3 4 2 6" xfId="13013" xr:uid="{00000000-0005-0000-0000-00000D910000}"/>
    <cellStyle name="Migliaia 5 3 4 3" xfId="10021" xr:uid="{00000000-0005-0000-0000-00000E910000}"/>
    <cellStyle name="Migliaia 5 3 4 3 2" xfId="31720" xr:uid="{00000000-0005-0000-0000-00000F910000}"/>
    <cellStyle name="Migliaia 5 3 4 3 2 2" xfId="36880" xr:uid="{00000000-0005-0000-0000-000010910000}"/>
    <cellStyle name="Migliaia 5 3 4 3 2 3" xfId="42182" xr:uid="{00000000-0005-0000-0000-000011910000}"/>
    <cellStyle name="Migliaia 5 3 4 3 3" xfId="34229" xr:uid="{00000000-0005-0000-0000-000012910000}"/>
    <cellStyle name="Migliaia 5 3 4 3 4" xfId="39531" xr:uid="{00000000-0005-0000-0000-000013910000}"/>
    <cellStyle name="Migliaia 5 3 4 4" xfId="17152" xr:uid="{00000000-0005-0000-0000-000014910000}"/>
    <cellStyle name="Migliaia 5 3 4 4 2" xfId="36272" xr:uid="{00000000-0005-0000-0000-000015910000}"/>
    <cellStyle name="Migliaia 5 3 4 4 3" xfId="41574" xr:uid="{00000000-0005-0000-0000-000016910000}"/>
    <cellStyle name="Migliaia 5 3 4 4 4" xfId="30673" xr:uid="{00000000-0005-0000-0000-000017910000}"/>
    <cellStyle name="Migliaia 5 3 4 5" xfId="33642" xr:uid="{00000000-0005-0000-0000-000018910000}"/>
    <cellStyle name="Migliaia 5 3 4 6" xfId="38923" xr:uid="{00000000-0005-0000-0000-000019910000}"/>
    <cellStyle name="Migliaia 5 3 4 7" xfId="13012" xr:uid="{00000000-0005-0000-0000-00001A910000}"/>
    <cellStyle name="Migliaia 5 3 5" xfId="4149" xr:uid="{00000000-0005-0000-0000-00001B910000}"/>
    <cellStyle name="Migliaia 5 3 5 2" xfId="10619" xr:uid="{00000000-0005-0000-0000-00001C910000}"/>
    <cellStyle name="Migliaia 5 3 5 2 2" xfId="31721" xr:uid="{00000000-0005-0000-0000-00001D910000}"/>
    <cellStyle name="Migliaia 5 3 5 2 2 2" xfId="36881" xr:uid="{00000000-0005-0000-0000-00001E910000}"/>
    <cellStyle name="Migliaia 5 3 5 2 2 3" xfId="42183" xr:uid="{00000000-0005-0000-0000-00001F910000}"/>
    <cellStyle name="Migliaia 5 3 5 2 3" xfId="34230" xr:uid="{00000000-0005-0000-0000-000020910000}"/>
    <cellStyle name="Migliaia 5 3 5 2 4" xfId="39532" xr:uid="{00000000-0005-0000-0000-000021910000}"/>
    <cellStyle name="Migliaia 5 3 5 3" xfId="17154" xr:uid="{00000000-0005-0000-0000-000022910000}"/>
    <cellStyle name="Migliaia 5 3 5 3 2" xfId="36273" xr:uid="{00000000-0005-0000-0000-000023910000}"/>
    <cellStyle name="Migliaia 5 3 5 3 3" xfId="41575" xr:uid="{00000000-0005-0000-0000-000024910000}"/>
    <cellStyle name="Migliaia 5 3 5 3 4" xfId="30674" xr:uid="{00000000-0005-0000-0000-000025910000}"/>
    <cellStyle name="Migliaia 5 3 5 4" xfId="33643" xr:uid="{00000000-0005-0000-0000-000026910000}"/>
    <cellStyle name="Migliaia 5 3 5 5" xfId="38924" xr:uid="{00000000-0005-0000-0000-000027910000}"/>
    <cellStyle name="Migliaia 5 3 5 6" xfId="13014" xr:uid="{00000000-0005-0000-0000-000028910000}"/>
    <cellStyle name="Migliaia 5 3 6" xfId="3741" xr:uid="{00000000-0005-0000-0000-000029910000}"/>
    <cellStyle name="Migliaia 5 3 6 2" xfId="10324" xr:uid="{00000000-0005-0000-0000-00002A910000}"/>
    <cellStyle name="Migliaia 5 3 6 2 2" xfId="36274" xr:uid="{00000000-0005-0000-0000-00002B910000}"/>
    <cellStyle name="Migliaia 5 3 6 2 3" xfId="41576" xr:uid="{00000000-0005-0000-0000-00002C910000}"/>
    <cellStyle name="Migliaia 5 3 6 3" xfId="15002" xr:uid="{00000000-0005-0000-0000-00002D910000}"/>
    <cellStyle name="Migliaia 5 3 6 4" xfId="17155" xr:uid="{00000000-0005-0000-0000-00002E910000}"/>
    <cellStyle name="Migliaia 5 3 6 4 2" xfId="38925" xr:uid="{00000000-0005-0000-0000-00002F910000}"/>
    <cellStyle name="Migliaia 5 3 6 5" xfId="13015" xr:uid="{00000000-0005-0000-0000-000030910000}"/>
    <cellStyle name="Migliaia 5 3 7" xfId="8555" xr:uid="{00000000-0005-0000-0000-000031910000}"/>
    <cellStyle name="Migliaia 5 3 7 2" xfId="30675" xr:uid="{00000000-0005-0000-0000-000032910000}"/>
    <cellStyle name="Migliaia 5 3 7 2 2" xfId="36275" xr:uid="{00000000-0005-0000-0000-000033910000}"/>
    <cellStyle name="Migliaia 5 3 7 2 3" xfId="41577" xr:uid="{00000000-0005-0000-0000-000034910000}"/>
    <cellStyle name="Migliaia 5 3 7 3" xfId="33644" xr:uid="{00000000-0005-0000-0000-000035910000}"/>
    <cellStyle name="Migliaia 5 3 7 4" xfId="38926" xr:uid="{00000000-0005-0000-0000-000036910000}"/>
    <cellStyle name="Migliaia 5 3 8" xfId="13601" xr:uid="{00000000-0005-0000-0000-000037910000}"/>
    <cellStyle name="Migliaia 5 3 8 2" xfId="30676" xr:uid="{00000000-0005-0000-0000-000038910000}"/>
    <cellStyle name="Migliaia 5 3 8 2 2" xfId="36276" xr:uid="{00000000-0005-0000-0000-000039910000}"/>
    <cellStyle name="Migliaia 5 3 8 2 3" xfId="41578" xr:uid="{00000000-0005-0000-0000-00003A910000}"/>
    <cellStyle name="Migliaia 5 3 8 3" xfId="33645" xr:uid="{00000000-0005-0000-0000-00003B910000}"/>
    <cellStyle name="Migliaia 5 3 8 4" xfId="38927" xr:uid="{00000000-0005-0000-0000-00003C910000}"/>
    <cellStyle name="Migliaia 5 3 8 5" xfId="21514" xr:uid="{00000000-0005-0000-0000-00003D910000}"/>
    <cellStyle name="Migliaia 5 3 9" xfId="17146" xr:uid="{00000000-0005-0000-0000-00003E910000}"/>
    <cellStyle name="Migliaia 5 4" xfId="633" xr:uid="{00000000-0005-0000-0000-00003F910000}"/>
    <cellStyle name="Migliaia 5 4 2" xfId="4567" xr:uid="{00000000-0005-0000-0000-000040910000}"/>
    <cellStyle name="Migliaia 5 4 2 2" xfId="5179" xr:uid="{00000000-0005-0000-0000-000041910000}"/>
    <cellStyle name="Migliaia 5 4 2 2 2" xfId="30677" xr:uid="{00000000-0005-0000-0000-000042910000}"/>
    <cellStyle name="Migliaia 5 4 2 2 2 2" xfId="36277" xr:uid="{00000000-0005-0000-0000-000043910000}"/>
    <cellStyle name="Migliaia 5 4 2 2 2 3" xfId="41579" xr:uid="{00000000-0005-0000-0000-000044910000}"/>
    <cellStyle name="Migliaia 5 4 2 2 3" xfId="33646" xr:uid="{00000000-0005-0000-0000-000045910000}"/>
    <cellStyle name="Migliaia 5 4 2 2 4" xfId="38928" xr:uid="{00000000-0005-0000-0000-000046910000}"/>
    <cellStyle name="Migliaia 5 4 2 3" xfId="8370" xr:uid="{00000000-0005-0000-0000-000047910000}"/>
    <cellStyle name="Migliaia 5 4 2 3 2" xfId="30678" xr:uid="{00000000-0005-0000-0000-000048910000}"/>
    <cellStyle name="Migliaia 5 4 2 3 2 2" xfId="36278" xr:uid="{00000000-0005-0000-0000-000049910000}"/>
    <cellStyle name="Migliaia 5 4 2 3 2 3" xfId="41580" xr:uid="{00000000-0005-0000-0000-00004A910000}"/>
    <cellStyle name="Migliaia 5 4 2 3 3" xfId="33647" xr:uid="{00000000-0005-0000-0000-00004B910000}"/>
    <cellStyle name="Migliaia 5 4 2 3 4" xfId="38929" xr:uid="{00000000-0005-0000-0000-00004C910000}"/>
    <cellStyle name="Migliaia 5 4 2 4" xfId="7717" xr:uid="{00000000-0005-0000-0000-00004D910000}"/>
    <cellStyle name="Migliaia 5 4 2 5" xfId="7127" xr:uid="{00000000-0005-0000-0000-00004E910000}"/>
    <cellStyle name="Migliaia 5 4 2 5 2" xfId="17900" xr:uid="{00000000-0005-0000-0000-00004F910000}"/>
    <cellStyle name="Migliaia 5 4 2 5 3" xfId="42992" xr:uid="{00000000-0005-0000-0000-000050910000}"/>
    <cellStyle name="Migliaia 5 4 2 5 4" xfId="46893" xr:uid="{00000000-0005-0000-0000-000051910000}"/>
    <cellStyle name="Migliaia 5 4 2 5 5" xfId="49909" xr:uid="{00000000-0005-0000-0000-000052910000}"/>
    <cellStyle name="Migliaia 5 4 2 6" xfId="17157" xr:uid="{00000000-0005-0000-0000-000053910000}"/>
    <cellStyle name="Migliaia 5 4 2 7" xfId="21516" xr:uid="{00000000-0005-0000-0000-000054910000}"/>
    <cellStyle name="Migliaia 5 4 3" xfId="5180" xr:uid="{00000000-0005-0000-0000-000055910000}"/>
    <cellStyle name="Migliaia 5 4 3 2" xfId="14560" xr:uid="{00000000-0005-0000-0000-000056910000}"/>
    <cellStyle name="Migliaia 5 4 3 2 2" xfId="36279" xr:uid="{00000000-0005-0000-0000-000057910000}"/>
    <cellStyle name="Migliaia 5 4 3 2 3" xfId="41581" xr:uid="{00000000-0005-0000-0000-000058910000}"/>
    <cellStyle name="Migliaia 5 4 3 3" xfId="33648" xr:uid="{00000000-0005-0000-0000-000059910000}"/>
    <cellStyle name="Migliaia 5 4 3 4" xfId="38930" xr:uid="{00000000-0005-0000-0000-00005A910000}"/>
    <cellStyle name="Migliaia 5 4 3 5" xfId="13599" xr:uid="{00000000-0005-0000-0000-00005B910000}"/>
    <cellStyle name="Migliaia 5 4 4" xfId="8371" xr:uid="{00000000-0005-0000-0000-00005C910000}"/>
    <cellStyle name="Migliaia 5 4 4 2" xfId="30679" xr:uid="{00000000-0005-0000-0000-00005D910000}"/>
    <cellStyle name="Migliaia 5 4 4 2 2" xfId="36280" xr:uid="{00000000-0005-0000-0000-00005E910000}"/>
    <cellStyle name="Migliaia 5 4 4 2 3" xfId="41582" xr:uid="{00000000-0005-0000-0000-00005F910000}"/>
    <cellStyle name="Migliaia 5 4 4 3" xfId="33649" xr:uid="{00000000-0005-0000-0000-000060910000}"/>
    <cellStyle name="Migliaia 5 4 4 4" xfId="38931" xr:uid="{00000000-0005-0000-0000-000061910000}"/>
    <cellStyle name="Migliaia 5 4 5" xfId="7716" xr:uid="{00000000-0005-0000-0000-000062910000}"/>
    <cellStyle name="Migliaia 5 4 5 2" xfId="30680" xr:uid="{00000000-0005-0000-0000-000063910000}"/>
    <cellStyle name="Migliaia 5 4 5 2 2" xfId="36281" xr:uid="{00000000-0005-0000-0000-000064910000}"/>
    <cellStyle name="Migliaia 5 4 5 2 3" xfId="41583" xr:uid="{00000000-0005-0000-0000-000065910000}"/>
    <cellStyle name="Migliaia 5 4 5 3" xfId="33650" xr:uid="{00000000-0005-0000-0000-000066910000}"/>
    <cellStyle name="Migliaia 5 4 5 4" xfId="38932" xr:uid="{00000000-0005-0000-0000-000067910000}"/>
    <cellStyle name="Migliaia 5 4 6" xfId="7126" xr:uid="{00000000-0005-0000-0000-000068910000}"/>
    <cellStyle name="Migliaia 5 4 6 2" xfId="17899" xr:uid="{00000000-0005-0000-0000-000069910000}"/>
    <cellStyle name="Migliaia 5 4 6 2 2" xfId="36282" xr:uid="{00000000-0005-0000-0000-00006A910000}"/>
    <cellStyle name="Migliaia 5 4 6 2 3" xfId="41584" xr:uid="{00000000-0005-0000-0000-00006B910000}"/>
    <cellStyle name="Migliaia 5 4 6 2 4" xfId="30681" xr:uid="{00000000-0005-0000-0000-00006C910000}"/>
    <cellStyle name="Migliaia 5 4 6 3" xfId="33651" xr:uid="{00000000-0005-0000-0000-00006D910000}"/>
    <cellStyle name="Migliaia 5 4 6 4" xfId="38933" xr:uid="{00000000-0005-0000-0000-00006E910000}"/>
    <cellStyle name="Migliaia 5 4 6 5" xfId="21517" xr:uid="{00000000-0005-0000-0000-00006F910000}"/>
    <cellStyle name="Migliaia 5 4 6 6" xfId="28628" xr:uid="{00000000-0005-0000-0000-000070910000}"/>
    <cellStyle name="Migliaia 5 4 6 7" xfId="46892" xr:uid="{00000000-0005-0000-0000-000071910000}"/>
    <cellStyle name="Migliaia 5 4 6 8" xfId="49908" xr:uid="{00000000-0005-0000-0000-000072910000}"/>
    <cellStyle name="Migliaia 5 4 7" xfId="17156" xr:uid="{00000000-0005-0000-0000-000073910000}"/>
    <cellStyle name="Migliaia 5 4 7 2" xfId="30682" xr:uid="{00000000-0005-0000-0000-000074910000}"/>
    <cellStyle name="Migliaia 5 4 7 2 2" xfId="36283" xr:uid="{00000000-0005-0000-0000-000075910000}"/>
    <cellStyle name="Migliaia 5 4 7 2 3" xfId="41585" xr:uid="{00000000-0005-0000-0000-000076910000}"/>
    <cellStyle name="Migliaia 5 4 7 3" xfId="33652" xr:uid="{00000000-0005-0000-0000-000077910000}"/>
    <cellStyle name="Migliaia 5 4 7 4" xfId="38934" xr:uid="{00000000-0005-0000-0000-000078910000}"/>
    <cellStyle name="Migliaia 5 4 7 5" xfId="21518" xr:uid="{00000000-0005-0000-0000-000079910000}"/>
    <cellStyle name="Migliaia 5 4 8" xfId="21515" xr:uid="{00000000-0005-0000-0000-00007A910000}"/>
    <cellStyle name="Migliaia 5 4 9" xfId="2593" xr:uid="{00000000-0005-0000-0000-00007B910000}"/>
    <cellStyle name="Migliaia 5 5" xfId="634" xr:uid="{00000000-0005-0000-0000-00007C910000}"/>
    <cellStyle name="Migliaia 5 5 2" xfId="4568" xr:uid="{00000000-0005-0000-0000-00007D910000}"/>
    <cellStyle name="Migliaia 5 5 2 2" xfId="14805" xr:uid="{00000000-0005-0000-0000-00007E910000}"/>
    <cellStyle name="Migliaia 5 5 2 2 2" xfId="36284" xr:uid="{00000000-0005-0000-0000-00007F910000}"/>
    <cellStyle name="Migliaia 5 5 2 2 3" xfId="41586" xr:uid="{00000000-0005-0000-0000-000080910000}"/>
    <cellStyle name="Migliaia 5 5 2 3" xfId="17159" xr:uid="{00000000-0005-0000-0000-000081910000}"/>
    <cellStyle name="Migliaia 5 5 2 3 2" xfId="33653" xr:uid="{00000000-0005-0000-0000-000082910000}"/>
    <cellStyle name="Migliaia 5 5 2 4" xfId="38935" xr:uid="{00000000-0005-0000-0000-000083910000}"/>
    <cellStyle name="Migliaia 5 5 2 5" xfId="13016" xr:uid="{00000000-0005-0000-0000-000084910000}"/>
    <cellStyle name="Migliaia 5 5 3" xfId="7718" xr:uid="{00000000-0005-0000-0000-000085910000}"/>
    <cellStyle name="Migliaia 5 5 3 2" xfId="30683" xr:uid="{00000000-0005-0000-0000-000086910000}"/>
    <cellStyle name="Migliaia 5 5 3 2 2" xfId="36285" xr:uid="{00000000-0005-0000-0000-000087910000}"/>
    <cellStyle name="Migliaia 5 5 3 2 3" xfId="41587" xr:uid="{00000000-0005-0000-0000-000088910000}"/>
    <cellStyle name="Migliaia 5 5 3 3" xfId="33654" xr:uid="{00000000-0005-0000-0000-000089910000}"/>
    <cellStyle name="Migliaia 5 5 3 4" xfId="38936" xr:uid="{00000000-0005-0000-0000-00008A910000}"/>
    <cellStyle name="Migliaia 5 5 4" xfId="7128" xr:uid="{00000000-0005-0000-0000-00008B910000}"/>
    <cellStyle name="Migliaia 5 5 4 2" xfId="17901" xr:uid="{00000000-0005-0000-0000-00008C910000}"/>
    <cellStyle name="Migliaia 5 5 4 2 2" xfId="36286" xr:uid="{00000000-0005-0000-0000-00008D910000}"/>
    <cellStyle name="Migliaia 5 5 4 2 3" xfId="41588" xr:uid="{00000000-0005-0000-0000-00008E910000}"/>
    <cellStyle name="Migliaia 5 5 4 2 4" xfId="30684" xr:uid="{00000000-0005-0000-0000-00008F910000}"/>
    <cellStyle name="Migliaia 5 5 4 3" xfId="33655" xr:uid="{00000000-0005-0000-0000-000090910000}"/>
    <cellStyle name="Migliaia 5 5 4 4" xfId="38937" xr:uid="{00000000-0005-0000-0000-000091910000}"/>
    <cellStyle name="Migliaia 5 5 4 5" xfId="21520" xr:uid="{00000000-0005-0000-0000-000092910000}"/>
    <cellStyle name="Migliaia 5 5 4 6" xfId="21002" xr:uid="{00000000-0005-0000-0000-000093910000}"/>
    <cellStyle name="Migliaia 5 5 4 7" xfId="46894" xr:uid="{00000000-0005-0000-0000-000094910000}"/>
    <cellStyle name="Migliaia 5 5 4 8" xfId="49910" xr:uid="{00000000-0005-0000-0000-000095910000}"/>
    <cellStyle name="Migliaia 5 5 5" xfId="17158" xr:uid="{00000000-0005-0000-0000-000096910000}"/>
    <cellStyle name="Migliaia 5 5 5 2" xfId="30685" xr:uid="{00000000-0005-0000-0000-000097910000}"/>
    <cellStyle name="Migliaia 5 5 5 2 2" xfId="36287" xr:uid="{00000000-0005-0000-0000-000098910000}"/>
    <cellStyle name="Migliaia 5 5 5 2 3" xfId="41589" xr:uid="{00000000-0005-0000-0000-000099910000}"/>
    <cellStyle name="Migliaia 5 5 5 3" xfId="33656" xr:uid="{00000000-0005-0000-0000-00009A910000}"/>
    <cellStyle name="Migliaia 5 5 5 4" xfId="38938" xr:uid="{00000000-0005-0000-0000-00009B910000}"/>
    <cellStyle name="Migliaia 5 5 5 5" xfId="21521" xr:uid="{00000000-0005-0000-0000-00009C910000}"/>
    <cellStyle name="Migliaia 5 5 6" xfId="21522" xr:uid="{00000000-0005-0000-0000-00009D910000}"/>
    <cellStyle name="Migliaia 5 5 6 2" xfId="30686" xr:uid="{00000000-0005-0000-0000-00009E910000}"/>
    <cellStyle name="Migliaia 5 5 6 2 2" xfId="36288" xr:uid="{00000000-0005-0000-0000-00009F910000}"/>
    <cellStyle name="Migliaia 5 5 6 2 3" xfId="41590" xr:uid="{00000000-0005-0000-0000-0000A0910000}"/>
    <cellStyle name="Migliaia 5 5 6 3" xfId="33657" xr:uid="{00000000-0005-0000-0000-0000A1910000}"/>
    <cellStyle name="Migliaia 5 5 6 4" xfId="38939" xr:uid="{00000000-0005-0000-0000-0000A2910000}"/>
    <cellStyle name="Migliaia 5 5 7" xfId="21519" xr:uid="{00000000-0005-0000-0000-0000A3910000}"/>
    <cellStyle name="Migliaia 5 5 8" xfId="2594" xr:uid="{00000000-0005-0000-0000-0000A4910000}"/>
    <cellStyle name="Migliaia 5 6" xfId="2589" xr:uid="{00000000-0005-0000-0000-0000A5910000}"/>
    <cellStyle name="Migliaia 5 6 2" xfId="4563" xr:uid="{00000000-0005-0000-0000-0000A6910000}"/>
    <cellStyle name="Migliaia 5 6 2 2" xfId="6079" xr:uid="{00000000-0005-0000-0000-0000A7910000}"/>
    <cellStyle name="Migliaia 5 6 2 3" xfId="14945" xr:uid="{00000000-0005-0000-0000-0000A8910000}"/>
    <cellStyle name="Migliaia 5 6 2 4" xfId="17161" xr:uid="{00000000-0005-0000-0000-0000A9910000}"/>
    <cellStyle name="Migliaia 5 6 2 5" xfId="28741" xr:uid="{00000000-0005-0000-0000-0000AA910000}"/>
    <cellStyle name="Migliaia 5 6 2 6" xfId="13018" xr:uid="{00000000-0005-0000-0000-0000AB910000}"/>
    <cellStyle name="Migliaia 5 6 3" xfId="5831" xr:uid="{00000000-0005-0000-0000-0000AC910000}"/>
    <cellStyle name="Migliaia 5 6 3 2" xfId="31722" xr:uid="{00000000-0005-0000-0000-0000AD910000}"/>
    <cellStyle name="Migliaia 5 6 3 2 2" xfId="36882" xr:uid="{00000000-0005-0000-0000-0000AE910000}"/>
    <cellStyle name="Migliaia 5 6 3 2 3" xfId="42184" xr:uid="{00000000-0005-0000-0000-0000AF910000}"/>
    <cellStyle name="Migliaia 5 6 3 3" xfId="34231" xr:uid="{00000000-0005-0000-0000-0000B0910000}"/>
    <cellStyle name="Migliaia 5 6 3 4" xfId="39533" xr:uid="{00000000-0005-0000-0000-0000B1910000}"/>
    <cellStyle name="Migliaia 5 6 4" xfId="17160" xr:uid="{00000000-0005-0000-0000-0000B2910000}"/>
    <cellStyle name="Migliaia 5 6 4 2" xfId="36289" xr:uid="{00000000-0005-0000-0000-0000B3910000}"/>
    <cellStyle name="Migliaia 5 6 4 3" xfId="41591" xr:uid="{00000000-0005-0000-0000-0000B4910000}"/>
    <cellStyle name="Migliaia 5 6 4 4" xfId="30687" xr:uid="{00000000-0005-0000-0000-0000B5910000}"/>
    <cellStyle name="Migliaia 5 6 5" xfId="33658" xr:uid="{00000000-0005-0000-0000-0000B6910000}"/>
    <cellStyle name="Migliaia 5 6 6" xfId="38940" xr:uid="{00000000-0005-0000-0000-0000B7910000}"/>
    <cellStyle name="Migliaia 5 6 7" xfId="13017" xr:uid="{00000000-0005-0000-0000-0000B8910000}"/>
    <cellStyle name="Migliaia 5 7" xfId="4147" xr:uid="{00000000-0005-0000-0000-0000B9910000}"/>
    <cellStyle name="Migliaia 5 7 2" xfId="10617" xr:uid="{00000000-0005-0000-0000-0000BA910000}"/>
    <cellStyle name="Migliaia 5 7 2 2" xfId="31723" xr:uid="{00000000-0005-0000-0000-0000BB910000}"/>
    <cellStyle name="Migliaia 5 7 2 2 2" xfId="36883" xr:uid="{00000000-0005-0000-0000-0000BC910000}"/>
    <cellStyle name="Migliaia 5 7 2 2 3" xfId="42185" xr:uid="{00000000-0005-0000-0000-0000BD910000}"/>
    <cellStyle name="Migliaia 5 7 2 3" xfId="34232" xr:uid="{00000000-0005-0000-0000-0000BE910000}"/>
    <cellStyle name="Migliaia 5 7 2 4" xfId="39534" xr:uid="{00000000-0005-0000-0000-0000BF910000}"/>
    <cellStyle name="Migliaia 5 7 3" xfId="17162" xr:uid="{00000000-0005-0000-0000-0000C0910000}"/>
    <cellStyle name="Migliaia 5 7 3 2" xfId="36290" xr:uid="{00000000-0005-0000-0000-0000C1910000}"/>
    <cellStyle name="Migliaia 5 7 3 3" xfId="41592" xr:uid="{00000000-0005-0000-0000-0000C2910000}"/>
    <cellStyle name="Migliaia 5 7 3 4" xfId="30688" xr:uid="{00000000-0005-0000-0000-0000C3910000}"/>
    <cellStyle name="Migliaia 5 7 4" xfId="33659" xr:uid="{00000000-0005-0000-0000-0000C4910000}"/>
    <cellStyle name="Migliaia 5 7 5" xfId="38941" xr:uid="{00000000-0005-0000-0000-0000C5910000}"/>
    <cellStyle name="Migliaia 5 7 6" xfId="13019" xr:uid="{00000000-0005-0000-0000-0000C6910000}"/>
    <cellStyle name="Migliaia 5 8" xfId="3739" xr:uid="{00000000-0005-0000-0000-0000C7910000}"/>
    <cellStyle name="Migliaia 5 8 2" xfId="10322" xr:uid="{00000000-0005-0000-0000-0000C8910000}"/>
    <cellStyle name="Migliaia 5 8 2 2" xfId="31724" xr:uid="{00000000-0005-0000-0000-0000C9910000}"/>
    <cellStyle name="Migliaia 5 8 2 2 2" xfId="36884" xr:uid="{00000000-0005-0000-0000-0000CA910000}"/>
    <cellStyle name="Migliaia 5 8 2 2 3" xfId="42186" xr:uid="{00000000-0005-0000-0000-0000CB910000}"/>
    <cellStyle name="Migliaia 5 8 2 3" xfId="34233" xr:uid="{00000000-0005-0000-0000-0000CC910000}"/>
    <cellStyle name="Migliaia 5 8 2 4" xfId="39535" xr:uid="{00000000-0005-0000-0000-0000CD910000}"/>
    <cellStyle name="Migliaia 5 8 3" xfId="17163" xr:uid="{00000000-0005-0000-0000-0000CE910000}"/>
    <cellStyle name="Migliaia 5 8 3 2" xfId="36291" xr:uid="{00000000-0005-0000-0000-0000CF910000}"/>
    <cellStyle name="Migliaia 5 8 3 3" xfId="41593" xr:uid="{00000000-0005-0000-0000-0000D0910000}"/>
    <cellStyle name="Migliaia 5 8 3 4" xfId="30689" xr:uid="{00000000-0005-0000-0000-0000D1910000}"/>
    <cellStyle name="Migliaia 5 8 4" xfId="33660" xr:uid="{00000000-0005-0000-0000-0000D2910000}"/>
    <cellStyle name="Migliaia 5 8 5" xfId="38942" xr:uid="{00000000-0005-0000-0000-0000D3910000}"/>
    <cellStyle name="Migliaia 5 8 6" xfId="13020" xr:uid="{00000000-0005-0000-0000-0000D4910000}"/>
    <cellStyle name="Migliaia 5 9" xfId="13529" xr:uid="{00000000-0005-0000-0000-0000D5910000}"/>
    <cellStyle name="Migliaia 5 9 2" xfId="30690" xr:uid="{00000000-0005-0000-0000-0000D6910000}"/>
    <cellStyle name="Migliaia 5 9 2 2" xfId="36292" xr:uid="{00000000-0005-0000-0000-0000D7910000}"/>
    <cellStyle name="Migliaia 5 9 2 3" xfId="41594" xr:uid="{00000000-0005-0000-0000-0000D8910000}"/>
    <cellStyle name="Migliaia 5 9 3" xfId="33661" xr:uid="{00000000-0005-0000-0000-0000D9910000}"/>
    <cellStyle name="Migliaia 5 9 4" xfId="38943" xr:uid="{00000000-0005-0000-0000-0000DA910000}"/>
    <cellStyle name="Migliaia 50" xfId="635" xr:uid="{00000000-0005-0000-0000-0000DB910000}"/>
    <cellStyle name="Migliaia 50 10" xfId="17164" xr:uid="{00000000-0005-0000-0000-0000DC910000}"/>
    <cellStyle name="Migliaia 50 10 2" xfId="36293" xr:uid="{00000000-0005-0000-0000-0000DD910000}"/>
    <cellStyle name="Migliaia 50 10 3" xfId="41595" xr:uid="{00000000-0005-0000-0000-0000DE910000}"/>
    <cellStyle name="Migliaia 50 10 4" xfId="30691" xr:uid="{00000000-0005-0000-0000-0000DF910000}"/>
    <cellStyle name="Migliaia 50 11" xfId="33662" xr:uid="{00000000-0005-0000-0000-0000E0910000}"/>
    <cellStyle name="Migliaia 50 12" xfId="38944" xr:uid="{00000000-0005-0000-0000-0000E1910000}"/>
    <cellStyle name="Migliaia 50 13" xfId="1918" xr:uid="{00000000-0005-0000-0000-0000E2910000}"/>
    <cellStyle name="Migliaia 50 2" xfId="636" xr:uid="{00000000-0005-0000-0000-0000E3910000}"/>
    <cellStyle name="Migliaia 50 2 2" xfId="2596" xr:uid="{00000000-0005-0000-0000-0000E4910000}"/>
    <cellStyle name="Migliaia 50 2 2 2" xfId="4570" xr:uid="{00000000-0005-0000-0000-0000E5910000}"/>
    <cellStyle name="Migliaia 50 2 2 2 2" xfId="10714" xr:uid="{00000000-0005-0000-0000-0000E6910000}"/>
    <cellStyle name="Migliaia 50 2 2 2 2 2" xfId="36294" xr:uid="{00000000-0005-0000-0000-0000E7910000}"/>
    <cellStyle name="Migliaia 50 2 2 2 2 3" xfId="41596" xr:uid="{00000000-0005-0000-0000-0000E8910000}"/>
    <cellStyle name="Migliaia 50 2 2 2 3" xfId="14806" xr:uid="{00000000-0005-0000-0000-0000E9910000}"/>
    <cellStyle name="Migliaia 50 2 2 2 4" xfId="17167" xr:uid="{00000000-0005-0000-0000-0000EA910000}"/>
    <cellStyle name="Migliaia 50 2 2 2 4 2" xfId="38945" xr:uid="{00000000-0005-0000-0000-0000EB910000}"/>
    <cellStyle name="Migliaia 50 2 2 2 5" xfId="13021" xr:uid="{00000000-0005-0000-0000-0000EC910000}"/>
    <cellStyle name="Migliaia 50 2 2 3" xfId="7939" xr:uid="{00000000-0005-0000-0000-0000ED910000}"/>
    <cellStyle name="Migliaia 50 2 2 3 2" xfId="31725" xr:uid="{00000000-0005-0000-0000-0000EE910000}"/>
    <cellStyle name="Migliaia 50 2 2 3 2 2" xfId="36885" xr:uid="{00000000-0005-0000-0000-0000EF910000}"/>
    <cellStyle name="Migliaia 50 2 2 3 2 3" xfId="42187" xr:uid="{00000000-0005-0000-0000-0000F0910000}"/>
    <cellStyle name="Migliaia 50 2 2 3 3" xfId="34234" xr:uid="{00000000-0005-0000-0000-0000F1910000}"/>
    <cellStyle name="Migliaia 50 2 2 3 4" xfId="39536" xr:uid="{00000000-0005-0000-0000-0000F2910000}"/>
    <cellStyle name="Migliaia 50 2 2 4" xfId="7129" xr:uid="{00000000-0005-0000-0000-0000F3910000}"/>
    <cellStyle name="Migliaia 50 2 2 4 2" xfId="17902" xr:uid="{00000000-0005-0000-0000-0000F4910000}"/>
    <cellStyle name="Migliaia 50 2 2 4 3" xfId="43892" xr:uid="{00000000-0005-0000-0000-0000F5910000}"/>
    <cellStyle name="Migliaia 50 2 2 4 4" xfId="46895" xr:uid="{00000000-0005-0000-0000-0000F6910000}"/>
    <cellStyle name="Migliaia 50 2 2 4 5" xfId="49911" xr:uid="{00000000-0005-0000-0000-0000F7910000}"/>
    <cellStyle name="Migliaia 50 2 2 5" xfId="17166" xr:uid="{00000000-0005-0000-0000-0000F8910000}"/>
    <cellStyle name="Migliaia 50 2 2 6" xfId="21524" xr:uid="{00000000-0005-0000-0000-0000F9910000}"/>
    <cellStyle name="Migliaia 50 2 3" xfId="4151" xr:uid="{00000000-0005-0000-0000-0000FA910000}"/>
    <cellStyle name="Migliaia 50 2 3 2" xfId="10621" xr:uid="{00000000-0005-0000-0000-0000FB910000}"/>
    <cellStyle name="Migliaia 50 2 3 2 2" xfId="31726" xr:uid="{00000000-0005-0000-0000-0000FC910000}"/>
    <cellStyle name="Migliaia 50 2 3 2 2 2" xfId="36886" xr:uid="{00000000-0005-0000-0000-0000FD910000}"/>
    <cellStyle name="Migliaia 50 2 3 2 2 3" xfId="42188" xr:uid="{00000000-0005-0000-0000-0000FE910000}"/>
    <cellStyle name="Migliaia 50 2 3 2 3" xfId="34235" xr:uid="{00000000-0005-0000-0000-0000FF910000}"/>
    <cellStyle name="Migliaia 50 2 3 2 4" xfId="39537" xr:uid="{00000000-0005-0000-0000-000000920000}"/>
    <cellStyle name="Migliaia 50 2 3 3" xfId="17168" xr:uid="{00000000-0005-0000-0000-000001920000}"/>
    <cellStyle name="Migliaia 50 2 3 3 2" xfId="36295" xr:uid="{00000000-0005-0000-0000-000002920000}"/>
    <cellStyle name="Migliaia 50 2 3 3 3" xfId="41597" xr:uid="{00000000-0005-0000-0000-000003920000}"/>
    <cellStyle name="Migliaia 50 2 3 3 4" xfId="30692" xr:uid="{00000000-0005-0000-0000-000004920000}"/>
    <cellStyle name="Migliaia 50 2 3 4" xfId="33663" xr:uid="{00000000-0005-0000-0000-000005920000}"/>
    <cellStyle name="Migliaia 50 2 3 5" xfId="38946" xr:uid="{00000000-0005-0000-0000-000006920000}"/>
    <cellStyle name="Migliaia 50 2 3 6" xfId="13022" xr:uid="{00000000-0005-0000-0000-000007920000}"/>
    <cellStyle name="Migliaia 50 2 4" xfId="3744" xr:uid="{00000000-0005-0000-0000-000008920000}"/>
    <cellStyle name="Migliaia 50 2 4 2" xfId="10326" xr:uid="{00000000-0005-0000-0000-000009920000}"/>
    <cellStyle name="Migliaia 50 2 4 2 2" xfId="36296" xr:uid="{00000000-0005-0000-0000-00000A920000}"/>
    <cellStyle name="Migliaia 50 2 4 2 3" xfId="41598" xr:uid="{00000000-0005-0000-0000-00000B920000}"/>
    <cellStyle name="Migliaia 50 2 4 3" xfId="15001" xr:uid="{00000000-0005-0000-0000-00000C920000}"/>
    <cellStyle name="Migliaia 50 2 4 4" xfId="17169" xr:uid="{00000000-0005-0000-0000-00000D920000}"/>
    <cellStyle name="Migliaia 50 2 4 4 2" xfId="38947" xr:uid="{00000000-0005-0000-0000-00000E920000}"/>
    <cellStyle name="Migliaia 50 2 4 5" xfId="13023" xr:uid="{00000000-0005-0000-0000-00000F920000}"/>
    <cellStyle name="Migliaia 50 2 5" xfId="9454" xr:uid="{00000000-0005-0000-0000-000010920000}"/>
    <cellStyle name="Migliaia 50 2 5 2" xfId="30693" xr:uid="{00000000-0005-0000-0000-000011920000}"/>
    <cellStyle name="Migliaia 50 2 5 2 2" xfId="36297" xr:uid="{00000000-0005-0000-0000-000012920000}"/>
    <cellStyle name="Migliaia 50 2 5 2 3" xfId="41599" xr:uid="{00000000-0005-0000-0000-000013920000}"/>
    <cellStyle name="Migliaia 50 2 5 3" xfId="33664" xr:uid="{00000000-0005-0000-0000-000014920000}"/>
    <cellStyle name="Migliaia 50 2 5 4" xfId="38948" xr:uid="{00000000-0005-0000-0000-000015920000}"/>
    <cellStyle name="Migliaia 50 2 6" xfId="17165" xr:uid="{00000000-0005-0000-0000-000016920000}"/>
    <cellStyle name="Migliaia 50 2 6 2" xfId="30694" xr:uid="{00000000-0005-0000-0000-000017920000}"/>
    <cellStyle name="Migliaia 50 2 6 2 2" xfId="36298" xr:uid="{00000000-0005-0000-0000-000018920000}"/>
    <cellStyle name="Migliaia 50 2 6 2 3" xfId="41600" xr:uid="{00000000-0005-0000-0000-000019920000}"/>
    <cellStyle name="Migliaia 50 2 6 3" xfId="33665" xr:uid="{00000000-0005-0000-0000-00001A920000}"/>
    <cellStyle name="Migliaia 50 2 6 4" xfId="38949" xr:uid="{00000000-0005-0000-0000-00001B920000}"/>
    <cellStyle name="Migliaia 50 2 6 5" xfId="21525" xr:uid="{00000000-0005-0000-0000-00001C920000}"/>
    <cellStyle name="Migliaia 50 2 7" xfId="21523" xr:uid="{00000000-0005-0000-0000-00001D920000}"/>
    <cellStyle name="Migliaia 50 2 8" xfId="1919" xr:uid="{00000000-0005-0000-0000-00001E920000}"/>
    <cellStyle name="Migliaia 50 3" xfId="637" xr:uid="{00000000-0005-0000-0000-00001F920000}"/>
    <cellStyle name="Migliaia 50 3 10" xfId="21526" xr:uid="{00000000-0005-0000-0000-000020920000}"/>
    <cellStyle name="Migliaia 50 3 11" xfId="13024" xr:uid="{00000000-0005-0000-0000-000021920000}"/>
    <cellStyle name="Migliaia 50 3 12" xfId="1920" xr:uid="{00000000-0005-0000-0000-000022920000}"/>
    <cellStyle name="Migliaia 50 3 2" xfId="638" xr:uid="{00000000-0005-0000-0000-000023920000}"/>
    <cellStyle name="Migliaia 50 3 2 2" xfId="4572" xr:uid="{00000000-0005-0000-0000-000024920000}"/>
    <cellStyle name="Migliaia 50 3 2 2 2" xfId="8372" xr:uid="{00000000-0005-0000-0000-000025920000}"/>
    <cellStyle name="Migliaia 50 3 2 2 2 2" xfId="14807" xr:uid="{00000000-0005-0000-0000-000026920000}"/>
    <cellStyle name="Migliaia 50 3 2 2 2 2 2" xfId="18195" xr:uid="{00000000-0005-0000-0000-000027920000}"/>
    <cellStyle name="Migliaia 50 3 2 2 2 2 2 2" xfId="36299" xr:uid="{00000000-0005-0000-0000-000028920000}"/>
    <cellStyle name="Migliaia 50 3 2 2 2 2 3" xfId="41601" xr:uid="{00000000-0005-0000-0000-000029920000}"/>
    <cellStyle name="Migliaia 50 3 2 2 2 2 4" xfId="30695" xr:uid="{00000000-0005-0000-0000-00002A920000}"/>
    <cellStyle name="Migliaia 50 3 2 2 2 3" xfId="33666" xr:uid="{00000000-0005-0000-0000-00002B920000}"/>
    <cellStyle name="Migliaia 50 3 2 2 2 4" xfId="38950" xr:uid="{00000000-0005-0000-0000-00002C920000}"/>
    <cellStyle name="Migliaia 50 3 2 2 2 5" xfId="44578" xr:uid="{00000000-0005-0000-0000-00002D920000}"/>
    <cellStyle name="Migliaia 50 3 2 2 2 6" xfId="47201" xr:uid="{00000000-0005-0000-0000-00002E920000}"/>
    <cellStyle name="Migliaia 50 3 2 2 2 7" xfId="50217" xr:uid="{00000000-0005-0000-0000-00002F920000}"/>
    <cellStyle name="Migliaia 50 3 2 2 2 8" xfId="13993" xr:uid="{00000000-0005-0000-0000-000030920000}"/>
    <cellStyle name="Migliaia 50 3 2 2 3" xfId="8625" xr:uid="{00000000-0005-0000-0000-000031920000}"/>
    <cellStyle name="Migliaia 50 3 2 2 4" xfId="7130" xr:uid="{00000000-0005-0000-0000-000032920000}"/>
    <cellStyle name="Migliaia 50 3 2 2 4 2" xfId="17903" xr:uid="{00000000-0005-0000-0000-000033920000}"/>
    <cellStyle name="Migliaia 50 3 2 2 4 3" xfId="43279" xr:uid="{00000000-0005-0000-0000-000034920000}"/>
    <cellStyle name="Migliaia 50 3 2 2 4 4" xfId="46896" xr:uid="{00000000-0005-0000-0000-000035920000}"/>
    <cellStyle name="Migliaia 50 3 2 2 4 5" xfId="49912" xr:uid="{00000000-0005-0000-0000-000036920000}"/>
    <cellStyle name="Migliaia 50 3 2 2 5" xfId="17172" xr:uid="{00000000-0005-0000-0000-000037920000}"/>
    <cellStyle name="Migliaia 50 3 2 2 6" xfId="21528" xr:uid="{00000000-0005-0000-0000-000038920000}"/>
    <cellStyle name="Migliaia 50 3 2 3" xfId="3746" xr:uid="{00000000-0005-0000-0000-000039920000}"/>
    <cellStyle name="Migliaia 50 3 2 3 2" xfId="8527" xr:uid="{00000000-0005-0000-0000-00003A920000}"/>
    <cellStyle name="Migliaia 50 3 2 3 2 2" xfId="36300" xr:uid="{00000000-0005-0000-0000-00003B920000}"/>
    <cellStyle name="Migliaia 50 3 2 3 2 3" xfId="41602" xr:uid="{00000000-0005-0000-0000-00003C920000}"/>
    <cellStyle name="Migliaia 50 3 2 3 2 4" xfId="30696" xr:uid="{00000000-0005-0000-0000-00003D920000}"/>
    <cellStyle name="Migliaia 50 3 2 3 3" xfId="8373" xr:uid="{00000000-0005-0000-0000-00003E920000}"/>
    <cellStyle name="Migliaia 50 3 2 3 4" xfId="17173" xr:uid="{00000000-0005-0000-0000-00003F920000}"/>
    <cellStyle name="Migliaia 50 3 2 3 4 2" xfId="38951" xr:uid="{00000000-0005-0000-0000-000040920000}"/>
    <cellStyle name="Migliaia 50 3 2 3 5" xfId="13025" xr:uid="{00000000-0005-0000-0000-000041920000}"/>
    <cellStyle name="Migliaia 50 3 2 4" xfId="7720" xr:uid="{00000000-0005-0000-0000-000042920000}"/>
    <cellStyle name="Migliaia 50 3 2 4 2" xfId="14411" xr:uid="{00000000-0005-0000-0000-000043920000}"/>
    <cellStyle name="Migliaia 50 3 2 4 2 2" xfId="36301" xr:uid="{00000000-0005-0000-0000-000044920000}"/>
    <cellStyle name="Migliaia 50 3 2 4 2 3" xfId="41603" xr:uid="{00000000-0005-0000-0000-000045920000}"/>
    <cellStyle name="Migliaia 50 3 2 4 3" xfId="33667" xr:uid="{00000000-0005-0000-0000-000046920000}"/>
    <cellStyle name="Migliaia 50 3 2 4 4" xfId="38952" xr:uid="{00000000-0005-0000-0000-000047920000}"/>
    <cellStyle name="Migliaia 50 3 2 4 5" xfId="13532" xr:uid="{00000000-0005-0000-0000-000048920000}"/>
    <cellStyle name="Migliaia 50 3 2 5" xfId="13597" xr:uid="{00000000-0005-0000-0000-000049920000}"/>
    <cellStyle name="Migliaia 50 3 2 5 2" xfId="30697" xr:uid="{00000000-0005-0000-0000-00004A920000}"/>
    <cellStyle name="Migliaia 50 3 2 5 2 2" xfId="36302" xr:uid="{00000000-0005-0000-0000-00004B920000}"/>
    <cellStyle name="Migliaia 50 3 2 5 2 3" xfId="41604" xr:uid="{00000000-0005-0000-0000-00004C920000}"/>
    <cellStyle name="Migliaia 50 3 2 5 3" xfId="33668" xr:uid="{00000000-0005-0000-0000-00004D920000}"/>
    <cellStyle name="Migliaia 50 3 2 5 4" xfId="38953" xr:uid="{00000000-0005-0000-0000-00004E920000}"/>
    <cellStyle name="Migliaia 50 3 2 6" xfId="17171" xr:uid="{00000000-0005-0000-0000-00004F920000}"/>
    <cellStyle name="Migliaia 50 3 2 6 2" xfId="30698" xr:uid="{00000000-0005-0000-0000-000050920000}"/>
    <cellStyle name="Migliaia 50 3 2 6 2 2" xfId="36303" xr:uid="{00000000-0005-0000-0000-000051920000}"/>
    <cellStyle name="Migliaia 50 3 2 6 2 3" xfId="41605" xr:uid="{00000000-0005-0000-0000-000052920000}"/>
    <cellStyle name="Migliaia 50 3 2 6 3" xfId="33669" xr:uid="{00000000-0005-0000-0000-000053920000}"/>
    <cellStyle name="Migliaia 50 3 2 6 4" xfId="38954" xr:uid="{00000000-0005-0000-0000-000054920000}"/>
    <cellStyle name="Migliaia 50 3 2 6 5" xfId="21529" xr:uid="{00000000-0005-0000-0000-000055920000}"/>
    <cellStyle name="Migliaia 50 3 2 7" xfId="21527" xr:uid="{00000000-0005-0000-0000-000056920000}"/>
    <cellStyle name="Migliaia 50 3 2 8" xfId="2598" xr:uid="{00000000-0005-0000-0000-000057920000}"/>
    <cellStyle name="Migliaia 50 3 3" xfId="2597" xr:uid="{00000000-0005-0000-0000-000058920000}"/>
    <cellStyle name="Migliaia 50 3 3 2" xfId="4571" xr:uid="{00000000-0005-0000-0000-000059920000}"/>
    <cellStyle name="Migliaia 50 3 3 2 2" xfId="6082" xr:uid="{00000000-0005-0000-0000-00005A920000}"/>
    <cellStyle name="Migliaia 50 3 3 2 2 2" xfId="36305" xr:uid="{00000000-0005-0000-0000-00005B920000}"/>
    <cellStyle name="Migliaia 50 3 3 2 2 3" xfId="41607" xr:uid="{00000000-0005-0000-0000-00005C920000}"/>
    <cellStyle name="Migliaia 50 3 3 2 3" xfId="14561" xr:uid="{00000000-0005-0000-0000-00005D920000}"/>
    <cellStyle name="Migliaia 50 3 3 2 4" xfId="17175" xr:uid="{00000000-0005-0000-0000-00005E920000}"/>
    <cellStyle name="Migliaia 50 3 3 2 4 2" xfId="38956" xr:uid="{00000000-0005-0000-0000-00005F920000}"/>
    <cellStyle name="Migliaia 50 3 3 2 5" xfId="13027" xr:uid="{00000000-0005-0000-0000-000060920000}"/>
    <cellStyle name="Migliaia 50 3 3 3" xfId="5834" xr:uid="{00000000-0005-0000-0000-000061920000}"/>
    <cellStyle name="Migliaia 50 3 3 3 2" xfId="30700" xr:uid="{00000000-0005-0000-0000-000062920000}"/>
    <cellStyle name="Migliaia 50 3 3 3 2 2" xfId="36306" xr:uid="{00000000-0005-0000-0000-000063920000}"/>
    <cellStyle name="Migliaia 50 3 3 3 2 3" xfId="41608" xr:uid="{00000000-0005-0000-0000-000064920000}"/>
    <cellStyle name="Migliaia 50 3 3 3 3" xfId="33671" xr:uid="{00000000-0005-0000-0000-000065920000}"/>
    <cellStyle name="Migliaia 50 3 3 3 4" xfId="38957" xr:uid="{00000000-0005-0000-0000-000066920000}"/>
    <cellStyle name="Migliaia 50 3 3 4" xfId="17174" xr:uid="{00000000-0005-0000-0000-000067920000}"/>
    <cellStyle name="Migliaia 50 3 3 4 2" xfId="30701" xr:uid="{00000000-0005-0000-0000-000068920000}"/>
    <cellStyle name="Migliaia 50 3 3 4 2 2" xfId="36307" xr:uid="{00000000-0005-0000-0000-000069920000}"/>
    <cellStyle name="Migliaia 50 3 3 4 2 3" xfId="41609" xr:uid="{00000000-0005-0000-0000-00006A920000}"/>
    <cellStyle name="Migliaia 50 3 3 4 3" xfId="33672" xr:uid="{00000000-0005-0000-0000-00006B920000}"/>
    <cellStyle name="Migliaia 50 3 3 4 4" xfId="38958" xr:uid="{00000000-0005-0000-0000-00006C920000}"/>
    <cellStyle name="Migliaia 50 3 3 4 5" xfId="21530" xr:uid="{00000000-0005-0000-0000-00006D920000}"/>
    <cellStyle name="Migliaia 50 3 3 5" xfId="21531" xr:uid="{00000000-0005-0000-0000-00006E920000}"/>
    <cellStyle name="Migliaia 50 3 3 5 2" xfId="30702" xr:uid="{00000000-0005-0000-0000-00006F920000}"/>
    <cellStyle name="Migliaia 50 3 3 5 2 2" xfId="36308" xr:uid="{00000000-0005-0000-0000-000070920000}"/>
    <cellStyle name="Migliaia 50 3 3 5 2 3" xfId="41610" xr:uid="{00000000-0005-0000-0000-000071920000}"/>
    <cellStyle name="Migliaia 50 3 3 5 3" xfId="33673" xr:uid="{00000000-0005-0000-0000-000072920000}"/>
    <cellStyle name="Migliaia 50 3 3 5 4" xfId="38959" xr:uid="{00000000-0005-0000-0000-000073920000}"/>
    <cellStyle name="Migliaia 50 3 3 6" xfId="30699" xr:uid="{00000000-0005-0000-0000-000074920000}"/>
    <cellStyle name="Migliaia 50 3 3 6 2" xfId="36304" xr:uid="{00000000-0005-0000-0000-000075920000}"/>
    <cellStyle name="Migliaia 50 3 3 6 3" xfId="41606" xr:uid="{00000000-0005-0000-0000-000076920000}"/>
    <cellStyle name="Migliaia 50 3 3 7" xfId="33670" xr:uid="{00000000-0005-0000-0000-000077920000}"/>
    <cellStyle name="Migliaia 50 3 3 8" xfId="38955" xr:uid="{00000000-0005-0000-0000-000078920000}"/>
    <cellStyle name="Migliaia 50 3 3 9" xfId="13026" xr:uid="{00000000-0005-0000-0000-000079920000}"/>
    <cellStyle name="Migliaia 50 3 4" xfId="3312" xr:uid="{00000000-0005-0000-0000-00007A920000}"/>
    <cellStyle name="Migliaia 50 3 4 2" xfId="4822" xr:uid="{00000000-0005-0000-0000-00007B920000}"/>
    <cellStyle name="Migliaia 50 3 4 2 2" xfId="10774" xr:uid="{00000000-0005-0000-0000-00007C920000}"/>
    <cellStyle name="Migliaia 50 3 4 2 3" xfId="14344" xr:uid="{00000000-0005-0000-0000-00007D920000}"/>
    <cellStyle name="Migliaia 50 3 4 2 4" xfId="17177" xr:uid="{00000000-0005-0000-0000-00007E920000}"/>
    <cellStyle name="Migliaia 50 3 4 2 5" xfId="28742" xr:uid="{00000000-0005-0000-0000-00007F920000}"/>
    <cellStyle name="Migliaia 50 3 4 2 6" xfId="13029" xr:uid="{00000000-0005-0000-0000-000080920000}"/>
    <cellStyle name="Migliaia 50 3 4 3" xfId="10022" xr:uid="{00000000-0005-0000-0000-000081920000}"/>
    <cellStyle name="Migliaia 50 3 4 3 2" xfId="31727" xr:uid="{00000000-0005-0000-0000-000082920000}"/>
    <cellStyle name="Migliaia 50 3 4 3 2 2" xfId="36887" xr:uid="{00000000-0005-0000-0000-000083920000}"/>
    <cellStyle name="Migliaia 50 3 4 3 2 3" xfId="42189" xr:uid="{00000000-0005-0000-0000-000084920000}"/>
    <cellStyle name="Migliaia 50 3 4 3 3" xfId="34236" xr:uid="{00000000-0005-0000-0000-000085920000}"/>
    <cellStyle name="Migliaia 50 3 4 3 4" xfId="39538" xr:uid="{00000000-0005-0000-0000-000086920000}"/>
    <cellStyle name="Migliaia 50 3 4 4" xfId="17176" xr:uid="{00000000-0005-0000-0000-000087920000}"/>
    <cellStyle name="Migliaia 50 3 4 4 2" xfId="36309" xr:uid="{00000000-0005-0000-0000-000088920000}"/>
    <cellStyle name="Migliaia 50 3 4 4 3" xfId="41611" xr:uid="{00000000-0005-0000-0000-000089920000}"/>
    <cellStyle name="Migliaia 50 3 4 4 4" xfId="30703" xr:uid="{00000000-0005-0000-0000-00008A920000}"/>
    <cellStyle name="Migliaia 50 3 4 5" xfId="33674" xr:uid="{00000000-0005-0000-0000-00008B920000}"/>
    <cellStyle name="Migliaia 50 3 4 6" xfId="38960" xr:uid="{00000000-0005-0000-0000-00008C920000}"/>
    <cellStyle name="Migliaia 50 3 4 7" xfId="13028" xr:uid="{00000000-0005-0000-0000-00008D920000}"/>
    <cellStyle name="Migliaia 50 3 5" xfId="4152" xr:uid="{00000000-0005-0000-0000-00008E920000}"/>
    <cellStyle name="Migliaia 50 3 5 2" xfId="10622" xr:uid="{00000000-0005-0000-0000-00008F920000}"/>
    <cellStyle name="Migliaia 50 3 5 2 2" xfId="31728" xr:uid="{00000000-0005-0000-0000-000090920000}"/>
    <cellStyle name="Migliaia 50 3 5 2 2 2" xfId="36888" xr:uid="{00000000-0005-0000-0000-000091920000}"/>
    <cellStyle name="Migliaia 50 3 5 2 2 3" xfId="42190" xr:uid="{00000000-0005-0000-0000-000092920000}"/>
    <cellStyle name="Migliaia 50 3 5 2 3" xfId="34237" xr:uid="{00000000-0005-0000-0000-000093920000}"/>
    <cellStyle name="Migliaia 50 3 5 2 4" xfId="39539" xr:uid="{00000000-0005-0000-0000-000094920000}"/>
    <cellStyle name="Migliaia 50 3 5 3" xfId="17178" xr:uid="{00000000-0005-0000-0000-000095920000}"/>
    <cellStyle name="Migliaia 50 3 5 3 2" xfId="36310" xr:uid="{00000000-0005-0000-0000-000096920000}"/>
    <cellStyle name="Migliaia 50 3 5 3 3" xfId="41612" xr:uid="{00000000-0005-0000-0000-000097920000}"/>
    <cellStyle name="Migliaia 50 3 5 3 4" xfId="30704" xr:uid="{00000000-0005-0000-0000-000098920000}"/>
    <cellStyle name="Migliaia 50 3 5 4" xfId="33675" xr:uid="{00000000-0005-0000-0000-000099920000}"/>
    <cellStyle name="Migliaia 50 3 5 5" xfId="38961" xr:uid="{00000000-0005-0000-0000-00009A920000}"/>
    <cellStyle name="Migliaia 50 3 5 6" xfId="13030" xr:uid="{00000000-0005-0000-0000-00009B920000}"/>
    <cellStyle name="Migliaia 50 3 6" xfId="3745" xr:uid="{00000000-0005-0000-0000-00009C920000}"/>
    <cellStyle name="Migliaia 50 3 6 2" xfId="10327" xr:uid="{00000000-0005-0000-0000-00009D920000}"/>
    <cellStyle name="Migliaia 50 3 6 2 2" xfId="36311" xr:uid="{00000000-0005-0000-0000-00009E920000}"/>
    <cellStyle name="Migliaia 50 3 6 2 3" xfId="41613" xr:uid="{00000000-0005-0000-0000-00009F920000}"/>
    <cellStyle name="Migliaia 50 3 6 3" xfId="15000" xr:uid="{00000000-0005-0000-0000-0000A0920000}"/>
    <cellStyle name="Migliaia 50 3 6 4" xfId="17179" xr:uid="{00000000-0005-0000-0000-0000A1920000}"/>
    <cellStyle name="Migliaia 50 3 6 4 2" xfId="38962" xr:uid="{00000000-0005-0000-0000-0000A2920000}"/>
    <cellStyle name="Migliaia 50 3 6 5" xfId="13031" xr:uid="{00000000-0005-0000-0000-0000A3920000}"/>
    <cellStyle name="Migliaia 50 3 7" xfId="7520" xr:uid="{00000000-0005-0000-0000-0000A4920000}"/>
    <cellStyle name="Migliaia 50 3 7 2" xfId="30705" xr:uid="{00000000-0005-0000-0000-0000A5920000}"/>
    <cellStyle name="Migliaia 50 3 7 2 2" xfId="36312" xr:uid="{00000000-0005-0000-0000-0000A6920000}"/>
    <cellStyle name="Migliaia 50 3 7 2 3" xfId="41614" xr:uid="{00000000-0005-0000-0000-0000A7920000}"/>
    <cellStyle name="Migliaia 50 3 7 3" xfId="33676" xr:uid="{00000000-0005-0000-0000-0000A8920000}"/>
    <cellStyle name="Migliaia 50 3 7 4" xfId="38963" xr:uid="{00000000-0005-0000-0000-0000A9920000}"/>
    <cellStyle name="Migliaia 50 3 8" xfId="13598" xr:uid="{00000000-0005-0000-0000-0000AA920000}"/>
    <cellStyle name="Migliaia 50 3 8 2" xfId="30706" xr:uid="{00000000-0005-0000-0000-0000AB920000}"/>
    <cellStyle name="Migliaia 50 3 8 2 2" xfId="36313" xr:uid="{00000000-0005-0000-0000-0000AC920000}"/>
    <cellStyle name="Migliaia 50 3 8 2 3" xfId="41615" xr:uid="{00000000-0005-0000-0000-0000AD920000}"/>
    <cellStyle name="Migliaia 50 3 8 3" xfId="33677" xr:uid="{00000000-0005-0000-0000-0000AE920000}"/>
    <cellStyle name="Migliaia 50 3 8 4" xfId="38964" xr:uid="{00000000-0005-0000-0000-0000AF920000}"/>
    <cellStyle name="Migliaia 50 3 8 5" xfId="21532" xr:uid="{00000000-0005-0000-0000-0000B0920000}"/>
    <cellStyle name="Migliaia 50 3 9" xfId="17170" xr:uid="{00000000-0005-0000-0000-0000B1920000}"/>
    <cellStyle name="Migliaia 50 4" xfId="639" xr:uid="{00000000-0005-0000-0000-0000B2920000}"/>
    <cellStyle name="Migliaia 50 4 2" xfId="4573" xr:uid="{00000000-0005-0000-0000-0000B3920000}"/>
    <cellStyle name="Migliaia 50 4 2 2" xfId="5181" xr:uid="{00000000-0005-0000-0000-0000B4920000}"/>
    <cellStyle name="Migliaia 50 4 2 2 2" xfId="30707" xr:uid="{00000000-0005-0000-0000-0000B5920000}"/>
    <cellStyle name="Migliaia 50 4 2 2 2 2" xfId="36314" xr:uid="{00000000-0005-0000-0000-0000B6920000}"/>
    <cellStyle name="Migliaia 50 4 2 2 2 3" xfId="41616" xr:uid="{00000000-0005-0000-0000-0000B7920000}"/>
    <cellStyle name="Migliaia 50 4 2 2 3" xfId="33678" xr:uid="{00000000-0005-0000-0000-0000B8920000}"/>
    <cellStyle name="Migliaia 50 4 2 2 4" xfId="38965" xr:uid="{00000000-0005-0000-0000-0000B9920000}"/>
    <cellStyle name="Migliaia 50 4 2 3" xfId="8374" xr:uid="{00000000-0005-0000-0000-0000BA920000}"/>
    <cellStyle name="Migliaia 50 4 2 3 2" xfId="30708" xr:uid="{00000000-0005-0000-0000-0000BB920000}"/>
    <cellStyle name="Migliaia 50 4 2 3 2 2" xfId="36315" xr:uid="{00000000-0005-0000-0000-0000BC920000}"/>
    <cellStyle name="Migliaia 50 4 2 3 2 3" xfId="41617" xr:uid="{00000000-0005-0000-0000-0000BD920000}"/>
    <cellStyle name="Migliaia 50 4 2 3 3" xfId="33679" xr:uid="{00000000-0005-0000-0000-0000BE920000}"/>
    <cellStyle name="Migliaia 50 4 2 3 4" xfId="38966" xr:uid="{00000000-0005-0000-0000-0000BF920000}"/>
    <cellStyle name="Migliaia 50 4 2 4" xfId="7722" xr:uid="{00000000-0005-0000-0000-0000C0920000}"/>
    <cellStyle name="Migliaia 50 4 2 5" xfId="7132" xr:uid="{00000000-0005-0000-0000-0000C1920000}"/>
    <cellStyle name="Migliaia 50 4 2 5 2" xfId="17905" xr:uid="{00000000-0005-0000-0000-0000C2920000}"/>
    <cellStyle name="Migliaia 50 4 2 5 3" xfId="28839" xr:uid="{00000000-0005-0000-0000-0000C3920000}"/>
    <cellStyle name="Migliaia 50 4 2 5 4" xfId="46898" xr:uid="{00000000-0005-0000-0000-0000C4920000}"/>
    <cellStyle name="Migliaia 50 4 2 5 5" xfId="49914" xr:uid="{00000000-0005-0000-0000-0000C5920000}"/>
    <cellStyle name="Migliaia 50 4 2 6" xfId="17181" xr:uid="{00000000-0005-0000-0000-0000C6920000}"/>
    <cellStyle name="Migliaia 50 4 2 7" xfId="21534" xr:uid="{00000000-0005-0000-0000-0000C7920000}"/>
    <cellStyle name="Migliaia 50 4 3" xfId="5182" xr:uid="{00000000-0005-0000-0000-0000C8920000}"/>
    <cellStyle name="Migliaia 50 4 3 2" xfId="14562" xr:uid="{00000000-0005-0000-0000-0000C9920000}"/>
    <cellStyle name="Migliaia 50 4 3 2 2" xfId="36316" xr:uid="{00000000-0005-0000-0000-0000CA920000}"/>
    <cellStyle name="Migliaia 50 4 3 2 3" xfId="41618" xr:uid="{00000000-0005-0000-0000-0000CB920000}"/>
    <cellStyle name="Migliaia 50 4 3 3" xfId="33680" xr:uid="{00000000-0005-0000-0000-0000CC920000}"/>
    <cellStyle name="Migliaia 50 4 3 4" xfId="38967" xr:uid="{00000000-0005-0000-0000-0000CD920000}"/>
    <cellStyle name="Migliaia 50 4 3 5" xfId="13596" xr:uid="{00000000-0005-0000-0000-0000CE920000}"/>
    <cellStyle name="Migliaia 50 4 4" xfId="8375" xr:uid="{00000000-0005-0000-0000-0000CF920000}"/>
    <cellStyle name="Migliaia 50 4 4 2" xfId="30709" xr:uid="{00000000-0005-0000-0000-0000D0920000}"/>
    <cellStyle name="Migliaia 50 4 4 2 2" xfId="36317" xr:uid="{00000000-0005-0000-0000-0000D1920000}"/>
    <cellStyle name="Migliaia 50 4 4 2 3" xfId="41619" xr:uid="{00000000-0005-0000-0000-0000D2920000}"/>
    <cellStyle name="Migliaia 50 4 4 3" xfId="33681" xr:uid="{00000000-0005-0000-0000-0000D3920000}"/>
    <cellStyle name="Migliaia 50 4 4 4" xfId="38968" xr:uid="{00000000-0005-0000-0000-0000D4920000}"/>
    <cellStyle name="Migliaia 50 4 5" xfId="7721" xr:uid="{00000000-0005-0000-0000-0000D5920000}"/>
    <cellStyle name="Migliaia 50 4 5 2" xfId="30710" xr:uid="{00000000-0005-0000-0000-0000D6920000}"/>
    <cellStyle name="Migliaia 50 4 5 2 2" xfId="36318" xr:uid="{00000000-0005-0000-0000-0000D7920000}"/>
    <cellStyle name="Migliaia 50 4 5 2 3" xfId="41620" xr:uid="{00000000-0005-0000-0000-0000D8920000}"/>
    <cellStyle name="Migliaia 50 4 5 3" xfId="33682" xr:uid="{00000000-0005-0000-0000-0000D9920000}"/>
    <cellStyle name="Migliaia 50 4 5 4" xfId="38969" xr:uid="{00000000-0005-0000-0000-0000DA920000}"/>
    <cellStyle name="Migliaia 50 4 6" xfId="7131" xr:uid="{00000000-0005-0000-0000-0000DB920000}"/>
    <cellStyle name="Migliaia 50 4 6 2" xfId="17904" xr:uid="{00000000-0005-0000-0000-0000DC920000}"/>
    <cellStyle name="Migliaia 50 4 6 2 2" xfId="36319" xr:uid="{00000000-0005-0000-0000-0000DD920000}"/>
    <cellStyle name="Migliaia 50 4 6 2 3" xfId="41621" xr:uid="{00000000-0005-0000-0000-0000DE920000}"/>
    <cellStyle name="Migliaia 50 4 6 2 4" xfId="30711" xr:uid="{00000000-0005-0000-0000-0000DF920000}"/>
    <cellStyle name="Migliaia 50 4 6 3" xfId="33683" xr:uid="{00000000-0005-0000-0000-0000E0920000}"/>
    <cellStyle name="Migliaia 50 4 6 4" xfId="38970" xr:uid="{00000000-0005-0000-0000-0000E1920000}"/>
    <cellStyle name="Migliaia 50 4 6 5" xfId="21535" xr:uid="{00000000-0005-0000-0000-0000E2920000}"/>
    <cellStyle name="Migliaia 50 4 6 6" xfId="44666" xr:uid="{00000000-0005-0000-0000-0000E3920000}"/>
    <cellStyle name="Migliaia 50 4 6 7" xfId="46897" xr:uid="{00000000-0005-0000-0000-0000E4920000}"/>
    <cellStyle name="Migliaia 50 4 6 8" xfId="49913" xr:uid="{00000000-0005-0000-0000-0000E5920000}"/>
    <cellStyle name="Migliaia 50 4 7" xfId="17180" xr:uid="{00000000-0005-0000-0000-0000E6920000}"/>
    <cellStyle name="Migliaia 50 4 7 2" xfId="30712" xr:uid="{00000000-0005-0000-0000-0000E7920000}"/>
    <cellStyle name="Migliaia 50 4 7 2 2" xfId="36320" xr:uid="{00000000-0005-0000-0000-0000E8920000}"/>
    <cellStyle name="Migliaia 50 4 7 2 3" xfId="41622" xr:uid="{00000000-0005-0000-0000-0000E9920000}"/>
    <cellStyle name="Migliaia 50 4 7 3" xfId="33684" xr:uid="{00000000-0005-0000-0000-0000EA920000}"/>
    <cellStyle name="Migliaia 50 4 7 4" xfId="38971" xr:uid="{00000000-0005-0000-0000-0000EB920000}"/>
    <cellStyle name="Migliaia 50 4 7 5" xfId="21536" xr:uid="{00000000-0005-0000-0000-0000EC920000}"/>
    <cellStyle name="Migliaia 50 4 8" xfId="21533" xr:uid="{00000000-0005-0000-0000-0000ED920000}"/>
    <cellStyle name="Migliaia 50 4 9" xfId="2599" xr:uid="{00000000-0005-0000-0000-0000EE920000}"/>
    <cellStyle name="Migliaia 50 5" xfId="640" xr:uid="{00000000-0005-0000-0000-0000EF920000}"/>
    <cellStyle name="Migliaia 50 5 2" xfId="4574" xr:uid="{00000000-0005-0000-0000-0000F0920000}"/>
    <cellStyle name="Migliaia 50 5 2 2" xfId="14808" xr:uid="{00000000-0005-0000-0000-0000F1920000}"/>
    <cellStyle name="Migliaia 50 5 2 2 2" xfId="36321" xr:uid="{00000000-0005-0000-0000-0000F2920000}"/>
    <cellStyle name="Migliaia 50 5 2 2 3" xfId="41623" xr:uid="{00000000-0005-0000-0000-0000F3920000}"/>
    <cellStyle name="Migliaia 50 5 2 3" xfId="17183" xr:uid="{00000000-0005-0000-0000-0000F4920000}"/>
    <cellStyle name="Migliaia 50 5 2 3 2" xfId="33685" xr:uid="{00000000-0005-0000-0000-0000F5920000}"/>
    <cellStyle name="Migliaia 50 5 2 4" xfId="38972" xr:uid="{00000000-0005-0000-0000-0000F6920000}"/>
    <cellStyle name="Migliaia 50 5 2 5" xfId="13032" xr:uid="{00000000-0005-0000-0000-0000F7920000}"/>
    <cellStyle name="Migliaia 50 5 3" xfId="7723" xr:uid="{00000000-0005-0000-0000-0000F8920000}"/>
    <cellStyle name="Migliaia 50 5 3 2" xfId="30713" xr:uid="{00000000-0005-0000-0000-0000F9920000}"/>
    <cellStyle name="Migliaia 50 5 3 2 2" xfId="36322" xr:uid="{00000000-0005-0000-0000-0000FA920000}"/>
    <cellStyle name="Migliaia 50 5 3 2 3" xfId="41624" xr:uid="{00000000-0005-0000-0000-0000FB920000}"/>
    <cellStyle name="Migliaia 50 5 3 3" xfId="33686" xr:uid="{00000000-0005-0000-0000-0000FC920000}"/>
    <cellStyle name="Migliaia 50 5 3 4" xfId="38973" xr:uid="{00000000-0005-0000-0000-0000FD920000}"/>
    <cellStyle name="Migliaia 50 5 4" xfId="7133" xr:uid="{00000000-0005-0000-0000-0000FE920000}"/>
    <cellStyle name="Migliaia 50 5 4 2" xfId="17906" xr:uid="{00000000-0005-0000-0000-0000FF920000}"/>
    <cellStyle name="Migliaia 50 5 4 2 2" xfId="36323" xr:uid="{00000000-0005-0000-0000-000000930000}"/>
    <cellStyle name="Migliaia 50 5 4 2 3" xfId="41625" xr:uid="{00000000-0005-0000-0000-000001930000}"/>
    <cellStyle name="Migliaia 50 5 4 2 4" xfId="30714" xr:uid="{00000000-0005-0000-0000-000002930000}"/>
    <cellStyle name="Migliaia 50 5 4 3" xfId="33687" xr:uid="{00000000-0005-0000-0000-000003930000}"/>
    <cellStyle name="Migliaia 50 5 4 4" xfId="38974" xr:uid="{00000000-0005-0000-0000-000004930000}"/>
    <cellStyle name="Migliaia 50 5 4 5" xfId="21538" xr:uid="{00000000-0005-0000-0000-000005930000}"/>
    <cellStyle name="Migliaia 50 5 4 6" xfId="43735" xr:uid="{00000000-0005-0000-0000-000006930000}"/>
    <cellStyle name="Migliaia 50 5 4 7" xfId="46899" xr:uid="{00000000-0005-0000-0000-000007930000}"/>
    <cellStyle name="Migliaia 50 5 4 8" xfId="49915" xr:uid="{00000000-0005-0000-0000-000008930000}"/>
    <cellStyle name="Migliaia 50 5 5" xfId="17182" xr:uid="{00000000-0005-0000-0000-000009930000}"/>
    <cellStyle name="Migliaia 50 5 5 2" xfId="30715" xr:uid="{00000000-0005-0000-0000-00000A930000}"/>
    <cellStyle name="Migliaia 50 5 5 2 2" xfId="36324" xr:uid="{00000000-0005-0000-0000-00000B930000}"/>
    <cellStyle name="Migliaia 50 5 5 2 3" xfId="41626" xr:uid="{00000000-0005-0000-0000-00000C930000}"/>
    <cellStyle name="Migliaia 50 5 5 3" xfId="33688" xr:uid="{00000000-0005-0000-0000-00000D930000}"/>
    <cellStyle name="Migliaia 50 5 5 4" xfId="38975" xr:uid="{00000000-0005-0000-0000-00000E930000}"/>
    <cellStyle name="Migliaia 50 5 5 5" xfId="21539" xr:uid="{00000000-0005-0000-0000-00000F930000}"/>
    <cellStyle name="Migliaia 50 5 6" xfId="21540" xr:uid="{00000000-0005-0000-0000-000010930000}"/>
    <cellStyle name="Migliaia 50 5 6 2" xfId="30716" xr:uid="{00000000-0005-0000-0000-000011930000}"/>
    <cellStyle name="Migliaia 50 5 6 2 2" xfId="36325" xr:uid="{00000000-0005-0000-0000-000012930000}"/>
    <cellStyle name="Migliaia 50 5 6 2 3" xfId="41627" xr:uid="{00000000-0005-0000-0000-000013930000}"/>
    <cellStyle name="Migliaia 50 5 6 3" xfId="33689" xr:uid="{00000000-0005-0000-0000-000014930000}"/>
    <cellStyle name="Migliaia 50 5 6 4" xfId="38976" xr:uid="{00000000-0005-0000-0000-000015930000}"/>
    <cellStyle name="Migliaia 50 5 7" xfId="21537" xr:uid="{00000000-0005-0000-0000-000016930000}"/>
    <cellStyle name="Migliaia 50 5 8" xfId="2600" xr:uid="{00000000-0005-0000-0000-000017930000}"/>
    <cellStyle name="Migliaia 50 6" xfId="2595" xr:uid="{00000000-0005-0000-0000-000018930000}"/>
    <cellStyle name="Migliaia 50 6 2" xfId="4569" xr:uid="{00000000-0005-0000-0000-000019930000}"/>
    <cellStyle name="Migliaia 50 6 2 2" xfId="6081" xr:uid="{00000000-0005-0000-0000-00001A930000}"/>
    <cellStyle name="Migliaia 50 6 2 3" xfId="14944" xr:uid="{00000000-0005-0000-0000-00001B930000}"/>
    <cellStyle name="Migliaia 50 6 2 4" xfId="17185" xr:uid="{00000000-0005-0000-0000-00001C930000}"/>
    <cellStyle name="Migliaia 50 6 2 5" xfId="28743" xr:uid="{00000000-0005-0000-0000-00001D930000}"/>
    <cellStyle name="Migliaia 50 6 2 6" xfId="13034" xr:uid="{00000000-0005-0000-0000-00001E930000}"/>
    <cellStyle name="Migliaia 50 6 3" xfId="5833" xr:uid="{00000000-0005-0000-0000-00001F930000}"/>
    <cellStyle name="Migliaia 50 6 3 2" xfId="31729" xr:uid="{00000000-0005-0000-0000-000020930000}"/>
    <cellStyle name="Migliaia 50 6 3 2 2" xfId="36889" xr:uid="{00000000-0005-0000-0000-000021930000}"/>
    <cellStyle name="Migliaia 50 6 3 2 3" xfId="42191" xr:uid="{00000000-0005-0000-0000-000022930000}"/>
    <cellStyle name="Migliaia 50 6 3 3" xfId="34238" xr:uid="{00000000-0005-0000-0000-000023930000}"/>
    <cellStyle name="Migliaia 50 6 3 4" xfId="39540" xr:uid="{00000000-0005-0000-0000-000024930000}"/>
    <cellStyle name="Migliaia 50 6 4" xfId="17184" xr:uid="{00000000-0005-0000-0000-000025930000}"/>
    <cellStyle name="Migliaia 50 6 4 2" xfId="36326" xr:uid="{00000000-0005-0000-0000-000026930000}"/>
    <cellStyle name="Migliaia 50 6 4 3" xfId="41628" xr:uid="{00000000-0005-0000-0000-000027930000}"/>
    <cellStyle name="Migliaia 50 6 4 4" xfId="30717" xr:uid="{00000000-0005-0000-0000-000028930000}"/>
    <cellStyle name="Migliaia 50 6 5" xfId="33690" xr:uid="{00000000-0005-0000-0000-000029930000}"/>
    <cellStyle name="Migliaia 50 6 6" xfId="38977" xr:uid="{00000000-0005-0000-0000-00002A930000}"/>
    <cellStyle name="Migliaia 50 6 7" xfId="13033" xr:uid="{00000000-0005-0000-0000-00002B930000}"/>
    <cellStyle name="Migliaia 50 7" xfId="4150" xr:uid="{00000000-0005-0000-0000-00002C930000}"/>
    <cellStyle name="Migliaia 50 7 2" xfId="10620" xr:uid="{00000000-0005-0000-0000-00002D930000}"/>
    <cellStyle name="Migliaia 50 7 2 2" xfId="31730" xr:uid="{00000000-0005-0000-0000-00002E930000}"/>
    <cellStyle name="Migliaia 50 7 2 2 2" xfId="36890" xr:uid="{00000000-0005-0000-0000-00002F930000}"/>
    <cellStyle name="Migliaia 50 7 2 2 3" xfId="42192" xr:uid="{00000000-0005-0000-0000-000030930000}"/>
    <cellStyle name="Migliaia 50 7 2 3" xfId="34239" xr:uid="{00000000-0005-0000-0000-000031930000}"/>
    <cellStyle name="Migliaia 50 7 2 4" xfId="39541" xr:uid="{00000000-0005-0000-0000-000032930000}"/>
    <cellStyle name="Migliaia 50 7 3" xfId="17186" xr:uid="{00000000-0005-0000-0000-000033930000}"/>
    <cellStyle name="Migliaia 50 7 3 2" xfId="36327" xr:uid="{00000000-0005-0000-0000-000034930000}"/>
    <cellStyle name="Migliaia 50 7 3 3" xfId="41629" xr:uid="{00000000-0005-0000-0000-000035930000}"/>
    <cellStyle name="Migliaia 50 7 3 4" xfId="30718" xr:uid="{00000000-0005-0000-0000-000036930000}"/>
    <cellStyle name="Migliaia 50 7 4" xfId="33691" xr:uid="{00000000-0005-0000-0000-000037930000}"/>
    <cellStyle name="Migliaia 50 7 5" xfId="38978" xr:uid="{00000000-0005-0000-0000-000038930000}"/>
    <cellStyle name="Migliaia 50 7 6" xfId="13035" xr:uid="{00000000-0005-0000-0000-000039930000}"/>
    <cellStyle name="Migliaia 50 8" xfId="3743" xr:uid="{00000000-0005-0000-0000-00003A930000}"/>
    <cellStyle name="Migliaia 50 8 2" xfId="10325" xr:uid="{00000000-0005-0000-0000-00003B930000}"/>
    <cellStyle name="Migliaia 50 8 2 2" xfId="31731" xr:uid="{00000000-0005-0000-0000-00003C930000}"/>
    <cellStyle name="Migliaia 50 8 2 2 2" xfId="36891" xr:uid="{00000000-0005-0000-0000-00003D930000}"/>
    <cellStyle name="Migliaia 50 8 2 2 3" xfId="42193" xr:uid="{00000000-0005-0000-0000-00003E930000}"/>
    <cellStyle name="Migliaia 50 8 2 3" xfId="34240" xr:uid="{00000000-0005-0000-0000-00003F930000}"/>
    <cellStyle name="Migliaia 50 8 2 4" xfId="39542" xr:uid="{00000000-0005-0000-0000-000040930000}"/>
    <cellStyle name="Migliaia 50 8 3" xfId="17187" xr:uid="{00000000-0005-0000-0000-000041930000}"/>
    <cellStyle name="Migliaia 50 8 3 2" xfId="36328" xr:uid="{00000000-0005-0000-0000-000042930000}"/>
    <cellStyle name="Migliaia 50 8 3 3" xfId="41630" xr:uid="{00000000-0005-0000-0000-000043930000}"/>
    <cellStyle name="Migliaia 50 8 3 4" xfId="30719" xr:uid="{00000000-0005-0000-0000-000044930000}"/>
    <cellStyle name="Migliaia 50 8 4" xfId="33692" xr:uid="{00000000-0005-0000-0000-000045930000}"/>
    <cellStyle name="Migliaia 50 8 5" xfId="38979" xr:uid="{00000000-0005-0000-0000-000046930000}"/>
    <cellStyle name="Migliaia 50 8 6" xfId="13036" xr:uid="{00000000-0005-0000-0000-000047930000}"/>
    <cellStyle name="Migliaia 50 9" xfId="13531" xr:uid="{00000000-0005-0000-0000-000048930000}"/>
    <cellStyle name="Migliaia 50 9 2" xfId="30720" xr:uid="{00000000-0005-0000-0000-000049930000}"/>
    <cellStyle name="Migliaia 50 9 2 2" xfId="36329" xr:uid="{00000000-0005-0000-0000-00004A930000}"/>
    <cellStyle name="Migliaia 50 9 2 3" xfId="41631" xr:uid="{00000000-0005-0000-0000-00004B930000}"/>
    <cellStyle name="Migliaia 50 9 3" xfId="33693" xr:uid="{00000000-0005-0000-0000-00004C930000}"/>
    <cellStyle name="Migliaia 50 9 4" xfId="38980" xr:uid="{00000000-0005-0000-0000-00004D930000}"/>
    <cellStyle name="Migliaia 51" xfId="641" xr:uid="{00000000-0005-0000-0000-00004E930000}"/>
    <cellStyle name="Migliaia 51 10" xfId="17188" xr:uid="{00000000-0005-0000-0000-00004F930000}"/>
    <cellStyle name="Migliaia 51 10 2" xfId="36330" xr:uid="{00000000-0005-0000-0000-000050930000}"/>
    <cellStyle name="Migliaia 51 10 3" xfId="41632" xr:uid="{00000000-0005-0000-0000-000051930000}"/>
    <cellStyle name="Migliaia 51 10 4" xfId="30721" xr:uid="{00000000-0005-0000-0000-000052930000}"/>
    <cellStyle name="Migliaia 51 11" xfId="33694" xr:uid="{00000000-0005-0000-0000-000053930000}"/>
    <cellStyle name="Migliaia 51 12" xfId="38981" xr:uid="{00000000-0005-0000-0000-000054930000}"/>
    <cellStyle name="Migliaia 51 13" xfId="1921" xr:uid="{00000000-0005-0000-0000-000055930000}"/>
    <cellStyle name="Migliaia 51 2" xfId="642" xr:uid="{00000000-0005-0000-0000-000056930000}"/>
    <cellStyle name="Migliaia 51 2 2" xfId="2602" xr:uid="{00000000-0005-0000-0000-000057930000}"/>
    <cellStyle name="Migliaia 51 2 2 2" xfId="4576" xr:uid="{00000000-0005-0000-0000-000058930000}"/>
    <cellStyle name="Migliaia 51 2 2 2 2" xfId="10715" xr:uid="{00000000-0005-0000-0000-000059930000}"/>
    <cellStyle name="Migliaia 51 2 2 2 2 2" xfId="36331" xr:uid="{00000000-0005-0000-0000-00005A930000}"/>
    <cellStyle name="Migliaia 51 2 2 2 2 3" xfId="41633" xr:uid="{00000000-0005-0000-0000-00005B930000}"/>
    <cellStyle name="Migliaia 51 2 2 2 3" xfId="14809" xr:uid="{00000000-0005-0000-0000-00005C930000}"/>
    <cellStyle name="Migliaia 51 2 2 2 4" xfId="17191" xr:uid="{00000000-0005-0000-0000-00005D930000}"/>
    <cellStyle name="Migliaia 51 2 2 2 4 2" xfId="38982" xr:uid="{00000000-0005-0000-0000-00005E930000}"/>
    <cellStyle name="Migliaia 51 2 2 2 5" xfId="13037" xr:uid="{00000000-0005-0000-0000-00005F930000}"/>
    <cellStyle name="Migliaia 51 2 2 3" xfId="7940" xr:uid="{00000000-0005-0000-0000-000060930000}"/>
    <cellStyle name="Migliaia 51 2 2 3 2" xfId="31732" xr:uid="{00000000-0005-0000-0000-000061930000}"/>
    <cellStyle name="Migliaia 51 2 2 3 2 2" xfId="36892" xr:uid="{00000000-0005-0000-0000-000062930000}"/>
    <cellStyle name="Migliaia 51 2 2 3 2 3" xfId="42194" xr:uid="{00000000-0005-0000-0000-000063930000}"/>
    <cellStyle name="Migliaia 51 2 2 3 3" xfId="34241" xr:uid="{00000000-0005-0000-0000-000064930000}"/>
    <cellStyle name="Migliaia 51 2 2 3 4" xfId="39543" xr:uid="{00000000-0005-0000-0000-000065930000}"/>
    <cellStyle name="Migliaia 51 2 2 4" xfId="7134" xr:uid="{00000000-0005-0000-0000-000066930000}"/>
    <cellStyle name="Migliaia 51 2 2 4 2" xfId="17907" xr:uid="{00000000-0005-0000-0000-000067930000}"/>
    <cellStyle name="Migliaia 51 2 2 4 3" xfId="44427" xr:uid="{00000000-0005-0000-0000-000068930000}"/>
    <cellStyle name="Migliaia 51 2 2 4 4" xfId="46900" xr:uid="{00000000-0005-0000-0000-000069930000}"/>
    <cellStyle name="Migliaia 51 2 2 4 5" xfId="49916" xr:uid="{00000000-0005-0000-0000-00006A930000}"/>
    <cellStyle name="Migliaia 51 2 2 5" xfId="17190" xr:uid="{00000000-0005-0000-0000-00006B930000}"/>
    <cellStyle name="Migliaia 51 2 2 6" xfId="21542" xr:uid="{00000000-0005-0000-0000-00006C930000}"/>
    <cellStyle name="Migliaia 51 2 3" xfId="4154" xr:uid="{00000000-0005-0000-0000-00006D930000}"/>
    <cellStyle name="Migliaia 51 2 3 2" xfId="10624" xr:uid="{00000000-0005-0000-0000-00006E930000}"/>
    <cellStyle name="Migliaia 51 2 3 2 2" xfId="31733" xr:uid="{00000000-0005-0000-0000-00006F930000}"/>
    <cellStyle name="Migliaia 51 2 3 2 2 2" xfId="36893" xr:uid="{00000000-0005-0000-0000-000070930000}"/>
    <cellStyle name="Migliaia 51 2 3 2 2 3" xfId="42195" xr:uid="{00000000-0005-0000-0000-000071930000}"/>
    <cellStyle name="Migliaia 51 2 3 2 3" xfId="34242" xr:uid="{00000000-0005-0000-0000-000072930000}"/>
    <cellStyle name="Migliaia 51 2 3 2 4" xfId="39544" xr:uid="{00000000-0005-0000-0000-000073930000}"/>
    <cellStyle name="Migliaia 51 2 3 3" xfId="17192" xr:uid="{00000000-0005-0000-0000-000074930000}"/>
    <cellStyle name="Migliaia 51 2 3 3 2" xfId="36332" xr:uid="{00000000-0005-0000-0000-000075930000}"/>
    <cellStyle name="Migliaia 51 2 3 3 3" xfId="41634" xr:uid="{00000000-0005-0000-0000-000076930000}"/>
    <cellStyle name="Migliaia 51 2 3 3 4" xfId="30722" xr:uid="{00000000-0005-0000-0000-000077930000}"/>
    <cellStyle name="Migliaia 51 2 3 4" xfId="33695" xr:uid="{00000000-0005-0000-0000-000078930000}"/>
    <cellStyle name="Migliaia 51 2 3 5" xfId="38983" xr:uid="{00000000-0005-0000-0000-000079930000}"/>
    <cellStyle name="Migliaia 51 2 3 6" xfId="13038" xr:uid="{00000000-0005-0000-0000-00007A930000}"/>
    <cellStyle name="Migliaia 51 2 4" xfId="3748" xr:uid="{00000000-0005-0000-0000-00007B930000}"/>
    <cellStyle name="Migliaia 51 2 4 2" xfId="10329" xr:uid="{00000000-0005-0000-0000-00007C930000}"/>
    <cellStyle name="Migliaia 51 2 4 2 2" xfId="36333" xr:uid="{00000000-0005-0000-0000-00007D930000}"/>
    <cellStyle name="Migliaia 51 2 4 2 3" xfId="41635" xr:uid="{00000000-0005-0000-0000-00007E930000}"/>
    <cellStyle name="Migliaia 51 2 4 3" xfId="14463" xr:uid="{00000000-0005-0000-0000-00007F930000}"/>
    <cellStyle name="Migliaia 51 2 4 4" xfId="17193" xr:uid="{00000000-0005-0000-0000-000080930000}"/>
    <cellStyle name="Migliaia 51 2 4 4 2" xfId="38984" xr:uid="{00000000-0005-0000-0000-000081930000}"/>
    <cellStyle name="Migliaia 51 2 4 5" xfId="13039" xr:uid="{00000000-0005-0000-0000-000082930000}"/>
    <cellStyle name="Migliaia 51 2 5" xfId="9455" xr:uid="{00000000-0005-0000-0000-000083930000}"/>
    <cellStyle name="Migliaia 51 2 5 2" xfId="30723" xr:uid="{00000000-0005-0000-0000-000084930000}"/>
    <cellStyle name="Migliaia 51 2 5 2 2" xfId="36334" xr:uid="{00000000-0005-0000-0000-000085930000}"/>
    <cellStyle name="Migliaia 51 2 5 2 3" xfId="41636" xr:uid="{00000000-0005-0000-0000-000086930000}"/>
    <cellStyle name="Migliaia 51 2 5 3" xfId="33696" xr:uid="{00000000-0005-0000-0000-000087930000}"/>
    <cellStyle name="Migliaia 51 2 5 4" xfId="38985" xr:uid="{00000000-0005-0000-0000-000088930000}"/>
    <cellStyle name="Migliaia 51 2 6" xfId="17189" xr:uid="{00000000-0005-0000-0000-000089930000}"/>
    <cellStyle name="Migliaia 51 2 6 2" xfId="30724" xr:uid="{00000000-0005-0000-0000-00008A930000}"/>
    <cellStyle name="Migliaia 51 2 6 2 2" xfId="36335" xr:uid="{00000000-0005-0000-0000-00008B930000}"/>
    <cellStyle name="Migliaia 51 2 6 2 3" xfId="41637" xr:uid="{00000000-0005-0000-0000-00008C930000}"/>
    <cellStyle name="Migliaia 51 2 6 3" xfId="33697" xr:uid="{00000000-0005-0000-0000-00008D930000}"/>
    <cellStyle name="Migliaia 51 2 6 4" xfId="38986" xr:uid="{00000000-0005-0000-0000-00008E930000}"/>
    <cellStyle name="Migliaia 51 2 6 5" xfId="21543" xr:uid="{00000000-0005-0000-0000-00008F930000}"/>
    <cellStyle name="Migliaia 51 2 7" xfId="21541" xr:uid="{00000000-0005-0000-0000-000090930000}"/>
    <cellStyle name="Migliaia 51 2 8" xfId="1922" xr:uid="{00000000-0005-0000-0000-000091930000}"/>
    <cellStyle name="Migliaia 51 3" xfId="643" xr:uid="{00000000-0005-0000-0000-000092930000}"/>
    <cellStyle name="Migliaia 51 3 10" xfId="21544" xr:uid="{00000000-0005-0000-0000-000093930000}"/>
    <cellStyle name="Migliaia 51 3 11" xfId="13040" xr:uid="{00000000-0005-0000-0000-000094930000}"/>
    <cellStyle name="Migliaia 51 3 12" xfId="1923" xr:uid="{00000000-0005-0000-0000-000095930000}"/>
    <cellStyle name="Migliaia 51 3 2" xfId="644" xr:uid="{00000000-0005-0000-0000-000096930000}"/>
    <cellStyle name="Migliaia 51 3 2 2" xfId="4578" xr:uid="{00000000-0005-0000-0000-000097930000}"/>
    <cellStyle name="Migliaia 51 3 2 2 2" xfId="8376" xr:uid="{00000000-0005-0000-0000-000098930000}"/>
    <cellStyle name="Migliaia 51 3 2 2 2 2" xfId="14810" xr:uid="{00000000-0005-0000-0000-000099930000}"/>
    <cellStyle name="Migliaia 51 3 2 2 2 2 2" xfId="18196" xr:uid="{00000000-0005-0000-0000-00009A930000}"/>
    <cellStyle name="Migliaia 51 3 2 2 2 2 2 2" xfId="36336" xr:uid="{00000000-0005-0000-0000-00009B930000}"/>
    <cellStyle name="Migliaia 51 3 2 2 2 2 3" xfId="41638" xr:uid="{00000000-0005-0000-0000-00009C930000}"/>
    <cellStyle name="Migliaia 51 3 2 2 2 2 4" xfId="30725" xr:uid="{00000000-0005-0000-0000-00009D930000}"/>
    <cellStyle name="Migliaia 51 3 2 2 2 3" xfId="33698" xr:uid="{00000000-0005-0000-0000-00009E930000}"/>
    <cellStyle name="Migliaia 51 3 2 2 2 4" xfId="38987" xr:uid="{00000000-0005-0000-0000-00009F930000}"/>
    <cellStyle name="Migliaia 51 3 2 2 2 5" xfId="43039" xr:uid="{00000000-0005-0000-0000-0000A0930000}"/>
    <cellStyle name="Migliaia 51 3 2 2 2 6" xfId="47202" xr:uid="{00000000-0005-0000-0000-0000A1930000}"/>
    <cellStyle name="Migliaia 51 3 2 2 2 7" xfId="50218" xr:uid="{00000000-0005-0000-0000-0000A2930000}"/>
    <cellStyle name="Migliaia 51 3 2 2 2 8" xfId="13995" xr:uid="{00000000-0005-0000-0000-0000A3930000}"/>
    <cellStyle name="Migliaia 51 3 2 2 3" xfId="8510" xr:uid="{00000000-0005-0000-0000-0000A4930000}"/>
    <cellStyle name="Migliaia 51 3 2 2 4" xfId="7135" xr:uid="{00000000-0005-0000-0000-0000A5930000}"/>
    <cellStyle name="Migliaia 51 3 2 2 4 2" xfId="17908" xr:uid="{00000000-0005-0000-0000-0000A6930000}"/>
    <cellStyle name="Migliaia 51 3 2 2 4 3" xfId="44526" xr:uid="{00000000-0005-0000-0000-0000A7930000}"/>
    <cellStyle name="Migliaia 51 3 2 2 4 4" xfId="46901" xr:uid="{00000000-0005-0000-0000-0000A8930000}"/>
    <cellStyle name="Migliaia 51 3 2 2 4 5" xfId="49917" xr:uid="{00000000-0005-0000-0000-0000A9930000}"/>
    <cellStyle name="Migliaia 51 3 2 2 5" xfId="17196" xr:uid="{00000000-0005-0000-0000-0000AA930000}"/>
    <cellStyle name="Migliaia 51 3 2 2 6" xfId="21546" xr:uid="{00000000-0005-0000-0000-0000AB930000}"/>
    <cellStyle name="Migliaia 51 3 2 3" xfId="3750" xr:uid="{00000000-0005-0000-0000-0000AC930000}"/>
    <cellStyle name="Migliaia 51 3 2 3 2" xfId="8707" xr:uid="{00000000-0005-0000-0000-0000AD930000}"/>
    <cellStyle name="Migliaia 51 3 2 3 2 2" xfId="36337" xr:uid="{00000000-0005-0000-0000-0000AE930000}"/>
    <cellStyle name="Migliaia 51 3 2 3 2 3" xfId="41639" xr:uid="{00000000-0005-0000-0000-0000AF930000}"/>
    <cellStyle name="Migliaia 51 3 2 3 2 4" xfId="30726" xr:uid="{00000000-0005-0000-0000-0000B0930000}"/>
    <cellStyle name="Migliaia 51 3 2 3 3" xfId="8377" xr:uid="{00000000-0005-0000-0000-0000B1930000}"/>
    <cellStyle name="Migliaia 51 3 2 3 4" xfId="17197" xr:uid="{00000000-0005-0000-0000-0000B2930000}"/>
    <cellStyle name="Migliaia 51 3 2 3 4 2" xfId="38988" xr:uid="{00000000-0005-0000-0000-0000B3930000}"/>
    <cellStyle name="Migliaia 51 3 2 3 5" xfId="13041" xr:uid="{00000000-0005-0000-0000-0000B4930000}"/>
    <cellStyle name="Migliaia 51 3 2 4" xfId="7725" xr:uid="{00000000-0005-0000-0000-0000B5930000}"/>
    <cellStyle name="Migliaia 51 3 2 4 2" xfId="14412" xr:uid="{00000000-0005-0000-0000-0000B6930000}"/>
    <cellStyle name="Migliaia 51 3 2 4 2 2" xfId="36338" xr:uid="{00000000-0005-0000-0000-0000B7930000}"/>
    <cellStyle name="Migliaia 51 3 2 4 2 3" xfId="41640" xr:uid="{00000000-0005-0000-0000-0000B8930000}"/>
    <cellStyle name="Migliaia 51 3 2 4 3" xfId="33699" xr:uid="{00000000-0005-0000-0000-0000B9930000}"/>
    <cellStyle name="Migliaia 51 3 2 4 4" xfId="38989" xr:uid="{00000000-0005-0000-0000-0000BA930000}"/>
    <cellStyle name="Migliaia 51 3 2 4 5" xfId="13534" xr:uid="{00000000-0005-0000-0000-0000BB930000}"/>
    <cellStyle name="Migliaia 51 3 2 5" xfId="13594" xr:uid="{00000000-0005-0000-0000-0000BC930000}"/>
    <cellStyle name="Migliaia 51 3 2 5 2" xfId="30727" xr:uid="{00000000-0005-0000-0000-0000BD930000}"/>
    <cellStyle name="Migliaia 51 3 2 5 2 2" xfId="36339" xr:uid="{00000000-0005-0000-0000-0000BE930000}"/>
    <cellStyle name="Migliaia 51 3 2 5 2 3" xfId="41641" xr:uid="{00000000-0005-0000-0000-0000BF930000}"/>
    <cellStyle name="Migliaia 51 3 2 5 3" xfId="33700" xr:uid="{00000000-0005-0000-0000-0000C0930000}"/>
    <cellStyle name="Migliaia 51 3 2 5 4" xfId="38990" xr:uid="{00000000-0005-0000-0000-0000C1930000}"/>
    <cellStyle name="Migliaia 51 3 2 6" xfId="17195" xr:uid="{00000000-0005-0000-0000-0000C2930000}"/>
    <cellStyle name="Migliaia 51 3 2 6 2" xfId="30728" xr:uid="{00000000-0005-0000-0000-0000C3930000}"/>
    <cellStyle name="Migliaia 51 3 2 6 2 2" xfId="36340" xr:uid="{00000000-0005-0000-0000-0000C4930000}"/>
    <cellStyle name="Migliaia 51 3 2 6 2 3" xfId="41642" xr:uid="{00000000-0005-0000-0000-0000C5930000}"/>
    <cellStyle name="Migliaia 51 3 2 6 3" xfId="33701" xr:uid="{00000000-0005-0000-0000-0000C6930000}"/>
    <cellStyle name="Migliaia 51 3 2 6 4" xfId="38991" xr:uid="{00000000-0005-0000-0000-0000C7930000}"/>
    <cellStyle name="Migliaia 51 3 2 6 5" xfId="21547" xr:uid="{00000000-0005-0000-0000-0000C8930000}"/>
    <cellStyle name="Migliaia 51 3 2 7" xfId="21545" xr:uid="{00000000-0005-0000-0000-0000C9930000}"/>
    <cellStyle name="Migliaia 51 3 2 8" xfId="2604" xr:uid="{00000000-0005-0000-0000-0000CA930000}"/>
    <cellStyle name="Migliaia 51 3 3" xfId="2603" xr:uid="{00000000-0005-0000-0000-0000CB930000}"/>
    <cellStyle name="Migliaia 51 3 3 2" xfId="4577" xr:uid="{00000000-0005-0000-0000-0000CC930000}"/>
    <cellStyle name="Migliaia 51 3 3 2 2" xfId="6084" xr:uid="{00000000-0005-0000-0000-0000CD930000}"/>
    <cellStyle name="Migliaia 51 3 3 2 2 2" xfId="36342" xr:uid="{00000000-0005-0000-0000-0000CE930000}"/>
    <cellStyle name="Migliaia 51 3 3 2 2 3" xfId="41644" xr:uid="{00000000-0005-0000-0000-0000CF930000}"/>
    <cellStyle name="Migliaia 51 3 3 2 3" xfId="14563" xr:uid="{00000000-0005-0000-0000-0000D0930000}"/>
    <cellStyle name="Migliaia 51 3 3 2 4" xfId="17199" xr:uid="{00000000-0005-0000-0000-0000D1930000}"/>
    <cellStyle name="Migliaia 51 3 3 2 4 2" xfId="38993" xr:uid="{00000000-0005-0000-0000-0000D2930000}"/>
    <cellStyle name="Migliaia 51 3 3 2 5" xfId="13043" xr:uid="{00000000-0005-0000-0000-0000D3930000}"/>
    <cellStyle name="Migliaia 51 3 3 3" xfId="5836" xr:uid="{00000000-0005-0000-0000-0000D4930000}"/>
    <cellStyle name="Migliaia 51 3 3 3 2" xfId="30730" xr:uid="{00000000-0005-0000-0000-0000D5930000}"/>
    <cellStyle name="Migliaia 51 3 3 3 2 2" xfId="36343" xr:uid="{00000000-0005-0000-0000-0000D6930000}"/>
    <cellStyle name="Migliaia 51 3 3 3 2 3" xfId="41645" xr:uid="{00000000-0005-0000-0000-0000D7930000}"/>
    <cellStyle name="Migliaia 51 3 3 3 3" xfId="33703" xr:uid="{00000000-0005-0000-0000-0000D8930000}"/>
    <cellStyle name="Migliaia 51 3 3 3 4" xfId="38994" xr:uid="{00000000-0005-0000-0000-0000D9930000}"/>
    <cellStyle name="Migliaia 51 3 3 4" xfId="17198" xr:uid="{00000000-0005-0000-0000-0000DA930000}"/>
    <cellStyle name="Migliaia 51 3 3 4 2" xfId="30731" xr:uid="{00000000-0005-0000-0000-0000DB930000}"/>
    <cellStyle name="Migliaia 51 3 3 4 2 2" xfId="36344" xr:uid="{00000000-0005-0000-0000-0000DC930000}"/>
    <cellStyle name="Migliaia 51 3 3 4 2 3" xfId="41646" xr:uid="{00000000-0005-0000-0000-0000DD930000}"/>
    <cellStyle name="Migliaia 51 3 3 4 3" xfId="33704" xr:uid="{00000000-0005-0000-0000-0000DE930000}"/>
    <cellStyle name="Migliaia 51 3 3 4 4" xfId="38995" xr:uid="{00000000-0005-0000-0000-0000DF930000}"/>
    <cellStyle name="Migliaia 51 3 3 4 5" xfId="21548" xr:uid="{00000000-0005-0000-0000-0000E0930000}"/>
    <cellStyle name="Migliaia 51 3 3 5" xfId="21549" xr:uid="{00000000-0005-0000-0000-0000E1930000}"/>
    <cellStyle name="Migliaia 51 3 3 5 2" xfId="30732" xr:uid="{00000000-0005-0000-0000-0000E2930000}"/>
    <cellStyle name="Migliaia 51 3 3 5 2 2" xfId="36345" xr:uid="{00000000-0005-0000-0000-0000E3930000}"/>
    <cellStyle name="Migliaia 51 3 3 5 2 3" xfId="41647" xr:uid="{00000000-0005-0000-0000-0000E4930000}"/>
    <cellStyle name="Migliaia 51 3 3 5 3" xfId="33705" xr:uid="{00000000-0005-0000-0000-0000E5930000}"/>
    <cellStyle name="Migliaia 51 3 3 5 4" xfId="38996" xr:uid="{00000000-0005-0000-0000-0000E6930000}"/>
    <cellStyle name="Migliaia 51 3 3 6" xfId="30729" xr:uid="{00000000-0005-0000-0000-0000E7930000}"/>
    <cellStyle name="Migliaia 51 3 3 6 2" xfId="36341" xr:uid="{00000000-0005-0000-0000-0000E8930000}"/>
    <cellStyle name="Migliaia 51 3 3 6 3" xfId="41643" xr:uid="{00000000-0005-0000-0000-0000E9930000}"/>
    <cellStyle name="Migliaia 51 3 3 7" xfId="33702" xr:uid="{00000000-0005-0000-0000-0000EA930000}"/>
    <cellStyle name="Migliaia 51 3 3 8" xfId="38992" xr:uid="{00000000-0005-0000-0000-0000EB930000}"/>
    <cellStyle name="Migliaia 51 3 3 9" xfId="13042" xr:uid="{00000000-0005-0000-0000-0000EC930000}"/>
    <cellStyle name="Migliaia 51 3 4" xfId="3313" xr:uid="{00000000-0005-0000-0000-0000ED930000}"/>
    <cellStyle name="Migliaia 51 3 4 2" xfId="4823" xr:uid="{00000000-0005-0000-0000-0000EE930000}"/>
    <cellStyle name="Migliaia 51 3 4 2 2" xfId="10775" xr:uid="{00000000-0005-0000-0000-0000EF930000}"/>
    <cellStyle name="Migliaia 51 3 4 2 3" xfId="14355" xr:uid="{00000000-0005-0000-0000-0000F0930000}"/>
    <cellStyle name="Migliaia 51 3 4 2 4" xfId="17201" xr:uid="{00000000-0005-0000-0000-0000F1930000}"/>
    <cellStyle name="Migliaia 51 3 4 2 5" xfId="28744" xr:uid="{00000000-0005-0000-0000-0000F2930000}"/>
    <cellStyle name="Migliaia 51 3 4 2 6" xfId="13045" xr:uid="{00000000-0005-0000-0000-0000F3930000}"/>
    <cellStyle name="Migliaia 51 3 4 3" xfId="10023" xr:uid="{00000000-0005-0000-0000-0000F4930000}"/>
    <cellStyle name="Migliaia 51 3 4 3 2" xfId="31734" xr:uid="{00000000-0005-0000-0000-0000F5930000}"/>
    <cellStyle name="Migliaia 51 3 4 3 2 2" xfId="36894" xr:uid="{00000000-0005-0000-0000-0000F6930000}"/>
    <cellStyle name="Migliaia 51 3 4 3 2 3" xfId="42196" xr:uid="{00000000-0005-0000-0000-0000F7930000}"/>
    <cellStyle name="Migliaia 51 3 4 3 3" xfId="34243" xr:uid="{00000000-0005-0000-0000-0000F8930000}"/>
    <cellStyle name="Migliaia 51 3 4 3 4" xfId="39545" xr:uid="{00000000-0005-0000-0000-0000F9930000}"/>
    <cellStyle name="Migliaia 51 3 4 4" xfId="17200" xr:uid="{00000000-0005-0000-0000-0000FA930000}"/>
    <cellStyle name="Migliaia 51 3 4 4 2" xfId="36346" xr:uid="{00000000-0005-0000-0000-0000FB930000}"/>
    <cellStyle name="Migliaia 51 3 4 4 3" xfId="41648" xr:uid="{00000000-0005-0000-0000-0000FC930000}"/>
    <cellStyle name="Migliaia 51 3 4 4 4" xfId="30733" xr:uid="{00000000-0005-0000-0000-0000FD930000}"/>
    <cellStyle name="Migliaia 51 3 4 5" xfId="33706" xr:uid="{00000000-0005-0000-0000-0000FE930000}"/>
    <cellStyle name="Migliaia 51 3 4 6" xfId="38997" xr:uid="{00000000-0005-0000-0000-0000FF930000}"/>
    <cellStyle name="Migliaia 51 3 4 7" xfId="13044" xr:uid="{00000000-0005-0000-0000-000000940000}"/>
    <cellStyle name="Migliaia 51 3 5" xfId="4155" xr:uid="{00000000-0005-0000-0000-000001940000}"/>
    <cellStyle name="Migliaia 51 3 5 2" xfId="10625" xr:uid="{00000000-0005-0000-0000-000002940000}"/>
    <cellStyle name="Migliaia 51 3 5 2 2" xfId="31735" xr:uid="{00000000-0005-0000-0000-000003940000}"/>
    <cellStyle name="Migliaia 51 3 5 2 2 2" xfId="36895" xr:uid="{00000000-0005-0000-0000-000004940000}"/>
    <cellStyle name="Migliaia 51 3 5 2 2 3" xfId="42197" xr:uid="{00000000-0005-0000-0000-000005940000}"/>
    <cellStyle name="Migliaia 51 3 5 2 3" xfId="34244" xr:uid="{00000000-0005-0000-0000-000006940000}"/>
    <cellStyle name="Migliaia 51 3 5 2 4" xfId="39546" xr:uid="{00000000-0005-0000-0000-000007940000}"/>
    <cellStyle name="Migliaia 51 3 5 3" xfId="17202" xr:uid="{00000000-0005-0000-0000-000008940000}"/>
    <cellStyle name="Migliaia 51 3 5 3 2" xfId="36347" xr:uid="{00000000-0005-0000-0000-000009940000}"/>
    <cellStyle name="Migliaia 51 3 5 3 3" xfId="41649" xr:uid="{00000000-0005-0000-0000-00000A940000}"/>
    <cellStyle name="Migliaia 51 3 5 3 4" xfId="30734" xr:uid="{00000000-0005-0000-0000-00000B940000}"/>
    <cellStyle name="Migliaia 51 3 5 4" xfId="33707" xr:uid="{00000000-0005-0000-0000-00000C940000}"/>
    <cellStyle name="Migliaia 51 3 5 5" xfId="38998" xr:uid="{00000000-0005-0000-0000-00000D940000}"/>
    <cellStyle name="Migliaia 51 3 5 6" xfId="13046" xr:uid="{00000000-0005-0000-0000-00000E940000}"/>
    <cellStyle name="Migliaia 51 3 6" xfId="3749" xr:uid="{00000000-0005-0000-0000-00000F940000}"/>
    <cellStyle name="Migliaia 51 3 6 2" xfId="10330" xr:uid="{00000000-0005-0000-0000-000010940000}"/>
    <cellStyle name="Migliaia 51 3 6 2 2" xfId="36348" xr:uid="{00000000-0005-0000-0000-000011940000}"/>
    <cellStyle name="Migliaia 51 3 6 2 3" xfId="41650" xr:uid="{00000000-0005-0000-0000-000012940000}"/>
    <cellStyle name="Migliaia 51 3 6 3" xfId="14999" xr:uid="{00000000-0005-0000-0000-000013940000}"/>
    <cellStyle name="Migliaia 51 3 6 4" xfId="17203" xr:uid="{00000000-0005-0000-0000-000014940000}"/>
    <cellStyle name="Migliaia 51 3 6 4 2" xfId="38999" xr:uid="{00000000-0005-0000-0000-000015940000}"/>
    <cellStyle name="Migliaia 51 3 6 5" xfId="13047" xr:uid="{00000000-0005-0000-0000-000016940000}"/>
    <cellStyle name="Migliaia 51 3 7" xfId="7431" xr:uid="{00000000-0005-0000-0000-000017940000}"/>
    <cellStyle name="Migliaia 51 3 7 2" xfId="30735" xr:uid="{00000000-0005-0000-0000-000018940000}"/>
    <cellStyle name="Migliaia 51 3 7 2 2" xfId="36349" xr:uid="{00000000-0005-0000-0000-000019940000}"/>
    <cellStyle name="Migliaia 51 3 7 2 3" xfId="41651" xr:uid="{00000000-0005-0000-0000-00001A940000}"/>
    <cellStyle name="Migliaia 51 3 7 3" xfId="33708" xr:uid="{00000000-0005-0000-0000-00001B940000}"/>
    <cellStyle name="Migliaia 51 3 7 4" xfId="39000" xr:uid="{00000000-0005-0000-0000-00001C940000}"/>
    <cellStyle name="Migliaia 51 3 8" xfId="13595" xr:uid="{00000000-0005-0000-0000-00001D940000}"/>
    <cellStyle name="Migliaia 51 3 8 2" xfId="30736" xr:uid="{00000000-0005-0000-0000-00001E940000}"/>
    <cellStyle name="Migliaia 51 3 8 2 2" xfId="36350" xr:uid="{00000000-0005-0000-0000-00001F940000}"/>
    <cellStyle name="Migliaia 51 3 8 2 3" xfId="41652" xr:uid="{00000000-0005-0000-0000-000020940000}"/>
    <cellStyle name="Migliaia 51 3 8 3" xfId="33709" xr:uid="{00000000-0005-0000-0000-000021940000}"/>
    <cellStyle name="Migliaia 51 3 8 4" xfId="39001" xr:uid="{00000000-0005-0000-0000-000022940000}"/>
    <cellStyle name="Migliaia 51 3 8 5" xfId="21550" xr:uid="{00000000-0005-0000-0000-000023940000}"/>
    <cellStyle name="Migliaia 51 3 9" xfId="17194" xr:uid="{00000000-0005-0000-0000-000024940000}"/>
    <cellStyle name="Migliaia 51 4" xfId="645" xr:uid="{00000000-0005-0000-0000-000025940000}"/>
    <cellStyle name="Migliaia 51 4 2" xfId="4579" xr:uid="{00000000-0005-0000-0000-000026940000}"/>
    <cellStyle name="Migliaia 51 4 2 2" xfId="5183" xr:uid="{00000000-0005-0000-0000-000027940000}"/>
    <cellStyle name="Migliaia 51 4 2 2 2" xfId="30737" xr:uid="{00000000-0005-0000-0000-000028940000}"/>
    <cellStyle name="Migliaia 51 4 2 2 2 2" xfId="36351" xr:uid="{00000000-0005-0000-0000-000029940000}"/>
    <cellStyle name="Migliaia 51 4 2 2 2 3" xfId="41653" xr:uid="{00000000-0005-0000-0000-00002A940000}"/>
    <cellStyle name="Migliaia 51 4 2 2 3" xfId="33710" xr:uid="{00000000-0005-0000-0000-00002B940000}"/>
    <cellStyle name="Migliaia 51 4 2 2 4" xfId="39002" xr:uid="{00000000-0005-0000-0000-00002C940000}"/>
    <cellStyle name="Migliaia 51 4 2 3" xfId="8378" xr:uid="{00000000-0005-0000-0000-00002D940000}"/>
    <cellStyle name="Migliaia 51 4 2 3 2" xfId="30738" xr:uid="{00000000-0005-0000-0000-00002E940000}"/>
    <cellStyle name="Migliaia 51 4 2 3 2 2" xfId="36352" xr:uid="{00000000-0005-0000-0000-00002F940000}"/>
    <cellStyle name="Migliaia 51 4 2 3 2 3" xfId="41654" xr:uid="{00000000-0005-0000-0000-000030940000}"/>
    <cellStyle name="Migliaia 51 4 2 3 3" xfId="33711" xr:uid="{00000000-0005-0000-0000-000031940000}"/>
    <cellStyle name="Migliaia 51 4 2 3 4" xfId="39003" xr:uid="{00000000-0005-0000-0000-000032940000}"/>
    <cellStyle name="Migliaia 51 4 2 4" xfId="7727" xr:uid="{00000000-0005-0000-0000-000033940000}"/>
    <cellStyle name="Migliaia 51 4 2 5" xfId="7137" xr:uid="{00000000-0005-0000-0000-000034940000}"/>
    <cellStyle name="Migliaia 51 4 2 5 2" xfId="17910" xr:uid="{00000000-0005-0000-0000-000035940000}"/>
    <cellStyle name="Migliaia 51 4 2 5 3" xfId="42548" xr:uid="{00000000-0005-0000-0000-000036940000}"/>
    <cellStyle name="Migliaia 51 4 2 5 4" xfId="46903" xr:uid="{00000000-0005-0000-0000-000037940000}"/>
    <cellStyle name="Migliaia 51 4 2 5 5" xfId="49919" xr:uid="{00000000-0005-0000-0000-000038940000}"/>
    <cellStyle name="Migliaia 51 4 2 6" xfId="17205" xr:uid="{00000000-0005-0000-0000-000039940000}"/>
    <cellStyle name="Migliaia 51 4 2 7" xfId="21552" xr:uid="{00000000-0005-0000-0000-00003A940000}"/>
    <cellStyle name="Migliaia 51 4 3" xfId="5184" xr:uid="{00000000-0005-0000-0000-00003B940000}"/>
    <cellStyle name="Migliaia 51 4 3 2" xfId="14564" xr:uid="{00000000-0005-0000-0000-00003C940000}"/>
    <cellStyle name="Migliaia 51 4 3 2 2" xfId="36353" xr:uid="{00000000-0005-0000-0000-00003D940000}"/>
    <cellStyle name="Migliaia 51 4 3 2 3" xfId="41655" xr:uid="{00000000-0005-0000-0000-00003E940000}"/>
    <cellStyle name="Migliaia 51 4 3 3" xfId="33712" xr:uid="{00000000-0005-0000-0000-00003F940000}"/>
    <cellStyle name="Migliaia 51 4 3 4" xfId="39004" xr:uid="{00000000-0005-0000-0000-000040940000}"/>
    <cellStyle name="Migliaia 51 4 3 5" xfId="13593" xr:uid="{00000000-0005-0000-0000-000041940000}"/>
    <cellStyle name="Migliaia 51 4 4" xfId="8379" xr:uid="{00000000-0005-0000-0000-000042940000}"/>
    <cellStyle name="Migliaia 51 4 4 2" xfId="30739" xr:uid="{00000000-0005-0000-0000-000043940000}"/>
    <cellStyle name="Migliaia 51 4 4 2 2" xfId="36354" xr:uid="{00000000-0005-0000-0000-000044940000}"/>
    <cellStyle name="Migliaia 51 4 4 2 3" xfId="41656" xr:uid="{00000000-0005-0000-0000-000045940000}"/>
    <cellStyle name="Migliaia 51 4 4 3" xfId="33713" xr:uid="{00000000-0005-0000-0000-000046940000}"/>
    <cellStyle name="Migliaia 51 4 4 4" xfId="39005" xr:uid="{00000000-0005-0000-0000-000047940000}"/>
    <cellStyle name="Migliaia 51 4 5" xfId="7726" xr:uid="{00000000-0005-0000-0000-000048940000}"/>
    <cellStyle name="Migliaia 51 4 5 2" xfId="30740" xr:uid="{00000000-0005-0000-0000-000049940000}"/>
    <cellStyle name="Migliaia 51 4 5 2 2" xfId="36355" xr:uid="{00000000-0005-0000-0000-00004A940000}"/>
    <cellStyle name="Migliaia 51 4 5 2 3" xfId="41657" xr:uid="{00000000-0005-0000-0000-00004B940000}"/>
    <cellStyle name="Migliaia 51 4 5 3" xfId="33714" xr:uid="{00000000-0005-0000-0000-00004C940000}"/>
    <cellStyle name="Migliaia 51 4 5 4" xfId="39006" xr:uid="{00000000-0005-0000-0000-00004D940000}"/>
    <cellStyle name="Migliaia 51 4 6" xfId="7136" xr:uid="{00000000-0005-0000-0000-00004E940000}"/>
    <cellStyle name="Migliaia 51 4 6 2" xfId="17909" xr:uid="{00000000-0005-0000-0000-00004F940000}"/>
    <cellStyle name="Migliaia 51 4 6 2 2" xfId="36356" xr:uid="{00000000-0005-0000-0000-000050940000}"/>
    <cellStyle name="Migliaia 51 4 6 2 3" xfId="41658" xr:uid="{00000000-0005-0000-0000-000051940000}"/>
    <cellStyle name="Migliaia 51 4 6 2 4" xfId="30741" xr:uid="{00000000-0005-0000-0000-000052940000}"/>
    <cellStyle name="Migliaia 51 4 6 3" xfId="33715" xr:uid="{00000000-0005-0000-0000-000053940000}"/>
    <cellStyle name="Migliaia 51 4 6 4" xfId="39007" xr:uid="{00000000-0005-0000-0000-000054940000}"/>
    <cellStyle name="Migliaia 51 4 6 5" xfId="21553" xr:uid="{00000000-0005-0000-0000-000055940000}"/>
    <cellStyle name="Migliaia 51 4 6 6" xfId="20274" xr:uid="{00000000-0005-0000-0000-000056940000}"/>
    <cellStyle name="Migliaia 51 4 6 7" xfId="46902" xr:uid="{00000000-0005-0000-0000-000057940000}"/>
    <cellStyle name="Migliaia 51 4 6 8" xfId="49918" xr:uid="{00000000-0005-0000-0000-000058940000}"/>
    <cellStyle name="Migliaia 51 4 7" xfId="17204" xr:uid="{00000000-0005-0000-0000-000059940000}"/>
    <cellStyle name="Migliaia 51 4 7 2" xfId="30742" xr:uid="{00000000-0005-0000-0000-00005A940000}"/>
    <cellStyle name="Migliaia 51 4 7 2 2" xfId="36357" xr:uid="{00000000-0005-0000-0000-00005B940000}"/>
    <cellStyle name="Migliaia 51 4 7 2 3" xfId="41659" xr:uid="{00000000-0005-0000-0000-00005C940000}"/>
    <cellStyle name="Migliaia 51 4 7 3" xfId="33716" xr:uid="{00000000-0005-0000-0000-00005D940000}"/>
    <cellStyle name="Migliaia 51 4 7 4" xfId="39008" xr:uid="{00000000-0005-0000-0000-00005E940000}"/>
    <cellStyle name="Migliaia 51 4 7 5" xfId="21554" xr:uid="{00000000-0005-0000-0000-00005F940000}"/>
    <cellStyle name="Migliaia 51 4 8" xfId="21551" xr:uid="{00000000-0005-0000-0000-000060940000}"/>
    <cellStyle name="Migliaia 51 4 9" xfId="2605" xr:uid="{00000000-0005-0000-0000-000061940000}"/>
    <cellStyle name="Migliaia 51 5" xfId="646" xr:uid="{00000000-0005-0000-0000-000062940000}"/>
    <cellStyle name="Migliaia 51 5 2" xfId="4580" xr:uid="{00000000-0005-0000-0000-000063940000}"/>
    <cellStyle name="Migliaia 51 5 2 2" xfId="14811" xr:uid="{00000000-0005-0000-0000-000064940000}"/>
    <cellStyle name="Migliaia 51 5 2 2 2" xfId="36358" xr:uid="{00000000-0005-0000-0000-000065940000}"/>
    <cellStyle name="Migliaia 51 5 2 2 3" xfId="41660" xr:uid="{00000000-0005-0000-0000-000066940000}"/>
    <cellStyle name="Migliaia 51 5 2 3" xfId="17207" xr:uid="{00000000-0005-0000-0000-000067940000}"/>
    <cellStyle name="Migliaia 51 5 2 3 2" xfId="33717" xr:uid="{00000000-0005-0000-0000-000068940000}"/>
    <cellStyle name="Migliaia 51 5 2 4" xfId="39009" xr:uid="{00000000-0005-0000-0000-000069940000}"/>
    <cellStyle name="Migliaia 51 5 2 5" xfId="13048" xr:uid="{00000000-0005-0000-0000-00006A940000}"/>
    <cellStyle name="Migliaia 51 5 3" xfId="7728" xr:uid="{00000000-0005-0000-0000-00006B940000}"/>
    <cellStyle name="Migliaia 51 5 3 2" xfId="30743" xr:uid="{00000000-0005-0000-0000-00006C940000}"/>
    <cellStyle name="Migliaia 51 5 3 2 2" xfId="36359" xr:uid="{00000000-0005-0000-0000-00006D940000}"/>
    <cellStyle name="Migliaia 51 5 3 2 3" xfId="41661" xr:uid="{00000000-0005-0000-0000-00006E940000}"/>
    <cellStyle name="Migliaia 51 5 3 3" xfId="33718" xr:uid="{00000000-0005-0000-0000-00006F940000}"/>
    <cellStyle name="Migliaia 51 5 3 4" xfId="39010" xr:uid="{00000000-0005-0000-0000-000070940000}"/>
    <cellStyle name="Migliaia 51 5 4" xfId="7138" xr:uid="{00000000-0005-0000-0000-000071940000}"/>
    <cellStyle name="Migliaia 51 5 4 2" xfId="17911" xr:uid="{00000000-0005-0000-0000-000072940000}"/>
    <cellStyle name="Migliaia 51 5 4 2 2" xfId="36360" xr:uid="{00000000-0005-0000-0000-000073940000}"/>
    <cellStyle name="Migliaia 51 5 4 2 3" xfId="41662" xr:uid="{00000000-0005-0000-0000-000074940000}"/>
    <cellStyle name="Migliaia 51 5 4 2 4" xfId="30744" xr:uid="{00000000-0005-0000-0000-000075940000}"/>
    <cellStyle name="Migliaia 51 5 4 3" xfId="33719" xr:uid="{00000000-0005-0000-0000-000076940000}"/>
    <cellStyle name="Migliaia 51 5 4 4" xfId="39011" xr:uid="{00000000-0005-0000-0000-000077940000}"/>
    <cellStyle name="Migliaia 51 5 4 5" xfId="21556" xr:uid="{00000000-0005-0000-0000-000078940000}"/>
    <cellStyle name="Migliaia 51 5 4 6" xfId="30601" xr:uid="{00000000-0005-0000-0000-000079940000}"/>
    <cellStyle name="Migliaia 51 5 4 7" xfId="46904" xr:uid="{00000000-0005-0000-0000-00007A940000}"/>
    <cellStyle name="Migliaia 51 5 4 8" xfId="49920" xr:uid="{00000000-0005-0000-0000-00007B940000}"/>
    <cellStyle name="Migliaia 51 5 5" xfId="17206" xr:uid="{00000000-0005-0000-0000-00007C940000}"/>
    <cellStyle name="Migliaia 51 5 5 2" xfId="30745" xr:uid="{00000000-0005-0000-0000-00007D940000}"/>
    <cellStyle name="Migliaia 51 5 5 2 2" xfId="36361" xr:uid="{00000000-0005-0000-0000-00007E940000}"/>
    <cellStyle name="Migliaia 51 5 5 2 3" xfId="41663" xr:uid="{00000000-0005-0000-0000-00007F940000}"/>
    <cellStyle name="Migliaia 51 5 5 3" xfId="33720" xr:uid="{00000000-0005-0000-0000-000080940000}"/>
    <cellStyle name="Migliaia 51 5 5 4" xfId="39012" xr:uid="{00000000-0005-0000-0000-000081940000}"/>
    <cellStyle name="Migliaia 51 5 5 5" xfId="21557" xr:uid="{00000000-0005-0000-0000-000082940000}"/>
    <cellStyle name="Migliaia 51 5 6" xfId="21558" xr:uid="{00000000-0005-0000-0000-000083940000}"/>
    <cellStyle name="Migliaia 51 5 6 2" xfId="30746" xr:uid="{00000000-0005-0000-0000-000084940000}"/>
    <cellStyle name="Migliaia 51 5 6 2 2" xfId="36362" xr:uid="{00000000-0005-0000-0000-000085940000}"/>
    <cellStyle name="Migliaia 51 5 6 2 3" xfId="41664" xr:uid="{00000000-0005-0000-0000-000086940000}"/>
    <cellStyle name="Migliaia 51 5 6 3" xfId="33721" xr:uid="{00000000-0005-0000-0000-000087940000}"/>
    <cellStyle name="Migliaia 51 5 6 4" xfId="39013" xr:uid="{00000000-0005-0000-0000-000088940000}"/>
    <cellStyle name="Migliaia 51 5 7" xfId="21555" xr:uid="{00000000-0005-0000-0000-000089940000}"/>
    <cellStyle name="Migliaia 51 5 8" xfId="2606" xr:uid="{00000000-0005-0000-0000-00008A940000}"/>
    <cellStyle name="Migliaia 51 6" xfId="2601" xr:uid="{00000000-0005-0000-0000-00008B940000}"/>
    <cellStyle name="Migliaia 51 6 2" xfId="4575" xr:uid="{00000000-0005-0000-0000-00008C940000}"/>
    <cellStyle name="Migliaia 51 6 2 2" xfId="6083" xr:uid="{00000000-0005-0000-0000-00008D940000}"/>
    <cellStyle name="Migliaia 51 6 2 3" xfId="14943" xr:uid="{00000000-0005-0000-0000-00008E940000}"/>
    <cellStyle name="Migliaia 51 6 2 4" xfId="17209" xr:uid="{00000000-0005-0000-0000-00008F940000}"/>
    <cellStyle name="Migliaia 51 6 2 5" xfId="28745" xr:uid="{00000000-0005-0000-0000-000090940000}"/>
    <cellStyle name="Migliaia 51 6 2 6" xfId="13050" xr:uid="{00000000-0005-0000-0000-000091940000}"/>
    <cellStyle name="Migliaia 51 6 3" xfId="5835" xr:uid="{00000000-0005-0000-0000-000092940000}"/>
    <cellStyle name="Migliaia 51 6 3 2" xfId="31736" xr:uid="{00000000-0005-0000-0000-000093940000}"/>
    <cellStyle name="Migliaia 51 6 3 2 2" xfId="36896" xr:uid="{00000000-0005-0000-0000-000094940000}"/>
    <cellStyle name="Migliaia 51 6 3 2 3" xfId="42198" xr:uid="{00000000-0005-0000-0000-000095940000}"/>
    <cellStyle name="Migliaia 51 6 3 3" xfId="34245" xr:uid="{00000000-0005-0000-0000-000096940000}"/>
    <cellStyle name="Migliaia 51 6 3 4" xfId="39547" xr:uid="{00000000-0005-0000-0000-000097940000}"/>
    <cellStyle name="Migliaia 51 6 4" xfId="17208" xr:uid="{00000000-0005-0000-0000-000098940000}"/>
    <cellStyle name="Migliaia 51 6 4 2" xfId="36363" xr:uid="{00000000-0005-0000-0000-000099940000}"/>
    <cellStyle name="Migliaia 51 6 4 3" xfId="41665" xr:uid="{00000000-0005-0000-0000-00009A940000}"/>
    <cellStyle name="Migliaia 51 6 4 4" xfId="30747" xr:uid="{00000000-0005-0000-0000-00009B940000}"/>
    <cellStyle name="Migliaia 51 6 5" xfId="33722" xr:uid="{00000000-0005-0000-0000-00009C940000}"/>
    <cellStyle name="Migliaia 51 6 6" xfId="39014" xr:uid="{00000000-0005-0000-0000-00009D940000}"/>
    <cellStyle name="Migliaia 51 6 7" xfId="13049" xr:uid="{00000000-0005-0000-0000-00009E940000}"/>
    <cellStyle name="Migliaia 51 7" xfId="4153" xr:uid="{00000000-0005-0000-0000-00009F940000}"/>
    <cellStyle name="Migliaia 51 7 2" xfId="10623" xr:uid="{00000000-0005-0000-0000-0000A0940000}"/>
    <cellStyle name="Migliaia 51 7 2 2" xfId="31737" xr:uid="{00000000-0005-0000-0000-0000A1940000}"/>
    <cellStyle name="Migliaia 51 7 2 2 2" xfId="36897" xr:uid="{00000000-0005-0000-0000-0000A2940000}"/>
    <cellStyle name="Migliaia 51 7 2 2 3" xfId="42199" xr:uid="{00000000-0005-0000-0000-0000A3940000}"/>
    <cellStyle name="Migliaia 51 7 2 3" xfId="34246" xr:uid="{00000000-0005-0000-0000-0000A4940000}"/>
    <cellStyle name="Migliaia 51 7 2 4" xfId="39548" xr:uid="{00000000-0005-0000-0000-0000A5940000}"/>
    <cellStyle name="Migliaia 51 7 3" xfId="17210" xr:uid="{00000000-0005-0000-0000-0000A6940000}"/>
    <cellStyle name="Migliaia 51 7 3 2" xfId="36364" xr:uid="{00000000-0005-0000-0000-0000A7940000}"/>
    <cellStyle name="Migliaia 51 7 3 3" xfId="41666" xr:uid="{00000000-0005-0000-0000-0000A8940000}"/>
    <cellStyle name="Migliaia 51 7 3 4" xfId="30748" xr:uid="{00000000-0005-0000-0000-0000A9940000}"/>
    <cellStyle name="Migliaia 51 7 4" xfId="33723" xr:uid="{00000000-0005-0000-0000-0000AA940000}"/>
    <cellStyle name="Migliaia 51 7 5" xfId="39015" xr:uid="{00000000-0005-0000-0000-0000AB940000}"/>
    <cellStyle name="Migliaia 51 7 6" xfId="13051" xr:uid="{00000000-0005-0000-0000-0000AC940000}"/>
    <cellStyle name="Migliaia 51 8" xfId="3747" xr:uid="{00000000-0005-0000-0000-0000AD940000}"/>
    <cellStyle name="Migliaia 51 8 2" xfId="10328" xr:uid="{00000000-0005-0000-0000-0000AE940000}"/>
    <cellStyle name="Migliaia 51 8 2 2" xfId="31738" xr:uid="{00000000-0005-0000-0000-0000AF940000}"/>
    <cellStyle name="Migliaia 51 8 2 2 2" xfId="36898" xr:uid="{00000000-0005-0000-0000-0000B0940000}"/>
    <cellStyle name="Migliaia 51 8 2 2 3" xfId="42200" xr:uid="{00000000-0005-0000-0000-0000B1940000}"/>
    <cellStyle name="Migliaia 51 8 2 3" xfId="34247" xr:uid="{00000000-0005-0000-0000-0000B2940000}"/>
    <cellStyle name="Migliaia 51 8 2 4" xfId="39549" xr:uid="{00000000-0005-0000-0000-0000B3940000}"/>
    <cellStyle name="Migliaia 51 8 3" xfId="17211" xr:uid="{00000000-0005-0000-0000-0000B4940000}"/>
    <cellStyle name="Migliaia 51 8 3 2" xfId="36365" xr:uid="{00000000-0005-0000-0000-0000B5940000}"/>
    <cellStyle name="Migliaia 51 8 3 3" xfId="41667" xr:uid="{00000000-0005-0000-0000-0000B6940000}"/>
    <cellStyle name="Migliaia 51 8 3 4" xfId="30749" xr:uid="{00000000-0005-0000-0000-0000B7940000}"/>
    <cellStyle name="Migliaia 51 8 4" xfId="33724" xr:uid="{00000000-0005-0000-0000-0000B8940000}"/>
    <cellStyle name="Migliaia 51 8 5" xfId="39016" xr:uid="{00000000-0005-0000-0000-0000B9940000}"/>
    <cellStyle name="Migliaia 51 8 6" xfId="13052" xr:uid="{00000000-0005-0000-0000-0000BA940000}"/>
    <cellStyle name="Migliaia 51 9" xfId="13533" xr:uid="{00000000-0005-0000-0000-0000BB940000}"/>
    <cellStyle name="Migliaia 51 9 2" xfId="30750" xr:uid="{00000000-0005-0000-0000-0000BC940000}"/>
    <cellStyle name="Migliaia 51 9 2 2" xfId="36366" xr:uid="{00000000-0005-0000-0000-0000BD940000}"/>
    <cellStyle name="Migliaia 51 9 2 3" xfId="41668" xr:uid="{00000000-0005-0000-0000-0000BE940000}"/>
    <cellStyle name="Migliaia 51 9 3" xfId="33725" xr:uid="{00000000-0005-0000-0000-0000BF940000}"/>
    <cellStyle name="Migliaia 51 9 4" xfId="39017" xr:uid="{00000000-0005-0000-0000-0000C0940000}"/>
    <cellStyle name="Migliaia 52" xfId="647" xr:uid="{00000000-0005-0000-0000-0000C1940000}"/>
    <cellStyle name="Migliaia 52 10" xfId="17212" xr:uid="{00000000-0005-0000-0000-0000C2940000}"/>
    <cellStyle name="Migliaia 52 10 2" xfId="36367" xr:uid="{00000000-0005-0000-0000-0000C3940000}"/>
    <cellStyle name="Migliaia 52 10 3" xfId="41669" xr:uid="{00000000-0005-0000-0000-0000C4940000}"/>
    <cellStyle name="Migliaia 52 10 4" xfId="30751" xr:uid="{00000000-0005-0000-0000-0000C5940000}"/>
    <cellStyle name="Migliaia 52 11" xfId="33726" xr:uid="{00000000-0005-0000-0000-0000C6940000}"/>
    <cellStyle name="Migliaia 52 12" xfId="39018" xr:uid="{00000000-0005-0000-0000-0000C7940000}"/>
    <cellStyle name="Migliaia 52 13" xfId="1924" xr:uid="{00000000-0005-0000-0000-0000C8940000}"/>
    <cellStyle name="Migliaia 52 2" xfId="648" xr:uid="{00000000-0005-0000-0000-0000C9940000}"/>
    <cellStyle name="Migliaia 52 2 2" xfId="2608" xr:uid="{00000000-0005-0000-0000-0000CA940000}"/>
    <cellStyle name="Migliaia 52 2 2 2" xfId="4582" xr:uid="{00000000-0005-0000-0000-0000CB940000}"/>
    <cellStyle name="Migliaia 52 2 2 2 2" xfId="10716" xr:uid="{00000000-0005-0000-0000-0000CC940000}"/>
    <cellStyle name="Migliaia 52 2 2 2 2 2" xfId="36368" xr:uid="{00000000-0005-0000-0000-0000CD940000}"/>
    <cellStyle name="Migliaia 52 2 2 2 2 3" xfId="41670" xr:uid="{00000000-0005-0000-0000-0000CE940000}"/>
    <cellStyle name="Migliaia 52 2 2 2 3" xfId="14812" xr:uid="{00000000-0005-0000-0000-0000CF940000}"/>
    <cellStyle name="Migliaia 52 2 2 2 4" xfId="17215" xr:uid="{00000000-0005-0000-0000-0000D0940000}"/>
    <cellStyle name="Migliaia 52 2 2 2 4 2" xfId="39019" xr:uid="{00000000-0005-0000-0000-0000D1940000}"/>
    <cellStyle name="Migliaia 52 2 2 2 5" xfId="13053" xr:uid="{00000000-0005-0000-0000-0000D2940000}"/>
    <cellStyle name="Migliaia 52 2 2 3" xfId="7941" xr:uid="{00000000-0005-0000-0000-0000D3940000}"/>
    <cellStyle name="Migliaia 52 2 2 3 2" xfId="31739" xr:uid="{00000000-0005-0000-0000-0000D4940000}"/>
    <cellStyle name="Migliaia 52 2 2 3 2 2" xfId="36899" xr:uid="{00000000-0005-0000-0000-0000D5940000}"/>
    <cellStyle name="Migliaia 52 2 2 3 2 3" xfId="42201" xr:uid="{00000000-0005-0000-0000-0000D6940000}"/>
    <cellStyle name="Migliaia 52 2 2 3 3" xfId="34248" xr:uid="{00000000-0005-0000-0000-0000D7940000}"/>
    <cellStyle name="Migliaia 52 2 2 3 4" xfId="39550" xr:uid="{00000000-0005-0000-0000-0000D8940000}"/>
    <cellStyle name="Migliaia 52 2 2 4" xfId="7139" xr:uid="{00000000-0005-0000-0000-0000D9940000}"/>
    <cellStyle name="Migliaia 52 2 2 4 2" xfId="17912" xr:uid="{00000000-0005-0000-0000-0000DA940000}"/>
    <cellStyle name="Migliaia 52 2 2 4 3" xfId="43506" xr:uid="{00000000-0005-0000-0000-0000DB940000}"/>
    <cellStyle name="Migliaia 52 2 2 4 4" xfId="46905" xr:uid="{00000000-0005-0000-0000-0000DC940000}"/>
    <cellStyle name="Migliaia 52 2 2 4 5" xfId="49921" xr:uid="{00000000-0005-0000-0000-0000DD940000}"/>
    <cellStyle name="Migliaia 52 2 2 5" xfId="17214" xr:uid="{00000000-0005-0000-0000-0000DE940000}"/>
    <cellStyle name="Migliaia 52 2 2 6" xfId="21560" xr:uid="{00000000-0005-0000-0000-0000DF940000}"/>
    <cellStyle name="Migliaia 52 2 3" xfId="4157" xr:uid="{00000000-0005-0000-0000-0000E0940000}"/>
    <cellStyle name="Migliaia 52 2 3 2" xfId="10627" xr:uid="{00000000-0005-0000-0000-0000E1940000}"/>
    <cellStyle name="Migliaia 52 2 3 2 2" xfId="31740" xr:uid="{00000000-0005-0000-0000-0000E2940000}"/>
    <cellStyle name="Migliaia 52 2 3 2 2 2" xfId="36900" xr:uid="{00000000-0005-0000-0000-0000E3940000}"/>
    <cellStyle name="Migliaia 52 2 3 2 2 3" xfId="42202" xr:uid="{00000000-0005-0000-0000-0000E4940000}"/>
    <cellStyle name="Migliaia 52 2 3 2 3" xfId="34249" xr:uid="{00000000-0005-0000-0000-0000E5940000}"/>
    <cellStyle name="Migliaia 52 2 3 2 4" xfId="39551" xr:uid="{00000000-0005-0000-0000-0000E6940000}"/>
    <cellStyle name="Migliaia 52 2 3 3" xfId="17216" xr:uid="{00000000-0005-0000-0000-0000E7940000}"/>
    <cellStyle name="Migliaia 52 2 3 3 2" xfId="36369" xr:uid="{00000000-0005-0000-0000-0000E8940000}"/>
    <cellStyle name="Migliaia 52 2 3 3 3" xfId="41671" xr:uid="{00000000-0005-0000-0000-0000E9940000}"/>
    <cellStyle name="Migliaia 52 2 3 3 4" xfId="30752" xr:uid="{00000000-0005-0000-0000-0000EA940000}"/>
    <cellStyle name="Migliaia 52 2 3 4" xfId="33727" xr:uid="{00000000-0005-0000-0000-0000EB940000}"/>
    <cellStyle name="Migliaia 52 2 3 5" xfId="39020" xr:uid="{00000000-0005-0000-0000-0000EC940000}"/>
    <cellStyle name="Migliaia 52 2 3 6" xfId="13054" xr:uid="{00000000-0005-0000-0000-0000ED940000}"/>
    <cellStyle name="Migliaia 52 2 4" xfId="3752" xr:uid="{00000000-0005-0000-0000-0000EE940000}"/>
    <cellStyle name="Migliaia 52 2 4 2" xfId="10332" xr:uid="{00000000-0005-0000-0000-0000EF940000}"/>
    <cellStyle name="Migliaia 52 2 4 2 2" xfId="36370" xr:uid="{00000000-0005-0000-0000-0000F0940000}"/>
    <cellStyle name="Migliaia 52 2 4 2 3" xfId="41672" xr:uid="{00000000-0005-0000-0000-0000F1940000}"/>
    <cellStyle name="Migliaia 52 2 4 3" xfId="14998" xr:uid="{00000000-0005-0000-0000-0000F2940000}"/>
    <cellStyle name="Migliaia 52 2 4 4" xfId="17217" xr:uid="{00000000-0005-0000-0000-0000F3940000}"/>
    <cellStyle name="Migliaia 52 2 4 4 2" xfId="39021" xr:uid="{00000000-0005-0000-0000-0000F4940000}"/>
    <cellStyle name="Migliaia 52 2 4 5" xfId="13055" xr:uid="{00000000-0005-0000-0000-0000F5940000}"/>
    <cellStyle name="Migliaia 52 2 5" xfId="9456" xr:uid="{00000000-0005-0000-0000-0000F6940000}"/>
    <cellStyle name="Migliaia 52 2 5 2" xfId="30754" xr:uid="{00000000-0005-0000-0000-0000F7940000}"/>
    <cellStyle name="Migliaia 52 2 5 2 2" xfId="36371" xr:uid="{00000000-0005-0000-0000-0000F8940000}"/>
    <cellStyle name="Migliaia 52 2 5 2 3" xfId="41673" xr:uid="{00000000-0005-0000-0000-0000F9940000}"/>
    <cellStyle name="Migliaia 52 2 5 3" xfId="33729" xr:uid="{00000000-0005-0000-0000-0000FA940000}"/>
    <cellStyle name="Migliaia 52 2 5 4" xfId="39022" xr:uid="{00000000-0005-0000-0000-0000FB940000}"/>
    <cellStyle name="Migliaia 52 2 6" xfId="17213" xr:uid="{00000000-0005-0000-0000-0000FC940000}"/>
    <cellStyle name="Migliaia 52 2 6 2" xfId="30755" xr:uid="{00000000-0005-0000-0000-0000FD940000}"/>
    <cellStyle name="Migliaia 52 2 6 2 2" xfId="36372" xr:uid="{00000000-0005-0000-0000-0000FE940000}"/>
    <cellStyle name="Migliaia 52 2 6 2 3" xfId="41674" xr:uid="{00000000-0005-0000-0000-0000FF940000}"/>
    <cellStyle name="Migliaia 52 2 6 3" xfId="33730" xr:uid="{00000000-0005-0000-0000-000000950000}"/>
    <cellStyle name="Migliaia 52 2 6 4" xfId="39023" xr:uid="{00000000-0005-0000-0000-000001950000}"/>
    <cellStyle name="Migliaia 52 2 6 5" xfId="21562" xr:uid="{00000000-0005-0000-0000-000002950000}"/>
    <cellStyle name="Migliaia 52 2 7" xfId="21559" xr:uid="{00000000-0005-0000-0000-000003950000}"/>
    <cellStyle name="Migliaia 52 2 8" xfId="1925" xr:uid="{00000000-0005-0000-0000-000004950000}"/>
    <cellStyle name="Migliaia 52 3" xfId="649" xr:uid="{00000000-0005-0000-0000-000005950000}"/>
    <cellStyle name="Migliaia 52 3 10" xfId="21563" xr:uid="{00000000-0005-0000-0000-000006950000}"/>
    <cellStyle name="Migliaia 52 3 11" xfId="13056" xr:uid="{00000000-0005-0000-0000-000007950000}"/>
    <cellStyle name="Migliaia 52 3 12" xfId="1926" xr:uid="{00000000-0005-0000-0000-000008950000}"/>
    <cellStyle name="Migliaia 52 3 2" xfId="650" xr:uid="{00000000-0005-0000-0000-000009950000}"/>
    <cellStyle name="Migliaia 52 3 2 2" xfId="4584" xr:uid="{00000000-0005-0000-0000-00000A950000}"/>
    <cellStyle name="Migliaia 52 3 2 2 2" xfId="8380" xr:uid="{00000000-0005-0000-0000-00000B950000}"/>
    <cellStyle name="Migliaia 52 3 2 2 2 2" xfId="14813" xr:uid="{00000000-0005-0000-0000-00000C950000}"/>
    <cellStyle name="Migliaia 52 3 2 2 2 2 2" xfId="18197" xr:uid="{00000000-0005-0000-0000-00000D950000}"/>
    <cellStyle name="Migliaia 52 3 2 2 2 2 2 2" xfId="36373" xr:uid="{00000000-0005-0000-0000-00000E950000}"/>
    <cellStyle name="Migliaia 52 3 2 2 2 2 3" xfId="41675" xr:uid="{00000000-0005-0000-0000-00000F950000}"/>
    <cellStyle name="Migliaia 52 3 2 2 2 2 4" xfId="30756" xr:uid="{00000000-0005-0000-0000-000010950000}"/>
    <cellStyle name="Migliaia 52 3 2 2 2 3" xfId="33731" xr:uid="{00000000-0005-0000-0000-000011950000}"/>
    <cellStyle name="Migliaia 52 3 2 2 2 4" xfId="39024" xr:uid="{00000000-0005-0000-0000-000012950000}"/>
    <cellStyle name="Migliaia 52 3 2 2 2 5" xfId="42589" xr:uid="{00000000-0005-0000-0000-000013950000}"/>
    <cellStyle name="Migliaia 52 3 2 2 2 6" xfId="47203" xr:uid="{00000000-0005-0000-0000-000014950000}"/>
    <cellStyle name="Migliaia 52 3 2 2 2 7" xfId="50219" xr:uid="{00000000-0005-0000-0000-000015950000}"/>
    <cellStyle name="Migliaia 52 3 2 2 2 8" xfId="13996" xr:uid="{00000000-0005-0000-0000-000016950000}"/>
    <cellStyle name="Migliaia 52 3 2 2 3" xfId="8457" xr:uid="{00000000-0005-0000-0000-000017950000}"/>
    <cellStyle name="Migliaia 52 3 2 2 4" xfId="7140" xr:uid="{00000000-0005-0000-0000-000018950000}"/>
    <cellStyle name="Migliaia 52 3 2 2 4 2" xfId="17913" xr:uid="{00000000-0005-0000-0000-000019950000}"/>
    <cellStyle name="Migliaia 52 3 2 2 4 3" xfId="42993" xr:uid="{00000000-0005-0000-0000-00001A950000}"/>
    <cellStyle name="Migliaia 52 3 2 2 4 4" xfId="46906" xr:uid="{00000000-0005-0000-0000-00001B950000}"/>
    <cellStyle name="Migliaia 52 3 2 2 4 5" xfId="49922" xr:uid="{00000000-0005-0000-0000-00001C950000}"/>
    <cellStyle name="Migliaia 52 3 2 2 5" xfId="17220" xr:uid="{00000000-0005-0000-0000-00001D950000}"/>
    <cellStyle name="Migliaia 52 3 2 2 6" xfId="21565" xr:uid="{00000000-0005-0000-0000-00001E950000}"/>
    <cellStyle name="Migliaia 52 3 2 3" xfId="3754" xr:uid="{00000000-0005-0000-0000-00001F950000}"/>
    <cellStyle name="Migliaia 52 3 2 3 2" xfId="8706" xr:uid="{00000000-0005-0000-0000-000020950000}"/>
    <cellStyle name="Migliaia 52 3 2 3 2 2" xfId="36374" xr:uid="{00000000-0005-0000-0000-000021950000}"/>
    <cellStyle name="Migliaia 52 3 2 3 2 3" xfId="41676" xr:uid="{00000000-0005-0000-0000-000022950000}"/>
    <cellStyle name="Migliaia 52 3 2 3 2 4" xfId="30757" xr:uid="{00000000-0005-0000-0000-000023950000}"/>
    <cellStyle name="Migliaia 52 3 2 3 3" xfId="8381" xr:uid="{00000000-0005-0000-0000-000024950000}"/>
    <cellStyle name="Migliaia 52 3 2 3 4" xfId="17221" xr:uid="{00000000-0005-0000-0000-000025950000}"/>
    <cellStyle name="Migliaia 52 3 2 3 4 2" xfId="39025" xr:uid="{00000000-0005-0000-0000-000026950000}"/>
    <cellStyle name="Migliaia 52 3 2 3 5" xfId="13057" xr:uid="{00000000-0005-0000-0000-000027950000}"/>
    <cellStyle name="Migliaia 52 3 2 4" xfId="7730" xr:uid="{00000000-0005-0000-0000-000028950000}"/>
    <cellStyle name="Migliaia 52 3 2 4 2" xfId="14413" xr:uid="{00000000-0005-0000-0000-000029950000}"/>
    <cellStyle name="Migliaia 52 3 2 4 2 2" xfId="36375" xr:uid="{00000000-0005-0000-0000-00002A950000}"/>
    <cellStyle name="Migliaia 52 3 2 4 2 3" xfId="41677" xr:uid="{00000000-0005-0000-0000-00002B950000}"/>
    <cellStyle name="Migliaia 52 3 2 4 3" xfId="33733" xr:uid="{00000000-0005-0000-0000-00002C950000}"/>
    <cellStyle name="Migliaia 52 3 2 4 4" xfId="39026" xr:uid="{00000000-0005-0000-0000-00002D950000}"/>
    <cellStyle name="Migliaia 52 3 2 4 5" xfId="13536" xr:uid="{00000000-0005-0000-0000-00002E950000}"/>
    <cellStyle name="Migliaia 52 3 2 5" xfId="13591" xr:uid="{00000000-0005-0000-0000-00002F950000}"/>
    <cellStyle name="Migliaia 52 3 2 5 2" xfId="30759" xr:uid="{00000000-0005-0000-0000-000030950000}"/>
    <cellStyle name="Migliaia 52 3 2 5 2 2" xfId="36376" xr:uid="{00000000-0005-0000-0000-000031950000}"/>
    <cellStyle name="Migliaia 52 3 2 5 2 3" xfId="41678" xr:uid="{00000000-0005-0000-0000-000032950000}"/>
    <cellStyle name="Migliaia 52 3 2 5 3" xfId="33734" xr:uid="{00000000-0005-0000-0000-000033950000}"/>
    <cellStyle name="Migliaia 52 3 2 5 4" xfId="39027" xr:uid="{00000000-0005-0000-0000-000034950000}"/>
    <cellStyle name="Migliaia 52 3 2 6" xfId="17219" xr:uid="{00000000-0005-0000-0000-000035950000}"/>
    <cellStyle name="Migliaia 52 3 2 6 2" xfId="30760" xr:uid="{00000000-0005-0000-0000-000036950000}"/>
    <cellStyle name="Migliaia 52 3 2 6 2 2" xfId="36377" xr:uid="{00000000-0005-0000-0000-000037950000}"/>
    <cellStyle name="Migliaia 52 3 2 6 2 3" xfId="41679" xr:uid="{00000000-0005-0000-0000-000038950000}"/>
    <cellStyle name="Migliaia 52 3 2 6 3" xfId="33735" xr:uid="{00000000-0005-0000-0000-000039950000}"/>
    <cellStyle name="Migliaia 52 3 2 6 4" xfId="39028" xr:uid="{00000000-0005-0000-0000-00003A950000}"/>
    <cellStyle name="Migliaia 52 3 2 6 5" xfId="21569" xr:uid="{00000000-0005-0000-0000-00003B950000}"/>
    <cellStyle name="Migliaia 52 3 2 7" xfId="21564" xr:uid="{00000000-0005-0000-0000-00003C950000}"/>
    <cellStyle name="Migliaia 52 3 2 8" xfId="2610" xr:uid="{00000000-0005-0000-0000-00003D950000}"/>
    <cellStyle name="Migliaia 52 3 3" xfId="2609" xr:uid="{00000000-0005-0000-0000-00003E950000}"/>
    <cellStyle name="Migliaia 52 3 3 2" xfId="4583" xr:uid="{00000000-0005-0000-0000-00003F950000}"/>
    <cellStyle name="Migliaia 52 3 3 2 2" xfId="6086" xr:uid="{00000000-0005-0000-0000-000040950000}"/>
    <cellStyle name="Migliaia 52 3 3 2 2 2" xfId="36379" xr:uid="{00000000-0005-0000-0000-000041950000}"/>
    <cellStyle name="Migliaia 52 3 3 2 2 3" xfId="41681" xr:uid="{00000000-0005-0000-0000-000042950000}"/>
    <cellStyle name="Migliaia 52 3 3 2 3" xfId="14565" xr:uid="{00000000-0005-0000-0000-000043950000}"/>
    <cellStyle name="Migliaia 52 3 3 2 4" xfId="17223" xr:uid="{00000000-0005-0000-0000-000044950000}"/>
    <cellStyle name="Migliaia 52 3 3 2 4 2" xfId="39030" xr:uid="{00000000-0005-0000-0000-000045950000}"/>
    <cellStyle name="Migliaia 52 3 3 2 5" xfId="13059" xr:uid="{00000000-0005-0000-0000-000046950000}"/>
    <cellStyle name="Migliaia 52 3 3 3" xfId="5838" xr:uid="{00000000-0005-0000-0000-000047950000}"/>
    <cellStyle name="Migliaia 52 3 3 3 2" xfId="30763" xr:uid="{00000000-0005-0000-0000-000048950000}"/>
    <cellStyle name="Migliaia 52 3 3 3 2 2" xfId="36380" xr:uid="{00000000-0005-0000-0000-000049950000}"/>
    <cellStyle name="Migliaia 52 3 3 3 2 3" xfId="41682" xr:uid="{00000000-0005-0000-0000-00004A950000}"/>
    <cellStyle name="Migliaia 52 3 3 3 3" xfId="33738" xr:uid="{00000000-0005-0000-0000-00004B950000}"/>
    <cellStyle name="Migliaia 52 3 3 3 4" xfId="39031" xr:uid="{00000000-0005-0000-0000-00004C950000}"/>
    <cellStyle name="Migliaia 52 3 3 4" xfId="17222" xr:uid="{00000000-0005-0000-0000-00004D950000}"/>
    <cellStyle name="Migliaia 52 3 3 4 2" xfId="30764" xr:uid="{00000000-0005-0000-0000-00004E950000}"/>
    <cellStyle name="Migliaia 52 3 3 4 2 2" xfId="36381" xr:uid="{00000000-0005-0000-0000-00004F950000}"/>
    <cellStyle name="Migliaia 52 3 3 4 2 3" xfId="41683" xr:uid="{00000000-0005-0000-0000-000050950000}"/>
    <cellStyle name="Migliaia 52 3 3 4 3" xfId="33739" xr:uid="{00000000-0005-0000-0000-000051950000}"/>
    <cellStyle name="Migliaia 52 3 3 4 4" xfId="39032" xr:uid="{00000000-0005-0000-0000-000052950000}"/>
    <cellStyle name="Migliaia 52 3 3 4 5" xfId="21573" xr:uid="{00000000-0005-0000-0000-000053950000}"/>
    <cellStyle name="Migliaia 52 3 3 5" xfId="21574" xr:uid="{00000000-0005-0000-0000-000054950000}"/>
    <cellStyle name="Migliaia 52 3 3 5 2" xfId="30765" xr:uid="{00000000-0005-0000-0000-000055950000}"/>
    <cellStyle name="Migliaia 52 3 3 5 2 2" xfId="36382" xr:uid="{00000000-0005-0000-0000-000056950000}"/>
    <cellStyle name="Migliaia 52 3 3 5 2 3" xfId="41684" xr:uid="{00000000-0005-0000-0000-000057950000}"/>
    <cellStyle name="Migliaia 52 3 3 5 3" xfId="33740" xr:uid="{00000000-0005-0000-0000-000058950000}"/>
    <cellStyle name="Migliaia 52 3 3 5 4" xfId="39033" xr:uid="{00000000-0005-0000-0000-000059950000}"/>
    <cellStyle name="Migliaia 52 3 3 6" xfId="30761" xr:uid="{00000000-0005-0000-0000-00005A950000}"/>
    <cellStyle name="Migliaia 52 3 3 6 2" xfId="36378" xr:uid="{00000000-0005-0000-0000-00005B950000}"/>
    <cellStyle name="Migliaia 52 3 3 6 3" xfId="41680" xr:uid="{00000000-0005-0000-0000-00005C950000}"/>
    <cellStyle name="Migliaia 52 3 3 7" xfId="33736" xr:uid="{00000000-0005-0000-0000-00005D950000}"/>
    <cellStyle name="Migliaia 52 3 3 8" xfId="39029" xr:uid="{00000000-0005-0000-0000-00005E950000}"/>
    <cellStyle name="Migliaia 52 3 3 9" xfId="13058" xr:uid="{00000000-0005-0000-0000-00005F950000}"/>
    <cellStyle name="Migliaia 52 3 4" xfId="3314" xr:uid="{00000000-0005-0000-0000-000060950000}"/>
    <cellStyle name="Migliaia 52 3 4 2" xfId="4824" xr:uid="{00000000-0005-0000-0000-000061950000}"/>
    <cellStyle name="Migliaia 52 3 4 2 2" xfId="10776" xr:uid="{00000000-0005-0000-0000-000062950000}"/>
    <cellStyle name="Migliaia 52 3 4 2 3" xfId="14884" xr:uid="{00000000-0005-0000-0000-000063950000}"/>
    <cellStyle name="Migliaia 52 3 4 2 4" xfId="17225" xr:uid="{00000000-0005-0000-0000-000064950000}"/>
    <cellStyle name="Migliaia 52 3 4 2 5" xfId="28746" xr:uid="{00000000-0005-0000-0000-000065950000}"/>
    <cellStyle name="Migliaia 52 3 4 2 6" xfId="13061" xr:uid="{00000000-0005-0000-0000-000066950000}"/>
    <cellStyle name="Migliaia 52 3 4 3" xfId="10024" xr:uid="{00000000-0005-0000-0000-000067950000}"/>
    <cellStyle name="Migliaia 52 3 4 3 2" xfId="31741" xr:uid="{00000000-0005-0000-0000-000068950000}"/>
    <cellStyle name="Migliaia 52 3 4 3 2 2" xfId="36901" xr:uid="{00000000-0005-0000-0000-000069950000}"/>
    <cellStyle name="Migliaia 52 3 4 3 2 3" xfId="42203" xr:uid="{00000000-0005-0000-0000-00006A950000}"/>
    <cellStyle name="Migliaia 52 3 4 3 3" xfId="34250" xr:uid="{00000000-0005-0000-0000-00006B950000}"/>
    <cellStyle name="Migliaia 52 3 4 3 4" xfId="39552" xr:uid="{00000000-0005-0000-0000-00006C950000}"/>
    <cellStyle name="Migliaia 52 3 4 4" xfId="17224" xr:uid="{00000000-0005-0000-0000-00006D950000}"/>
    <cellStyle name="Migliaia 52 3 4 4 2" xfId="36383" xr:uid="{00000000-0005-0000-0000-00006E950000}"/>
    <cellStyle name="Migliaia 52 3 4 4 3" xfId="41685" xr:uid="{00000000-0005-0000-0000-00006F950000}"/>
    <cellStyle name="Migliaia 52 3 4 4 4" xfId="30766" xr:uid="{00000000-0005-0000-0000-000070950000}"/>
    <cellStyle name="Migliaia 52 3 4 5" xfId="33741" xr:uid="{00000000-0005-0000-0000-000071950000}"/>
    <cellStyle name="Migliaia 52 3 4 6" xfId="39034" xr:uid="{00000000-0005-0000-0000-000072950000}"/>
    <cellStyle name="Migliaia 52 3 4 7" xfId="13060" xr:uid="{00000000-0005-0000-0000-000073950000}"/>
    <cellStyle name="Migliaia 52 3 5" xfId="4158" xr:uid="{00000000-0005-0000-0000-000074950000}"/>
    <cellStyle name="Migliaia 52 3 5 2" xfId="10628" xr:uid="{00000000-0005-0000-0000-000075950000}"/>
    <cellStyle name="Migliaia 52 3 5 2 2" xfId="31742" xr:uid="{00000000-0005-0000-0000-000076950000}"/>
    <cellStyle name="Migliaia 52 3 5 2 2 2" xfId="36902" xr:uid="{00000000-0005-0000-0000-000077950000}"/>
    <cellStyle name="Migliaia 52 3 5 2 2 3" xfId="42204" xr:uid="{00000000-0005-0000-0000-000078950000}"/>
    <cellStyle name="Migliaia 52 3 5 2 3" xfId="34251" xr:uid="{00000000-0005-0000-0000-000079950000}"/>
    <cellStyle name="Migliaia 52 3 5 2 4" xfId="39553" xr:uid="{00000000-0005-0000-0000-00007A950000}"/>
    <cellStyle name="Migliaia 52 3 5 3" xfId="17226" xr:uid="{00000000-0005-0000-0000-00007B950000}"/>
    <cellStyle name="Migliaia 52 3 5 3 2" xfId="36384" xr:uid="{00000000-0005-0000-0000-00007C950000}"/>
    <cellStyle name="Migliaia 52 3 5 3 3" xfId="41686" xr:uid="{00000000-0005-0000-0000-00007D950000}"/>
    <cellStyle name="Migliaia 52 3 5 3 4" xfId="30767" xr:uid="{00000000-0005-0000-0000-00007E950000}"/>
    <cellStyle name="Migliaia 52 3 5 4" xfId="33742" xr:uid="{00000000-0005-0000-0000-00007F950000}"/>
    <cellStyle name="Migliaia 52 3 5 5" xfId="39035" xr:uid="{00000000-0005-0000-0000-000080950000}"/>
    <cellStyle name="Migliaia 52 3 5 6" xfId="13062" xr:uid="{00000000-0005-0000-0000-000081950000}"/>
    <cellStyle name="Migliaia 52 3 6" xfId="3753" xr:uid="{00000000-0005-0000-0000-000082950000}"/>
    <cellStyle name="Migliaia 52 3 6 2" xfId="10333" xr:uid="{00000000-0005-0000-0000-000083950000}"/>
    <cellStyle name="Migliaia 52 3 6 2 2" xfId="36385" xr:uid="{00000000-0005-0000-0000-000084950000}"/>
    <cellStyle name="Migliaia 52 3 6 2 3" xfId="41687" xr:uid="{00000000-0005-0000-0000-000085950000}"/>
    <cellStyle name="Migliaia 52 3 6 3" xfId="14913" xr:uid="{00000000-0005-0000-0000-000086950000}"/>
    <cellStyle name="Migliaia 52 3 6 4" xfId="17227" xr:uid="{00000000-0005-0000-0000-000087950000}"/>
    <cellStyle name="Migliaia 52 3 6 4 2" xfId="39036" xr:uid="{00000000-0005-0000-0000-000088950000}"/>
    <cellStyle name="Migliaia 52 3 6 5" xfId="13063" xr:uid="{00000000-0005-0000-0000-000089950000}"/>
    <cellStyle name="Migliaia 52 3 7" xfId="7455" xr:uid="{00000000-0005-0000-0000-00008A950000}"/>
    <cellStyle name="Migliaia 52 3 7 2" xfId="30769" xr:uid="{00000000-0005-0000-0000-00008B950000}"/>
    <cellStyle name="Migliaia 52 3 7 2 2" xfId="36386" xr:uid="{00000000-0005-0000-0000-00008C950000}"/>
    <cellStyle name="Migliaia 52 3 7 2 3" xfId="41688" xr:uid="{00000000-0005-0000-0000-00008D950000}"/>
    <cellStyle name="Migliaia 52 3 7 3" xfId="33744" xr:uid="{00000000-0005-0000-0000-00008E950000}"/>
    <cellStyle name="Migliaia 52 3 7 4" xfId="39037" xr:uid="{00000000-0005-0000-0000-00008F950000}"/>
    <cellStyle name="Migliaia 52 3 8" xfId="13592" xr:uid="{00000000-0005-0000-0000-000090950000}"/>
    <cellStyle name="Migliaia 52 3 8 2" xfId="30770" xr:uid="{00000000-0005-0000-0000-000091950000}"/>
    <cellStyle name="Migliaia 52 3 8 2 2" xfId="36387" xr:uid="{00000000-0005-0000-0000-000092950000}"/>
    <cellStyle name="Migliaia 52 3 8 2 3" xfId="41689" xr:uid="{00000000-0005-0000-0000-000093950000}"/>
    <cellStyle name="Migliaia 52 3 8 3" xfId="33745" xr:uid="{00000000-0005-0000-0000-000094950000}"/>
    <cellStyle name="Migliaia 52 3 8 4" xfId="39038" xr:uid="{00000000-0005-0000-0000-000095950000}"/>
    <cellStyle name="Migliaia 52 3 8 5" xfId="21579" xr:uid="{00000000-0005-0000-0000-000096950000}"/>
    <cellStyle name="Migliaia 52 3 9" xfId="17218" xr:uid="{00000000-0005-0000-0000-000097950000}"/>
    <cellStyle name="Migliaia 52 4" xfId="651" xr:uid="{00000000-0005-0000-0000-000098950000}"/>
    <cellStyle name="Migliaia 52 4 2" xfId="4585" xr:uid="{00000000-0005-0000-0000-000099950000}"/>
    <cellStyle name="Migliaia 52 4 2 2" xfId="5185" xr:uid="{00000000-0005-0000-0000-00009A950000}"/>
    <cellStyle name="Migliaia 52 4 2 2 2" xfId="30771" xr:uid="{00000000-0005-0000-0000-00009B950000}"/>
    <cellStyle name="Migliaia 52 4 2 2 2 2" xfId="36388" xr:uid="{00000000-0005-0000-0000-00009C950000}"/>
    <cellStyle name="Migliaia 52 4 2 2 2 3" xfId="41690" xr:uid="{00000000-0005-0000-0000-00009D950000}"/>
    <cellStyle name="Migliaia 52 4 2 2 3" xfId="33746" xr:uid="{00000000-0005-0000-0000-00009E950000}"/>
    <cellStyle name="Migliaia 52 4 2 2 4" xfId="39039" xr:uid="{00000000-0005-0000-0000-00009F950000}"/>
    <cellStyle name="Migliaia 52 4 2 3" xfId="8382" xr:uid="{00000000-0005-0000-0000-0000A0950000}"/>
    <cellStyle name="Migliaia 52 4 2 3 2" xfId="30772" xr:uid="{00000000-0005-0000-0000-0000A1950000}"/>
    <cellStyle name="Migliaia 52 4 2 3 2 2" xfId="36389" xr:uid="{00000000-0005-0000-0000-0000A2950000}"/>
    <cellStyle name="Migliaia 52 4 2 3 2 3" xfId="41691" xr:uid="{00000000-0005-0000-0000-0000A3950000}"/>
    <cellStyle name="Migliaia 52 4 2 3 3" xfId="33747" xr:uid="{00000000-0005-0000-0000-0000A4950000}"/>
    <cellStyle name="Migliaia 52 4 2 3 4" xfId="39040" xr:uid="{00000000-0005-0000-0000-0000A5950000}"/>
    <cellStyle name="Migliaia 52 4 2 4" xfId="7732" xr:uid="{00000000-0005-0000-0000-0000A6950000}"/>
    <cellStyle name="Migliaia 52 4 2 5" xfId="7142" xr:uid="{00000000-0005-0000-0000-0000A7950000}"/>
    <cellStyle name="Migliaia 52 4 2 5 2" xfId="17915" xr:uid="{00000000-0005-0000-0000-0000A8950000}"/>
    <cellStyle name="Migliaia 52 4 2 5 3" xfId="44469" xr:uid="{00000000-0005-0000-0000-0000A9950000}"/>
    <cellStyle name="Migliaia 52 4 2 5 4" xfId="46908" xr:uid="{00000000-0005-0000-0000-0000AA950000}"/>
    <cellStyle name="Migliaia 52 4 2 5 5" xfId="49924" xr:uid="{00000000-0005-0000-0000-0000AB950000}"/>
    <cellStyle name="Migliaia 52 4 2 6" xfId="17229" xr:uid="{00000000-0005-0000-0000-0000AC950000}"/>
    <cellStyle name="Migliaia 52 4 2 7" xfId="21581" xr:uid="{00000000-0005-0000-0000-0000AD950000}"/>
    <cellStyle name="Migliaia 52 4 3" xfId="5186" xr:uid="{00000000-0005-0000-0000-0000AE950000}"/>
    <cellStyle name="Migliaia 52 4 3 2" xfId="14566" xr:uid="{00000000-0005-0000-0000-0000AF950000}"/>
    <cellStyle name="Migliaia 52 4 3 2 2" xfId="36390" xr:uid="{00000000-0005-0000-0000-0000B0950000}"/>
    <cellStyle name="Migliaia 52 4 3 2 3" xfId="41692" xr:uid="{00000000-0005-0000-0000-0000B1950000}"/>
    <cellStyle name="Migliaia 52 4 3 3" xfId="33748" xr:uid="{00000000-0005-0000-0000-0000B2950000}"/>
    <cellStyle name="Migliaia 52 4 3 4" xfId="39041" xr:uid="{00000000-0005-0000-0000-0000B3950000}"/>
    <cellStyle name="Migliaia 52 4 3 5" xfId="13590" xr:uid="{00000000-0005-0000-0000-0000B4950000}"/>
    <cellStyle name="Migliaia 52 4 4" xfId="8383" xr:uid="{00000000-0005-0000-0000-0000B5950000}"/>
    <cellStyle name="Migliaia 52 4 4 2" xfId="30774" xr:uid="{00000000-0005-0000-0000-0000B6950000}"/>
    <cellStyle name="Migliaia 52 4 4 2 2" xfId="36391" xr:uid="{00000000-0005-0000-0000-0000B7950000}"/>
    <cellStyle name="Migliaia 52 4 4 2 3" xfId="41693" xr:uid="{00000000-0005-0000-0000-0000B8950000}"/>
    <cellStyle name="Migliaia 52 4 4 3" xfId="33749" xr:uid="{00000000-0005-0000-0000-0000B9950000}"/>
    <cellStyle name="Migliaia 52 4 4 4" xfId="39042" xr:uid="{00000000-0005-0000-0000-0000BA950000}"/>
    <cellStyle name="Migliaia 52 4 5" xfId="7731" xr:uid="{00000000-0005-0000-0000-0000BB950000}"/>
    <cellStyle name="Migliaia 52 4 5 2" xfId="30775" xr:uid="{00000000-0005-0000-0000-0000BC950000}"/>
    <cellStyle name="Migliaia 52 4 5 2 2" xfId="36392" xr:uid="{00000000-0005-0000-0000-0000BD950000}"/>
    <cellStyle name="Migliaia 52 4 5 2 3" xfId="41694" xr:uid="{00000000-0005-0000-0000-0000BE950000}"/>
    <cellStyle name="Migliaia 52 4 5 3" xfId="33750" xr:uid="{00000000-0005-0000-0000-0000BF950000}"/>
    <cellStyle name="Migliaia 52 4 5 4" xfId="39043" xr:uid="{00000000-0005-0000-0000-0000C0950000}"/>
    <cellStyle name="Migliaia 52 4 6" xfId="7141" xr:uid="{00000000-0005-0000-0000-0000C1950000}"/>
    <cellStyle name="Migliaia 52 4 6 2" xfId="17914" xr:uid="{00000000-0005-0000-0000-0000C2950000}"/>
    <cellStyle name="Migliaia 52 4 6 2 2" xfId="36393" xr:uid="{00000000-0005-0000-0000-0000C3950000}"/>
    <cellStyle name="Migliaia 52 4 6 2 3" xfId="41695" xr:uid="{00000000-0005-0000-0000-0000C4950000}"/>
    <cellStyle name="Migliaia 52 4 6 2 4" xfId="30776" xr:uid="{00000000-0005-0000-0000-0000C5950000}"/>
    <cellStyle name="Migliaia 52 4 6 3" xfId="33751" xr:uid="{00000000-0005-0000-0000-0000C6950000}"/>
    <cellStyle name="Migliaia 52 4 6 4" xfId="39044" xr:uid="{00000000-0005-0000-0000-0000C7950000}"/>
    <cellStyle name="Migliaia 52 4 6 5" xfId="21587" xr:uid="{00000000-0005-0000-0000-0000C8950000}"/>
    <cellStyle name="Migliaia 52 4 6 6" xfId="43442" xr:uid="{00000000-0005-0000-0000-0000C9950000}"/>
    <cellStyle name="Migliaia 52 4 6 7" xfId="46907" xr:uid="{00000000-0005-0000-0000-0000CA950000}"/>
    <cellStyle name="Migliaia 52 4 6 8" xfId="49923" xr:uid="{00000000-0005-0000-0000-0000CB950000}"/>
    <cellStyle name="Migliaia 52 4 7" xfId="17228" xr:uid="{00000000-0005-0000-0000-0000CC950000}"/>
    <cellStyle name="Migliaia 52 4 7 2" xfId="30777" xr:uid="{00000000-0005-0000-0000-0000CD950000}"/>
    <cellStyle name="Migliaia 52 4 7 2 2" xfId="36394" xr:uid="{00000000-0005-0000-0000-0000CE950000}"/>
    <cellStyle name="Migliaia 52 4 7 2 3" xfId="41696" xr:uid="{00000000-0005-0000-0000-0000CF950000}"/>
    <cellStyle name="Migliaia 52 4 7 3" xfId="33752" xr:uid="{00000000-0005-0000-0000-0000D0950000}"/>
    <cellStyle name="Migliaia 52 4 7 4" xfId="39045" xr:uid="{00000000-0005-0000-0000-0000D1950000}"/>
    <cellStyle name="Migliaia 52 4 7 5" xfId="21588" xr:uid="{00000000-0005-0000-0000-0000D2950000}"/>
    <cellStyle name="Migliaia 52 4 8" xfId="21580" xr:uid="{00000000-0005-0000-0000-0000D3950000}"/>
    <cellStyle name="Migliaia 52 4 9" xfId="2611" xr:uid="{00000000-0005-0000-0000-0000D4950000}"/>
    <cellStyle name="Migliaia 52 5" xfId="652" xr:uid="{00000000-0005-0000-0000-0000D5950000}"/>
    <cellStyle name="Migliaia 52 5 2" xfId="4586" xr:uid="{00000000-0005-0000-0000-0000D6950000}"/>
    <cellStyle name="Migliaia 52 5 2 2" xfId="14814" xr:uid="{00000000-0005-0000-0000-0000D7950000}"/>
    <cellStyle name="Migliaia 52 5 2 2 2" xfId="36395" xr:uid="{00000000-0005-0000-0000-0000D8950000}"/>
    <cellStyle name="Migliaia 52 5 2 2 3" xfId="41697" xr:uid="{00000000-0005-0000-0000-0000D9950000}"/>
    <cellStyle name="Migliaia 52 5 2 3" xfId="17231" xr:uid="{00000000-0005-0000-0000-0000DA950000}"/>
    <cellStyle name="Migliaia 52 5 2 3 2" xfId="33753" xr:uid="{00000000-0005-0000-0000-0000DB950000}"/>
    <cellStyle name="Migliaia 52 5 2 4" xfId="39046" xr:uid="{00000000-0005-0000-0000-0000DC950000}"/>
    <cellStyle name="Migliaia 52 5 2 5" xfId="13064" xr:uid="{00000000-0005-0000-0000-0000DD950000}"/>
    <cellStyle name="Migliaia 52 5 3" xfId="7733" xr:uid="{00000000-0005-0000-0000-0000DE950000}"/>
    <cellStyle name="Migliaia 52 5 3 2" xfId="30779" xr:uid="{00000000-0005-0000-0000-0000DF950000}"/>
    <cellStyle name="Migliaia 52 5 3 2 2" xfId="36396" xr:uid="{00000000-0005-0000-0000-0000E0950000}"/>
    <cellStyle name="Migliaia 52 5 3 2 3" xfId="41698" xr:uid="{00000000-0005-0000-0000-0000E1950000}"/>
    <cellStyle name="Migliaia 52 5 3 3" xfId="33754" xr:uid="{00000000-0005-0000-0000-0000E2950000}"/>
    <cellStyle name="Migliaia 52 5 3 4" xfId="39047" xr:uid="{00000000-0005-0000-0000-0000E3950000}"/>
    <cellStyle name="Migliaia 52 5 4" xfId="7143" xr:uid="{00000000-0005-0000-0000-0000E4950000}"/>
    <cellStyle name="Migliaia 52 5 4 2" xfId="17916" xr:uid="{00000000-0005-0000-0000-0000E5950000}"/>
    <cellStyle name="Migliaia 52 5 4 2 2" xfId="36397" xr:uid="{00000000-0005-0000-0000-0000E6950000}"/>
    <cellStyle name="Migliaia 52 5 4 2 3" xfId="41699" xr:uid="{00000000-0005-0000-0000-0000E7950000}"/>
    <cellStyle name="Migliaia 52 5 4 2 4" xfId="30780" xr:uid="{00000000-0005-0000-0000-0000E8950000}"/>
    <cellStyle name="Migliaia 52 5 4 3" xfId="33755" xr:uid="{00000000-0005-0000-0000-0000E9950000}"/>
    <cellStyle name="Migliaia 52 5 4 4" xfId="39048" xr:uid="{00000000-0005-0000-0000-0000EA950000}"/>
    <cellStyle name="Migliaia 52 5 4 5" xfId="21591" xr:uid="{00000000-0005-0000-0000-0000EB950000}"/>
    <cellStyle name="Migliaia 52 5 4 6" xfId="43408" xr:uid="{00000000-0005-0000-0000-0000EC950000}"/>
    <cellStyle name="Migliaia 52 5 4 7" xfId="46909" xr:uid="{00000000-0005-0000-0000-0000ED950000}"/>
    <cellStyle name="Migliaia 52 5 4 8" xfId="49925" xr:uid="{00000000-0005-0000-0000-0000EE950000}"/>
    <cellStyle name="Migliaia 52 5 5" xfId="17230" xr:uid="{00000000-0005-0000-0000-0000EF950000}"/>
    <cellStyle name="Migliaia 52 5 5 2" xfId="30781" xr:uid="{00000000-0005-0000-0000-0000F0950000}"/>
    <cellStyle name="Migliaia 52 5 5 2 2" xfId="36398" xr:uid="{00000000-0005-0000-0000-0000F1950000}"/>
    <cellStyle name="Migliaia 52 5 5 2 3" xfId="41700" xr:uid="{00000000-0005-0000-0000-0000F2950000}"/>
    <cellStyle name="Migliaia 52 5 5 3" xfId="33756" xr:uid="{00000000-0005-0000-0000-0000F3950000}"/>
    <cellStyle name="Migliaia 52 5 5 4" xfId="39049" xr:uid="{00000000-0005-0000-0000-0000F4950000}"/>
    <cellStyle name="Migliaia 52 5 5 5" xfId="21592" xr:uid="{00000000-0005-0000-0000-0000F5950000}"/>
    <cellStyle name="Migliaia 52 5 6" xfId="21593" xr:uid="{00000000-0005-0000-0000-0000F6950000}"/>
    <cellStyle name="Migliaia 52 5 6 2" xfId="30782" xr:uid="{00000000-0005-0000-0000-0000F7950000}"/>
    <cellStyle name="Migliaia 52 5 6 2 2" xfId="36399" xr:uid="{00000000-0005-0000-0000-0000F8950000}"/>
    <cellStyle name="Migliaia 52 5 6 2 3" xfId="41701" xr:uid="{00000000-0005-0000-0000-0000F9950000}"/>
    <cellStyle name="Migliaia 52 5 6 3" xfId="33757" xr:uid="{00000000-0005-0000-0000-0000FA950000}"/>
    <cellStyle name="Migliaia 52 5 6 4" xfId="39050" xr:uid="{00000000-0005-0000-0000-0000FB950000}"/>
    <cellStyle name="Migliaia 52 5 7" xfId="21589" xr:uid="{00000000-0005-0000-0000-0000FC950000}"/>
    <cellStyle name="Migliaia 52 5 8" xfId="2612" xr:uid="{00000000-0005-0000-0000-0000FD950000}"/>
    <cellStyle name="Migliaia 52 6" xfId="2607" xr:uid="{00000000-0005-0000-0000-0000FE950000}"/>
    <cellStyle name="Migliaia 52 6 2" xfId="4581" xr:uid="{00000000-0005-0000-0000-0000FF950000}"/>
    <cellStyle name="Migliaia 52 6 2 2" xfId="6085" xr:uid="{00000000-0005-0000-0000-000000960000}"/>
    <cellStyle name="Migliaia 52 6 2 3" xfId="14865" xr:uid="{00000000-0005-0000-0000-000001960000}"/>
    <cellStyle name="Migliaia 52 6 2 4" xfId="17233" xr:uid="{00000000-0005-0000-0000-000002960000}"/>
    <cellStyle name="Migliaia 52 6 2 5" xfId="28749" xr:uid="{00000000-0005-0000-0000-000003960000}"/>
    <cellStyle name="Migliaia 52 6 2 6" xfId="13066" xr:uid="{00000000-0005-0000-0000-000004960000}"/>
    <cellStyle name="Migliaia 52 6 3" xfId="5837" xr:uid="{00000000-0005-0000-0000-000005960000}"/>
    <cellStyle name="Migliaia 52 6 3 2" xfId="31743" xr:uid="{00000000-0005-0000-0000-000006960000}"/>
    <cellStyle name="Migliaia 52 6 3 2 2" xfId="36903" xr:uid="{00000000-0005-0000-0000-000007960000}"/>
    <cellStyle name="Migliaia 52 6 3 2 3" xfId="42205" xr:uid="{00000000-0005-0000-0000-000008960000}"/>
    <cellStyle name="Migliaia 52 6 3 3" xfId="34252" xr:uid="{00000000-0005-0000-0000-000009960000}"/>
    <cellStyle name="Migliaia 52 6 3 4" xfId="39554" xr:uid="{00000000-0005-0000-0000-00000A960000}"/>
    <cellStyle name="Migliaia 52 6 4" xfId="17232" xr:uid="{00000000-0005-0000-0000-00000B960000}"/>
    <cellStyle name="Migliaia 52 6 4 2" xfId="36400" xr:uid="{00000000-0005-0000-0000-00000C960000}"/>
    <cellStyle name="Migliaia 52 6 4 3" xfId="41702" xr:uid="{00000000-0005-0000-0000-00000D960000}"/>
    <cellStyle name="Migliaia 52 6 4 4" xfId="30783" xr:uid="{00000000-0005-0000-0000-00000E960000}"/>
    <cellStyle name="Migliaia 52 6 5" xfId="33758" xr:uid="{00000000-0005-0000-0000-00000F960000}"/>
    <cellStyle name="Migliaia 52 6 6" xfId="39051" xr:uid="{00000000-0005-0000-0000-000010960000}"/>
    <cellStyle name="Migliaia 52 6 7" xfId="13065" xr:uid="{00000000-0005-0000-0000-000011960000}"/>
    <cellStyle name="Migliaia 52 7" xfId="4156" xr:uid="{00000000-0005-0000-0000-000012960000}"/>
    <cellStyle name="Migliaia 52 7 2" xfId="10626" xr:uid="{00000000-0005-0000-0000-000013960000}"/>
    <cellStyle name="Migliaia 52 7 2 2" xfId="31744" xr:uid="{00000000-0005-0000-0000-000014960000}"/>
    <cellStyle name="Migliaia 52 7 2 2 2" xfId="36904" xr:uid="{00000000-0005-0000-0000-000015960000}"/>
    <cellStyle name="Migliaia 52 7 2 2 3" xfId="42206" xr:uid="{00000000-0005-0000-0000-000016960000}"/>
    <cellStyle name="Migliaia 52 7 2 3" xfId="34253" xr:uid="{00000000-0005-0000-0000-000017960000}"/>
    <cellStyle name="Migliaia 52 7 2 4" xfId="39555" xr:uid="{00000000-0005-0000-0000-000018960000}"/>
    <cellStyle name="Migliaia 52 7 3" xfId="17234" xr:uid="{00000000-0005-0000-0000-000019960000}"/>
    <cellStyle name="Migliaia 52 7 3 2" xfId="36401" xr:uid="{00000000-0005-0000-0000-00001A960000}"/>
    <cellStyle name="Migliaia 52 7 3 3" xfId="41703" xr:uid="{00000000-0005-0000-0000-00001B960000}"/>
    <cellStyle name="Migliaia 52 7 3 4" xfId="30784" xr:uid="{00000000-0005-0000-0000-00001C960000}"/>
    <cellStyle name="Migliaia 52 7 4" xfId="33759" xr:uid="{00000000-0005-0000-0000-00001D960000}"/>
    <cellStyle name="Migliaia 52 7 5" xfId="39052" xr:uid="{00000000-0005-0000-0000-00001E960000}"/>
    <cellStyle name="Migliaia 52 7 6" xfId="13067" xr:uid="{00000000-0005-0000-0000-00001F960000}"/>
    <cellStyle name="Migliaia 52 8" xfId="3751" xr:uid="{00000000-0005-0000-0000-000020960000}"/>
    <cellStyle name="Migliaia 52 8 2" xfId="10331" xr:uid="{00000000-0005-0000-0000-000021960000}"/>
    <cellStyle name="Migliaia 52 8 2 2" xfId="31745" xr:uid="{00000000-0005-0000-0000-000022960000}"/>
    <cellStyle name="Migliaia 52 8 2 2 2" xfId="36905" xr:uid="{00000000-0005-0000-0000-000023960000}"/>
    <cellStyle name="Migliaia 52 8 2 2 3" xfId="42207" xr:uid="{00000000-0005-0000-0000-000024960000}"/>
    <cellStyle name="Migliaia 52 8 2 3" xfId="34254" xr:uid="{00000000-0005-0000-0000-000025960000}"/>
    <cellStyle name="Migliaia 52 8 2 4" xfId="39556" xr:uid="{00000000-0005-0000-0000-000026960000}"/>
    <cellStyle name="Migliaia 52 8 3" xfId="17235" xr:uid="{00000000-0005-0000-0000-000027960000}"/>
    <cellStyle name="Migliaia 52 8 3 2" xfId="36402" xr:uid="{00000000-0005-0000-0000-000028960000}"/>
    <cellStyle name="Migliaia 52 8 3 3" xfId="41704" xr:uid="{00000000-0005-0000-0000-000029960000}"/>
    <cellStyle name="Migliaia 52 8 3 4" xfId="30785" xr:uid="{00000000-0005-0000-0000-00002A960000}"/>
    <cellStyle name="Migliaia 52 8 4" xfId="33760" xr:uid="{00000000-0005-0000-0000-00002B960000}"/>
    <cellStyle name="Migliaia 52 8 5" xfId="39053" xr:uid="{00000000-0005-0000-0000-00002C960000}"/>
    <cellStyle name="Migliaia 52 8 6" xfId="13068" xr:uid="{00000000-0005-0000-0000-00002D960000}"/>
    <cellStyle name="Migliaia 52 9" xfId="13535" xr:uid="{00000000-0005-0000-0000-00002E960000}"/>
    <cellStyle name="Migliaia 52 9 2" xfId="30786" xr:uid="{00000000-0005-0000-0000-00002F960000}"/>
    <cellStyle name="Migliaia 52 9 2 2" xfId="36403" xr:uid="{00000000-0005-0000-0000-000030960000}"/>
    <cellStyle name="Migliaia 52 9 2 3" xfId="41705" xr:uid="{00000000-0005-0000-0000-000031960000}"/>
    <cellStyle name="Migliaia 52 9 3" xfId="33761" xr:uid="{00000000-0005-0000-0000-000032960000}"/>
    <cellStyle name="Migliaia 52 9 4" xfId="39054" xr:uid="{00000000-0005-0000-0000-000033960000}"/>
    <cellStyle name="Migliaia 53" xfId="653" xr:uid="{00000000-0005-0000-0000-000034960000}"/>
    <cellStyle name="Migliaia 53 10" xfId="17236" xr:uid="{00000000-0005-0000-0000-000035960000}"/>
    <cellStyle name="Migliaia 53 10 2" xfId="36404" xr:uid="{00000000-0005-0000-0000-000036960000}"/>
    <cellStyle name="Migliaia 53 10 3" xfId="41706" xr:uid="{00000000-0005-0000-0000-000037960000}"/>
    <cellStyle name="Migliaia 53 10 4" xfId="30787" xr:uid="{00000000-0005-0000-0000-000038960000}"/>
    <cellStyle name="Migliaia 53 11" xfId="33762" xr:uid="{00000000-0005-0000-0000-000039960000}"/>
    <cellStyle name="Migliaia 53 12" xfId="39055" xr:uid="{00000000-0005-0000-0000-00003A960000}"/>
    <cellStyle name="Migliaia 53 13" xfId="1927" xr:uid="{00000000-0005-0000-0000-00003B960000}"/>
    <cellStyle name="Migliaia 53 2" xfId="654" xr:uid="{00000000-0005-0000-0000-00003C960000}"/>
    <cellStyle name="Migliaia 53 2 2" xfId="2614" xr:uid="{00000000-0005-0000-0000-00003D960000}"/>
    <cellStyle name="Migliaia 53 2 2 2" xfId="4588" xr:uid="{00000000-0005-0000-0000-00003E960000}"/>
    <cellStyle name="Migliaia 53 2 2 2 2" xfId="10717" xr:uid="{00000000-0005-0000-0000-00003F960000}"/>
    <cellStyle name="Migliaia 53 2 2 2 2 2" xfId="36405" xr:uid="{00000000-0005-0000-0000-000040960000}"/>
    <cellStyle name="Migliaia 53 2 2 2 2 3" xfId="41707" xr:uid="{00000000-0005-0000-0000-000041960000}"/>
    <cellStyle name="Migliaia 53 2 2 2 3" xfId="14815" xr:uid="{00000000-0005-0000-0000-000042960000}"/>
    <cellStyle name="Migliaia 53 2 2 2 4" xfId="17239" xr:uid="{00000000-0005-0000-0000-000043960000}"/>
    <cellStyle name="Migliaia 53 2 2 2 4 2" xfId="39056" xr:uid="{00000000-0005-0000-0000-000044960000}"/>
    <cellStyle name="Migliaia 53 2 2 2 5" xfId="13069" xr:uid="{00000000-0005-0000-0000-000045960000}"/>
    <cellStyle name="Migliaia 53 2 2 3" xfId="7942" xr:uid="{00000000-0005-0000-0000-000046960000}"/>
    <cellStyle name="Migliaia 53 2 2 3 2" xfId="31746" xr:uid="{00000000-0005-0000-0000-000047960000}"/>
    <cellStyle name="Migliaia 53 2 2 3 2 2" xfId="36906" xr:uid="{00000000-0005-0000-0000-000048960000}"/>
    <cellStyle name="Migliaia 53 2 2 3 2 3" xfId="42208" xr:uid="{00000000-0005-0000-0000-000049960000}"/>
    <cellStyle name="Migliaia 53 2 2 3 3" xfId="34255" xr:uid="{00000000-0005-0000-0000-00004A960000}"/>
    <cellStyle name="Migliaia 53 2 2 3 4" xfId="39557" xr:uid="{00000000-0005-0000-0000-00004B960000}"/>
    <cellStyle name="Migliaia 53 2 2 4" xfId="7144" xr:uid="{00000000-0005-0000-0000-00004C960000}"/>
    <cellStyle name="Migliaia 53 2 2 4 2" xfId="17917" xr:uid="{00000000-0005-0000-0000-00004D960000}"/>
    <cellStyle name="Migliaia 53 2 2 4 3" xfId="43291" xr:uid="{00000000-0005-0000-0000-00004E960000}"/>
    <cellStyle name="Migliaia 53 2 2 4 4" xfId="46910" xr:uid="{00000000-0005-0000-0000-00004F960000}"/>
    <cellStyle name="Migliaia 53 2 2 4 5" xfId="49926" xr:uid="{00000000-0005-0000-0000-000050960000}"/>
    <cellStyle name="Migliaia 53 2 2 5" xfId="17238" xr:uid="{00000000-0005-0000-0000-000051960000}"/>
    <cellStyle name="Migliaia 53 2 2 6" xfId="21595" xr:uid="{00000000-0005-0000-0000-000052960000}"/>
    <cellStyle name="Migliaia 53 2 3" xfId="4160" xr:uid="{00000000-0005-0000-0000-000053960000}"/>
    <cellStyle name="Migliaia 53 2 3 2" xfId="10630" xr:uid="{00000000-0005-0000-0000-000054960000}"/>
    <cellStyle name="Migliaia 53 2 3 2 2" xfId="31747" xr:uid="{00000000-0005-0000-0000-000055960000}"/>
    <cellStyle name="Migliaia 53 2 3 2 2 2" xfId="36907" xr:uid="{00000000-0005-0000-0000-000056960000}"/>
    <cellStyle name="Migliaia 53 2 3 2 2 3" xfId="42209" xr:uid="{00000000-0005-0000-0000-000057960000}"/>
    <cellStyle name="Migliaia 53 2 3 2 3" xfId="34256" xr:uid="{00000000-0005-0000-0000-000058960000}"/>
    <cellStyle name="Migliaia 53 2 3 2 4" xfId="39558" xr:uid="{00000000-0005-0000-0000-000059960000}"/>
    <cellStyle name="Migliaia 53 2 3 3" xfId="17240" xr:uid="{00000000-0005-0000-0000-00005A960000}"/>
    <cellStyle name="Migliaia 53 2 3 3 2" xfId="36406" xr:uid="{00000000-0005-0000-0000-00005B960000}"/>
    <cellStyle name="Migliaia 53 2 3 3 3" xfId="41708" xr:uid="{00000000-0005-0000-0000-00005C960000}"/>
    <cellStyle name="Migliaia 53 2 3 3 4" xfId="30788" xr:uid="{00000000-0005-0000-0000-00005D960000}"/>
    <cellStyle name="Migliaia 53 2 3 4" xfId="33763" xr:uid="{00000000-0005-0000-0000-00005E960000}"/>
    <cellStyle name="Migliaia 53 2 3 5" xfId="39057" xr:uid="{00000000-0005-0000-0000-00005F960000}"/>
    <cellStyle name="Migliaia 53 2 3 6" xfId="13070" xr:uid="{00000000-0005-0000-0000-000060960000}"/>
    <cellStyle name="Migliaia 53 2 4" xfId="3756" xr:uid="{00000000-0005-0000-0000-000061960000}"/>
    <cellStyle name="Migliaia 53 2 4 2" xfId="10335" xr:uid="{00000000-0005-0000-0000-000062960000}"/>
    <cellStyle name="Migliaia 53 2 4 2 2" xfId="36407" xr:uid="{00000000-0005-0000-0000-000063960000}"/>
    <cellStyle name="Migliaia 53 2 4 2 3" xfId="41709" xr:uid="{00000000-0005-0000-0000-000064960000}"/>
    <cellStyle name="Migliaia 53 2 4 3" xfId="14335" xr:uid="{00000000-0005-0000-0000-000065960000}"/>
    <cellStyle name="Migliaia 53 2 4 4" xfId="17241" xr:uid="{00000000-0005-0000-0000-000066960000}"/>
    <cellStyle name="Migliaia 53 2 4 4 2" xfId="39058" xr:uid="{00000000-0005-0000-0000-000067960000}"/>
    <cellStyle name="Migliaia 53 2 4 5" xfId="13071" xr:uid="{00000000-0005-0000-0000-000068960000}"/>
    <cellStyle name="Migliaia 53 2 5" xfId="9457" xr:uid="{00000000-0005-0000-0000-000069960000}"/>
    <cellStyle name="Migliaia 53 2 5 2" xfId="30789" xr:uid="{00000000-0005-0000-0000-00006A960000}"/>
    <cellStyle name="Migliaia 53 2 5 2 2" xfId="36408" xr:uid="{00000000-0005-0000-0000-00006B960000}"/>
    <cellStyle name="Migliaia 53 2 5 2 3" xfId="41710" xr:uid="{00000000-0005-0000-0000-00006C960000}"/>
    <cellStyle name="Migliaia 53 2 5 3" xfId="33764" xr:uid="{00000000-0005-0000-0000-00006D960000}"/>
    <cellStyle name="Migliaia 53 2 5 4" xfId="39059" xr:uid="{00000000-0005-0000-0000-00006E960000}"/>
    <cellStyle name="Migliaia 53 2 6" xfId="17237" xr:uid="{00000000-0005-0000-0000-00006F960000}"/>
    <cellStyle name="Migliaia 53 2 6 2" xfId="30790" xr:uid="{00000000-0005-0000-0000-000070960000}"/>
    <cellStyle name="Migliaia 53 2 6 2 2" xfId="36409" xr:uid="{00000000-0005-0000-0000-000071960000}"/>
    <cellStyle name="Migliaia 53 2 6 2 3" xfId="41711" xr:uid="{00000000-0005-0000-0000-000072960000}"/>
    <cellStyle name="Migliaia 53 2 6 3" xfId="33765" xr:uid="{00000000-0005-0000-0000-000073960000}"/>
    <cellStyle name="Migliaia 53 2 6 4" xfId="39060" xr:uid="{00000000-0005-0000-0000-000074960000}"/>
    <cellStyle name="Migliaia 53 2 6 5" xfId="21596" xr:uid="{00000000-0005-0000-0000-000075960000}"/>
    <cellStyle name="Migliaia 53 2 7" xfId="21594" xr:uid="{00000000-0005-0000-0000-000076960000}"/>
    <cellStyle name="Migliaia 53 2 8" xfId="1928" xr:uid="{00000000-0005-0000-0000-000077960000}"/>
    <cellStyle name="Migliaia 53 3" xfId="655" xr:uid="{00000000-0005-0000-0000-000078960000}"/>
    <cellStyle name="Migliaia 53 3 10" xfId="21597" xr:uid="{00000000-0005-0000-0000-000079960000}"/>
    <cellStyle name="Migliaia 53 3 11" xfId="13072" xr:uid="{00000000-0005-0000-0000-00007A960000}"/>
    <cellStyle name="Migliaia 53 3 12" xfId="1929" xr:uid="{00000000-0005-0000-0000-00007B960000}"/>
    <cellStyle name="Migliaia 53 3 2" xfId="656" xr:uid="{00000000-0005-0000-0000-00007C960000}"/>
    <cellStyle name="Migliaia 53 3 2 2" xfId="4590" xr:uid="{00000000-0005-0000-0000-00007D960000}"/>
    <cellStyle name="Migliaia 53 3 2 2 2" xfId="8384" xr:uid="{00000000-0005-0000-0000-00007E960000}"/>
    <cellStyle name="Migliaia 53 3 2 2 2 2" xfId="14816" xr:uid="{00000000-0005-0000-0000-00007F960000}"/>
    <cellStyle name="Migliaia 53 3 2 2 2 2 2" xfId="18198" xr:uid="{00000000-0005-0000-0000-000080960000}"/>
    <cellStyle name="Migliaia 53 3 2 2 2 2 2 2" xfId="36410" xr:uid="{00000000-0005-0000-0000-000081960000}"/>
    <cellStyle name="Migliaia 53 3 2 2 2 2 3" xfId="41712" xr:uid="{00000000-0005-0000-0000-000082960000}"/>
    <cellStyle name="Migliaia 53 3 2 2 2 2 4" xfId="30791" xr:uid="{00000000-0005-0000-0000-000083960000}"/>
    <cellStyle name="Migliaia 53 3 2 2 2 3" xfId="33766" xr:uid="{00000000-0005-0000-0000-000084960000}"/>
    <cellStyle name="Migliaia 53 3 2 2 2 4" xfId="39061" xr:uid="{00000000-0005-0000-0000-000085960000}"/>
    <cellStyle name="Migliaia 53 3 2 2 2 5" xfId="44620" xr:uid="{00000000-0005-0000-0000-000086960000}"/>
    <cellStyle name="Migliaia 53 3 2 2 2 6" xfId="47204" xr:uid="{00000000-0005-0000-0000-000087960000}"/>
    <cellStyle name="Migliaia 53 3 2 2 2 7" xfId="50220" xr:uid="{00000000-0005-0000-0000-000088960000}"/>
    <cellStyle name="Migliaia 53 3 2 2 2 8" xfId="13997" xr:uid="{00000000-0005-0000-0000-000089960000}"/>
    <cellStyle name="Migliaia 53 3 2 2 3" xfId="8458" xr:uid="{00000000-0005-0000-0000-00008A960000}"/>
    <cellStyle name="Migliaia 53 3 2 2 4" xfId="7145" xr:uid="{00000000-0005-0000-0000-00008B960000}"/>
    <cellStyle name="Migliaia 53 3 2 2 4 2" xfId="17918" xr:uid="{00000000-0005-0000-0000-00008C960000}"/>
    <cellStyle name="Migliaia 53 3 2 2 4 3" xfId="44096" xr:uid="{00000000-0005-0000-0000-00008D960000}"/>
    <cellStyle name="Migliaia 53 3 2 2 4 4" xfId="46911" xr:uid="{00000000-0005-0000-0000-00008E960000}"/>
    <cellStyle name="Migliaia 53 3 2 2 4 5" xfId="49927" xr:uid="{00000000-0005-0000-0000-00008F960000}"/>
    <cellStyle name="Migliaia 53 3 2 2 5" xfId="17244" xr:uid="{00000000-0005-0000-0000-000090960000}"/>
    <cellStyle name="Migliaia 53 3 2 2 6" xfId="21599" xr:uid="{00000000-0005-0000-0000-000091960000}"/>
    <cellStyle name="Migliaia 53 3 2 3" xfId="3758" xr:uid="{00000000-0005-0000-0000-000092960000}"/>
    <cellStyle name="Migliaia 53 3 2 3 2" xfId="8705" xr:uid="{00000000-0005-0000-0000-000093960000}"/>
    <cellStyle name="Migliaia 53 3 2 3 2 2" xfId="36411" xr:uid="{00000000-0005-0000-0000-000094960000}"/>
    <cellStyle name="Migliaia 53 3 2 3 2 3" xfId="41713" xr:uid="{00000000-0005-0000-0000-000095960000}"/>
    <cellStyle name="Migliaia 53 3 2 3 2 4" xfId="30792" xr:uid="{00000000-0005-0000-0000-000096960000}"/>
    <cellStyle name="Migliaia 53 3 2 3 3" xfId="8385" xr:uid="{00000000-0005-0000-0000-000097960000}"/>
    <cellStyle name="Migliaia 53 3 2 3 4" xfId="17245" xr:uid="{00000000-0005-0000-0000-000098960000}"/>
    <cellStyle name="Migliaia 53 3 2 3 4 2" xfId="39062" xr:uid="{00000000-0005-0000-0000-000099960000}"/>
    <cellStyle name="Migliaia 53 3 2 3 5" xfId="13073" xr:uid="{00000000-0005-0000-0000-00009A960000}"/>
    <cellStyle name="Migliaia 53 3 2 4" xfId="7735" xr:uid="{00000000-0005-0000-0000-00009B960000}"/>
    <cellStyle name="Migliaia 53 3 2 4 2" xfId="14414" xr:uid="{00000000-0005-0000-0000-00009C960000}"/>
    <cellStyle name="Migliaia 53 3 2 4 2 2" xfId="36412" xr:uid="{00000000-0005-0000-0000-00009D960000}"/>
    <cellStyle name="Migliaia 53 3 2 4 2 3" xfId="41714" xr:uid="{00000000-0005-0000-0000-00009E960000}"/>
    <cellStyle name="Migliaia 53 3 2 4 3" xfId="33767" xr:uid="{00000000-0005-0000-0000-00009F960000}"/>
    <cellStyle name="Migliaia 53 3 2 4 4" xfId="39063" xr:uid="{00000000-0005-0000-0000-0000A0960000}"/>
    <cellStyle name="Migliaia 53 3 2 4 5" xfId="13538" xr:uid="{00000000-0005-0000-0000-0000A1960000}"/>
    <cellStyle name="Migliaia 53 3 2 5" xfId="13588" xr:uid="{00000000-0005-0000-0000-0000A2960000}"/>
    <cellStyle name="Migliaia 53 3 2 5 2" xfId="30793" xr:uid="{00000000-0005-0000-0000-0000A3960000}"/>
    <cellStyle name="Migliaia 53 3 2 5 2 2" xfId="36413" xr:uid="{00000000-0005-0000-0000-0000A4960000}"/>
    <cellStyle name="Migliaia 53 3 2 5 2 3" xfId="41715" xr:uid="{00000000-0005-0000-0000-0000A5960000}"/>
    <cellStyle name="Migliaia 53 3 2 5 3" xfId="33768" xr:uid="{00000000-0005-0000-0000-0000A6960000}"/>
    <cellStyle name="Migliaia 53 3 2 5 4" xfId="39064" xr:uid="{00000000-0005-0000-0000-0000A7960000}"/>
    <cellStyle name="Migliaia 53 3 2 6" xfId="17243" xr:uid="{00000000-0005-0000-0000-0000A8960000}"/>
    <cellStyle name="Migliaia 53 3 2 6 2" xfId="30794" xr:uid="{00000000-0005-0000-0000-0000A9960000}"/>
    <cellStyle name="Migliaia 53 3 2 6 2 2" xfId="36414" xr:uid="{00000000-0005-0000-0000-0000AA960000}"/>
    <cellStyle name="Migliaia 53 3 2 6 2 3" xfId="41716" xr:uid="{00000000-0005-0000-0000-0000AB960000}"/>
    <cellStyle name="Migliaia 53 3 2 6 3" xfId="33769" xr:uid="{00000000-0005-0000-0000-0000AC960000}"/>
    <cellStyle name="Migliaia 53 3 2 6 4" xfId="39065" xr:uid="{00000000-0005-0000-0000-0000AD960000}"/>
    <cellStyle name="Migliaia 53 3 2 6 5" xfId="21600" xr:uid="{00000000-0005-0000-0000-0000AE960000}"/>
    <cellStyle name="Migliaia 53 3 2 7" xfId="21598" xr:uid="{00000000-0005-0000-0000-0000AF960000}"/>
    <cellStyle name="Migliaia 53 3 2 8" xfId="2616" xr:uid="{00000000-0005-0000-0000-0000B0960000}"/>
    <cellStyle name="Migliaia 53 3 3" xfId="2615" xr:uid="{00000000-0005-0000-0000-0000B1960000}"/>
    <cellStyle name="Migliaia 53 3 3 2" xfId="4589" xr:uid="{00000000-0005-0000-0000-0000B2960000}"/>
    <cellStyle name="Migliaia 53 3 3 2 2" xfId="6088" xr:uid="{00000000-0005-0000-0000-0000B3960000}"/>
    <cellStyle name="Migliaia 53 3 3 2 2 2" xfId="36416" xr:uid="{00000000-0005-0000-0000-0000B4960000}"/>
    <cellStyle name="Migliaia 53 3 3 2 2 3" xfId="41718" xr:uid="{00000000-0005-0000-0000-0000B5960000}"/>
    <cellStyle name="Migliaia 53 3 3 2 3" xfId="14567" xr:uid="{00000000-0005-0000-0000-0000B6960000}"/>
    <cellStyle name="Migliaia 53 3 3 2 4" xfId="17247" xr:uid="{00000000-0005-0000-0000-0000B7960000}"/>
    <cellStyle name="Migliaia 53 3 3 2 4 2" xfId="39067" xr:uid="{00000000-0005-0000-0000-0000B8960000}"/>
    <cellStyle name="Migliaia 53 3 3 2 5" xfId="13075" xr:uid="{00000000-0005-0000-0000-0000B9960000}"/>
    <cellStyle name="Migliaia 53 3 3 3" xfId="5840" xr:uid="{00000000-0005-0000-0000-0000BA960000}"/>
    <cellStyle name="Migliaia 53 3 3 3 2" xfId="30796" xr:uid="{00000000-0005-0000-0000-0000BB960000}"/>
    <cellStyle name="Migliaia 53 3 3 3 2 2" xfId="36417" xr:uid="{00000000-0005-0000-0000-0000BC960000}"/>
    <cellStyle name="Migliaia 53 3 3 3 2 3" xfId="41719" xr:uid="{00000000-0005-0000-0000-0000BD960000}"/>
    <cellStyle name="Migliaia 53 3 3 3 3" xfId="33771" xr:uid="{00000000-0005-0000-0000-0000BE960000}"/>
    <cellStyle name="Migliaia 53 3 3 3 4" xfId="39068" xr:uid="{00000000-0005-0000-0000-0000BF960000}"/>
    <cellStyle name="Migliaia 53 3 3 4" xfId="17246" xr:uid="{00000000-0005-0000-0000-0000C0960000}"/>
    <cellStyle name="Migliaia 53 3 3 4 2" xfId="30797" xr:uid="{00000000-0005-0000-0000-0000C1960000}"/>
    <cellStyle name="Migliaia 53 3 3 4 2 2" xfId="36418" xr:uid="{00000000-0005-0000-0000-0000C2960000}"/>
    <cellStyle name="Migliaia 53 3 3 4 2 3" xfId="41720" xr:uid="{00000000-0005-0000-0000-0000C3960000}"/>
    <cellStyle name="Migliaia 53 3 3 4 3" xfId="33772" xr:uid="{00000000-0005-0000-0000-0000C4960000}"/>
    <cellStyle name="Migliaia 53 3 3 4 4" xfId="39069" xr:uid="{00000000-0005-0000-0000-0000C5960000}"/>
    <cellStyle name="Migliaia 53 3 3 4 5" xfId="21602" xr:uid="{00000000-0005-0000-0000-0000C6960000}"/>
    <cellStyle name="Migliaia 53 3 3 5" xfId="21603" xr:uid="{00000000-0005-0000-0000-0000C7960000}"/>
    <cellStyle name="Migliaia 53 3 3 5 2" xfId="30798" xr:uid="{00000000-0005-0000-0000-0000C8960000}"/>
    <cellStyle name="Migliaia 53 3 3 5 2 2" xfId="36419" xr:uid="{00000000-0005-0000-0000-0000C9960000}"/>
    <cellStyle name="Migliaia 53 3 3 5 2 3" xfId="41721" xr:uid="{00000000-0005-0000-0000-0000CA960000}"/>
    <cellStyle name="Migliaia 53 3 3 5 3" xfId="33773" xr:uid="{00000000-0005-0000-0000-0000CB960000}"/>
    <cellStyle name="Migliaia 53 3 3 5 4" xfId="39070" xr:uid="{00000000-0005-0000-0000-0000CC960000}"/>
    <cellStyle name="Migliaia 53 3 3 6" xfId="30795" xr:uid="{00000000-0005-0000-0000-0000CD960000}"/>
    <cellStyle name="Migliaia 53 3 3 6 2" xfId="36415" xr:uid="{00000000-0005-0000-0000-0000CE960000}"/>
    <cellStyle name="Migliaia 53 3 3 6 3" xfId="41717" xr:uid="{00000000-0005-0000-0000-0000CF960000}"/>
    <cellStyle name="Migliaia 53 3 3 7" xfId="33770" xr:uid="{00000000-0005-0000-0000-0000D0960000}"/>
    <cellStyle name="Migliaia 53 3 3 8" xfId="39066" xr:uid="{00000000-0005-0000-0000-0000D1960000}"/>
    <cellStyle name="Migliaia 53 3 3 9" xfId="13074" xr:uid="{00000000-0005-0000-0000-0000D2960000}"/>
    <cellStyle name="Migliaia 53 3 4" xfId="3315" xr:uid="{00000000-0005-0000-0000-0000D3960000}"/>
    <cellStyle name="Migliaia 53 3 4 2" xfId="4825" xr:uid="{00000000-0005-0000-0000-0000D4960000}"/>
    <cellStyle name="Migliaia 53 3 4 2 2" xfId="10777" xr:uid="{00000000-0005-0000-0000-0000D5960000}"/>
    <cellStyle name="Migliaia 53 3 4 2 3" xfId="14885" xr:uid="{00000000-0005-0000-0000-0000D6960000}"/>
    <cellStyle name="Migliaia 53 3 4 2 4" xfId="17249" xr:uid="{00000000-0005-0000-0000-0000D7960000}"/>
    <cellStyle name="Migliaia 53 3 4 2 5" xfId="28750" xr:uid="{00000000-0005-0000-0000-0000D8960000}"/>
    <cellStyle name="Migliaia 53 3 4 2 6" xfId="13077" xr:uid="{00000000-0005-0000-0000-0000D9960000}"/>
    <cellStyle name="Migliaia 53 3 4 3" xfId="10025" xr:uid="{00000000-0005-0000-0000-0000DA960000}"/>
    <cellStyle name="Migliaia 53 3 4 3 2" xfId="31748" xr:uid="{00000000-0005-0000-0000-0000DB960000}"/>
    <cellStyle name="Migliaia 53 3 4 3 2 2" xfId="36908" xr:uid="{00000000-0005-0000-0000-0000DC960000}"/>
    <cellStyle name="Migliaia 53 3 4 3 2 3" xfId="42210" xr:uid="{00000000-0005-0000-0000-0000DD960000}"/>
    <cellStyle name="Migliaia 53 3 4 3 3" xfId="34257" xr:uid="{00000000-0005-0000-0000-0000DE960000}"/>
    <cellStyle name="Migliaia 53 3 4 3 4" xfId="39559" xr:uid="{00000000-0005-0000-0000-0000DF960000}"/>
    <cellStyle name="Migliaia 53 3 4 4" xfId="17248" xr:uid="{00000000-0005-0000-0000-0000E0960000}"/>
    <cellStyle name="Migliaia 53 3 4 4 2" xfId="36420" xr:uid="{00000000-0005-0000-0000-0000E1960000}"/>
    <cellStyle name="Migliaia 53 3 4 4 3" xfId="41722" xr:uid="{00000000-0005-0000-0000-0000E2960000}"/>
    <cellStyle name="Migliaia 53 3 4 4 4" xfId="30799" xr:uid="{00000000-0005-0000-0000-0000E3960000}"/>
    <cellStyle name="Migliaia 53 3 4 5" xfId="33774" xr:uid="{00000000-0005-0000-0000-0000E4960000}"/>
    <cellStyle name="Migliaia 53 3 4 6" xfId="39071" xr:uid="{00000000-0005-0000-0000-0000E5960000}"/>
    <cellStyle name="Migliaia 53 3 4 7" xfId="13076" xr:uid="{00000000-0005-0000-0000-0000E6960000}"/>
    <cellStyle name="Migliaia 53 3 5" xfId="4161" xr:uid="{00000000-0005-0000-0000-0000E7960000}"/>
    <cellStyle name="Migliaia 53 3 5 2" xfId="10631" xr:uid="{00000000-0005-0000-0000-0000E8960000}"/>
    <cellStyle name="Migliaia 53 3 5 2 2" xfId="31749" xr:uid="{00000000-0005-0000-0000-0000E9960000}"/>
    <cellStyle name="Migliaia 53 3 5 2 2 2" xfId="36909" xr:uid="{00000000-0005-0000-0000-0000EA960000}"/>
    <cellStyle name="Migliaia 53 3 5 2 2 3" xfId="42211" xr:uid="{00000000-0005-0000-0000-0000EB960000}"/>
    <cellStyle name="Migliaia 53 3 5 2 3" xfId="34258" xr:uid="{00000000-0005-0000-0000-0000EC960000}"/>
    <cellStyle name="Migliaia 53 3 5 2 4" xfId="39560" xr:uid="{00000000-0005-0000-0000-0000ED960000}"/>
    <cellStyle name="Migliaia 53 3 5 3" xfId="17250" xr:uid="{00000000-0005-0000-0000-0000EE960000}"/>
    <cellStyle name="Migliaia 53 3 5 3 2" xfId="36421" xr:uid="{00000000-0005-0000-0000-0000EF960000}"/>
    <cellStyle name="Migliaia 53 3 5 3 3" xfId="41723" xr:uid="{00000000-0005-0000-0000-0000F0960000}"/>
    <cellStyle name="Migliaia 53 3 5 3 4" xfId="30800" xr:uid="{00000000-0005-0000-0000-0000F1960000}"/>
    <cellStyle name="Migliaia 53 3 5 4" xfId="33775" xr:uid="{00000000-0005-0000-0000-0000F2960000}"/>
    <cellStyle name="Migliaia 53 3 5 5" xfId="39072" xr:uid="{00000000-0005-0000-0000-0000F3960000}"/>
    <cellStyle name="Migliaia 53 3 5 6" xfId="13078" xr:uid="{00000000-0005-0000-0000-0000F4960000}"/>
    <cellStyle name="Migliaia 53 3 6" xfId="3757" xr:uid="{00000000-0005-0000-0000-0000F5960000}"/>
    <cellStyle name="Migliaia 53 3 6 2" xfId="10336" xr:uid="{00000000-0005-0000-0000-0000F6960000}"/>
    <cellStyle name="Migliaia 53 3 6 2 2" xfId="36422" xr:uid="{00000000-0005-0000-0000-0000F7960000}"/>
    <cellStyle name="Migliaia 53 3 6 2 3" xfId="41724" xr:uid="{00000000-0005-0000-0000-0000F8960000}"/>
    <cellStyle name="Migliaia 53 3 6 3" xfId="14601" xr:uid="{00000000-0005-0000-0000-0000F9960000}"/>
    <cellStyle name="Migliaia 53 3 6 4" xfId="17251" xr:uid="{00000000-0005-0000-0000-0000FA960000}"/>
    <cellStyle name="Migliaia 53 3 6 4 2" xfId="39073" xr:uid="{00000000-0005-0000-0000-0000FB960000}"/>
    <cellStyle name="Migliaia 53 3 6 5" xfId="13079" xr:uid="{00000000-0005-0000-0000-0000FC960000}"/>
    <cellStyle name="Migliaia 53 3 7" xfId="8746" xr:uid="{00000000-0005-0000-0000-0000FD960000}"/>
    <cellStyle name="Migliaia 53 3 7 2" xfId="30802" xr:uid="{00000000-0005-0000-0000-0000FE960000}"/>
    <cellStyle name="Migliaia 53 3 7 2 2" xfId="36423" xr:uid="{00000000-0005-0000-0000-0000FF960000}"/>
    <cellStyle name="Migliaia 53 3 7 2 3" xfId="41725" xr:uid="{00000000-0005-0000-0000-000000970000}"/>
    <cellStyle name="Migliaia 53 3 7 3" xfId="33777" xr:uid="{00000000-0005-0000-0000-000001970000}"/>
    <cellStyle name="Migliaia 53 3 7 4" xfId="39074" xr:uid="{00000000-0005-0000-0000-000002970000}"/>
    <cellStyle name="Migliaia 53 3 8" xfId="13589" xr:uid="{00000000-0005-0000-0000-000003970000}"/>
    <cellStyle name="Migliaia 53 3 8 2" xfId="30803" xr:uid="{00000000-0005-0000-0000-000004970000}"/>
    <cellStyle name="Migliaia 53 3 8 2 2" xfId="36424" xr:uid="{00000000-0005-0000-0000-000005970000}"/>
    <cellStyle name="Migliaia 53 3 8 2 3" xfId="41726" xr:uid="{00000000-0005-0000-0000-000006970000}"/>
    <cellStyle name="Migliaia 53 3 8 3" xfId="33778" xr:uid="{00000000-0005-0000-0000-000007970000}"/>
    <cellStyle name="Migliaia 53 3 8 4" xfId="39075" xr:uid="{00000000-0005-0000-0000-000008970000}"/>
    <cellStyle name="Migliaia 53 3 8 5" xfId="21608" xr:uid="{00000000-0005-0000-0000-000009970000}"/>
    <cellStyle name="Migliaia 53 3 9" xfId="17242" xr:uid="{00000000-0005-0000-0000-00000A970000}"/>
    <cellStyle name="Migliaia 53 4" xfId="657" xr:uid="{00000000-0005-0000-0000-00000B970000}"/>
    <cellStyle name="Migliaia 53 4 2" xfId="4591" xr:uid="{00000000-0005-0000-0000-00000C970000}"/>
    <cellStyle name="Migliaia 53 4 2 2" xfId="5187" xr:uid="{00000000-0005-0000-0000-00000D970000}"/>
    <cellStyle name="Migliaia 53 4 2 2 2" xfId="30804" xr:uid="{00000000-0005-0000-0000-00000E970000}"/>
    <cellStyle name="Migliaia 53 4 2 2 2 2" xfId="36425" xr:uid="{00000000-0005-0000-0000-00000F970000}"/>
    <cellStyle name="Migliaia 53 4 2 2 2 3" xfId="41727" xr:uid="{00000000-0005-0000-0000-000010970000}"/>
    <cellStyle name="Migliaia 53 4 2 2 3" xfId="33779" xr:uid="{00000000-0005-0000-0000-000011970000}"/>
    <cellStyle name="Migliaia 53 4 2 2 4" xfId="39076" xr:uid="{00000000-0005-0000-0000-000012970000}"/>
    <cellStyle name="Migliaia 53 4 2 3" xfId="8386" xr:uid="{00000000-0005-0000-0000-000013970000}"/>
    <cellStyle name="Migliaia 53 4 2 3 2" xfId="30805" xr:uid="{00000000-0005-0000-0000-000014970000}"/>
    <cellStyle name="Migliaia 53 4 2 3 2 2" xfId="36426" xr:uid="{00000000-0005-0000-0000-000015970000}"/>
    <cellStyle name="Migliaia 53 4 2 3 2 3" xfId="41728" xr:uid="{00000000-0005-0000-0000-000016970000}"/>
    <cellStyle name="Migliaia 53 4 2 3 3" xfId="33780" xr:uid="{00000000-0005-0000-0000-000017970000}"/>
    <cellStyle name="Migliaia 53 4 2 3 4" xfId="39077" xr:uid="{00000000-0005-0000-0000-000018970000}"/>
    <cellStyle name="Migliaia 53 4 2 4" xfId="7737" xr:uid="{00000000-0005-0000-0000-000019970000}"/>
    <cellStyle name="Migliaia 53 4 2 5" xfId="7147" xr:uid="{00000000-0005-0000-0000-00001A970000}"/>
    <cellStyle name="Migliaia 53 4 2 5 2" xfId="17920" xr:uid="{00000000-0005-0000-0000-00001B970000}"/>
    <cellStyle name="Migliaia 53 4 2 5 3" xfId="44035" xr:uid="{00000000-0005-0000-0000-00001C970000}"/>
    <cellStyle name="Migliaia 53 4 2 5 4" xfId="46913" xr:uid="{00000000-0005-0000-0000-00001D970000}"/>
    <cellStyle name="Migliaia 53 4 2 5 5" xfId="49929" xr:uid="{00000000-0005-0000-0000-00001E970000}"/>
    <cellStyle name="Migliaia 53 4 2 6" xfId="17253" xr:uid="{00000000-0005-0000-0000-00001F970000}"/>
    <cellStyle name="Migliaia 53 4 2 7" xfId="21610" xr:uid="{00000000-0005-0000-0000-000020970000}"/>
    <cellStyle name="Migliaia 53 4 3" xfId="5188" xr:uid="{00000000-0005-0000-0000-000021970000}"/>
    <cellStyle name="Migliaia 53 4 3 2" xfId="14568" xr:uid="{00000000-0005-0000-0000-000022970000}"/>
    <cellStyle name="Migliaia 53 4 3 2 2" xfId="36427" xr:uid="{00000000-0005-0000-0000-000023970000}"/>
    <cellStyle name="Migliaia 53 4 3 2 3" xfId="41729" xr:uid="{00000000-0005-0000-0000-000024970000}"/>
    <cellStyle name="Migliaia 53 4 3 3" xfId="33781" xr:uid="{00000000-0005-0000-0000-000025970000}"/>
    <cellStyle name="Migliaia 53 4 3 4" xfId="39078" xr:uid="{00000000-0005-0000-0000-000026970000}"/>
    <cellStyle name="Migliaia 53 4 3 5" xfId="13587" xr:uid="{00000000-0005-0000-0000-000027970000}"/>
    <cellStyle name="Migliaia 53 4 4" xfId="8387" xr:uid="{00000000-0005-0000-0000-000028970000}"/>
    <cellStyle name="Migliaia 53 4 4 2" xfId="30807" xr:uid="{00000000-0005-0000-0000-000029970000}"/>
    <cellStyle name="Migliaia 53 4 4 2 2" xfId="36428" xr:uid="{00000000-0005-0000-0000-00002A970000}"/>
    <cellStyle name="Migliaia 53 4 4 2 3" xfId="41730" xr:uid="{00000000-0005-0000-0000-00002B970000}"/>
    <cellStyle name="Migliaia 53 4 4 3" xfId="33782" xr:uid="{00000000-0005-0000-0000-00002C970000}"/>
    <cellStyle name="Migliaia 53 4 4 4" xfId="39079" xr:uid="{00000000-0005-0000-0000-00002D970000}"/>
    <cellStyle name="Migliaia 53 4 5" xfId="7736" xr:uid="{00000000-0005-0000-0000-00002E970000}"/>
    <cellStyle name="Migliaia 53 4 5 2" xfId="30808" xr:uid="{00000000-0005-0000-0000-00002F970000}"/>
    <cellStyle name="Migliaia 53 4 5 2 2" xfId="36429" xr:uid="{00000000-0005-0000-0000-000030970000}"/>
    <cellStyle name="Migliaia 53 4 5 2 3" xfId="41731" xr:uid="{00000000-0005-0000-0000-000031970000}"/>
    <cellStyle name="Migliaia 53 4 5 3" xfId="33783" xr:uid="{00000000-0005-0000-0000-000032970000}"/>
    <cellStyle name="Migliaia 53 4 5 4" xfId="39080" xr:uid="{00000000-0005-0000-0000-000033970000}"/>
    <cellStyle name="Migliaia 53 4 6" xfId="7146" xr:uid="{00000000-0005-0000-0000-000034970000}"/>
    <cellStyle name="Migliaia 53 4 6 2" xfId="17919" xr:uid="{00000000-0005-0000-0000-000035970000}"/>
    <cellStyle name="Migliaia 53 4 6 2 2" xfId="36430" xr:uid="{00000000-0005-0000-0000-000036970000}"/>
    <cellStyle name="Migliaia 53 4 6 2 3" xfId="41732" xr:uid="{00000000-0005-0000-0000-000037970000}"/>
    <cellStyle name="Migliaia 53 4 6 2 4" xfId="30809" xr:uid="{00000000-0005-0000-0000-000038970000}"/>
    <cellStyle name="Migliaia 53 4 6 3" xfId="33784" xr:uid="{00000000-0005-0000-0000-000039970000}"/>
    <cellStyle name="Migliaia 53 4 6 4" xfId="39081" xr:uid="{00000000-0005-0000-0000-00003A970000}"/>
    <cellStyle name="Migliaia 53 4 6 5" xfId="21614" xr:uid="{00000000-0005-0000-0000-00003B970000}"/>
    <cellStyle name="Migliaia 53 4 6 6" xfId="42994" xr:uid="{00000000-0005-0000-0000-00003C970000}"/>
    <cellStyle name="Migliaia 53 4 6 7" xfId="46912" xr:uid="{00000000-0005-0000-0000-00003D970000}"/>
    <cellStyle name="Migliaia 53 4 6 8" xfId="49928" xr:uid="{00000000-0005-0000-0000-00003E970000}"/>
    <cellStyle name="Migliaia 53 4 7" xfId="17252" xr:uid="{00000000-0005-0000-0000-00003F970000}"/>
    <cellStyle name="Migliaia 53 4 7 2" xfId="30810" xr:uid="{00000000-0005-0000-0000-000040970000}"/>
    <cellStyle name="Migliaia 53 4 7 2 2" xfId="36431" xr:uid="{00000000-0005-0000-0000-000041970000}"/>
    <cellStyle name="Migliaia 53 4 7 2 3" xfId="41733" xr:uid="{00000000-0005-0000-0000-000042970000}"/>
    <cellStyle name="Migliaia 53 4 7 3" xfId="33785" xr:uid="{00000000-0005-0000-0000-000043970000}"/>
    <cellStyle name="Migliaia 53 4 7 4" xfId="39082" xr:uid="{00000000-0005-0000-0000-000044970000}"/>
    <cellStyle name="Migliaia 53 4 7 5" xfId="21615" xr:uid="{00000000-0005-0000-0000-000045970000}"/>
    <cellStyle name="Migliaia 53 4 8" xfId="21609" xr:uid="{00000000-0005-0000-0000-000046970000}"/>
    <cellStyle name="Migliaia 53 4 9" xfId="2617" xr:uid="{00000000-0005-0000-0000-000047970000}"/>
    <cellStyle name="Migliaia 53 5" xfId="658" xr:uid="{00000000-0005-0000-0000-000048970000}"/>
    <cellStyle name="Migliaia 53 5 2" xfId="4592" xr:uid="{00000000-0005-0000-0000-000049970000}"/>
    <cellStyle name="Migliaia 53 5 2 2" xfId="14817" xr:uid="{00000000-0005-0000-0000-00004A970000}"/>
    <cellStyle name="Migliaia 53 5 2 2 2" xfId="36432" xr:uid="{00000000-0005-0000-0000-00004B970000}"/>
    <cellStyle name="Migliaia 53 5 2 2 3" xfId="41734" xr:uid="{00000000-0005-0000-0000-00004C970000}"/>
    <cellStyle name="Migliaia 53 5 2 3" xfId="17255" xr:uid="{00000000-0005-0000-0000-00004D970000}"/>
    <cellStyle name="Migliaia 53 5 2 3 2" xfId="33786" xr:uid="{00000000-0005-0000-0000-00004E970000}"/>
    <cellStyle name="Migliaia 53 5 2 4" xfId="39083" xr:uid="{00000000-0005-0000-0000-00004F970000}"/>
    <cellStyle name="Migliaia 53 5 2 5" xfId="13080" xr:uid="{00000000-0005-0000-0000-000050970000}"/>
    <cellStyle name="Migliaia 53 5 3" xfId="7738" xr:uid="{00000000-0005-0000-0000-000051970000}"/>
    <cellStyle name="Migliaia 53 5 3 2" xfId="30811" xr:uid="{00000000-0005-0000-0000-000052970000}"/>
    <cellStyle name="Migliaia 53 5 3 2 2" xfId="36433" xr:uid="{00000000-0005-0000-0000-000053970000}"/>
    <cellStyle name="Migliaia 53 5 3 2 3" xfId="41735" xr:uid="{00000000-0005-0000-0000-000054970000}"/>
    <cellStyle name="Migliaia 53 5 3 3" xfId="33787" xr:uid="{00000000-0005-0000-0000-000055970000}"/>
    <cellStyle name="Migliaia 53 5 3 4" xfId="39084" xr:uid="{00000000-0005-0000-0000-000056970000}"/>
    <cellStyle name="Migliaia 53 5 4" xfId="7148" xr:uid="{00000000-0005-0000-0000-000057970000}"/>
    <cellStyle name="Migliaia 53 5 4 2" xfId="17921" xr:uid="{00000000-0005-0000-0000-000058970000}"/>
    <cellStyle name="Migliaia 53 5 4 2 2" xfId="36434" xr:uid="{00000000-0005-0000-0000-000059970000}"/>
    <cellStyle name="Migliaia 53 5 4 2 3" xfId="41736" xr:uid="{00000000-0005-0000-0000-00005A970000}"/>
    <cellStyle name="Migliaia 53 5 4 2 4" xfId="30812" xr:uid="{00000000-0005-0000-0000-00005B970000}"/>
    <cellStyle name="Migliaia 53 5 4 3" xfId="33788" xr:uid="{00000000-0005-0000-0000-00005C970000}"/>
    <cellStyle name="Migliaia 53 5 4 4" xfId="39085" xr:uid="{00000000-0005-0000-0000-00005D970000}"/>
    <cellStyle name="Migliaia 53 5 4 5" xfId="21617" xr:uid="{00000000-0005-0000-0000-00005E970000}"/>
    <cellStyle name="Migliaia 53 5 4 6" xfId="28582" xr:uid="{00000000-0005-0000-0000-00005F970000}"/>
    <cellStyle name="Migliaia 53 5 4 7" xfId="46914" xr:uid="{00000000-0005-0000-0000-000060970000}"/>
    <cellStyle name="Migliaia 53 5 4 8" xfId="49930" xr:uid="{00000000-0005-0000-0000-000061970000}"/>
    <cellStyle name="Migliaia 53 5 5" xfId="17254" xr:uid="{00000000-0005-0000-0000-000062970000}"/>
    <cellStyle name="Migliaia 53 5 5 2" xfId="30813" xr:uid="{00000000-0005-0000-0000-000063970000}"/>
    <cellStyle name="Migliaia 53 5 5 2 2" xfId="36435" xr:uid="{00000000-0005-0000-0000-000064970000}"/>
    <cellStyle name="Migliaia 53 5 5 2 3" xfId="41737" xr:uid="{00000000-0005-0000-0000-000065970000}"/>
    <cellStyle name="Migliaia 53 5 5 3" xfId="33789" xr:uid="{00000000-0005-0000-0000-000066970000}"/>
    <cellStyle name="Migliaia 53 5 5 4" xfId="39086" xr:uid="{00000000-0005-0000-0000-000067970000}"/>
    <cellStyle name="Migliaia 53 5 5 5" xfId="21618" xr:uid="{00000000-0005-0000-0000-000068970000}"/>
    <cellStyle name="Migliaia 53 5 6" xfId="21619" xr:uid="{00000000-0005-0000-0000-000069970000}"/>
    <cellStyle name="Migliaia 53 5 6 2" xfId="30814" xr:uid="{00000000-0005-0000-0000-00006A970000}"/>
    <cellStyle name="Migliaia 53 5 6 2 2" xfId="36436" xr:uid="{00000000-0005-0000-0000-00006B970000}"/>
    <cellStyle name="Migliaia 53 5 6 2 3" xfId="41738" xr:uid="{00000000-0005-0000-0000-00006C970000}"/>
    <cellStyle name="Migliaia 53 5 6 3" xfId="33790" xr:uid="{00000000-0005-0000-0000-00006D970000}"/>
    <cellStyle name="Migliaia 53 5 6 4" xfId="39087" xr:uid="{00000000-0005-0000-0000-00006E970000}"/>
    <cellStyle name="Migliaia 53 5 7" xfId="21616" xr:uid="{00000000-0005-0000-0000-00006F970000}"/>
    <cellStyle name="Migliaia 53 5 8" xfId="2618" xr:uid="{00000000-0005-0000-0000-000070970000}"/>
    <cellStyle name="Migliaia 53 6" xfId="2613" xr:uid="{00000000-0005-0000-0000-000071970000}"/>
    <cellStyle name="Migliaia 53 6 2" xfId="4587" xr:uid="{00000000-0005-0000-0000-000072970000}"/>
    <cellStyle name="Migliaia 53 6 2 2" xfId="6087" xr:uid="{00000000-0005-0000-0000-000073970000}"/>
    <cellStyle name="Migliaia 53 6 2 3" xfId="14866" xr:uid="{00000000-0005-0000-0000-000074970000}"/>
    <cellStyle name="Migliaia 53 6 2 4" xfId="17257" xr:uid="{00000000-0005-0000-0000-000075970000}"/>
    <cellStyle name="Migliaia 53 6 2 5" xfId="28753" xr:uid="{00000000-0005-0000-0000-000076970000}"/>
    <cellStyle name="Migliaia 53 6 2 6" xfId="13082" xr:uid="{00000000-0005-0000-0000-000077970000}"/>
    <cellStyle name="Migliaia 53 6 3" xfId="5839" xr:uid="{00000000-0005-0000-0000-000078970000}"/>
    <cellStyle name="Migliaia 53 6 3 2" xfId="31750" xr:uid="{00000000-0005-0000-0000-000079970000}"/>
    <cellStyle name="Migliaia 53 6 3 2 2" xfId="36910" xr:uid="{00000000-0005-0000-0000-00007A970000}"/>
    <cellStyle name="Migliaia 53 6 3 2 3" xfId="42212" xr:uid="{00000000-0005-0000-0000-00007B970000}"/>
    <cellStyle name="Migliaia 53 6 3 3" xfId="34259" xr:uid="{00000000-0005-0000-0000-00007C970000}"/>
    <cellStyle name="Migliaia 53 6 3 4" xfId="39561" xr:uid="{00000000-0005-0000-0000-00007D970000}"/>
    <cellStyle name="Migliaia 53 6 4" xfId="17256" xr:uid="{00000000-0005-0000-0000-00007E970000}"/>
    <cellStyle name="Migliaia 53 6 4 2" xfId="36437" xr:uid="{00000000-0005-0000-0000-00007F970000}"/>
    <cellStyle name="Migliaia 53 6 4 3" xfId="41739" xr:uid="{00000000-0005-0000-0000-000080970000}"/>
    <cellStyle name="Migliaia 53 6 4 4" xfId="30815" xr:uid="{00000000-0005-0000-0000-000081970000}"/>
    <cellStyle name="Migliaia 53 6 5" xfId="33791" xr:uid="{00000000-0005-0000-0000-000082970000}"/>
    <cellStyle name="Migliaia 53 6 6" xfId="39088" xr:uid="{00000000-0005-0000-0000-000083970000}"/>
    <cellStyle name="Migliaia 53 6 7" xfId="13081" xr:uid="{00000000-0005-0000-0000-000084970000}"/>
    <cellStyle name="Migliaia 53 7" xfId="4159" xr:uid="{00000000-0005-0000-0000-000085970000}"/>
    <cellStyle name="Migliaia 53 7 2" xfId="10629" xr:uid="{00000000-0005-0000-0000-000086970000}"/>
    <cellStyle name="Migliaia 53 7 2 2" xfId="31751" xr:uid="{00000000-0005-0000-0000-000087970000}"/>
    <cellStyle name="Migliaia 53 7 2 2 2" xfId="36911" xr:uid="{00000000-0005-0000-0000-000088970000}"/>
    <cellStyle name="Migliaia 53 7 2 2 3" xfId="42213" xr:uid="{00000000-0005-0000-0000-000089970000}"/>
    <cellStyle name="Migliaia 53 7 2 3" xfId="34260" xr:uid="{00000000-0005-0000-0000-00008A970000}"/>
    <cellStyle name="Migliaia 53 7 2 4" xfId="39562" xr:uid="{00000000-0005-0000-0000-00008B970000}"/>
    <cellStyle name="Migliaia 53 7 3" xfId="17258" xr:uid="{00000000-0005-0000-0000-00008C970000}"/>
    <cellStyle name="Migliaia 53 7 3 2" xfId="36438" xr:uid="{00000000-0005-0000-0000-00008D970000}"/>
    <cellStyle name="Migliaia 53 7 3 3" xfId="41740" xr:uid="{00000000-0005-0000-0000-00008E970000}"/>
    <cellStyle name="Migliaia 53 7 3 4" xfId="30816" xr:uid="{00000000-0005-0000-0000-00008F970000}"/>
    <cellStyle name="Migliaia 53 7 4" xfId="33792" xr:uid="{00000000-0005-0000-0000-000090970000}"/>
    <cellStyle name="Migliaia 53 7 5" xfId="39089" xr:uid="{00000000-0005-0000-0000-000091970000}"/>
    <cellStyle name="Migliaia 53 7 6" xfId="13083" xr:uid="{00000000-0005-0000-0000-000092970000}"/>
    <cellStyle name="Migliaia 53 8" xfId="3755" xr:uid="{00000000-0005-0000-0000-000093970000}"/>
    <cellStyle name="Migliaia 53 8 2" xfId="10334" xr:uid="{00000000-0005-0000-0000-000094970000}"/>
    <cellStyle name="Migliaia 53 8 2 2" xfId="31752" xr:uid="{00000000-0005-0000-0000-000095970000}"/>
    <cellStyle name="Migliaia 53 8 2 2 2" xfId="36912" xr:uid="{00000000-0005-0000-0000-000096970000}"/>
    <cellStyle name="Migliaia 53 8 2 2 3" xfId="42214" xr:uid="{00000000-0005-0000-0000-000097970000}"/>
    <cellStyle name="Migliaia 53 8 2 3" xfId="34261" xr:uid="{00000000-0005-0000-0000-000098970000}"/>
    <cellStyle name="Migliaia 53 8 2 4" xfId="39563" xr:uid="{00000000-0005-0000-0000-000099970000}"/>
    <cellStyle name="Migliaia 53 8 3" xfId="17259" xr:uid="{00000000-0005-0000-0000-00009A970000}"/>
    <cellStyle name="Migliaia 53 8 3 2" xfId="36439" xr:uid="{00000000-0005-0000-0000-00009B970000}"/>
    <cellStyle name="Migliaia 53 8 3 3" xfId="41741" xr:uid="{00000000-0005-0000-0000-00009C970000}"/>
    <cellStyle name="Migliaia 53 8 3 4" xfId="30817" xr:uid="{00000000-0005-0000-0000-00009D970000}"/>
    <cellStyle name="Migliaia 53 8 4" xfId="33793" xr:uid="{00000000-0005-0000-0000-00009E970000}"/>
    <cellStyle name="Migliaia 53 8 5" xfId="39090" xr:uid="{00000000-0005-0000-0000-00009F970000}"/>
    <cellStyle name="Migliaia 53 8 6" xfId="13084" xr:uid="{00000000-0005-0000-0000-0000A0970000}"/>
    <cellStyle name="Migliaia 53 9" xfId="13537" xr:uid="{00000000-0005-0000-0000-0000A1970000}"/>
    <cellStyle name="Migliaia 53 9 2" xfId="30818" xr:uid="{00000000-0005-0000-0000-0000A2970000}"/>
    <cellStyle name="Migliaia 53 9 2 2" xfId="36440" xr:uid="{00000000-0005-0000-0000-0000A3970000}"/>
    <cellStyle name="Migliaia 53 9 2 3" xfId="41742" xr:uid="{00000000-0005-0000-0000-0000A4970000}"/>
    <cellStyle name="Migliaia 53 9 3" xfId="33794" xr:uid="{00000000-0005-0000-0000-0000A5970000}"/>
    <cellStyle name="Migliaia 53 9 4" xfId="39091" xr:uid="{00000000-0005-0000-0000-0000A6970000}"/>
    <cellStyle name="Migliaia 54" xfId="659" xr:uid="{00000000-0005-0000-0000-0000A7970000}"/>
    <cellStyle name="Migliaia 54 10" xfId="17260" xr:uid="{00000000-0005-0000-0000-0000A8970000}"/>
    <cellStyle name="Migliaia 54 10 2" xfId="36441" xr:uid="{00000000-0005-0000-0000-0000A9970000}"/>
    <cellStyle name="Migliaia 54 10 3" xfId="41743" xr:uid="{00000000-0005-0000-0000-0000AA970000}"/>
    <cellStyle name="Migliaia 54 10 4" xfId="30819" xr:uid="{00000000-0005-0000-0000-0000AB970000}"/>
    <cellStyle name="Migliaia 54 11" xfId="33795" xr:uid="{00000000-0005-0000-0000-0000AC970000}"/>
    <cellStyle name="Migliaia 54 12" xfId="39092" xr:uid="{00000000-0005-0000-0000-0000AD970000}"/>
    <cellStyle name="Migliaia 54 13" xfId="1930" xr:uid="{00000000-0005-0000-0000-0000AE970000}"/>
    <cellStyle name="Migliaia 54 2" xfId="660" xr:uid="{00000000-0005-0000-0000-0000AF970000}"/>
    <cellStyle name="Migliaia 54 2 2" xfId="2620" xr:uid="{00000000-0005-0000-0000-0000B0970000}"/>
    <cellStyle name="Migliaia 54 2 2 2" xfId="4594" xr:uid="{00000000-0005-0000-0000-0000B1970000}"/>
    <cellStyle name="Migliaia 54 2 2 2 2" xfId="10718" xr:uid="{00000000-0005-0000-0000-0000B2970000}"/>
    <cellStyle name="Migliaia 54 2 2 2 2 2" xfId="36442" xr:uid="{00000000-0005-0000-0000-0000B3970000}"/>
    <cellStyle name="Migliaia 54 2 2 2 2 3" xfId="41744" xr:uid="{00000000-0005-0000-0000-0000B4970000}"/>
    <cellStyle name="Migliaia 54 2 2 2 3" xfId="14818" xr:uid="{00000000-0005-0000-0000-0000B5970000}"/>
    <cellStyle name="Migliaia 54 2 2 2 4" xfId="17263" xr:uid="{00000000-0005-0000-0000-0000B6970000}"/>
    <cellStyle name="Migliaia 54 2 2 2 4 2" xfId="39093" xr:uid="{00000000-0005-0000-0000-0000B7970000}"/>
    <cellStyle name="Migliaia 54 2 2 2 5" xfId="13085" xr:uid="{00000000-0005-0000-0000-0000B8970000}"/>
    <cellStyle name="Migliaia 54 2 2 3" xfId="7943" xr:uid="{00000000-0005-0000-0000-0000B9970000}"/>
    <cellStyle name="Migliaia 54 2 2 3 2" xfId="31753" xr:uid="{00000000-0005-0000-0000-0000BA970000}"/>
    <cellStyle name="Migliaia 54 2 2 3 2 2" xfId="36913" xr:uid="{00000000-0005-0000-0000-0000BB970000}"/>
    <cellStyle name="Migliaia 54 2 2 3 2 3" xfId="42215" xr:uid="{00000000-0005-0000-0000-0000BC970000}"/>
    <cellStyle name="Migliaia 54 2 2 3 3" xfId="34262" xr:uid="{00000000-0005-0000-0000-0000BD970000}"/>
    <cellStyle name="Migliaia 54 2 2 3 4" xfId="39564" xr:uid="{00000000-0005-0000-0000-0000BE970000}"/>
    <cellStyle name="Migliaia 54 2 2 4" xfId="7149" xr:uid="{00000000-0005-0000-0000-0000BF970000}"/>
    <cellStyle name="Migliaia 54 2 2 4 2" xfId="17922" xr:uid="{00000000-0005-0000-0000-0000C0970000}"/>
    <cellStyle name="Migliaia 54 2 2 4 3" xfId="43715" xr:uid="{00000000-0005-0000-0000-0000C1970000}"/>
    <cellStyle name="Migliaia 54 2 2 4 4" xfId="46915" xr:uid="{00000000-0005-0000-0000-0000C2970000}"/>
    <cellStyle name="Migliaia 54 2 2 4 5" xfId="49931" xr:uid="{00000000-0005-0000-0000-0000C3970000}"/>
    <cellStyle name="Migliaia 54 2 2 5" xfId="17262" xr:uid="{00000000-0005-0000-0000-0000C4970000}"/>
    <cellStyle name="Migliaia 54 2 2 6" xfId="21621" xr:uid="{00000000-0005-0000-0000-0000C5970000}"/>
    <cellStyle name="Migliaia 54 2 3" xfId="4163" xr:uid="{00000000-0005-0000-0000-0000C6970000}"/>
    <cellStyle name="Migliaia 54 2 3 2" xfId="10633" xr:uid="{00000000-0005-0000-0000-0000C7970000}"/>
    <cellStyle name="Migliaia 54 2 3 2 2" xfId="31754" xr:uid="{00000000-0005-0000-0000-0000C8970000}"/>
    <cellStyle name="Migliaia 54 2 3 2 2 2" xfId="36914" xr:uid="{00000000-0005-0000-0000-0000C9970000}"/>
    <cellStyle name="Migliaia 54 2 3 2 2 3" xfId="42216" xr:uid="{00000000-0005-0000-0000-0000CA970000}"/>
    <cellStyle name="Migliaia 54 2 3 2 3" xfId="34263" xr:uid="{00000000-0005-0000-0000-0000CB970000}"/>
    <cellStyle name="Migliaia 54 2 3 2 4" xfId="39565" xr:uid="{00000000-0005-0000-0000-0000CC970000}"/>
    <cellStyle name="Migliaia 54 2 3 3" xfId="17264" xr:uid="{00000000-0005-0000-0000-0000CD970000}"/>
    <cellStyle name="Migliaia 54 2 3 3 2" xfId="36443" xr:uid="{00000000-0005-0000-0000-0000CE970000}"/>
    <cellStyle name="Migliaia 54 2 3 3 3" xfId="41745" xr:uid="{00000000-0005-0000-0000-0000CF970000}"/>
    <cellStyle name="Migliaia 54 2 3 3 4" xfId="30821" xr:uid="{00000000-0005-0000-0000-0000D0970000}"/>
    <cellStyle name="Migliaia 54 2 3 4" xfId="33797" xr:uid="{00000000-0005-0000-0000-0000D1970000}"/>
    <cellStyle name="Migliaia 54 2 3 5" xfId="39094" xr:uid="{00000000-0005-0000-0000-0000D2970000}"/>
    <cellStyle name="Migliaia 54 2 3 6" xfId="13086" xr:uid="{00000000-0005-0000-0000-0000D3970000}"/>
    <cellStyle name="Migliaia 54 2 4" xfId="3760" xr:uid="{00000000-0005-0000-0000-0000D4970000}"/>
    <cellStyle name="Migliaia 54 2 4 2" xfId="10338" xr:uid="{00000000-0005-0000-0000-0000D5970000}"/>
    <cellStyle name="Migliaia 54 2 4 2 2" xfId="36444" xr:uid="{00000000-0005-0000-0000-0000D6970000}"/>
    <cellStyle name="Migliaia 54 2 4 2 3" xfId="41746" xr:uid="{00000000-0005-0000-0000-0000D7970000}"/>
    <cellStyle name="Migliaia 54 2 4 3" xfId="14912" xr:uid="{00000000-0005-0000-0000-0000D8970000}"/>
    <cellStyle name="Migliaia 54 2 4 4" xfId="17265" xr:uid="{00000000-0005-0000-0000-0000D9970000}"/>
    <cellStyle name="Migliaia 54 2 4 4 2" xfId="39095" xr:uid="{00000000-0005-0000-0000-0000DA970000}"/>
    <cellStyle name="Migliaia 54 2 4 5" xfId="13087" xr:uid="{00000000-0005-0000-0000-0000DB970000}"/>
    <cellStyle name="Migliaia 54 2 5" xfId="9458" xr:uid="{00000000-0005-0000-0000-0000DC970000}"/>
    <cellStyle name="Migliaia 54 2 5 2" xfId="30822" xr:uid="{00000000-0005-0000-0000-0000DD970000}"/>
    <cellStyle name="Migliaia 54 2 5 2 2" xfId="36445" xr:uid="{00000000-0005-0000-0000-0000DE970000}"/>
    <cellStyle name="Migliaia 54 2 5 2 3" xfId="41747" xr:uid="{00000000-0005-0000-0000-0000DF970000}"/>
    <cellStyle name="Migliaia 54 2 5 3" xfId="33798" xr:uid="{00000000-0005-0000-0000-0000E0970000}"/>
    <cellStyle name="Migliaia 54 2 5 4" xfId="39096" xr:uid="{00000000-0005-0000-0000-0000E1970000}"/>
    <cellStyle name="Migliaia 54 2 6" xfId="17261" xr:uid="{00000000-0005-0000-0000-0000E2970000}"/>
    <cellStyle name="Migliaia 54 2 6 2" xfId="30823" xr:uid="{00000000-0005-0000-0000-0000E3970000}"/>
    <cellStyle name="Migliaia 54 2 6 2 2" xfId="36446" xr:uid="{00000000-0005-0000-0000-0000E4970000}"/>
    <cellStyle name="Migliaia 54 2 6 2 3" xfId="41748" xr:uid="{00000000-0005-0000-0000-0000E5970000}"/>
    <cellStyle name="Migliaia 54 2 6 3" xfId="33799" xr:uid="{00000000-0005-0000-0000-0000E6970000}"/>
    <cellStyle name="Migliaia 54 2 6 4" xfId="39097" xr:uid="{00000000-0005-0000-0000-0000E7970000}"/>
    <cellStyle name="Migliaia 54 2 6 5" xfId="21623" xr:uid="{00000000-0005-0000-0000-0000E8970000}"/>
    <cellStyle name="Migliaia 54 2 7" xfId="21620" xr:uid="{00000000-0005-0000-0000-0000E9970000}"/>
    <cellStyle name="Migliaia 54 2 8" xfId="1931" xr:uid="{00000000-0005-0000-0000-0000EA970000}"/>
    <cellStyle name="Migliaia 54 3" xfId="661" xr:uid="{00000000-0005-0000-0000-0000EB970000}"/>
    <cellStyle name="Migliaia 54 3 10" xfId="21624" xr:uid="{00000000-0005-0000-0000-0000EC970000}"/>
    <cellStyle name="Migliaia 54 3 11" xfId="13088" xr:uid="{00000000-0005-0000-0000-0000ED970000}"/>
    <cellStyle name="Migliaia 54 3 12" xfId="1932" xr:uid="{00000000-0005-0000-0000-0000EE970000}"/>
    <cellStyle name="Migliaia 54 3 2" xfId="662" xr:uid="{00000000-0005-0000-0000-0000EF970000}"/>
    <cellStyle name="Migliaia 54 3 2 2" xfId="4596" xr:uid="{00000000-0005-0000-0000-0000F0970000}"/>
    <cellStyle name="Migliaia 54 3 2 2 2" xfId="8388" xr:uid="{00000000-0005-0000-0000-0000F1970000}"/>
    <cellStyle name="Migliaia 54 3 2 2 2 2" xfId="14819" xr:uid="{00000000-0005-0000-0000-0000F2970000}"/>
    <cellStyle name="Migliaia 54 3 2 2 2 2 2" xfId="18199" xr:uid="{00000000-0005-0000-0000-0000F3970000}"/>
    <cellStyle name="Migliaia 54 3 2 2 2 2 2 2" xfId="36447" xr:uid="{00000000-0005-0000-0000-0000F4970000}"/>
    <cellStyle name="Migliaia 54 3 2 2 2 2 3" xfId="41749" xr:uid="{00000000-0005-0000-0000-0000F5970000}"/>
    <cellStyle name="Migliaia 54 3 2 2 2 2 4" xfId="30824" xr:uid="{00000000-0005-0000-0000-0000F6970000}"/>
    <cellStyle name="Migliaia 54 3 2 2 2 3" xfId="33800" xr:uid="{00000000-0005-0000-0000-0000F7970000}"/>
    <cellStyle name="Migliaia 54 3 2 2 2 4" xfId="39098" xr:uid="{00000000-0005-0000-0000-0000F8970000}"/>
    <cellStyle name="Migliaia 54 3 2 2 2 5" xfId="44103" xr:uid="{00000000-0005-0000-0000-0000F9970000}"/>
    <cellStyle name="Migliaia 54 3 2 2 2 6" xfId="47205" xr:uid="{00000000-0005-0000-0000-0000FA970000}"/>
    <cellStyle name="Migliaia 54 3 2 2 2 7" xfId="50221" xr:uid="{00000000-0005-0000-0000-0000FB970000}"/>
    <cellStyle name="Migliaia 54 3 2 2 2 8" xfId="13998" xr:uid="{00000000-0005-0000-0000-0000FC970000}"/>
    <cellStyle name="Migliaia 54 3 2 2 3" xfId="7422" xr:uid="{00000000-0005-0000-0000-0000FD970000}"/>
    <cellStyle name="Migliaia 54 3 2 2 4" xfId="7150" xr:uid="{00000000-0005-0000-0000-0000FE970000}"/>
    <cellStyle name="Migliaia 54 3 2 2 4 2" xfId="17923" xr:uid="{00000000-0005-0000-0000-0000FF970000}"/>
    <cellStyle name="Migliaia 54 3 2 2 4 3" xfId="21470" xr:uid="{00000000-0005-0000-0000-000000980000}"/>
    <cellStyle name="Migliaia 54 3 2 2 4 4" xfId="46916" xr:uid="{00000000-0005-0000-0000-000001980000}"/>
    <cellStyle name="Migliaia 54 3 2 2 4 5" xfId="49932" xr:uid="{00000000-0005-0000-0000-000002980000}"/>
    <cellStyle name="Migliaia 54 3 2 2 5" xfId="17268" xr:uid="{00000000-0005-0000-0000-000003980000}"/>
    <cellStyle name="Migliaia 54 3 2 2 6" xfId="21626" xr:uid="{00000000-0005-0000-0000-000004980000}"/>
    <cellStyle name="Migliaia 54 3 2 3" xfId="3762" xr:uid="{00000000-0005-0000-0000-000005980000}"/>
    <cellStyle name="Migliaia 54 3 2 3 2" xfId="8704" xr:uid="{00000000-0005-0000-0000-000006980000}"/>
    <cellStyle name="Migliaia 54 3 2 3 2 2" xfId="36448" xr:uid="{00000000-0005-0000-0000-000007980000}"/>
    <cellStyle name="Migliaia 54 3 2 3 2 3" xfId="41750" xr:uid="{00000000-0005-0000-0000-000008980000}"/>
    <cellStyle name="Migliaia 54 3 2 3 2 4" xfId="30825" xr:uid="{00000000-0005-0000-0000-000009980000}"/>
    <cellStyle name="Migliaia 54 3 2 3 3" xfId="8389" xr:uid="{00000000-0005-0000-0000-00000A980000}"/>
    <cellStyle name="Migliaia 54 3 2 3 4" xfId="17269" xr:uid="{00000000-0005-0000-0000-00000B980000}"/>
    <cellStyle name="Migliaia 54 3 2 3 4 2" xfId="39099" xr:uid="{00000000-0005-0000-0000-00000C980000}"/>
    <cellStyle name="Migliaia 54 3 2 3 5" xfId="13089" xr:uid="{00000000-0005-0000-0000-00000D980000}"/>
    <cellStyle name="Migliaia 54 3 2 4" xfId="7739" xr:uid="{00000000-0005-0000-0000-00000E980000}"/>
    <cellStyle name="Migliaia 54 3 2 4 2" xfId="14415" xr:uid="{00000000-0005-0000-0000-00000F980000}"/>
    <cellStyle name="Migliaia 54 3 2 4 2 2" xfId="36449" xr:uid="{00000000-0005-0000-0000-000010980000}"/>
    <cellStyle name="Migliaia 54 3 2 4 2 3" xfId="41751" xr:uid="{00000000-0005-0000-0000-000011980000}"/>
    <cellStyle name="Migliaia 54 3 2 4 3" xfId="33801" xr:uid="{00000000-0005-0000-0000-000012980000}"/>
    <cellStyle name="Migliaia 54 3 2 4 4" xfId="39100" xr:uid="{00000000-0005-0000-0000-000013980000}"/>
    <cellStyle name="Migliaia 54 3 2 4 5" xfId="13540" xr:uid="{00000000-0005-0000-0000-000014980000}"/>
    <cellStyle name="Migliaia 54 3 2 5" xfId="13585" xr:uid="{00000000-0005-0000-0000-000015980000}"/>
    <cellStyle name="Migliaia 54 3 2 5 2" xfId="30826" xr:uid="{00000000-0005-0000-0000-000016980000}"/>
    <cellStyle name="Migliaia 54 3 2 5 2 2" xfId="36450" xr:uid="{00000000-0005-0000-0000-000017980000}"/>
    <cellStyle name="Migliaia 54 3 2 5 2 3" xfId="41752" xr:uid="{00000000-0005-0000-0000-000018980000}"/>
    <cellStyle name="Migliaia 54 3 2 5 3" xfId="33802" xr:uid="{00000000-0005-0000-0000-000019980000}"/>
    <cellStyle name="Migliaia 54 3 2 5 4" xfId="39101" xr:uid="{00000000-0005-0000-0000-00001A980000}"/>
    <cellStyle name="Migliaia 54 3 2 6" xfId="17267" xr:uid="{00000000-0005-0000-0000-00001B980000}"/>
    <cellStyle name="Migliaia 54 3 2 6 2" xfId="30827" xr:uid="{00000000-0005-0000-0000-00001C980000}"/>
    <cellStyle name="Migliaia 54 3 2 6 2 2" xfId="36451" xr:uid="{00000000-0005-0000-0000-00001D980000}"/>
    <cellStyle name="Migliaia 54 3 2 6 2 3" xfId="41753" xr:uid="{00000000-0005-0000-0000-00001E980000}"/>
    <cellStyle name="Migliaia 54 3 2 6 3" xfId="33803" xr:uid="{00000000-0005-0000-0000-00001F980000}"/>
    <cellStyle name="Migliaia 54 3 2 6 4" xfId="39102" xr:uid="{00000000-0005-0000-0000-000020980000}"/>
    <cellStyle name="Migliaia 54 3 2 6 5" xfId="21627" xr:uid="{00000000-0005-0000-0000-000021980000}"/>
    <cellStyle name="Migliaia 54 3 2 7" xfId="21625" xr:uid="{00000000-0005-0000-0000-000022980000}"/>
    <cellStyle name="Migliaia 54 3 2 8" xfId="2622" xr:uid="{00000000-0005-0000-0000-000023980000}"/>
    <cellStyle name="Migliaia 54 3 3" xfId="2621" xr:uid="{00000000-0005-0000-0000-000024980000}"/>
    <cellStyle name="Migliaia 54 3 3 2" xfId="4595" xr:uid="{00000000-0005-0000-0000-000025980000}"/>
    <cellStyle name="Migliaia 54 3 3 2 2" xfId="6090" xr:uid="{00000000-0005-0000-0000-000026980000}"/>
    <cellStyle name="Migliaia 54 3 3 2 2 2" xfId="36453" xr:uid="{00000000-0005-0000-0000-000027980000}"/>
    <cellStyle name="Migliaia 54 3 3 2 2 3" xfId="41755" xr:uid="{00000000-0005-0000-0000-000028980000}"/>
    <cellStyle name="Migliaia 54 3 3 2 3" xfId="14569" xr:uid="{00000000-0005-0000-0000-000029980000}"/>
    <cellStyle name="Migliaia 54 3 3 2 4" xfId="17271" xr:uid="{00000000-0005-0000-0000-00002A980000}"/>
    <cellStyle name="Migliaia 54 3 3 2 4 2" xfId="39104" xr:uid="{00000000-0005-0000-0000-00002B980000}"/>
    <cellStyle name="Migliaia 54 3 3 2 5" xfId="13091" xr:uid="{00000000-0005-0000-0000-00002C980000}"/>
    <cellStyle name="Migliaia 54 3 3 3" xfId="5842" xr:uid="{00000000-0005-0000-0000-00002D980000}"/>
    <cellStyle name="Migliaia 54 3 3 3 2" xfId="30830" xr:uid="{00000000-0005-0000-0000-00002E980000}"/>
    <cellStyle name="Migliaia 54 3 3 3 2 2" xfId="36454" xr:uid="{00000000-0005-0000-0000-00002F980000}"/>
    <cellStyle name="Migliaia 54 3 3 3 2 3" xfId="41756" xr:uid="{00000000-0005-0000-0000-000030980000}"/>
    <cellStyle name="Migliaia 54 3 3 3 3" xfId="33806" xr:uid="{00000000-0005-0000-0000-000031980000}"/>
    <cellStyle name="Migliaia 54 3 3 3 4" xfId="39105" xr:uid="{00000000-0005-0000-0000-000032980000}"/>
    <cellStyle name="Migliaia 54 3 3 4" xfId="17270" xr:uid="{00000000-0005-0000-0000-000033980000}"/>
    <cellStyle name="Migliaia 54 3 3 4 2" xfId="30831" xr:uid="{00000000-0005-0000-0000-000034980000}"/>
    <cellStyle name="Migliaia 54 3 3 4 2 2" xfId="36455" xr:uid="{00000000-0005-0000-0000-000035980000}"/>
    <cellStyle name="Migliaia 54 3 3 4 2 3" xfId="41757" xr:uid="{00000000-0005-0000-0000-000036980000}"/>
    <cellStyle name="Migliaia 54 3 3 4 3" xfId="33807" xr:uid="{00000000-0005-0000-0000-000037980000}"/>
    <cellStyle name="Migliaia 54 3 3 4 4" xfId="39106" xr:uid="{00000000-0005-0000-0000-000038980000}"/>
    <cellStyle name="Migliaia 54 3 3 4 5" xfId="21629" xr:uid="{00000000-0005-0000-0000-000039980000}"/>
    <cellStyle name="Migliaia 54 3 3 5" xfId="21630" xr:uid="{00000000-0005-0000-0000-00003A980000}"/>
    <cellStyle name="Migliaia 54 3 3 5 2" xfId="30832" xr:uid="{00000000-0005-0000-0000-00003B980000}"/>
    <cellStyle name="Migliaia 54 3 3 5 2 2" xfId="36456" xr:uid="{00000000-0005-0000-0000-00003C980000}"/>
    <cellStyle name="Migliaia 54 3 3 5 2 3" xfId="41758" xr:uid="{00000000-0005-0000-0000-00003D980000}"/>
    <cellStyle name="Migliaia 54 3 3 5 3" xfId="33808" xr:uid="{00000000-0005-0000-0000-00003E980000}"/>
    <cellStyle name="Migliaia 54 3 3 5 4" xfId="39107" xr:uid="{00000000-0005-0000-0000-00003F980000}"/>
    <cellStyle name="Migliaia 54 3 3 6" xfId="30828" xr:uid="{00000000-0005-0000-0000-000040980000}"/>
    <cellStyle name="Migliaia 54 3 3 6 2" xfId="36452" xr:uid="{00000000-0005-0000-0000-000041980000}"/>
    <cellStyle name="Migliaia 54 3 3 6 3" xfId="41754" xr:uid="{00000000-0005-0000-0000-000042980000}"/>
    <cellStyle name="Migliaia 54 3 3 7" xfId="33804" xr:uid="{00000000-0005-0000-0000-000043980000}"/>
    <cellStyle name="Migliaia 54 3 3 8" xfId="39103" xr:uid="{00000000-0005-0000-0000-000044980000}"/>
    <cellStyle name="Migliaia 54 3 3 9" xfId="13090" xr:uid="{00000000-0005-0000-0000-000045980000}"/>
    <cellStyle name="Migliaia 54 3 4" xfId="3316" xr:uid="{00000000-0005-0000-0000-000046980000}"/>
    <cellStyle name="Migliaia 54 3 4 2" xfId="4826" xr:uid="{00000000-0005-0000-0000-000047980000}"/>
    <cellStyle name="Migliaia 54 3 4 2 2" xfId="10778" xr:uid="{00000000-0005-0000-0000-000048980000}"/>
    <cellStyle name="Migliaia 54 3 4 2 3" xfId="14444" xr:uid="{00000000-0005-0000-0000-000049980000}"/>
    <cellStyle name="Migliaia 54 3 4 2 4" xfId="17273" xr:uid="{00000000-0005-0000-0000-00004A980000}"/>
    <cellStyle name="Migliaia 54 3 4 2 5" xfId="28755" xr:uid="{00000000-0005-0000-0000-00004B980000}"/>
    <cellStyle name="Migliaia 54 3 4 2 6" xfId="13093" xr:uid="{00000000-0005-0000-0000-00004C980000}"/>
    <cellStyle name="Migliaia 54 3 4 3" xfId="10026" xr:uid="{00000000-0005-0000-0000-00004D980000}"/>
    <cellStyle name="Migliaia 54 3 4 3 2" xfId="31755" xr:uid="{00000000-0005-0000-0000-00004E980000}"/>
    <cellStyle name="Migliaia 54 3 4 3 2 2" xfId="36915" xr:uid="{00000000-0005-0000-0000-00004F980000}"/>
    <cellStyle name="Migliaia 54 3 4 3 2 3" xfId="42217" xr:uid="{00000000-0005-0000-0000-000050980000}"/>
    <cellStyle name="Migliaia 54 3 4 3 3" xfId="34264" xr:uid="{00000000-0005-0000-0000-000051980000}"/>
    <cellStyle name="Migliaia 54 3 4 3 4" xfId="39566" xr:uid="{00000000-0005-0000-0000-000052980000}"/>
    <cellStyle name="Migliaia 54 3 4 4" xfId="17272" xr:uid="{00000000-0005-0000-0000-000053980000}"/>
    <cellStyle name="Migliaia 54 3 4 4 2" xfId="36457" xr:uid="{00000000-0005-0000-0000-000054980000}"/>
    <cellStyle name="Migliaia 54 3 4 4 3" xfId="41759" xr:uid="{00000000-0005-0000-0000-000055980000}"/>
    <cellStyle name="Migliaia 54 3 4 4 4" xfId="30833" xr:uid="{00000000-0005-0000-0000-000056980000}"/>
    <cellStyle name="Migliaia 54 3 4 5" xfId="33809" xr:uid="{00000000-0005-0000-0000-000057980000}"/>
    <cellStyle name="Migliaia 54 3 4 6" xfId="39108" xr:uid="{00000000-0005-0000-0000-000058980000}"/>
    <cellStyle name="Migliaia 54 3 4 7" xfId="13092" xr:uid="{00000000-0005-0000-0000-000059980000}"/>
    <cellStyle name="Migliaia 54 3 5" xfId="4164" xr:uid="{00000000-0005-0000-0000-00005A980000}"/>
    <cellStyle name="Migliaia 54 3 5 2" xfId="10634" xr:uid="{00000000-0005-0000-0000-00005B980000}"/>
    <cellStyle name="Migliaia 54 3 5 2 2" xfId="31756" xr:uid="{00000000-0005-0000-0000-00005C980000}"/>
    <cellStyle name="Migliaia 54 3 5 2 2 2" xfId="36916" xr:uid="{00000000-0005-0000-0000-00005D980000}"/>
    <cellStyle name="Migliaia 54 3 5 2 2 3" xfId="42218" xr:uid="{00000000-0005-0000-0000-00005E980000}"/>
    <cellStyle name="Migliaia 54 3 5 2 3" xfId="34265" xr:uid="{00000000-0005-0000-0000-00005F980000}"/>
    <cellStyle name="Migliaia 54 3 5 2 4" xfId="39567" xr:uid="{00000000-0005-0000-0000-000060980000}"/>
    <cellStyle name="Migliaia 54 3 5 3" xfId="17274" xr:uid="{00000000-0005-0000-0000-000061980000}"/>
    <cellStyle name="Migliaia 54 3 5 3 2" xfId="36458" xr:uid="{00000000-0005-0000-0000-000062980000}"/>
    <cellStyle name="Migliaia 54 3 5 3 3" xfId="41760" xr:uid="{00000000-0005-0000-0000-000063980000}"/>
    <cellStyle name="Migliaia 54 3 5 3 4" xfId="30834" xr:uid="{00000000-0005-0000-0000-000064980000}"/>
    <cellStyle name="Migliaia 54 3 5 4" xfId="33810" xr:uid="{00000000-0005-0000-0000-000065980000}"/>
    <cellStyle name="Migliaia 54 3 5 5" xfId="39109" xr:uid="{00000000-0005-0000-0000-000066980000}"/>
    <cellStyle name="Migliaia 54 3 5 6" xfId="13094" xr:uid="{00000000-0005-0000-0000-000067980000}"/>
    <cellStyle name="Migliaia 54 3 6" xfId="3761" xr:uid="{00000000-0005-0000-0000-000068980000}"/>
    <cellStyle name="Migliaia 54 3 6 2" xfId="10339" xr:uid="{00000000-0005-0000-0000-000069980000}"/>
    <cellStyle name="Migliaia 54 3 6 2 2" xfId="36459" xr:uid="{00000000-0005-0000-0000-00006A980000}"/>
    <cellStyle name="Migliaia 54 3 6 2 3" xfId="41761" xr:uid="{00000000-0005-0000-0000-00006B980000}"/>
    <cellStyle name="Migliaia 54 3 6 3" xfId="14336" xr:uid="{00000000-0005-0000-0000-00006C980000}"/>
    <cellStyle name="Migliaia 54 3 6 4" xfId="17275" xr:uid="{00000000-0005-0000-0000-00006D980000}"/>
    <cellStyle name="Migliaia 54 3 6 4 2" xfId="39110" xr:uid="{00000000-0005-0000-0000-00006E980000}"/>
    <cellStyle name="Migliaia 54 3 6 5" xfId="13095" xr:uid="{00000000-0005-0000-0000-00006F980000}"/>
    <cellStyle name="Migliaia 54 3 7" xfId="7832" xr:uid="{00000000-0005-0000-0000-000070980000}"/>
    <cellStyle name="Migliaia 54 3 7 2" xfId="30836" xr:uid="{00000000-0005-0000-0000-000071980000}"/>
    <cellStyle name="Migliaia 54 3 7 2 2" xfId="36460" xr:uid="{00000000-0005-0000-0000-000072980000}"/>
    <cellStyle name="Migliaia 54 3 7 2 3" xfId="41762" xr:uid="{00000000-0005-0000-0000-000073980000}"/>
    <cellStyle name="Migliaia 54 3 7 3" xfId="33812" xr:uid="{00000000-0005-0000-0000-000074980000}"/>
    <cellStyle name="Migliaia 54 3 7 4" xfId="39111" xr:uid="{00000000-0005-0000-0000-000075980000}"/>
    <cellStyle name="Migliaia 54 3 8" xfId="13586" xr:uid="{00000000-0005-0000-0000-000076980000}"/>
    <cellStyle name="Migliaia 54 3 8 2" xfId="30837" xr:uid="{00000000-0005-0000-0000-000077980000}"/>
    <cellStyle name="Migliaia 54 3 8 2 2" xfId="36461" xr:uid="{00000000-0005-0000-0000-000078980000}"/>
    <cellStyle name="Migliaia 54 3 8 2 3" xfId="41763" xr:uid="{00000000-0005-0000-0000-000079980000}"/>
    <cellStyle name="Migliaia 54 3 8 3" xfId="33813" xr:uid="{00000000-0005-0000-0000-00007A980000}"/>
    <cellStyle name="Migliaia 54 3 8 4" xfId="39112" xr:uid="{00000000-0005-0000-0000-00007B980000}"/>
    <cellStyle name="Migliaia 54 3 8 5" xfId="21635" xr:uid="{00000000-0005-0000-0000-00007C980000}"/>
    <cellStyle name="Migliaia 54 3 9" xfId="17266" xr:uid="{00000000-0005-0000-0000-00007D980000}"/>
    <cellStyle name="Migliaia 54 4" xfId="663" xr:uid="{00000000-0005-0000-0000-00007E980000}"/>
    <cellStyle name="Migliaia 54 4 2" xfId="4597" xr:uid="{00000000-0005-0000-0000-00007F980000}"/>
    <cellStyle name="Migliaia 54 4 2 2" xfId="5189" xr:uid="{00000000-0005-0000-0000-000080980000}"/>
    <cellStyle name="Migliaia 54 4 2 2 2" xfId="30838" xr:uid="{00000000-0005-0000-0000-000081980000}"/>
    <cellStyle name="Migliaia 54 4 2 2 2 2" xfId="36462" xr:uid="{00000000-0005-0000-0000-000082980000}"/>
    <cellStyle name="Migliaia 54 4 2 2 2 3" xfId="41764" xr:uid="{00000000-0005-0000-0000-000083980000}"/>
    <cellStyle name="Migliaia 54 4 2 2 3" xfId="33814" xr:uid="{00000000-0005-0000-0000-000084980000}"/>
    <cellStyle name="Migliaia 54 4 2 2 4" xfId="39113" xr:uid="{00000000-0005-0000-0000-000085980000}"/>
    <cellStyle name="Migliaia 54 4 2 3" xfId="8390" xr:uid="{00000000-0005-0000-0000-000086980000}"/>
    <cellStyle name="Migliaia 54 4 2 3 2" xfId="30839" xr:uid="{00000000-0005-0000-0000-000087980000}"/>
    <cellStyle name="Migliaia 54 4 2 3 2 2" xfId="36463" xr:uid="{00000000-0005-0000-0000-000088980000}"/>
    <cellStyle name="Migliaia 54 4 2 3 2 3" xfId="41765" xr:uid="{00000000-0005-0000-0000-000089980000}"/>
    <cellStyle name="Migliaia 54 4 2 3 3" xfId="33815" xr:uid="{00000000-0005-0000-0000-00008A980000}"/>
    <cellStyle name="Migliaia 54 4 2 3 4" xfId="39114" xr:uid="{00000000-0005-0000-0000-00008B980000}"/>
    <cellStyle name="Migliaia 54 4 2 4" xfId="7741" xr:uid="{00000000-0005-0000-0000-00008C980000}"/>
    <cellStyle name="Migliaia 54 4 2 5" xfId="7152" xr:uid="{00000000-0005-0000-0000-00008D980000}"/>
    <cellStyle name="Migliaia 54 4 2 5 2" xfId="17925" xr:uid="{00000000-0005-0000-0000-00008E980000}"/>
    <cellStyle name="Migliaia 54 4 2 5 3" xfId="28829" xr:uid="{00000000-0005-0000-0000-00008F980000}"/>
    <cellStyle name="Migliaia 54 4 2 5 4" xfId="46918" xr:uid="{00000000-0005-0000-0000-000090980000}"/>
    <cellStyle name="Migliaia 54 4 2 5 5" xfId="49934" xr:uid="{00000000-0005-0000-0000-000091980000}"/>
    <cellStyle name="Migliaia 54 4 2 6" xfId="17277" xr:uid="{00000000-0005-0000-0000-000092980000}"/>
    <cellStyle name="Migliaia 54 4 2 7" xfId="21637" xr:uid="{00000000-0005-0000-0000-000093980000}"/>
    <cellStyle name="Migliaia 54 4 3" xfId="5190" xr:uid="{00000000-0005-0000-0000-000094980000}"/>
    <cellStyle name="Migliaia 54 4 3 2" xfId="14570" xr:uid="{00000000-0005-0000-0000-000095980000}"/>
    <cellStyle name="Migliaia 54 4 3 2 2" xfId="36464" xr:uid="{00000000-0005-0000-0000-000096980000}"/>
    <cellStyle name="Migliaia 54 4 3 2 3" xfId="41766" xr:uid="{00000000-0005-0000-0000-000097980000}"/>
    <cellStyle name="Migliaia 54 4 3 3" xfId="33816" xr:uid="{00000000-0005-0000-0000-000098980000}"/>
    <cellStyle name="Migliaia 54 4 3 4" xfId="39115" xr:uid="{00000000-0005-0000-0000-000099980000}"/>
    <cellStyle name="Migliaia 54 4 3 5" xfId="13584" xr:uid="{00000000-0005-0000-0000-00009A980000}"/>
    <cellStyle name="Migliaia 54 4 4" xfId="8391" xr:uid="{00000000-0005-0000-0000-00009B980000}"/>
    <cellStyle name="Migliaia 54 4 4 2" xfId="30841" xr:uid="{00000000-0005-0000-0000-00009C980000}"/>
    <cellStyle name="Migliaia 54 4 4 2 2" xfId="36465" xr:uid="{00000000-0005-0000-0000-00009D980000}"/>
    <cellStyle name="Migliaia 54 4 4 2 3" xfId="41767" xr:uid="{00000000-0005-0000-0000-00009E980000}"/>
    <cellStyle name="Migliaia 54 4 4 3" xfId="33817" xr:uid="{00000000-0005-0000-0000-00009F980000}"/>
    <cellStyle name="Migliaia 54 4 4 4" xfId="39116" xr:uid="{00000000-0005-0000-0000-0000A0980000}"/>
    <cellStyle name="Migliaia 54 4 5" xfId="7740" xr:uid="{00000000-0005-0000-0000-0000A1980000}"/>
    <cellStyle name="Migliaia 54 4 5 2" xfId="30842" xr:uid="{00000000-0005-0000-0000-0000A2980000}"/>
    <cellStyle name="Migliaia 54 4 5 2 2" xfId="36466" xr:uid="{00000000-0005-0000-0000-0000A3980000}"/>
    <cellStyle name="Migliaia 54 4 5 2 3" xfId="41768" xr:uid="{00000000-0005-0000-0000-0000A4980000}"/>
    <cellStyle name="Migliaia 54 4 5 3" xfId="33818" xr:uid="{00000000-0005-0000-0000-0000A5980000}"/>
    <cellStyle name="Migliaia 54 4 5 4" xfId="39117" xr:uid="{00000000-0005-0000-0000-0000A6980000}"/>
    <cellStyle name="Migliaia 54 4 6" xfId="7151" xr:uid="{00000000-0005-0000-0000-0000A7980000}"/>
    <cellStyle name="Migliaia 54 4 6 2" xfId="17924" xr:uid="{00000000-0005-0000-0000-0000A8980000}"/>
    <cellStyle name="Migliaia 54 4 6 2 2" xfId="36467" xr:uid="{00000000-0005-0000-0000-0000A9980000}"/>
    <cellStyle name="Migliaia 54 4 6 2 3" xfId="41769" xr:uid="{00000000-0005-0000-0000-0000AA980000}"/>
    <cellStyle name="Migliaia 54 4 6 2 4" xfId="30843" xr:uid="{00000000-0005-0000-0000-0000AB980000}"/>
    <cellStyle name="Migliaia 54 4 6 3" xfId="33819" xr:uid="{00000000-0005-0000-0000-0000AC980000}"/>
    <cellStyle name="Migliaia 54 4 6 4" xfId="39118" xr:uid="{00000000-0005-0000-0000-0000AD980000}"/>
    <cellStyle name="Migliaia 54 4 6 5" xfId="21643" xr:uid="{00000000-0005-0000-0000-0000AE980000}"/>
    <cellStyle name="Migliaia 54 4 6 6" xfId="44673" xr:uid="{00000000-0005-0000-0000-0000AF980000}"/>
    <cellStyle name="Migliaia 54 4 6 7" xfId="46917" xr:uid="{00000000-0005-0000-0000-0000B0980000}"/>
    <cellStyle name="Migliaia 54 4 6 8" xfId="49933" xr:uid="{00000000-0005-0000-0000-0000B1980000}"/>
    <cellStyle name="Migliaia 54 4 7" xfId="17276" xr:uid="{00000000-0005-0000-0000-0000B2980000}"/>
    <cellStyle name="Migliaia 54 4 7 2" xfId="30844" xr:uid="{00000000-0005-0000-0000-0000B3980000}"/>
    <cellStyle name="Migliaia 54 4 7 2 2" xfId="36468" xr:uid="{00000000-0005-0000-0000-0000B4980000}"/>
    <cellStyle name="Migliaia 54 4 7 2 3" xfId="41770" xr:uid="{00000000-0005-0000-0000-0000B5980000}"/>
    <cellStyle name="Migliaia 54 4 7 3" xfId="33820" xr:uid="{00000000-0005-0000-0000-0000B6980000}"/>
    <cellStyle name="Migliaia 54 4 7 4" xfId="39119" xr:uid="{00000000-0005-0000-0000-0000B7980000}"/>
    <cellStyle name="Migliaia 54 4 7 5" xfId="21644" xr:uid="{00000000-0005-0000-0000-0000B8980000}"/>
    <cellStyle name="Migliaia 54 4 8" xfId="21636" xr:uid="{00000000-0005-0000-0000-0000B9980000}"/>
    <cellStyle name="Migliaia 54 4 9" xfId="2623" xr:uid="{00000000-0005-0000-0000-0000BA980000}"/>
    <cellStyle name="Migliaia 54 5" xfId="664" xr:uid="{00000000-0005-0000-0000-0000BB980000}"/>
    <cellStyle name="Migliaia 54 5 2" xfId="4598" xr:uid="{00000000-0005-0000-0000-0000BC980000}"/>
    <cellStyle name="Migliaia 54 5 2 2" xfId="14820" xr:uid="{00000000-0005-0000-0000-0000BD980000}"/>
    <cellStyle name="Migliaia 54 5 2 2 2" xfId="36469" xr:uid="{00000000-0005-0000-0000-0000BE980000}"/>
    <cellStyle name="Migliaia 54 5 2 2 3" xfId="41771" xr:uid="{00000000-0005-0000-0000-0000BF980000}"/>
    <cellStyle name="Migliaia 54 5 2 3" xfId="17279" xr:uid="{00000000-0005-0000-0000-0000C0980000}"/>
    <cellStyle name="Migliaia 54 5 2 3 2" xfId="33821" xr:uid="{00000000-0005-0000-0000-0000C1980000}"/>
    <cellStyle name="Migliaia 54 5 2 4" xfId="39120" xr:uid="{00000000-0005-0000-0000-0000C2980000}"/>
    <cellStyle name="Migliaia 54 5 2 5" xfId="13096" xr:uid="{00000000-0005-0000-0000-0000C3980000}"/>
    <cellStyle name="Migliaia 54 5 3" xfId="7742" xr:uid="{00000000-0005-0000-0000-0000C4980000}"/>
    <cellStyle name="Migliaia 54 5 3 2" xfId="30845" xr:uid="{00000000-0005-0000-0000-0000C5980000}"/>
    <cellStyle name="Migliaia 54 5 3 2 2" xfId="36470" xr:uid="{00000000-0005-0000-0000-0000C6980000}"/>
    <cellStyle name="Migliaia 54 5 3 2 3" xfId="41772" xr:uid="{00000000-0005-0000-0000-0000C7980000}"/>
    <cellStyle name="Migliaia 54 5 3 3" xfId="33822" xr:uid="{00000000-0005-0000-0000-0000C8980000}"/>
    <cellStyle name="Migliaia 54 5 3 4" xfId="39121" xr:uid="{00000000-0005-0000-0000-0000C9980000}"/>
    <cellStyle name="Migliaia 54 5 4" xfId="7153" xr:uid="{00000000-0005-0000-0000-0000CA980000}"/>
    <cellStyle name="Migliaia 54 5 4 2" xfId="17926" xr:uid="{00000000-0005-0000-0000-0000CB980000}"/>
    <cellStyle name="Migliaia 54 5 4 2 2" xfId="36471" xr:uid="{00000000-0005-0000-0000-0000CC980000}"/>
    <cellStyle name="Migliaia 54 5 4 2 3" xfId="41773" xr:uid="{00000000-0005-0000-0000-0000CD980000}"/>
    <cellStyle name="Migliaia 54 5 4 2 4" xfId="30846" xr:uid="{00000000-0005-0000-0000-0000CE980000}"/>
    <cellStyle name="Migliaia 54 5 4 3" xfId="33823" xr:uid="{00000000-0005-0000-0000-0000CF980000}"/>
    <cellStyle name="Migliaia 54 5 4 4" xfId="39122" xr:uid="{00000000-0005-0000-0000-0000D0980000}"/>
    <cellStyle name="Migliaia 54 5 4 5" xfId="21646" xr:uid="{00000000-0005-0000-0000-0000D1980000}"/>
    <cellStyle name="Migliaia 54 5 4 6" xfId="44613" xr:uid="{00000000-0005-0000-0000-0000D2980000}"/>
    <cellStyle name="Migliaia 54 5 4 7" xfId="46919" xr:uid="{00000000-0005-0000-0000-0000D3980000}"/>
    <cellStyle name="Migliaia 54 5 4 8" xfId="49935" xr:uid="{00000000-0005-0000-0000-0000D4980000}"/>
    <cellStyle name="Migliaia 54 5 5" xfId="17278" xr:uid="{00000000-0005-0000-0000-0000D5980000}"/>
    <cellStyle name="Migliaia 54 5 5 2" xfId="30847" xr:uid="{00000000-0005-0000-0000-0000D6980000}"/>
    <cellStyle name="Migliaia 54 5 5 2 2" xfId="36472" xr:uid="{00000000-0005-0000-0000-0000D7980000}"/>
    <cellStyle name="Migliaia 54 5 5 2 3" xfId="41774" xr:uid="{00000000-0005-0000-0000-0000D8980000}"/>
    <cellStyle name="Migliaia 54 5 5 3" xfId="33824" xr:uid="{00000000-0005-0000-0000-0000D9980000}"/>
    <cellStyle name="Migliaia 54 5 5 4" xfId="39123" xr:uid="{00000000-0005-0000-0000-0000DA980000}"/>
    <cellStyle name="Migliaia 54 5 5 5" xfId="21647" xr:uid="{00000000-0005-0000-0000-0000DB980000}"/>
    <cellStyle name="Migliaia 54 5 6" xfId="21648" xr:uid="{00000000-0005-0000-0000-0000DC980000}"/>
    <cellStyle name="Migliaia 54 5 6 2" xfId="30848" xr:uid="{00000000-0005-0000-0000-0000DD980000}"/>
    <cellStyle name="Migliaia 54 5 6 2 2" xfId="36473" xr:uid="{00000000-0005-0000-0000-0000DE980000}"/>
    <cellStyle name="Migliaia 54 5 6 2 3" xfId="41775" xr:uid="{00000000-0005-0000-0000-0000DF980000}"/>
    <cellStyle name="Migliaia 54 5 6 3" xfId="33825" xr:uid="{00000000-0005-0000-0000-0000E0980000}"/>
    <cellStyle name="Migliaia 54 5 6 4" xfId="39124" xr:uid="{00000000-0005-0000-0000-0000E1980000}"/>
    <cellStyle name="Migliaia 54 5 7" xfId="21645" xr:uid="{00000000-0005-0000-0000-0000E2980000}"/>
    <cellStyle name="Migliaia 54 5 8" xfId="2624" xr:uid="{00000000-0005-0000-0000-0000E3980000}"/>
    <cellStyle name="Migliaia 54 6" xfId="2619" xr:uid="{00000000-0005-0000-0000-0000E4980000}"/>
    <cellStyle name="Migliaia 54 6 2" xfId="4593" xr:uid="{00000000-0005-0000-0000-0000E5980000}"/>
    <cellStyle name="Migliaia 54 6 2 2" xfId="6089" xr:uid="{00000000-0005-0000-0000-0000E6980000}"/>
    <cellStyle name="Migliaia 54 6 2 3" xfId="14942" xr:uid="{00000000-0005-0000-0000-0000E7980000}"/>
    <cellStyle name="Migliaia 54 6 2 4" xfId="17281" xr:uid="{00000000-0005-0000-0000-0000E8980000}"/>
    <cellStyle name="Migliaia 54 6 2 5" xfId="28758" xr:uid="{00000000-0005-0000-0000-0000E9980000}"/>
    <cellStyle name="Migliaia 54 6 2 6" xfId="13098" xr:uid="{00000000-0005-0000-0000-0000EA980000}"/>
    <cellStyle name="Migliaia 54 6 3" xfId="5841" xr:uid="{00000000-0005-0000-0000-0000EB980000}"/>
    <cellStyle name="Migliaia 54 6 3 2" xfId="31757" xr:uid="{00000000-0005-0000-0000-0000EC980000}"/>
    <cellStyle name="Migliaia 54 6 3 2 2" xfId="36917" xr:uid="{00000000-0005-0000-0000-0000ED980000}"/>
    <cellStyle name="Migliaia 54 6 3 2 3" xfId="42219" xr:uid="{00000000-0005-0000-0000-0000EE980000}"/>
    <cellStyle name="Migliaia 54 6 3 3" xfId="34266" xr:uid="{00000000-0005-0000-0000-0000EF980000}"/>
    <cellStyle name="Migliaia 54 6 3 4" xfId="39568" xr:uid="{00000000-0005-0000-0000-0000F0980000}"/>
    <cellStyle name="Migliaia 54 6 4" xfId="17280" xr:uid="{00000000-0005-0000-0000-0000F1980000}"/>
    <cellStyle name="Migliaia 54 6 4 2" xfId="36474" xr:uid="{00000000-0005-0000-0000-0000F2980000}"/>
    <cellStyle name="Migliaia 54 6 4 3" xfId="41776" xr:uid="{00000000-0005-0000-0000-0000F3980000}"/>
    <cellStyle name="Migliaia 54 6 4 4" xfId="30849" xr:uid="{00000000-0005-0000-0000-0000F4980000}"/>
    <cellStyle name="Migliaia 54 6 5" xfId="33826" xr:uid="{00000000-0005-0000-0000-0000F5980000}"/>
    <cellStyle name="Migliaia 54 6 6" xfId="39125" xr:uid="{00000000-0005-0000-0000-0000F6980000}"/>
    <cellStyle name="Migliaia 54 6 7" xfId="13097" xr:uid="{00000000-0005-0000-0000-0000F7980000}"/>
    <cellStyle name="Migliaia 54 7" xfId="4162" xr:uid="{00000000-0005-0000-0000-0000F8980000}"/>
    <cellStyle name="Migliaia 54 7 2" xfId="10632" xr:uid="{00000000-0005-0000-0000-0000F9980000}"/>
    <cellStyle name="Migliaia 54 7 2 2" xfId="31758" xr:uid="{00000000-0005-0000-0000-0000FA980000}"/>
    <cellStyle name="Migliaia 54 7 2 2 2" xfId="36918" xr:uid="{00000000-0005-0000-0000-0000FB980000}"/>
    <cellStyle name="Migliaia 54 7 2 2 3" xfId="42220" xr:uid="{00000000-0005-0000-0000-0000FC980000}"/>
    <cellStyle name="Migliaia 54 7 2 3" xfId="34267" xr:uid="{00000000-0005-0000-0000-0000FD980000}"/>
    <cellStyle name="Migliaia 54 7 2 4" xfId="39569" xr:uid="{00000000-0005-0000-0000-0000FE980000}"/>
    <cellStyle name="Migliaia 54 7 3" xfId="17282" xr:uid="{00000000-0005-0000-0000-0000FF980000}"/>
    <cellStyle name="Migliaia 54 7 3 2" xfId="36475" xr:uid="{00000000-0005-0000-0000-000000990000}"/>
    <cellStyle name="Migliaia 54 7 3 3" xfId="41777" xr:uid="{00000000-0005-0000-0000-000001990000}"/>
    <cellStyle name="Migliaia 54 7 3 4" xfId="30850" xr:uid="{00000000-0005-0000-0000-000002990000}"/>
    <cellStyle name="Migliaia 54 7 4" xfId="33827" xr:uid="{00000000-0005-0000-0000-000003990000}"/>
    <cellStyle name="Migliaia 54 7 5" xfId="39126" xr:uid="{00000000-0005-0000-0000-000004990000}"/>
    <cellStyle name="Migliaia 54 7 6" xfId="13099" xr:uid="{00000000-0005-0000-0000-000005990000}"/>
    <cellStyle name="Migliaia 54 8" xfId="3759" xr:uid="{00000000-0005-0000-0000-000006990000}"/>
    <cellStyle name="Migliaia 54 8 2" xfId="10337" xr:uid="{00000000-0005-0000-0000-000007990000}"/>
    <cellStyle name="Migliaia 54 8 2 2" xfId="31759" xr:uid="{00000000-0005-0000-0000-000008990000}"/>
    <cellStyle name="Migliaia 54 8 2 2 2" xfId="36919" xr:uid="{00000000-0005-0000-0000-000009990000}"/>
    <cellStyle name="Migliaia 54 8 2 2 3" xfId="42221" xr:uid="{00000000-0005-0000-0000-00000A990000}"/>
    <cellStyle name="Migliaia 54 8 2 3" xfId="34268" xr:uid="{00000000-0005-0000-0000-00000B990000}"/>
    <cellStyle name="Migliaia 54 8 2 4" xfId="39570" xr:uid="{00000000-0005-0000-0000-00000C990000}"/>
    <cellStyle name="Migliaia 54 8 3" xfId="17283" xr:uid="{00000000-0005-0000-0000-00000D990000}"/>
    <cellStyle name="Migliaia 54 8 3 2" xfId="36476" xr:uid="{00000000-0005-0000-0000-00000E990000}"/>
    <cellStyle name="Migliaia 54 8 3 3" xfId="41778" xr:uid="{00000000-0005-0000-0000-00000F990000}"/>
    <cellStyle name="Migliaia 54 8 3 4" xfId="30851" xr:uid="{00000000-0005-0000-0000-000010990000}"/>
    <cellStyle name="Migliaia 54 8 4" xfId="33828" xr:uid="{00000000-0005-0000-0000-000011990000}"/>
    <cellStyle name="Migliaia 54 8 5" xfId="39127" xr:uid="{00000000-0005-0000-0000-000012990000}"/>
    <cellStyle name="Migliaia 54 8 6" xfId="13100" xr:uid="{00000000-0005-0000-0000-000013990000}"/>
    <cellStyle name="Migliaia 54 9" xfId="13539" xr:uid="{00000000-0005-0000-0000-000014990000}"/>
    <cellStyle name="Migliaia 54 9 2" xfId="30852" xr:uid="{00000000-0005-0000-0000-000015990000}"/>
    <cellStyle name="Migliaia 54 9 2 2" xfId="36477" xr:uid="{00000000-0005-0000-0000-000016990000}"/>
    <cellStyle name="Migliaia 54 9 2 3" xfId="41779" xr:uid="{00000000-0005-0000-0000-000017990000}"/>
    <cellStyle name="Migliaia 54 9 3" xfId="33829" xr:uid="{00000000-0005-0000-0000-000018990000}"/>
    <cellStyle name="Migliaia 54 9 4" xfId="39128" xr:uid="{00000000-0005-0000-0000-000019990000}"/>
    <cellStyle name="Migliaia 55" xfId="665" xr:uid="{00000000-0005-0000-0000-00001A990000}"/>
    <cellStyle name="Migliaia 55 10" xfId="17284" xr:uid="{00000000-0005-0000-0000-00001B990000}"/>
    <cellStyle name="Migliaia 55 10 2" xfId="36478" xr:uid="{00000000-0005-0000-0000-00001C990000}"/>
    <cellStyle name="Migliaia 55 10 3" xfId="41780" xr:uid="{00000000-0005-0000-0000-00001D990000}"/>
    <cellStyle name="Migliaia 55 10 4" xfId="30853" xr:uid="{00000000-0005-0000-0000-00001E990000}"/>
    <cellStyle name="Migliaia 55 11" xfId="33830" xr:uid="{00000000-0005-0000-0000-00001F990000}"/>
    <cellStyle name="Migliaia 55 12" xfId="39129" xr:uid="{00000000-0005-0000-0000-000020990000}"/>
    <cellStyle name="Migliaia 55 13" xfId="1933" xr:uid="{00000000-0005-0000-0000-000021990000}"/>
    <cellStyle name="Migliaia 55 2" xfId="666" xr:uid="{00000000-0005-0000-0000-000022990000}"/>
    <cellStyle name="Migliaia 55 2 2" xfId="2626" xr:uid="{00000000-0005-0000-0000-000023990000}"/>
    <cellStyle name="Migliaia 55 2 2 2" xfId="4600" xr:uid="{00000000-0005-0000-0000-000024990000}"/>
    <cellStyle name="Migliaia 55 2 2 2 2" xfId="10719" xr:uid="{00000000-0005-0000-0000-000025990000}"/>
    <cellStyle name="Migliaia 55 2 2 2 2 2" xfId="36479" xr:uid="{00000000-0005-0000-0000-000026990000}"/>
    <cellStyle name="Migliaia 55 2 2 2 2 3" xfId="41781" xr:uid="{00000000-0005-0000-0000-000027990000}"/>
    <cellStyle name="Migliaia 55 2 2 2 3" xfId="14821" xr:uid="{00000000-0005-0000-0000-000028990000}"/>
    <cellStyle name="Migliaia 55 2 2 2 4" xfId="17287" xr:uid="{00000000-0005-0000-0000-000029990000}"/>
    <cellStyle name="Migliaia 55 2 2 2 4 2" xfId="39130" xr:uid="{00000000-0005-0000-0000-00002A990000}"/>
    <cellStyle name="Migliaia 55 2 2 2 5" xfId="13101" xr:uid="{00000000-0005-0000-0000-00002B990000}"/>
    <cellStyle name="Migliaia 55 2 2 3" xfId="7944" xr:uid="{00000000-0005-0000-0000-00002C990000}"/>
    <cellStyle name="Migliaia 55 2 2 3 2" xfId="31760" xr:uid="{00000000-0005-0000-0000-00002D990000}"/>
    <cellStyle name="Migliaia 55 2 2 3 2 2" xfId="36920" xr:uid="{00000000-0005-0000-0000-00002E990000}"/>
    <cellStyle name="Migliaia 55 2 2 3 2 3" xfId="42222" xr:uid="{00000000-0005-0000-0000-00002F990000}"/>
    <cellStyle name="Migliaia 55 2 2 3 3" xfId="34269" xr:uid="{00000000-0005-0000-0000-000030990000}"/>
    <cellStyle name="Migliaia 55 2 2 3 4" xfId="39571" xr:uid="{00000000-0005-0000-0000-000031990000}"/>
    <cellStyle name="Migliaia 55 2 2 4" xfId="7154" xr:uid="{00000000-0005-0000-0000-000032990000}"/>
    <cellStyle name="Migliaia 55 2 2 4 2" xfId="17927" xr:uid="{00000000-0005-0000-0000-000033990000}"/>
    <cellStyle name="Migliaia 55 2 2 4 3" xfId="43598" xr:uid="{00000000-0005-0000-0000-000034990000}"/>
    <cellStyle name="Migliaia 55 2 2 4 4" xfId="46920" xr:uid="{00000000-0005-0000-0000-000035990000}"/>
    <cellStyle name="Migliaia 55 2 2 4 5" xfId="49936" xr:uid="{00000000-0005-0000-0000-000036990000}"/>
    <cellStyle name="Migliaia 55 2 2 5" xfId="17286" xr:uid="{00000000-0005-0000-0000-000037990000}"/>
    <cellStyle name="Migliaia 55 2 2 6" xfId="21652" xr:uid="{00000000-0005-0000-0000-000038990000}"/>
    <cellStyle name="Migliaia 55 2 3" xfId="4166" xr:uid="{00000000-0005-0000-0000-000039990000}"/>
    <cellStyle name="Migliaia 55 2 3 2" xfId="10636" xr:uid="{00000000-0005-0000-0000-00003A990000}"/>
    <cellStyle name="Migliaia 55 2 3 2 2" xfId="31761" xr:uid="{00000000-0005-0000-0000-00003B990000}"/>
    <cellStyle name="Migliaia 55 2 3 2 2 2" xfId="36921" xr:uid="{00000000-0005-0000-0000-00003C990000}"/>
    <cellStyle name="Migliaia 55 2 3 2 2 3" xfId="42223" xr:uid="{00000000-0005-0000-0000-00003D990000}"/>
    <cellStyle name="Migliaia 55 2 3 2 3" xfId="34270" xr:uid="{00000000-0005-0000-0000-00003E990000}"/>
    <cellStyle name="Migliaia 55 2 3 2 4" xfId="39572" xr:uid="{00000000-0005-0000-0000-00003F990000}"/>
    <cellStyle name="Migliaia 55 2 3 3" xfId="17288" xr:uid="{00000000-0005-0000-0000-000040990000}"/>
    <cellStyle name="Migliaia 55 2 3 3 2" xfId="36480" xr:uid="{00000000-0005-0000-0000-000041990000}"/>
    <cellStyle name="Migliaia 55 2 3 3 3" xfId="41782" xr:uid="{00000000-0005-0000-0000-000042990000}"/>
    <cellStyle name="Migliaia 55 2 3 3 4" xfId="30855" xr:uid="{00000000-0005-0000-0000-000043990000}"/>
    <cellStyle name="Migliaia 55 2 3 4" xfId="33831" xr:uid="{00000000-0005-0000-0000-000044990000}"/>
    <cellStyle name="Migliaia 55 2 3 5" xfId="39131" xr:uid="{00000000-0005-0000-0000-000045990000}"/>
    <cellStyle name="Migliaia 55 2 3 6" xfId="13102" xr:uid="{00000000-0005-0000-0000-000046990000}"/>
    <cellStyle name="Migliaia 55 2 4" xfId="3764" xr:uid="{00000000-0005-0000-0000-000047990000}"/>
    <cellStyle name="Migliaia 55 2 4 2" xfId="10341" xr:uid="{00000000-0005-0000-0000-000048990000}"/>
    <cellStyle name="Migliaia 55 2 4 2 2" xfId="36481" xr:uid="{00000000-0005-0000-0000-000049990000}"/>
    <cellStyle name="Migliaia 55 2 4 2 3" xfId="41783" xr:uid="{00000000-0005-0000-0000-00004A990000}"/>
    <cellStyle name="Migliaia 55 2 4 3" xfId="14602" xr:uid="{00000000-0005-0000-0000-00004B990000}"/>
    <cellStyle name="Migliaia 55 2 4 4" xfId="17289" xr:uid="{00000000-0005-0000-0000-00004C990000}"/>
    <cellStyle name="Migliaia 55 2 4 4 2" xfId="39132" xr:uid="{00000000-0005-0000-0000-00004D990000}"/>
    <cellStyle name="Migliaia 55 2 4 5" xfId="13103" xr:uid="{00000000-0005-0000-0000-00004E990000}"/>
    <cellStyle name="Migliaia 55 2 5" xfId="9459" xr:uid="{00000000-0005-0000-0000-00004F990000}"/>
    <cellStyle name="Migliaia 55 2 5 2" xfId="30857" xr:uid="{00000000-0005-0000-0000-000050990000}"/>
    <cellStyle name="Migliaia 55 2 5 2 2" xfId="36482" xr:uid="{00000000-0005-0000-0000-000051990000}"/>
    <cellStyle name="Migliaia 55 2 5 2 3" xfId="41784" xr:uid="{00000000-0005-0000-0000-000052990000}"/>
    <cellStyle name="Migliaia 55 2 5 3" xfId="33833" xr:uid="{00000000-0005-0000-0000-000053990000}"/>
    <cellStyle name="Migliaia 55 2 5 4" xfId="39133" xr:uid="{00000000-0005-0000-0000-000054990000}"/>
    <cellStyle name="Migliaia 55 2 6" xfId="17285" xr:uid="{00000000-0005-0000-0000-000055990000}"/>
    <cellStyle name="Migliaia 55 2 6 2" xfId="30858" xr:uid="{00000000-0005-0000-0000-000056990000}"/>
    <cellStyle name="Migliaia 55 2 6 2 2" xfId="36483" xr:uid="{00000000-0005-0000-0000-000057990000}"/>
    <cellStyle name="Migliaia 55 2 6 2 3" xfId="41785" xr:uid="{00000000-0005-0000-0000-000058990000}"/>
    <cellStyle name="Migliaia 55 2 6 3" xfId="33834" xr:uid="{00000000-0005-0000-0000-000059990000}"/>
    <cellStyle name="Migliaia 55 2 6 4" xfId="39134" xr:uid="{00000000-0005-0000-0000-00005A990000}"/>
    <cellStyle name="Migliaia 55 2 6 5" xfId="21656" xr:uid="{00000000-0005-0000-0000-00005B990000}"/>
    <cellStyle name="Migliaia 55 2 7" xfId="21651" xr:uid="{00000000-0005-0000-0000-00005C990000}"/>
    <cellStyle name="Migliaia 55 2 8" xfId="1934" xr:uid="{00000000-0005-0000-0000-00005D990000}"/>
    <cellStyle name="Migliaia 55 3" xfId="667" xr:uid="{00000000-0005-0000-0000-00005E990000}"/>
    <cellStyle name="Migliaia 55 3 10" xfId="21657" xr:uid="{00000000-0005-0000-0000-00005F990000}"/>
    <cellStyle name="Migliaia 55 3 11" xfId="13104" xr:uid="{00000000-0005-0000-0000-000060990000}"/>
    <cellStyle name="Migliaia 55 3 12" xfId="1935" xr:uid="{00000000-0005-0000-0000-000061990000}"/>
    <cellStyle name="Migliaia 55 3 2" xfId="668" xr:uid="{00000000-0005-0000-0000-000062990000}"/>
    <cellStyle name="Migliaia 55 3 2 2" xfId="4602" xr:uid="{00000000-0005-0000-0000-000063990000}"/>
    <cellStyle name="Migliaia 55 3 2 2 2" xfId="8392" xr:uid="{00000000-0005-0000-0000-000064990000}"/>
    <cellStyle name="Migliaia 55 3 2 2 2 2" xfId="14822" xr:uid="{00000000-0005-0000-0000-000065990000}"/>
    <cellStyle name="Migliaia 55 3 2 2 2 2 2" xfId="18200" xr:uid="{00000000-0005-0000-0000-000066990000}"/>
    <cellStyle name="Migliaia 55 3 2 2 2 2 2 2" xfId="36484" xr:uid="{00000000-0005-0000-0000-000067990000}"/>
    <cellStyle name="Migliaia 55 3 2 2 2 2 3" xfId="41786" xr:uid="{00000000-0005-0000-0000-000068990000}"/>
    <cellStyle name="Migliaia 55 3 2 2 2 2 4" xfId="30859" xr:uid="{00000000-0005-0000-0000-000069990000}"/>
    <cellStyle name="Migliaia 55 3 2 2 2 3" xfId="33835" xr:uid="{00000000-0005-0000-0000-00006A990000}"/>
    <cellStyle name="Migliaia 55 3 2 2 2 4" xfId="39135" xr:uid="{00000000-0005-0000-0000-00006B990000}"/>
    <cellStyle name="Migliaia 55 3 2 2 2 5" xfId="42590" xr:uid="{00000000-0005-0000-0000-00006C990000}"/>
    <cellStyle name="Migliaia 55 3 2 2 2 6" xfId="47206" xr:uid="{00000000-0005-0000-0000-00006D990000}"/>
    <cellStyle name="Migliaia 55 3 2 2 2 7" xfId="50222" xr:uid="{00000000-0005-0000-0000-00006E990000}"/>
    <cellStyle name="Migliaia 55 3 2 2 2 8" xfId="13999" xr:uid="{00000000-0005-0000-0000-00006F990000}"/>
    <cellStyle name="Migliaia 55 3 2 2 3" xfId="7463" xr:uid="{00000000-0005-0000-0000-000070990000}"/>
    <cellStyle name="Migliaia 55 3 2 2 4" xfId="7155" xr:uid="{00000000-0005-0000-0000-000071990000}"/>
    <cellStyle name="Migliaia 55 3 2 2 4 2" xfId="17928" xr:uid="{00000000-0005-0000-0000-000072990000}"/>
    <cellStyle name="Migliaia 55 3 2 2 4 3" xfId="42549" xr:uid="{00000000-0005-0000-0000-000073990000}"/>
    <cellStyle name="Migliaia 55 3 2 2 4 4" xfId="46921" xr:uid="{00000000-0005-0000-0000-000074990000}"/>
    <cellStyle name="Migliaia 55 3 2 2 4 5" xfId="49937" xr:uid="{00000000-0005-0000-0000-000075990000}"/>
    <cellStyle name="Migliaia 55 3 2 2 5" xfId="17292" xr:uid="{00000000-0005-0000-0000-000076990000}"/>
    <cellStyle name="Migliaia 55 3 2 2 6" xfId="21659" xr:uid="{00000000-0005-0000-0000-000077990000}"/>
    <cellStyle name="Migliaia 55 3 2 3" xfId="3766" xr:uid="{00000000-0005-0000-0000-000078990000}"/>
    <cellStyle name="Migliaia 55 3 2 3 2" xfId="8703" xr:uid="{00000000-0005-0000-0000-000079990000}"/>
    <cellStyle name="Migliaia 55 3 2 3 2 2" xfId="36485" xr:uid="{00000000-0005-0000-0000-00007A990000}"/>
    <cellStyle name="Migliaia 55 3 2 3 2 3" xfId="41787" xr:uid="{00000000-0005-0000-0000-00007B990000}"/>
    <cellStyle name="Migliaia 55 3 2 3 2 4" xfId="30860" xr:uid="{00000000-0005-0000-0000-00007C990000}"/>
    <cellStyle name="Migliaia 55 3 2 3 3" xfId="8393" xr:uid="{00000000-0005-0000-0000-00007D990000}"/>
    <cellStyle name="Migliaia 55 3 2 3 4" xfId="17293" xr:uid="{00000000-0005-0000-0000-00007E990000}"/>
    <cellStyle name="Migliaia 55 3 2 3 4 2" xfId="39136" xr:uid="{00000000-0005-0000-0000-00007F990000}"/>
    <cellStyle name="Migliaia 55 3 2 3 5" xfId="13105" xr:uid="{00000000-0005-0000-0000-000080990000}"/>
    <cellStyle name="Migliaia 55 3 2 4" xfId="7743" xr:uid="{00000000-0005-0000-0000-000081990000}"/>
    <cellStyle name="Migliaia 55 3 2 4 2" xfId="14416" xr:uid="{00000000-0005-0000-0000-000082990000}"/>
    <cellStyle name="Migliaia 55 3 2 4 2 2" xfId="36486" xr:uid="{00000000-0005-0000-0000-000083990000}"/>
    <cellStyle name="Migliaia 55 3 2 4 2 3" xfId="41788" xr:uid="{00000000-0005-0000-0000-000084990000}"/>
    <cellStyle name="Migliaia 55 3 2 4 3" xfId="33837" xr:uid="{00000000-0005-0000-0000-000085990000}"/>
    <cellStyle name="Migliaia 55 3 2 4 4" xfId="39137" xr:uid="{00000000-0005-0000-0000-000086990000}"/>
    <cellStyle name="Migliaia 55 3 2 4 5" xfId="13542" xr:uid="{00000000-0005-0000-0000-000087990000}"/>
    <cellStyle name="Migliaia 55 3 2 5" xfId="13582" xr:uid="{00000000-0005-0000-0000-000088990000}"/>
    <cellStyle name="Migliaia 55 3 2 5 2" xfId="30862" xr:uid="{00000000-0005-0000-0000-000089990000}"/>
    <cellStyle name="Migliaia 55 3 2 5 2 2" xfId="36487" xr:uid="{00000000-0005-0000-0000-00008A990000}"/>
    <cellStyle name="Migliaia 55 3 2 5 2 3" xfId="41789" xr:uid="{00000000-0005-0000-0000-00008B990000}"/>
    <cellStyle name="Migliaia 55 3 2 5 3" xfId="33838" xr:uid="{00000000-0005-0000-0000-00008C990000}"/>
    <cellStyle name="Migliaia 55 3 2 5 4" xfId="39138" xr:uid="{00000000-0005-0000-0000-00008D990000}"/>
    <cellStyle name="Migliaia 55 3 2 6" xfId="17291" xr:uid="{00000000-0005-0000-0000-00008E990000}"/>
    <cellStyle name="Migliaia 55 3 2 6 2" xfId="30863" xr:uid="{00000000-0005-0000-0000-00008F990000}"/>
    <cellStyle name="Migliaia 55 3 2 6 2 2" xfId="36488" xr:uid="{00000000-0005-0000-0000-000090990000}"/>
    <cellStyle name="Migliaia 55 3 2 6 2 3" xfId="41790" xr:uid="{00000000-0005-0000-0000-000091990000}"/>
    <cellStyle name="Migliaia 55 3 2 6 3" xfId="33839" xr:uid="{00000000-0005-0000-0000-000092990000}"/>
    <cellStyle name="Migliaia 55 3 2 6 4" xfId="39139" xr:uid="{00000000-0005-0000-0000-000093990000}"/>
    <cellStyle name="Migliaia 55 3 2 6 5" xfId="21663" xr:uid="{00000000-0005-0000-0000-000094990000}"/>
    <cellStyle name="Migliaia 55 3 2 7" xfId="21658" xr:uid="{00000000-0005-0000-0000-000095990000}"/>
    <cellStyle name="Migliaia 55 3 2 8" xfId="2628" xr:uid="{00000000-0005-0000-0000-000096990000}"/>
    <cellStyle name="Migliaia 55 3 3" xfId="2627" xr:uid="{00000000-0005-0000-0000-000097990000}"/>
    <cellStyle name="Migliaia 55 3 3 2" xfId="4601" xr:uid="{00000000-0005-0000-0000-000098990000}"/>
    <cellStyle name="Migliaia 55 3 3 2 2" xfId="6092" xr:uid="{00000000-0005-0000-0000-000099990000}"/>
    <cellStyle name="Migliaia 55 3 3 2 2 2" xfId="36490" xr:uid="{00000000-0005-0000-0000-00009A990000}"/>
    <cellStyle name="Migliaia 55 3 3 2 2 3" xfId="41792" xr:uid="{00000000-0005-0000-0000-00009B990000}"/>
    <cellStyle name="Migliaia 55 3 3 2 3" xfId="14571" xr:uid="{00000000-0005-0000-0000-00009C990000}"/>
    <cellStyle name="Migliaia 55 3 3 2 4" xfId="17295" xr:uid="{00000000-0005-0000-0000-00009D990000}"/>
    <cellStyle name="Migliaia 55 3 3 2 4 2" xfId="39141" xr:uid="{00000000-0005-0000-0000-00009E990000}"/>
    <cellStyle name="Migliaia 55 3 3 2 5" xfId="13107" xr:uid="{00000000-0005-0000-0000-00009F990000}"/>
    <cellStyle name="Migliaia 55 3 3 3" xfId="5844" xr:uid="{00000000-0005-0000-0000-0000A0990000}"/>
    <cellStyle name="Migliaia 55 3 3 3 2" xfId="30865" xr:uid="{00000000-0005-0000-0000-0000A1990000}"/>
    <cellStyle name="Migliaia 55 3 3 3 2 2" xfId="36491" xr:uid="{00000000-0005-0000-0000-0000A2990000}"/>
    <cellStyle name="Migliaia 55 3 3 3 2 3" xfId="41793" xr:uid="{00000000-0005-0000-0000-0000A3990000}"/>
    <cellStyle name="Migliaia 55 3 3 3 3" xfId="33841" xr:uid="{00000000-0005-0000-0000-0000A4990000}"/>
    <cellStyle name="Migliaia 55 3 3 3 4" xfId="39142" xr:uid="{00000000-0005-0000-0000-0000A5990000}"/>
    <cellStyle name="Migliaia 55 3 3 4" xfId="17294" xr:uid="{00000000-0005-0000-0000-0000A6990000}"/>
    <cellStyle name="Migliaia 55 3 3 4 2" xfId="30866" xr:uid="{00000000-0005-0000-0000-0000A7990000}"/>
    <cellStyle name="Migliaia 55 3 3 4 2 2" xfId="36492" xr:uid="{00000000-0005-0000-0000-0000A8990000}"/>
    <cellStyle name="Migliaia 55 3 3 4 2 3" xfId="41794" xr:uid="{00000000-0005-0000-0000-0000A9990000}"/>
    <cellStyle name="Migliaia 55 3 3 4 3" xfId="33842" xr:uid="{00000000-0005-0000-0000-0000AA990000}"/>
    <cellStyle name="Migliaia 55 3 3 4 4" xfId="39143" xr:uid="{00000000-0005-0000-0000-0000AB990000}"/>
    <cellStyle name="Migliaia 55 3 3 4 5" xfId="21666" xr:uid="{00000000-0005-0000-0000-0000AC990000}"/>
    <cellStyle name="Migliaia 55 3 3 5" xfId="21667" xr:uid="{00000000-0005-0000-0000-0000AD990000}"/>
    <cellStyle name="Migliaia 55 3 3 5 2" xfId="30867" xr:uid="{00000000-0005-0000-0000-0000AE990000}"/>
    <cellStyle name="Migliaia 55 3 3 5 2 2" xfId="36493" xr:uid="{00000000-0005-0000-0000-0000AF990000}"/>
    <cellStyle name="Migliaia 55 3 3 5 2 3" xfId="41795" xr:uid="{00000000-0005-0000-0000-0000B0990000}"/>
    <cellStyle name="Migliaia 55 3 3 5 3" xfId="33843" xr:uid="{00000000-0005-0000-0000-0000B1990000}"/>
    <cellStyle name="Migliaia 55 3 3 5 4" xfId="39144" xr:uid="{00000000-0005-0000-0000-0000B2990000}"/>
    <cellStyle name="Migliaia 55 3 3 6" xfId="30864" xr:uid="{00000000-0005-0000-0000-0000B3990000}"/>
    <cellStyle name="Migliaia 55 3 3 6 2" xfId="36489" xr:uid="{00000000-0005-0000-0000-0000B4990000}"/>
    <cellStyle name="Migliaia 55 3 3 6 3" xfId="41791" xr:uid="{00000000-0005-0000-0000-0000B5990000}"/>
    <cellStyle name="Migliaia 55 3 3 7" xfId="33840" xr:uid="{00000000-0005-0000-0000-0000B6990000}"/>
    <cellStyle name="Migliaia 55 3 3 8" xfId="39140" xr:uid="{00000000-0005-0000-0000-0000B7990000}"/>
    <cellStyle name="Migliaia 55 3 3 9" xfId="13106" xr:uid="{00000000-0005-0000-0000-0000B8990000}"/>
    <cellStyle name="Migliaia 55 3 4" xfId="3317" xr:uid="{00000000-0005-0000-0000-0000B9990000}"/>
    <cellStyle name="Migliaia 55 3 4 2" xfId="4827" xr:uid="{00000000-0005-0000-0000-0000BA990000}"/>
    <cellStyle name="Migliaia 55 3 4 2 2" xfId="10779" xr:uid="{00000000-0005-0000-0000-0000BB990000}"/>
    <cellStyle name="Migliaia 55 3 4 2 3" xfId="14936" xr:uid="{00000000-0005-0000-0000-0000BC990000}"/>
    <cellStyle name="Migliaia 55 3 4 2 4" xfId="17297" xr:uid="{00000000-0005-0000-0000-0000BD990000}"/>
    <cellStyle name="Migliaia 55 3 4 2 5" xfId="28762" xr:uid="{00000000-0005-0000-0000-0000BE990000}"/>
    <cellStyle name="Migliaia 55 3 4 2 6" xfId="13109" xr:uid="{00000000-0005-0000-0000-0000BF990000}"/>
    <cellStyle name="Migliaia 55 3 4 3" xfId="10027" xr:uid="{00000000-0005-0000-0000-0000C0990000}"/>
    <cellStyle name="Migliaia 55 3 4 3 2" xfId="31762" xr:uid="{00000000-0005-0000-0000-0000C1990000}"/>
    <cellStyle name="Migliaia 55 3 4 3 2 2" xfId="36922" xr:uid="{00000000-0005-0000-0000-0000C2990000}"/>
    <cellStyle name="Migliaia 55 3 4 3 2 3" xfId="42224" xr:uid="{00000000-0005-0000-0000-0000C3990000}"/>
    <cellStyle name="Migliaia 55 3 4 3 3" xfId="34271" xr:uid="{00000000-0005-0000-0000-0000C4990000}"/>
    <cellStyle name="Migliaia 55 3 4 3 4" xfId="39573" xr:uid="{00000000-0005-0000-0000-0000C5990000}"/>
    <cellStyle name="Migliaia 55 3 4 4" xfId="17296" xr:uid="{00000000-0005-0000-0000-0000C6990000}"/>
    <cellStyle name="Migliaia 55 3 4 4 2" xfId="36494" xr:uid="{00000000-0005-0000-0000-0000C7990000}"/>
    <cellStyle name="Migliaia 55 3 4 4 3" xfId="41796" xr:uid="{00000000-0005-0000-0000-0000C8990000}"/>
    <cellStyle name="Migliaia 55 3 4 4 4" xfId="30868" xr:uid="{00000000-0005-0000-0000-0000C9990000}"/>
    <cellStyle name="Migliaia 55 3 4 5" xfId="33844" xr:uid="{00000000-0005-0000-0000-0000CA990000}"/>
    <cellStyle name="Migliaia 55 3 4 6" xfId="39145" xr:uid="{00000000-0005-0000-0000-0000CB990000}"/>
    <cellStyle name="Migliaia 55 3 4 7" xfId="13108" xr:uid="{00000000-0005-0000-0000-0000CC990000}"/>
    <cellStyle name="Migliaia 55 3 5" xfId="4167" xr:uid="{00000000-0005-0000-0000-0000CD990000}"/>
    <cellStyle name="Migliaia 55 3 5 2" xfId="10637" xr:uid="{00000000-0005-0000-0000-0000CE990000}"/>
    <cellStyle name="Migliaia 55 3 5 2 2" xfId="31763" xr:uid="{00000000-0005-0000-0000-0000CF990000}"/>
    <cellStyle name="Migliaia 55 3 5 2 2 2" xfId="36923" xr:uid="{00000000-0005-0000-0000-0000D0990000}"/>
    <cellStyle name="Migliaia 55 3 5 2 2 3" xfId="42225" xr:uid="{00000000-0005-0000-0000-0000D1990000}"/>
    <cellStyle name="Migliaia 55 3 5 2 3" xfId="34272" xr:uid="{00000000-0005-0000-0000-0000D2990000}"/>
    <cellStyle name="Migliaia 55 3 5 2 4" xfId="39574" xr:uid="{00000000-0005-0000-0000-0000D3990000}"/>
    <cellStyle name="Migliaia 55 3 5 3" xfId="17298" xr:uid="{00000000-0005-0000-0000-0000D4990000}"/>
    <cellStyle name="Migliaia 55 3 5 3 2" xfId="36495" xr:uid="{00000000-0005-0000-0000-0000D5990000}"/>
    <cellStyle name="Migliaia 55 3 5 3 3" xfId="41797" xr:uid="{00000000-0005-0000-0000-0000D6990000}"/>
    <cellStyle name="Migliaia 55 3 5 3 4" xfId="30869" xr:uid="{00000000-0005-0000-0000-0000D7990000}"/>
    <cellStyle name="Migliaia 55 3 5 4" xfId="33845" xr:uid="{00000000-0005-0000-0000-0000D8990000}"/>
    <cellStyle name="Migliaia 55 3 5 5" xfId="39146" xr:uid="{00000000-0005-0000-0000-0000D9990000}"/>
    <cellStyle name="Migliaia 55 3 5 6" xfId="13110" xr:uid="{00000000-0005-0000-0000-0000DA990000}"/>
    <cellStyle name="Migliaia 55 3 6" xfId="3765" xr:uid="{00000000-0005-0000-0000-0000DB990000}"/>
    <cellStyle name="Migliaia 55 3 6 2" xfId="10342" xr:uid="{00000000-0005-0000-0000-0000DC990000}"/>
    <cellStyle name="Migliaia 55 3 6 2 2" xfId="36496" xr:uid="{00000000-0005-0000-0000-0000DD990000}"/>
    <cellStyle name="Migliaia 55 3 6 2 3" xfId="41798" xr:uid="{00000000-0005-0000-0000-0000DE990000}"/>
    <cellStyle name="Migliaia 55 3 6 3" xfId="14337" xr:uid="{00000000-0005-0000-0000-0000DF990000}"/>
    <cellStyle name="Migliaia 55 3 6 4" xfId="17299" xr:uid="{00000000-0005-0000-0000-0000E0990000}"/>
    <cellStyle name="Migliaia 55 3 6 4 2" xfId="39147" xr:uid="{00000000-0005-0000-0000-0000E1990000}"/>
    <cellStyle name="Migliaia 55 3 6 5" xfId="13111" xr:uid="{00000000-0005-0000-0000-0000E2990000}"/>
    <cellStyle name="Migliaia 55 3 7" xfId="7833" xr:uid="{00000000-0005-0000-0000-0000E3990000}"/>
    <cellStyle name="Migliaia 55 3 7 2" xfId="30870" xr:uid="{00000000-0005-0000-0000-0000E4990000}"/>
    <cellStyle name="Migliaia 55 3 7 2 2" xfId="36497" xr:uid="{00000000-0005-0000-0000-0000E5990000}"/>
    <cellStyle name="Migliaia 55 3 7 2 3" xfId="41799" xr:uid="{00000000-0005-0000-0000-0000E6990000}"/>
    <cellStyle name="Migliaia 55 3 7 3" xfId="33846" xr:uid="{00000000-0005-0000-0000-0000E7990000}"/>
    <cellStyle name="Migliaia 55 3 7 4" xfId="39148" xr:uid="{00000000-0005-0000-0000-0000E8990000}"/>
    <cellStyle name="Migliaia 55 3 8" xfId="13583" xr:uid="{00000000-0005-0000-0000-0000E9990000}"/>
    <cellStyle name="Migliaia 55 3 8 2" xfId="30871" xr:uid="{00000000-0005-0000-0000-0000EA990000}"/>
    <cellStyle name="Migliaia 55 3 8 2 2" xfId="36498" xr:uid="{00000000-0005-0000-0000-0000EB990000}"/>
    <cellStyle name="Migliaia 55 3 8 2 3" xfId="41800" xr:uid="{00000000-0005-0000-0000-0000EC990000}"/>
    <cellStyle name="Migliaia 55 3 8 3" xfId="33847" xr:uid="{00000000-0005-0000-0000-0000ED990000}"/>
    <cellStyle name="Migliaia 55 3 8 4" xfId="39149" xr:uid="{00000000-0005-0000-0000-0000EE990000}"/>
    <cellStyle name="Migliaia 55 3 8 5" xfId="21668" xr:uid="{00000000-0005-0000-0000-0000EF990000}"/>
    <cellStyle name="Migliaia 55 3 9" xfId="17290" xr:uid="{00000000-0005-0000-0000-0000F0990000}"/>
    <cellStyle name="Migliaia 55 4" xfId="669" xr:uid="{00000000-0005-0000-0000-0000F1990000}"/>
    <cellStyle name="Migliaia 55 4 2" xfId="4603" xr:uid="{00000000-0005-0000-0000-0000F2990000}"/>
    <cellStyle name="Migliaia 55 4 2 2" xfId="5191" xr:uid="{00000000-0005-0000-0000-0000F3990000}"/>
    <cellStyle name="Migliaia 55 4 2 2 2" xfId="30872" xr:uid="{00000000-0005-0000-0000-0000F4990000}"/>
    <cellStyle name="Migliaia 55 4 2 2 2 2" xfId="36499" xr:uid="{00000000-0005-0000-0000-0000F5990000}"/>
    <cellStyle name="Migliaia 55 4 2 2 2 3" xfId="41801" xr:uid="{00000000-0005-0000-0000-0000F6990000}"/>
    <cellStyle name="Migliaia 55 4 2 2 3" xfId="33848" xr:uid="{00000000-0005-0000-0000-0000F7990000}"/>
    <cellStyle name="Migliaia 55 4 2 2 4" xfId="39150" xr:uid="{00000000-0005-0000-0000-0000F8990000}"/>
    <cellStyle name="Migliaia 55 4 2 3" xfId="8394" xr:uid="{00000000-0005-0000-0000-0000F9990000}"/>
    <cellStyle name="Migliaia 55 4 2 3 2" xfId="30873" xr:uid="{00000000-0005-0000-0000-0000FA990000}"/>
    <cellStyle name="Migliaia 55 4 2 3 2 2" xfId="36500" xr:uid="{00000000-0005-0000-0000-0000FB990000}"/>
    <cellStyle name="Migliaia 55 4 2 3 2 3" xfId="41802" xr:uid="{00000000-0005-0000-0000-0000FC990000}"/>
    <cellStyle name="Migliaia 55 4 2 3 3" xfId="33849" xr:uid="{00000000-0005-0000-0000-0000FD990000}"/>
    <cellStyle name="Migliaia 55 4 2 3 4" xfId="39151" xr:uid="{00000000-0005-0000-0000-0000FE990000}"/>
    <cellStyle name="Migliaia 55 4 2 4" xfId="7745" xr:uid="{00000000-0005-0000-0000-0000FF990000}"/>
    <cellStyle name="Migliaia 55 4 2 5" xfId="7157" xr:uid="{00000000-0005-0000-0000-0000009A0000}"/>
    <cellStyle name="Migliaia 55 4 2 5 2" xfId="17930" xr:uid="{00000000-0005-0000-0000-0000019A0000}"/>
    <cellStyle name="Migliaia 55 4 2 5 3" xfId="43802" xr:uid="{00000000-0005-0000-0000-0000029A0000}"/>
    <cellStyle name="Migliaia 55 4 2 5 4" xfId="46923" xr:uid="{00000000-0005-0000-0000-0000039A0000}"/>
    <cellStyle name="Migliaia 55 4 2 5 5" xfId="49939" xr:uid="{00000000-0005-0000-0000-0000049A0000}"/>
    <cellStyle name="Migliaia 55 4 2 6" xfId="17301" xr:uid="{00000000-0005-0000-0000-0000059A0000}"/>
    <cellStyle name="Migliaia 55 4 2 7" xfId="21670" xr:uid="{00000000-0005-0000-0000-0000069A0000}"/>
    <cellStyle name="Migliaia 55 4 3" xfId="5192" xr:uid="{00000000-0005-0000-0000-0000079A0000}"/>
    <cellStyle name="Migliaia 55 4 3 2" xfId="14572" xr:uid="{00000000-0005-0000-0000-0000089A0000}"/>
    <cellStyle name="Migliaia 55 4 3 2 2" xfId="36501" xr:uid="{00000000-0005-0000-0000-0000099A0000}"/>
    <cellStyle name="Migliaia 55 4 3 2 3" xfId="41803" xr:uid="{00000000-0005-0000-0000-00000A9A0000}"/>
    <cellStyle name="Migliaia 55 4 3 3" xfId="33850" xr:uid="{00000000-0005-0000-0000-00000B9A0000}"/>
    <cellStyle name="Migliaia 55 4 3 4" xfId="39152" xr:uid="{00000000-0005-0000-0000-00000C9A0000}"/>
    <cellStyle name="Migliaia 55 4 3 5" xfId="13581" xr:uid="{00000000-0005-0000-0000-00000D9A0000}"/>
    <cellStyle name="Migliaia 55 4 4" xfId="8395" xr:uid="{00000000-0005-0000-0000-00000E9A0000}"/>
    <cellStyle name="Migliaia 55 4 4 2" xfId="30874" xr:uid="{00000000-0005-0000-0000-00000F9A0000}"/>
    <cellStyle name="Migliaia 55 4 4 2 2" xfId="36502" xr:uid="{00000000-0005-0000-0000-0000109A0000}"/>
    <cellStyle name="Migliaia 55 4 4 2 3" xfId="41804" xr:uid="{00000000-0005-0000-0000-0000119A0000}"/>
    <cellStyle name="Migliaia 55 4 4 3" xfId="33851" xr:uid="{00000000-0005-0000-0000-0000129A0000}"/>
    <cellStyle name="Migliaia 55 4 4 4" xfId="39153" xr:uid="{00000000-0005-0000-0000-0000139A0000}"/>
    <cellStyle name="Migliaia 55 4 5" xfId="7744" xr:uid="{00000000-0005-0000-0000-0000149A0000}"/>
    <cellStyle name="Migliaia 55 4 5 2" xfId="30875" xr:uid="{00000000-0005-0000-0000-0000159A0000}"/>
    <cellStyle name="Migliaia 55 4 5 2 2" xfId="36503" xr:uid="{00000000-0005-0000-0000-0000169A0000}"/>
    <cellStyle name="Migliaia 55 4 5 2 3" xfId="41805" xr:uid="{00000000-0005-0000-0000-0000179A0000}"/>
    <cellStyle name="Migliaia 55 4 5 3" xfId="33852" xr:uid="{00000000-0005-0000-0000-0000189A0000}"/>
    <cellStyle name="Migliaia 55 4 5 4" xfId="39154" xr:uid="{00000000-0005-0000-0000-0000199A0000}"/>
    <cellStyle name="Migliaia 55 4 6" xfId="7156" xr:uid="{00000000-0005-0000-0000-00001A9A0000}"/>
    <cellStyle name="Migliaia 55 4 6 2" xfId="17929" xr:uid="{00000000-0005-0000-0000-00001B9A0000}"/>
    <cellStyle name="Migliaia 55 4 6 2 2" xfId="36504" xr:uid="{00000000-0005-0000-0000-00001C9A0000}"/>
    <cellStyle name="Migliaia 55 4 6 2 3" xfId="41806" xr:uid="{00000000-0005-0000-0000-00001D9A0000}"/>
    <cellStyle name="Migliaia 55 4 6 2 4" xfId="30876" xr:uid="{00000000-0005-0000-0000-00001E9A0000}"/>
    <cellStyle name="Migliaia 55 4 6 3" xfId="33853" xr:uid="{00000000-0005-0000-0000-00001F9A0000}"/>
    <cellStyle name="Migliaia 55 4 6 4" xfId="39155" xr:uid="{00000000-0005-0000-0000-0000209A0000}"/>
    <cellStyle name="Migliaia 55 4 6 5" xfId="21671" xr:uid="{00000000-0005-0000-0000-0000219A0000}"/>
    <cellStyle name="Migliaia 55 4 6 6" xfId="21467" xr:uid="{00000000-0005-0000-0000-0000229A0000}"/>
    <cellStyle name="Migliaia 55 4 6 7" xfId="46922" xr:uid="{00000000-0005-0000-0000-0000239A0000}"/>
    <cellStyle name="Migliaia 55 4 6 8" xfId="49938" xr:uid="{00000000-0005-0000-0000-0000249A0000}"/>
    <cellStyle name="Migliaia 55 4 7" xfId="17300" xr:uid="{00000000-0005-0000-0000-0000259A0000}"/>
    <cellStyle name="Migliaia 55 4 7 2" xfId="30877" xr:uid="{00000000-0005-0000-0000-0000269A0000}"/>
    <cellStyle name="Migliaia 55 4 7 2 2" xfId="36505" xr:uid="{00000000-0005-0000-0000-0000279A0000}"/>
    <cellStyle name="Migliaia 55 4 7 2 3" xfId="41807" xr:uid="{00000000-0005-0000-0000-0000289A0000}"/>
    <cellStyle name="Migliaia 55 4 7 3" xfId="33854" xr:uid="{00000000-0005-0000-0000-0000299A0000}"/>
    <cellStyle name="Migliaia 55 4 7 4" xfId="39156" xr:uid="{00000000-0005-0000-0000-00002A9A0000}"/>
    <cellStyle name="Migliaia 55 4 7 5" xfId="21672" xr:uid="{00000000-0005-0000-0000-00002B9A0000}"/>
    <cellStyle name="Migliaia 55 4 8" xfId="21669" xr:uid="{00000000-0005-0000-0000-00002C9A0000}"/>
    <cellStyle name="Migliaia 55 4 9" xfId="2629" xr:uid="{00000000-0005-0000-0000-00002D9A0000}"/>
    <cellStyle name="Migliaia 55 5" xfId="670" xr:uid="{00000000-0005-0000-0000-00002E9A0000}"/>
    <cellStyle name="Migliaia 55 5 2" xfId="4604" xr:uid="{00000000-0005-0000-0000-00002F9A0000}"/>
    <cellStyle name="Migliaia 55 5 2 2" xfId="14823" xr:uid="{00000000-0005-0000-0000-0000309A0000}"/>
    <cellStyle name="Migliaia 55 5 2 2 2" xfId="36506" xr:uid="{00000000-0005-0000-0000-0000319A0000}"/>
    <cellStyle name="Migliaia 55 5 2 2 3" xfId="41808" xr:uid="{00000000-0005-0000-0000-0000329A0000}"/>
    <cellStyle name="Migliaia 55 5 2 3" xfId="17303" xr:uid="{00000000-0005-0000-0000-0000339A0000}"/>
    <cellStyle name="Migliaia 55 5 2 3 2" xfId="33855" xr:uid="{00000000-0005-0000-0000-0000349A0000}"/>
    <cellStyle name="Migliaia 55 5 2 4" xfId="39157" xr:uid="{00000000-0005-0000-0000-0000359A0000}"/>
    <cellStyle name="Migliaia 55 5 2 5" xfId="13112" xr:uid="{00000000-0005-0000-0000-0000369A0000}"/>
    <cellStyle name="Migliaia 55 5 3" xfId="7746" xr:uid="{00000000-0005-0000-0000-0000379A0000}"/>
    <cellStyle name="Migliaia 55 5 3 2" xfId="30878" xr:uid="{00000000-0005-0000-0000-0000389A0000}"/>
    <cellStyle name="Migliaia 55 5 3 2 2" xfId="36507" xr:uid="{00000000-0005-0000-0000-0000399A0000}"/>
    <cellStyle name="Migliaia 55 5 3 2 3" xfId="41809" xr:uid="{00000000-0005-0000-0000-00003A9A0000}"/>
    <cellStyle name="Migliaia 55 5 3 3" xfId="33856" xr:uid="{00000000-0005-0000-0000-00003B9A0000}"/>
    <cellStyle name="Migliaia 55 5 3 4" xfId="39158" xr:uid="{00000000-0005-0000-0000-00003C9A0000}"/>
    <cellStyle name="Migliaia 55 5 4" xfId="7158" xr:uid="{00000000-0005-0000-0000-00003D9A0000}"/>
    <cellStyle name="Migliaia 55 5 4 2" xfId="17931" xr:uid="{00000000-0005-0000-0000-00003E9A0000}"/>
    <cellStyle name="Migliaia 55 5 4 2 2" xfId="36508" xr:uid="{00000000-0005-0000-0000-00003F9A0000}"/>
    <cellStyle name="Migliaia 55 5 4 2 3" xfId="41810" xr:uid="{00000000-0005-0000-0000-0000409A0000}"/>
    <cellStyle name="Migliaia 55 5 4 2 4" xfId="30879" xr:uid="{00000000-0005-0000-0000-0000419A0000}"/>
    <cellStyle name="Migliaia 55 5 4 3" xfId="33857" xr:uid="{00000000-0005-0000-0000-0000429A0000}"/>
    <cellStyle name="Migliaia 55 5 4 4" xfId="39159" xr:uid="{00000000-0005-0000-0000-0000439A0000}"/>
    <cellStyle name="Migliaia 55 5 4 5" xfId="21674" xr:uid="{00000000-0005-0000-0000-0000449A0000}"/>
    <cellStyle name="Migliaia 55 5 4 6" xfId="28828" xr:uid="{00000000-0005-0000-0000-0000459A0000}"/>
    <cellStyle name="Migliaia 55 5 4 7" xfId="46924" xr:uid="{00000000-0005-0000-0000-0000469A0000}"/>
    <cellStyle name="Migliaia 55 5 4 8" xfId="49940" xr:uid="{00000000-0005-0000-0000-0000479A0000}"/>
    <cellStyle name="Migliaia 55 5 5" xfId="17302" xr:uid="{00000000-0005-0000-0000-0000489A0000}"/>
    <cellStyle name="Migliaia 55 5 5 2" xfId="30880" xr:uid="{00000000-0005-0000-0000-0000499A0000}"/>
    <cellStyle name="Migliaia 55 5 5 2 2" xfId="36509" xr:uid="{00000000-0005-0000-0000-00004A9A0000}"/>
    <cellStyle name="Migliaia 55 5 5 2 3" xfId="41811" xr:uid="{00000000-0005-0000-0000-00004B9A0000}"/>
    <cellStyle name="Migliaia 55 5 5 3" xfId="33858" xr:uid="{00000000-0005-0000-0000-00004C9A0000}"/>
    <cellStyle name="Migliaia 55 5 5 4" xfId="39160" xr:uid="{00000000-0005-0000-0000-00004D9A0000}"/>
    <cellStyle name="Migliaia 55 5 5 5" xfId="21675" xr:uid="{00000000-0005-0000-0000-00004E9A0000}"/>
    <cellStyle name="Migliaia 55 5 6" xfId="21676" xr:uid="{00000000-0005-0000-0000-00004F9A0000}"/>
    <cellStyle name="Migliaia 55 5 6 2" xfId="30881" xr:uid="{00000000-0005-0000-0000-0000509A0000}"/>
    <cellStyle name="Migliaia 55 5 6 2 2" xfId="36510" xr:uid="{00000000-0005-0000-0000-0000519A0000}"/>
    <cellStyle name="Migliaia 55 5 6 2 3" xfId="41812" xr:uid="{00000000-0005-0000-0000-0000529A0000}"/>
    <cellStyle name="Migliaia 55 5 6 3" xfId="33859" xr:uid="{00000000-0005-0000-0000-0000539A0000}"/>
    <cellStyle name="Migliaia 55 5 6 4" xfId="39161" xr:uid="{00000000-0005-0000-0000-0000549A0000}"/>
    <cellStyle name="Migliaia 55 5 7" xfId="21673" xr:uid="{00000000-0005-0000-0000-0000559A0000}"/>
    <cellStyle name="Migliaia 55 5 8" xfId="2630" xr:uid="{00000000-0005-0000-0000-0000569A0000}"/>
    <cellStyle name="Migliaia 55 6" xfId="2625" xr:uid="{00000000-0005-0000-0000-0000579A0000}"/>
    <cellStyle name="Migliaia 55 6 2" xfId="4599" xr:uid="{00000000-0005-0000-0000-0000589A0000}"/>
    <cellStyle name="Migliaia 55 6 2 2" xfId="6091" xr:uid="{00000000-0005-0000-0000-0000599A0000}"/>
    <cellStyle name="Migliaia 55 6 2 3" xfId="14340" xr:uid="{00000000-0005-0000-0000-00005A9A0000}"/>
    <cellStyle name="Migliaia 55 6 2 4" xfId="17305" xr:uid="{00000000-0005-0000-0000-00005B9A0000}"/>
    <cellStyle name="Migliaia 55 6 2 5" xfId="28763" xr:uid="{00000000-0005-0000-0000-00005C9A0000}"/>
    <cellStyle name="Migliaia 55 6 2 6" xfId="13114" xr:uid="{00000000-0005-0000-0000-00005D9A0000}"/>
    <cellStyle name="Migliaia 55 6 3" xfId="5843" xr:uid="{00000000-0005-0000-0000-00005E9A0000}"/>
    <cellStyle name="Migliaia 55 6 3 2" xfId="31764" xr:uid="{00000000-0005-0000-0000-00005F9A0000}"/>
    <cellStyle name="Migliaia 55 6 3 2 2" xfId="36924" xr:uid="{00000000-0005-0000-0000-0000609A0000}"/>
    <cellStyle name="Migliaia 55 6 3 2 3" xfId="42226" xr:uid="{00000000-0005-0000-0000-0000619A0000}"/>
    <cellStyle name="Migliaia 55 6 3 3" xfId="34273" xr:uid="{00000000-0005-0000-0000-0000629A0000}"/>
    <cellStyle name="Migliaia 55 6 3 4" xfId="39575" xr:uid="{00000000-0005-0000-0000-0000639A0000}"/>
    <cellStyle name="Migliaia 55 6 4" xfId="17304" xr:uid="{00000000-0005-0000-0000-0000649A0000}"/>
    <cellStyle name="Migliaia 55 6 4 2" xfId="36511" xr:uid="{00000000-0005-0000-0000-0000659A0000}"/>
    <cellStyle name="Migliaia 55 6 4 3" xfId="41813" xr:uid="{00000000-0005-0000-0000-0000669A0000}"/>
    <cellStyle name="Migliaia 55 6 4 4" xfId="30882" xr:uid="{00000000-0005-0000-0000-0000679A0000}"/>
    <cellStyle name="Migliaia 55 6 5" xfId="33860" xr:uid="{00000000-0005-0000-0000-0000689A0000}"/>
    <cellStyle name="Migliaia 55 6 6" xfId="39162" xr:uid="{00000000-0005-0000-0000-0000699A0000}"/>
    <cellStyle name="Migliaia 55 6 7" xfId="13113" xr:uid="{00000000-0005-0000-0000-00006A9A0000}"/>
    <cellStyle name="Migliaia 55 7" xfId="4165" xr:uid="{00000000-0005-0000-0000-00006B9A0000}"/>
    <cellStyle name="Migliaia 55 7 2" xfId="10635" xr:uid="{00000000-0005-0000-0000-00006C9A0000}"/>
    <cellStyle name="Migliaia 55 7 2 2" xfId="31765" xr:uid="{00000000-0005-0000-0000-00006D9A0000}"/>
    <cellStyle name="Migliaia 55 7 2 2 2" xfId="36925" xr:uid="{00000000-0005-0000-0000-00006E9A0000}"/>
    <cellStyle name="Migliaia 55 7 2 2 3" xfId="42227" xr:uid="{00000000-0005-0000-0000-00006F9A0000}"/>
    <cellStyle name="Migliaia 55 7 2 3" xfId="34274" xr:uid="{00000000-0005-0000-0000-0000709A0000}"/>
    <cellStyle name="Migliaia 55 7 2 4" xfId="39576" xr:uid="{00000000-0005-0000-0000-0000719A0000}"/>
    <cellStyle name="Migliaia 55 7 3" xfId="17306" xr:uid="{00000000-0005-0000-0000-0000729A0000}"/>
    <cellStyle name="Migliaia 55 7 3 2" xfId="30883" xr:uid="{00000000-0005-0000-0000-0000739A0000}"/>
    <cellStyle name="Migliaia 55 7 4" xfId="21677" xr:uid="{00000000-0005-0000-0000-0000749A0000}"/>
    <cellStyle name="Migliaia 55 7 5" xfId="13115" xr:uid="{00000000-0005-0000-0000-0000759A0000}"/>
    <cellStyle name="Migliaia 55 8" xfId="3763" xr:uid="{00000000-0005-0000-0000-0000769A0000}"/>
    <cellStyle name="Migliaia 55 8 2" xfId="10340" xr:uid="{00000000-0005-0000-0000-0000779A0000}"/>
    <cellStyle name="Migliaia 55 8 2 2" xfId="31766" xr:uid="{00000000-0005-0000-0000-0000789A0000}"/>
    <cellStyle name="Migliaia 55 8 2 2 2" xfId="36926" xr:uid="{00000000-0005-0000-0000-0000799A0000}"/>
    <cellStyle name="Migliaia 55 8 2 2 3" xfId="42228" xr:uid="{00000000-0005-0000-0000-00007A9A0000}"/>
    <cellStyle name="Migliaia 55 8 2 3" xfId="34275" xr:uid="{00000000-0005-0000-0000-00007B9A0000}"/>
    <cellStyle name="Migliaia 55 8 2 4" xfId="39577" xr:uid="{00000000-0005-0000-0000-00007C9A0000}"/>
    <cellStyle name="Migliaia 55 8 3" xfId="17307" xr:uid="{00000000-0005-0000-0000-00007D9A0000}"/>
    <cellStyle name="Migliaia 55 8 3 2" xfId="30884" xr:uid="{00000000-0005-0000-0000-00007E9A0000}"/>
    <cellStyle name="Migliaia 55 8 4" xfId="21678" xr:uid="{00000000-0005-0000-0000-00007F9A0000}"/>
    <cellStyle name="Migliaia 55 8 5" xfId="13116" xr:uid="{00000000-0005-0000-0000-0000809A0000}"/>
    <cellStyle name="Migliaia 55 9" xfId="13541" xr:uid="{00000000-0005-0000-0000-0000819A0000}"/>
    <cellStyle name="Migliaia 55 9 2" xfId="30885" xr:uid="{00000000-0005-0000-0000-0000829A0000}"/>
    <cellStyle name="Migliaia 55 9 3" xfId="21679" xr:uid="{00000000-0005-0000-0000-0000839A0000}"/>
    <cellStyle name="Migliaia 56" xfId="671" xr:uid="{00000000-0005-0000-0000-0000849A0000}"/>
    <cellStyle name="Migliaia 56 10" xfId="17308" xr:uid="{00000000-0005-0000-0000-0000859A0000}"/>
    <cellStyle name="Migliaia 56 10 2" xfId="30886" xr:uid="{00000000-0005-0000-0000-0000869A0000}"/>
    <cellStyle name="Migliaia 56 11" xfId="21680" xr:uid="{00000000-0005-0000-0000-0000879A0000}"/>
    <cellStyle name="Migliaia 56 12" xfId="1936" xr:uid="{00000000-0005-0000-0000-0000889A0000}"/>
    <cellStyle name="Migliaia 56 2" xfId="672" xr:uid="{00000000-0005-0000-0000-0000899A0000}"/>
    <cellStyle name="Migliaia 56 2 2" xfId="2632" xr:uid="{00000000-0005-0000-0000-00008A9A0000}"/>
    <cellStyle name="Migliaia 56 2 2 2" xfId="4606" xr:uid="{00000000-0005-0000-0000-00008B9A0000}"/>
    <cellStyle name="Migliaia 56 2 2 2 2" xfId="10720" xr:uid="{00000000-0005-0000-0000-00008C9A0000}"/>
    <cellStyle name="Migliaia 56 2 2 2 2 2" xfId="30889" xr:uid="{00000000-0005-0000-0000-00008D9A0000}"/>
    <cellStyle name="Migliaia 56 2 2 2 3" xfId="14824" xr:uid="{00000000-0005-0000-0000-00008E9A0000}"/>
    <cellStyle name="Migliaia 56 2 2 2 4" xfId="17311" xr:uid="{00000000-0005-0000-0000-00008F9A0000}"/>
    <cellStyle name="Migliaia 56 2 2 2 5" xfId="21683" xr:uid="{00000000-0005-0000-0000-0000909A0000}"/>
    <cellStyle name="Migliaia 56 2 2 2 6" xfId="13117" xr:uid="{00000000-0005-0000-0000-0000919A0000}"/>
    <cellStyle name="Migliaia 56 2 2 3" xfId="7945" xr:uid="{00000000-0005-0000-0000-0000929A0000}"/>
    <cellStyle name="Migliaia 56 2 2 3 2" xfId="31767" xr:uid="{00000000-0005-0000-0000-0000939A0000}"/>
    <cellStyle name="Migliaia 56 2 2 3 2 2" xfId="36927" xr:uid="{00000000-0005-0000-0000-0000949A0000}"/>
    <cellStyle name="Migliaia 56 2 2 3 2 3" xfId="42229" xr:uid="{00000000-0005-0000-0000-0000959A0000}"/>
    <cellStyle name="Migliaia 56 2 2 3 3" xfId="34276" xr:uid="{00000000-0005-0000-0000-0000969A0000}"/>
    <cellStyle name="Migliaia 56 2 2 3 4" xfId="39578" xr:uid="{00000000-0005-0000-0000-0000979A0000}"/>
    <cellStyle name="Migliaia 56 2 2 4" xfId="7159" xr:uid="{00000000-0005-0000-0000-0000989A0000}"/>
    <cellStyle name="Migliaia 56 2 2 4 2" xfId="17932" xr:uid="{00000000-0005-0000-0000-0000999A0000}"/>
    <cellStyle name="Migliaia 56 2 2 4 3" xfId="30888" xr:uid="{00000000-0005-0000-0000-00009A9A0000}"/>
    <cellStyle name="Migliaia 56 2 2 4 4" xfId="43745" xr:uid="{00000000-0005-0000-0000-00009B9A0000}"/>
    <cellStyle name="Migliaia 56 2 2 4 5" xfId="46925" xr:uid="{00000000-0005-0000-0000-00009C9A0000}"/>
    <cellStyle name="Migliaia 56 2 2 4 6" xfId="49941" xr:uid="{00000000-0005-0000-0000-00009D9A0000}"/>
    <cellStyle name="Migliaia 56 2 2 5" xfId="17310" xr:uid="{00000000-0005-0000-0000-00009E9A0000}"/>
    <cellStyle name="Migliaia 56 2 2 6" xfId="21682" xr:uid="{00000000-0005-0000-0000-00009F9A0000}"/>
    <cellStyle name="Migliaia 56 2 3" xfId="4169" xr:uid="{00000000-0005-0000-0000-0000A09A0000}"/>
    <cellStyle name="Migliaia 56 2 3 2" xfId="10639" xr:uid="{00000000-0005-0000-0000-0000A19A0000}"/>
    <cellStyle name="Migliaia 56 2 3 2 2" xfId="31768" xr:uid="{00000000-0005-0000-0000-0000A29A0000}"/>
    <cellStyle name="Migliaia 56 2 3 2 2 2" xfId="36928" xr:uid="{00000000-0005-0000-0000-0000A39A0000}"/>
    <cellStyle name="Migliaia 56 2 3 2 2 3" xfId="42230" xr:uid="{00000000-0005-0000-0000-0000A49A0000}"/>
    <cellStyle name="Migliaia 56 2 3 2 3" xfId="34277" xr:uid="{00000000-0005-0000-0000-0000A59A0000}"/>
    <cellStyle name="Migliaia 56 2 3 2 4" xfId="39579" xr:uid="{00000000-0005-0000-0000-0000A69A0000}"/>
    <cellStyle name="Migliaia 56 2 3 3" xfId="17312" xr:uid="{00000000-0005-0000-0000-0000A79A0000}"/>
    <cellStyle name="Migliaia 56 2 3 3 2" xfId="30890" xr:uid="{00000000-0005-0000-0000-0000A89A0000}"/>
    <cellStyle name="Migliaia 56 2 3 4" xfId="21684" xr:uid="{00000000-0005-0000-0000-0000A99A0000}"/>
    <cellStyle name="Migliaia 56 2 3 5" xfId="13118" xr:uid="{00000000-0005-0000-0000-0000AA9A0000}"/>
    <cellStyle name="Migliaia 56 2 4" xfId="3768" xr:uid="{00000000-0005-0000-0000-0000AB9A0000}"/>
    <cellStyle name="Migliaia 56 2 4 2" xfId="10344" xr:uid="{00000000-0005-0000-0000-0000AC9A0000}"/>
    <cellStyle name="Migliaia 56 2 4 2 2" xfId="30891" xr:uid="{00000000-0005-0000-0000-0000AD9A0000}"/>
    <cellStyle name="Migliaia 56 2 4 3" xfId="14911" xr:uid="{00000000-0005-0000-0000-0000AE9A0000}"/>
    <cellStyle name="Migliaia 56 2 4 4" xfId="17313" xr:uid="{00000000-0005-0000-0000-0000AF9A0000}"/>
    <cellStyle name="Migliaia 56 2 4 5" xfId="21685" xr:uid="{00000000-0005-0000-0000-0000B09A0000}"/>
    <cellStyle name="Migliaia 56 2 4 6" xfId="13119" xr:uid="{00000000-0005-0000-0000-0000B19A0000}"/>
    <cellStyle name="Migliaia 56 2 5" xfId="9460" xr:uid="{00000000-0005-0000-0000-0000B29A0000}"/>
    <cellStyle name="Migliaia 56 2 5 2" xfId="30892" xr:uid="{00000000-0005-0000-0000-0000B39A0000}"/>
    <cellStyle name="Migliaia 56 2 5 3" xfId="21686" xr:uid="{00000000-0005-0000-0000-0000B49A0000}"/>
    <cellStyle name="Migliaia 56 2 6" xfId="17309" xr:uid="{00000000-0005-0000-0000-0000B59A0000}"/>
    <cellStyle name="Migliaia 56 2 6 2" xfId="30893" xr:uid="{00000000-0005-0000-0000-0000B69A0000}"/>
    <cellStyle name="Migliaia 56 2 6 3" xfId="21687" xr:uid="{00000000-0005-0000-0000-0000B79A0000}"/>
    <cellStyle name="Migliaia 56 2 7" xfId="30887" xr:uid="{00000000-0005-0000-0000-0000B89A0000}"/>
    <cellStyle name="Migliaia 56 2 8" xfId="21681" xr:uid="{00000000-0005-0000-0000-0000B99A0000}"/>
    <cellStyle name="Migliaia 56 2 9" xfId="1937" xr:uid="{00000000-0005-0000-0000-0000BA9A0000}"/>
    <cellStyle name="Migliaia 56 3" xfId="673" xr:uid="{00000000-0005-0000-0000-0000BB9A0000}"/>
    <cellStyle name="Migliaia 56 3 10" xfId="21688" xr:uid="{00000000-0005-0000-0000-0000BC9A0000}"/>
    <cellStyle name="Migliaia 56 3 11" xfId="13120" xr:uid="{00000000-0005-0000-0000-0000BD9A0000}"/>
    <cellStyle name="Migliaia 56 3 12" xfId="1938" xr:uid="{00000000-0005-0000-0000-0000BE9A0000}"/>
    <cellStyle name="Migliaia 56 3 2" xfId="674" xr:uid="{00000000-0005-0000-0000-0000BF9A0000}"/>
    <cellStyle name="Migliaia 56 3 2 2" xfId="4608" xr:uid="{00000000-0005-0000-0000-0000C09A0000}"/>
    <cellStyle name="Migliaia 56 3 2 2 2" xfId="8396" xr:uid="{00000000-0005-0000-0000-0000C19A0000}"/>
    <cellStyle name="Migliaia 56 3 2 2 2 2" xfId="14825" xr:uid="{00000000-0005-0000-0000-0000C29A0000}"/>
    <cellStyle name="Migliaia 56 3 2 2 2 2 2" xfId="18201" xr:uid="{00000000-0005-0000-0000-0000C39A0000}"/>
    <cellStyle name="Migliaia 56 3 2 2 2 2 3" xfId="30897" xr:uid="{00000000-0005-0000-0000-0000C49A0000}"/>
    <cellStyle name="Migliaia 56 3 2 2 2 3" xfId="21691" xr:uid="{00000000-0005-0000-0000-0000C59A0000}"/>
    <cellStyle name="Migliaia 56 3 2 2 2 4" xfId="44332" xr:uid="{00000000-0005-0000-0000-0000C69A0000}"/>
    <cellStyle name="Migliaia 56 3 2 2 2 5" xfId="47207" xr:uid="{00000000-0005-0000-0000-0000C79A0000}"/>
    <cellStyle name="Migliaia 56 3 2 2 2 6" xfId="50223" xr:uid="{00000000-0005-0000-0000-0000C89A0000}"/>
    <cellStyle name="Migliaia 56 3 2 2 2 7" xfId="14000" xr:uid="{00000000-0005-0000-0000-0000C99A0000}"/>
    <cellStyle name="Migliaia 56 3 2 2 3" xfId="8459" xr:uid="{00000000-0005-0000-0000-0000CA9A0000}"/>
    <cellStyle name="Migliaia 56 3 2 2 3 2" xfId="30896" xr:uid="{00000000-0005-0000-0000-0000CB9A0000}"/>
    <cellStyle name="Migliaia 56 3 2 2 4" xfId="7160" xr:uid="{00000000-0005-0000-0000-0000CC9A0000}"/>
    <cellStyle name="Migliaia 56 3 2 2 4 2" xfId="17933" xr:uid="{00000000-0005-0000-0000-0000CD9A0000}"/>
    <cellStyle name="Migliaia 56 3 2 2 4 3" xfId="44192" xr:uid="{00000000-0005-0000-0000-0000CE9A0000}"/>
    <cellStyle name="Migliaia 56 3 2 2 4 4" xfId="46926" xr:uid="{00000000-0005-0000-0000-0000CF9A0000}"/>
    <cellStyle name="Migliaia 56 3 2 2 4 5" xfId="49942" xr:uid="{00000000-0005-0000-0000-0000D09A0000}"/>
    <cellStyle name="Migliaia 56 3 2 2 5" xfId="17316" xr:uid="{00000000-0005-0000-0000-0000D19A0000}"/>
    <cellStyle name="Migliaia 56 3 2 2 6" xfId="21690" xr:uid="{00000000-0005-0000-0000-0000D29A0000}"/>
    <cellStyle name="Migliaia 56 3 2 3" xfId="3770" xr:uid="{00000000-0005-0000-0000-0000D39A0000}"/>
    <cellStyle name="Migliaia 56 3 2 3 2" xfId="7849" xr:uid="{00000000-0005-0000-0000-0000D49A0000}"/>
    <cellStyle name="Migliaia 56 3 2 3 2 2" xfId="30898" xr:uid="{00000000-0005-0000-0000-0000D59A0000}"/>
    <cellStyle name="Migliaia 56 3 2 3 3" xfId="8397" xr:uid="{00000000-0005-0000-0000-0000D69A0000}"/>
    <cellStyle name="Migliaia 56 3 2 3 4" xfId="17317" xr:uid="{00000000-0005-0000-0000-0000D79A0000}"/>
    <cellStyle name="Migliaia 56 3 2 3 5" xfId="21692" xr:uid="{00000000-0005-0000-0000-0000D89A0000}"/>
    <cellStyle name="Migliaia 56 3 2 3 6" xfId="13121" xr:uid="{00000000-0005-0000-0000-0000D99A0000}"/>
    <cellStyle name="Migliaia 56 3 2 4" xfId="7747" xr:uid="{00000000-0005-0000-0000-0000DA9A0000}"/>
    <cellStyle name="Migliaia 56 3 2 4 2" xfId="14417" xr:uid="{00000000-0005-0000-0000-0000DB9A0000}"/>
    <cellStyle name="Migliaia 56 3 2 4 2 2" xfId="30899" xr:uid="{00000000-0005-0000-0000-0000DC9A0000}"/>
    <cellStyle name="Migliaia 56 3 2 4 3" xfId="21693" xr:uid="{00000000-0005-0000-0000-0000DD9A0000}"/>
    <cellStyle name="Migliaia 56 3 2 4 4" xfId="13544" xr:uid="{00000000-0005-0000-0000-0000DE9A0000}"/>
    <cellStyle name="Migliaia 56 3 2 5" xfId="13579" xr:uid="{00000000-0005-0000-0000-0000DF9A0000}"/>
    <cellStyle name="Migliaia 56 3 2 5 2" xfId="30900" xr:uid="{00000000-0005-0000-0000-0000E09A0000}"/>
    <cellStyle name="Migliaia 56 3 2 5 3" xfId="21694" xr:uid="{00000000-0005-0000-0000-0000E19A0000}"/>
    <cellStyle name="Migliaia 56 3 2 6" xfId="17315" xr:uid="{00000000-0005-0000-0000-0000E29A0000}"/>
    <cellStyle name="Migliaia 56 3 2 6 2" xfId="30901" xr:uid="{00000000-0005-0000-0000-0000E39A0000}"/>
    <cellStyle name="Migliaia 56 3 2 6 3" xfId="21695" xr:uid="{00000000-0005-0000-0000-0000E49A0000}"/>
    <cellStyle name="Migliaia 56 3 2 7" xfId="30895" xr:uid="{00000000-0005-0000-0000-0000E59A0000}"/>
    <cellStyle name="Migliaia 56 3 2 8" xfId="21689" xr:uid="{00000000-0005-0000-0000-0000E69A0000}"/>
    <cellStyle name="Migliaia 56 3 2 9" xfId="2634" xr:uid="{00000000-0005-0000-0000-0000E79A0000}"/>
    <cellStyle name="Migliaia 56 3 3" xfId="2633" xr:uid="{00000000-0005-0000-0000-0000E89A0000}"/>
    <cellStyle name="Migliaia 56 3 3 2" xfId="4607" xr:uid="{00000000-0005-0000-0000-0000E99A0000}"/>
    <cellStyle name="Migliaia 56 3 3 2 2" xfId="6094" xr:uid="{00000000-0005-0000-0000-0000EA9A0000}"/>
    <cellStyle name="Migliaia 56 3 3 2 2 2" xfId="30903" xr:uid="{00000000-0005-0000-0000-0000EB9A0000}"/>
    <cellStyle name="Migliaia 56 3 3 2 3" xfId="14573" xr:uid="{00000000-0005-0000-0000-0000EC9A0000}"/>
    <cellStyle name="Migliaia 56 3 3 2 4" xfId="17319" xr:uid="{00000000-0005-0000-0000-0000ED9A0000}"/>
    <cellStyle name="Migliaia 56 3 3 2 5" xfId="21697" xr:uid="{00000000-0005-0000-0000-0000EE9A0000}"/>
    <cellStyle name="Migliaia 56 3 3 2 6" xfId="13123" xr:uid="{00000000-0005-0000-0000-0000EF9A0000}"/>
    <cellStyle name="Migliaia 56 3 3 3" xfId="5846" xr:uid="{00000000-0005-0000-0000-0000F09A0000}"/>
    <cellStyle name="Migliaia 56 3 3 3 2" xfId="30904" xr:uid="{00000000-0005-0000-0000-0000F19A0000}"/>
    <cellStyle name="Migliaia 56 3 3 3 3" xfId="21698" xr:uid="{00000000-0005-0000-0000-0000F29A0000}"/>
    <cellStyle name="Migliaia 56 3 3 4" xfId="17318" xr:uid="{00000000-0005-0000-0000-0000F39A0000}"/>
    <cellStyle name="Migliaia 56 3 3 4 2" xfId="30905" xr:uid="{00000000-0005-0000-0000-0000F49A0000}"/>
    <cellStyle name="Migliaia 56 3 3 4 3" xfId="21699" xr:uid="{00000000-0005-0000-0000-0000F59A0000}"/>
    <cellStyle name="Migliaia 56 3 3 4 4" xfId="45168" xr:uid="{00000000-0005-0000-0000-0000F69A0000}"/>
    <cellStyle name="Migliaia 56 3 3 5" xfId="21700" xr:uid="{00000000-0005-0000-0000-0000F79A0000}"/>
    <cellStyle name="Migliaia 56 3 3 5 2" xfId="30906" xr:uid="{00000000-0005-0000-0000-0000F89A0000}"/>
    <cellStyle name="Migliaia 56 3 3 5 3" xfId="45169" xr:uid="{00000000-0005-0000-0000-0000F99A0000}"/>
    <cellStyle name="Migliaia 56 3 3 6" xfId="30902" xr:uid="{00000000-0005-0000-0000-0000FA9A0000}"/>
    <cellStyle name="Migliaia 56 3 3 7" xfId="21696" xr:uid="{00000000-0005-0000-0000-0000FB9A0000}"/>
    <cellStyle name="Migliaia 56 3 3 8" xfId="13122" xr:uid="{00000000-0005-0000-0000-0000FC9A0000}"/>
    <cellStyle name="Migliaia 56 3 4" xfId="3318" xr:uid="{00000000-0005-0000-0000-0000FD9A0000}"/>
    <cellStyle name="Migliaia 56 3 4 2" xfId="4828" xr:uid="{00000000-0005-0000-0000-0000FE9A0000}"/>
    <cellStyle name="Migliaia 56 3 4 2 2" xfId="10780" xr:uid="{00000000-0005-0000-0000-0000FF9A0000}"/>
    <cellStyle name="Migliaia 56 3 4 2 3" xfId="14445" xr:uid="{00000000-0005-0000-0000-0000009B0000}"/>
    <cellStyle name="Migliaia 56 3 4 2 4" xfId="17321" xr:uid="{00000000-0005-0000-0000-0000019B0000}"/>
    <cellStyle name="Migliaia 56 3 4 2 5" xfId="28764" xr:uid="{00000000-0005-0000-0000-0000029B0000}"/>
    <cellStyle name="Migliaia 56 3 4 2 6" xfId="13125" xr:uid="{00000000-0005-0000-0000-0000039B0000}"/>
    <cellStyle name="Migliaia 56 3 4 3" xfId="10028" xr:uid="{00000000-0005-0000-0000-0000049B0000}"/>
    <cellStyle name="Migliaia 56 3 4 3 2" xfId="31769" xr:uid="{00000000-0005-0000-0000-0000059B0000}"/>
    <cellStyle name="Migliaia 56 3 4 3 2 2" xfId="36929" xr:uid="{00000000-0005-0000-0000-0000069B0000}"/>
    <cellStyle name="Migliaia 56 3 4 3 2 3" xfId="42231" xr:uid="{00000000-0005-0000-0000-0000079B0000}"/>
    <cellStyle name="Migliaia 56 3 4 3 3" xfId="34278" xr:uid="{00000000-0005-0000-0000-0000089B0000}"/>
    <cellStyle name="Migliaia 56 3 4 3 4" xfId="39580" xr:uid="{00000000-0005-0000-0000-0000099B0000}"/>
    <cellStyle name="Migliaia 56 3 4 4" xfId="17320" xr:uid="{00000000-0005-0000-0000-00000A9B0000}"/>
    <cellStyle name="Migliaia 56 3 4 4 2" xfId="30907" xr:uid="{00000000-0005-0000-0000-00000B9B0000}"/>
    <cellStyle name="Migliaia 56 3 4 5" xfId="21701" xr:uid="{00000000-0005-0000-0000-00000C9B0000}"/>
    <cellStyle name="Migliaia 56 3 4 6" xfId="13124" xr:uid="{00000000-0005-0000-0000-00000D9B0000}"/>
    <cellStyle name="Migliaia 56 3 5" xfId="4170" xr:uid="{00000000-0005-0000-0000-00000E9B0000}"/>
    <cellStyle name="Migliaia 56 3 5 2" xfId="10640" xr:uid="{00000000-0005-0000-0000-00000F9B0000}"/>
    <cellStyle name="Migliaia 56 3 5 2 2" xfId="31770" xr:uid="{00000000-0005-0000-0000-0000109B0000}"/>
    <cellStyle name="Migliaia 56 3 5 2 2 2" xfId="36930" xr:uid="{00000000-0005-0000-0000-0000119B0000}"/>
    <cellStyle name="Migliaia 56 3 5 2 2 3" xfId="42232" xr:uid="{00000000-0005-0000-0000-0000129B0000}"/>
    <cellStyle name="Migliaia 56 3 5 2 3" xfId="34279" xr:uid="{00000000-0005-0000-0000-0000139B0000}"/>
    <cellStyle name="Migliaia 56 3 5 2 4" xfId="39581" xr:uid="{00000000-0005-0000-0000-0000149B0000}"/>
    <cellStyle name="Migliaia 56 3 5 3" xfId="17322" xr:uid="{00000000-0005-0000-0000-0000159B0000}"/>
    <cellStyle name="Migliaia 56 3 5 3 2" xfId="30908" xr:uid="{00000000-0005-0000-0000-0000169B0000}"/>
    <cellStyle name="Migliaia 56 3 5 4" xfId="21702" xr:uid="{00000000-0005-0000-0000-0000179B0000}"/>
    <cellStyle name="Migliaia 56 3 5 5" xfId="13126" xr:uid="{00000000-0005-0000-0000-0000189B0000}"/>
    <cellStyle name="Migliaia 56 3 6" xfId="3769" xr:uid="{00000000-0005-0000-0000-0000199B0000}"/>
    <cellStyle name="Migliaia 56 3 6 2" xfId="10345" xr:uid="{00000000-0005-0000-0000-00001A9B0000}"/>
    <cellStyle name="Migliaia 56 3 6 2 2" xfId="30909" xr:uid="{00000000-0005-0000-0000-00001B9B0000}"/>
    <cellStyle name="Migliaia 56 3 6 3" xfId="14347" xr:uid="{00000000-0005-0000-0000-00001C9B0000}"/>
    <cellStyle name="Migliaia 56 3 6 4" xfId="17323" xr:uid="{00000000-0005-0000-0000-00001D9B0000}"/>
    <cellStyle name="Migliaia 56 3 6 5" xfId="21703" xr:uid="{00000000-0005-0000-0000-00001E9B0000}"/>
    <cellStyle name="Migliaia 56 3 6 6" xfId="13127" xr:uid="{00000000-0005-0000-0000-00001F9B0000}"/>
    <cellStyle name="Migliaia 56 3 7" xfId="7396" xr:uid="{00000000-0005-0000-0000-0000209B0000}"/>
    <cellStyle name="Migliaia 56 3 7 2" xfId="30910" xr:uid="{00000000-0005-0000-0000-0000219B0000}"/>
    <cellStyle name="Migliaia 56 3 7 3" xfId="21704" xr:uid="{00000000-0005-0000-0000-0000229B0000}"/>
    <cellStyle name="Migliaia 56 3 8" xfId="13580" xr:uid="{00000000-0005-0000-0000-0000239B0000}"/>
    <cellStyle name="Migliaia 56 3 8 2" xfId="30911" xr:uid="{00000000-0005-0000-0000-0000249B0000}"/>
    <cellStyle name="Migliaia 56 3 8 3" xfId="21705" xr:uid="{00000000-0005-0000-0000-0000259B0000}"/>
    <cellStyle name="Migliaia 56 3 9" xfId="17314" xr:uid="{00000000-0005-0000-0000-0000269B0000}"/>
    <cellStyle name="Migliaia 56 3 9 2" xfId="30894" xr:uid="{00000000-0005-0000-0000-0000279B0000}"/>
    <cellStyle name="Migliaia 56 4" xfId="675" xr:uid="{00000000-0005-0000-0000-0000289B0000}"/>
    <cellStyle name="Migliaia 56 4 10" xfId="2635" xr:uid="{00000000-0005-0000-0000-0000299B0000}"/>
    <cellStyle name="Migliaia 56 4 2" xfId="4609" xr:uid="{00000000-0005-0000-0000-00002A9B0000}"/>
    <cellStyle name="Migliaia 56 4 2 2" xfId="5193" xr:uid="{00000000-0005-0000-0000-00002B9B0000}"/>
    <cellStyle name="Migliaia 56 4 2 2 2" xfId="30914" xr:uid="{00000000-0005-0000-0000-00002C9B0000}"/>
    <cellStyle name="Migliaia 56 4 2 2 3" xfId="21708" xr:uid="{00000000-0005-0000-0000-00002D9B0000}"/>
    <cellStyle name="Migliaia 56 4 2 3" xfId="8398" xr:uid="{00000000-0005-0000-0000-00002E9B0000}"/>
    <cellStyle name="Migliaia 56 4 2 3 2" xfId="30915" xr:uid="{00000000-0005-0000-0000-00002F9B0000}"/>
    <cellStyle name="Migliaia 56 4 2 3 3" xfId="21709" xr:uid="{00000000-0005-0000-0000-0000309B0000}"/>
    <cellStyle name="Migliaia 56 4 2 4" xfId="7749" xr:uid="{00000000-0005-0000-0000-0000319B0000}"/>
    <cellStyle name="Migliaia 56 4 2 4 2" xfId="30913" xr:uid="{00000000-0005-0000-0000-0000329B0000}"/>
    <cellStyle name="Migliaia 56 4 2 5" xfId="7162" xr:uid="{00000000-0005-0000-0000-0000339B0000}"/>
    <cellStyle name="Migliaia 56 4 2 5 2" xfId="17935" xr:uid="{00000000-0005-0000-0000-0000349B0000}"/>
    <cellStyle name="Migliaia 56 4 2 5 3" xfId="21466" xr:uid="{00000000-0005-0000-0000-0000359B0000}"/>
    <cellStyle name="Migliaia 56 4 2 5 4" xfId="46928" xr:uid="{00000000-0005-0000-0000-0000369B0000}"/>
    <cellStyle name="Migliaia 56 4 2 5 5" xfId="49944" xr:uid="{00000000-0005-0000-0000-0000379B0000}"/>
    <cellStyle name="Migliaia 56 4 2 6" xfId="17325" xr:uid="{00000000-0005-0000-0000-0000389B0000}"/>
    <cellStyle name="Migliaia 56 4 2 7" xfId="21707" xr:uid="{00000000-0005-0000-0000-0000399B0000}"/>
    <cellStyle name="Migliaia 56 4 3" xfId="5194" xr:uid="{00000000-0005-0000-0000-00003A9B0000}"/>
    <cellStyle name="Migliaia 56 4 3 2" xfId="14574" xr:uid="{00000000-0005-0000-0000-00003B9B0000}"/>
    <cellStyle name="Migliaia 56 4 3 2 2" xfId="30916" xr:uid="{00000000-0005-0000-0000-00003C9B0000}"/>
    <cellStyle name="Migliaia 56 4 3 3" xfId="21710" xr:uid="{00000000-0005-0000-0000-00003D9B0000}"/>
    <cellStyle name="Migliaia 56 4 3 4" xfId="13578" xr:uid="{00000000-0005-0000-0000-00003E9B0000}"/>
    <cellStyle name="Migliaia 56 4 4" xfId="8399" xr:uid="{00000000-0005-0000-0000-00003F9B0000}"/>
    <cellStyle name="Migliaia 56 4 4 2" xfId="30917" xr:uid="{00000000-0005-0000-0000-0000409B0000}"/>
    <cellStyle name="Migliaia 56 4 4 3" xfId="21711" xr:uid="{00000000-0005-0000-0000-0000419B0000}"/>
    <cellStyle name="Migliaia 56 4 5" xfId="7748" xr:uid="{00000000-0005-0000-0000-0000429B0000}"/>
    <cellStyle name="Migliaia 56 4 5 2" xfId="30918" xr:uid="{00000000-0005-0000-0000-0000439B0000}"/>
    <cellStyle name="Migliaia 56 4 5 3" xfId="21712" xr:uid="{00000000-0005-0000-0000-0000449B0000}"/>
    <cellStyle name="Migliaia 56 4 6" xfId="7161" xr:uid="{00000000-0005-0000-0000-0000459B0000}"/>
    <cellStyle name="Migliaia 56 4 6 2" xfId="17934" xr:uid="{00000000-0005-0000-0000-0000469B0000}"/>
    <cellStyle name="Migliaia 56 4 6 2 2" xfId="30919" xr:uid="{00000000-0005-0000-0000-0000479B0000}"/>
    <cellStyle name="Migliaia 56 4 6 3" xfId="21713" xr:uid="{00000000-0005-0000-0000-0000489B0000}"/>
    <cellStyle name="Migliaia 56 4 6 4" xfId="43409" xr:uid="{00000000-0005-0000-0000-0000499B0000}"/>
    <cellStyle name="Migliaia 56 4 6 5" xfId="45170" xr:uid="{00000000-0005-0000-0000-00004A9B0000}"/>
    <cellStyle name="Migliaia 56 4 6 6" xfId="46927" xr:uid="{00000000-0005-0000-0000-00004B9B0000}"/>
    <cellStyle name="Migliaia 56 4 6 7" xfId="49943" xr:uid="{00000000-0005-0000-0000-00004C9B0000}"/>
    <cellStyle name="Migliaia 56 4 7" xfId="17324" xr:uid="{00000000-0005-0000-0000-00004D9B0000}"/>
    <cellStyle name="Migliaia 56 4 7 2" xfId="30920" xr:uid="{00000000-0005-0000-0000-00004E9B0000}"/>
    <cellStyle name="Migliaia 56 4 7 3" xfId="21714" xr:uid="{00000000-0005-0000-0000-00004F9B0000}"/>
    <cellStyle name="Migliaia 56 4 8" xfId="30912" xr:uid="{00000000-0005-0000-0000-0000509B0000}"/>
    <cellStyle name="Migliaia 56 4 9" xfId="21706" xr:uid="{00000000-0005-0000-0000-0000519B0000}"/>
    <cellStyle name="Migliaia 56 5" xfId="676" xr:uid="{00000000-0005-0000-0000-0000529B0000}"/>
    <cellStyle name="Migliaia 56 5 2" xfId="4610" xr:uid="{00000000-0005-0000-0000-0000539B0000}"/>
    <cellStyle name="Migliaia 56 5 2 2" xfId="14826" xr:uid="{00000000-0005-0000-0000-0000549B0000}"/>
    <cellStyle name="Migliaia 56 5 2 2 2" xfId="30922" xr:uid="{00000000-0005-0000-0000-0000559B0000}"/>
    <cellStyle name="Migliaia 56 5 2 3" xfId="17327" xr:uid="{00000000-0005-0000-0000-0000569B0000}"/>
    <cellStyle name="Migliaia 56 5 2 4" xfId="21716" xr:uid="{00000000-0005-0000-0000-0000579B0000}"/>
    <cellStyle name="Migliaia 56 5 2 5" xfId="13128" xr:uid="{00000000-0005-0000-0000-0000589B0000}"/>
    <cellStyle name="Migliaia 56 5 3" xfId="7750" xr:uid="{00000000-0005-0000-0000-0000599B0000}"/>
    <cellStyle name="Migliaia 56 5 3 2" xfId="30923" xr:uid="{00000000-0005-0000-0000-00005A9B0000}"/>
    <cellStyle name="Migliaia 56 5 3 3" xfId="21717" xr:uid="{00000000-0005-0000-0000-00005B9B0000}"/>
    <cellStyle name="Migliaia 56 5 4" xfId="7163" xr:uid="{00000000-0005-0000-0000-00005C9B0000}"/>
    <cellStyle name="Migliaia 56 5 4 2" xfId="17936" xr:uid="{00000000-0005-0000-0000-00005D9B0000}"/>
    <cellStyle name="Migliaia 56 5 4 2 2" xfId="30924" xr:uid="{00000000-0005-0000-0000-00005E9B0000}"/>
    <cellStyle name="Migliaia 56 5 4 3" xfId="21718" xr:uid="{00000000-0005-0000-0000-00005F9B0000}"/>
    <cellStyle name="Migliaia 56 5 4 4" xfId="44385" xr:uid="{00000000-0005-0000-0000-0000609B0000}"/>
    <cellStyle name="Migliaia 56 5 4 5" xfId="45171" xr:uid="{00000000-0005-0000-0000-0000619B0000}"/>
    <cellStyle name="Migliaia 56 5 4 6" xfId="46929" xr:uid="{00000000-0005-0000-0000-0000629B0000}"/>
    <cellStyle name="Migliaia 56 5 4 7" xfId="49945" xr:uid="{00000000-0005-0000-0000-0000639B0000}"/>
    <cellStyle name="Migliaia 56 5 5" xfId="17326" xr:uid="{00000000-0005-0000-0000-0000649B0000}"/>
    <cellStyle name="Migliaia 56 5 5 2" xfId="30925" xr:uid="{00000000-0005-0000-0000-0000659B0000}"/>
    <cellStyle name="Migliaia 56 5 5 3" xfId="21719" xr:uid="{00000000-0005-0000-0000-0000669B0000}"/>
    <cellStyle name="Migliaia 56 5 5 4" xfId="45172" xr:uid="{00000000-0005-0000-0000-0000679B0000}"/>
    <cellStyle name="Migliaia 56 5 6" xfId="21720" xr:uid="{00000000-0005-0000-0000-0000689B0000}"/>
    <cellStyle name="Migliaia 56 5 6 2" xfId="30926" xr:uid="{00000000-0005-0000-0000-0000699B0000}"/>
    <cellStyle name="Migliaia 56 5 7" xfId="30921" xr:uid="{00000000-0005-0000-0000-00006A9B0000}"/>
    <cellStyle name="Migliaia 56 5 8" xfId="21715" xr:uid="{00000000-0005-0000-0000-00006B9B0000}"/>
    <cellStyle name="Migliaia 56 5 9" xfId="2636" xr:uid="{00000000-0005-0000-0000-00006C9B0000}"/>
    <cellStyle name="Migliaia 56 6" xfId="2631" xr:uid="{00000000-0005-0000-0000-00006D9B0000}"/>
    <cellStyle name="Migliaia 56 6 2" xfId="4605" xr:uid="{00000000-0005-0000-0000-00006E9B0000}"/>
    <cellStyle name="Migliaia 56 6 2 2" xfId="6093" xr:uid="{00000000-0005-0000-0000-00006F9B0000}"/>
    <cellStyle name="Migliaia 56 6 2 3" xfId="14906" xr:uid="{00000000-0005-0000-0000-0000709B0000}"/>
    <cellStyle name="Migliaia 56 6 2 4" xfId="17329" xr:uid="{00000000-0005-0000-0000-0000719B0000}"/>
    <cellStyle name="Migliaia 56 6 2 5" xfId="28765" xr:uid="{00000000-0005-0000-0000-0000729B0000}"/>
    <cellStyle name="Migliaia 56 6 2 6" xfId="13130" xr:uid="{00000000-0005-0000-0000-0000739B0000}"/>
    <cellStyle name="Migliaia 56 6 3" xfId="5845" xr:uid="{00000000-0005-0000-0000-0000749B0000}"/>
    <cellStyle name="Migliaia 56 6 3 2" xfId="31771" xr:uid="{00000000-0005-0000-0000-0000759B0000}"/>
    <cellStyle name="Migliaia 56 6 3 2 2" xfId="36931" xr:uid="{00000000-0005-0000-0000-0000769B0000}"/>
    <cellStyle name="Migliaia 56 6 3 2 3" xfId="42233" xr:uid="{00000000-0005-0000-0000-0000779B0000}"/>
    <cellStyle name="Migliaia 56 6 3 3" xfId="34280" xr:uid="{00000000-0005-0000-0000-0000789B0000}"/>
    <cellStyle name="Migliaia 56 6 3 4" xfId="39582" xr:uid="{00000000-0005-0000-0000-0000799B0000}"/>
    <cellStyle name="Migliaia 56 6 4" xfId="17328" xr:uid="{00000000-0005-0000-0000-00007A9B0000}"/>
    <cellStyle name="Migliaia 56 6 4 2" xfId="30927" xr:uid="{00000000-0005-0000-0000-00007B9B0000}"/>
    <cellStyle name="Migliaia 56 6 5" xfId="21721" xr:uid="{00000000-0005-0000-0000-00007C9B0000}"/>
    <cellStyle name="Migliaia 56 6 6" xfId="13129" xr:uid="{00000000-0005-0000-0000-00007D9B0000}"/>
    <cellStyle name="Migliaia 56 7" xfId="4168" xr:uid="{00000000-0005-0000-0000-00007E9B0000}"/>
    <cellStyle name="Migliaia 56 7 2" xfId="10638" xr:uid="{00000000-0005-0000-0000-00007F9B0000}"/>
    <cellStyle name="Migliaia 56 7 2 2" xfId="31772" xr:uid="{00000000-0005-0000-0000-0000809B0000}"/>
    <cellStyle name="Migliaia 56 7 2 2 2" xfId="36932" xr:uid="{00000000-0005-0000-0000-0000819B0000}"/>
    <cellStyle name="Migliaia 56 7 2 2 3" xfId="42234" xr:uid="{00000000-0005-0000-0000-0000829B0000}"/>
    <cellStyle name="Migliaia 56 7 2 3" xfId="34281" xr:uid="{00000000-0005-0000-0000-0000839B0000}"/>
    <cellStyle name="Migliaia 56 7 2 4" xfId="39583" xr:uid="{00000000-0005-0000-0000-0000849B0000}"/>
    <cellStyle name="Migliaia 56 7 3" xfId="17330" xr:uid="{00000000-0005-0000-0000-0000859B0000}"/>
    <cellStyle name="Migliaia 56 7 3 2" xfId="30928" xr:uid="{00000000-0005-0000-0000-0000869B0000}"/>
    <cellStyle name="Migliaia 56 7 4" xfId="21722" xr:uid="{00000000-0005-0000-0000-0000879B0000}"/>
    <cellStyle name="Migliaia 56 7 5" xfId="13131" xr:uid="{00000000-0005-0000-0000-0000889B0000}"/>
    <cellStyle name="Migliaia 56 8" xfId="3767" xr:uid="{00000000-0005-0000-0000-0000899B0000}"/>
    <cellStyle name="Migliaia 56 8 2" xfId="10343" xr:uid="{00000000-0005-0000-0000-00008A9B0000}"/>
    <cellStyle name="Migliaia 56 8 2 2" xfId="31773" xr:uid="{00000000-0005-0000-0000-00008B9B0000}"/>
    <cellStyle name="Migliaia 56 8 2 2 2" xfId="36933" xr:uid="{00000000-0005-0000-0000-00008C9B0000}"/>
    <cellStyle name="Migliaia 56 8 2 2 3" xfId="42235" xr:uid="{00000000-0005-0000-0000-00008D9B0000}"/>
    <cellStyle name="Migliaia 56 8 2 3" xfId="34282" xr:uid="{00000000-0005-0000-0000-00008E9B0000}"/>
    <cellStyle name="Migliaia 56 8 2 4" xfId="39584" xr:uid="{00000000-0005-0000-0000-00008F9B0000}"/>
    <cellStyle name="Migliaia 56 8 3" xfId="17331" xr:uid="{00000000-0005-0000-0000-0000909B0000}"/>
    <cellStyle name="Migliaia 56 8 3 2" xfId="30929" xr:uid="{00000000-0005-0000-0000-0000919B0000}"/>
    <cellStyle name="Migliaia 56 8 4" xfId="21723" xr:uid="{00000000-0005-0000-0000-0000929B0000}"/>
    <cellStyle name="Migliaia 56 8 5" xfId="13132" xr:uid="{00000000-0005-0000-0000-0000939B0000}"/>
    <cellStyle name="Migliaia 56 9" xfId="13543" xr:uid="{00000000-0005-0000-0000-0000949B0000}"/>
    <cellStyle name="Migliaia 56 9 2" xfId="30930" xr:uid="{00000000-0005-0000-0000-0000959B0000}"/>
    <cellStyle name="Migliaia 56 9 3" xfId="21724" xr:uid="{00000000-0005-0000-0000-0000969B0000}"/>
    <cellStyle name="Migliaia 57" xfId="677" xr:uid="{00000000-0005-0000-0000-0000979B0000}"/>
    <cellStyle name="Migliaia 57 10" xfId="17332" xr:uid="{00000000-0005-0000-0000-0000989B0000}"/>
    <cellStyle name="Migliaia 57 10 2" xfId="30931" xr:uid="{00000000-0005-0000-0000-0000999B0000}"/>
    <cellStyle name="Migliaia 57 11" xfId="21725" xr:uid="{00000000-0005-0000-0000-00009A9B0000}"/>
    <cellStyle name="Migliaia 57 12" xfId="1939" xr:uid="{00000000-0005-0000-0000-00009B9B0000}"/>
    <cellStyle name="Migliaia 57 2" xfId="678" xr:uid="{00000000-0005-0000-0000-00009C9B0000}"/>
    <cellStyle name="Migliaia 57 2 2" xfId="2638" xr:uid="{00000000-0005-0000-0000-00009D9B0000}"/>
    <cellStyle name="Migliaia 57 2 2 2" xfId="4612" xr:uid="{00000000-0005-0000-0000-00009E9B0000}"/>
    <cellStyle name="Migliaia 57 2 2 2 2" xfId="10721" xr:uid="{00000000-0005-0000-0000-00009F9B0000}"/>
    <cellStyle name="Migliaia 57 2 2 2 2 2" xfId="30934" xr:uid="{00000000-0005-0000-0000-0000A09B0000}"/>
    <cellStyle name="Migliaia 57 2 2 2 3" xfId="14827" xr:uid="{00000000-0005-0000-0000-0000A19B0000}"/>
    <cellStyle name="Migliaia 57 2 2 2 4" xfId="17335" xr:uid="{00000000-0005-0000-0000-0000A29B0000}"/>
    <cellStyle name="Migliaia 57 2 2 2 5" xfId="21728" xr:uid="{00000000-0005-0000-0000-0000A39B0000}"/>
    <cellStyle name="Migliaia 57 2 2 2 6" xfId="13133" xr:uid="{00000000-0005-0000-0000-0000A49B0000}"/>
    <cellStyle name="Migliaia 57 2 2 3" xfId="7946" xr:uid="{00000000-0005-0000-0000-0000A59B0000}"/>
    <cellStyle name="Migliaia 57 2 2 3 2" xfId="31774" xr:uid="{00000000-0005-0000-0000-0000A69B0000}"/>
    <cellStyle name="Migliaia 57 2 2 3 2 2" xfId="36934" xr:uid="{00000000-0005-0000-0000-0000A79B0000}"/>
    <cellStyle name="Migliaia 57 2 2 3 2 3" xfId="42236" xr:uid="{00000000-0005-0000-0000-0000A89B0000}"/>
    <cellStyle name="Migliaia 57 2 2 3 3" xfId="34283" xr:uid="{00000000-0005-0000-0000-0000A99B0000}"/>
    <cellStyle name="Migliaia 57 2 2 3 4" xfId="39585" xr:uid="{00000000-0005-0000-0000-0000AA9B0000}"/>
    <cellStyle name="Migliaia 57 2 2 4" xfId="7164" xr:uid="{00000000-0005-0000-0000-0000AB9B0000}"/>
    <cellStyle name="Migliaia 57 2 2 4 2" xfId="17937" xr:uid="{00000000-0005-0000-0000-0000AC9B0000}"/>
    <cellStyle name="Migliaia 57 2 2 4 3" xfId="30933" xr:uid="{00000000-0005-0000-0000-0000AD9B0000}"/>
    <cellStyle name="Migliaia 57 2 2 4 4" xfId="42995" xr:uid="{00000000-0005-0000-0000-0000AE9B0000}"/>
    <cellStyle name="Migliaia 57 2 2 4 5" xfId="46930" xr:uid="{00000000-0005-0000-0000-0000AF9B0000}"/>
    <cellStyle name="Migliaia 57 2 2 4 6" xfId="49946" xr:uid="{00000000-0005-0000-0000-0000B09B0000}"/>
    <cellStyle name="Migliaia 57 2 2 5" xfId="17334" xr:uid="{00000000-0005-0000-0000-0000B19B0000}"/>
    <cellStyle name="Migliaia 57 2 2 6" xfId="21727" xr:uid="{00000000-0005-0000-0000-0000B29B0000}"/>
    <cellStyle name="Migliaia 57 2 3" xfId="4172" xr:uid="{00000000-0005-0000-0000-0000B39B0000}"/>
    <cellStyle name="Migliaia 57 2 3 2" xfId="10642" xr:uid="{00000000-0005-0000-0000-0000B49B0000}"/>
    <cellStyle name="Migliaia 57 2 3 2 2" xfId="31775" xr:uid="{00000000-0005-0000-0000-0000B59B0000}"/>
    <cellStyle name="Migliaia 57 2 3 2 2 2" xfId="36935" xr:uid="{00000000-0005-0000-0000-0000B69B0000}"/>
    <cellStyle name="Migliaia 57 2 3 2 2 3" xfId="42237" xr:uid="{00000000-0005-0000-0000-0000B79B0000}"/>
    <cellStyle name="Migliaia 57 2 3 2 3" xfId="34284" xr:uid="{00000000-0005-0000-0000-0000B89B0000}"/>
    <cellStyle name="Migliaia 57 2 3 2 4" xfId="39586" xr:uid="{00000000-0005-0000-0000-0000B99B0000}"/>
    <cellStyle name="Migliaia 57 2 3 3" xfId="17336" xr:uid="{00000000-0005-0000-0000-0000BA9B0000}"/>
    <cellStyle name="Migliaia 57 2 3 3 2" xfId="30935" xr:uid="{00000000-0005-0000-0000-0000BB9B0000}"/>
    <cellStyle name="Migliaia 57 2 3 4" xfId="21729" xr:uid="{00000000-0005-0000-0000-0000BC9B0000}"/>
    <cellStyle name="Migliaia 57 2 3 5" xfId="13134" xr:uid="{00000000-0005-0000-0000-0000BD9B0000}"/>
    <cellStyle name="Migliaia 57 2 4" xfId="3772" xr:uid="{00000000-0005-0000-0000-0000BE9B0000}"/>
    <cellStyle name="Migliaia 57 2 4 2" xfId="10347" xr:uid="{00000000-0005-0000-0000-0000BF9B0000}"/>
    <cellStyle name="Migliaia 57 2 4 2 2" xfId="30936" xr:uid="{00000000-0005-0000-0000-0000C09B0000}"/>
    <cellStyle name="Migliaia 57 2 4 3" xfId="14997" xr:uid="{00000000-0005-0000-0000-0000C19B0000}"/>
    <cellStyle name="Migliaia 57 2 4 4" xfId="17337" xr:uid="{00000000-0005-0000-0000-0000C29B0000}"/>
    <cellStyle name="Migliaia 57 2 4 5" xfId="21730" xr:uid="{00000000-0005-0000-0000-0000C39B0000}"/>
    <cellStyle name="Migliaia 57 2 4 6" xfId="13135" xr:uid="{00000000-0005-0000-0000-0000C49B0000}"/>
    <cellStyle name="Migliaia 57 2 5" xfId="9461" xr:uid="{00000000-0005-0000-0000-0000C59B0000}"/>
    <cellStyle name="Migliaia 57 2 5 2" xfId="30937" xr:uid="{00000000-0005-0000-0000-0000C69B0000}"/>
    <cellStyle name="Migliaia 57 2 5 3" xfId="21731" xr:uid="{00000000-0005-0000-0000-0000C79B0000}"/>
    <cellStyle name="Migliaia 57 2 6" xfId="17333" xr:uid="{00000000-0005-0000-0000-0000C89B0000}"/>
    <cellStyle name="Migliaia 57 2 6 2" xfId="30938" xr:uid="{00000000-0005-0000-0000-0000C99B0000}"/>
    <cellStyle name="Migliaia 57 2 6 3" xfId="21732" xr:uid="{00000000-0005-0000-0000-0000CA9B0000}"/>
    <cellStyle name="Migliaia 57 2 7" xfId="30932" xr:uid="{00000000-0005-0000-0000-0000CB9B0000}"/>
    <cellStyle name="Migliaia 57 2 8" xfId="21726" xr:uid="{00000000-0005-0000-0000-0000CC9B0000}"/>
    <cellStyle name="Migliaia 57 2 9" xfId="1940" xr:uid="{00000000-0005-0000-0000-0000CD9B0000}"/>
    <cellStyle name="Migliaia 57 3" xfId="679" xr:uid="{00000000-0005-0000-0000-0000CE9B0000}"/>
    <cellStyle name="Migliaia 57 3 10" xfId="21733" xr:uid="{00000000-0005-0000-0000-0000CF9B0000}"/>
    <cellStyle name="Migliaia 57 3 11" xfId="13136" xr:uid="{00000000-0005-0000-0000-0000D09B0000}"/>
    <cellStyle name="Migliaia 57 3 12" xfId="1941" xr:uid="{00000000-0005-0000-0000-0000D19B0000}"/>
    <cellStyle name="Migliaia 57 3 2" xfId="680" xr:uid="{00000000-0005-0000-0000-0000D29B0000}"/>
    <cellStyle name="Migliaia 57 3 2 2" xfId="4614" xr:uid="{00000000-0005-0000-0000-0000D39B0000}"/>
    <cellStyle name="Migliaia 57 3 2 2 2" xfId="8400" xr:uid="{00000000-0005-0000-0000-0000D49B0000}"/>
    <cellStyle name="Migliaia 57 3 2 2 2 2" xfId="14828" xr:uid="{00000000-0005-0000-0000-0000D59B0000}"/>
    <cellStyle name="Migliaia 57 3 2 2 2 2 2" xfId="18202" xr:uid="{00000000-0005-0000-0000-0000D69B0000}"/>
    <cellStyle name="Migliaia 57 3 2 2 2 2 3" xfId="30942" xr:uid="{00000000-0005-0000-0000-0000D79B0000}"/>
    <cellStyle name="Migliaia 57 3 2 2 2 3" xfId="21736" xr:uid="{00000000-0005-0000-0000-0000D89B0000}"/>
    <cellStyle name="Migliaia 57 3 2 2 2 4" xfId="43808" xr:uid="{00000000-0005-0000-0000-0000D99B0000}"/>
    <cellStyle name="Migliaia 57 3 2 2 2 5" xfId="47208" xr:uid="{00000000-0005-0000-0000-0000DA9B0000}"/>
    <cellStyle name="Migliaia 57 3 2 2 2 6" xfId="50224" xr:uid="{00000000-0005-0000-0000-0000DB9B0000}"/>
    <cellStyle name="Migliaia 57 3 2 2 2 7" xfId="14001" xr:uid="{00000000-0005-0000-0000-0000DC9B0000}"/>
    <cellStyle name="Migliaia 57 3 2 2 3" xfId="8509" xr:uid="{00000000-0005-0000-0000-0000DD9B0000}"/>
    <cellStyle name="Migliaia 57 3 2 2 3 2" xfId="30941" xr:uid="{00000000-0005-0000-0000-0000DE9B0000}"/>
    <cellStyle name="Migliaia 57 3 2 2 4" xfId="7165" xr:uid="{00000000-0005-0000-0000-0000DF9B0000}"/>
    <cellStyle name="Migliaia 57 3 2 2 4 2" xfId="17938" xr:uid="{00000000-0005-0000-0000-0000E09B0000}"/>
    <cellStyle name="Migliaia 57 3 2 2 4 3" xfId="44326" xr:uid="{00000000-0005-0000-0000-0000E19B0000}"/>
    <cellStyle name="Migliaia 57 3 2 2 4 4" xfId="46931" xr:uid="{00000000-0005-0000-0000-0000E29B0000}"/>
    <cellStyle name="Migliaia 57 3 2 2 4 5" xfId="49947" xr:uid="{00000000-0005-0000-0000-0000E39B0000}"/>
    <cellStyle name="Migliaia 57 3 2 2 5" xfId="17340" xr:uid="{00000000-0005-0000-0000-0000E49B0000}"/>
    <cellStyle name="Migliaia 57 3 2 2 6" xfId="21735" xr:uid="{00000000-0005-0000-0000-0000E59B0000}"/>
    <cellStyle name="Migliaia 57 3 2 3" xfId="3774" xr:uid="{00000000-0005-0000-0000-0000E69B0000}"/>
    <cellStyle name="Migliaia 57 3 2 3 2" xfId="8702" xr:uid="{00000000-0005-0000-0000-0000E79B0000}"/>
    <cellStyle name="Migliaia 57 3 2 3 2 2" xfId="30943" xr:uid="{00000000-0005-0000-0000-0000E89B0000}"/>
    <cellStyle name="Migliaia 57 3 2 3 3" xfId="8401" xr:uid="{00000000-0005-0000-0000-0000E99B0000}"/>
    <cellStyle name="Migliaia 57 3 2 3 4" xfId="17341" xr:uid="{00000000-0005-0000-0000-0000EA9B0000}"/>
    <cellStyle name="Migliaia 57 3 2 3 5" xfId="21737" xr:uid="{00000000-0005-0000-0000-0000EB9B0000}"/>
    <cellStyle name="Migliaia 57 3 2 3 6" xfId="13137" xr:uid="{00000000-0005-0000-0000-0000EC9B0000}"/>
    <cellStyle name="Migliaia 57 3 2 4" xfId="7751" xr:uid="{00000000-0005-0000-0000-0000ED9B0000}"/>
    <cellStyle name="Migliaia 57 3 2 4 2" xfId="14418" xr:uid="{00000000-0005-0000-0000-0000EE9B0000}"/>
    <cellStyle name="Migliaia 57 3 2 4 2 2" xfId="30944" xr:uid="{00000000-0005-0000-0000-0000EF9B0000}"/>
    <cellStyle name="Migliaia 57 3 2 4 3" xfId="21738" xr:uid="{00000000-0005-0000-0000-0000F09B0000}"/>
    <cellStyle name="Migliaia 57 3 2 4 4" xfId="13546" xr:uid="{00000000-0005-0000-0000-0000F19B0000}"/>
    <cellStyle name="Migliaia 57 3 2 5" xfId="13576" xr:uid="{00000000-0005-0000-0000-0000F29B0000}"/>
    <cellStyle name="Migliaia 57 3 2 5 2" xfId="30945" xr:uid="{00000000-0005-0000-0000-0000F39B0000}"/>
    <cellStyle name="Migliaia 57 3 2 5 3" xfId="21739" xr:uid="{00000000-0005-0000-0000-0000F49B0000}"/>
    <cellStyle name="Migliaia 57 3 2 6" xfId="17339" xr:uid="{00000000-0005-0000-0000-0000F59B0000}"/>
    <cellStyle name="Migliaia 57 3 2 6 2" xfId="30946" xr:uid="{00000000-0005-0000-0000-0000F69B0000}"/>
    <cellStyle name="Migliaia 57 3 2 6 3" xfId="21740" xr:uid="{00000000-0005-0000-0000-0000F79B0000}"/>
    <cellStyle name="Migliaia 57 3 2 7" xfId="30940" xr:uid="{00000000-0005-0000-0000-0000F89B0000}"/>
    <cellStyle name="Migliaia 57 3 2 8" xfId="21734" xr:uid="{00000000-0005-0000-0000-0000F99B0000}"/>
    <cellStyle name="Migliaia 57 3 2 9" xfId="2640" xr:uid="{00000000-0005-0000-0000-0000FA9B0000}"/>
    <cellStyle name="Migliaia 57 3 3" xfId="2639" xr:uid="{00000000-0005-0000-0000-0000FB9B0000}"/>
    <cellStyle name="Migliaia 57 3 3 2" xfId="4613" xr:uid="{00000000-0005-0000-0000-0000FC9B0000}"/>
    <cellStyle name="Migliaia 57 3 3 2 2" xfId="6096" xr:uid="{00000000-0005-0000-0000-0000FD9B0000}"/>
    <cellStyle name="Migliaia 57 3 3 2 2 2" xfId="30948" xr:uid="{00000000-0005-0000-0000-0000FE9B0000}"/>
    <cellStyle name="Migliaia 57 3 3 2 3" xfId="14575" xr:uid="{00000000-0005-0000-0000-0000FF9B0000}"/>
    <cellStyle name="Migliaia 57 3 3 2 4" xfId="17343" xr:uid="{00000000-0005-0000-0000-0000009C0000}"/>
    <cellStyle name="Migliaia 57 3 3 2 5" xfId="21742" xr:uid="{00000000-0005-0000-0000-0000019C0000}"/>
    <cellStyle name="Migliaia 57 3 3 2 6" xfId="13139" xr:uid="{00000000-0005-0000-0000-0000029C0000}"/>
    <cellStyle name="Migliaia 57 3 3 3" xfId="5848" xr:uid="{00000000-0005-0000-0000-0000039C0000}"/>
    <cellStyle name="Migliaia 57 3 3 3 2" xfId="30949" xr:uid="{00000000-0005-0000-0000-0000049C0000}"/>
    <cellStyle name="Migliaia 57 3 3 3 3" xfId="21743" xr:uid="{00000000-0005-0000-0000-0000059C0000}"/>
    <cellStyle name="Migliaia 57 3 3 4" xfId="17342" xr:uid="{00000000-0005-0000-0000-0000069C0000}"/>
    <cellStyle name="Migliaia 57 3 3 4 2" xfId="30950" xr:uid="{00000000-0005-0000-0000-0000079C0000}"/>
    <cellStyle name="Migliaia 57 3 3 4 3" xfId="21744" xr:uid="{00000000-0005-0000-0000-0000089C0000}"/>
    <cellStyle name="Migliaia 57 3 3 4 4" xfId="45173" xr:uid="{00000000-0005-0000-0000-0000099C0000}"/>
    <cellStyle name="Migliaia 57 3 3 5" xfId="21745" xr:uid="{00000000-0005-0000-0000-00000A9C0000}"/>
    <cellStyle name="Migliaia 57 3 3 5 2" xfId="30951" xr:uid="{00000000-0005-0000-0000-00000B9C0000}"/>
    <cellStyle name="Migliaia 57 3 3 5 3" xfId="45174" xr:uid="{00000000-0005-0000-0000-00000C9C0000}"/>
    <cellStyle name="Migliaia 57 3 3 6" xfId="30947" xr:uid="{00000000-0005-0000-0000-00000D9C0000}"/>
    <cellStyle name="Migliaia 57 3 3 7" xfId="21741" xr:uid="{00000000-0005-0000-0000-00000E9C0000}"/>
    <cellStyle name="Migliaia 57 3 3 8" xfId="13138" xr:uid="{00000000-0005-0000-0000-00000F9C0000}"/>
    <cellStyle name="Migliaia 57 3 4" xfId="3319" xr:uid="{00000000-0005-0000-0000-0000109C0000}"/>
    <cellStyle name="Migliaia 57 3 4 2" xfId="4829" xr:uid="{00000000-0005-0000-0000-0000119C0000}"/>
    <cellStyle name="Migliaia 57 3 4 2 2" xfId="10781" xr:uid="{00000000-0005-0000-0000-0000129C0000}"/>
    <cellStyle name="Migliaia 57 3 4 2 3" xfId="14869" xr:uid="{00000000-0005-0000-0000-0000139C0000}"/>
    <cellStyle name="Migliaia 57 3 4 2 4" xfId="17345" xr:uid="{00000000-0005-0000-0000-0000149C0000}"/>
    <cellStyle name="Migliaia 57 3 4 2 5" xfId="28766" xr:uid="{00000000-0005-0000-0000-0000159C0000}"/>
    <cellStyle name="Migliaia 57 3 4 2 6" xfId="13141" xr:uid="{00000000-0005-0000-0000-0000169C0000}"/>
    <cellStyle name="Migliaia 57 3 4 3" xfId="10029" xr:uid="{00000000-0005-0000-0000-0000179C0000}"/>
    <cellStyle name="Migliaia 57 3 4 3 2" xfId="31776" xr:uid="{00000000-0005-0000-0000-0000189C0000}"/>
    <cellStyle name="Migliaia 57 3 4 3 2 2" xfId="36936" xr:uid="{00000000-0005-0000-0000-0000199C0000}"/>
    <cellStyle name="Migliaia 57 3 4 3 2 3" xfId="42238" xr:uid="{00000000-0005-0000-0000-00001A9C0000}"/>
    <cellStyle name="Migliaia 57 3 4 3 3" xfId="34285" xr:uid="{00000000-0005-0000-0000-00001B9C0000}"/>
    <cellStyle name="Migliaia 57 3 4 3 4" xfId="39587" xr:uid="{00000000-0005-0000-0000-00001C9C0000}"/>
    <cellStyle name="Migliaia 57 3 4 4" xfId="17344" xr:uid="{00000000-0005-0000-0000-00001D9C0000}"/>
    <cellStyle name="Migliaia 57 3 4 4 2" xfId="30952" xr:uid="{00000000-0005-0000-0000-00001E9C0000}"/>
    <cellStyle name="Migliaia 57 3 4 5" xfId="21746" xr:uid="{00000000-0005-0000-0000-00001F9C0000}"/>
    <cellStyle name="Migliaia 57 3 4 6" xfId="13140" xr:uid="{00000000-0005-0000-0000-0000209C0000}"/>
    <cellStyle name="Migliaia 57 3 5" xfId="4173" xr:uid="{00000000-0005-0000-0000-0000219C0000}"/>
    <cellStyle name="Migliaia 57 3 5 2" xfId="10643" xr:uid="{00000000-0005-0000-0000-0000229C0000}"/>
    <cellStyle name="Migliaia 57 3 5 2 2" xfId="31777" xr:uid="{00000000-0005-0000-0000-0000239C0000}"/>
    <cellStyle name="Migliaia 57 3 5 2 2 2" xfId="36937" xr:uid="{00000000-0005-0000-0000-0000249C0000}"/>
    <cellStyle name="Migliaia 57 3 5 2 2 3" xfId="42239" xr:uid="{00000000-0005-0000-0000-0000259C0000}"/>
    <cellStyle name="Migliaia 57 3 5 2 3" xfId="34286" xr:uid="{00000000-0005-0000-0000-0000269C0000}"/>
    <cellStyle name="Migliaia 57 3 5 2 4" xfId="39588" xr:uid="{00000000-0005-0000-0000-0000279C0000}"/>
    <cellStyle name="Migliaia 57 3 5 3" xfId="17346" xr:uid="{00000000-0005-0000-0000-0000289C0000}"/>
    <cellStyle name="Migliaia 57 3 5 3 2" xfId="30953" xr:uid="{00000000-0005-0000-0000-0000299C0000}"/>
    <cellStyle name="Migliaia 57 3 5 4" xfId="21747" xr:uid="{00000000-0005-0000-0000-00002A9C0000}"/>
    <cellStyle name="Migliaia 57 3 5 5" xfId="13142" xr:uid="{00000000-0005-0000-0000-00002B9C0000}"/>
    <cellStyle name="Migliaia 57 3 6" xfId="3773" xr:uid="{00000000-0005-0000-0000-00002C9C0000}"/>
    <cellStyle name="Migliaia 57 3 6 2" xfId="10348" xr:uid="{00000000-0005-0000-0000-00002D9C0000}"/>
    <cellStyle name="Migliaia 57 3 6 2 2" xfId="30954" xr:uid="{00000000-0005-0000-0000-00002E9C0000}"/>
    <cellStyle name="Migliaia 57 3 6 3" xfId="14603" xr:uid="{00000000-0005-0000-0000-00002F9C0000}"/>
    <cellStyle name="Migliaia 57 3 6 4" xfId="17347" xr:uid="{00000000-0005-0000-0000-0000309C0000}"/>
    <cellStyle name="Migliaia 57 3 6 5" xfId="21748" xr:uid="{00000000-0005-0000-0000-0000319C0000}"/>
    <cellStyle name="Migliaia 57 3 6 6" xfId="13143" xr:uid="{00000000-0005-0000-0000-0000329C0000}"/>
    <cellStyle name="Migliaia 57 3 7" xfId="8557" xr:uid="{00000000-0005-0000-0000-0000339C0000}"/>
    <cellStyle name="Migliaia 57 3 7 2" xfId="30955" xr:uid="{00000000-0005-0000-0000-0000349C0000}"/>
    <cellStyle name="Migliaia 57 3 7 3" xfId="21749" xr:uid="{00000000-0005-0000-0000-0000359C0000}"/>
    <cellStyle name="Migliaia 57 3 8" xfId="13577" xr:uid="{00000000-0005-0000-0000-0000369C0000}"/>
    <cellStyle name="Migliaia 57 3 8 2" xfId="30956" xr:uid="{00000000-0005-0000-0000-0000379C0000}"/>
    <cellStyle name="Migliaia 57 3 8 3" xfId="21750" xr:uid="{00000000-0005-0000-0000-0000389C0000}"/>
    <cellStyle name="Migliaia 57 3 9" xfId="17338" xr:uid="{00000000-0005-0000-0000-0000399C0000}"/>
    <cellStyle name="Migliaia 57 3 9 2" xfId="30939" xr:uid="{00000000-0005-0000-0000-00003A9C0000}"/>
    <cellStyle name="Migliaia 57 4" xfId="681" xr:uid="{00000000-0005-0000-0000-00003B9C0000}"/>
    <cellStyle name="Migliaia 57 4 10" xfId="2641" xr:uid="{00000000-0005-0000-0000-00003C9C0000}"/>
    <cellStyle name="Migliaia 57 4 2" xfId="4615" xr:uid="{00000000-0005-0000-0000-00003D9C0000}"/>
    <cellStyle name="Migliaia 57 4 2 2" xfId="5195" xr:uid="{00000000-0005-0000-0000-00003E9C0000}"/>
    <cellStyle name="Migliaia 57 4 2 2 2" xfId="30959" xr:uid="{00000000-0005-0000-0000-00003F9C0000}"/>
    <cellStyle name="Migliaia 57 4 2 2 3" xfId="21753" xr:uid="{00000000-0005-0000-0000-0000409C0000}"/>
    <cellStyle name="Migliaia 57 4 2 3" xfId="8402" xr:uid="{00000000-0005-0000-0000-0000419C0000}"/>
    <cellStyle name="Migliaia 57 4 2 3 2" xfId="30960" xr:uid="{00000000-0005-0000-0000-0000429C0000}"/>
    <cellStyle name="Migliaia 57 4 2 3 3" xfId="21754" xr:uid="{00000000-0005-0000-0000-0000439C0000}"/>
    <cellStyle name="Migliaia 57 4 2 4" xfId="7753" xr:uid="{00000000-0005-0000-0000-0000449C0000}"/>
    <cellStyle name="Migliaia 57 4 2 4 2" xfId="30958" xr:uid="{00000000-0005-0000-0000-0000459C0000}"/>
    <cellStyle name="Migliaia 57 4 2 5" xfId="7167" xr:uid="{00000000-0005-0000-0000-0000469C0000}"/>
    <cellStyle name="Migliaia 57 4 2 5 2" xfId="17940" xr:uid="{00000000-0005-0000-0000-0000479C0000}"/>
    <cellStyle name="Migliaia 57 4 2 5 3" xfId="43716" xr:uid="{00000000-0005-0000-0000-0000489C0000}"/>
    <cellStyle name="Migliaia 57 4 2 5 4" xfId="46933" xr:uid="{00000000-0005-0000-0000-0000499C0000}"/>
    <cellStyle name="Migliaia 57 4 2 5 5" xfId="49949" xr:uid="{00000000-0005-0000-0000-00004A9C0000}"/>
    <cellStyle name="Migliaia 57 4 2 6" xfId="17349" xr:uid="{00000000-0005-0000-0000-00004B9C0000}"/>
    <cellStyle name="Migliaia 57 4 2 7" xfId="21752" xr:uid="{00000000-0005-0000-0000-00004C9C0000}"/>
    <cellStyle name="Migliaia 57 4 3" xfId="5196" xr:uid="{00000000-0005-0000-0000-00004D9C0000}"/>
    <cellStyle name="Migliaia 57 4 3 2" xfId="14576" xr:uid="{00000000-0005-0000-0000-00004E9C0000}"/>
    <cellStyle name="Migliaia 57 4 3 2 2" xfId="30961" xr:uid="{00000000-0005-0000-0000-00004F9C0000}"/>
    <cellStyle name="Migliaia 57 4 3 3" xfId="21755" xr:uid="{00000000-0005-0000-0000-0000509C0000}"/>
    <cellStyle name="Migliaia 57 4 3 4" xfId="13575" xr:uid="{00000000-0005-0000-0000-0000519C0000}"/>
    <cellStyle name="Migliaia 57 4 4" xfId="8403" xr:uid="{00000000-0005-0000-0000-0000529C0000}"/>
    <cellStyle name="Migliaia 57 4 4 2" xfId="30962" xr:uid="{00000000-0005-0000-0000-0000539C0000}"/>
    <cellStyle name="Migliaia 57 4 4 3" xfId="21756" xr:uid="{00000000-0005-0000-0000-0000549C0000}"/>
    <cellStyle name="Migliaia 57 4 5" xfId="7752" xr:uid="{00000000-0005-0000-0000-0000559C0000}"/>
    <cellStyle name="Migliaia 57 4 5 2" xfId="30963" xr:uid="{00000000-0005-0000-0000-0000569C0000}"/>
    <cellStyle name="Migliaia 57 4 5 3" xfId="21757" xr:uid="{00000000-0005-0000-0000-0000579C0000}"/>
    <cellStyle name="Migliaia 57 4 6" xfId="7166" xr:uid="{00000000-0005-0000-0000-0000589C0000}"/>
    <cellStyle name="Migliaia 57 4 6 2" xfId="17939" xr:uid="{00000000-0005-0000-0000-0000599C0000}"/>
    <cellStyle name="Migliaia 57 4 6 2 2" xfId="30964" xr:uid="{00000000-0005-0000-0000-00005A9C0000}"/>
    <cellStyle name="Migliaia 57 4 6 3" xfId="21758" xr:uid="{00000000-0005-0000-0000-00005B9C0000}"/>
    <cellStyle name="Migliaia 57 4 6 4" xfId="44766" xr:uid="{00000000-0005-0000-0000-00005C9C0000}"/>
    <cellStyle name="Migliaia 57 4 6 5" xfId="45175" xr:uid="{00000000-0005-0000-0000-00005D9C0000}"/>
    <cellStyle name="Migliaia 57 4 6 6" xfId="46932" xr:uid="{00000000-0005-0000-0000-00005E9C0000}"/>
    <cellStyle name="Migliaia 57 4 6 7" xfId="49948" xr:uid="{00000000-0005-0000-0000-00005F9C0000}"/>
    <cellStyle name="Migliaia 57 4 7" xfId="17348" xr:uid="{00000000-0005-0000-0000-0000609C0000}"/>
    <cellStyle name="Migliaia 57 4 7 2" xfId="30965" xr:uid="{00000000-0005-0000-0000-0000619C0000}"/>
    <cellStyle name="Migliaia 57 4 7 3" xfId="21759" xr:uid="{00000000-0005-0000-0000-0000629C0000}"/>
    <cellStyle name="Migliaia 57 4 8" xfId="30957" xr:uid="{00000000-0005-0000-0000-0000639C0000}"/>
    <cellStyle name="Migliaia 57 4 9" xfId="21751" xr:uid="{00000000-0005-0000-0000-0000649C0000}"/>
    <cellStyle name="Migliaia 57 5" xfId="682" xr:uid="{00000000-0005-0000-0000-0000659C0000}"/>
    <cellStyle name="Migliaia 57 5 2" xfId="4616" xr:uid="{00000000-0005-0000-0000-0000669C0000}"/>
    <cellStyle name="Migliaia 57 5 2 2" xfId="14829" xr:uid="{00000000-0005-0000-0000-0000679C0000}"/>
    <cellStyle name="Migliaia 57 5 2 2 2" xfId="30967" xr:uid="{00000000-0005-0000-0000-0000689C0000}"/>
    <cellStyle name="Migliaia 57 5 2 3" xfId="17351" xr:uid="{00000000-0005-0000-0000-0000699C0000}"/>
    <cellStyle name="Migliaia 57 5 2 4" xfId="21761" xr:uid="{00000000-0005-0000-0000-00006A9C0000}"/>
    <cellStyle name="Migliaia 57 5 2 5" xfId="13144" xr:uid="{00000000-0005-0000-0000-00006B9C0000}"/>
    <cellStyle name="Migliaia 57 5 3" xfId="7754" xr:uid="{00000000-0005-0000-0000-00006C9C0000}"/>
    <cellStyle name="Migliaia 57 5 3 2" xfId="30968" xr:uid="{00000000-0005-0000-0000-00006D9C0000}"/>
    <cellStyle name="Migliaia 57 5 3 3" xfId="21762" xr:uid="{00000000-0005-0000-0000-00006E9C0000}"/>
    <cellStyle name="Migliaia 57 5 4" xfId="7168" xr:uid="{00000000-0005-0000-0000-00006F9C0000}"/>
    <cellStyle name="Migliaia 57 5 4 2" xfId="17941" xr:uid="{00000000-0005-0000-0000-0000709C0000}"/>
    <cellStyle name="Migliaia 57 5 4 2 2" xfId="30969" xr:uid="{00000000-0005-0000-0000-0000719C0000}"/>
    <cellStyle name="Migliaia 57 5 4 3" xfId="21763" xr:uid="{00000000-0005-0000-0000-0000729C0000}"/>
    <cellStyle name="Migliaia 57 5 4 4" xfId="42550" xr:uid="{00000000-0005-0000-0000-0000739C0000}"/>
    <cellStyle name="Migliaia 57 5 4 5" xfId="45176" xr:uid="{00000000-0005-0000-0000-0000749C0000}"/>
    <cellStyle name="Migliaia 57 5 4 6" xfId="46934" xr:uid="{00000000-0005-0000-0000-0000759C0000}"/>
    <cellStyle name="Migliaia 57 5 4 7" xfId="49950" xr:uid="{00000000-0005-0000-0000-0000769C0000}"/>
    <cellStyle name="Migliaia 57 5 5" xfId="17350" xr:uid="{00000000-0005-0000-0000-0000779C0000}"/>
    <cellStyle name="Migliaia 57 5 5 2" xfId="30970" xr:uid="{00000000-0005-0000-0000-0000789C0000}"/>
    <cellStyle name="Migliaia 57 5 5 3" xfId="21764" xr:uid="{00000000-0005-0000-0000-0000799C0000}"/>
    <cellStyle name="Migliaia 57 5 5 4" xfId="45177" xr:uid="{00000000-0005-0000-0000-00007A9C0000}"/>
    <cellStyle name="Migliaia 57 5 6" xfId="21765" xr:uid="{00000000-0005-0000-0000-00007B9C0000}"/>
    <cellStyle name="Migliaia 57 5 6 2" xfId="30971" xr:uid="{00000000-0005-0000-0000-00007C9C0000}"/>
    <cellStyle name="Migliaia 57 5 7" xfId="30966" xr:uid="{00000000-0005-0000-0000-00007D9C0000}"/>
    <cellStyle name="Migliaia 57 5 8" xfId="21760" xr:uid="{00000000-0005-0000-0000-00007E9C0000}"/>
    <cellStyle name="Migliaia 57 5 9" xfId="2642" xr:uid="{00000000-0005-0000-0000-00007F9C0000}"/>
    <cellStyle name="Migliaia 57 6" xfId="2637" xr:uid="{00000000-0005-0000-0000-0000809C0000}"/>
    <cellStyle name="Migliaia 57 6 2" xfId="4611" xr:uid="{00000000-0005-0000-0000-0000819C0000}"/>
    <cellStyle name="Migliaia 57 6 2 2" xfId="6095" xr:uid="{00000000-0005-0000-0000-0000829C0000}"/>
    <cellStyle name="Migliaia 57 6 2 3" xfId="14871" xr:uid="{00000000-0005-0000-0000-0000839C0000}"/>
    <cellStyle name="Migliaia 57 6 2 4" xfId="17353" xr:uid="{00000000-0005-0000-0000-0000849C0000}"/>
    <cellStyle name="Migliaia 57 6 2 5" xfId="28767" xr:uid="{00000000-0005-0000-0000-0000859C0000}"/>
    <cellStyle name="Migliaia 57 6 2 6" xfId="13146" xr:uid="{00000000-0005-0000-0000-0000869C0000}"/>
    <cellStyle name="Migliaia 57 6 3" xfId="5847" xr:uid="{00000000-0005-0000-0000-0000879C0000}"/>
    <cellStyle name="Migliaia 57 6 3 2" xfId="31778" xr:uid="{00000000-0005-0000-0000-0000889C0000}"/>
    <cellStyle name="Migliaia 57 6 3 2 2" xfId="36938" xr:uid="{00000000-0005-0000-0000-0000899C0000}"/>
    <cellStyle name="Migliaia 57 6 3 2 3" xfId="42240" xr:uid="{00000000-0005-0000-0000-00008A9C0000}"/>
    <cellStyle name="Migliaia 57 6 3 3" xfId="34287" xr:uid="{00000000-0005-0000-0000-00008B9C0000}"/>
    <cellStyle name="Migliaia 57 6 3 4" xfId="39589" xr:uid="{00000000-0005-0000-0000-00008C9C0000}"/>
    <cellStyle name="Migliaia 57 6 4" xfId="17352" xr:uid="{00000000-0005-0000-0000-00008D9C0000}"/>
    <cellStyle name="Migliaia 57 6 4 2" xfId="30972" xr:uid="{00000000-0005-0000-0000-00008E9C0000}"/>
    <cellStyle name="Migliaia 57 6 5" xfId="21766" xr:uid="{00000000-0005-0000-0000-00008F9C0000}"/>
    <cellStyle name="Migliaia 57 6 6" xfId="13145" xr:uid="{00000000-0005-0000-0000-0000909C0000}"/>
    <cellStyle name="Migliaia 57 7" xfId="4171" xr:uid="{00000000-0005-0000-0000-0000919C0000}"/>
    <cellStyle name="Migliaia 57 7 2" xfId="10641" xr:uid="{00000000-0005-0000-0000-0000929C0000}"/>
    <cellStyle name="Migliaia 57 7 2 2" xfId="31779" xr:uid="{00000000-0005-0000-0000-0000939C0000}"/>
    <cellStyle name="Migliaia 57 7 2 2 2" xfId="36939" xr:uid="{00000000-0005-0000-0000-0000949C0000}"/>
    <cellStyle name="Migliaia 57 7 2 2 3" xfId="42241" xr:uid="{00000000-0005-0000-0000-0000959C0000}"/>
    <cellStyle name="Migliaia 57 7 2 3" xfId="34288" xr:uid="{00000000-0005-0000-0000-0000969C0000}"/>
    <cellStyle name="Migliaia 57 7 2 4" xfId="39590" xr:uid="{00000000-0005-0000-0000-0000979C0000}"/>
    <cellStyle name="Migliaia 57 7 3" xfId="17354" xr:uid="{00000000-0005-0000-0000-0000989C0000}"/>
    <cellStyle name="Migliaia 57 7 3 2" xfId="30973" xr:uid="{00000000-0005-0000-0000-0000999C0000}"/>
    <cellStyle name="Migliaia 57 7 4" xfId="21767" xr:uid="{00000000-0005-0000-0000-00009A9C0000}"/>
    <cellStyle name="Migliaia 57 7 5" xfId="13147" xr:uid="{00000000-0005-0000-0000-00009B9C0000}"/>
    <cellStyle name="Migliaia 57 8" xfId="3771" xr:uid="{00000000-0005-0000-0000-00009C9C0000}"/>
    <cellStyle name="Migliaia 57 8 2" xfId="10346" xr:uid="{00000000-0005-0000-0000-00009D9C0000}"/>
    <cellStyle name="Migliaia 57 8 2 2" xfId="31780" xr:uid="{00000000-0005-0000-0000-00009E9C0000}"/>
    <cellStyle name="Migliaia 57 8 2 2 2" xfId="36940" xr:uid="{00000000-0005-0000-0000-00009F9C0000}"/>
    <cellStyle name="Migliaia 57 8 2 2 3" xfId="42242" xr:uid="{00000000-0005-0000-0000-0000A09C0000}"/>
    <cellStyle name="Migliaia 57 8 2 3" xfId="34289" xr:uid="{00000000-0005-0000-0000-0000A19C0000}"/>
    <cellStyle name="Migliaia 57 8 2 4" xfId="39591" xr:uid="{00000000-0005-0000-0000-0000A29C0000}"/>
    <cellStyle name="Migliaia 57 8 3" xfId="17355" xr:uid="{00000000-0005-0000-0000-0000A39C0000}"/>
    <cellStyle name="Migliaia 57 8 3 2" xfId="30974" xr:uid="{00000000-0005-0000-0000-0000A49C0000}"/>
    <cellStyle name="Migliaia 57 8 4" xfId="21768" xr:uid="{00000000-0005-0000-0000-0000A59C0000}"/>
    <cellStyle name="Migliaia 57 8 5" xfId="13148" xr:uid="{00000000-0005-0000-0000-0000A69C0000}"/>
    <cellStyle name="Migliaia 57 9" xfId="13545" xr:uid="{00000000-0005-0000-0000-0000A79C0000}"/>
    <cellStyle name="Migliaia 57 9 2" xfId="30975" xr:uid="{00000000-0005-0000-0000-0000A89C0000}"/>
    <cellStyle name="Migliaia 57 9 3" xfId="21769" xr:uid="{00000000-0005-0000-0000-0000A99C0000}"/>
    <cellStyle name="Migliaia 58" xfId="683" xr:uid="{00000000-0005-0000-0000-0000AA9C0000}"/>
    <cellStyle name="Migliaia 58 10" xfId="17356" xr:uid="{00000000-0005-0000-0000-0000AB9C0000}"/>
    <cellStyle name="Migliaia 58 10 2" xfId="30976" xr:uid="{00000000-0005-0000-0000-0000AC9C0000}"/>
    <cellStyle name="Migliaia 58 11" xfId="21770" xr:uid="{00000000-0005-0000-0000-0000AD9C0000}"/>
    <cellStyle name="Migliaia 58 12" xfId="1942" xr:uid="{00000000-0005-0000-0000-0000AE9C0000}"/>
    <cellStyle name="Migliaia 58 2" xfId="684" xr:uid="{00000000-0005-0000-0000-0000AF9C0000}"/>
    <cellStyle name="Migliaia 58 2 2" xfId="2644" xr:uid="{00000000-0005-0000-0000-0000B09C0000}"/>
    <cellStyle name="Migliaia 58 2 2 2" xfId="4618" xr:uid="{00000000-0005-0000-0000-0000B19C0000}"/>
    <cellStyle name="Migliaia 58 2 2 2 2" xfId="10722" xr:uid="{00000000-0005-0000-0000-0000B29C0000}"/>
    <cellStyle name="Migliaia 58 2 2 2 2 2" xfId="30979" xr:uid="{00000000-0005-0000-0000-0000B39C0000}"/>
    <cellStyle name="Migliaia 58 2 2 2 3" xfId="14830" xr:uid="{00000000-0005-0000-0000-0000B49C0000}"/>
    <cellStyle name="Migliaia 58 2 2 2 4" xfId="17359" xr:uid="{00000000-0005-0000-0000-0000B59C0000}"/>
    <cellStyle name="Migliaia 58 2 2 2 5" xfId="21773" xr:uid="{00000000-0005-0000-0000-0000B69C0000}"/>
    <cellStyle name="Migliaia 58 2 2 2 6" xfId="13149" xr:uid="{00000000-0005-0000-0000-0000B79C0000}"/>
    <cellStyle name="Migliaia 58 2 2 3" xfId="7947" xr:uid="{00000000-0005-0000-0000-0000B89C0000}"/>
    <cellStyle name="Migliaia 58 2 2 3 2" xfId="31781" xr:uid="{00000000-0005-0000-0000-0000B99C0000}"/>
    <cellStyle name="Migliaia 58 2 2 3 2 2" xfId="36941" xr:uid="{00000000-0005-0000-0000-0000BA9C0000}"/>
    <cellStyle name="Migliaia 58 2 2 3 2 3" xfId="42243" xr:uid="{00000000-0005-0000-0000-0000BB9C0000}"/>
    <cellStyle name="Migliaia 58 2 2 3 3" xfId="34290" xr:uid="{00000000-0005-0000-0000-0000BC9C0000}"/>
    <cellStyle name="Migliaia 58 2 2 3 4" xfId="39592" xr:uid="{00000000-0005-0000-0000-0000BD9C0000}"/>
    <cellStyle name="Migliaia 58 2 2 4" xfId="7169" xr:uid="{00000000-0005-0000-0000-0000BE9C0000}"/>
    <cellStyle name="Migliaia 58 2 2 4 2" xfId="17942" xr:uid="{00000000-0005-0000-0000-0000BF9C0000}"/>
    <cellStyle name="Migliaia 58 2 2 4 3" xfId="30978" xr:uid="{00000000-0005-0000-0000-0000C09C0000}"/>
    <cellStyle name="Migliaia 58 2 2 4 4" xfId="28735" xr:uid="{00000000-0005-0000-0000-0000C19C0000}"/>
    <cellStyle name="Migliaia 58 2 2 4 5" xfId="46935" xr:uid="{00000000-0005-0000-0000-0000C29C0000}"/>
    <cellStyle name="Migliaia 58 2 2 4 6" xfId="49951" xr:uid="{00000000-0005-0000-0000-0000C39C0000}"/>
    <cellStyle name="Migliaia 58 2 2 5" xfId="17358" xr:uid="{00000000-0005-0000-0000-0000C49C0000}"/>
    <cellStyle name="Migliaia 58 2 2 6" xfId="21772" xr:uid="{00000000-0005-0000-0000-0000C59C0000}"/>
    <cellStyle name="Migliaia 58 2 3" xfId="4175" xr:uid="{00000000-0005-0000-0000-0000C69C0000}"/>
    <cellStyle name="Migliaia 58 2 3 2" xfId="10645" xr:uid="{00000000-0005-0000-0000-0000C79C0000}"/>
    <cellStyle name="Migliaia 58 2 3 2 2" xfId="31782" xr:uid="{00000000-0005-0000-0000-0000C89C0000}"/>
    <cellStyle name="Migliaia 58 2 3 2 2 2" xfId="36942" xr:uid="{00000000-0005-0000-0000-0000C99C0000}"/>
    <cellStyle name="Migliaia 58 2 3 2 2 3" xfId="42244" xr:uid="{00000000-0005-0000-0000-0000CA9C0000}"/>
    <cellStyle name="Migliaia 58 2 3 2 3" xfId="34291" xr:uid="{00000000-0005-0000-0000-0000CB9C0000}"/>
    <cellStyle name="Migliaia 58 2 3 2 4" xfId="39593" xr:uid="{00000000-0005-0000-0000-0000CC9C0000}"/>
    <cellStyle name="Migliaia 58 2 3 3" xfId="17360" xr:uid="{00000000-0005-0000-0000-0000CD9C0000}"/>
    <cellStyle name="Migliaia 58 2 3 3 2" xfId="30980" xr:uid="{00000000-0005-0000-0000-0000CE9C0000}"/>
    <cellStyle name="Migliaia 58 2 3 4" xfId="21774" xr:uid="{00000000-0005-0000-0000-0000CF9C0000}"/>
    <cellStyle name="Migliaia 58 2 3 5" xfId="13150" xr:uid="{00000000-0005-0000-0000-0000D09C0000}"/>
    <cellStyle name="Migliaia 58 2 4" xfId="3776" xr:uid="{00000000-0005-0000-0000-0000D19C0000}"/>
    <cellStyle name="Migliaia 58 2 4 2" xfId="10350" xr:uid="{00000000-0005-0000-0000-0000D29C0000}"/>
    <cellStyle name="Migliaia 58 2 4 2 2" xfId="30981" xr:uid="{00000000-0005-0000-0000-0000D39C0000}"/>
    <cellStyle name="Migliaia 58 2 4 3" xfId="14996" xr:uid="{00000000-0005-0000-0000-0000D49C0000}"/>
    <cellStyle name="Migliaia 58 2 4 4" xfId="17361" xr:uid="{00000000-0005-0000-0000-0000D59C0000}"/>
    <cellStyle name="Migliaia 58 2 4 5" xfId="21775" xr:uid="{00000000-0005-0000-0000-0000D69C0000}"/>
    <cellStyle name="Migliaia 58 2 4 6" xfId="13151" xr:uid="{00000000-0005-0000-0000-0000D79C0000}"/>
    <cellStyle name="Migliaia 58 2 5" xfId="9462" xr:uid="{00000000-0005-0000-0000-0000D89C0000}"/>
    <cellStyle name="Migliaia 58 2 5 2" xfId="30982" xr:uid="{00000000-0005-0000-0000-0000D99C0000}"/>
    <cellStyle name="Migliaia 58 2 5 3" xfId="21776" xr:uid="{00000000-0005-0000-0000-0000DA9C0000}"/>
    <cellStyle name="Migliaia 58 2 6" xfId="17357" xr:uid="{00000000-0005-0000-0000-0000DB9C0000}"/>
    <cellStyle name="Migliaia 58 2 6 2" xfId="30983" xr:uid="{00000000-0005-0000-0000-0000DC9C0000}"/>
    <cellStyle name="Migliaia 58 2 6 3" xfId="21777" xr:uid="{00000000-0005-0000-0000-0000DD9C0000}"/>
    <cellStyle name="Migliaia 58 2 7" xfId="30977" xr:uid="{00000000-0005-0000-0000-0000DE9C0000}"/>
    <cellStyle name="Migliaia 58 2 8" xfId="21771" xr:uid="{00000000-0005-0000-0000-0000DF9C0000}"/>
    <cellStyle name="Migliaia 58 2 9" xfId="1943" xr:uid="{00000000-0005-0000-0000-0000E09C0000}"/>
    <cellStyle name="Migliaia 58 3" xfId="685" xr:uid="{00000000-0005-0000-0000-0000E19C0000}"/>
    <cellStyle name="Migliaia 58 3 10" xfId="21778" xr:uid="{00000000-0005-0000-0000-0000E29C0000}"/>
    <cellStyle name="Migliaia 58 3 11" xfId="13152" xr:uid="{00000000-0005-0000-0000-0000E39C0000}"/>
    <cellStyle name="Migliaia 58 3 12" xfId="1944" xr:uid="{00000000-0005-0000-0000-0000E49C0000}"/>
    <cellStyle name="Migliaia 58 3 2" xfId="686" xr:uid="{00000000-0005-0000-0000-0000E59C0000}"/>
    <cellStyle name="Migliaia 58 3 2 2" xfId="4620" xr:uid="{00000000-0005-0000-0000-0000E69C0000}"/>
    <cellStyle name="Migliaia 58 3 2 2 2" xfId="8404" xr:uid="{00000000-0005-0000-0000-0000E79C0000}"/>
    <cellStyle name="Migliaia 58 3 2 2 2 2" xfId="14831" xr:uid="{00000000-0005-0000-0000-0000E89C0000}"/>
    <cellStyle name="Migliaia 58 3 2 2 2 2 2" xfId="18203" xr:uid="{00000000-0005-0000-0000-0000E99C0000}"/>
    <cellStyle name="Migliaia 58 3 2 2 2 2 3" xfId="30987" xr:uid="{00000000-0005-0000-0000-0000EA9C0000}"/>
    <cellStyle name="Migliaia 58 3 2 2 2 3" xfId="21781" xr:uid="{00000000-0005-0000-0000-0000EB9C0000}"/>
    <cellStyle name="Migliaia 58 3 2 2 2 4" xfId="42591" xr:uid="{00000000-0005-0000-0000-0000EC9C0000}"/>
    <cellStyle name="Migliaia 58 3 2 2 2 5" xfId="47209" xr:uid="{00000000-0005-0000-0000-0000ED9C0000}"/>
    <cellStyle name="Migliaia 58 3 2 2 2 6" xfId="50225" xr:uid="{00000000-0005-0000-0000-0000EE9C0000}"/>
    <cellStyle name="Migliaia 58 3 2 2 2 7" xfId="14002" xr:uid="{00000000-0005-0000-0000-0000EF9C0000}"/>
    <cellStyle name="Migliaia 58 3 2 2 3" xfId="7464" xr:uid="{00000000-0005-0000-0000-0000F09C0000}"/>
    <cellStyle name="Migliaia 58 3 2 2 3 2" xfId="30986" xr:uid="{00000000-0005-0000-0000-0000F19C0000}"/>
    <cellStyle name="Migliaia 58 3 2 2 4" xfId="7170" xr:uid="{00000000-0005-0000-0000-0000F29C0000}"/>
    <cellStyle name="Migliaia 58 3 2 2 4 2" xfId="17943" xr:uid="{00000000-0005-0000-0000-0000F39C0000}"/>
    <cellStyle name="Migliaia 58 3 2 2 4 3" xfId="20790" xr:uid="{00000000-0005-0000-0000-0000F49C0000}"/>
    <cellStyle name="Migliaia 58 3 2 2 4 4" xfId="46936" xr:uid="{00000000-0005-0000-0000-0000F59C0000}"/>
    <cellStyle name="Migliaia 58 3 2 2 4 5" xfId="49952" xr:uid="{00000000-0005-0000-0000-0000F69C0000}"/>
    <cellStyle name="Migliaia 58 3 2 2 5" xfId="17364" xr:uid="{00000000-0005-0000-0000-0000F79C0000}"/>
    <cellStyle name="Migliaia 58 3 2 2 6" xfId="21780" xr:uid="{00000000-0005-0000-0000-0000F89C0000}"/>
    <cellStyle name="Migliaia 58 3 2 3" xfId="3778" xr:uid="{00000000-0005-0000-0000-0000F99C0000}"/>
    <cellStyle name="Migliaia 58 3 2 3 2" xfId="7410" xr:uid="{00000000-0005-0000-0000-0000FA9C0000}"/>
    <cellStyle name="Migliaia 58 3 2 3 2 2" xfId="30988" xr:uid="{00000000-0005-0000-0000-0000FB9C0000}"/>
    <cellStyle name="Migliaia 58 3 2 3 3" xfId="8405" xr:uid="{00000000-0005-0000-0000-0000FC9C0000}"/>
    <cellStyle name="Migliaia 58 3 2 3 4" xfId="17365" xr:uid="{00000000-0005-0000-0000-0000FD9C0000}"/>
    <cellStyle name="Migliaia 58 3 2 3 5" xfId="21782" xr:uid="{00000000-0005-0000-0000-0000FE9C0000}"/>
    <cellStyle name="Migliaia 58 3 2 3 6" xfId="13153" xr:uid="{00000000-0005-0000-0000-0000FF9C0000}"/>
    <cellStyle name="Migliaia 58 3 2 4" xfId="7755" xr:uid="{00000000-0005-0000-0000-0000009D0000}"/>
    <cellStyle name="Migliaia 58 3 2 4 2" xfId="14419" xr:uid="{00000000-0005-0000-0000-0000019D0000}"/>
    <cellStyle name="Migliaia 58 3 2 4 2 2" xfId="30989" xr:uid="{00000000-0005-0000-0000-0000029D0000}"/>
    <cellStyle name="Migliaia 58 3 2 4 3" xfId="21783" xr:uid="{00000000-0005-0000-0000-0000039D0000}"/>
    <cellStyle name="Migliaia 58 3 2 4 4" xfId="13548" xr:uid="{00000000-0005-0000-0000-0000049D0000}"/>
    <cellStyle name="Migliaia 58 3 2 5" xfId="13573" xr:uid="{00000000-0005-0000-0000-0000059D0000}"/>
    <cellStyle name="Migliaia 58 3 2 5 2" xfId="30990" xr:uid="{00000000-0005-0000-0000-0000069D0000}"/>
    <cellStyle name="Migliaia 58 3 2 5 3" xfId="21784" xr:uid="{00000000-0005-0000-0000-0000079D0000}"/>
    <cellStyle name="Migliaia 58 3 2 6" xfId="17363" xr:uid="{00000000-0005-0000-0000-0000089D0000}"/>
    <cellStyle name="Migliaia 58 3 2 6 2" xfId="30991" xr:uid="{00000000-0005-0000-0000-0000099D0000}"/>
    <cellStyle name="Migliaia 58 3 2 6 3" xfId="21785" xr:uid="{00000000-0005-0000-0000-00000A9D0000}"/>
    <cellStyle name="Migliaia 58 3 2 7" xfId="30985" xr:uid="{00000000-0005-0000-0000-00000B9D0000}"/>
    <cellStyle name="Migliaia 58 3 2 8" xfId="21779" xr:uid="{00000000-0005-0000-0000-00000C9D0000}"/>
    <cellStyle name="Migliaia 58 3 2 9" xfId="2646" xr:uid="{00000000-0005-0000-0000-00000D9D0000}"/>
    <cellStyle name="Migliaia 58 3 3" xfId="2645" xr:uid="{00000000-0005-0000-0000-00000E9D0000}"/>
    <cellStyle name="Migliaia 58 3 3 2" xfId="4619" xr:uid="{00000000-0005-0000-0000-00000F9D0000}"/>
    <cellStyle name="Migliaia 58 3 3 2 2" xfId="6098" xr:uid="{00000000-0005-0000-0000-0000109D0000}"/>
    <cellStyle name="Migliaia 58 3 3 2 2 2" xfId="30993" xr:uid="{00000000-0005-0000-0000-0000119D0000}"/>
    <cellStyle name="Migliaia 58 3 3 2 3" xfId="14577" xr:uid="{00000000-0005-0000-0000-0000129D0000}"/>
    <cellStyle name="Migliaia 58 3 3 2 4" xfId="17367" xr:uid="{00000000-0005-0000-0000-0000139D0000}"/>
    <cellStyle name="Migliaia 58 3 3 2 5" xfId="21787" xr:uid="{00000000-0005-0000-0000-0000149D0000}"/>
    <cellStyle name="Migliaia 58 3 3 2 6" xfId="13155" xr:uid="{00000000-0005-0000-0000-0000159D0000}"/>
    <cellStyle name="Migliaia 58 3 3 3" xfId="5850" xr:uid="{00000000-0005-0000-0000-0000169D0000}"/>
    <cellStyle name="Migliaia 58 3 3 3 2" xfId="30994" xr:uid="{00000000-0005-0000-0000-0000179D0000}"/>
    <cellStyle name="Migliaia 58 3 3 3 3" xfId="21788" xr:uid="{00000000-0005-0000-0000-0000189D0000}"/>
    <cellStyle name="Migliaia 58 3 3 4" xfId="17366" xr:uid="{00000000-0005-0000-0000-0000199D0000}"/>
    <cellStyle name="Migliaia 58 3 3 4 2" xfId="30995" xr:uid="{00000000-0005-0000-0000-00001A9D0000}"/>
    <cellStyle name="Migliaia 58 3 3 4 3" xfId="21789" xr:uid="{00000000-0005-0000-0000-00001B9D0000}"/>
    <cellStyle name="Migliaia 58 3 3 4 4" xfId="45178" xr:uid="{00000000-0005-0000-0000-00001C9D0000}"/>
    <cellStyle name="Migliaia 58 3 3 5" xfId="21790" xr:uid="{00000000-0005-0000-0000-00001D9D0000}"/>
    <cellStyle name="Migliaia 58 3 3 5 2" xfId="30996" xr:uid="{00000000-0005-0000-0000-00001E9D0000}"/>
    <cellStyle name="Migliaia 58 3 3 5 3" xfId="45179" xr:uid="{00000000-0005-0000-0000-00001F9D0000}"/>
    <cellStyle name="Migliaia 58 3 3 6" xfId="30992" xr:uid="{00000000-0005-0000-0000-0000209D0000}"/>
    <cellStyle name="Migliaia 58 3 3 7" xfId="21786" xr:uid="{00000000-0005-0000-0000-0000219D0000}"/>
    <cellStyle name="Migliaia 58 3 3 8" xfId="13154" xr:uid="{00000000-0005-0000-0000-0000229D0000}"/>
    <cellStyle name="Migliaia 58 3 4" xfId="3320" xr:uid="{00000000-0005-0000-0000-0000239D0000}"/>
    <cellStyle name="Migliaia 58 3 4 2" xfId="4830" xr:uid="{00000000-0005-0000-0000-0000249D0000}"/>
    <cellStyle name="Migliaia 58 3 4 2 2" xfId="10782" xr:uid="{00000000-0005-0000-0000-0000259D0000}"/>
    <cellStyle name="Migliaia 58 3 4 2 3" xfId="14883" xr:uid="{00000000-0005-0000-0000-0000269D0000}"/>
    <cellStyle name="Migliaia 58 3 4 2 4" xfId="17369" xr:uid="{00000000-0005-0000-0000-0000279D0000}"/>
    <cellStyle name="Migliaia 58 3 4 2 5" xfId="28768" xr:uid="{00000000-0005-0000-0000-0000289D0000}"/>
    <cellStyle name="Migliaia 58 3 4 2 6" xfId="13157" xr:uid="{00000000-0005-0000-0000-0000299D0000}"/>
    <cellStyle name="Migliaia 58 3 4 3" xfId="10030" xr:uid="{00000000-0005-0000-0000-00002A9D0000}"/>
    <cellStyle name="Migliaia 58 3 4 3 2" xfId="31783" xr:uid="{00000000-0005-0000-0000-00002B9D0000}"/>
    <cellStyle name="Migliaia 58 3 4 3 2 2" xfId="36943" xr:uid="{00000000-0005-0000-0000-00002C9D0000}"/>
    <cellStyle name="Migliaia 58 3 4 3 2 3" xfId="42245" xr:uid="{00000000-0005-0000-0000-00002D9D0000}"/>
    <cellStyle name="Migliaia 58 3 4 3 3" xfId="34292" xr:uid="{00000000-0005-0000-0000-00002E9D0000}"/>
    <cellStyle name="Migliaia 58 3 4 3 4" xfId="39594" xr:uid="{00000000-0005-0000-0000-00002F9D0000}"/>
    <cellStyle name="Migliaia 58 3 4 4" xfId="17368" xr:uid="{00000000-0005-0000-0000-0000309D0000}"/>
    <cellStyle name="Migliaia 58 3 4 4 2" xfId="30997" xr:uid="{00000000-0005-0000-0000-0000319D0000}"/>
    <cellStyle name="Migliaia 58 3 4 5" xfId="21791" xr:uid="{00000000-0005-0000-0000-0000329D0000}"/>
    <cellStyle name="Migliaia 58 3 4 6" xfId="13156" xr:uid="{00000000-0005-0000-0000-0000339D0000}"/>
    <cellStyle name="Migliaia 58 3 5" xfId="4176" xr:uid="{00000000-0005-0000-0000-0000349D0000}"/>
    <cellStyle name="Migliaia 58 3 5 2" xfId="10646" xr:uid="{00000000-0005-0000-0000-0000359D0000}"/>
    <cellStyle name="Migliaia 58 3 5 2 2" xfId="31784" xr:uid="{00000000-0005-0000-0000-0000369D0000}"/>
    <cellStyle name="Migliaia 58 3 5 2 2 2" xfId="36944" xr:uid="{00000000-0005-0000-0000-0000379D0000}"/>
    <cellStyle name="Migliaia 58 3 5 2 2 3" xfId="42246" xr:uid="{00000000-0005-0000-0000-0000389D0000}"/>
    <cellStyle name="Migliaia 58 3 5 2 3" xfId="34293" xr:uid="{00000000-0005-0000-0000-0000399D0000}"/>
    <cellStyle name="Migliaia 58 3 5 2 4" xfId="39595" xr:uid="{00000000-0005-0000-0000-00003A9D0000}"/>
    <cellStyle name="Migliaia 58 3 5 3" xfId="17370" xr:uid="{00000000-0005-0000-0000-00003B9D0000}"/>
    <cellStyle name="Migliaia 58 3 5 3 2" xfId="30998" xr:uid="{00000000-0005-0000-0000-00003C9D0000}"/>
    <cellStyle name="Migliaia 58 3 5 4" xfId="21792" xr:uid="{00000000-0005-0000-0000-00003D9D0000}"/>
    <cellStyle name="Migliaia 58 3 5 5" xfId="13158" xr:uid="{00000000-0005-0000-0000-00003E9D0000}"/>
    <cellStyle name="Migliaia 58 3 6" xfId="3777" xr:uid="{00000000-0005-0000-0000-00003F9D0000}"/>
    <cellStyle name="Migliaia 58 3 6 2" xfId="10351" xr:uid="{00000000-0005-0000-0000-0000409D0000}"/>
    <cellStyle name="Migliaia 58 3 6 2 2" xfId="30999" xr:uid="{00000000-0005-0000-0000-0000419D0000}"/>
    <cellStyle name="Migliaia 58 3 6 3" xfId="14910" xr:uid="{00000000-0005-0000-0000-0000429D0000}"/>
    <cellStyle name="Migliaia 58 3 6 4" xfId="17371" xr:uid="{00000000-0005-0000-0000-0000439D0000}"/>
    <cellStyle name="Migliaia 58 3 6 5" xfId="21793" xr:uid="{00000000-0005-0000-0000-0000449D0000}"/>
    <cellStyle name="Migliaia 58 3 6 6" xfId="13159" xr:uid="{00000000-0005-0000-0000-0000459D0000}"/>
    <cellStyle name="Migliaia 58 3 7" xfId="8593" xr:uid="{00000000-0005-0000-0000-0000469D0000}"/>
    <cellStyle name="Migliaia 58 3 7 2" xfId="31000" xr:uid="{00000000-0005-0000-0000-0000479D0000}"/>
    <cellStyle name="Migliaia 58 3 7 3" xfId="21794" xr:uid="{00000000-0005-0000-0000-0000489D0000}"/>
    <cellStyle name="Migliaia 58 3 8" xfId="13574" xr:uid="{00000000-0005-0000-0000-0000499D0000}"/>
    <cellStyle name="Migliaia 58 3 8 2" xfId="31001" xr:uid="{00000000-0005-0000-0000-00004A9D0000}"/>
    <cellStyle name="Migliaia 58 3 8 3" xfId="21795" xr:uid="{00000000-0005-0000-0000-00004B9D0000}"/>
    <cellStyle name="Migliaia 58 3 9" xfId="17362" xr:uid="{00000000-0005-0000-0000-00004C9D0000}"/>
    <cellStyle name="Migliaia 58 3 9 2" xfId="30984" xr:uid="{00000000-0005-0000-0000-00004D9D0000}"/>
    <cellStyle name="Migliaia 58 4" xfId="687" xr:uid="{00000000-0005-0000-0000-00004E9D0000}"/>
    <cellStyle name="Migliaia 58 4 10" xfId="2647" xr:uid="{00000000-0005-0000-0000-00004F9D0000}"/>
    <cellStyle name="Migliaia 58 4 2" xfId="4621" xr:uid="{00000000-0005-0000-0000-0000509D0000}"/>
    <cellStyle name="Migliaia 58 4 2 2" xfId="5197" xr:uid="{00000000-0005-0000-0000-0000519D0000}"/>
    <cellStyle name="Migliaia 58 4 2 2 2" xfId="31004" xr:uid="{00000000-0005-0000-0000-0000529D0000}"/>
    <cellStyle name="Migliaia 58 4 2 2 3" xfId="21798" xr:uid="{00000000-0005-0000-0000-0000539D0000}"/>
    <cellStyle name="Migliaia 58 4 2 3" xfId="8406" xr:uid="{00000000-0005-0000-0000-0000549D0000}"/>
    <cellStyle name="Migliaia 58 4 2 3 2" xfId="31005" xr:uid="{00000000-0005-0000-0000-0000559D0000}"/>
    <cellStyle name="Migliaia 58 4 2 3 3" xfId="21799" xr:uid="{00000000-0005-0000-0000-0000569D0000}"/>
    <cellStyle name="Migliaia 58 4 2 4" xfId="7757" xr:uid="{00000000-0005-0000-0000-0000579D0000}"/>
    <cellStyle name="Migliaia 58 4 2 4 2" xfId="31003" xr:uid="{00000000-0005-0000-0000-0000589D0000}"/>
    <cellStyle name="Migliaia 58 4 2 5" xfId="7172" xr:uid="{00000000-0005-0000-0000-0000599D0000}"/>
    <cellStyle name="Migliaia 58 4 2 5 2" xfId="17945" xr:uid="{00000000-0005-0000-0000-00005A9D0000}"/>
    <cellStyle name="Migliaia 58 4 2 5 3" xfId="28659" xr:uid="{00000000-0005-0000-0000-00005B9D0000}"/>
    <cellStyle name="Migliaia 58 4 2 5 4" xfId="46938" xr:uid="{00000000-0005-0000-0000-00005C9D0000}"/>
    <cellStyle name="Migliaia 58 4 2 5 5" xfId="49954" xr:uid="{00000000-0005-0000-0000-00005D9D0000}"/>
    <cellStyle name="Migliaia 58 4 2 6" xfId="17373" xr:uid="{00000000-0005-0000-0000-00005E9D0000}"/>
    <cellStyle name="Migliaia 58 4 2 7" xfId="21797" xr:uid="{00000000-0005-0000-0000-00005F9D0000}"/>
    <cellStyle name="Migliaia 58 4 3" xfId="5198" xr:uid="{00000000-0005-0000-0000-0000609D0000}"/>
    <cellStyle name="Migliaia 58 4 3 2" xfId="14578" xr:uid="{00000000-0005-0000-0000-0000619D0000}"/>
    <cellStyle name="Migliaia 58 4 3 2 2" xfId="31006" xr:uid="{00000000-0005-0000-0000-0000629D0000}"/>
    <cellStyle name="Migliaia 58 4 3 3" xfId="21800" xr:uid="{00000000-0005-0000-0000-0000639D0000}"/>
    <cellStyle name="Migliaia 58 4 3 4" xfId="13572" xr:uid="{00000000-0005-0000-0000-0000649D0000}"/>
    <cellStyle name="Migliaia 58 4 4" xfId="8407" xr:uid="{00000000-0005-0000-0000-0000659D0000}"/>
    <cellStyle name="Migliaia 58 4 4 2" xfId="31007" xr:uid="{00000000-0005-0000-0000-0000669D0000}"/>
    <cellStyle name="Migliaia 58 4 4 3" xfId="21801" xr:uid="{00000000-0005-0000-0000-0000679D0000}"/>
    <cellStyle name="Migliaia 58 4 5" xfId="7756" xr:uid="{00000000-0005-0000-0000-0000689D0000}"/>
    <cellStyle name="Migliaia 58 4 5 2" xfId="31008" xr:uid="{00000000-0005-0000-0000-0000699D0000}"/>
    <cellStyle name="Migliaia 58 4 5 3" xfId="21802" xr:uid="{00000000-0005-0000-0000-00006A9D0000}"/>
    <cellStyle name="Migliaia 58 4 6" xfId="7171" xr:uid="{00000000-0005-0000-0000-00006B9D0000}"/>
    <cellStyle name="Migliaia 58 4 6 2" xfId="17944" xr:uid="{00000000-0005-0000-0000-00006C9D0000}"/>
    <cellStyle name="Migliaia 58 4 6 2 2" xfId="31009" xr:uid="{00000000-0005-0000-0000-00006D9D0000}"/>
    <cellStyle name="Migliaia 58 4 6 3" xfId="21803" xr:uid="{00000000-0005-0000-0000-00006E9D0000}"/>
    <cellStyle name="Migliaia 58 4 6 4" xfId="42996" xr:uid="{00000000-0005-0000-0000-00006F9D0000}"/>
    <cellStyle name="Migliaia 58 4 6 5" xfId="45180" xr:uid="{00000000-0005-0000-0000-0000709D0000}"/>
    <cellStyle name="Migliaia 58 4 6 6" xfId="46937" xr:uid="{00000000-0005-0000-0000-0000719D0000}"/>
    <cellStyle name="Migliaia 58 4 6 7" xfId="49953" xr:uid="{00000000-0005-0000-0000-0000729D0000}"/>
    <cellStyle name="Migliaia 58 4 7" xfId="17372" xr:uid="{00000000-0005-0000-0000-0000739D0000}"/>
    <cellStyle name="Migliaia 58 4 7 2" xfId="31010" xr:uid="{00000000-0005-0000-0000-0000749D0000}"/>
    <cellStyle name="Migliaia 58 4 7 3" xfId="21804" xr:uid="{00000000-0005-0000-0000-0000759D0000}"/>
    <cellStyle name="Migliaia 58 4 8" xfId="31002" xr:uid="{00000000-0005-0000-0000-0000769D0000}"/>
    <cellStyle name="Migliaia 58 4 9" xfId="21796" xr:uid="{00000000-0005-0000-0000-0000779D0000}"/>
    <cellStyle name="Migliaia 58 5" xfId="688" xr:uid="{00000000-0005-0000-0000-0000789D0000}"/>
    <cellStyle name="Migliaia 58 5 2" xfId="4622" xr:uid="{00000000-0005-0000-0000-0000799D0000}"/>
    <cellStyle name="Migliaia 58 5 2 2" xfId="14832" xr:uid="{00000000-0005-0000-0000-00007A9D0000}"/>
    <cellStyle name="Migliaia 58 5 2 2 2" xfId="31012" xr:uid="{00000000-0005-0000-0000-00007B9D0000}"/>
    <cellStyle name="Migliaia 58 5 2 3" xfId="17375" xr:uid="{00000000-0005-0000-0000-00007C9D0000}"/>
    <cellStyle name="Migliaia 58 5 2 4" xfId="21806" xr:uid="{00000000-0005-0000-0000-00007D9D0000}"/>
    <cellStyle name="Migliaia 58 5 2 5" xfId="13160" xr:uid="{00000000-0005-0000-0000-00007E9D0000}"/>
    <cellStyle name="Migliaia 58 5 3" xfId="7758" xr:uid="{00000000-0005-0000-0000-00007F9D0000}"/>
    <cellStyle name="Migliaia 58 5 3 2" xfId="31013" xr:uid="{00000000-0005-0000-0000-0000809D0000}"/>
    <cellStyle name="Migliaia 58 5 3 3" xfId="21807" xr:uid="{00000000-0005-0000-0000-0000819D0000}"/>
    <cellStyle name="Migliaia 58 5 4" xfId="7173" xr:uid="{00000000-0005-0000-0000-0000829D0000}"/>
    <cellStyle name="Migliaia 58 5 4 2" xfId="17946" xr:uid="{00000000-0005-0000-0000-0000839D0000}"/>
    <cellStyle name="Migliaia 58 5 4 2 2" xfId="31014" xr:uid="{00000000-0005-0000-0000-0000849D0000}"/>
    <cellStyle name="Migliaia 58 5 4 3" xfId="21808" xr:uid="{00000000-0005-0000-0000-0000859D0000}"/>
    <cellStyle name="Migliaia 58 5 4 4" xfId="43893" xr:uid="{00000000-0005-0000-0000-0000869D0000}"/>
    <cellStyle name="Migliaia 58 5 4 5" xfId="45181" xr:uid="{00000000-0005-0000-0000-0000879D0000}"/>
    <cellStyle name="Migliaia 58 5 4 6" xfId="46939" xr:uid="{00000000-0005-0000-0000-0000889D0000}"/>
    <cellStyle name="Migliaia 58 5 4 7" xfId="49955" xr:uid="{00000000-0005-0000-0000-0000899D0000}"/>
    <cellStyle name="Migliaia 58 5 5" xfId="17374" xr:uid="{00000000-0005-0000-0000-00008A9D0000}"/>
    <cellStyle name="Migliaia 58 5 5 2" xfId="31015" xr:uid="{00000000-0005-0000-0000-00008B9D0000}"/>
    <cellStyle name="Migliaia 58 5 5 3" xfId="21809" xr:uid="{00000000-0005-0000-0000-00008C9D0000}"/>
    <cellStyle name="Migliaia 58 5 5 4" xfId="45182" xr:uid="{00000000-0005-0000-0000-00008D9D0000}"/>
    <cellStyle name="Migliaia 58 5 6" xfId="21810" xr:uid="{00000000-0005-0000-0000-00008E9D0000}"/>
    <cellStyle name="Migliaia 58 5 6 2" xfId="31016" xr:uid="{00000000-0005-0000-0000-00008F9D0000}"/>
    <cellStyle name="Migliaia 58 5 7" xfId="31011" xr:uid="{00000000-0005-0000-0000-0000909D0000}"/>
    <cellStyle name="Migliaia 58 5 8" xfId="21805" xr:uid="{00000000-0005-0000-0000-0000919D0000}"/>
    <cellStyle name="Migliaia 58 5 9" xfId="2648" xr:uid="{00000000-0005-0000-0000-0000929D0000}"/>
    <cellStyle name="Migliaia 58 6" xfId="2643" xr:uid="{00000000-0005-0000-0000-0000939D0000}"/>
    <cellStyle name="Migliaia 58 6 2" xfId="4617" xr:uid="{00000000-0005-0000-0000-0000949D0000}"/>
    <cellStyle name="Migliaia 58 6 2 2" xfId="6097" xr:uid="{00000000-0005-0000-0000-0000959D0000}"/>
    <cellStyle name="Migliaia 58 6 2 3" xfId="14341" xr:uid="{00000000-0005-0000-0000-0000969D0000}"/>
    <cellStyle name="Migliaia 58 6 2 4" xfId="17377" xr:uid="{00000000-0005-0000-0000-0000979D0000}"/>
    <cellStyle name="Migliaia 58 6 2 5" xfId="28769" xr:uid="{00000000-0005-0000-0000-0000989D0000}"/>
    <cellStyle name="Migliaia 58 6 2 6" xfId="13162" xr:uid="{00000000-0005-0000-0000-0000999D0000}"/>
    <cellStyle name="Migliaia 58 6 3" xfId="5849" xr:uid="{00000000-0005-0000-0000-00009A9D0000}"/>
    <cellStyle name="Migliaia 58 6 3 2" xfId="31785" xr:uid="{00000000-0005-0000-0000-00009B9D0000}"/>
    <cellStyle name="Migliaia 58 6 3 2 2" xfId="36945" xr:uid="{00000000-0005-0000-0000-00009C9D0000}"/>
    <cellStyle name="Migliaia 58 6 3 2 3" xfId="42247" xr:uid="{00000000-0005-0000-0000-00009D9D0000}"/>
    <cellStyle name="Migliaia 58 6 3 3" xfId="34294" xr:uid="{00000000-0005-0000-0000-00009E9D0000}"/>
    <cellStyle name="Migliaia 58 6 3 4" xfId="39596" xr:uid="{00000000-0005-0000-0000-00009F9D0000}"/>
    <cellStyle name="Migliaia 58 6 4" xfId="17376" xr:uid="{00000000-0005-0000-0000-0000A09D0000}"/>
    <cellStyle name="Migliaia 58 6 4 2" xfId="31017" xr:uid="{00000000-0005-0000-0000-0000A19D0000}"/>
    <cellStyle name="Migliaia 58 6 5" xfId="21811" xr:uid="{00000000-0005-0000-0000-0000A29D0000}"/>
    <cellStyle name="Migliaia 58 6 6" xfId="13161" xr:uid="{00000000-0005-0000-0000-0000A39D0000}"/>
    <cellStyle name="Migliaia 58 7" xfId="4174" xr:uid="{00000000-0005-0000-0000-0000A49D0000}"/>
    <cellStyle name="Migliaia 58 7 2" xfId="10644" xr:uid="{00000000-0005-0000-0000-0000A59D0000}"/>
    <cellStyle name="Migliaia 58 7 2 2" xfId="31786" xr:uid="{00000000-0005-0000-0000-0000A69D0000}"/>
    <cellStyle name="Migliaia 58 7 2 2 2" xfId="36946" xr:uid="{00000000-0005-0000-0000-0000A79D0000}"/>
    <cellStyle name="Migliaia 58 7 2 2 3" xfId="42248" xr:uid="{00000000-0005-0000-0000-0000A89D0000}"/>
    <cellStyle name="Migliaia 58 7 2 3" xfId="34295" xr:uid="{00000000-0005-0000-0000-0000A99D0000}"/>
    <cellStyle name="Migliaia 58 7 2 4" xfId="39597" xr:uid="{00000000-0005-0000-0000-0000AA9D0000}"/>
    <cellStyle name="Migliaia 58 7 3" xfId="17378" xr:uid="{00000000-0005-0000-0000-0000AB9D0000}"/>
    <cellStyle name="Migliaia 58 7 3 2" xfId="31018" xr:uid="{00000000-0005-0000-0000-0000AC9D0000}"/>
    <cellStyle name="Migliaia 58 7 4" xfId="21812" xr:uid="{00000000-0005-0000-0000-0000AD9D0000}"/>
    <cellStyle name="Migliaia 58 7 5" xfId="13163" xr:uid="{00000000-0005-0000-0000-0000AE9D0000}"/>
    <cellStyle name="Migliaia 58 8" xfId="3775" xr:uid="{00000000-0005-0000-0000-0000AF9D0000}"/>
    <cellStyle name="Migliaia 58 8 2" xfId="10349" xr:uid="{00000000-0005-0000-0000-0000B09D0000}"/>
    <cellStyle name="Migliaia 58 8 2 2" xfId="31787" xr:uid="{00000000-0005-0000-0000-0000B19D0000}"/>
    <cellStyle name="Migliaia 58 8 2 2 2" xfId="36947" xr:uid="{00000000-0005-0000-0000-0000B29D0000}"/>
    <cellStyle name="Migliaia 58 8 2 2 3" xfId="42249" xr:uid="{00000000-0005-0000-0000-0000B39D0000}"/>
    <cellStyle name="Migliaia 58 8 2 3" xfId="34296" xr:uid="{00000000-0005-0000-0000-0000B49D0000}"/>
    <cellStyle name="Migliaia 58 8 2 4" xfId="39598" xr:uid="{00000000-0005-0000-0000-0000B59D0000}"/>
    <cellStyle name="Migliaia 58 8 3" xfId="17379" xr:uid="{00000000-0005-0000-0000-0000B69D0000}"/>
    <cellStyle name="Migliaia 58 8 3 2" xfId="31019" xr:uid="{00000000-0005-0000-0000-0000B79D0000}"/>
    <cellStyle name="Migliaia 58 8 4" xfId="21813" xr:uid="{00000000-0005-0000-0000-0000B89D0000}"/>
    <cellStyle name="Migliaia 58 8 5" xfId="13164" xr:uid="{00000000-0005-0000-0000-0000B99D0000}"/>
    <cellStyle name="Migliaia 58 9" xfId="13547" xr:uid="{00000000-0005-0000-0000-0000BA9D0000}"/>
    <cellStyle name="Migliaia 58 9 2" xfId="31020" xr:uid="{00000000-0005-0000-0000-0000BB9D0000}"/>
    <cellStyle name="Migliaia 58 9 3" xfId="21814" xr:uid="{00000000-0005-0000-0000-0000BC9D0000}"/>
    <cellStyle name="Migliaia 59" xfId="689" xr:uid="{00000000-0005-0000-0000-0000BD9D0000}"/>
    <cellStyle name="Migliaia 59 10" xfId="17380" xr:uid="{00000000-0005-0000-0000-0000BE9D0000}"/>
    <cellStyle name="Migliaia 59 10 2" xfId="31021" xr:uid="{00000000-0005-0000-0000-0000BF9D0000}"/>
    <cellStyle name="Migliaia 59 11" xfId="21815" xr:uid="{00000000-0005-0000-0000-0000C09D0000}"/>
    <cellStyle name="Migliaia 59 12" xfId="1945" xr:uid="{00000000-0005-0000-0000-0000C19D0000}"/>
    <cellStyle name="Migliaia 59 2" xfId="690" xr:uid="{00000000-0005-0000-0000-0000C29D0000}"/>
    <cellStyle name="Migliaia 59 2 2" xfId="2650" xr:uid="{00000000-0005-0000-0000-0000C39D0000}"/>
    <cellStyle name="Migliaia 59 2 2 2" xfId="4624" xr:uid="{00000000-0005-0000-0000-0000C49D0000}"/>
    <cellStyle name="Migliaia 59 2 2 2 2" xfId="10723" xr:uid="{00000000-0005-0000-0000-0000C59D0000}"/>
    <cellStyle name="Migliaia 59 2 2 2 2 2" xfId="31024" xr:uid="{00000000-0005-0000-0000-0000C69D0000}"/>
    <cellStyle name="Migliaia 59 2 2 2 3" xfId="14833" xr:uid="{00000000-0005-0000-0000-0000C79D0000}"/>
    <cellStyle name="Migliaia 59 2 2 2 4" xfId="17383" xr:uid="{00000000-0005-0000-0000-0000C89D0000}"/>
    <cellStyle name="Migliaia 59 2 2 2 5" xfId="21818" xr:uid="{00000000-0005-0000-0000-0000C99D0000}"/>
    <cellStyle name="Migliaia 59 2 2 2 6" xfId="13165" xr:uid="{00000000-0005-0000-0000-0000CA9D0000}"/>
    <cellStyle name="Migliaia 59 2 2 3" xfId="7948" xr:uid="{00000000-0005-0000-0000-0000CB9D0000}"/>
    <cellStyle name="Migliaia 59 2 2 3 2" xfId="31788" xr:uid="{00000000-0005-0000-0000-0000CC9D0000}"/>
    <cellStyle name="Migliaia 59 2 2 3 2 2" xfId="36948" xr:uid="{00000000-0005-0000-0000-0000CD9D0000}"/>
    <cellStyle name="Migliaia 59 2 2 3 2 3" xfId="42250" xr:uid="{00000000-0005-0000-0000-0000CE9D0000}"/>
    <cellStyle name="Migliaia 59 2 2 3 3" xfId="34297" xr:uid="{00000000-0005-0000-0000-0000CF9D0000}"/>
    <cellStyle name="Migliaia 59 2 2 3 4" xfId="39599" xr:uid="{00000000-0005-0000-0000-0000D09D0000}"/>
    <cellStyle name="Migliaia 59 2 2 4" xfId="7174" xr:uid="{00000000-0005-0000-0000-0000D19D0000}"/>
    <cellStyle name="Migliaia 59 2 2 4 2" xfId="17947" xr:uid="{00000000-0005-0000-0000-0000D29D0000}"/>
    <cellStyle name="Migliaia 59 2 2 4 3" xfId="31023" xr:uid="{00000000-0005-0000-0000-0000D39D0000}"/>
    <cellStyle name="Migliaia 59 2 2 4 4" xfId="43410" xr:uid="{00000000-0005-0000-0000-0000D49D0000}"/>
    <cellStyle name="Migliaia 59 2 2 4 5" xfId="46940" xr:uid="{00000000-0005-0000-0000-0000D59D0000}"/>
    <cellStyle name="Migliaia 59 2 2 4 6" xfId="49956" xr:uid="{00000000-0005-0000-0000-0000D69D0000}"/>
    <cellStyle name="Migliaia 59 2 2 5" xfId="17382" xr:uid="{00000000-0005-0000-0000-0000D79D0000}"/>
    <cellStyle name="Migliaia 59 2 2 6" xfId="21817" xr:uid="{00000000-0005-0000-0000-0000D89D0000}"/>
    <cellStyle name="Migliaia 59 2 3" xfId="4178" xr:uid="{00000000-0005-0000-0000-0000D99D0000}"/>
    <cellStyle name="Migliaia 59 2 3 2" xfId="10648" xr:uid="{00000000-0005-0000-0000-0000DA9D0000}"/>
    <cellStyle name="Migliaia 59 2 3 2 2" xfId="31789" xr:uid="{00000000-0005-0000-0000-0000DB9D0000}"/>
    <cellStyle name="Migliaia 59 2 3 2 2 2" xfId="36949" xr:uid="{00000000-0005-0000-0000-0000DC9D0000}"/>
    <cellStyle name="Migliaia 59 2 3 2 2 3" xfId="42251" xr:uid="{00000000-0005-0000-0000-0000DD9D0000}"/>
    <cellStyle name="Migliaia 59 2 3 2 3" xfId="34298" xr:uid="{00000000-0005-0000-0000-0000DE9D0000}"/>
    <cellStyle name="Migliaia 59 2 3 2 4" xfId="39600" xr:uid="{00000000-0005-0000-0000-0000DF9D0000}"/>
    <cellStyle name="Migliaia 59 2 3 3" xfId="17384" xr:uid="{00000000-0005-0000-0000-0000E09D0000}"/>
    <cellStyle name="Migliaia 59 2 3 3 2" xfId="31025" xr:uid="{00000000-0005-0000-0000-0000E19D0000}"/>
    <cellStyle name="Migliaia 59 2 3 4" xfId="21819" xr:uid="{00000000-0005-0000-0000-0000E29D0000}"/>
    <cellStyle name="Migliaia 59 2 3 5" xfId="13166" xr:uid="{00000000-0005-0000-0000-0000E39D0000}"/>
    <cellStyle name="Migliaia 59 2 4" xfId="3780" xr:uid="{00000000-0005-0000-0000-0000E49D0000}"/>
    <cellStyle name="Migliaia 59 2 4 2" xfId="10353" xr:uid="{00000000-0005-0000-0000-0000E59D0000}"/>
    <cellStyle name="Migliaia 59 2 4 2 2" xfId="31026" xr:uid="{00000000-0005-0000-0000-0000E69D0000}"/>
    <cellStyle name="Migliaia 59 2 4 3" xfId="14995" xr:uid="{00000000-0005-0000-0000-0000E79D0000}"/>
    <cellStyle name="Migliaia 59 2 4 4" xfId="17385" xr:uid="{00000000-0005-0000-0000-0000E89D0000}"/>
    <cellStyle name="Migliaia 59 2 4 5" xfId="21820" xr:uid="{00000000-0005-0000-0000-0000E99D0000}"/>
    <cellStyle name="Migliaia 59 2 4 6" xfId="13167" xr:uid="{00000000-0005-0000-0000-0000EA9D0000}"/>
    <cellStyle name="Migliaia 59 2 5" xfId="9463" xr:uid="{00000000-0005-0000-0000-0000EB9D0000}"/>
    <cellStyle name="Migliaia 59 2 5 2" xfId="31027" xr:uid="{00000000-0005-0000-0000-0000EC9D0000}"/>
    <cellStyle name="Migliaia 59 2 5 3" xfId="21821" xr:uid="{00000000-0005-0000-0000-0000ED9D0000}"/>
    <cellStyle name="Migliaia 59 2 6" xfId="17381" xr:uid="{00000000-0005-0000-0000-0000EE9D0000}"/>
    <cellStyle name="Migliaia 59 2 6 2" xfId="31028" xr:uid="{00000000-0005-0000-0000-0000EF9D0000}"/>
    <cellStyle name="Migliaia 59 2 6 3" xfId="21822" xr:uid="{00000000-0005-0000-0000-0000F09D0000}"/>
    <cellStyle name="Migliaia 59 2 7" xfId="31022" xr:uid="{00000000-0005-0000-0000-0000F19D0000}"/>
    <cellStyle name="Migliaia 59 2 8" xfId="21816" xr:uid="{00000000-0005-0000-0000-0000F29D0000}"/>
    <cellStyle name="Migliaia 59 2 9" xfId="1946" xr:uid="{00000000-0005-0000-0000-0000F39D0000}"/>
    <cellStyle name="Migliaia 59 3" xfId="691" xr:uid="{00000000-0005-0000-0000-0000F49D0000}"/>
    <cellStyle name="Migliaia 59 3 10" xfId="21823" xr:uid="{00000000-0005-0000-0000-0000F59D0000}"/>
    <cellStyle name="Migliaia 59 3 11" xfId="13168" xr:uid="{00000000-0005-0000-0000-0000F69D0000}"/>
    <cellStyle name="Migliaia 59 3 12" xfId="1947" xr:uid="{00000000-0005-0000-0000-0000F79D0000}"/>
    <cellStyle name="Migliaia 59 3 2" xfId="692" xr:uid="{00000000-0005-0000-0000-0000F89D0000}"/>
    <cellStyle name="Migliaia 59 3 2 2" xfId="4626" xr:uid="{00000000-0005-0000-0000-0000F99D0000}"/>
    <cellStyle name="Migliaia 59 3 2 2 2" xfId="8408" xr:uid="{00000000-0005-0000-0000-0000FA9D0000}"/>
    <cellStyle name="Migliaia 59 3 2 2 2 2" xfId="14834" xr:uid="{00000000-0005-0000-0000-0000FB9D0000}"/>
    <cellStyle name="Migliaia 59 3 2 2 2 2 2" xfId="18204" xr:uid="{00000000-0005-0000-0000-0000FC9D0000}"/>
    <cellStyle name="Migliaia 59 3 2 2 2 2 3" xfId="31032" xr:uid="{00000000-0005-0000-0000-0000FD9D0000}"/>
    <cellStyle name="Migliaia 59 3 2 2 2 3" xfId="21826" xr:uid="{00000000-0005-0000-0000-0000FE9D0000}"/>
    <cellStyle name="Migliaia 59 3 2 2 2 4" xfId="43449" xr:uid="{00000000-0005-0000-0000-0000FF9D0000}"/>
    <cellStyle name="Migliaia 59 3 2 2 2 5" xfId="47210" xr:uid="{00000000-0005-0000-0000-0000009E0000}"/>
    <cellStyle name="Migliaia 59 3 2 2 2 6" xfId="50226" xr:uid="{00000000-0005-0000-0000-0000019E0000}"/>
    <cellStyle name="Migliaia 59 3 2 2 2 7" xfId="14003" xr:uid="{00000000-0005-0000-0000-0000029E0000}"/>
    <cellStyle name="Migliaia 59 3 2 2 3" xfId="7877" xr:uid="{00000000-0005-0000-0000-0000039E0000}"/>
    <cellStyle name="Migliaia 59 3 2 2 3 2" xfId="31031" xr:uid="{00000000-0005-0000-0000-0000049E0000}"/>
    <cellStyle name="Migliaia 59 3 2 2 4" xfId="7175" xr:uid="{00000000-0005-0000-0000-0000059E0000}"/>
    <cellStyle name="Migliaia 59 3 2 2 4 2" xfId="17948" xr:uid="{00000000-0005-0000-0000-0000069E0000}"/>
    <cellStyle name="Migliaia 59 3 2 2 4 3" xfId="21465" xr:uid="{00000000-0005-0000-0000-0000079E0000}"/>
    <cellStyle name="Migliaia 59 3 2 2 4 4" xfId="46941" xr:uid="{00000000-0005-0000-0000-0000089E0000}"/>
    <cellStyle name="Migliaia 59 3 2 2 4 5" xfId="49957" xr:uid="{00000000-0005-0000-0000-0000099E0000}"/>
    <cellStyle name="Migliaia 59 3 2 2 5" xfId="17388" xr:uid="{00000000-0005-0000-0000-00000A9E0000}"/>
    <cellStyle name="Migliaia 59 3 2 2 6" xfId="21825" xr:uid="{00000000-0005-0000-0000-00000B9E0000}"/>
    <cellStyle name="Migliaia 59 3 2 3" xfId="3782" xr:uid="{00000000-0005-0000-0000-00000C9E0000}"/>
    <cellStyle name="Migliaia 59 3 2 3 2" xfId="8526" xr:uid="{00000000-0005-0000-0000-00000D9E0000}"/>
    <cellStyle name="Migliaia 59 3 2 3 2 2" xfId="31033" xr:uid="{00000000-0005-0000-0000-00000E9E0000}"/>
    <cellStyle name="Migliaia 59 3 2 3 3" xfId="8409" xr:uid="{00000000-0005-0000-0000-00000F9E0000}"/>
    <cellStyle name="Migliaia 59 3 2 3 4" xfId="17389" xr:uid="{00000000-0005-0000-0000-0000109E0000}"/>
    <cellStyle name="Migliaia 59 3 2 3 5" xfId="21827" xr:uid="{00000000-0005-0000-0000-0000119E0000}"/>
    <cellStyle name="Migliaia 59 3 2 3 6" xfId="13169" xr:uid="{00000000-0005-0000-0000-0000129E0000}"/>
    <cellStyle name="Migliaia 59 3 2 4" xfId="7759" xr:uid="{00000000-0005-0000-0000-0000139E0000}"/>
    <cellStyle name="Migliaia 59 3 2 4 2" xfId="14420" xr:uid="{00000000-0005-0000-0000-0000149E0000}"/>
    <cellStyle name="Migliaia 59 3 2 4 2 2" xfId="31034" xr:uid="{00000000-0005-0000-0000-0000159E0000}"/>
    <cellStyle name="Migliaia 59 3 2 4 3" xfId="21828" xr:uid="{00000000-0005-0000-0000-0000169E0000}"/>
    <cellStyle name="Migliaia 59 3 2 4 4" xfId="13550" xr:uid="{00000000-0005-0000-0000-0000179E0000}"/>
    <cellStyle name="Migliaia 59 3 2 5" xfId="13570" xr:uid="{00000000-0005-0000-0000-0000189E0000}"/>
    <cellStyle name="Migliaia 59 3 2 5 2" xfId="31035" xr:uid="{00000000-0005-0000-0000-0000199E0000}"/>
    <cellStyle name="Migliaia 59 3 2 5 3" xfId="21829" xr:uid="{00000000-0005-0000-0000-00001A9E0000}"/>
    <cellStyle name="Migliaia 59 3 2 6" xfId="17387" xr:uid="{00000000-0005-0000-0000-00001B9E0000}"/>
    <cellStyle name="Migliaia 59 3 2 6 2" xfId="31036" xr:uid="{00000000-0005-0000-0000-00001C9E0000}"/>
    <cellStyle name="Migliaia 59 3 2 6 3" xfId="21830" xr:uid="{00000000-0005-0000-0000-00001D9E0000}"/>
    <cellStyle name="Migliaia 59 3 2 7" xfId="31030" xr:uid="{00000000-0005-0000-0000-00001E9E0000}"/>
    <cellStyle name="Migliaia 59 3 2 8" xfId="21824" xr:uid="{00000000-0005-0000-0000-00001F9E0000}"/>
    <cellStyle name="Migliaia 59 3 2 9" xfId="2652" xr:uid="{00000000-0005-0000-0000-0000209E0000}"/>
    <cellStyle name="Migliaia 59 3 3" xfId="2651" xr:uid="{00000000-0005-0000-0000-0000219E0000}"/>
    <cellStyle name="Migliaia 59 3 3 2" xfId="4625" xr:uid="{00000000-0005-0000-0000-0000229E0000}"/>
    <cellStyle name="Migliaia 59 3 3 2 2" xfId="6100" xr:uid="{00000000-0005-0000-0000-0000239E0000}"/>
    <cellStyle name="Migliaia 59 3 3 2 2 2" xfId="31038" xr:uid="{00000000-0005-0000-0000-0000249E0000}"/>
    <cellStyle name="Migliaia 59 3 3 2 3" xfId="14579" xr:uid="{00000000-0005-0000-0000-0000259E0000}"/>
    <cellStyle name="Migliaia 59 3 3 2 4" xfId="17391" xr:uid="{00000000-0005-0000-0000-0000269E0000}"/>
    <cellStyle name="Migliaia 59 3 3 2 5" xfId="21832" xr:uid="{00000000-0005-0000-0000-0000279E0000}"/>
    <cellStyle name="Migliaia 59 3 3 2 6" xfId="13171" xr:uid="{00000000-0005-0000-0000-0000289E0000}"/>
    <cellStyle name="Migliaia 59 3 3 3" xfId="5852" xr:uid="{00000000-0005-0000-0000-0000299E0000}"/>
    <cellStyle name="Migliaia 59 3 3 3 2" xfId="31039" xr:uid="{00000000-0005-0000-0000-00002A9E0000}"/>
    <cellStyle name="Migliaia 59 3 3 3 3" xfId="21833" xr:uid="{00000000-0005-0000-0000-00002B9E0000}"/>
    <cellStyle name="Migliaia 59 3 3 4" xfId="17390" xr:uid="{00000000-0005-0000-0000-00002C9E0000}"/>
    <cellStyle name="Migliaia 59 3 3 4 2" xfId="31040" xr:uid="{00000000-0005-0000-0000-00002D9E0000}"/>
    <cellStyle name="Migliaia 59 3 3 4 3" xfId="21834" xr:uid="{00000000-0005-0000-0000-00002E9E0000}"/>
    <cellStyle name="Migliaia 59 3 3 4 4" xfId="45183" xr:uid="{00000000-0005-0000-0000-00002F9E0000}"/>
    <cellStyle name="Migliaia 59 3 3 5" xfId="21835" xr:uid="{00000000-0005-0000-0000-0000309E0000}"/>
    <cellStyle name="Migliaia 59 3 3 5 2" xfId="31041" xr:uid="{00000000-0005-0000-0000-0000319E0000}"/>
    <cellStyle name="Migliaia 59 3 3 5 3" xfId="45184" xr:uid="{00000000-0005-0000-0000-0000329E0000}"/>
    <cellStyle name="Migliaia 59 3 3 6" xfId="31037" xr:uid="{00000000-0005-0000-0000-0000339E0000}"/>
    <cellStyle name="Migliaia 59 3 3 7" xfId="21831" xr:uid="{00000000-0005-0000-0000-0000349E0000}"/>
    <cellStyle name="Migliaia 59 3 3 8" xfId="13170" xr:uid="{00000000-0005-0000-0000-0000359E0000}"/>
    <cellStyle name="Migliaia 59 3 4" xfId="3321" xr:uid="{00000000-0005-0000-0000-0000369E0000}"/>
    <cellStyle name="Migliaia 59 3 4 2" xfId="4831" xr:uid="{00000000-0005-0000-0000-0000379E0000}"/>
    <cellStyle name="Migliaia 59 3 4 2 2" xfId="10783" xr:uid="{00000000-0005-0000-0000-0000389E0000}"/>
    <cellStyle name="Migliaia 59 3 4 2 3" xfId="14455" xr:uid="{00000000-0005-0000-0000-0000399E0000}"/>
    <cellStyle name="Migliaia 59 3 4 2 4" xfId="17393" xr:uid="{00000000-0005-0000-0000-00003A9E0000}"/>
    <cellStyle name="Migliaia 59 3 4 2 5" xfId="28770" xr:uid="{00000000-0005-0000-0000-00003B9E0000}"/>
    <cellStyle name="Migliaia 59 3 4 2 6" xfId="13173" xr:uid="{00000000-0005-0000-0000-00003C9E0000}"/>
    <cellStyle name="Migliaia 59 3 4 3" xfId="10031" xr:uid="{00000000-0005-0000-0000-00003D9E0000}"/>
    <cellStyle name="Migliaia 59 3 4 3 2" xfId="31790" xr:uid="{00000000-0005-0000-0000-00003E9E0000}"/>
    <cellStyle name="Migliaia 59 3 4 3 2 2" xfId="36950" xr:uid="{00000000-0005-0000-0000-00003F9E0000}"/>
    <cellStyle name="Migliaia 59 3 4 3 2 3" xfId="42252" xr:uid="{00000000-0005-0000-0000-0000409E0000}"/>
    <cellStyle name="Migliaia 59 3 4 3 3" xfId="34299" xr:uid="{00000000-0005-0000-0000-0000419E0000}"/>
    <cellStyle name="Migliaia 59 3 4 3 4" xfId="39601" xr:uid="{00000000-0005-0000-0000-0000429E0000}"/>
    <cellStyle name="Migliaia 59 3 4 4" xfId="17392" xr:uid="{00000000-0005-0000-0000-0000439E0000}"/>
    <cellStyle name="Migliaia 59 3 4 4 2" xfId="31042" xr:uid="{00000000-0005-0000-0000-0000449E0000}"/>
    <cellStyle name="Migliaia 59 3 4 5" xfId="21836" xr:uid="{00000000-0005-0000-0000-0000459E0000}"/>
    <cellStyle name="Migliaia 59 3 4 6" xfId="13172" xr:uid="{00000000-0005-0000-0000-0000469E0000}"/>
    <cellStyle name="Migliaia 59 3 5" xfId="4179" xr:uid="{00000000-0005-0000-0000-0000479E0000}"/>
    <cellStyle name="Migliaia 59 3 5 2" xfId="10649" xr:uid="{00000000-0005-0000-0000-0000489E0000}"/>
    <cellStyle name="Migliaia 59 3 5 2 2" xfId="31791" xr:uid="{00000000-0005-0000-0000-0000499E0000}"/>
    <cellStyle name="Migliaia 59 3 5 2 2 2" xfId="36951" xr:uid="{00000000-0005-0000-0000-00004A9E0000}"/>
    <cellStyle name="Migliaia 59 3 5 2 2 3" xfId="42253" xr:uid="{00000000-0005-0000-0000-00004B9E0000}"/>
    <cellStyle name="Migliaia 59 3 5 2 3" xfId="34300" xr:uid="{00000000-0005-0000-0000-00004C9E0000}"/>
    <cellStyle name="Migliaia 59 3 5 2 4" xfId="39602" xr:uid="{00000000-0005-0000-0000-00004D9E0000}"/>
    <cellStyle name="Migliaia 59 3 5 3" xfId="17394" xr:uid="{00000000-0005-0000-0000-00004E9E0000}"/>
    <cellStyle name="Migliaia 59 3 5 3 2" xfId="31043" xr:uid="{00000000-0005-0000-0000-00004F9E0000}"/>
    <cellStyle name="Migliaia 59 3 5 4" xfId="21837" xr:uid="{00000000-0005-0000-0000-0000509E0000}"/>
    <cellStyle name="Migliaia 59 3 5 5" xfId="13174" xr:uid="{00000000-0005-0000-0000-0000519E0000}"/>
    <cellStyle name="Migliaia 59 3 6" xfId="3781" xr:uid="{00000000-0005-0000-0000-0000529E0000}"/>
    <cellStyle name="Migliaia 59 3 6 2" xfId="10354" xr:uid="{00000000-0005-0000-0000-0000539E0000}"/>
    <cellStyle name="Migliaia 59 3 6 2 2" xfId="31044" xr:uid="{00000000-0005-0000-0000-0000549E0000}"/>
    <cellStyle name="Migliaia 59 3 6 3" xfId="14909" xr:uid="{00000000-0005-0000-0000-0000559E0000}"/>
    <cellStyle name="Migliaia 59 3 6 4" xfId="17395" xr:uid="{00000000-0005-0000-0000-0000569E0000}"/>
    <cellStyle name="Migliaia 59 3 6 5" xfId="21838" xr:uid="{00000000-0005-0000-0000-0000579E0000}"/>
    <cellStyle name="Migliaia 59 3 6 6" xfId="13175" xr:uid="{00000000-0005-0000-0000-0000589E0000}"/>
    <cellStyle name="Migliaia 59 3 7" xfId="8592" xr:uid="{00000000-0005-0000-0000-0000599E0000}"/>
    <cellStyle name="Migliaia 59 3 7 2" xfId="31045" xr:uid="{00000000-0005-0000-0000-00005A9E0000}"/>
    <cellStyle name="Migliaia 59 3 7 3" xfId="21839" xr:uid="{00000000-0005-0000-0000-00005B9E0000}"/>
    <cellStyle name="Migliaia 59 3 8" xfId="13571" xr:uid="{00000000-0005-0000-0000-00005C9E0000}"/>
    <cellStyle name="Migliaia 59 3 8 2" xfId="31046" xr:uid="{00000000-0005-0000-0000-00005D9E0000}"/>
    <cellStyle name="Migliaia 59 3 8 3" xfId="21840" xr:uid="{00000000-0005-0000-0000-00005E9E0000}"/>
    <cellStyle name="Migliaia 59 3 9" xfId="17386" xr:uid="{00000000-0005-0000-0000-00005F9E0000}"/>
    <cellStyle name="Migliaia 59 3 9 2" xfId="31029" xr:uid="{00000000-0005-0000-0000-0000609E0000}"/>
    <cellStyle name="Migliaia 59 4" xfId="693" xr:uid="{00000000-0005-0000-0000-0000619E0000}"/>
    <cellStyle name="Migliaia 59 4 10" xfId="2653" xr:uid="{00000000-0005-0000-0000-0000629E0000}"/>
    <cellStyle name="Migliaia 59 4 2" xfId="4627" xr:uid="{00000000-0005-0000-0000-0000639E0000}"/>
    <cellStyle name="Migliaia 59 4 2 2" xfId="5199" xr:uid="{00000000-0005-0000-0000-0000649E0000}"/>
    <cellStyle name="Migliaia 59 4 2 2 2" xfId="31049" xr:uid="{00000000-0005-0000-0000-0000659E0000}"/>
    <cellStyle name="Migliaia 59 4 2 2 3" xfId="21843" xr:uid="{00000000-0005-0000-0000-0000669E0000}"/>
    <cellStyle name="Migliaia 59 4 2 3" xfId="8410" xr:uid="{00000000-0005-0000-0000-0000679E0000}"/>
    <cellStyle name="Migliaia 59 4 2 3 2" xfId="31050" xr:uid="{00000000-0005-0000-0000-0000689E0000}"/>
    <cellStyle name="Migliaia 59 4 2 3 3" xfId="21844" xr:uid="{00000000-0005-0000-0000-0000699E0000}"/>
    <cellStyle name="Migliaia 59 4 2 4" xfId="7761" xr:uid="{00000000-0005-0000-0000-00006A9E0000}"/>
    <cellStyle name="Migliaia 59 4 2 4 2" xfId="31048" xr:uid="{00000000-0005-0000-0000-00006B9E0000}"/>
    <cellStyle name="Migliaia 59 4 2 5" xfId="7177" xr:uid="{00000000-0005-0000-0000-00006C9E0000}"/>
    <cellStyle name="Migliaia 59 4 2 5 2" xfId="17950" xr:uid="{00000000-0005-0000-0000-00006D9E0000}"/>
    <cellStyle name="Migliaia 59 4 2 5 3" xfId="42997" xr:uid="{00000000-0005-0000-0000-00006E9E0000}"/>
    <cellStyle name="Migliaia 59 4 2 5 4" xfId="46943" xr:uid="{00000000-0005-0000-0000-00006F9E0000}"/>
    <cellStyle name="Migliaia 59 4 2 5 5" xfId="49959" xr:uid="{00000000-0005-0000-0000-0000709E0000}"/>
    <cellStyle name="Migliaia 59 4 2 6" xfId="17397" xr:uid="{00000000-0005-0000-0000-0000719E0000}"/>
    <cellStyle name="Migliaia 59 4 2 7" xfId="21842" xr:uid="{00000000-0005-0000-0000-0000729E0000}"/>
    <cellStyle name="Migliaia 59 4 3" xfId="5200" xr:uid="{00000000-0005-0000-0000-0000739E0000}"/>
    <cellStyle name="Migliaia 59 4 3 2" xfId="14580" xr:uid="{00000000-0005-0000-0000-0000749E0000}"/>
    <cellStyle name="Migliaia 59 4 3 2 2" xfId="31051" xr:uid="{00000000-0005-0000-0000-0000759E0000}"/>
    <cellStyle name="Migliaia 59 4 3 3" xfId="21845" xr:uid="{00000000-0005-0000-0000-0000769E0000}"/>
    <cellStyle name="Migliaia 59 4 3 4" xfId="13569" xr:uid="{00000000-0005-0000-0000-0000779E0000}"/>
    <cellStyle name="Migliaia 59 4 4" xfId="8411" xr:uid="{00000000-0005-0000-0000-0000789E0000}"/>
    <cellStyle name="Migliaia 59 4 4 2" xfId="31052" xr:uid="{00000000-0005-0000-0000-0000799E0000}"/>
    <cellStyle name="Migliaia 59 4 4 3" xfId="21846" xr:uid="{00000000-0005-0000-0000-00007A9E0000}"/>
    <cellStyle name="Migliaia 59 4 5" xfId="7760" xr:uid="{00000000-0005-0000-0000-00007B9E0000}"/>
    <cellStyle name="Migliaia 59 4 5 2" xfId="31053" xr:uid="{00000000-0005-0000-0000-00007C9E0000}"/>
    <cellStyle name="Migliaia 59 4 5 3" xfId="21847" xr:uid="{00000000-0005-0000-0000-00007D9E0000}"/>
    <cellStyle name="Migliaia 59 4 6" xfId="7176" xr:uid="{00000000-0005-0000-0000-00007E9E0000}"/>
    <cellStyle name="Migliaia 59 4 6 2" xfId="17949" xr:uid="{00000000-0005-0000-0000-00007F9E0000}"/>
    <cellStyle name="Migliaia 59 4 6 2 2" xfId="31054" xr:uid="{00000000-0005-0000-0000-0000809E0000}"/>
    <cellStyle name="Migliaia 59 4 6 3" xfId="21848" xr:uid="{00000000-0005-0000-0000-0000819E0000}"/>
    <cellStyle name="Migliaia 59 4 6 4" xfId="28627" xr:uid="{00000000-0005-0000-0000-0000829E0000}"/>
    <cellStyle name="Migliaia 59 4 6 5" xfId="45185" xr:uid="{00000000-0005-0000-0000-0000839E0000}"/>
    <cellStyle name="Migliaia 59 4 6 6" xfId="46942" xr:uid="{00000000-0005-0000-0000-0000849E0000}"/>
    <cellStyle name="Migliaia 59 4 6 7" xfId="49958" xr:uid="{00000000-0005-0000-0000-0000859E0000}"/>
    <cellStyle name="Migliaia 59 4 7" xfId="17396" xr:uid="{00000000-0005-0000-0000-0000869E0000}"/>
    <cellStyle name="Migliaia 59 4 7 2" xfId="31055" xr:uid="{00000000-0005-0000-0000-0000879E0000}"/>
    <cellStyle name="Migliaia 59 4 7 3" xfId="21849" xr:uid="{00000000-0005-0000-0000-0000889E0000}"/>
    <cellStyle name="Migliaia 59 4 8" xfId="31047" xr:uid="{00000000-0005-0000-0000-0000899E0000}"/>
    <cellStyle name="Migliaia 59 4 9" xfId="21841" xr:uid="{00000000-0005-0000-0000-00008A9E0000}"/>
    <cellStyle name="Migliaia 59 5" xfId="694" xr:uid="{00000000-0005-0000-0000-00008B9E0000}"/>
    <cellStyle name="Migliaia 59 5 2" xfId="4628" xr:uid="{00000000-0005-0000-0000-00008C9E0000}"/>
    <cellStyle name="Migliaia 59 5 2 2" xfId="14835" xr:uid="{00000000-0005-0000-0000-00008D9E0000}"/>
    <cellStyle name="Migliaia 59 5 2 2 2" xfId="31057" xr:uid="{00000000-0005-0000-0000-00008E9E0000}"/>
    <cellStyle name="Migliaia 59 5 2 3" xfId="17399" xr:uid="{00000000-0005-0000-0000-00008F9E0000}"/>
    <cellStyle name="Migliaia 59 5 2 4" xfId="21851" xr:uid="{00000000-0005-0000-0000-0000909E0000}"/>
    <cellStyle name="Migliaia 59 5 2 5" xfId="13176" xr:uid="{00000000-0005-0000-0000-0000919E0000}"/>
    <cellStyle name="Migliaia 59 5 3" xfId="7762" xr:uid="{00000000-0005-0000-0000-0000929E0000}"/>
    <cellStyle name="Migliaia 59 5 3 2" xfId="31058" xr:uid="{00000000-0005-0000-0000-0000939E0000}"/>
    <cellStyle name="Migliaia 59 5 3 3" xfId="21852" xr:uid="{00000000-0005-0000-0000-0000949E0000}"/>
    <cellStyle name="Migliaia 59 5 4" xfId="7178" xr:uid="{00000000-0005-0000-0000-0000959E0000}"/>
    <cellStyle name="Migliaia 59 5 4 2" xfId="17951" xr:uid="{00000000-0005-0000-0000-0000969E0000}"/>
    <cellStyle name="Migliaia 59 5 4 2 2" xfId="31059" xr:uid="{00000000-0005-0000-0000-0000979E0000}"/>
    <cellStyle name="Migliaia 59 5 4 3" xfId="21853" xr:uid="{00000000-0005-0000-0000-0000989E0000}"/>
    <cellStyle name="Migliaia 59 5 4 4" xfId="43321" xr:uid="{00000000-0005-0000-0000-0000999E0000}"/>
    <cellStyle name="Migliaia 59 5 4 5" xfId="45186" xr:uid="{00000000-0005-0000-0000-00009A9E0000}"/>
    <cellStyle name="Migliaia 59 5 4 6" xfId="46944" xr:uid="{00000000-0005-0000-0000-00009B9E0000}"/>
    <cellStyle name="Migliaia 59 5 4 7" xfId="49960" xr:uid="{00000000-0005-0000-0000-00009C9E0000}"/>
    <cellStyle name="Migliaia 59 5 5" xfId="17398" xr:uid="{00000000-0005-0000-0000-00009D9E0000}"/>
    <cellStyle name="Migliaia 59 5 5 2" xfId="31060" xr:uid="{00000000-0005-0000-0000-00009E9E0000}"/>
    <cellStyle name="Migliaia 59 5 5 3" xfId="21854" xr:uid="{00000000-0005-0000-0000-00009F9E0000}"/>
    <cellStyle name="Migliaia 59 5 5 4" xfId="45187" xr:uid="{00000000-0005-0000-0000-0000A09E0000}"/>
    <cellStyle name="Migliaia 59 5 6" xfId="21855" xr:uid="{00000000-0005-0000-0000-0000A19E0000}"/>
    <cellStyle name="Migliaia 59 5 6 2" xfId="31061" xr:uid="{00000000-0005-0000-0000-0000A29E0000}"/>
    <cellStyle name="Migliaia 59 5 7" xfId="31056" xr:uid="{00000000-0005-0000-0000-0000A39E0000}"/>
    <cellStyle name="Migliaia 59 5 8" xfId="21850" xr:uid="{00000000-0005-0000-0000-0000A49E0000}"/>
    <cellStyle name="Migliaia 59 5 9" xfId="2654" xr:uid="{00000000-0005-0000-0000-0000A59E0000}"/>
    <cellStyle name="Migliaia 59 6" xfId="2649" xr:uid="{00000000-0005-0000-0000-0000A69E0000}"/>
    <cellStyle name="Migliaia 59 6 2" xfId="4623" xr:uid="{00000000-0005-0000-0000-0000A79E0000}"/>
    <cellStyle name="Migliaia 59 6 2 2" xfId="6099" xr:uid="{00000000-0005-0000-0000-0000A89E0000}"/>
    <cellStyle name="Migliaia 59 6 2 3" xfId="14428" xr:uid="{00000000-0005-0000-0000-0000A99E0000}"/>
    <cellStyle name="Migliaia 59 6 2 4" xfId="17401" xr:uid="{00000000-0005-0000-0000-0000AA9E0000}"/>
    <cellStyle name="Migliaia 59 6 2 5" xfId="28771" xr:uid="{00000000-0005-0000-0000-0000AB9E0000}"/>
    <cellStyle name="Migliaia 59 6 2 6" xfId="13178" xr:uid="{00000000-0005-0000-0000-0000AC9E0000}"/>
    <cellStyle name="Migliaia 59 6 3" xfId="5851" xr:uid="{00000000-0005-0000-0000-0000AD9E0000}"/>
    <cellStyle name="Migliaia 59 6 3 2" xfId="31792" xr:uid="{00000000-0005-0000-0000-0000AE9E0000}"/>
    <cellStyle name="Migliaia 59 6 3 2 2" xfId="36952" xr:uid="{00000000-0005-0000-0000-0000AF9E0000}"/>
    <cellStyle name="Migliaia 59 6 3 2 3" xfId="42254" xr:uid="{00000000-0005-0000-0000-0000B09E0000}"/>
    <cellStyle name="Migliaia 59 6 3 3" xfId="34301" xr:uid="{00000000-0005-0000-0000-0000B19E0000}"/>
    <cellStyle name="Migliaia 59 6 3 4" xfId="39603" xr:uid="{00000000-0005-0000-0000-0000B29E0000}"/>
    <cellStyle name="Migliaia 59 6 4" xfId="17400" xr:uid="{00000000-0005-0000-0000-0000B39E0000}"/>
    <cellStyle name="Migliaia 59 6 4 2" xfId="31062" xr:uid="{00000000-0005-0000-0000-0000B49E0000}"/>
    <cellStyle name="Migliaia 59 6 5" xfId="21856" xr:uid="{00000000-0005-0000-0000-0000B59E0000}"/>
    <cellStyle name="Migliaia 59 6 6" xfId="13177" xr:uid="{00000000-0005-0000-0000-0000B69E0000}"/>
    <cellStyle name="Migliaia 59 7" xfId="4177" xr:uid="{00000000-0005-0000-0000-0000B79E0000}"/>
    <cellStyle name="Migliaia 59 7 2" xfId="10647" xr:uid="{00000000-0005-0000-0000-0000B89E0000}"/>
    <cellStyle name="Migliaia 59 7 2 2" xfId="31793" xr:uid="{00000000-0005-0000-0000-0000B99E0000}"/>
    <cellStyle name="Migliaia 59 7 2 2 2" xfId="36953" xr:uid="{00000000-0005-0000-0000-0000BA9E0000}"/>
    <cellStyle name="Migliaia 59 7 2 2 3" xfId="42255" xr:uid="{00000000-0005-0000-0000-0000BB9E0000}"/>
    <cellStyle name="Migliaia 59 7 2 3" xfId="34302" xr:uid="{00000000-0005-0000-0000-0000BC9E0000}"/>
    <cellStyle name="Migliaia 59 7 2 4" xfId="39604" xr:uid="{00000000-0005-0000-0000-0000BD9E0000}"/>
    <cellStyle name="Migliaia 59 7 3" xfId="17402" xr:uid="{00000000-0005-0000-0000-0000BE9E0000}"/>
    <cellStyle name="Migliaia 59 7 3 2" xfId="31063" xr:uid="{00000000-0005-0000-0000-0000BF9E0000}"/>
    <cellStyle name="Migliaia 59 7 4" xfId="21857" xr:uid="{00000000-0005-0000-0000-0000C09E0000}"/>
    <cellStyle name="Migliaia 59 7 5" xfId="13179" xr:uid="{00000000-0005-0000-0000-0000C19E0000}"/>
    <cellStyle name="Migliaia 59 8" xfId="3779" xr:uid="{00000000-0005-0000-0000-0000C29E0000}"/>
    <cellStyle name="Migliaia 59 8 2" xfId="10352" xr:uid="{00000000-0005-0000-0000-0000C39E0000}"/>
    <cellStyle name="Migliaia 59 8 2 2" xfId="31794" xr:uid="{00000000-0005-0000-0000-0000C49E0000}"/>
    <cellStyle name="Migliaia 59 8 2 2 2" xfId="36954" xr:uid="{00000000-0005-0000-0000-0000C59E0000}"/>
    <cellStyle name="Migliaia 59 8 2 2 3" xfId="42256" xr:uid="{00000000-0005-0000-0000-0000C69E0000}"/>
    <cellStyle name="Migliaia 59 8 2 3" xfId="34303" xr:uid="{00000000-0005-0000-0000-0000C79E0000}"/>
    <cellStyle name="Migliaia 59 8 2 4" xfId="39605" xr:uid="{00000000-0005-0000-0000-0000C89E0000}"/>
    <cellStyle name="Migliaia 59 8 3" xfId="17403" xr:uid="{00000000-0005-0000-0000-0000C99E0000}"/>
    <cellStyle name="Migliaia 59 8 3 2" xfId="31064" xr:uid="{00000000-0005-0000-0000-0000CA9E0000}"/>
    <cellStyle name="Migliaia 59 8 4" xfId="21858" xr:uid="{00000000-0005-0000-0000-0000CB9E0000}"/>
    <cellStyle name="Migliaia 59 8 5" xfId="13180" xr:uid="{00000000-0005-0000-0000-0000CC9E0000}"/>
    <cellStyle name="Migliaia 59 9" xfId="13549" xr:uid="{00000000-0005-0000-0000-0000CD9E0000}"/>
    <cellStyle name="Migliaia 59 9 2" xfId="31065" xr:uid="{00000000-0005-0000-0000-0000CE9E0000}"/>
    <cellStyle name="Migliaia 59 9 3" xfId="21859" xr:uid="{00000000-0005-0000-0000-0000CF9E0000}"/>
    <cellStyle name="Migliaia 6" xfId="695" xr:uid="{00000000-0005-0000-0000-0000D09E0000}"/>
    <cellStyle name="Migliaia 6 10" xfId="17404" xr:uid="{00000000-0005-0000-0000-0000D19E0000}"/>
    <cellStyle name="Migliaia 6 10 2" xfId="31066" xr:uid="{00000000-0005-0000-0000-0000D29E0000}"/>
    <cellStyle name="Migliaia 6 11" xfId="21860" xr:uid="{00000000-0005-0000-0000-0000D39E0000}"/>
    <cellStyle name="Migliaia 6 12" xfId="1948" xr:uid="{00000000-0005-0000-0000-0000D49E0000}"/>
    <cellStyle name="Migliaia 6 2" xfId="696" xr:uid="{00000000-0005-0000-0000-0000D59E0000}"/>
    <cellStyle name="Migliaia 6 2 2" xfId="2656" xr:uid="{00000000-0005-0000-0000-0000D69E0000}"/>
    <cellStyle name="Migliaia 6 2 2 2" xfId="4630" xr:uid="{00000000-0005-0000-0000-0000D79E0000}"/>
    <cellStyle name="Migliaia 6 2 2 2 2" xfId="10724" xr:uid="{00000000-0005-0000-0000-0000D89E0000}"/>
    <cellStyle name="Migliaia 6 2 2 2 2 2" xfId="31069" xr:uid="{00000000-0005-0000-0000-0000D99E0000}"/>
    <cellStyle name="Migliaia 6 2 2 2 3" xfId="14836" xr:uid="{00000000-0005-0000-0000-0000DA9E0000}"/>
    <cellStyle name="Migliaia 6 2 2 2 4" xfId="17407" xr:uid="{00000000-0005-0000-0000-0000DB9E0000}"/>
    <cellStyle name="Migliaia 6 2 2 2 5" xfId="21863" xr:uid="{00000000-0005-0000-0000-0000DC9E0000}"/>
    <cellStyle name="Migliaia 6 2 2 2 6" xfId="13181" xr:uid="{00000000-0005-0000-0000-0000DD9E0000}"/>
    <cellStyle name="Migliaia 6 2 2 3" xfId="7949" xr:uid="{00000000-0005-0000-0000-0000DE9E0000}"/>
    <cellStyle name="Migliaia 6 2 2 3 2" xfId="31795" xr:uid="{00000000-0005-0000-0000-0000DF9E0000}"/>
    <cellStyle name="Migliaia 6 2 2 3 2 2" xfId="36955" xr:uid="{00000000-0005-0000-0000-0000E09E0000}"/>
    <cellStyle name="Migliaia 6 2 2 3 2 3" xfId="42257" xr:uid="{00000000-0005-0000-0000-0000E19E0000}"/>
    <cellStyle name="Migliaia 6 2 2 3 3" xfId="34304" xr:uid="{00000000-0005-0000-0000-0000E29E0000}"/>
    <cellStyle name="Migliaia 6 2 2 3 4" xfId="39606" xr:uid="{00000000-0005-0000-0000-0000E39E0000}"/>
    <cellStyle name="Migliaia 6 2 2 4" xfId="7179" xr:uid="{00000000-0005-0000-0000-0000E49E0000}"/>
    <cellStyle name="Migliaia 6 2 2 4 2" xfId="17952" xr:uid="{00000000-0005-0000-0000-0000E59E0000}"/>
    <cellStyle name="Migliaia 6 2 2 4 3" xfId="31068" xr:uid="{00000000-0005-0000-0000-0000E69E0000}"/>
    <cellStyle name="Migliaia 6 2 2 4 4" xfId="44470" xr:uid="{00000000-0005-0000-0000-0000E79E0000}"/>
    <cellStyle name="Migliaia 6 2 2 4 5" xfId="46945" xr:uid="{00000000-0005-0000-0000-0000E89E0000}"/>
    <cellStyle name="Migliaia 6 2 2 4 6" xfId="49961" xr:uid="{00000000-0005-0000-0000-0000E99E0000}"/>
    <cellStyle name="Migliaia 6 2 2 5" xfId="17406" xr:uid="{00000000-0005-0000-0000-0000EA9E0000}"/>
    <cellStyle name="Migliaia 6 2 2 6" xfId="21862" xr:uid="{00000000-0005-0000-0000-0000EB9E0000}"/>
    <cellStyle name="Migliaia 6 2 3" xfId="4181" xr:uid="{00000000-0005-0000-0000-0000EC9E0000}"/>
    <cellStyle name="Migliaia 6 2 3 2" xfId="10651" xr:uid="{00000000-0005-0000-0000-0000ED9E0000}"/>
    <cellStyle name="Migliaia 6 2 3 2 2" xfId="31796" xr:uid="{00000000-0005-0000-0000-0000EE9E0000}"/>
    <cellStyle name="Migliaia 6 2 3 2 2 2" xfId="36956" xr:uid="{00000000-0005-0000-0000-0000EF9E0000}"/>
    <cellStyle name="Migliaia 6 2 3 2 2 3" xfId="42258" xr:uid="{00000000-0005-0000-0000-0000F09E0000}"/>
    <cellStyle name="Migliaia 6 2 3 2 3" xfId="34305" xr:uid="{00000000-0005-0000-0000-0000F19E0000}"/>
    <cellStyle name="Migliaia 6 2 3 2 4" xfId="39607" xr:uid="{00000000-0005-0000-0000-0000F29E0000}"/>
    <cellStyle name="Migliaia 6 2 3 3" xfId="17408" xr:uid="{00000000-0005-0000-0000-0000F39E0000}"/>
    <cellStyle name="Migliaia 6 2 3 3 2" xfId="31070" xr:uid="{00000000-0005-0000-0000-0000F49E0000}"/>
    <cellStyle name="Migliaia 6 2 3 4" xfId="21864" xr:uid="{00000000-0005-0000-0000-0000F59E0000}"/>
    <cellStyle name="Migliaia 6 2 3 5" xfId="13182" xr:uid="{00000000-0005-0000-0000-0000F69E0000}"/>
    <cellStyle name="Migliaia 6 2 4" xfId="3784" xr:uid="{00000000-0005-0000-0000-0000F79E0000}"/>
    <cellStyle name="Migliaia 6 2 4 2" xfId="10356" xr:uid="{00000000-0005-0000-0000-0000F89E0000}"/>
    <cellStyle name="Migliaia 6 2 4 2 2" xfId="31071" xr:uid="{00000000-0005-0000-0000-0000F99E0000}"/>
    <cellStyle name="Migliaia 6 2 4 3" xfId="14994" xr:uid="{00000000-0005-0000-0000-0000FA9E0000}"/>
    <cellStyle name="Migliaia 6 2 4 4" xfId="17409" xr:uid="{00000000-0005-0000-0000-0000FB9E0000}"/>
    <cellStyle name="Migliaia 6 2 4 5" xfId="21865" xr:uid="{00000000-0005-0000-0000-0000FC9E0000}"/>
    <cellStyle name="Migliaia 6 2 4 6" xfId="13183" xr:uid="{00000000-0005-0000-0000-0000FD9E0000}"/>
    <cellStyle name="Migliaia 6 2 5" xfId="9464" xr:uid="{00000000-0005-0000-0000-0000FE9E0000}"/>
    <cellStyle name="Migliaia 6 2 5 2" xfId="31072" xr:uid="{00000000-0005-0000-0000-0000FF9E0000}"/>
    <cellStyle name="Migliaia 6 2 5 3" xfId="21866" xr:uid="{00000000-0005-0000-0000-0000009F0000}"/>
    <cellStyle name="Migliaia 6 2 6" xfId="17405" xr:uid="{00000000-0005-0000-0000-0000019F0000}"/>
    <cellStyle name="Migliaia 6 2 6 2" xfId="31073" xr:uid="{00000000-0005-0000-0000-0000029F0000}"/>
    <cellStyle name="Migliaia 6 2 6 3" xfId="21867" xr:uid="{00000000-0005-0000-0000-0000039F0000}"/>
    <cellStyle name="Migliaia 6 2 7" xfId="31067" xr:uid="{00000000-0005-0000-0000-0000049F0000}"/>
    <cellStyle name="Migliaia 6 2 8" xfId="21861" xr:uid="{00000000-0005-0000-0000-0000059F0000}"/>
    <cellStyle name="Migliaia 6 2 9" xfId="1949" xr:uid="{00000000-0005-0000-0000-0000069F0000}"/>
    <cellStyle name="Migliaia 6 3" xfId="697" xr:uid="{00000000-0005-0000-0000-0000079F0000}"/>
    <cellStyle name="Migliaia 6 3 10" xfId="21868" xr:uid="{00000000-0005-0000-0000-0000089F0000}"/>
    <cellStyle name="Migliaia 6 3 11" xfId="13184" xr:uid="{00000000-0005-0000-0000-0000099F0000}"/>
    <cellStyle name="Migliaia 6 3 12" xfId="1950" xr:uid="{00000000-0005-0000-0000-00000A9F0000}"/>
    <cellStyle name="Migliaia 6 3 2" xfId="698" xr:uid="{00000000-0005-0000-0000-00000B9F0000}"/>
    <cellStyle name="Migliaia 6 3 2 2" xfId="4632" xr:uid="{00000000-0005-0000-0000-00000C9F0000}"/>
    <cellStyle name="Migliaia 6 3 2 2 2" xfId="8412" xr:uid="{00000000-0005-0000-0000-00000D9F0000}"/>
    <cellStyle name="Migliaia 6 3 2 2 2 2" xfId="14837" xr:uid="{00000000-0005-0000-0000-00000E9F0000}"/>
    <cellStyle name="Migliaia 6 3 2 2 2 2 2" xfId="18205" xr:uid="{00000000-0005-0000-0000-00000F9F0000}"/>
    <cellStyle name="Migliaia 6 3 2 2 2 2 3" xfId="31077" xr:uid="{00000000-0005-0000-0000-0000109F0000}"/>
    <cellStyle name="Migliaia 6 3 2 2 2 3" xfId="21871" xr:uid="{00000000-0005-0000-0000-0000119F0000}"/>
    <cellStyle name="Migliaia 6 3 2 2 2 4" xfId="42900" xr:uid="{00000000-0005-0000-0000-0000129F0000}"/>
    <cellStyle name="Migliaia 6 3 2 2 2 5" xfId="47211" xr:uid="{00000000-0005-0000-0000-0000139F0000}"/>
    <cellStyle name="Migliaia 6 3 2 2 2 6" xfId="50227" xr:uid="{00000000-0005-0000-0000-0000149F0000}"/>
    <cellStyle name="Migliaia 6 3 2 2 2 7" xfId="14004" xr:uid="{00000000-0005-0000-0000-0000159F0000}"/>
    <cellStyle name="Migliaia 6 3 2 2 3" xfId="8508" xr:uid="{00000000-0005-0000-0000-0000169F0000}"/>
    <cellStyle name="Migliaia 6 3 2 2 3 2" xfId="31076" xr:uid="{00000000-0005-0000-0000-0000179F0000}"/>
    <cellStyle name="Migliaia 6 3 2 2 4" xfId="7180" xr:uid="{00000000-0005-0000-0000-0000189F0000}"/>
    <cellStyle name="Migliaia 6 3 2 2 4 2" xfId="17953" xr:uid="{00000000-0005-0000-0000-0000199F0000}"/>
    <cellStyle name="Migliaia 6 3 2 2 4 3" xfId="43717" xr:uid="{00000000-0005-0000-0000-00001A9F0000}"/>
    <cellStyle name="Migliaia 6 3 2 2 4 4" xfId="46946" xr:uid="{00000000-0005-0000-0000-00001B9F0000}"/>
    <cellStyle name="Migliaia 6 3 2 2 4 5" xfId="49962" xr:uid="{00000000-0005-0000-0000-00001C9F0000}"/>
    <cellStyle name="Migliaia 6 3 2 2 5" xfId="17412" xr:uid="{00000000-0005-0000-0000-00001D9F0000}"/>
    <cellStyle name="Migliaia 6 3 2 2 6" xfId="21870" xr:uid="{00000000-0005-0000-0000-00001E9F0000}"/>
    <cellStyle name="Migliaia 6 3 2 3" xfId="3786" xr:uid="{00000000-0005-0000-0000-00001F9F0000}"/>
    <cellStyle name="Migliaia 6 3 2 3 2" xfId="7964" xr:uid="{00000000-0005-0000-0000-0000209F0000}"/>
    <cellStyle name="Migliaia 6 3 2 3 2 2" xfId="31078" xr:uid="{00000000-0005-0000-0000-0000219F0000}"/>
    <cellStyle name="Migliaia 6 3 2 3 3" xfId="8413" xr:uid="{00000000-0005-0000-0000-0000229F0000}"/>
    <cellStyle name="Migliaia 6 3 2 3 4" xfId="17413" xr:uid="{00000000-0005-0000-0000-0000239F0000}"/>
    <cellStyle name="Migliaia 6 3 2 3 5" xfId="21872" xr:uid="{00000000-0005-0000-0000-0000249F0000}"/>
    <cellStyle name="Migliaia 6 3 2 3 6" xfId="13185" xr:uid="{00000000-0005-0000-0000-0000259F0000}"/>
    <cellStyle name="Migliaia 6 3 2 4" xfId="7763" xr:uid="{00000000-0005-0000-0000-0000269F0000}"/>
    <cellStyle name="Migliaia 6 3 2 4 2" xfId="14421" xr:uid="{00000000-0005-0000-0000-0000279F0000}"/>
    <cellStyle name="Migliaia 6 3 2 4 2 2" xfId="31079" xr:uid="{00000000-0005-0000-0000-0000289F0000}"/>
    <cellStyle name="Migliaia 6 3 2 4 3" xfId="21873" xr:uid="{00000000-0005-0000-0000-0000299F0000}"/>
    <cellStyle name="Migliaia 6 3 2 4 4" xfId="13552" xr:uid="{00000000-0005-0000-0000-00002A9F0000}"/>
    <cellStyle name="Migliaia 6 3 2 5" xfId="13567" xr:uid="{00000000-0005-0000-0000-00002B9F0000}"/>
    <cellStyle name="Migliaia 6 3 2 5 2" xfId="31080" xr:uid="{00000000-0005-0000-0000-00002C9F0000}"/>
    <cellStyle name="Migliaia 6 3 2 5 3" xfId="21874" xr:uid="{00000000-0005-0000-0000-00002D9F0000}"/>
    <cellStyle name="Migliaia 6 3 2 6" xfId="17411" xr:uid="{00000000-0005-0000-0000-00002E9F0000}"/>
    <cellStyle name="Migliaia 6 3 2 6 2" xfId="31081" xr:uid="{00000000-0005-0000-0000-00002F9F0000}"/>
    <cellStyle name="Migliaia 6 3 2 6 3" xfId="21875" xr:uid="{00000000-0005-0000-0000-0000309F0000}"/>
    <cellStyle name="Migliaia 6 3 2 7" xfId="31075" xr:uid="{00000000-0005-0000-0000-0000319F0000}"/>
    <cellStyle name="Migliaia 6 3 2 8" xfId="21869" xr:uid="{00000000-0005-0000-0000-0000329F0000}"/>
    <cellStyle name="Migliaia 6 3 2 9" xfId="2658" xr:uid="{00000000-0005-0000-0000-0000339F0000}"/>
    <cellStyle name="Migliaia 6 3 3" xfId="2657" xr:uid="{00000000-0005-0000-0000-0000349F0000}"/>
    <cellStyle name="Migliaia 6 3 3 2" xfId="4631" xr:uid="{00000000-0005-0000-0000-0000359F0000}"/>
    <cellStyle name="Migliaia 6 3 3 2 2" xfId="6102" xr:uid="{00000000-0005-0000-0000-0000369F0000}"/>
    <cellStyle name="Migliaia 6 3 3 2 2 2" xfId="31083" xr:uid="{00000000-0005-0000-0000-0000379F0000}"/>
    <cellStyle name="Migliaia 6 3 3 2 3" xfId="14581" xr:uid="{00000000-0005-0000-0000-0000389F0000}"/>
    <cellStyle name="Migliaia 6 3 3 2 4" xfId="17415" xr:uid="{00000000-0005-0000-0000-0000399F0000}"/>
    <cellStyle name="Migliaia 6 3 3 2 5" xfId="21877" xr:uid="{00000000-0005-0000-0000-00003A9F0000}"/>
    <cellStyle name="Migliaia 6 3 3 2 6" xfId="13187" xr:uid="{00000000-0005-0000-0000-00003B9F0000}"/>
    <cellStyle name="Migliaia 6 3 3 3" xfId="5854" xr:uid="{00000000-0005-0000-0000-00003C9F0000}"/>
    <cellStyle name="Migliaia 6 3 3 3 2" xfId="31084" xr:uid="{00000000-0005-0000-0000-00003D9F0000}"/>
    <cellStyle name="Migliaia 6 3 3 3 3" xfId="21878" xr:uid="{00000000-0005-0000-0000-00003E9F0000}"/>
    <cellStyle name="Migliaia 6 3 3 4" xfId="17414" xr:uid="{00000000-0005-0000-0000-00003F9F0000}"/>
    <cellStyle name="Migliaia 6 3 3 4 2" xfId="31085" xr:uid="{00000000-0005-0000-0000-0000409F0000}"/>
    <cellStyle name="Migliaia 6 3 3 4 3" xfId="21879" xr:uid="{00000000-0005-0000-0000-0000419F0000}"/>
    <cellStyle name="Migliaia 6 3 3 4 4" xfId="45188" xr:uid="{00000000-0005-0000-0000-0000429F0000}"/>
    <cellStyle name="Migliaia 6 3 3 5" xfId="21880" xr:uid="{00000000-0005-0000-0000-0000439F0000}"/>
    <cellStyle name="Migliaia 6 3 3 5 2" xfId="31086" xr:uid="{00000000-0005-0000-0000-0000449F0000}"/>
    <cellStyle name="Migliaia 6 3 3 5 3" xfId="45189" xr:uid="{00000000-0005-0000-0000-0000459F0000}"/>
    <cellStyle name="Migliaia 6 3 3 6" xfId="31082" xr:uid="{00000000-0005-0000-0000-0000469F0000}"/>
    <cellStyle name="Migliaia 6 3 3 7" xfId="21876" xr:uid="{00000000-0005-0000-0000-0000479F0000}"/>
    <cellStyle name="Migliaia 6 3 3 8" xfId="13186" xr:uid="{00000000-0005-0000-0000-0000489F0000}"/>
    <cellStyle name="Migliaia 6 3 4" xfId="3322" xr:uid="{00000000-0005-0000-0000-0000499F0000}"/>
    <cellStyle name="Migliaia 6 3 4 2" xfId="4832" xr:uid="{00000000-0005-0000-0000-00004A9F0000}"/>
    <cellStyle name="Migliaia 6 3 4 2 2" xfId="10784" xr:uid="{00000000-0005-0000-0000-00004B9F0000}"/>
    <cellStyle name="Migliaia 6 3 4 2 3" xfId="14873" xr:uid="{00000000-0005-0000-0000-00004C9F0000}"/>
    <cellStyle name="Migliaia 6 3 4 2 4" xfId="17417" xr:uid="{00000000-0005-0000-0000-00004D9F0000}"/>
    <cellStyle name="Migliaia 6 3 4 2 5" xfId="28772" xr:uid="{00000000-0005-0000-0000-00004E9F0000}"/>
    <cellStyle name="Migliaia 6 3 4 2 6" xfId="13189" xr:uid="{00000000-0005-0000-0000-00004F9F0000}"/>
    <cellStyle name="Migliaia 6 3 4 3" xfId="10032" xr:uid="{00000000-0005-0000-0000-0000509F0000}"/>
    <cellStyle name="Migliaia 6 3 4 3 2" xfId="31797" xr:uid="{00000000-0005-0000-0000-0000519F0000}"/>
    <cellStyle name="Migliaia 6 3 4 3 2 2" xfId="36957" xr:uid="{00000000-0005-0000-0000-0000529F0000}"/>
    <cellStyle name="Migliaia 6 3 4 3 2 3" xfId="42259" xr:uid="{00000000-0005-0000-0000-0000539F0000}"/>
    <cellStyle name="Migliaia 6 3 4 3 3" xfId="34306" xr:uid="{00000000-0005-0000-0000-0000549F0000}"/>
    <cellStyle name="Migliaia 6 3 4 3 4" xfId="39608" xr:uid="{00000000-0005-0000-0000-0000559F0000}"/>
    <cellStyle name="Migliaia 6 3 4 4" xfId="17416" xr:uid="{00000000-0005-0000-0000-0000569F0000}"/>
    <cellStyle name="Migliaia 6 3 4 4 2" xfId="31087" xr:uid="{00000000-0005-0000-0000-0000579F0000}"/>
    <cellStyle name="Migliaia 6 3 4 5" xfId="21881" xr:uid="{00000000-0005-0000-0000-0000589F0000}"/>
    <cellStyle name="Migliaia 6 3 4 6" xfId="13188" xr:uid="{00000000-0005-0000-0000-0000599F0000}"/>
    <cellStyle name="Migliaia 6 3 5" xfId="4182" xr:uid="{00000000-0005-0000-0000-00005A9F0000}"/>
    <cellStyle name="Migliaia 6 3 5 2" xfId="10652" xr:uid="{00000000-0005-0000-0000-00005B9F0000}"/>
    <cellStyle name="Migliaia 6 3 5 2 2" xfId="31798" xr:uid="{00000000-0005-0000-0000-00005C9F0000}"/>
    <cellStyle name="Migliaia 6 3 5 2 2 2" xfId="36958" xr:uid="{00000000-0005-0000-0000-00005D9F0000}"/>
    <cellStyle name="Migliaia 6 3 5 2 2 3" xfId="42260" xr:uid="{00000000-0005-0000-0000-00005E9F0000}"/>
    <cellStyle name="Migliaia 6 3 5 2 3" xfId="34307" xr:uid="{00000000-0005-0000-0000-00005F9F0000}"/>
    <cellStyle name="Migliaia 6 3 5 2 4" xfId="39609" xr:uid="{00000000-0005-0000-0000-0000609F0000}"/>
    <cellStyle name="Migliaia 6 3 5 3" xfId="17418" xr:uid="{00000000-0005-0000-0000-0000619F0000}"/>
    <cellStyle name="Migliaia 6 3 5 3 2" xfId="31088" xr:uid="{00000000-0005-0000-0000-0000629F0000}"/>
    <cellStyle name="Migliaia 6 3 5 4" xfId="21882" xr:uid="{00000000-0005-0000-0000-0000639F0000}"/>
    <cellStyle name="Migliaia 6 3 5 5" xfId="13190" xr:uid="{00000000-0005-0000-0000-0000649F0000}"/>
    <cellStyle name="Migliaia 6 3 6" xfId="3785" xr:uid="{00000000-0005-0000-0000-0000659F0000}"/>
    <cellStyle name="Migliaia 6 3 6 2" xfId="10357" xr:uid="{00000000-0005-0000-0000-0000669F0000}"/>
    <cellStyle name="Migliaia 6 3 6 2 2" xfId="31089" xr:uid="{00000000-0005-0000-0000-0000679F0000}"/>
    <cellStyle name="Migliaia 6 3 6 3" xfId="14993" xr:uid="{00000000-0005-0000-0000-0000689F0000}"/>
    <cellStyle name="Migliaia 6 3 6 4" xfId="17419" xr:uid="{00000000-0005-0000-0000-0000699F0000}"/>
    <cellStyle name="Migliaia 6 3 6 5" xfId="21883" xr:uid="{00000000-0005-0000-0000-00006A9F0000}"/>
    <cellStyle name="Migliaia 6 3 6 6" xfId="13191" xr:uid="{00000000-0005-0000-0000-00006B9F0000}"/>
    <cellStyle name="Migliaia 6 3 7" xfId="8558" xr:uid="{00000000-0005-0000-0000-00006C9F0000}"/>
    <cellStyle name="Migliaia 6 3 7 2" xfId="31090" xr:uid="{00000000-0005-0000-0000-00006D9F0000}"/>
    <cellStyle name="Migliaia 6 3 7 3" xfId="21884" xr:uid="{00000000-0005-0000-0000-00006E9F0000}"/>
    <cellStyle name="Migliaia 6 3 8" xfId="13568" xr:uid="{00000000-0005-0000-0000-00006F9F0000}"/>
    <cellStyle name="Migliaia 6 3 8 2" xfId="31091" xr:uid="{00000000-0005-0000-0000-0000709F0000}"/>
    <cellStyle name="Migliaia 6 3 8 3" xfId="21885" xr:uid="{00000000-0005-0000-0000-0000719F0000}"/>
    <cellStyle name="Migliaia 6 3 9" xfId="17410" xr:uid="{00000000-0005-0000-0000-0000729F0000}"/>
    <cellStyle name="Migliaia 6 3 9 2" xfId="31074" xr:uid="{00000000-0005-0000-0000-0000739F0000}"/>
    <cellStyle name="Migliaia 6 4" xfId="699" xr:uid="{00000000-0005-0000-0000-0000749F0000}"/>
    <cellStyle name="Migliaia 6 4 10" xfId="2659" xr:uid="{00000000-0005-0000-0000-0000759F0000}"/>
    <cellStyle name="Migliaia 6 4 2" xfId="4633" xr:uid="{00000000-0005-0000-0000-0000769F0000}"/>
    <cellStyle name="Migliaia 6 4 2 2" xfId="5201" xr:uid="{00000000-0005-0000-0000-0000779F0000}"/>
    <cellStyle name="Migliaia 6 4 2 2 2" xfId="31094" xr:uid="{00000000-0005-0000-0000-0000789F0000}"/>
    <cellStyle name="Migliaia 6 4 2 2 3" xfId="21888" xr:uid="{00000000-0005-0000-0000-0000799F0000}"/>
    <cellStyle name="Migliaia 6 4 2 3" xfId="8414" xr:uid="{00000000-0005-0000-0000-00007A9F0000}"/>
    <cellStyle name="Migliaia 6 4 2 3 2" xfId="31095" xr:uid="{00000000-0005-0000-0000-00007B9F0000}"/>
    <cellStyle name="Migliaia 6 4 2 3 3" xfId="21889" xr:uid="{00000000-0005-0000-0000-00007C9F0000}"/>
    <cellStyle name="Migliaia 6 4 2 4" xfId="7765" xr:uid="{00000000-0005-0000-0000-00007D9F0000}"/>
    <cellStyle name="Migliaia 6 4 2 4 2" xfId="31093" xr:uid="{00000000-0005-0000-0000-00007E9F0000}"/>
    <cellStyle name="Migliaia 6 4 2 5" xfId="7182" xr:uid="{00000000-0005-0000-0000-00007F9F0000}"/>
    <cellStyle name="Migliaia 6 4 2 5 2" xfId="17955" xr:uid="{00000000-0005-0000-0000-0000809F0000}"/>
    <cellStyle name="Migliaia 6 4 2 5 3" xfId="20789" xr:uid="{00000000-0005-0000-0000-0000819F0000}"/>
    <cellStyle name="Migliaia 6 4 2 5 4" xfId="46948" xr:uid="{00000000-0005-0000-0000-0000829F0000}"/>
    <cellStyle name="Migliaia 6 4 2 5 5" xfId="49964" xr:uid="{00000000-0005-0000-0000-0000839F0000}"/>
    <cellStyle name="Migliaia 6 4 2 6" xfId="17421" xr:uid="{00000000-0005-0000-0000-0000849F0000}"/>
    <cellStyle name="Migliaia 6 4 2 7" xfId="21887" xr:uid="{00000000-0005-0000-0000-0000859F0000}"/>
    <cellStyle name="Migliaia 6 4 3" xfId="5202" xr:uid="{00000000-0005-0000-0000-0000869F0000}"/>
    <cellStyle name="Migliaia 6 4 3 2" xfId="14582" xr:uid="{00000000-0005-0000-0000-0000879F0000}"/>
    <cellStyle name="Migliaia 6 4 3 2 2" xfId="31096" xr:uid="{00000000-0005-0000-0000-0000889F0000}"/>
    <cellStyle name="Migliaia 6 4 3 3" xfId="21890" xr:uid="{00000000-0005-0000-0000-0000899F0000}"/>
    <cellStyle name="Migliaia 6 4 3 4" xfId="13566" xr:uid="{00000000-0005-0000-0000-00008A9F0000}"/>
    <cellStyle name="Migliaia 6 4 4" xfId="8415" xr:uid="{00000000-0005-0000-0000-00008B9F0000}"/>
    <cellStyle name="Migliaia 6 4 4 2" xfId="31097" xr:uid="{00000000-0005-0000-0000-00008C9F0000}"/>
    <cellStyle name="Migliaia 6 4 4 3" xfId="21891" xr:uid="{00000000-0005-0000-0000-00008D9F0000}"/>
    <cellStyle name="Migliaia 6 4 5" xfId="7764" xr:uid="{00000000-0005-0000-0000-00008E9F0000}"/>
    <cellStyle name="Migliaia 6 4 5 2" xfId="31098" xr:uid="{00000000-0005-0000-0000-00008F9F0000}"/>
    <cellStyle name="Migliaia 6 4 5 3" xfId="21892" xr:uid="{00000000-0005-0000-0000-0000909F0000}"/>
    <cellStyle name="Migliaia 6 4 6" xfId="7181" xr:uid="{00000000-0005-0000-0000-0000919F0000}"/>
    <cellStyle name="Migliaia 6 4 6 2" xfId="17954" xr:uid="{00000000-0005-0000-0000-0000929F0000}"/>
    <cellStyle name="Migliaia 6 4 6 2 2" xfId="31099" xr:uid="{00000000-0005-0000-0000-0000939F0000}"/>
    <cellStyle name="Migliaia 6 4 6 3" xfId="21893" xr:uid="{00000000-0005-0000-0000-0000949F0000}"/>
    <cellStyle name="Migliaia 6 4 6 4" xfId="28734" xr:uid="{00000000-0005-0000-0000-0000959F0000}"/>
    <cellStyle name="Migliaia 6 4 6 5" xfId="45190" xr:uid="{00000000-0005-0000-0000-0000969F0000}"/>
    <cellStyle name="Migliaia 6 4 6 6" xfId="46947" xr:uid="{00000000-0005-0000-0000-0000979F0000}"/>
    <cellStyle name="Migliaia 6 4 6 7" xfId="49963" xr:uid="{00000000-0005-0000-0000-0000989F0000}"/>
    <cellStyle name="Migliaia 6 4 7" xfId="17420" xr:uid="{00000000-0005-0000-0000-0000999F0000}"/>
    <cellStyle name="Migliaia 6 4 7 2" xfId="31100" xr:uid="{00000000-0005-0000-0000-00009A9F0000}"/>
    <cellStyle name="Migliaia 6 4 7 3" xfId="21894" xr:uid="{00000000-0005-0000-0000-00009B9F0000}"/>
    <cellStyle name="Migliaia 6 4 8" xfId="31092" xr:uid="{00000000-0005-0000-0000-00009C9F0000}"/>
    <cellStyle name="Migliaia 6 4 9" xfId="21886" xr:uid="{00000000-0005-0000-0000-00009D9F0000}"/>
    <cellStyle name="Migliaia 6 5" xfId="700" xr:uid="{00000000-0005-0000-0000-00009E9F0000}"/>
    <cellStyle name="Migliaia 6 5 2" xfId="4634" xr:uid="{00000000-0005-0000-0000-00009F9F0000}"/>
    <cellStyle name="Migliaia 6 5 2 2" xfId="14838" xr:uid="{00000000-0005-0000-0000-0000A09F0000}"/>
    <cellStyle name="Migliaia 6 5 2 2 2" xfId="31102" xr:uid="{00000000-0005-0000-0000-0000A19F0000}"/>
    <cellStyle name="Migliaia 6 5 2 3" xfId="17423" xr:uid="{00000000-0005-0000-0000-0000A29F0000}"/>
    <cellStyle name="Migliaia 6 5 2 4" xfId="21896" xr:uid="{00000000-0005-0000-0000-0000A39F0000}"/>
    <cellStyle name="Migliaia 6 5 2 5" xfId="13192" xr:uid="{00000000-0005-0000-0000-0000A49F0000}"/>
    <cellStyle name="Migliaia 6 5 3" xfId="7766" xr:uid="{00000000-0005-0000-0000-0000A59F0000}"/>
    <cellStyle name="Migliaia 6 5 3 2" xfId="31103" xr:uid="{00000000-0005-0000-0000-0000A69F0000}"/>
    <cellStyle name="Migliaia 6 5 3 3" xfId="21897" xr:uid="{00000000-0005-0000-0000-0000A79F0000}"/>
    <cellStyle name="Migliaia 6 5 4" xfId="7183" xr:uid="{00000000-0005-0000-0000-0000A89F0000}"/>
    <cellStyle name="Migliaia 6 5 4 2" xfId="17956" xr:uid="{00000000-0005-0000-0000-0000A99F0000}"/>
    <cellStyle name="Migliaia 6 5 4 2 2" xfId="31104" xr:uid="{00000000-0005-0000-0000-0000AA9F0000}"/>
    <cellStyle name="Migliaia 6 5 4 3" xfId="21898" xr:uid="{00000000-0005-0000-0000-0000AB9F0000}"/>
    <cellStyle name="Migliaia 6 5 4 4" xfId="42998" xr:uid="{00000000-0005-0000-0000-0000AC9F0000}"/>
    <cellStyle name="Migliaia 6 5 4 5" xfId="45191" xr:uid="{00000000-0005-0000-0000-0000AD9F0000}"/>
    <cellStyle name="Migliaia 6 5 4 6" xfId="46949" xr:uid="{00000000-0005-0000-0000-0000AE9F0000}"/>
    <cellStyle name="Migliaia 6 5 4 7" xfId="49965" xr:uid="{00000000-0005-0000-0000-0000AF9F0000}"/>
    <cellStyle name="Migliaia 6 5 5" xfId="17422" xr:uid="{00000000-0005-0000-0000-0000B09F0000}"/>
    <cellStyle name="Migliaia 6 5 5 2" xfId="31105" xr:uid="{00000000-0005-0000-0000-0000B19F0000}"/>
    <cellStyle name="Migliaia 6 5 5 3" xfId="21899" xr:uid="{00000000-0005-0000-0000-0000B29F0000}"/>
    <cellStyle name="Migliaia 6 5 5 4" xfId="45192" xr:uid="{00000000-0005-0000-0000-0000B39F0000}"/>
    <cellStyle name="Migliaia 6 5 6" xfId="21900" xr:uid="{00000000-0005-0000-0000-0000B49F0000}"/>
    <cellStyle name="Migliaia 6 5 6 2" xfId="31106" xr:uid="{00000000-0005-0000-0000-0000B59F0000}"/>
    <cellStyle name="Migliaia 6 5 7" xfId="31101" xr:uid="{00000000-0005-0000-0000-0000B69F0000}"/>
    <cellStyle name="Migliaia 6 5 8" xfId="21895" xr:uid="{00000000-0005-0000-0000-0000B79F0000}"/>
    <cellStyle name="Migliaia 6 5 9" xfId="2660" xr:uid="{00000000-0005-0000-0000-0000B89F0000}"/>
    <cellStyle name="Migliaia 6 6" xfId="2655" xr:uid="{00000000-0005-0000-0000-0000B99F0000}"/>
    <cellStyle name="Migliaia 6 6 2" xfId="4629" xr:uid="{00000000-0005-0000-0000-0000BA9F0000}"/>
    <cellStyle name="Migliaia 6 6 2 2" xfId="6101" xr:uid="{00000000-0005-0000-0000-0000BB9F0000}"/>
    <cellStyle name="Migliaia 6 6 2 3" xfId="14905" xr:uid="{00000000-0005-0000-0000-0000BC9F0000}"/>
    <cellStyle name="Migliaia 6 6 2 4" xfId="17425" xr:uid="{00000000-0005-0000-0000-0000BD9F0000}"/>
    <cellStyle name="Migliaia 6 6 2 5" xfId="28773" xr:uid="{00000000-0005-0000-0000-0000BE9F0000}"/>
    <cellStyle name="Migliaia 6 6 2 6" xfId="13194" xr:uid="{00000000-0005-0000-0000-0000BF9F0000}"/>
    <cellStyle name="Migliaia 6 6 3" xfId="5853" xr:uid="{00000000-0005-0000-0000-0000C09F0000}"/>
    <cellStyle name="Migliaia 6 6 3 2" xfId="31799" xr:uid="{00000000-0005-0000-0000-0000C19F0000}"/>
    <cellStyle name="Migliaia 6 6 3 2 2" xfId="36959" xr:uid="{00000000-0005-0000-0000-0000C29F0000}"/>
    <cellStyle name="Migliaia 6 6 3 2 3" xfId="42261" xr:uid="{00000000-0005-0000-0000-0000C39F0000}"/>
    <cellStyle name="Migliaia 6 6 3 3" xfId="34308" xr:uid="{00000000-0005-0000-0000-0000C49F0000}"/>
    <cellStyle name="Migliaia 6 6 3 4" xfId="39610" xr:uid="{00000000-0005-0000-0000-0000C59F0000}"/>
    <cellStyle name="Migliaia 6 6 4" xfId="17424" xr:uid="{00000000-0005-0000-0000-0000C69F0000}"/>
    <cellStyle name="Migliaia 6 6 4 2" xfId="31107" xr:uid="{00000000-0005-0000-0000-0000C79F0000}"/>
    <cellStyle name="Migliaia 6 6 5" xfId="21901" xr:uid="{00000000-0005-0000-0000-0000C89F0000}"/>
    <cellStyle name="Migliaia 6 6 6" xfId="13193" xr:uid="{00000000-0005-0000-0000-0000C99F0000}"/>
    <cellStyle name="Migliaia 6 7" xfId="4180" xr:uid="{00000000-0005-0000-0000-0000CA9F0000}"/>
    <cellStyle name="Migliaia 6 7 2" xfId="10650" xr:uid="{00000000-0005-0000-0000-0000CB9F0000}"/>
    <cellStyle name="Migliaia 6 7 2 2" xfId="31800" xr:uid="{00000000-0005-0000-0000-0000CC9F0000}"/>
    <cellStyle name="Migliaia 6 7 2 2 2" xfId="36960" xr:uid="{00000000-0005-0000-0000-0000CD9F0000}"/>
    <cellStyle name="Migliaia 6 7 2 2 3" xfId="42262" xr:uid="{00000000-0005-0000-0000-0000CE9F0000}"/>
    <cellStyle name="Migliaia 6 7 2 3" xfId="34309" xr:uid="{00000000-0005-0000-0000-0000CF9F0000}"/>
    <cellStyle name="Migliaia 6 7 2 4" xfId="39611" xr:uid="{00000000-0005-0000-0000-0000D09F0000}"/>
    <cellStyle name="Migliaia 6 7 3" xfId="17426" xr:uid="{00000000-0005-0000-0000-0000D19F0000}"/>
    <cellStyle name="Migliaia 6 7 3 2" xfId="31108" xr:uid="{00000000-0005-0000-0000-0000D29F0000}"/>
    <cellStyle name="Migliaia 6 7 4" xfId="21902" xr:uid="{00000000-0005-0000-0000-0000D39F0000}"/>
    <cellStyle name="Migliaia 6 7 5" xfId="13195" xr:uid="{00000000-0005-0000-0000-0000D49F0000}"/>
    <cellStyle name="Migliaia 6 8" xfId="3783" xr:uid="{00000000-0005-0000-0000-0000D59F0000}"/>
    <cellStyle name="Migliaia 6 8 2" xfId="10355" xr:uid="{00000000-0005-0000-0000-0000D69F0000}"/>
    <cellStyle name="Migliaia 6 8 2 2" xfId="31801" xr:uid="{00000000-0005-0000-0000-0000D79F0000}"/>
    <cellStyle name="Migliaia 6 8 2 2 2" xfId="36961" xr:uid="{00000000-0005-0000-0000-0000D89F0000}"/>
    <cellStyle name="Migliaia 6 8 2 2 3" xfId="42263" xr:uid="{00000000-0005-0000-0000-0000D99F0000}"/>
    <cellStyle name="Migliaia 6 8 2 3" xfId="34310" xr:uid="{00000000-0005-0000-0000-0000DA9F0000}"/>
    <cellStyle name="Migliaia 6 8 2 4" xfId="39612" xr:uid="{00000000-0005-0000-0000-0000DB9F0000}"/>
    <cellStyle name="Migliaia 6 8 3" xfId="17427" xr:uid="{00000000-0005-0000-0000-0000DC9F0000}"/>
    <cellStyle name="Migliaia 6 8 3 2" xfId="31109" xr:uid="{00000000-0005-0000-0000-0000DD9F0000}"/>
    <cellStyle name="Migliaia 6 8 4" xfId="21903" xr:uid="{00000000-0005-0000-0000-0000DE9F0000}"/>
    <cellStyle name="Migliaia 6 8 5" xfId="13196" xr:uid="{00000000-0005-0000-0000-0000DF9F0000}"/>
    <cellStyle name="Migliaia 6 9" xfId="13551" xr:uid="{00000000-0005-0000-0000-0000E09F0000}"/>
    <cellStyle name="Migliaia 6 9 2" xfId="31110" xr:uid="{00000000-0005-0000-0000-0000E19F0000}"/>
    <cellStyle name="Migliaia 6 9 3" xfId="21904" xr:uid="{00000000-0005-0000-0000-0000E29F0000}"/>
    <cellStyle name="Migliaia 60" xfId="701" xr:uid="{00000000-0005-0000-0000-0000E39F0000}"/>
    <cellStyle name="Migliaia 60 10" xfId="17428" xr:uid="{00000000-0005-0000-0000-0000E49F0000}"/>
    <cellStyle name="Migliaia 60 10 2" xfId="31111" xr:uid="{00000000-0005-0000-0000-0000E59F0000}"/>
    <cellStyle name="Migliaia 60 11" xfId="21905" xr:uid="{00000000-0005-0000-0000-0000E69F0000}"/>
    <cellStyle name="Migliaia 60 12" xfId="1951" xr:uid="{00000000-0005-0000-0000-0000E79F0000}"/>
    <cellStyle name="Migliaia 60 2" xfId="702" xr:uid="{00000000-0005-0000-0000-0000E89F0000}"/>
    <cellStyle name="Migliaia 60 2 2" xfId="2662" xr:uid="{00000000-0005-0000-0000-0000E99F0000}"/>
    <cellStyle name="Migliaia 60 2 2 2" xfId="4636" xr:uid="{00000000-0005-0000-0000-0000EA9F0000}"/>
    <cellStyle name="Migliaia 60 2 2 2 2" xfId="10725" xr:uid="{00000000-0005-0000-0000-0000EB9F0000}"/>
    <cellStyle name="Migliaia 60 2 2 2 2 2" xfId="31114" xr:uid="{00000000-0005-0000-0000-0000EC9F0000}"/>
    <cellStyle name="Migliaia 60 2 2 2 3" xfId="14839" xr:uid="{00000000-0005-0000-0000-0000ED9F0000}"/>
    <cellStyle name="Migliaia 60 2 2 2 4" xfId="17431" xr:uid="{00000000-0005-0000-0000-0000EE9F0000}"/>
    <cellStyle name="Migliaia 60 2 2 2 5" xfId="21908" xr:uid="{00000000-0005-0000-0000-0000EF9F0000}"/>
    <cellStyle name="Migliaia 60 2 2 2 6" xfId="13197" xr:uid="{00000000-0005-0000-0000-0000F09F0000}"/>
    <cellStyle name="Migliaia 60 2 2 3" xfId="7950" xr:uid="{00000000-0005-0000-0000-0000F19F0000}"/>
    <cellStyle name="Migliaia 60 2 2 3 2" xfId="31802" xr:uid="{00000000-0005-0000-0000-0000F29F0000}"/>
    <cellStyle name="Migliaia 60 2 2 3 2 2" xfId="36962" xr:uid="{00000000-0005-0000-0000-0000F39F0000}"/>
    <cellStyle name="Migliaia 60 2 2 3 2 3" xfId="42264" xr:uid="{00000000-0005-0000-0000-0000F49F0000}"/>
    <cellStyle name="Migliaia 60 2 2 3 3" xfId="34311" xr:uid="{00000000-0005-0000-0000-0000F59F0000}"/>
    <cellStyle name="Migliaia 60 2 2 3 4" xfId="39613" xr:uid="{00000000-0005-0000-0000-0000F69F0000}"/>
    <cellStyle name="Migliaia 60 2 2 4" xfId="7184" xr:uid="{00000000-0005-0000-0000-0000F79F0000}"/>
    <cellStyle name="Migliaia 60 2 2 4 2" xfId="17957" xr:uid="{00000000-0005-0000-0000-0000F89F0000}"/>
    <cellStyle name="Migliaia 60 2 2 4 3" xfId="31113" xr:uid="{00000000-0005-0000-0000-0000F99F0000}"/>
    <cellStyle name="Migliaia 60 2 2 4 4" xfId="43675" xr:uid="{00000000-0005-0000-0000-0000FA9F0000}"/>
    <cellStyle name="Migliaia 60 2 2 4 5" xfId="46950" xr:uid="{00000000-0005-0000-0000-0000FB9F0000}"/>
    <cellStyle name="Migliaia 60 2 2 4 6" xfId="49966" xr:uid="{00000000-0005-0000-0000-0000FC9F0000}"/>
    <cellStyle name="Migliaia 60 2 2 5" xfId="17430" xr:uid="{00000000-0005-0000-0000-0000FD9F0000}"/>
    <cellStyle name="Migliaia 60 2 2 6" xfId="21907" xr:uid="{00000000-0005-0000-0000-0000FE9F0000}"/>
    <cellStyle name="Migliaia 60 2 3" xfId="4184" xr:uid="{00000000-0005-0000-0000-0000FF9F0000}"/>
    <cellStyle name="Migliaia 60 2 3 2" xfId="10654" xr:uid="{00000000-0005-0000-0000-000000A00000}"/>
    <cellStyle name="Migliaia 60 2 3 2 2" xfId="31803" xr:uid="{00000000-0005-0000-0000-000001A00000}"/>
    <cellStyle name="Migliaia 60 2 3 2 2 2" xfId="36963" xr:uid="{00000000-0005-0000-0000-000002A00000}"/>
    <cellStyle name="Migliaia 60 2 3 2 2 3" xfId="42265" xr:uid="{00000000-0005-0000-0000-000003A00000}"/>
    <cellStyle name="Migliaia 60 2 3 2 3" xfId="34312" xr:uid="{00000000-0005-0000-0000-000004A00000}"/>
    <cellStyle name="Migliaia 60 2 3 2 4" xfId="39614" xr:uid="{00000000-0005-0000-0000-000005A00000}"/>
    <cellStyle name="Migliaia 60 2 3 3" xfId="17432" xr:uid="{00000000-0005-0000-0000-000006A00000}"/>
    <cellStyle name="Migliaia 60 2 3 3 2" xfId="31115" xr:uid="{00000000-0005-0000-0000-000007A00000}"/>
    <cellStyle name="Migliaia 60 2 3 4" xfId="21909" xr:uid="{00000000-0005-0000-0000-000008A00000}"/>
    <cellStyle name="Migliaia 60 2 3 5" xfId="13198" xr:uid="{00000000-0005-0000-0000-000009A00000}"/>
    <cellStyle name="Migliaia 60 2 4" xfId="3788" xr:uid="{00000000-0005-0000-0000-00000AA00000}"/>
    <cellStyle name="Migliaia 60 2 4 2" xfId="10359" xr:uid="{00000000-0005-0000-0000-00000BA00000}"/>
    <cellStyle name="Migliaia 60 2 4 2 2" xfId="31116" xr:uid="{00000000-0005-0000-0000-00000CA00000}"/>
    <cellStyle name="Migliaia 60 2 4 3" xfId="14992" xr:uid="{00000000-0005-0000-0000-00000DA00000}"/>
    <cellStyle name="Migliaia 60 2 4 4" xfId="17433" xr:uid="{00000000-0005-0000-0000-00000EA00000}"/>
    <cellStyle name="Migliaia 60 2 4 5" xfId="21910" xr:uid="{00000000-0005-0000-0000-00000FA00000}"/>
    <cellStyle name="Migliaia 60 2 4 6" xfId="13199" xr:uid="{00000000-0005-0000-0000-000010A00000}"/>
    <cellStyle name="Migliaia 60 2 5" xfId="9465" xr:uid="{00000000-0005-0000-0000-000011A00000}"/>
    <cellStyle name="Migliaia 60 2 5 2" xfId="31117" xr:uid="{00000000-0005-0000-0000-000012A00000}"/>
    <cellStyle name="Migliaia 60 2 5 3" xfId="21911" xr:uid="{00000000-0005-0000-0000-000013A00000}"/>
    <cellStyle name="Migliaia 60 2 6" xfId="17429" xr:uid="{00000000-0005-0000-0000-000014A00000}"/>
    <cellStyle name="Migliaia 60 2 6 2" xfId="31118" xr:uid="{00000000-0005-0000-0000-000015A00000}"/>
    <cellStyle name="Migliaia 60 2 6 3" xfId="21912" xr:uid="{00000000-0005-0000-0000-000016A00000}"/>
    <cellStyle name="Migliaia 60 2 7" xfId="31112" xr:uid="{00000000-0005-0000-0000-000017A00000}"/>
    <cellStyle name="Migliaia 60 2 8" xfId="21906" xr:uid="{00000000-0005-0000-0000-000018A00000}"/>
    <cellStyle name="Migliaia 60 2 9" xfId="1952" xr:uid="{00000000-0005-0000-0000-000019A00000}"/>
    <cellStyle name="Migliaia 60 3" xfId="703" xr:uid="{00000000-0005-0000-0000-00001AA00000}"/>
    <cellStyle name="Migliaia 60 3 10" xfId="21913" xr:uid="{00000000-0005-0000-0000-00001BA00000}"/>
    <cellStyle name="Migliaia 60 3 11" xfId="13200" xr:uid="{00000000-0005-0000-0000-00001CA00000}"/>
    <cellStyle name="Migliaia 60 3 12" xfId="1953" xr:uid="{00000000-0005-0000-0000-00001DA00000}"/>
    <cellStyle name="Migliaia 60 3 2" xfId="704" xr:uid="{00000000-0005-0000-0000-00001EA00000}"/>
    <cellStyle name="Migliaia 60 3 2 2" xfId="4638" xr:uid="{00000000-0005-0000-0000-00001FA00000}"/>
    <cellStyle name="Migliaia 60 3 2 2 2" xfId="8416" xr:uid="{00000000-0005-0000-0000-000020A00000}"/>
    <cellStyle name="Migliaia 60 3 2 2 2 2" xfId="14840" xr:uid="{00000000-0005-0000-0000-000021A00000}"/>
    <cellStyle name="Migliaia 60 3 2 2 2 2 2" xfId="18206" xr:uid="{00000000-0005-0000-0000-000022A00000}"/>
    <cellStyle name="Migliaia 60 3 2 2 2 2 3" xfId="31122" xr:uid="{00000000-0005-0000-0000-000023A00000}"/>
    <cellStyle name="Migliaia 60 3 2 2 2 3" xfId="21916" xr:uid="{00000000-0005-0000-0000-000024A00000}"/>
    <cellStyle name="Migliaia 60 3 2 2 2 4" xfId="43040" xr:uid="{00000000-0005-0000-0000-000025A00000}"/>
    <cellStyle name="Migliaia 60 3 2 2 2 5" xfId="47212" xr:uid="{00000000-0005-0000-0000-000026A00000}"/>
    <cellStyle name="Migliaia 60 3 2 2 2 6" xfId="50228" xr:uid="{00000000-0005-0000-0000-000027A00000}"/>
    <cellStyle name="Migliaia 60 3 2 2 2 7" xfId="14005" xr:uid="{00000000-0005-0000-0000-000028A00000}"/>
    <cellStyle name="Migliaia 60 3 2 2 3" xfId="8507" xr:uid="{00000000-0005-0000-0000-000029A00000}"/>
    <cellStyle name="Migliaia 60 3 2 2 3 2" xfId="31121" xr:uid="{00000000-0005-0000-0000-00002AA00000}"/>
    <cellStyle name="Migliaia 60 3 2 2 4" xfId="7185" xr:uid="{00000000-0005-0000-0000-00002BA00000}"/>
    <cellStyle name="Migliaia 60 3 2 2 4 2" xfId="17958" xr:uid="{00000000-0005-0000-0000-00002CA00000}"/>
    <cellStyle name="Migliaia 60 3 2 2 4 3" xfId="20521" xr:uid="{00000000-0005-0000-0000-00002DA00000}"/>
    <cellStyle name="Migliaia 60 3 2 2 4 4" xfId="46951" xr:uid="{00000000-0005-0000-0000-00002EA00000}"/>
    <cellStyle name="Migliaia 60 3 2 2 4 5" xfId="49967" xr:uid="{00000000-0005-0000-0000-00002FA00000}"/>
    <cellStyle name="Migliaia 60 3 2 2 5" xfId="17436" xr:uid="{00000000-0005-0000-0000-000030A00000}"/>
    <cellStyle name="Migliaia 60 3 2 2 6" xfId="21915" xr:uid="{00000000-0005-0000-0000-000031A00000}"/>
    <cellStyle name="Migliaia 60 3 2 3" xfId="3790" xr:uid="{00000000-0005-0000-0000-000032A00000}"/>
    <cellStyle name="Migliaia 60 3 2 3 2" xfId="8525" xr:uid="{00000000-0005-0000-0000-000033A00000}"/>
    <cellStyle name="Migliaia 60 3 2 3 2 2" xfId="31123" xr:uid="{00000000-0005-0000-0000-000034A00000}"/>
    <cellStyle name="Migliaia 60 3 2 3 3" xfId="8417" xr:uid="{00000000-0005-0000-0000-000035A00000}"/>
    <cellStyle name="Migliaia 60 3 2 3 4" xfId="17437" xr:uid="{00000000-0005-0000-0000-000036A00000}"/>
    <cellStyle name="Migliaia 60 3 2 3 5" xfId="21917" xr:uid="{00000000-0005-0000-0000-000037A00000}"/>
    <cellStyle name="Migliaia 60 3 2 3 6" xfId="13201" xr:uid="{00000000-0005-0000-0000-000038A00000}"/>
    <cellStyle name="Migliaia 60 3 2 4" xfId="7767" xr:uid="{00000000-0005-0000-0000-000039A00000}"/>
    <cellStyle name="Migliaia 60 3 2 4 2" xfId="14422" xr:uid="{00000000-0005-0000-0000-00003AA00000}"/>
    <cellStyle name="Migliaia 60 3 2 4 2 2" xfId="31124" xr:uid="{00000000-0005-0000-0000-00003BA00000}"/>
    <cellStyle name="Migliaia 60 3 2 4 3" xfId="21918" xr:uid="{00000000-0005-0000-0000-00003CA00000}"/>
    <cellStyle name="Migliaia 60 3 2 4 4" xfId="13554" xr:uid="{00000000-0005-0000-0000-00003DA00000}"/>
    <cellStyle name="Migliaia 60 3 2 5" xfId="13564" xr:uid="{00000000-0005-0000-0000-00003EA00000}"/>
    <cellStyle name="Migliaia 60 3 2 5 2" xfId="31125" xr:uid="{00000000-0005-0000-0000-00003FA00000}"/>
    <cellStyle name="Migliaia 60 3 2 5 3" xfId="21919" xr:uid="{00000000-0005-0000-0000-000040A00000}"/>
    <cellStyle name="Migliaia 60 3 2 6" xfId="17435" xr:uid="{00000000-0005-0000-0000-000041A00000}"/>
    <cellStyle name="Migliaia 60 3 2 6 2" xfId="31126" xr:uid="{00000000-0005-0000-0000-000042A00000}"/>
    <cellStyle name="Migliaia 60 3 2 6 3" xfId="21920" xr:uid="{00000000-0005-0000-0000-000043A00000}"/>
    <cellStyle name="Migliaia 60 3 2 7" xfId="31120" xr:uid="{00000000-0005-0000-0000-000044A00000}"/>
    <cellStyle name="Migliaia 60 3 2 8" xfId="21914" xr:uid="{00000000-0005-0000-0000-000045A00000}"/>
    <cellStyle name="Migliaia 60 3 2 9" xfId="2664" xr:uid="{00000000-0005-0000-0000-000046A00000}"/>
    <cellStyle name="Migliaia 60 3 3" xfId="2663" xr:uid="{00000000-0005-0000-0000-000047A00000}"/>
    <cellStyle name="Migliaia 60 3 3 2" xfId="4637" xr:uid="{00000000-0005-0000-0000-000048A00000}"/>
    <cellStyle name="Migliaia 60 3 3 2 2" xfId="6104" xr:uid="{00000000-0005-0000-0000-000049A00000}"/>
    <cellStyle name="Migliaia 60 3 3 2 2 2" xfId="31128" xr:uid="{00000000-0005-0000-0000-00004AA00000}"/>
    <cellStyle name="Migliaia 60 3 3 2 3" xfId="14583" xr:uid="{00000000-0005-0000-0000-00004BA00000}"/>
    <cellStyle name="Migliaia 60 3 3 2 4" xfId="17439" xr:uid="{00000000-0005-0000-0000-00004CA00000}"/>
    <cellStyle name="Migliaia 60 3 3 2 5" xfId="21922" xr:uid="{00000000-0005-0000-0000-00004DA00000}"/>
    <cellStyle name="Migliaia 60 3 3 2 6" xfId="13203" xr:uid="{00000000-0005-0000-0000-00004EA00000}"/>
    <cellStyle name="Migliaia 60 3 3 3" xfId="5856" xr:uid="{00000000-0005-0000-0000-00004FA00000}"/>
    <cellStyle name="Migliaia 60 3 3 3 2" xfId="31129" xr:uid="{00000000-0005-0000-0000-000050A00000}"/>
    <cellStyle name="Migliaia 60 3 3 3 3" xfId="21923" xr:uid="{00000000-0005-0000-0000-000051A00000}"/>
    <cellStyle name="Migliaia 60 3 3 4" xfId="17438" xr:uid="{00000000-0005-0000-0000-000052A00000}"/>
    <cellStyle name="Migliaia 60 3 3 4 2" xfId="31130" xr:uid="{00000000-0005-0000-0000-000053A00000}"/>
    <cellStyle name="Migliaia 60 3 3 4 3" xfId="21924" xr:uid="{00000000-0005-0000-0000-000054A00000}"/>
    <cellStyle name="Migliaia 60 3 3 4 4" xfId="45193" xr:uid="{00000000-0005-0000-0000-000055A00000}"/>
    <cellStyle name="Migliaia 60 3 3 5" xfId="21925" xr:uid="{00000000-0005-0000-0000-000056A00000}"/>
    <cellStyle name="Migliaia 60 3 3 5 2" xfId="31131" xr:uid="{00000000-0005-0000-0000-000057A00000}"/>
    <cellStyle name="Migliaia 60 3 3 5 3" xfId="45194" xr:uid="{00000000-0005-0000-0000-000058A00000}"/>
    <cellStyle name="Migliaia 60 3 3 6" xfId="31127" xr:uid="{00000000-0005-0000-0000-000059A00000}"/>
    <cellStyle name="Migliaia 60 3 3 7" xfId="21921" xr:uid="{00000000-0005-0000-0000-00005AA00000}"/>
    <cellStyle name="Migliaia 60 3 3 8" xfId="13202" xr:uid="{00000000-0005-0000-0000-00005BA00000}"/>
    <cellStyle name="Migliaia 60 3 4" xfId="3323" xr:uid="{00000000-0005-0000-0000-00005CA00000}"/>
    <cellStyle name="Migliaia 60 3 4 2" xfId="4833" xr:uid="{00000000-0005-0000-0000-00005DA00000}"/>
    <cellStyle name="Migliaia 60 3 4 2 2" xfId="10785" xr:uid="{00000000-0005-0000-0000-00005EA00000}"/>
    <cellStyle name="Migliaia 60 3 4 2 3" xfId="14446" xr:uid="{00000000-0005-0000-0000-00005FA00000}"/>
    <cellStyle name="Migliaia 60 3 4 2 4" xfId="17441" xr:uid="{00000000-0005-0000-0000-000060A00000}"/>
    <cellStyle name="Migliaia 60 3 4 2 5" xfId="28774" xr:uid="{00000000-0005-0000-0000-000061A00000}"/>
    <cellStyle name="Migliaia 60 3 4 2 6" xfId="13205" xr:uid="{00000000-0005-0000-0000-000062A00000}"/>
    <cellStyle name="Migliaia 60 3 4 3" xfId="10033" xr:uid="{00000000-0005-0000-0000-000063A00000}"/>
    <cellStyle name="Migliaia 60 3 4 3 2" xfId="31804" xr:uid="{00000000-0005-0000-0000-000064A00000}"/>
    <cellStyle name="Migliaia 60 3 4 3 2 2" xfId="36964" xr:uid="{00000000-0005-0000-0000-000065A00000}"/>
    <cellStyle name="Migliaia 60 3 4 3 2 3" xfId="42266" xr:uid="{00000000-0005-0000-0000-000066A00000}"/>
    <cellStyle name="Migliaia 60 3 4 3 3" xfId="34313" xr:uid="{00000000-0005-0000-0000-000067A00000}"/>
    <cellStyle name="Migliaia 60 3 4 3 4" xfId="39615" xr:uid="{00000000-0005-0000-0000-000068A00000}"/>
    <cellStyle name="Migliaia 60 3 4 4" xfId="17440" xr:uid="{00000000-0005-0000-0000-000069A00000}"/>
    <cellStyle name="Migliaia 60 3 4 4 2" xfId="31132" xr:uid="{00000000-0005-0000-0000-00006AA00000}"/>
    <cellStyle name="Migliaia 60 3 4 5" xfId="21926" xr:uid="{00000000-0005-0000-0000-00006BA00000}"/>
    <cellStyle name="Migliaia 60 3 4 6" xfId="13204" xr:uid="{00000000-0005-0000-0000-00006CA00000}"/>
    <cellStyle name="Migliaia 60 3 5" xfId="4185" xr:uid="{00000000-0005-0000-0000-00006DA00000}"/>
    <cellStyle name="Migliaia 60 3 5 2" xfId="10655" xr:uid="{00000000-0005-0000-0000-00006EA00000}"/>
    <cellStyle name="Migliaia 60 3 5 2 2" xfId="31805" xr:uid="{00000000-0005-0000-0000-00006FA00000}"/>
    <cellStyle name="Migliaia 60 3 5 2 2 2" xfId="36965" xr:uid="{00000000-0005-0000-0000-000070A00000}"/>
    <cellStyle name="Migliaia 60 3 5 2 2 3" xfId="42267" xr:uid="{00000000-0005-0000-0000-000071A00000}"/>
    <cellStyle name="Migliaia 60 3 5 2 3" xfId="34314" xr:uid="{00000000-0005-0000-0000-000072A00000}"/>
    <cellStyle name="Migliaia 60 3 5 2 4" xfId="39616" xr:uid="{00000000-0005-0000-0000-000073A00000}"/>
    <cellStyle name="Migliaia 60 3 5 3" xfId="17442" xr:uid="{00000000-0005-0000-0000-000074A00000}"/>
    <cellStyle name="Migliaia 60 3 5 3 2" xfId="31133" xr:uid="{00000000-0005-0000-0000-000075A00000}"/>
    <cellStyle name="Migliaia 60 3 5 4" xfId="21927" xr:uid="{00000000-0005-0000-0000-000076A00000}"/>
    <cellStyle name="Migliaia 60 3 5 5" xfId="13206" xr:uid="{00000000-0005-0000-0000-000077A00000}"/>
    <cellStyle name="Migliaia 60 3 6" xfId="3789" xr:uid="{00000000-0005-0000-0000-000078A00000}"/>
    <cellStyle name="Migliaia 60 3 6 2" xfId="10360" xr:uid="{00000000-0005-0000-0000-000079A00000}"/>
    <cellStyle name="Migliaia 60 3 6 2 2" xfId="31134" xr:uid="{00000000-0005-0000-0000-00007AA00000}"/>
    <cellStyle name="Migliaia 60 3 6 3" xfId="14991" xr:uid="{00000000-0005-0000-0000-00007BA00000}"/>
    <cellStyle name="Migliaia 60 3 6 4" xfId="17443" xr:uid="{00000000-0005-0000-0000-00007CA00000}"/>
    <cellStyle name="Migliaia 60 3 6 5" xfId="21928" xr:uid="{00000000-0005-0000-0000-00007DA00000}"/>
    <cellStyle name="Migliaia 60 3 6 6" xfId="13207" xr:uid="{00000000-0005-0000-0000-00007EA00000}"/>
    <cellStyle name="Migliaia 60 3 7" xfId="7519" xr:uid="{00000000-0005-0000-0000-00007FA00000}"/>
    <cellStyle name="Migliaia 60 3 7 2" xfId="31135" xr:uid="{00000000-0005-0000-0000-000080A00000}"/>
    <cellStyle name="Migliaia 60 3 7 3" xfId="21929" xr:uid="{00000000-0005-0000-0000-000081A00000}"/>
    <cellStyle name="Migliaia 60 3 8" xfId="13565" xr:uid="{00000000-0005-0000-0000-000082A00000}"/>
    <cellStyle name="Migliaia 60 3 8 2" xfId="31136" xr:uid="{00000000-0005-0000-0000-000083A00000}"/>
    <cellStyle name="Migliaia 60 3 8 3" xfId="21930" xr:uid="{00000000-0005-0000-0000-000084A00000}"/>
    <cellStyle name="Migliaia 60 3 9" xfId="17434" xr:uid="{00000000-0005-0000-0000-000085A00000}"/>
    <cellStyle name="Migliaia 60 3 9 2" xfId="31119" xr:uid="{00000000-0005-0000-0000-000086A00000}"/>
    <cellStyle name="Migliaia 60 4" xfId="705" xr:uid="{00000000-0005-0000-0000-000087A00000}"/>
    <cellStyle name="Migliaia 60 4 10" xfId="2665" xr:uid="{00000000-0005-0000-0000-000088A00000}"/>
    <cellStyle name="Migliaia 60 4 2" xfId="4639" xr:uid="{00000000-0005-0000-0000-000089A00000}"/>
    <cellStyle name="Migliaia 60 4 2 2" xfId="5203" xr:uid="{00000000-0005-0000-0000-00008AA00000}"/>
    <cellStyle name="Migliaia 60 4 2 2 2" xfId="31139" xr:uid="{00000000-0005-0000-0000-00008BA00000}"/>
    <cellStyle name="Migliaia 60 4 2 2 3" xfId="21933" xr:uid="{00000000-0005-0000-0000-00008CA00000}"/>
    <cellStyle name="Migliaia 60 4 2 3" xfId="8418" xr:uid="{00000000-0005-0000-0000-00008DA00000}"/>
    <cellStyle name="Migliaia 60 4 2 3 2" xfId="31140" xr:uid="{00000000-0005-0000-0000-00008EA00000}"/>
    <cellStyle name="Migliaia 60 4 2 3 3" xfId="21934" xr:uid="{00000000-0005-0000-0000-00008FA00000}"/>
    <cellStyle name="Migliaia 60 4 2 4" xfId="7769" xr:uid="{00000000-0005-0000-0000-000090A00000}"/>
    <cellStyle name="Migliaia 60 4 2 4 2" xfId="31138" xr:uid="{00000000-0005-0000-0000-000091A00000}"/>
    <cellStyle name="Migliaia 60 4 2 5" xfId="7187" xr:uid="{00000000-0005-0000-0000-000092A00000}"/>
    <cellStyle name="Migliaia 60 4 2 5 2" xfId="17960" xr:uid="{00000000-0005-0000-0000-000093A00000}"/>
    <cellStyle name="Migliaia 60 4 2 5 3" xfId="21464" xr:uid="{00000000-0005-0000-0000-000094A00000}"/>
    <cellStyle name="Migliaia 60 4 2 5 4" xfId="46953" xr:uid="{00000000-0005-0000-0000-000095A00000}"/>
    <cellStyle name="Migliaia 60 4 2 5 5" xfId="49969" xr:uid="{00000000-0005-0000-0000-000096A00000}"/>
    <cellStyle name="Migliaia 60 4 2 6" xfId="17445" xr:uid="{00000000-0005-0000-0000-000097A00000}"/>
    <cellStyle name="Migliaia 60 4 2 7" xfId="21932" xr:uid="{00000000-0005-0000-0000-000098A00000}"/>
    <cellStyle name="Migliaia 60 4 3" xfId="5204" xr:uid="{00000000-0005-0000-0000-000099A00000}"/>
    <cellStyle name="Migliaia 60 4 3 2" xfId="14584" xr:uid="{00000000-0005-0000-0000-00009AA00000}"/>
    <cellStyle name="Migliaia 60 4 3 2 2" xfId="31141" xr:uid="{00000000-0005-0000-0000-00009BA00000}"/>
    <cellStyle name="Migliaia 60 4 3 3" xfId="21935" xr:uid="{00000000-0005-0000-0000-00009CA00000}"/>
    <cellStyle name="Migliaia 60 4 3 4" xfId="13563" xr:uid="{00000000-0005-0000-0000-00009DA00000}"/>
    <cellStyle name="Migliaia 60 4 4" xfId="8419" xr:uid="{00000000-0005-0000-0000-00009EA00000}"/>
    <cellStyle name="Migliaia 60 4 4 2" xfId="31142" xr:uid="{00000000-0005-0000-0000-00009FA00000}"/>
    <cellStyle name="Migliaia 60 4 4 3" xfId="21936" xr:uid="{00000000-0005-0000-0000-0000A0A00000}"/>
    <cellStyle name="Migliaia 60 4 5" xfId="7768" xr:uid="{00000000-0005-0000-0000-0000A1A00000}"/>
    <cellStyle name="Migliaia 60 4 5 2" xfId="31143" xr:uid="{00000000-0005-0000-0000-0000A2A00000}"/>
    <cellStyle name="Migliaia 60 4 5 3" xfId="21937" xr:uid="{00000000-0005-0000-0000-0000A3A00000}"/>
    <cellStyle name="Migliaia 60 4 6" xfId="7186" xr:uid="{00000000-0005-0000-0000-0000A4A00000}"/>
    <cellStyle name="Migliaia 60 4 6 2" xfId="17959" xr:uid="{00000000-0005-0000-0000-0000A5A00000}"/>
    <cellStyle name="Migliaia 60 4 6 2 2" xfId="31144" xr:uid="{00000000-0005-0000-0000-0000A6A00000}"/>
    <cellStyle name="Migliaia 60 4 6 3" xfId="21938" xr:uid="{00000000-0005-0000-0000-0000A7A00000}"/>
    <cellStyle name="Migliaia 60 4 6 4" xfId="43411" xr:uid="{00000000-0005-0000-0000-0000A8A00000}"/>
    <cellStyle name="Migliaia 60 4 6 5" xfId="45195" xr:uid="{00000000-0005-0000-0000-0000A9A00000}"/>
    <cellStyle name="Migliaia 60 4 6 6" xfId="46952" xr:uid="{00000000-0005-0000-0000-0000AAA00000}"/>
    <cellStyle name="Migliaia 60 4 6 7" xfId="49968" xr:uid="{00000000-0005-0000-0000-0000ABA00000}"/>
    <cellStyle name="Migliaia 60 4 7" xfId="17444" xr:uid="{00000000-0005-0000-0000-0000ACA00000}"/>
    <cellStyle name="Migliaia 60 4 7 2" xfId="31145" xr:uid="{00000000-0005-0000-0000-0000ADA00000}"/>
    <cellStyle name="Migliaia 60 4 7 3" xfId="21939" xr:uid="{00000000-0005-0000-0000-0000AEA00000}"/>
    <cellStyle name="Migliaia 60 4 8" xfId="31137" xr:uid="{00000000-0005-0000-0000-0000AFA00000}"/>
    <cellStyle name="Migliaia 60 4 9" xfId="21931" xr:uid="{00000000-0005-0000-0000-0000B0A00000}"/>
    <cellStyle name="Migliaia 60 5" xfId="706" xr:uid="{00000000-0005-0000-0000-0000B1A00000}"/>
    <cellStyle name="Migliaia 60 5 2" xfId="4640" xr:uid="{00000000-0005-0000-0000-0000B2A00000}"/>
    <cellStyle name="Migliaia 60 5 2 2" xfId="14841" xr:uid="{00000000-0005-0000-0000-0000B3A00000}"/>
    <cellStyle name="Migliaia 60 5 2 2 2" xfId="31147" xr:uid="{00000000-0005-0000-0000-0000B4A00000}"/>
    <cellStyle name="Migliaia 60 5 2 3" xfId="17447" xr:uid="{00000000-0005-0000-0000-0000B5A00000}"/>
    <cellStyle name="Migliaia 60 5 2 4" xfId="21941" xr:uid="{00000000-0005-0000-0000-0000B6A00000}"/>
    <cellStyle name="Migliaia 60 5 2 5" xfId="13208" xr:uid="{00000000-0005-0000-0000-0000B7A00000}"/>
    <cellStyle name="Migliaia 60 5 3" xfId="7770" xr:uid="{00000000-0005-0000-0000-0000B8A00000}"/>
    <cellStyle name="Migliaia 60 5 3 2" xfId="31148" xr:uid="{00000000-0005-0000-0000-0000B9A00000}"/>
    <cellStyle name="Migliaia 60 5 3 3" xfId="21942" xr:uid="{00000000-0005-0000-0000-0000BAA00000}"/>
    <cellStyle name="Migliaia 60 5 4" xfId="7188" xr:uid="{00000000-0005-0000-0000-0000BBA00000}"/>
    <cellStyle name="Migliaia 60 5 4 2" xfId="17961" xr:uid="{00000000-0005-0000-0000-0000BCA00000}"/>
    <cellStyle name="Migliaia 60 5 4 2 2" xfId="31149" xr:uid="{00000000-0005-0000-0000-0000BDA00000}"/>
    <cellStyle name="Migliaia 60 5 4 3" xfId="21943" xr:uid="{00000000-0005-0000-0000-0000BEA00000}"/>
    <cellStyle name="Migliaia 60 5 4 4" xfId="43507" xr:uid="{00000000-0005-0000-0000-0000BFA00000}"/>
    <cellStyle name="Migliaia 60 5 4 5" xfId="45196" xr:uid="{00000000-0005-0000-0000-0000C0A00000}"/>
    <cellStyle name="Migliaia 60 5 4 6" xfId="46954" xr:uid="{00000000-0005-0000-0000-0000C1A00000}"/>
    <cellStyle name="Migliaia 60 5 4 7" xfId="49970" xr:uid="{00000000-0005-0000-0000-0000C2A00000}"/>
    <cellStyle name="Migliaia 60 5 5" xfId="17446" xr:uid="{00000000-0005-0000-0000-0000C3A00000}"/>
    <cellStyle name="Migliaia 60 5 5 2" xfId="31150" xr:uid="{00000000-0005-0000-0000-0000C4A00000}"/>
    <cellStyle name="Migliaia 60 5 5 3" xfId="21944" xr:uid="{00000000-0005-0000-0000-0000C5A00000}"/>
    <cellStyle name="Migliaia 60 5 5 4" xfId="45197" xr:uid="{00000000-0005-0000-0000-0000C6A00000}"/>
    <cellStyle name="Migliaia 60 5 6" xfId="21945" xr:uid="{00000000-0005-0000-0000-0000C7A00000}"/>
    <cellStyle name="Migliaia 60 5 6 2" xfId="31151" xr:uid="{00000000-0005-0000-0000-0000C8A00000}"/>
    <cellStyle name="Migliaia 60 5 7" xfId="31146" xr:uid="{00000000-0005-0000-0000-0000C9A00000}"/>
    <cellStyle name="Migliaia 60 5 8" xfId="21940" xr:uid="{00000000-0005-0000-0000-0000CAA00000}"/>
    <cellStyle name="Migliaia 60 5 9" xfId="2666" xr:uid="{00000000-0005-0000-0000-0000CBA00000}"/>
    <cellStyle name="Migliaia 60 6" xfId="2661" xr:uid="{00000000-0005-0000-0000-0000CCA00000}"/>
    <cellStyle name="Migliaia 60 6 2" xfId="4635" xr:uid="{00000000-0005-0000-0000-0000CDA00000}"/>
    <cellStyle name="Migliaia 60 6 2 2" xfId="6103" xr:uid="{00000000-0005-0000-0000-0000CEA00000}"/>
    <cellStyle name="Migliaia 60 6 2 3" xfId="14941" xr:uid="{00000000-0005-0000-0000-0000CFA00000}"/>
    <cellStyle name="Migliaia 60 6 2 4" xfId="17449" xr:uid="{00000000-0005-0000-0000-0000D0A00000}"/>
    <cellStyle name="Migliaia 60 6 2 5" xfId="28775" xr:uid="{00000000-0005-0000-0000-0000D1A00000}"/>
    <cellStyle name="Migliaia 60 6 2 6" xfId="13210" xr:uid="{00000000-0005-0000-0000-0000D2A00000}"/>
    <cellStyle name="Migliaia 60 6 3" xfId="5855" xr:uid="{00000000-0005-0000-0000-0000D3A00000}"/>
    <cellStyle name="Migliaia 60 6 3 2" xfId="31806" xr:uid="{00000000-0005-0000-0000-0000D4A00000}"/>
    <cellStyle name="Migliaia 60 6 3 2 2" xfId="36966" xr:uid="{00000000-0005-0000-0000-0000D5A00000}"/>
    <cellStyle name="Migliaia 60 6 3 2 3" xfId="42268" xr:uid="{00000000-0005-0000-0000-0000D6A00000}"/>
    <cellStyle name="Migliaia 60 6 3 3" xfId="34315" xr:uid="{00000000-0005-0000-0000-0000D7A00000}"/>
    <cellStyle name="Migliaia 60 6 3 4" xfId="39617" xr:uid="{00000000-0005-0000-0000-0000D8A00000}"/>
    <cellStyle name="Migliaia 60 6 4" xfId="17448" xr:uid="{00000000-0005-0000-0000-0000D9A00000}"/>
    <cellStyle name="Migliaia 60 6 4 2" xfId="31152" xr:uid="{00000000-0005-0000-0000-0000DAA00000}"/>
    <cellStyle name="Migliaia 60 6 5" xfId="21946" xr:uid="{00000000-0005-0000-0000-0000DBA00000}"/>
    <cellStyle name="Migliaia 60 6 6" xfId="13209" xr:uid="{00000000-0005-0000-0000-0000DCA00000}"/>
    <cellStyle name="Migliaia 60 7" xfId="4183" xr:uid="{00000000-0005-0000-0000-0000DDA00000}"/>
    <cellStyle name="Migliaia 60 7 2" xfId="10653" xr:uid="{00000000-0005-0000-0000-0000DEA00000}"/>
    <cellStyle name="Migliaia 60 7 2 2" xfId="31807" xr:uid="{00000000-0005-0000-0000-0000DFA00000}"/>
    <cellStyle name="Migliaia 60 7 2 2 2" xfId="36967" xr:uid="{00000000-0005-0000-0000-0000E0A00000}"/>
    <cellStyle name="Migliaia 60 7 2 2 3" xfId="42269" xr:uid="{00000000-0005-0000-0000-0000E1A00000}"/>
    <cellStyle name="Migliaia 60 7 2 3" xfId="34316" xr:uid="{00000000-0005-0000-0000-0000E2A00000}"/>
    <cellStyle name="Migliaia 60 7 2 4" xfId="39618" xr:uid="{00000000-0005-0000-0000-0000E3A00000}"/>
    <cellStyle name="Migliaia 60 7 3" xfId="17450" xr:uid="{00000000-0005-0000-0000-0000E4A00000}"/>
    <cellStyle name="Migliaia 60 7 3 2" xfId="31153" xr:uid="{00000000-0005-0000-0000-0000E5A00000}"/>
    <cellStyle name="Migliaia 60 7 4" xfId="21947" xr:uid="{00000000-0005-0000-0000-0000E6A00000}"/>
    <cellStyle name="Migliaia 60 7 5" xfId="13211" xr:uid="{00000000-0005-0000-0000-0000E7A00000}"/>
    <cellStyle name="Migliaia 60 8" xfId="3787" xr:uid="{00000000-0005-0000-0000-0000E8A00000}"/>
    <cellStyle name="Migliaia 60 8 2" xfId="10358" xr:uid="{00000000-0005-0000-0000-0000E9A00000}"/>
    <cellStyle name="Migliaia 60 8 2 2" xfId="31808" xr:uid="{00000000-0005-0000-0000-0000EAA00000}"/>
    <cellStyle name="Migliaia 60 8 2 2 2" xfId="36968" xr:uid="{00000000-0005-0000-0000-0000EBA00000}"/>
    <cellStyle name="Migliaia 60 8 2 2 3" xfId="42270" xr:uid="{00000000-0005-0000-0000-0000ECA00000}"/>
    <cellStyle name="Migliaia 60 8 2 3" xfId="34317" xr:uid="{00000000-0005-0000-0000-0000EDA00000}"/>
    <cellStyle name="Migliaia 60 8 2 4" xfId="39619" xr:uid="{00000000-0005-0000-0000-0000EEA00000}"/>
    <cellStyle name="Migliaia 60 8 3" xfId="17451" xr:uid="{00000000-0005-0000-0000-0000EFA00000}"/>
    <cellStyle name="Migliaia 60 8 3 2" xfId="31154" xr:uid="{00000000-0005-0000-0000-0000F0A00000}"/>
    <cellStyle name="Migliaia 60 8 4" xfId="21948" xr:uid="{00000000-0005-0000-0000-0000F1A00000}"/>
    <cellStyle name="Migliaia 60 8 5" xfId="13212" xr:uid="{00000000-0005-0000-0000-0000F2A00000}"/>
    <cellStyle name="Migliaia 60 9" xfId="13553" xr:uid="{00000000-0005-0000-0000-0000F3A00000}"/>
    <cellStyle name="Migliaia 60 9 2" xfId="31155" xr:uid="{00000000-0005-0000-0000-0000F4A00000}"/>
    <cellStyle name="Migliaia 60 9 3" xfId="21949" xr:uid="{00000000-0005-0000-0000-0000F5A00000}"/>
    <cellStyle name="Migliaia 61" xfId="707" xr:uid="{00000000-0005-0000-0000-0000F6A00000}"/>
    <cellStyle name="Migliaia 61 10" xfId="17452" xr:uid="{00000000-0005-0000-0000-0000F7A00000}"/>
    <cellStyle name="Migliaia 61 10 2" xfId="31156" xr:uid="{00000000-0005-0000-0000-0000F8A00000}"/>
    <cellStyle name="Migliaia 61 11" xfId="21950" xr:uid="{00000000-0005-0000-0000-0000F9A00000}"/>
    <cellStyle name="Migliaia 61 12" xfId="1954" xr:uid="{00000000-0005-0000-0000-0000FAA00000}"/>
    <cellStyle name="Migliaia 61 2" xfId="708" xr:uid="{00000000-0005-0000-0000-0000FBA00000}"/>
    <cellStyle name="Migliaia 61 2 2" xfId="2668" xr:uid="{00000000-0005-0000-0000-0000FCA00000}"/>
    <cellStyle name="Migliaia 61 2 2 2" xfId="4642" xr:uid="{00000000-0005-0000-0000-0000FDA00000}"/>
    <cellStyle name="Migliaia 61 2 2 2 2" xfId="10726" xr:uid="{00000000-0005-0000-0000-0000FEA00000}"/>
    <cellStyle name="Migliaia 61 2 2 2 2 2" xfId="31159" xr:uid="{00000000-0005-0000-0000-0000FFA00000}"/>
    <cellStyle name="Migliaia 61 2 2 2 3" xfId="14842" xr:uid="{00000000-0005-0000-0000-000000A10000}"/>
    <cellStyle name="Migliaia 61 2 2 2 4" xfId="17455" xr:uid="{00000000-0005-0000-0000-000001A10000}"/>
    <cellStyle name="Migliaia 61 2 2 2 5" xfId="21953" xr:uid="{00000000-0005-0000-0000-000002A10000}"/>
    <cellStyle name="Migliaia 61 2 2 2 6" xfId="13213" xr:uid="{00000000-0005-0000-0000-000003A10000}"/>
    <cellStyle name="Migliaia 61 2 2 3" xfId="7951" xr:uid="{00000000-0005-0000-0000-000004A10000}"/>
    <cellStyle name="Migliaia 61 2 2 3 2" xfId="31809" xr:uid="{00000000-0005-0000-0000-000005A10000}"/>
    <cellStyle name="Migliaia 61 2 2 3 2 2" xfId="36969" xr:uid="{00000000-0005-0000-0000-000006A10000}"/>
    <cellStyle name="Migliaia 61 2 2 3 2 3" xfId="42271" xr:uid="{00000000-0005-0000-0000-000007A10000}"/>
    <cellStyle name="Migliaia 61 2 2 3 3" xfId="34318" xr:uid="{00000000-0005-0000-0000-000008A10000}"/>
    <cellStyle name="Migliaia 61 2 2 3 4" xfId="39620" xr:uid="{00000000-0005-0000-0000-000009A10000}"/>
    <cellStyle name="Migliaia 61 2 2 4" xfId="7189" xr:uid="{00000000-0005-0000-0000-00000AA10000}"/>
    <cellStyle name="Migliaia 61 2 2 4 2" xfId="17962" xr:uid="{00000000-0005-0000-0000-00000BA10000}"/>
    <cellStyle name="Migliaia 61 2 2 4 3" xfId="31158" xr:uid="{00000000-0005-0000-0000-00000CA10000}"/>
    <cellStyle name="Migliaia 61 2 2 4 4" xfId="42999" xr:uid="{00000000-0005-0000-0000-00000DA10000}"/>
    <cellStyle name="Migliaia 61 2 2 4 5" xfId="46955" xr:uid="{00000000-0005-0000-0000-00000EA10000}"/>
    <cellStyle name="Migliaia 61 2 2 4 6" xfId="49971" xr:uid="{00000000-0005-0000-0000-00000FA10000}"/>
    <cellStyle name="Migliaia 61 2 2 5" xfId="17454" xr:uid="{00000000-0005-0000-0000-000010A10000}"/>
    <cellStyle name="Migliaia 61 2 2 6" xfId="21952" xr:uid="{00000000-0005-0000-0000-000011A10000}"/>
    <cellStyle name="Migliaia 61 2 3" xfId="4187" xr:uid="{00000000-0005-0000-0000-000012A10000}"/>
    <cellStyle name="Migliaia 61 2 3 2" xfId="10657" xr:uid="{00000000-0005-0000-0000-000013A10000}"/>
    <cellStyle name="Migliaia 61 2 3 2 2" xfId="31810" xr:uid="{00000000-0005-0000-0000-000014A10000}"/>
    <cellStyle name="Migliaia 61 2 3 2 2 2" xfId="36970" xr:uid="{00000000-0005-0000-0000-000015A10000}"/>
    <cellStyle name="Migliaia 61 2 3 2 2 3" xfId="42272" xr:uid="{00000000-0005-0000-0000-000016A10000}"/>
    <cellStyle name="Migliaia 61 2 3 2 3" xfId="34319" xr:uid="{00000000-0005-0000-0000-000017A10000}"/>
    <cellStyle name="Migliaia 61 2 3 2 4" xfId="39621" xr:uid="{00000000-0005-0000-0000-000018A10000}"/>
    <cellStyle name="Migliaia 61 2 3 3" xfId="17456" xr:uid="{00000000-0005-0000-0000-000019A10000}"/>
    <cellStyle name="Migliaia 61 2 3 3 2" xfId="31160" xr:uid="{00000000-0005-0000-0000-00001AA10000}"/>
    <cellStyle name="Migliaia 61 2 3 4" xfId="21954" xr:uid="{00000000-0005-0000-0000-00001BA10000}"/>
    <cellStyle name="Migliaia 61 2 3 5" xfId="13214" xr:uid="{00000000-0005-0000-0000-00001CA10000}"/>
    <cellStyle name="Migliaia 61 2 4" xfId="3792" xr:uid="{00000000-0005-0000-0000-00001DA10000}"/>
    <cellStyle name="Migliaia 61 2 4 2" xfId="10362" xr:uid="{00000000-0005-0000-0000-00001EA10000}"/>
    <cellStyle name="Migliaia 61 2 4 2 2" xfId="31161" xr:uid="{00000000-0005-0000-0000-00001FA10000}"/>
    <cellStyle name="Migliaia 61 2 4 3" xfId="14464" xr:uid="{00000000-0005-0000-0000-000020A10000}"/>
    <cellStyle name="Migliaia 61 2 4 4" xfId="17457" xr:uid="{00000000-0005-0000-0000-000021A10000}"/>
    <cellStyle name="Migliaia 61 2 4 5" xfId="21955" xr:uid="{00000000-0005-0000-0000-000022A10000}"/>
    <cellStyle name="Migliaia 61 2 4 6" xfId="13215" xr:uid="{00000000-0005-0000-0000-000023A10000}"/>
    <cellStyle name="Migliaia 61 2 5" xfId="9466" xr:uid="{00000000-0005-0000-0000-000024A10000}"/>
    <cellStyle name="Migliaia 61 2 5 2" xfId="31162" xr:uid="{00000000-0005-0000-0000-000025A10000}"/>
    <cellStyle name="Migliaia 61 2 5 3" xfId="21956" xr:uid="{00000000-0005-0000-0000-000026A10000}"/>
    <cellStyle name="Migliaia 61 2 6" xfId="17453" xr:uid="{00000000-0005-0000-0000-000027A10000}"/>
    <cellStyle name="Migliaia 61 2 6 2" xfId="31163" xr:uid="{00000000-0005-0000-0000-000028A10000}"/>
    <cellStyle name="Migliaia 61 2 6 3" xfId="21957" xr:uid="{00000000-0005-0000-0000-000029A10000}"/>
    <cellStyle name="Migliaia 61 2 7" xfId="31157" xr:uid="{00000000-0005-0000-0000-00002AA10000}"/>
    <cellStyle name="Migliaia 61 2 8" xfId="21951" xr:uid="{00000000-0005-0000-0000-00002BA10000}"/>
    <cellStyle name="Migliaia 61 2 9" xfId="1955" xr:uid="{00000000-0005-0000-0000-00002CA10000}"/>
    <cellStyle name="Migliaia 61 3" xfId="709" xr:uid="{00000000-0005-0000-0000-00002DA10000}"/>
    <cellStyle name="Migliaia 61 3 10" xfId="21958" xr:uid="{00000000-0005-0000-0000-00002EA10000}"/>
    <cellStyle name="Migliaia 61 3 11" xfId="13216" xr:uid="{00000000-0005-0000-0000-00002FA10000}"/>
    <cellStyle name="Migliaia 61 3 12" xfId="1956" xr:uid="{00000000-0005-0000-0000-000030A10000}"/>
    <cellStyle name="Migliaia 61 3 2" xfId="710" xr:uid="{00000000-0005-0000-0000-000031A10000}"/>
    <cellStyle name="Migliaia 61 3 2 2" xfId="4644" xr:uid="{00000000-0005-0000-0000-000032A10000}"/>
    <cellStyle name="Migliaia 61 3 2 2 2" xfId="8420" xr:uid="{00000000-0005-0000-0000-000033A10000}"/>
    <cellStyle name="Migliaia 61 3 2 2 2 2" xfId="14843" xr:uid="{00000000-0005-0000-0000-000034A10000}"/>
    <cellStyle name="Migliaia 61 3 2 2 2 2 2" xfId="18207" xr:uid="{00000000-0005-0000-0000-000035A10000}"/>
    <cellStyle name="Migliaia 61 3 2 2 2 2 3" xfId="31167" xr:uid="{00000000-0005-0000-0000-000036A10000}"/>
    <cellStyle name="Migliaia 61 3 2 2 2 3" xfId="21961" xr:uid="{00000000-0005-0000-0000-000037A10000}"/>
    <cellStyle name="Migliaia 61 3 2 2 2 4" xfId="21392" xr:uid="{00000000-0005-0000-0000-000038A10000}"/>
    <cellStyle name="Migliaia 61 3 2 2 2 5" xfId="47213" xr:uid="{00000000-0005-0000-0000-000039A10000}"/>
    <cellStyle name="Migliaia 61 3 2 2 2 6" xfId="50229" xr:uid="{00000000-0005-0000-0000-00003AA10000}"/>
    <cellStyle name="Migliaia 61 3 2 2 2 7" xfId="14006" xr:uid="{00000000-0005-0000-0000-00003BA10000}"/>
    <cellStyle name="Migliaia 61 3 2 2 3" xfId="7793" xr:uid="{00000000-0005-0000-0000-00003CA10000}"/>
    <cellStyle name="Migliaia 61 3 2 2 3 2" xfId="31166" xr:uid="{00000000-0005-0000-0000-00003DA10000}"/>
    <cellStyle name="Migliaia 61 3 2 2 4" xfId="7190" xr:uid="{00000000-0005-0000-0000-00003EA10000}"/>
    <cellStyle name="Migliaia 61 3 2 2 4 2" xfId="17963" xr:uid="{00000000-0005-0000-0000-00003FA10000}"/>
    <cellStyle name="Migliaia 61 3 2 2 4 3" xfId="44265" xr:uid="{00000000-0005-0000-0000-000040A10000}"/>
    <cellStyle name="Migliaia 61 3 2 2 4 4" xfId="46956" xr:uid="{00000000-0005-0000-0000-000041A10000}"/>
    <cellStyle name="Migliaia 61 3 2 2 4 5" xfId="49972" xr:uid="{00000000-0005-0000-0000-000042A10000}"/>
    <cellStyle name="Migliaia 61 3 2 2 5" xfId="17460" xr:uid="{00000000-0005-0000-0000-000043A10000}"/>
    <cellStyle name="Migliaia 61 3 2 2 6" xfId="21960" xr:uid="{00000000-0005-0000-0000-000044A10000}"/>
    <cellStyle name="Migliaia 61 3 2 3" xfId="3794" xr:uid="{00000000-0005-0000-0000-000045A10000}"/>
    <cellStyle name="Migliaia 61 3 2 3 2" xfId="8701" xr:uid="{00000000-0005-0000-0000-000046A10000}"/>
    <cellStyle name="Migliaia 61 3 2 3 2 2" xfId="31168" xr:uid="{00000000-0005-0000-0000-000047A10000}"/>
    <cellStyle name="Migliaia 61 3 2 3 3" xfId="8421" xr:uid="{00000000-0005-0000-0000-000048A10000}"/>
    <cellStyle name="Migliaia 61 3 2 3 4" xfId="17461" xr:uid="{00000000-0005-0000-0000-000049A10000}"/>
    <cellStyle name="Migliaia 61 3 2 3 5" xfId="21962" xr:uid="{00000000-0005-0000-0000-00004AA10000}"/>
    <cellStyle name="Migliaia 61 3 2 3 6" xfId="13217" xr:uid="{00000000-0005-0000-0000-00004BA10000}"/>
    <cellStyle name="Migliaia 61 3 2 4" xfId="7771" xr:uid="{00000000-0005-0000-0000-00004CA10000}"/>
    <cellStyle name="Migliaia 61 3 2 4 2" xfId="14423" xr:uid="{00000000-0005-0000-0000-00004DA10000}"/>
    <cellStyle name="Migliaia 61 3 2 4 2 2" xfId="31169" xr:uid="{00000000-0005-0000-0000-00004EA10000}"/>
    <cellStyle name="Migliaia 61 3 2 4 3" xfId="21963" xr:uid="{00000000-0005-0000-0000-00004FA10000}"/>
    <cellStyle name="Migliaia 61 3 2 4 4" xfId="13556" xr:uid="{00000000-0005-0000-0000-000050A10000}"/>
    <cellStyle name="Migliaia 61 3 2 5" xfId="13383" xr:uid="{00000000-0005-0000-0000-000051A10000}"/>
    <cellStyle name="Migliaia 61 3 2 5 2" xfId="31170" xr:uid="{00000000-0005-0000-0000-000052A10000}"/>
    <cellStyle name="Migliaia 61 3 2 5 3" xfId="21964" xr:uid="{00000000-0005-0000-0000-000053A10000}"/>
    <cellStyle name="Migliaia 61 3 2 6" xfId="17459" xr:uid="{00000000-0005-0000-0000-000054A10000}"/>
    <cellStyle name="Migliaia 61 3 2 6 2" xfId="31171" xr:uid="{00000000-0005-0000-0000-000055A10000}"/>
    <cellStyle name="Migliaia 61 3 2 6 3" xfId="21965" xr:uid="{00000000-0005-0000-0000-000056A10000}"/>
    <cellStyle name="Migliaia 61 3 2 7" xfId="31165" xr:uid="{00000000-0005-0000-0000-000057A10000}"/>
    <cellStyle name="Migliaia 61 3 2 8" xfId="21959" xr:uid="{00000000-0005-0000-0000-000058A10000}"/>
    <cellStyle name="Migliaia 61 3 2 9" xfId="2670" xr:uid="{00000000-0005-0000-0000-000059A10000}"/>
    <cellStyle name="Migliaia 61 3 3" xfId="2669" xr:uid="{00000000-0005-0000-0000-00005AA10000}"/>
    <cellStyle name="Migliaia 61 3 3 2" xfId="4643" xr:uid="{00000000-0005-0000-0000-00005BA10000}"/>
    <cellStyle name="Migliaia 61 3 3 2 2" xfId="6106" xr:uid="{00000000-0005-0000-0000-00005CA10000}"/>
    <cellStyle name="Migliaia 61 3 3 2 2 2" xfId="31173" xr:uid="{00000000-0005-0000-0000-00005DA10000}"/>
    <cellStyle name="Migliaia 61 3 3 2 3" xfId="14585" xr:uid="{00000000-0005-0000-0000-00005EA10000}"/>
    <cellStyle name="Migliaia 61 3 3 2 4" xfId="17463" xr:uid="{00000000-0005-0000-0000-00005FA10000}"/>
    <cellStyle name="Migliaia 61 3 3 2 5" xfId="21967" xr:uid="{00000000-0005-0000-0000-000060A10000}"/>
    <cellStyle name="Migliaia 61 3 3 2 6" xfId="13219" xr:uid="{00000000-0005-0000-0000-000061A10000}"/>
    <cellStyle name="Migliaia 61 3 3 3" xfId="5858" xr:uid="{00000000-0005-0000-0000-000062A10000}"/>
    <cellStyle name="Migliaia 61 3 3 3 2" xfId="31174" xr:uid="{00000000-0005-0000-0000-000063A10000}"/>
    <cellStyle name="Migliaia 61 3 3 3 3" xfId="21968" xr:uid="{00000000-0005-0000-0000-000064A10000}"/>
    <cellStyle name="Migliaia 61 3 3 4" xfId="17462" xr:uid="{00000000-0005-0000-0000-000065A10000}"/>
    <cellStyle name="Migliaia 61 3 3 4 2" xfId="31175" xr:uid="{00000000-0005-0000-0000-000066A10000}"/>
    <cellStyle name="Migliaia 61 3 3 4 3" xfId="21969" xr:uid="{00000000-0005-0000-0000-000067A10000}"/>
    <cellStyle name="Migliaia 61 3 3 4 4" xfId="45198" xr:uid="{00000000-0005-0000-0000-000068A10000}"/>
    <cellStyle name="Migliaia 61 3 3 5" xfId="21970" xr:uid="{00000000-0005-0000-0000-000069A10000}"/>
    <cellStyle name="Migliaia 61 3 3 5 2" xfId="31176" xr:uid="{00000000-0005-0000-0000-00006AA10000}"/>
    <cellStyle name="Migliaia 61 3 3 5 3" xfId="45199" xr:uid="{00000000-0005-0000-0000-00006BA10000}"/>
    <cellStyle name="Migliaia 61 3 3 6" xfId="31172" xr:uid="{00000000-0005-0000-0000-00006CA10000}"/>
    <cellStyle name="Migliaia 61 3 3 7" xfId="21966" xr:uid="{00000000-0005-0000-0000-00006DA10000}"/>
    <cellStyle name="Migliaia 61 3 3 8" xfId="13218" xr:uid="{00000000-0005-0000-0000-00006EA10000}"/>
    <cellStyle name="Migliaia 61 3 4" xfId="3324" xr:uid="{00000000-0005-0000-0000-00006FA10000}"/>
    <cellStyle name="Migliaia 61 3 4 2" xfId="4834" xr:uid="{00000000-0005-0000-0000-000070A10000}"/>
    <cellStyle name="Migliaia 61 3 4 2 2" xfId="10786" xr:uid="{00000000-0005-0000-0000-000071A10000}"/>
    <cellStyle name="Migliaia 61 3 4 2 3" xfId="14881" xr:uid="{00000000-0005-0000-0000-000072A10000}"/>
    <cellStyle name="Migliaia 61 3 4 2 4" xfId="17465" xr:uid="{00000000-0005-0000-0000-000073A10000}"/>
    <cellStyle name="Migliaia 61 3 4 2 5" xfId="28776" xr:uid="{00000000-0005-0000-0000-000074A10000}"/>
    <cellStyle name="Migliaia 61 3 4 2 6" xfId="13221" xr:uid="{00000000-0005-0000-0000-000075A10000}"/>
    <cellStyle name="Migliaia 61 3 4 3" xfId="10034" xr:uid="{00000000-0005-0000-0000-000076A10000}"/>
    <cellStyle name="Migliaia 61 3 4 3 2" xfId="31811" xr:uid="{00000000-0005-0000-0000-000077A10000}"/>
    <cellStyle name="Migliaia 61 3 4 3 2 2" xfId="36971" xr:uid="{00000000-0005-0000-0000-000078A10000}"/>
    <cellStyle name="Migliaia 61 3 4 3 2 3" xfId="42273" xr:uid="{00000000-0005-0000-0000-000079A10000}"/>
    <cellStyle name="Migliaia 61 3 4 3 3" xfId="34320" xr:uid="{00000000-0005-0000-0000-00007AA10000}"/>
    <cellStyle name="Migliaia 61 3 4 3 4" xfId="39622" xr:uid="{00000000-0005-0000-0000-00007BA10000}"/>
    <cellStyle name="Migliaia 61 3 4 4" xfId="17464" xr:uid="{00000000-0005-0000-0000-00007CA10000}"/>
    <cellStyle name="Migliaia 61 3 4 4 2" xfId="31177" xr:uid="{00000000-0005-0000-0000-00007DA10000}"/>
    <cellStyle name="Migliaia 61 3 4 5" xfId="21971" xr:uid="{00000000-0005-0000-0000-00007EA10000}"/>
    <cellStyle name="Migliaia 61 3 4 6" xfId="13220" xr:uid="{00000000-0005-0000-0000-00007FA10000}"/>
    <cellStyle name="Migliaia 61 3 5" xfId="4188" xr:uid="{00000000-0005-0000-0000-000080A10000}"/>
    <cellStyle name="Migliaia 61 3 5 2" xfId="10658" xr:uid="{00000000-0005-0000-0000-000081A10000}"/>
    <cellStyle name="Migliaia 61 3 5 2 2" xfId="31812" xr:uid="{00000000-0005-0000-0000-000082A10000}"/>
    <cellStyle name="Migliaia 61 3 5 2 2 2" xfId="36972" xr:uid="{00000000-0005-0000-0000-000083A10000}"/>
    <cellStyle name="Migliaia 61 3 5 2 2 3" xfId="42274" xr:uid="{00000000-0005-0000-0000-000084A10000}"/>
    <cellStyle name="Migliaia 61 3 5 2 3" xfId="34321" xr:uid="{00000000-0005-0000-0000-000085A10000}"/>
    <cellStyle name="Migliaia 61 3 5 2 4" xfId="39623" xr:uid="{00000000-0005-0000-0000-000086A10000}"/>
    <cellStyle name="Migliaia 61 3 5 3" xfId="17466" xr:uid="{00000000-0005-0000-0000-000087A10000}"/>
    <cellStyle name="Migliaia 61 3 5 3 2" xfId="31178" xr:uid="{00000000-0005-0000-0000-000088A10000}"/>
    <cellStyle name="Migliaia 61 3 5 4" xfId="21972" xr:uid="{00000000-0005-0000-0000-000089A10000}"/>
    <cellStyle name="Migliaia 61 3 5 5" xfId="13222" xr:uid="{00000000-0005-0000-0000-00008AA10000}"/>
    <cellStyle name="Migliaia 61 3 6" xfId="3793" xr:uid="{00000000-0005-0000-0000-00008BA10000}"/>
    <cellStyle name="Migliaia 61 3 6 2" xfId="10363" xr:uid="{00000000-0005-0000-0000-00008CA10000}"/>
    <cellStyle name="Migliaia 61 3 6 2 2" xfId="31179" xr:uid="{00000000-0005-0000-0000-00008DA10000}"/>
    <cellStyle name="Migliaia 61 3 6 3" xfId="14990" xr:uid="{00000000-0005-0000-0000-00008EA10000}"/>
    <cellStyle name="Migliaia 61 3 6 4" xfId="17467" xr:uid="{00000000-0005-0000-0000-00008FA10000}"/>
    <cellStyle name="Migliaia 61 3 6 5" xfId="21973" xr:uid="{00000000-0005-0000-0000-000090A10000}"/>
    <cellStyle name="Migliaia 61 3 6 6" xfId="13223" xr:uid="{00000000-0005-0000-0000-000091A10000}"/>
    <cellStyle name="Migliaia 61 3 7" xfId="8556" xr:uid="{00000000-0005-0000-0000-000092A10000}"/>
    <cellStyle name="Migliaia 61 3 7 2" xfId="31180" xr:uid="{00000000-0005-0000-0000-000093A10000}"/>
    <cellStyle name="Migliaia 61 3 7 3" xfId="21974" xr:uid="{00000000-0005-0000-0000-000094A10000}"/>
    <cellStyle name="Migliaia 61 3 8" xfId="13384" xr:uid="{00000000-0005-0000-0000-000095A10000}"/>
    <cellStyle name="Migliaia 61 3 8 2" xfId="31181" xr:uid="{00000000-0005-0000-0000-000096A10000}"/>
    <cellStyle name="Migliaia 61 3 8 3" xfId="21975" xr:uid="{00000000-0005-0000-0000-000097A10000}"/>
    <cellStyle name="Migliaia 61 3 9" xfId="17458" xr:uid="{00000000-0005-0000-0000-000098A10000}"/>
    <cellStyle name="Migliaia 61 3 9 2" xfId="31164" xr:uid="{00000000-0005-0000-0000-000099A10000}"/>
    <cellStyle name="Migliaia 61 4" xfId="711" xr:uid="{00000000-0005-0000-0000-00009AA10000}"/>
    <cellStyle name="Migliaia 61 4 10" xfId="2671" xr:uid="{00000000-0005-0000-0000-00009BA10000}"/>
    <cellStyle name="Migliaia 61 4 2" xfId="4645" xr:uid="{00000000-0005-0000-0000-00009CA10000}"/>
    <cellStyle name="Migliaia 61 4 2 2" xfId="5205" xr:uid="{00000000-0005-0000-0000-00009DA10000}"/>
    <cellStyle name="Migliaia 61 4 2 2 2" xfId="31184" xr:uid="{00000000-0005-0000-0000-00009EA10000}"/>
    <cellStyle name="Migliaia 61 4 2 2 3" xfId="21978" xr:uid="{00000000-0005-0000-0000-00009FA10000}"/>
    <cellStyle name="Migliaia 61 4 2 3" xfId="8422" xr:uid="{00000000-0005-0000-0000-0000A0A10000}"/>
    <cellStyle name="Migliaia 61 4 2 3 2" xfId="31185" xr:uid="{00000000-0005-0000-0000-0000A1A10000}"/>
    <cellStyle name="Migliaia 61 4 2 3 3" xfId="21979" xr:uid="{00000000-0005-0000-0000-0000A2A10000}"/>
    <cellStyle name="Migliaia 61 4 2 4" xfId="7773" xr:uid="{00000000-0005-0000-0000-0000A3A10000}"/>
    <cellStyle name="Migliaia 61 4 2 4 2" xfId="31183" xr:uid="{00000000-0005-0000-0000-0000A4A10000}"/>
    <cellStyle name="Migliaia 61 4 2 5" xfId="7192" xr:uid="{00000000-0005-0000-0000-0000A5A10000}"/>
    <cellStyle name="Migliaia 61 4 2 5 2" xfId="17965" xr:uid="{00000000-0005-0000-0000-0000A6A10000}"/>
    <cellStyle name="Migliaia 61 4 2 5 3" xfId="43718" xr:uid="{00000000-0005-0000-0000-0000A7A10000}"/>
    <cellStyle name="Migliaia 61 4 2 5 4" xfId="46958" xr:uid="{00000000-0005-0000-0000-0000A8A10000}"/>
    <cellStyle name="Migliaia 61 4 2 5 5" xfId="49974" xr:uid="{00000000-0005-0000-0000-0000A9A10000}"/>
    <cellStyle name="Migliaia 61 4 2 6" xfId="17469" xr:uid="{00000000-0005-0000-0000-0000AAA10000}"/>
    <cellStyle name="Migliaia 61 4 2 7" xfId="21977" xr:uid="{00000000-0005-0000-0000-0000ABA10000}"/>
    <cellStyle name="Migliaia 61 4 3" xfId="5206" xr:uid="{00000000-0005-0000-0000-0000ACA10000}"/>
    <cellStyle name="Migliaia 61 4 3 2" xfId="14586" xr:uid="{00000000-0005-0000-0000-0000ADA10000}"/>
    <cellStyle name="Migliaia 61 4 3 2 2" xfId="31186" xr:uid="{00000000-0005-0000-0000-0000AEA10000}"/>
    <cellStyle name="Migliaia 61 4 3 3" xfId="21980" xr:uid="{00000000-0005-0000-0000-0000AFA10000}"/>
    <cellStyle name="Migliaia 61 4 3 4" xfId="13382" xr:uid="{00000000-0005-0000-0000-0000B0A10000}"/>
    <cellStyle name="Migliaia 61 4 4" xfId="8423" xr:uid="{00000000-0005-0000-0000-0000B1A10000}"/>
    <cellStyle name="Migliaia 61 4 4 2" xfId="31187" xr:uid="{00000000-0005-0000-0000-0000B2A10000}"/>
    <cellStyle name="Migliaia 61 4 4 3" xfId="21981" xr:uid="{00000000-0005-0000-0000-0000B3A10000}"/>
    <cellStyle name="Migliaia 61 4 5" xfId="7772" xr:uid="{00000000-0005-0000-0000-0000B4A10000}"/>
    <cellStyle name="Migliaia 61 4 5 2" xfId="31188" xr:uid="{00000000-0005-0000-0000-0000B5A10000}"/>
    <cellStyle name="Migliaia 61 4 5 3" xfId="21982" xr:uid="{00000000-0005-0000-0000-0000B6A10000}"/>
    <cellStyle name="Migliaia 61 4 6" xfId="7191" xr:uid="{00000000-0005-0000-0000-0000B7A10000}"/>
    <cellStyle name="Migliaia 61 4 6 2" xfId="17964" xr:uid="{00000000-0005-0000-0000-0000B8A10000}"/>
    <cellStyle name="Migliaia 61 4 6 2 2" xfId="31189" xr:uid="{00000000-0005-0000-0000-0000B9A10000}"/>
    <cellStyle name="Migliaia 61 4 6 3" xfId="21983" xr:uid="{00000000-0005-0000-0000-0000BAA10000}"/>
    <cellStyle name="Migliaia 61 4 6 4" xfId="43599" xr:uid="{00000000-0005-0000-0000-0000BBA10000}"/>
    <cellStyle name="Migliaia 61 4 6 5" xfId="45200" xr:uid="{00000000-0005-0000-0000-0000BCA10000}"/>
    <cellStyle name="Migliaia 61 4 6 6" xfId="46957" xr:uid="{00000000-0005-0000-0000-0000BDA10000}"/>
    <cellStyle name="Migliaia 61 4 6 7" xfId="49973" xr:uid="{00000000-0005-0000-0000-0000BEA10000}"/>
    <cellStyle name="Migliaia 61 4 7" xfId="17468" xr:uid="{00000000-0005-0000-0000-0000BFA10000}"/>
    <cellStyle name="Migliaia 61 4 7 2" xfId="31190" xr:uid="{00000000-0005-0000-0000-0000C0A10000}"/>
    <cellStyle name="Migliaia 61 4 7 3" xfId="21984" xr:uid="{00000000-0005-0000-0000-0000C1A10000}"/>
    <cellStyle name="Migliaia 61 4 8" xfId="31182" xr:uid="{00000000-0005-0000-0000-0000C2A10000}"/>
    <cellStyle name="Migliaia 61 4 9" xfId="21976" xr:uid="{00000000-0005-0000-0000-0000C3A10000}"/>
    <cellStyle name="Migliaia 61 5" xfId="712" xr:uid="{00000000-0005-0000-0000-0000C4A10000}"/>
    <cellStyle name="Migliaia 61 5 2" xfId="4646" xr:uid="{00000000-0005-0000-0000-0000C5A10000}"/>
    <cellStyle name="Migliaia 61 5 2 2" xfId="14844" xr:uid="{00000000-0005-0000-0000-0000C6A10000}"/>
    <cellStyle name="Migliaia 61 5 2 2 2" xfId="31192" xr:uid="{00000000-0005-0000-0000-0000C7A10000}"/>
    <cellStyle name="Migliaia 61 5 2 3" xfId="17471" xr:uid="{00000000-0005-0000-0000-0000C8A10000}"/>
    <cellStyle name="Migliaia 61 5 2 4" xfId="21986" xr:uid="{00000000-0005-0000-0000-0000C9A10000}"/>
    <cellStyle name="Migliaia 61 5 2 5" xfId="13224" xr:uid="{00000000-0005-0000-0000-0000CAA10000}"/>
    <cellStyle name="Migliaia 61 5 3" xfId="7774" xr:uid="{00000000-0005-0000-0000-0000CBA10000}"/>
    <cellStyle name="Migliaia 61 5 3 2" xfId="31193" xr:uid="{00000000-0005-0000-0000-0000CCA10000}"/>
    <cellStyle name="Migliaia 61 5 3 3" xfId="21987" xr:uid="{00000000-0005-0000-0000-0000CDA10000}"/>
    <cellStyle name="Migliaia 61 5 4" xfId="7193" xr:uid="{00000000-0005-0000-0000-0000CEA10000}"/>
    <cellStyle name="Migliaia 61 5 4 2" xfId="17966" xr:uid="{00000000-0005-0000-0000-0000CFA10000}"/>
    <cellStyle name="Migliaia 61 5 4 2 2" xfId="31194" xr:uid="{00000000-0005-0000-0000-0000D0A10000}"/>
    <cellStyle name="Migliaia 61 5 4 3" xfId="21988" xr:uid="{00000000-0005-0000-0000-0000D1A10000}"/>
    <cellStyle name="Migliaia 61 5 4 4" xfId="28733" xr:uid="{00000000-0005-0000-0000-0000D2A10000}"/>
    <cellStyle name="Migliaia 61 5 4 5" xfId="45201" xr:uid="{00000000-0005-0000-0000-0000D3A10000}"/>
    <cellStyle name="Migliaia 61 5 4 6" xfId="46959" xr:uid="{00000000-0005-0000-0000-0000D4A10000}"/>
    <cellStyle name="Migliaia 61 5 4 7" xfId="49975" xr:uid="{00000000-0005-0000-0000-0000D5A10000}"/>
    <cellStyle name="Migliaia 61 5 5" xfId="17470" xr:uid="{00000000-0005-0000-0000-0000D6A10000}"/>
    <cellStyle name="Migliaia 61 5 5 2" xfId="31195" xr:uid="{00000000-0005-0000-0000-0000D7A10000}"/>
    <cellStyle name="Migliaia 61 5 5 3" xfId="21989" xr:uid="{00000000-0005-0000-0000-0000D8A10000}"/>
    <cellStyle name="Migliaia 61 5 5 4" xfId="45202" xr:uid="{00000000-0005-0000-0000-0000D9A10000}"/>
    <cellStyle name="Migliaia 61 5 6" xfId="21990" xr:uid="{00000000-0005-0000-0000-0000DAA10000}"/>
    <cellStyle name="Migliaia 61 5 6 2" xfId="31196" xr:uid="{00000000-0005-0000-0000-0000DBA10000}"/>
    <cellStyle name="Migliaia 61 5 7" xfId="31191" xr:uid="{00000000-0005-0000-0000-0000DCA10000}"/>
    <cellStyle name="Migliaia 61 5 8" xfId="21985" xr:uid="{00000000-0005-0000-0000-0000DDA10000}"/>
    <cellStyle name="Migliaia 61 5 9" xfId="2672" xr:uid="{00000000-0005-0000-0000-0000DEA10000}"/>
    <cellStyle name="Migliaia 61 6" xfId="2667" xr:uid="{00000000-0005-0000-0000-0000DFA10000}"/>
    <cellStyle name="Migliaia 61 6 2" xfId="4641" xr:uid="{00000000-0005-0000-0000-0000E0A10000}"/>
    <cellStyle name="Migliaia 61 6 2 2" xfId="6105" xr:uid="{00000000-0005-0000-0000-0000E1A10000}"/>
    <cellStyle name="Migliaia 61 6 2 3" xfId="14429" xr:uid="{00000000-0005-0000-0000-0000E2A10000}"/>
    <cellStyle name="Migliaia 61 6 2 4" xfId="17473" xr:uid="{00000000-0005-0000-0000-0000E3A10000}"/>
    <cellStyle name="Migliaia 61 6 2 5" xfId="28777" xr:uid="{00000000-0005-0000-0000-0000E4A10000}"/>
    <cellStyle name="Migliaia 61 6 2 6" xfId="13226" xr:uid="{00000000-0005-0000-0000-0000E5A10000}"/>
    <cellStyle name="Migliaia 61 6 3" xfId="5857" xr:uid="{00000000-0005-0000-0000-0000E6A10000}"/>
    <cellStyle name="Migliaia 61 6 3 2" xfId="31813" xr:uid="{00000000-0005-0000-0000-0000E7A10000}"/>
    <cellStyle name="Migliaia 61 6 3 2 2" xfId="36973" xr:uid="{00000000-0005-0000-0000-0000E8A10000}"/>
    <cellStyle name="Migliaia 61 6 3 2 3" xfId="42275" xr:uid="{00000000-0005-0000-0000-0000E9A10000}"/>
    <cellStyle name="Migliaia 61 6 3 3" xfId="34322" xr:uid="{00000000-0005-0000-0000-0000EAA10000}"/>
    <cellStyle name="Migliaia 61 6 3 4" xfId="39624" xr:uid="{00000000-0005-0000-0000-0000EBA10000}"/>
    <cellStyle name="Migliaia 61 6 4" xfId="17472" xr:uid="{00000000-0005-0000-0000-0000ECA10000}"/>
    <cellStyle name="Migliaia 61 6 4 2" xfId="31197" xr:uid="{00000000-0005-0000-0000-0000EDA10000}"/>
    <cellStyle name="Migliaia 61 6 5" xfId="21991" xr:uid="{00000000-0005-0000-0000-0000EEA10000}"/>
    <cellStyle name="Migliaia 61 6 6" xfId="13225" xr:uid="{00000000-0005-0000-0000-0000EFA10000}"/>
    <cellStyle name="Migliaia 61 7" xfId="4186" xr:uid="{00000000-0005-0000-0000-0000F0A10000}"/>
    <cellStyle name="Migliaia 61 7 2" xfId="10656" xr:uid="{00000000-0005-0000-0000-0000F1A10000}"/>
    <cellStyle name="Migliaia 61 7 2 2" xfId="31814" xr:uid="{00000000-0005-0000-0000-0000F2A10000}"/>
    <cellStyle name="Migliaia 61 7 2 2 2" xfId="36974" xr:uid="{00000000-0005-0000-0000-0000F3A10000}"/>
    <cellStyle name="Migliaia 61 7 2 2 3" xfId="42276" xr:uid="{00000000-0005-0000-0000-0000F4A10000}"/>
    <cellStyle name="Migliaia 61 7 2 3" xfId="34323" xr:uid="{00000000-0005-0000-0000-0000F5A10000}"/>
    <cellStyle name="Migliaia 61 7 2 4" xfId="39625" xr:uid="{00000000-0005-0000-0000-0000F6A10000}"/>
    <cellStyle name="Migliaia 61 7 3" xfId="17474" xr:uid="{00000000-0005-0000-0000-0000F7A10000}"/>
    <cellStyle name="Migliaia 61 7 3 2" xfId="31198" xr:uid="{00000000-0005-0000-0000-0000F8A10000}"/>
    <cellStyle name="Migliaia 61 7 4" xfId="21992" xr:uid="{00000000-0005-0000-0000-0000F9A10000}"/>
    <cellStyle name="Migliaia 61 7 5" xfId="13227" xr:uid="{00000000-0005-0000-0000-0000FAA10000}"/>
    <cellStyle name="Migliaia 61 8" xfId="3791" xr:uid="{00000000-0005-0000-0000-0000FBA10000}"/>
    <cellStyle name="Migliaia 61 8 2" xfId="10361" xr:uid="{00000000-0005-0000-0000-0000FCA10000}"/>
    <cellStyle name="Migliaia 61 8 2 2" xfId="31815" xr:uid="{00000000-0005-0000-0000-0000FDA10000}"/>
    <cellStyle name="Migliaia 61 8 2 2 2" xfId="36975" xr:uid="{00000000-0005-0000-0000-0000FEA10000}"/>
    <cellStyle name="Migliaia 61 8 2 2 3" xfId="42277" xr:uid="{00000000-0005-0000-0000-0000FFA10000}"/>
    <cellStyle name="Migliaia 61 8 2 3" xfId="34324" xr:uid="{00000000-0005-0000-0000-000000A20000}"/>
    <cellStyle name="Migliaia 61 8 2 4" xfId="39626" xr:uid="{00000000-0005-0000-0000-000001A20000}"/>
    <cellStyle name="Migliaia 61 8 3" xfId="17475" xr:uid="{00000000-0005-0000-0000-000002A20000}"/>
    <cellStyle name="Migliaia 61 8 3 2" xfId="31199" xr:uid="{00000000-0005-0000-0000-000003A20000}"/>
    <cellStyle name="Migliaia 61 8 4" xfId="21993" xr:uid="{00000000-0005-0000-0000-000004A20000}"/>
    <cellStyle name="Migliaia 61 8 5" xfId="13228" xr:uid="{00000000-0005-0000-0000-000005A20000}"/>
    <cellStyle name="Migliaia 61 9" xfId="13555" xr:uid="{00000000-0005-0000-0000-000006A20000}"/>
    <cellStyle name="Migliaia 61 9 2" xfId="31200" xr:uid="{00000000-0005-0000-0000-000007A20000}"/>
    <cellStyle name="Migliaia 61 9 3" xfId="21994" xr:uid="{00000000-0005-0000-0000-000008A20000}"/>
    <cellStyle name="Migliaia 7" xfId="713" xr:uid="{00000000-0005-0000-0000-000009A20000}"/>
    <cellStyle name="Migliaia 7 10" xfId="17476" xr:uid="{00000000-0005-0000-0000-00000AA20000}"/>
    <cellStyle name="Migliaia 7 10 2" xfId="31201" xr:uid="{00000000-0005-0000-0000-00000BA20000}"/>
    <cellStyle name="Migliaia 7 11" xfId="21995" xr:uid="{00000000-0005-0000-0000-00000CA20000}"/>
    <cellStyle name="Migliaia 7 12" xfId="1957" xr:uid="{00000000-0005-0000-0000-00000DA20000}"/>
    <cellStyle name="Migliaia 7 2" xfId="714" xr:uid="{00000000-0005-0000-0000-00000EA20000}"/>
    <cellStyle name="Migliaia 7 2 2" xfId="2674" xr:uid="{00000000-0005-0000-0000-00000FA20000}"/>
    <cellStyle name="Migliaia 7 2 2 2" xfId="4648" xr:uid="{00000000-0005-0000-0000-000010A20000}"/>
    <cellStyle name="Migliaia 7 2 2 2 2" xfId="10727" xr:uid="{00000000-0005-0000-0000-000011A20000}"/>
    <cellStyle name="Migliaia 7 2 2 2 2 2" xfId="31204" xr:uid="{00000000-0005-0000-0000-000012A20000}"/>
    <cellStyle name="Migliaia 7 2 2 2 3" xfId="14845" xr:uid="{00000000-0005-0000-0000-000013A20000}"/>
    <cellStyle name="Migliaia 7 2 2 2 4" xfId="17479" xr:uid="{00000000-0005-0000-0000-000014A20000}"/>
    <cellStyle name="Migliaia 7 2 2 2 5" xfId="21998" xr:uid="{00000000-0005-0000-0000-000015A20000}"/>
    <cellStyle name="Migliaia 7 2 2 2 6" xfId="13229" xr:uid="{00000000-0005-0000-0000-000016A20000}"/>
    <cellStyle name="Migliaia 7 2 2 3" xfId="7952" xr:uid="{00000000-0005-0000-0000-000017A20000}"/>
    <cellStyle name="Migliaia 7 2 2 3 2" xfId="31816" xr:uid="{00000000-0005-0000-0000-000018A20000}"/>
    <cellStyle name="Migliaia 7 2 2 3 2 2" xfId="36976" xr:uid="{00000000-0005-0000-0000-000019A20000}"/>
    <cellStyle name="Migliaia 7 2 2 3 2 3" xfId="42278" xr:uid="{00000000-0005-0000-0000-00001AA20000}"/>
    <cellStyle name="Migliaia 7 2 2 3 3" xfId="34325" xr:uid="{00000000-0005-0000-0000-00001BA20000}"/>
    <cellStyle name="Migliaia 7 2 2 3 4" xfId="39627" xr:uid="{00000000-0005-0000-0000-00001CA20000}"/>
    <cellStyle name="Migliaia 7 2 2 4" xfId="7194" xr:uid="{00000000-0005-0000-0000-00001DA20000}"/>
    <cellStyle name="Migliaia 7 2 2 4 2" xfId="17967" xr:uid="{00000000-0005-0000-0000-00001EA20000}"/>
    <cellStyle name="Migliaia 7 2 2 4 3" xfId="31203" xr:uid="{00000000-0005-0000-0000-00001FA20000}"/>
    <cellStyle name="Migliaia 7 2 2 4 4" xfId="44097" xr:uid="{00000000-0005-0000-0000-000020A20000}"/>
    <cellStyle name="Migliaia 7 2 2 4 5" xfId="46960" xr:uid="{00000000-0005-0000-0000-000021A20000}"/>
    <cellStyle name="Migliaia 7 2 2 4 6" xfId="49976" xr:uid="{00000000-0005-0000-0000-000022A20000}"/>
    <cellStyle name="Migliaia 7 2 2 5" xfId="17478" xr:uid="{00000000-0005-0000-0000-000023A20000}"/>
    <cellStyle name="Migliaia 7 2 2 6" xfId="21997" xr:uid="{00000000-0005-0000-0000-000024A20000}"/>
    <cellStyle name="Migliaia 7 2 3" xfId="4190" xr:uid="{00000000-0005-0000-0000-000025A20000}"/>
    <cellStyle name="Migliaia 7 2 3 2" xfId="10660" xr:uid="{00000000-0005-0000-0000-000026A20000}"/>
    <cellStyle name="Migliaia 7 2 3 2 2" xfId="31817" xr:uid="{00000000-0005-0000-0000-000027A20000}"/>
    <cellStyle name="Migliaia 7 2 3 2 2 2" xfId="36977" xr:uid="{00000000-0005-0000-0000-000028A20000}"/>
    <cellStyle name="Migliaia 7 2 3 2 2 3" xfId="42279" xr:uid="{00000000-0005-0000-0000-000029A20000}"/>
    <cellStyle name="Migliaia 7 2 3 2 3" xfId="34326" xr:uid="{00000000-0005-0000-0000-00002AA20000}"/>
    <cellStyle name="Migliaia 7 2 3 2 4" xfId="39628" xr:uid="{00000000-0005-0000-0000-00002BA20000}"/>
    <cellStyle name="Migliaia 7 2 3 3" xfId="17480" xr:uid="{00000000-0005-0000-0000-00002CA20000}"/>
    <cellStyle name="Migliaia 7 2 3 3 2" xfId="31205" xr:uid="{00000000-0005-0000-0000-00002DA20000}"/>
    <cellStyle name="Migliaia 7 2 3 4" xfId="21999" xr:uid="{00000000-0005-0000-0000-00002EA20000}"/>
    <cellStyle name="Migliaia 7 2 3 5" xfId="13230" xr:uid="{00000000-0005-0000-0000-00002FA20000}"/>
    <cellStyle name="Migliaia 7 2 4" xfId="3796" xr:uid="{00000000-0005-0000-0000-000030A20000}"/>
    <cellStyle name="Migliaia 7 2 4 2" xfId="10365" xr:uid="{00000000-0005-0000-0000-000031A20000}"/>
    <cellStyle name="Migliaia 7 2 4 2 2" xfId="31206" xr:uid="{00000000-0005-0000-0000-000032A20000}"/>
    <cellStyle name="Migliaia 7 2 4 3" xfId="14989" xr:uid="{00000000-0005-0000-0000-000033A20000}"/>
    <cellStyle name="Migliaia 7 2 4 4" xfId="17481" xr:uid="{00000000-0005-0000-0000-000034A20000}"/>
    <cellStyle name="Migliaia 7 2 4 5" xfId="22000" xr:uid="{00000000-0005-0000-0000-000035A20000}"/>
    <cellStyle name="Migliaia 7 2 4 6" xfId="13231" xr:uid="{00000000-0005-0000-0000-000036A20000}"/>
    <cellStyle name="Migliaia 7 2 5" xfId="9467" xr:uid="{00000000-0005-0000-0000-000037A20000}"/>
    <cellStyle name="Migliaia 7 2 5 2" xfId="31207" xr:uid="{00000000-0005-0000-0000-000038A20000}"/>
    <cellStyle name="Migliaia 7 2 5 3" xfId="22001" xr:uid="{00000000-0005-0000-0000-000039A20000}"/>
    <cellStyle name="Migliaia 7 2 6" xfId="17477" xr:uid="{00000000-0005-0000-0000-00003AA20000}"/>
    <cellStyle name="Migliaia 7 2 6 2" xfId="31208" xr:uid="{00000000-0005-0000-0000-00003BA20000}"/>
    <cellStyle name="Migliaia 7 2 6 3" xfId="22002" xr:uid="{00000000-0005-0000-0000-00003CA20000}"/>
    <cellStyle name="Migliaia 7 2 7" xfId="31202" xr:uid="{00000000-0005-0000-0000-00003DA20000}"/>
    <cellStyle name="Migliaia 7 2 8" xfId="21996" xr:uid="{00000000-0005-0000-0000-00003EA20000}"/>
    <cellStyle name="Migliaia 7 2 9" xfId="1958" xr:uid="{00000000-0005-0000-0000-00003FA20000}"/>
    <cellStyle name="Migliaia 7 3" xfId="715" xr:uid="{00000000-0005-0000-0000-000040A20000}"/>
    <cellStyle name="Migliaia 7 3 10" xfId="22003" xr:uid="{00000000-0005-0000-0000-000041A20000}"/>
    <cellStyle name="Migliaia 7 3 11" xfId="13232" xr:uid="{00000000-0005-0000-0000-000042A20000}"/>
    <cellStyle name="Migliaia 7 3 12" xfId="1959" xr:uid="{00000000-0005-0000-0000-000043A20000}"/>
    <cellStyle name="Migliaia 7 3 2" xfId="716" xr:uid="{00000000-0005-0000-0000-000044A20000}"/>
    <cellStyle name="Migliaia 7 3 2 2" xfId="4650" xr:uid="{00000000-0005-0000-0000-000045A20000}"/>
    <cellStyle name="Migliaia 7 3 2 2 2" xfId="8424" xr:uid="{00000000-0005-0000-0000-000046A20000}"/>
    <cellStyle name="Migliaia 7 3 2 2 2 2" xfId="14846" xr:uid="{00000000-0005-0000-0000-000047A20000}"/>
    <cellStyle name="Migliaia 7 3 2 2 2 2 2" xfId="18208" xr:uid="{00000000-0005-0000-0000-000048A20000}"/>
    <cellStyle name="Migliaia 7 3 2 2 2 2 3" xfId="31212" xr:uid="{00000000-0005-0000-0000-000049A20000}"/>
    <cellStyle name="Migliaia 7 3 2 2 2 3" xfId="22006" xr:uid="{00000000-0005-0000-0000-00004AA20000}"/>
    <cellStyle name="Migliaia 7 3 2 2 2 4" xfId="44773" xr:uid="{00000000-0005-0000-0000-00004BA20000}"/>
    <cellStyle name="Migliaia 7 3 2 2 2 5" xfId="47214" xr:uid="{00000000-0005-0000-0000-00004CA20000}"/>
    <cellStyle name="Migliaia 7 3 2 2 2 6" xfId="50230" xr:uid="{00000000-0005-0000-0000-00004DA20000}"/>
    <cellStyle name="Migliaia 7 3 2 2 2 7" xfId="14007" xr:uid="{00000000-0005-0000-0000-00004EA20000}"/>
    <cellStyle name="Migliaia 7 3 2 2 3" xfId="7794" xr:uid="{00000000-0005-0000-0000-00004FA20000}"/>
    <cellStyle name="Migliaia 7 3 2 2 3 2" xfId="31211" xr:uid="{00000000-0005-0000-0000-000050A20000}"/>
    <cellStyle name="Migliaia 7 3 2 2 4" xfId="7195" xr:uid="{00000000-0005-0000-0000-000051A20000}"/>
    <cellStyle name="Migliaia 7 3 2 2 4 2" xfId="17968" xr:uid="{00000000-0005-0000-0000-000052A20000}"/>
    <cellStyle name="Migliaia 7 3 2 2 4 3" xfId="43000" xr:uid="{00000000-0005-0000-0000-000053A20000}"/>
    <cellStyle name="Migliaia 7 3 2 2 4 4" xfId="46961" xr:uid="{00000000-0005-0000-0000-000054A20000}"/>
    <cellStyle name="Migliaia 7 3 2 2 4 5" xfId="49977" xr:uid="{00000000-0005-0000-0000-000055A20000}"/>
    <cellStyle name="Migliaia 7 3 2 2 5" xfId="17484" xr:uid="{00000000-0005-0000-0000-000056A20000}"/>
    <cellStyle name="Migliaia 7 3 2 2 6" xfId="22005" xr:uid="{00000000-0005-0000-0000-000057A20000}"/>
    <cellStyle name="Migliaia 7 3 2 3" xfId="3798" xr:uid="{00000000-0005-0000-0000-000058A20000}"/>
    <cellStyle name="Migliaia 7 3 2 3 2" xfId="8700" xr:uid="{00000000-0005-0000-0000-000059A20000}"/>
    <cellStyle name="Migliaia 7 3 2 3 2 2" xfId="31213" xr:uid="{00000000-0005-0000-0000-00005AA20000}"/>
    <cellStyle name="Migliaia 7 3 2 3 3" xfId="8425" xr:uid="{00000000-0005-0000-0000-00005BA20000}"/>
    <cellStyle name="Migliaia 7 3 2 3 4" xfId="17485" xr:uid="{00000000-0005-0000-0000-00005CA20000}"/>
    <cellStyle name="Migliaia 7 3 2 3 5" xfId="22007" xr:uid="{00000000-0005-0000-0000-00005DA20000}"/>
    <cellStyle name="Migliaia 7 3 2 3 6" xfId="13233" xr:uid="{00000000-0005-0000-0000-00005EA20000}"/>
    <cellStyle name="Migliaia 7 3 2 4" xfId="7775" xr:uid="{00000000-0005-0000-0000-00005FA20000}"/>
    <cellStyle name="Migliaia 7 3 2 4 2" xfId="14424" xr:uid="{00000000-0005-0000-0000-000060A20000}"/>
    <cellStyle name="Migliaia 7 3 2 4 2 2" xfId="31214" xr:uid="{00000000-0005-0000-0000-000061A20000}"/>
    <cellStyle name="Migliaia 7 3 2 4 3" xfId="22008" xr:uid="{00000000-0005-0000-0000-000062A20000}"/>
    <cellStyle name="Migliaia 7 3 2 4 4" xfId="13558" xr:uid="{00000000-0005-0000-0000-000063A20000}"/>
    <cellStyle name="Migliaia 7 3 2 5" xfId="13380" xr:uid="{00000000-0005-0000-0000-000064A20000}"/>
    <cellStyle name="Migliaia 7 3 2 5 2" xfId="31215" xr:uid="{00000000-0005-0000-0000-000065A20000}"/>
    <cellStyle name="Migliaia 7 3 2 5 3" xfId="22009" xr:uid="{00000000-0005-0000-0000-000066A20000}"/>
    <cellStyle name="Migliaia 7 3 2 6" xfId="17483" xr:uid="{00000000-0005-0000-0000-000067A20000}"/>
    <cellStyle name="Migliaia 7 3 2 6 2" xfId="31216" xr:uid="{00000000-0005-0000-0000-000068A20000}"/>
    <cellStyle name="Migliaia 7 3 2 6 3" xfId="22010" xr:uid="{00000000-0005-0000-0000-000069A20000}"/>
    <cellStyle name="Migliaia 7 3 2 7" xfId="31210" xr:uid="{00000000-0005-0000-0000-00006AA20000}"/>
    <cellStyle name="Migliaia 7 3 2 8" xfId="22004" xr:uid="{00000000-0005-0000-0000-00006BA20000}"/>
    <cellStyle name="Migliaia 7 3 2 9" xfId="2676" xr:uid="{00000000-0005-0000-0000-00006CA20000}"/>
    <cellStyle name="Migliaia 7 3 3" xfId="2675" xr:uid="{00000000-0005-0000-0000-00006DA20000}"/>
    <cellStyle name="Migliaia 7 3 3 2" xfId="4649" xr:uid="{00000000-0005-0000-0000-00006EA20000}"/>
    <cellStyle name="Migliaia 7 3 3 2 2" xfId="6108" xr:uid="{00000000-0005-0000-0000-00006FA20000}"/>
    <cellStyle name="Migliaia 7 3 3 2 2 2" xfId="31218" xr:uid="{00000000-0005-0000-0000-000070A20000}"/>
    <cellStyle name="Migliaia 7 3 3 2 3" xfId="14587" xr:uid="{00000000-0005-0000-0000-000071A20000}"/>
    <cellStyle name="Migliaia 7 3 3 2 4" xfId="17487" xr:uid="{00000000-0005-0000-0000-000072A20000}"/>
    <cellStyle name="Migliaia 7 3 3 2 5" xfId="22012" xr:uid="{00000000-0005-0000-0000-000073A20000}"/>
    <cellStyle name="Migliaia 7 3 3 2 6" xfId="13235" xr:uid="{00000000-0005-0000-0000-000074A20000}"/>
    <cellStyle name="Migliaia 7 3 3 3" xfId="5860" xr:uid="{00000000-0005-0000-0000-000075A20000}"/>
    <cellStyle name="Migliaia 7 3 3 3 2" xfId="31219" xr:uid="{00000000-0005-0000-0000-000076A20000}"/>
    <cellStyle name="Migliaia 7 3 3 3 3" xfId="22013" xr:uid="{00000000-0005-0000-0000-000077A20000}"/>
    <cellStyle name="Migliaia 7 3 3 4" xfId="17486" xr:uid="{00000000-0005-0000-0000-000078A20000}"/>
    <cellStyle name="Migliaia 7 3 3 4 2" xfId="31220" xr:uid="{00000000-0005-0000-0000-000079A20000}"/>
    <cellStyle name="Migliaia 7 3 3 4 3" xfId="22014" xr:uid="{00000000-0005-0000-0000-00007AA20000}"/>
    <cellStyle name="Migliaia 7 3 3 4 4" xfId="45203" xr:uid="{00000000-0005-0000-0000-00007BA20000}"/>
    <cellStyle name="Migliaia 7 3 3 5" xfId="22015" xr:uid="{00000000-0005-0000-0000-00007CA20000}"/>
    <cellStyle name="Migliaia 7 3 3 5 2" xfId="31221" xr:uid="{00000000-0005-0000-0000-00007DA20000}"/>
    <cellStyle name="Migliaia 7 3 3 5 3" xfId="45204" xr:uid="{00000000-0005-0000-0000-00007EA20000}"/>
    <cellStyle name="Migliaia 7 3 3 6" xfId="31217" xr:uid="{00000000-0005-0000-0000-00007FA20000}"/>
    <cellStyle name="Migliaia 7 3 3 7" xfId="22011" xr:uid="{00000000-0005-0000-0000-000080A20000}"/>
    <cellStyle name="Migliaia 7 3 3 8" xfId="13234" xr:uid="{00000000-0005-0000-0000-000081A20000}"/>
    <cellStyle name="Migliaia 7 3 4" xfId="3325" xr:uid="{00000000-0005-0000-0000-000082A20000}"/>
    <cellStyle name="Migliaia 7 3 4 2" xfId="4835" xr:uid="{00000000-0005-0000-0000-000083A20000}"/>
    <cellStyle name="Migliaia 7 3 4 2 2" xfId="10787" xr:uid="{00000000-0005-0000-0000-000084A20000}"/>
    <cellStyle name="Migliaia 7 3 4 2 3" xfId="14882" xr:uid="{00000000-0005-0000-0000-000085A20000}"/>
    <cellStyle name="Migliaia 7 3 4 2 4" xfId="17489" xr:uid="{00000000-0005-0000-0000-000086A20000}"/>
    <cellStyle name="Migliaia 7 3 4 2 5" xfId="28778" xr:uid="{00000000-0005-0000-0000-000087A20000}"/>
    <cellStyle name="Migliaia 7 3 4 2 6" xfId="13237" xr:uid="{00000000-0005-0000-0000-000088A20000}"/>
    <cellStyle name="Migliaia 7 3 4 3" xfId="10035" xr:uid="{00000000-0005-0000-0000-000089A20000}"/>
    <cellStyle name="Migliaia 7 3 4 3 2" xfId="31818" xr:uid="{00000000-0005-0000-0000-00008AA20000}"/>
    <cellStyle name="Migliaia 7 3 4 3 2 2" xfId="36978" xr:uid="{00000000-0005-0000-0000-00008BA20000}"/>
    <cellStyle name="Migliaia 7 3 4 3 2 3" xfId="42280" xr:uid="{00000000-0005-0000-0000-00008CA20000}"/>
    <cellStyle name="Migliaia 7 3 4 3 3" xfId="34327" xr:uid="{00000000-0005-0000-0000-00008DA20000}"/>
    <cellStyle name="Migliaia 7 3 4 3 4" xfId="39629" xr:uid="{00000000-0005-0000-0000-00008EA20000}"/>
    <cellStyle name="Migliaia 7 3 4 4" xfId="17488" xr:uid="{00000000-0005-0000-0000-00008FA20000}"/>
    <cellStyle name="Migliaia 7 3 4 4 2" xfId="31222" xr:uid="{00000000-0005-0000-0000-000090A20000}"/>
    <cellStyle name="Migliaia 7 3 4 5" xfId="22016" xr:uid="{00000000-0005-0000-0000-000091A20000}"/>
    <cellStyle name="Migliaia 7 3 4 6" xfId="13236" xr:uid="{00000000-0005-0000-0000-000092A20000}"/>
    <cellStyle name="Migliaia 7 3 5" xfId="4191" xr:uid="{00000000-0005-0000-0000-000093A20000}"/>
    <cellStyle name="Migliaia 7 3 5 2" xfId="10661" xr:uid="{00000000-0005-0000-0000-000094A20000}"/>
    <cellStyle name="Migliaia 7 3 5 2 2" xfId="31819" xr:uid="{00000000-0005-0000-0000-000095A20000}"/>
    <cellStyle name="Migliaia 7 3 5 2 2 2" xfId="36979" xr:uid="{00000000-0005-0000-0000-000096A20000}"/>
    <cellStyle name="Migliaia 7 3 5 2 2 3" xfId="42281" xr:uid="{00000000-0005-0000-0000-000097A20000}"/>
    <cellStyle name="Migliaia 7 3 5 2 3" xfId="34328" xr:uid="{00000000-0005-0000-0000-000098A20000}"/>
    <cellStyle name="Migliaia 7 3 5 2 4" xfId="39630" xr:uid="{00000000-0005-0000-0000-000099A20000}"/>
    <cellStyle name="Migliaia 7 3 5 3" xfId="17490" xr:uid="{00000000-0005-0000-0000-00009AA20000}"/>
    <cellStyle name="Migliaia 7 3 5 3 2" xfId="31223" xr:uid="{00000000-0005-0000-0000-00009BA20000}"/>
    <cellStyle name="Migliaia 7 3 5 4" xfId="22017" xr:uid="{00000000-0005-0000-0000-00009CA20000}"/>
    <cellStyle name="Migliaia 7 3 5 5" xfId="13238" xr:uid="{00000000-0005-0000-0000-00009DA20000}"/>
    <cellStyle name="Migliaia 7 3 6" xfId="3797" xr:uid="{00000000-0005-0000-0000-00009EA20000}"/>
    <cellStyle name="Migliaia 7 3 6 2" xfId="10366" xr:uid="{00000000-0005-0000-0000-00009FA20000}"/>
    <cellStyle name="Migliaia 7 3 6 2 2" xfId="31224" xr:uid="{00000000-0005-0000-0000-0000A0A20000}"/>
    <cellStyle name="Migliaia 7 3 6 3" xfId="14908" xr:uid="{00000000-0005-0000-0000-0000A1A20000}"/>
    <cellStyle name="Migliaia 7 3 6 4" xfId="17491" xr:uid="{00000000-0005-0000-0000-0000A2A20000}"/>
    <cellStyle name="Migliaia 7 3 6 5" xfId="22018" xr:uid="{00000000-0005-0000-0000-0000A3A20000}"/>
    <cellStyle name="Migliaia 7 3 6 6" xfId="13239" xr:uid="{00000000-0005-0000-0000-0000A4A20000}"/>
    <cellStyle name="Migliaia 7 3 7" xfId="7518" xr:uid="{00000000-0005-0000-0000-0000A5A20000}"/>
    <cellStyle name="Migliaia 7 3 7 2" xfId="31225" xr:uid="{00000000-0005-0000-0000-0000A6A20000}"/>
    <cellStyle name="Migliaia 7 3 7 3" xfId="22019" xr:uid="{00000000-0005-0000-0000-0000A7A20000}"/>
    <cellStyle name="Migliaia 7 3 8" xfId="13381" xr:uid="{00000000-0005-0000-0000-0000A8A20000}"/>
    <cellStyle name="Migliaia 7 3 8 2" xfId="31226" xr:uid="{00000000-0005-0000-0000-0000A9A20000}"/>
    <cellStyle name="Migliaia 7 3 8 3" xfId="22020" xr:uid="{00000000-0005-0000-0000-0000AAA20000}"/>
    <cellStyle name="Migliaia 7 3 9" xfId="17482" xr:uid="{00000000-0005-0000-0000-0000ABA20000}"/>
    <cellStyle name="Migliaia 7 3 9 2" xfId="31209" xr:uid="{00000000-0005-0000-0000-0000ACA20000}"/>
    <cellStyle name="Migliaia 7 4" xfId="717" xr:uid="{00000000-0005-0000-0000-0000ADA20000}"/>
    <cellStyle name="Migliaia 7 4 10" xfId="2677" xr:uid="{00000000-0005-0000-0000-0000AEA20000}"/>
    <cellStyle name="Migliaia 7 4 2" xfId="4651" xr:uid="{00000000-0005-0000-0000-0000AFA20000}"/>
    <cellStyle name="Migliaia 7 4 2 2" xfId="5207" xr:uid="{00000000-0005-0000-0000-0000B0A20000}"/>
    <cellStyle name="Migliaia 7 4 2 2 2" xfId="31229" xr:uid="{00000000-0005-0000-0000-0000B1A20000}"/>
    <cellStyle name="Migliaia 7 4 2 2 3" xfId="22023" xr:uid="{00000000-0005-0000-0000-0000B2A20000}"/>
    <cellStyle name="Migliaia 7 4 2 3" xfId="8426" xr:uid="{00000000-0005-0000-0000-0000B3A20000}"/>
    <cellStyle name="Migliaia 7 4 2 3 2" xfId="31230" xr:uid="{00000000-0005-0000-0000-0000B4A20000}"/>
    <cellStyle name="Migliaia 7 4 2 3 3" xfId="22024" xr:uid="{00000000-0005-0000-0000-0000B5A20000}"/>
    <cellStyle name="Migliaia 7 4 2 4" xfId="7777" xr:uid="{00000000-0005-0000-0000-0000B6A20000}"/>
    <cellStyle name="Migliaia 7 4 2 4 2" xfId="31228" xr:uid="{00000000-0005-0000-0000-0000B7A20000}"/>
    <cellStyle name="Migliaia 7 4 2 5" xfId="7197" xr:uid="{00000000-0005-0000-0000-0000B8A20000}"/>
    <cellStyle name="Migliaia 7 4 2 5 2" xfId="17970" xr:uid="{00000000-0005-0000-0000-0000B9A20000}"/>
    <cellStyle name="Migliaia 7 4 2 5 3" xfId="44193" xr:uid="{00000000-0005-0000-0000-0000BAA20000}"/>
    <cellStyle name="Migliaia 7 4 2 5 4" xfId="46963" xr:uid="{00000000-0005-0000-0000-0000BBA20000}"/>
    <cellStyle name="Migliaia 7 4 2 5 5" xfId="49979" xr:uid="{00000000-0005-0000-0000-0000BCA20000}"/>
    <cellStyle name="Migliaia 7 4 2 6" xfId="17493" xr:uid="{00000000-0005-0000-0000-0000BDA20000}"/>
    <cellStyle name="Migliaia 7 4 2 7" xfId="22022" xr:uid="{00000000-0005-0000-0000-0000BEA20000}"/>
    <cellStyle name="Migliaia 7 4 3" xfId="5208" xr:uid="{00000000-0005-0000-0000-0000BFA20000}"/>
    <cellStyle name="Migliaia 7 4 3 2" xfId="14588" xr:uid="{00000000-0005-0000-0000-0000C0A20000}"/>
    <cellStyle name="Migliaia 7 4 3 2 2" xfId="31231" xr:uid="{00000000-0005-0000-0000-0000C1A20000}"/>
    <cellStyle name="Migliaia 7 4 3 3" xfId="22025" xr:uid="{00000000-0005-0000-0000-0000C2A20000}"/>
    <cellStyle name="Migliaia 7 4 3 4" xfId="13379" xr:uid="{00000000-0005-0000-0000-0000C3A20000}"/>
    <cellStyle name="Migliaia 7 4 4" xfId="8427" xr:uid="{00000000-0005-0000-0000-0000C4A20000}"/>
    <cellStyle name="Migliaia 7 4 4 2" xfId="31232" xr:uid="{00000000-0005-0000-0000-0000C5A20000}"/>
    <cellStyle name="Migliaia 7 4 4 3" xfId="22026" xr:uid="{00000000-0005-0000-0000-0000C6A20000}"/>
    <cellStyle name="Migliaia 7 4 5" xfId="7776" xr:uid="{00000000-0005-0000-0000-0000C7A20000}"/>
    <cellStyle name="Migliaia 7 4 5 2" xfId="31233" xr:uid="{00000000-0005-0000-0000-0000C8A20000}"/>
    <cellStyle name="Migliaia 7 4 5 3" xfId="22027" xr:uid="{00000000-0005-0000-0000-0000C9A20000}"/>
    <cellStyle name="Migliaia 7 4 6" xfId="7196" xr:uid="{00000000-0005-0000-0000-0000CAA20000}"/>
    <cellStyle name="Migliaia 7 4 6 2" xfId="17969" xr:uid="{00000000-0005-0000-0000-0000CBA20000}"/>
    <cellStyle name="Migliaia 7 4 6 2 2" xfId="31234" xr:uid="{00000000-0005-0000-0000-0000CCA20000}"/>
    <cellStyle name="Migliaia 7 4 6 3" xfId="22028" xr:uid="{00000000-0005-0000-0000-0000CDA20000}"/>
    <cellStyle name="Migliaia 7 4 6 4" xfId="44835" xr:uid="{00000000-0005-0000-0000-0000CEA20000}"/>
    <cellStyle name="Migliaia 7 4 6 5" xfId="45205" xr:uid="{00000000-0005-0000-0000-0000CFA20000}"/>
    <cellStyle name="Migliaia 7 4 6 6" xfId="46962" xr:uid="{00000000-0005-0000-0000-0000D0A20000}"/>
    <cellStyle name="Migliaia 7 4 6 7" xfId="49978" xr:uid="{00000000-0005-0000-0000-0000D1A20000}"/>
    <cellStyle name="Migliaia 7 4 7" xfId="17492" xr:uid="{00000000-0005-0000-0000-0000D2A20000}"/>
    <cellStyle name="Migliaia 7 4 7 2" xfId="31235" xr:uid="{00000000-0005-0000-0000-0000D3A20000}"/>
    <cellStyle name="Migliaia 7 4 7 3" xfId="22029" xr:uid="{00000000-0005-0000-0000-0000D4A20000}"/>
    <cellStyle name="Migliaia 7 4 8" xfId="31227" xr:uid="{00000000-0005-0000-0000-0000D5A20000}"/>
    <cellStyle name="Migliaia 7 4 9" xfId="22021" xr:uid="{00000000-0005-0000-0000-0000D6A20000}"/>
    <cellStyle name="Migliaia 7 5" xfId="718" xr:uid="{00000000-0005-0000-0000-0000D7A20000}"/>
    <cellStyle name="Migliaia 7 5 2" xfId="4652" xr:uid="{00000000-0005-0000-0000-0000D8A20000}"/>
    <cellStyle name="Migliaia 7 5 2 2" xfId="14847" xr:uid="{00000000-0005-0000-0000-0000D9A20000}"/>
    <cellStyle name="Migliaia 7 5 2 2 2" xfId="31237" xr:uid="{00000000-0005-0000-0000-0000DAA20000}"/>
    <cellStyle name="Migliaia 7 5 2 3" xfId="17495" xr:uid="{00000000-0005-0000-0000-0000DBA20000}"/>
    <cellStyle name="Migliaia 7 5 2 4" xfId="22031" xr:uid="{00000000-0005-0000-0000-0000DCA20000}"/>
    <cellStyle name="Migliaia 7 5 2 5" xfId="13240" xr:uid="{00000000-0005-0000-0000-0000DDA20000}"/>
    <cellStyle name="Migliaia 7 5 3" xfId="7778" xr:uid="{00000000-0005-0000-0000-0000DEA20000}"/>
    <cellStyle name="Migliaia 7 5 3 2" xfId="31238" xr:uid="{00000000-0005-0000-0000-0000DFA20000}"/>
    <cellStyle name="Migliaia 7 5 3 3" xfId="22032" xr:uid="{00000000-0005-0000-0000-0000E0A20000}"/>
    <cellStyle name="Migliaia 7 5 4" xfId="7198" xr:uid="{00000000-0005-0000-0000-0000E1A20000}"/>
    <cellStyle name="Migliaia 7 5 4 2" xfId="17971" xr:uid="{00000000-0005-0000-0000-0000E2A20000}"/>
    <cellStyle name="Migliaia 7 5 4 2 2" xfId="31239" xr:uid="{00000000-0005-0000-0000-0000E3A20000}"/>
    <cellStyle name="Migliaia 7 5 4 3" xfId="22033" xr:uid="{00000000-0005-0000-0000-0000E4A20000}"/>
    <cellStyle name="Migliaia 7 5 4 4" xfId="42551" xr:uid="{00000000-0005-0000-0000-0000E5A20000}"/>
    <cellStyle name="Migliaia 7 5 4 5" xfId="45206" xr:uid="{00000000-0005-0000-0000-0000E6A20000}"/>
    <cellStyle name="Migliaia 7 5 4 6" xfId="46964" xr:uid="{00000000-0005-0000-0000-0000E7A20000}"/>
    <cellStyle name="Migliaia 7 5 4 7" xfId="49980" xr:uid="{00000000-0005-0000-0000-0000E8A20000}"/>
    <cellStyle name="Migliaia 7 5 5" xfId="17494" xr:uid="{00000000-0005-0000-0000-0000E9A20000}"/>
    <cellStyle name="Migliaia 7 5 5 2" xfId="31240" xr:uid="{00000000-0005-0000-0000-0000EAA20000}"/>
    <cellStyle name="Migliaia 7 5 5 3" xfId="22034" xr:uid="{00000000-0005-0000-0000-0000EBA20000}"/>
    <cellStyle name="Migliaia 7 5 5 4" xfId="45207" xr:uid="{00000000-0005-0000-0000-0000ECA20000}"/>
    <cellStyle name="Migliaia 7 5 6" xfId="22035" xr:uid="{00000000-0005-0000-0000-0000EDA20000}"/>
    <cellStyle name="Migliaia 7 5 6 2" xfId="31241" xr:uid="{00000000-0005-0000-0000-0000EEA20000}"/>
    <cellStyle name="Migliaia 7 5 7" xfId="31236" xr:uid="{00000000-0005-0000-0000-0000EFA20000}"/>
    <cellStyle name="Migliaia 7 5 8" xfId="22030" xr:uid="{00000000-0005-0000-0000-0000F0A20000}"/>
    <cellStyle name="Migliaia 7 5 9" xfId="2678" xr:uid="{00000000-0005-0000-0000-0000F1A20000}"/>
    <cellStyle name="Migliaia 7 6" xfId="2673" xr:uid="{00000000-0005-0000-0000-0000F2A20000}"/>
    <cellStyle name="Migliaia 7 6 2" xfId="4647" xr:uid="{00000000-0005-0000-0000-0000F3A20000}"/>
    <cellStyle name="Migliaia 7 6 2 2" xfId="6107" xr:uid="{00000000-0005-0000-0000-0000F4A20000}"/>
    <cellStyle name="Migliaia 7 6 2 3" xfId="14904" xr:uid="{00000000-0005-0000-0000-0000F5A20000}"/>
    <cellStyle name="Migliaia 7 6 2 4" xfId="17497" xr:uid="{00000000-0005-0000-0000-0000F6A20000}"/>
    <cellStyle name="Migliaia 7 6 2 5" xfId="28779" xr:uid="{00000000-0005-0000-0000-0000F7A20000}"/>
    <cellStyle name="Migliaia 7 6 2 6" xfId="13242" xr:uid="{00000000-0005-0000-0000-0000F8A20000}"/>
    <cellStyle name="Migliaia 7 6 3" xfId="5859" xr:uid="{00000000-0005-0000-0000-0000F9A20000}"/>
    <cellStyle name="Migliaia 7 6 3 2" xfId="31820" xr:uid="{00000000-0005-0000-0000-0000FAA20000}"/>
    <cellStyle name="Migliaia 7 6 3 2 2" xfId="36980" xr:uid="{00000000-0005-0000-0000-0000FBA20000}"/>
    <cellStyle name="Migliaia 7 6 3 2 3" xfId="42282" xr:uid="{00000000-0005-0000-0000-0000FCA20000}"/>
    <cellStyle name="Migliaia 7 6 3 3" xfId="34329" xr:uid="{00000000-0005-0000-0000-0000FDA20000}"/>
    <cellStyle name="Migliaia 7 6 3 4" xfId="39631" xr:uid="{00000000-0005-0000-0000-0000FEA20000}"/>
    <cellStyle name="Migliaia 7 6 4" xfId="17496" xr:uid="{00000000-0005-0000-0000-0000FFA20000}"/>
    <cellStyle name="Migliaia 7 6 4 2" xfId="31242" xr:uid="{00000000-0005-0000-0000-000000A30000}"/>
    <cellStyle name="Migliaia 7 6 5" xfId="22036" xr:uid="{00000000-0005-0000-0000-000001A30000}"/>
    <cellStyle name="Migliaia 7 6 6" xfId="13241" xr:uid="{00000000-0005-0000-0000-000002A30000}"/>
    <cellStyle name="Migliaia 7 7" xfId="4189" xr:uid="{00000000-0005-0000-0000-000003A30000}"/>
    <cellStyle name="Migliaia 7 7 2" xfId="10659" xr:uid="{00000000-0005-0000-0000-000004A30000}"/>
    <cellStyle name="Migliaia 7 7 2 2" xfId="31821" xr:uid="{00000000-0005-0000-0000-000005A30000}"/>
    <cellStyle name="Migliaia 7 7 2 2 2" xfId="36981" xr:uid="{00000000-0005-0000-0000-000006A30000}"/>
    <cellStyle name="Migliaia 7 7 2 2 3" xfId="42283" xr:uid="{00000000-0005-0000-0000-000007A30000}"/>
    <cellStyle name="Migliaia 7 7 2 3" xfId="34330" xr:uid="{00000000-0005-0000-0000-000008A30000}"/>
    <cellStyle name="Migliaia 7 7 2 4" xfId="39632" xr:uid="{00000000-0005-0000-0000-000009A30000}"/>
    <cellStyle name="Migliaia 7 7 3" xfId="17498" xr:uid="{00000000-0005-0000-0000-00000AA30000}"/>
    <cellStyle name="Migliaia 7 7 3 2" xfId="31243" xr:uid="{00000000-0005-0000-0000-00000BA30000}"/>
    <cellStyle name="Migliaia 7 7 4" xfId="22037" xr:uid="{00000000-0005-0000-0000-00000CA30000}"/>
    <cellStyle name="Migliaia 7 7 5" xfId="13243" xr:uid="{00000000-0005-0000-0000-00000DA30000}"/>
    <cellStyle name="Migliaia 7 8" xfId="3795" xr:uid="{00000000-0005-0000-0000-00000EA30000}"/>
    <cellStyle name="Migliaia 7 8 2" xfId="10364" xr:uid="{00000000-0005-0000-0000-00000FA30000}"/>
    <cellStyle name="Migliaia 7 8 2 2" xfId="31822" xr:uid="{00000000-0005-0000-0000-000010A30000}"/>
    <cellStyle name="Migliaia 7 8 2 2 2" xfId="36982" xr:uid="{00000000-0005-0000-0000-000011A30000}"/>
    <cellStyle name="Migliaia 7 8 2 2 3" xfId="42284" xr:uid="{00000000-0005-0000-0000-000012A30000}"/>
    <cellStyle name="Migliaia 7 8 2 3" xfId="34331" xr:uid="{00000000-0005-0000-0000-000013A30000}"/>
    <cellStyle name="Migliaia 7 8 2 4" xfId="39633" xr:uid="{00000000-0005-0000-0000-000014A30000}"/>
    <cellStyle name="Migliaia 7 8 3" xfId="17499" xr:uid="{00000000-0005-0000-0000-000015A30000}"/>
    <cellStyle name="Migliaia 7 8 3 2" xfId="31244" xr:uid="{00000000-0005-0000-0000-000016A30000}"/>
    <cellStyle name="Migliaia 7 8 4" xfId="22038" xr:uid="{00000000-0005-0000-0000-000017A30000}"/>
    <cellStyle name="Migliaia 7 8 5" xfId="13244" xr:uid="{00000000-0005-0000-0000-000018A30000}"/>
    <cellStyle name="Migliaia 7 9" xfId="13557" xr:uid="{00000000-0005-0000-0000-000019A30000}"/>
    <cellStyle name="Migliaia 7 9 2" xfId="31245" xr:uid="{00000000-0005-0000-0000-00001AA30000}"/>
    <cellStyle name="Migliaia 7 9 3" xfId="22039" xr:uid="{00000000-0005-0000-0000-00001BA30000}"/>
    <cellStyle name="Migliaia 8" xfId="719" xr:uid="{00000000-0005-0000-0000-00001CA30000}"/>
    <cellStyle name="Migliaia 8 10" xfId="17500" xr:uid="{00000000-0005-0000-0000-00001DA30000}"/>
    <cellStyle name="Migliaia 8 10 2" xfId="31246" xr:uid="{00000000-0005-0000-0000-00001EA30000}"/>
    <cellStyle name="Migliaia 8 11" xfId="22040" xr:uid="{00000000-0005-0000-0000-00001FA30000}"/>
    <cellStyle name="Migliaia 8 12" xfId="1960" xr:uid="{00000000-0005-0000-0000-000020A30000}"/>
    <cellStyle name="Migliaia 8 2" xfId="720" xr:uid="{00000000-0005-0000-0000-000021A30000}"/>
    <cellStyle name="Migliaia 8 2 2" xfId="2680" xr:uid="{00000000-0005-0000-0000-000022A30000}"/>
    <cellStyle name="Migliaia 8 2 2 2" xfId="4654" xr:uid="{00000000-0005-0000-0000-000023A30000}"/>
    <cellStyle name="Migliaia 8 2 2 2 2" xfId="10728" xr:uid="{00000000-0005-0000-0000-000024A30000}"/>
    <cellStyle name="Migliaia 8 2 2 2 2 2" xfId="31249" xr:uid="{00000000-0005-0000-0000-000025A30000}"/>
    <cellStyle name="Migliaia 8 2 2 2 3" xfId="14848" xr:uid="{00000000-0005-0000-0000-000026A30000}"/>
    <cellStyle name="Migliaia 8 2 2 2 4" xfId="17503" xr:uid="{00000000-0005-0000-0000-000027A30000}"/>
    <cellStyle name="Migliaia 8 2 2 2 5" xfId="22043" xr:uid="{00000000-0005-0000-0000-000028A30000}"/>
    <cellStyle name="Migliaia 8 2 2 2 6" xfId="13245" xr:uid="{00000000-0005-0000-0000-000029A30000}"/>
    <cellStyle name="Migliaia 8 2 2 3" xfId="7953" xr:uid="{00000000-0005-0000-0000-00002AA30000}"/>
    <cellStyle name="Migliaia 8 2 2 3 2" xfId="31823" xr:uid="{00000000-0005-0000-0000-00002BA30000}"/>
    <cellStyle name="Migliaia 8 2 2 3 2 2" xfId="36983" xr:uid="{00000000-0005-0000-0000-00002CA30000}"/>
    <cellStyle name="Migliaia 8 2 2 3 2 3" xfId="42285" xr:uid="{00000000-0005-0000-0000-00002DA30000}"/>
    <cellStyle name="Migliaia 8 2 2 3 3" xfId="34332" xr:uid="{00000000-0005-0000-0000-00002EA30000}"/>
    <cellStyle name="Migliaia 8 2 2 3 4" xfId="39634" xr:uid="{00000000-0005-0000-0000-00002FA30000}"/>
    <cellStyle name="Migliaia 8 2 2 4" xfId="7199" xr:uid="{00000000-0005-0000-0000-000030A30000}"/>
    <cellStyle name="Migliaia 8 2 2 4 2" xfId="17972" xr:uid="{00000000-0005-0000-0000-000031A30000}"/>
    <cellStyle name="Migliaia 8 2 2 4 3" xfId="31248" xr:uid="{00000000-0005-0000-0000-000032A30000}"/>
    <cellStyle name="Migliaia 8 2 2 4 4" xfId="43292" xr:uid="{00000000-0005-0000-0000-000033A30000}"/>
    <cellStyle name="Migliaia 8 2 2 4 5" xfId="46965" xr:uid="{00000000-0005-0000-0000-000034A30000}"/>
    <cellStyle name="Migliaia 8 2 2 4 6" xfId="49981" xr:uid="{00000000-0005-0000-0000-000035A30000}"/>
    <cellStyle name="Migliaia 8 2 2 5" xfId="17502" xr:uid="{00000000-0005-0000-0000-000036A30000}"/>
    <cellStyle name="Migliaia 8 2 2 6" xfId="22042" xr:uid="{00000000-0005-0000-0000-000037A30000}"/>
    <cellStyle name="Migliaia 8 2 3" xfId="4193" xr:uid="{00000000-0005-0000-0000-000038A30000}"/>
    <cellStyle name="Migliaia 8 2 3 2" xfId="10663" xr:uid="{00000000-0005-0000-0000-000039A30000}"/>
    <cellStyle name="Migliaia 8 2 3 2 2" xfId="31824" xr:uid="{00000000-0005-0000-0000-00003AA30000}"/>
    <cellStyle name="Migliaia 8 2 3 2 2 2" xfId="36984" xr:uid="{00000000-0005-0000-0000-00003BA30000}"/>
    <cellStyle name="Migliaia 8 2 3 2 2 3" xfId="42286" xr:uid="{00000000-0005-0000-0000-00003CA30000}"/>
    <cellStyle name="Migliaia 8 2 3 2 3" xfId="34333" xr:uid="{00000000-0005-0000-0000-00003DA30000}"/>
    <cellStyle name="Migliaia 8 2 3 2 4" xfId="39635" xr:uid="{00000000-0005-0000-0000-00003EA30000}"/>
    <cellStyle name="Migliaia 8 2 3 3" xfId="17504" xr:uid="{00000000-0005-0000-0000-00003FA30000}"/>
    <cellStyle name="Migliaia 8 2 3 3 2" xfId="31250" xr:uid="{00000000-0005-0000-0000-000040A30000}"/>
    <cellStyle name="Migliaia 8 2 3 4" xfId="22044" xr:uid="{00000000-0005-0000-0000-000041A30000}"/>
    <cellStyle name="Migliaia 8 2 3 5" xfId="13246" xr:uid="{00000000-0005-0000-0000-000042A30000}"/>
    <cellStyle name="Migliaia 8 2 4" xfId="3800" xr:uid="{00000000-0005-0000-0000-000043A30000}"/>
    <cellStyle name="Migliaia 8 2 4 2" xfId="10368" xr:uid="{00000000-0005-0000-0000-000044A30000}"/>
    <cellStyle name="Migliaia 8 2 4 2 2" xfId="31251" xr:uid="{00000000-0005-0000-0000-000045A30000}"/>
    <cellStyle name="Migliaia 8 2 4 3" xfId="14338" xr:uid="{00000000-0005-0000-0000-000046A30000}"/>
    <cellStyle name="Migliaia 8 2 4 4" xfId="17505" xr:uid="{00000000-0005-0000-0000-000047A30000}"/>
    <cellStyle name="Migliaia 8 2 4 5" xfId="22045" xr:uid="{00000000-0005-0000-0000-000048A30000}"/>
    <cellStyle name="Migliaia 8 2 4 6" xfId="13247" xr:uid="{00000000-0005-0000-0000-000049A30000}"/>
    <cellStyle name="Migliaia 8 2 5" xfId="9468" xr:uid="{00000000-0005-0000-0000-00004AA30000}"/>
    <cellStyle name="Migliaia 8 2 5 2" xfId="31252" xr:uid="{00000000-0005-0000-0000-00004BA30000}"/>
    <cellStyle name="Migliaia 8 2 5 3" xfId="22046" xr:uid="{00000000-0005-0000-0000-00004CA30000}"/>
    <cellStyle name="Migliaia 8 2 6" xfId="17501" xr:uid="{00000000-0005-0000-0000-00004DA30000}"/>
    <cellStyle name="Migliaia 8 2 6 2" xfId="31253" xr:uid="{00000000-0005-0000-0000-00004EA30000}"/>
    <cellStyle name="Migliaia 8 2 6 3" xfId="22047" xr:uid="{00000000-0005-0000-0000-00004FA30000}"/>
    <cellStyle name="Migliaia 8 2 7" xfId="31247" xr:uid="{00000000-0005-0000-0000-000050A30000}"/>
    <cellStyle name="Migliaia 8 2 8" xfId="22041" xr:uid="{00000000-0005-0000-0000-000051A30000}"/>
    <cellStyle name="Migliaia 8 2 9" xfId="1961" xr:uid="{00000000-0005-0000-0000-000052A30000}"/>
    <cellStyle name="Migliaia 8 3" xfId="721" xr:uid="{00000000-0005-0000-0000-000053A30000}"/>
    <cellStyle name="Migliaia 8 3 10" xfId="22048" xr:uid="{00000000-0005-0000-0000-000054A30000}"/>
    <cellStyle name="Migliaia 8 3 11" xfId="13248" xr:uid="{00000000-0005-0000-0000-000055A30000}"/>
    <cellStyle name="Migliaia 8 3 12" xfId="1962" xr:uid="{00000000-0005-0000-0000-000056A30000}"/>
    <cellStyle name="Migliaia 8 3 2" xfId="722" xr:uid="{00000000-0005-0000-0000-000057A30000}"/>
    <cellStyle name="Migliaia 8 3 2 2" xfId="4656" xr:uid="{00000000-0005-0000-0000-000058A30000}"/>
    <cellStyle name="Migliaia 8 3 2 2 2" xfId="8428" xr:uid="{00000000-0005-0000-0000-000059A30000}"/>
    <cellStyle name="Migliaia 8 3 2 2 2 2" xfId="14849" xr:uid="{00000000-0005-0000-0000-00005AA30000}"/>
    <cellStyle name="Migliaia 8 3 2 2 2 2 2" xfId="18209" xr:uid="{00000000-0005-0000-0000-00005BA30000}"/>
    <cellStyle name="Migliaia 8 3 2 2 2 2 3" xfId="31257" xr:uid="{00000000-0005-0000-0000-00005CA30000}"/>
    <cellStyle name="Migliaia 8 3 2 2 2 3" xfId="22051" xr:uid="{00000000-0005-0000-0000-00005DA30000}"/>
    <cellStyle name="Migliaia 8 3 2 2 2 4" xfId="43041" xr:uid="{00000000-0005-0000-0000-00005EA30000}"/>
    <cellStyle name="Migliaia 8 3 2 2 2 5" xfId="47215" xr:uid="{00000000-0005-0000-0000-00005FA30000}"/>
    <cellStyle name="Migliaia 8 3 2 2 2 6" xfId="50231" xr:uid="{00000000-0005-0000-0000-000060A30000}"/>
    <cellStyle name="Migliaia 8 3 2 2 2 7" xfId="14008" xr:uid="{00000000-0005-0000-0000-000061A30000}"/>
    <cellStyle name="Migliaia 8 3 2 2 3" xfId="7423" xr:uid="{00000000-0005-0000-0000-000062A30000}"/>
    <cellStyle name="Migliaia 8 3 2 2 3 2" xfId="31256" xr:uid="{00000000-0005-0000-0000-000063A30000}"/>
    <cellStyle name="Migliaia 8 3 2 2 4" xfId="7200" xr:uid="{00000000-0005-0000-0000-000064A30000}"/>
    <cellStyle name="Migliaia 8 3 2 2 4 2" xfId="17973" xr:uid="{00000000-0005-0000-0000-000065A30000}"/>
    <cellStyle name="Migliaia 8 3 2 2 4 3" xfId="44674" xr:uid="{00000000-0005-0000-0000-000066A30000}"/>
    <cellStyle name="Migliaia 8 3 2 2 4 4" xfId="46966" xr:uid="{00000000-0005-0000-0000-000067A30000}"/>
    <cellStyle name="Migliaia 8 3 2 2 4 5" xfId="49982" xr:uid="{00000000-0005-0000-0000-000068A30000}"/>
    <cellStyle name="Migliaia 8 3 2 2 5" xfId="17508" xr:uid="{00000000-0005-0000-0000-000069A30000}"/>
    <cellStyle name="Migliaia 8 3 2 2 6" xfId="22050" xr:uid="{00000000-0005-0000-0000-00006AA30000}"/>
    <cellStyle name="Migliaia 8 3 2 3" xfId="3802" xr:uid="{00000000-0005-0000-0000-00006BA30000}"/>
    <cellStyle name="Migliaia 8 3 2 3 2" xfId="8699" xr:uid="{00000000-0005-0000-0000-00006CA30000}"/>
    <cellStyle name="Migliaia 8 3 2 3 2 2" xfId="31258" xr:uid="{00000000-0005-0000-0000-00006DA30000}"/>
    <cellStyle name="Migliaia 8 3 2 3 3" xfId="8429" xr:uid="{00000000-0005-0000-0000-00006EA30000}"/>
    <cellStyle name="Migliaia 8 3 2 3 4" xfId="17509" xr:uid="{00000000-0005-0000-0000-00006FA30000}"/>
    <cellStyle name="Migliaia 8 3 2 3 5" xfId="22052" xr:uid="{00000000-0005-0000-0000-000070A30000}"/>
    <cellStyle name="Migliaia 8 3 2 3 6" xfId="13249" xr:uid="{00000000-0005-0000-0000-000071A30000}"/>
    <cellStyle name="Migliaia 8 3 2 4" xfId="7779" xr:uid="{00000000-0005-0000-0000-000072A30000}"/>
    <cellStyle name="Migliaia 8 3 2 4 2" xfId="14425" xr:uid="{00000000-0005-0000-0000-000073A30000}"/>
    <cellStyle name="Migliaia 8 3 2 4 2 2" xfId="31259" xr:uid="{00000000-0005-0000-0000-000074A30000}"/>
    <cellStyle name="Migliaia 8 3 2 4 3" xfId="22053" xr:uid="{00000000-0005-0000-0000-000075A30000}"/>
    <cellStyle name="Migliaia 8 3 2 4 4" xfId="13560" xr:uid="{00000000-0005-0000-0000-000076A30000}"/>
    <cellStyle name="Migliaia 8 3 2 5" xfId="13377" xr:uid="{00000000-0005-0000-0000-000077A30000}"/>
    <cellStyle name="Migliaia 8 3 2 5 2" xfId="31260" xr:uid="{00000000-0005-0000-0000-000078A30000}"/>
    <cellStyle name="Migliaia 8 3 2 5 3" xfId="22054" xr:uid="{00000000-0005-0000-0000-000079A30000}"/>
    <cellStyle name="Migliaia 8 3 2 6" xfId="17507" xr:uid="{00000000-0005-0000-0000-00007AA30000}"/>
    <cellStyle name="Migliaia 8 3 2 6 2" xfId="31261" xr:uid="{00000000-0005-0000-0000-00007BA30000}"/>
    <cellStyle name="Migliaia 8 3 2 6 3" xfId="22055" xr:uid="{00000000-0005-0000-0000-00007CA30000}"/>
    <cellStyle name="Migliaia 8 3 2 7" xfId="31255" xr:uid="{00000000-0005-0000-0000-00007DA30000}"/>
    <cellStyle name="Migliaia 8 3 2 8" xfId="22049" xr:uid="{00000000-0005-0000-0000-00007EA30000}"/>
    <cellStyle name="Migliaia 8 3 2 9" xfId="2682" xr:uid="{00000000-0005-0000-0000-00007FA30000}"/>
    <cellStyle name="Migliaia 8 3 3" xfId="2681" xr:uid="{00000000-0005-0000-0000-000080A30000}"/>
    <cellStyle name="Migliaia 8 3 3 2" xfId="4655" xr:uid="{00000000-0005-0000-0000-000081A30000}"/>
    <cellStyle name="Migliaia 8 3 3 2 2" xfId="6110" xr:uid="{00000000-0005-0000-0000-000082A30000}"/>
    <cellStyle name="Migliaia 8 3 3 2 2 2" xfId="31263" xr:uid="{00000000-0005-0000-0000-000083A30000}"/>
    <cellStyle name="Migliaia 8 3 3 2 3" xfId="14589" xr:uid="{00000000-0005-0000-0000-000084A30000}"/>
    <cellStyle name="Migliaia 8 3 3 2 4" xfId="17511" xr:uid="{00000000-0005-0000-0000-000085A30000}"/>
    <cellStyle name="Migliaia 8 3 3 2 5" xfId="22057" xr:uid="{00000000-0005-0000-0000-000086A30000}"/>
    <cellStyle name="Migliaia 8 3 3 2 6" xfId="13251" xr:uid="{00000000-0005-0000-0000-000087A30000}"/>
    <cellStyle name="Migliaia 8 3 3 3" xfId="5862" xr:uid="{00000000-0005-0000-0000-000088A30000}"/>
    <cellStyle name="Migliaia 8 3 3 3 2" xfId="31264" xr:uid="{00000000-0005-0000-0000-000089A30000}"/>
    <cellStyle name="Migliaia 8 3 3 3 3" xfId="22058" xr:uid="{00000000-0005-0000-0000-00008AA30000}"/>
    <cellStyle name="Migliaia 8 3 3 4" xfId="17510" xr:uid="{00000000-0005-0000-0000-00008BA30000}"/>
    <cellStyle name="Migliaia 8 3 3 4 2" xfId="31265" xr:uid="{00000000-0005-0000-0000-00008CA30000}"/>
    <cellStyle name="Migliaia 8 3 3 4 3" xfId="22059" xr:uid="{00000000-0005-0000-0000-00008DA30000}"/>
    <cellStyle name="Migliaia 8 3 3 4 4" xfId="45208" xr:uid="{00000000-0005-0000-0000-00008EA30000}"/>
    <cellStyle name="Migliaia 8 3 3 5" xfId="22060" xr:uid="{00000000-0005-0000-0000-00008FA30000}"/>
    <cellStyle name="Migliaia 8 3 3 5 2" xfId="31266" xr:uid="{00000000-0005-0000-0000-000090A30000}"/>
    <cellStyle name="Migliaia 8 3 3 5 3" xfId="45209" xr:uid="{00000000-0005-0000-0000-000091A30000}"/>
    <cellStyle name="Migliaia 8 3 3 6" xfId="31262" xr:uid="{00000000-0005-0000-0000-000092A30000}"/>
    <cellStyle name="Migliaia 8 3 3 7" xfId="22056" xr:uid="{00000000-0005-0000-0000-000093A30000}"/>
    <cellStyle name="Migliaia 8 3 3 8" xfId="13250" xr:uid="{00000000-0005-0000-0000-000094A30000}"/>
    <cellStyle name="Migliaia 8 3 4" xfId="3326" xr:uid="{00000000-0005-0000-0000-000095A30000}"/>
    <cellStyle name="Migliaia 8 3 4 2" xfId="4836" xr:uid="{00000000-0005-0000-0000-000096A30000}"/>
    <cellStyle name="Migliaia 8 3 4 2 2" xfId="10788" xr:uid="{00000000-0005-0000-0000-000097A30000}"/>
    <cellStyle name="Migliaia 8 3 4 2 3" xfId="14447" xr:uid="{00000000-0005-0000-0000-000098A30000}"/>
    <cellStyle name="Migliaia 8 3 4 2 4" xfId="17513" xr:uid="{00000000-0005-0000-0000-000099A30000}"/>
    <cellStyle name="Migliaia 8 3 4 2 5" xfId="28780" xr:uid="{00000000-0005-0000-0000-00009AA30000}"/>
    <cellStyle name="Migliaia 8 3 4 2 6" xfId="13253" xr:uid="{00000000-0005-0000-0000-00009BA30000}"/>
    <cellStyle name="Migliaia 8 3 4 3" xfId="10036" xr:uid="{00000000-0005-0000-0000-00009CA30000}"/>
    <cellStyle name="Migliaia 8 3 4 3 2" xfId="31825" xr:uid="{00000000-0005-0000-0000-00009DA30000}"/>
    <cellStyle name="Migliaia 8 3 4 3 2 2" xfId="36985" xr:uid="{00000000-0005-0000-0000-00009EA30000}"/>
    <cellStyle name="Migliaia 8 3 4 3 2 3" xfId="42287" xr:uid="{00000000-0005-0000-0000-00009FA30000}"/>
    <cellStyle name="Migliaia 8 3 4 3 3" xfId="34334" xr:uid="{00000000-0005-0000-0000-0000A0A30000}"/>
    <cellStyle name="Migliaia 8 3 4 3 4" xfId="39636" xr:uid="{00000000-0005-0000-0000-0000A1A30000}"/>
    <cellStyle name="Migliaia 8 3 4 4" xfId="17512" xr:uid="{00000000-0005-0000-0000-0000A2A30000}"/>
    <cellStyle name="Migliaia 8 3 4 4 2" xfId="31267" xr:uid="{00000000-0005-0000-0000-0000A3A30000}"/>
    <cellStyle name="Migliaia 8 3 4 5" xfId="22061" xr:uid="{00000000-0005-0000-0000-0000A4A30000}"/>
    <cellStyle name="Migliaia 8 3 4 6" xfId="13252" xr:uid="{00000000-0005-0000-0000-0000A5A30000}"/>
    <cellStyle name="Migliaia 8 3 5" xfId="4194" xr:uid="{00000000-0005-0000-0000-0000A6A30000}"/>
    <cellStyle name="Migliaia 8 3 5 2" xfId="10664" xr:uid="{00000000-0005-0000-0000-0000A7A30000}"/>
    <cellStyle name="Migliaia 8 3 5 2 2" xfId="31826" xr:uid="{00000000-0005-0000-0000-0000A8A30000}"/>
    <cellStyle name="Migliaia 8 3 5 2 2 2" xfId="36986" xr:uid="{00000000-0005-0000-0000-0000A9A30000}"/>
    <cellStyle name="Migliaia 8 3 5 2 2 3" xfId="42288" xr:uid="{00000000-0005-0000-0000-0000AAA30000}"/>
    <cellStyle name="Migliaia 8 3 5 2 3" xfId="34335" xr:uid="{00000000-0005-0000-0000-0000ABA30000}"/>
    <cellStyle name="Migliaia 8 3 5 2 4" xfId="39637" xr:uid="{00000000-0005-0000-0000-0000ACA30000}"/>
    <cellStyle name="Migliaia 8 3 5 3" xfId="17514" xr:uid="{00000000-0005-0000-0000-0000ADA30000}"/>
    <cellStyle name="Migliaia 8 3 5 3 2" xfId="31268" xr:uid="{00000000-0005-0000-0000-0000AEA30000}"/>
    <cellStyle name="Migliaia 8 3 5 4" xfId="22062" xr:uid="{00000000-0005-0000-0000-0000AFA30000}"/>
    <cellStyle name="Migliaia 8 3 5 5" xfId="13254" xr:uid="{00000000-0005-0000-0000-0000B0A30000}"/>
    <cellStyle name="Migliaia 8 3 6" xfId="3801" xr:uid="{00000000-0005-0000-0000-0000B1A30000}"/>
    <cellStyle name="Migliaia 8 3 6 2" xfId="10369" xr:uid="{00000000-0005-0000-0000-0000B2A30000}"/>
    <cellStyle name="Migliaia 8 3 6 2 2" xfId="31269" xr:uid="{00000000-0005-0000-0000-0000B3A30000}"/>
    <cellStyle name="Migliaia 8 3 6 3" xfId="14604" xr:uid="{00000000-0005-0000-0000-0000B4A30000}"/>
    <cellStyle name="Migliaia 8 3 6 4" xfId="17515" xr:uid="{00000000-0005-0000-0000-0000B5A30000}"/>
    <cellStyle name="Migliaia 8 3 6 5" xfId="22063" xr:uid="{00000000-0005-0000-0000-0000B6A30000}"/>
    <cellStyle name="Migliaia 8 3 6 6" xfId="13255" xr:uid="{00000000-0005-0000-0000-0000B7A30000}"/>
    <cellStyle name="Migliaia 8 3 7" xfId="7831" xr:uid="{00000000-0005-0000-0000-0000B8A30000}"/>
    <cellStyle name="Migliaia 8 3 7 2" xfId="31270" xr:uid="{00000000-0005-0000-0000-0000B9A30000}"/>
    <cellStyle name="Migliaia 8 3 7 3" xfId="22064" xr:uid="{00000000-0005-0000-0000-0000BAA30000}"/>
    <cellStyle name="Migliaia 8 3 8" xfId="13378" xr:uid="{00000000-0005-0000-0000-0000BBA30000}"/>
    <cellStyle name="Migliaia 8 3 8 2" xfId="31271" xr:uid="{00000000-0005-0000-0000-0000BCA30000}"/>
    <cellStyle name="Migliaia 8 3 8 3" xfId="22065" xr:uid="{00000000-0005-0000-0000-0000BDA30000}"/>
    <cellStyle name="Migliaia 8 3 9" xfId="17506" xr:uid="{00000000-0005-0000-0000-0000BEA30000}"/>
    <cellStyle name="Migliaia 8 3 9 2" xfId="31254" xr:uid="{00000000-0005-0000-0000-0000BFA30000}"/>
    <cellStyle name="Migliaia 8 4" xfId="723" xr:uid="{00000000-0005-0000-0000-0000C0A30000}"/>
    <cellStyle name="Migliaia 8 4 10" xfId="2683" xr:uid="{00000000-0005-0000-0000-0000C1A30000}"/>
    <cellStyle name="Migliaia 8 4 2" xfId="4657" xr:uid="{00000000-0005-0000-0000-0000C2A30000}"/>
    <cellStyle name="Migliaia 8 4 2 2" xfId="5209" xr:uid="{00000000-0005-0000-0000-0000C3A30000}"/>
    <cellStyle name="Migliaia 8 4 2 2 2" xfId="31274" xr:uid="{00000000-0005-0000-0000-0000C4A30000}"/>
    <cellStyle name="Migliaia 8 4 2 2 3" xfId="22068" xr:uid="{00000000-0005-0000-0000-0000C5A30000}"/>
    <cellStyle name="Migliaia 8 4 2 3" xfId="8430" xr:uid="{00000000-0005-0000-0000-0000C6A30000}"/>
    <cellStyle name="Migliaia 8 4 2 3 2" xfId="31275" xr:uid="{00000000-0005-0000-0000-0000C7A30000}"/>
    <cellStyle name="Migliaia 8 4 2 3 3" xfId="22069" xr:uid="{00000000-0005-0000-0000-0000C8A30000}"/>
    <cellStyle name="Migliaia 8 4 2 4" xfId="7781" xr:uid="{00000000-0005-0000-0000-0000C9A30000}"/>
    <cellStyle name="Migliaia 8 4 2 4 2" xfId="31273" xr:uid="{00000000-0005-0000-0000-0000CAA30000}"/>
    <cellStyle name="Migliaia 8 4 2 5" xfId="7202" xr:uid="{00000000-0005-0000-0000-0000CBA30000}"/>
    <cellStyle name="Migliaia 8 4 2 5 2" xfId="17975" xr:uid="{00000000-0005-0000-0000-0000CCA30000}"/>
    <cellStyle name="Migliaia 8 4 2 5 3" xfId="43966" xr:uid="{00000000-0005-0000-0000-0000CDA30000}"/>
    <cellStyle name="Migliaia 8 4 2 5 4" xfId="46968" xr:uid="{00000000-0005-0000-0000-0000CEA30000}"/>
    <cellStyle name="Migliaia 8 4 2 5 5" xfId="49984" xr:uid="{00000000-0005-0000-0000-0000CFA30000}"/>
    <cellStyle name="Migliaia 8 4 2 6" xfId="17517" xr:uid="{00000000-0005-0000-0000-0000D0A30000}"/>
    <cellStyle name="Migliaia 8 4 2 7" xfId="22067" xr:uid="{00000000-0005-0000-0000-0000D1A30000}"/>
    <cellStyle name="Migliaia 8 4 3" xfId="5210" xr:uid="{00000000-0005-0000-0000-0000D2A30000}"/>
    <cellStyle name="Migliaia 8 4 3 2" xfId="14590" xr:uid="{00000000-0005-0000-0000-0000D3A30000}"/>
    <cellStyle name="Migliaia 8 4 3 2 2" xfId="31276" xr:uid="{00000000-0005-0000-0000-0000D4A30000}"/>
    <cellStyle name="Migliaia 8 4 3 3" xfId="22070" xr:uid="{00000000-0005-0000-0000-0000D5A30000}"/>
    <cellStyle name="Migliaia 8 4 3 4" xfId="13376" xr:uid="{00000000-0005-0000-0000-0000D6A30000}"/>
    <cellStyle name="Migliaia 8 4 4" xfId="8431" xr:uid="{00000000-0005-0000-0000-0000D7A30000}"/>
    <cellStyle name="Migliaia 8 4 4 2" xfId="31277" xr:uid="{00000000-0005-0000-0000-0000D8A30000}"/>
    <cellStyle name="Migliaia 8 4 4 3" xfId="22071" xr:uid="{00000000-0005-0000-0000-0000D9A30000}"/>
    <cellStyle name="Migliaia 8 4 5" xfId="7780" xr:uid="{00000000-0005-0000-0000-0000DAA30000}"/>
    <cellStyle name="Migliaia 8 4 5 2" xfId="31278" xr:uid="{00000000-0005-0000-0000-0000DBA30000}"/>
    <cellStyle name="Migliaia 8 4 5 3" xfId="22072" xr:uid="{00000000-0005-0000-0000-0000DCA30000}"/>
    <cellStyle name="Migliaia 8 4 6" xfId="7201" xr:uid="{00000000-0005-0000-0000-0000DDA30000}"/>
    <cellStyle name="Migliaia 8 4 6 2" xfId="17974" xr:uid="{00000000-0005-0000-0000-0000DEA30000}"/>
    <cellStyle name="Migliaia 8 4 6 2 2" xfId="31279" xr:uid="{00000000-0005-0000-0000-0000DFA30000}"/>
    <cellStyle name="Migliaia 8 4 6 3" xfId="22073" xr:uid="{00000000-0005-0000-0000-0000E0A30000}"/>
    <cellStyle name="Migliaia 8 4 6 4" xfId="43001" xr:uid="{00000000-0005-0000-0000-0000E1A30000}"/>
    <cellStyle name="Migliaia 8 4 6 5" xfId="45210" xr:uid="{00000000-0005-0000-0000-0000E2A30000}"/>
    <cellStyle name="Migliaia 8 4 6 6" xfId="46967" xr:uid="{00000000-0005-0000-0000-0000E3A30000}"/>
    <cellStyle name="Migliaia 8 4 6 7" xfId="49983" xr:uid="{00000000-0005-0000-0000-0000E4A30000}"/>
    <cellStyle name="Migliaia 8 4 7" xfId="17516" xr:uid="{00000000-0005-0000-0000-0000E5A30000}"/>
    <cellStyle name="Migliaia 8 4 7 2" xfId="31280" xr:uid="{00000000-0005-0000-0000-0000E6A30000}"/>
    <cellStyle name="Migliaia 8 4 7 3" xfId="22074" xr:uid="{00000000-0005-0000-0000-0000E7A30000}"/>
    <cellStyle name="Migliaia 8 4 8" xfId="31272" xr:uid="{00000000-0005-0000-0000-0000E8A30000}"/>
    <cellStyle name="Migliaia 8 4 9" xfId="22066" xr:uid="{00000000-0005-0000-0000-0000E9A30000}"/>
    <cellStyle name="Migliaia 8 5" xfId="724" xr:uid="{00000000-0005-0000-0000-0000EAA30000}"/>
    <cellStyle name="Migliaia 8 5 2" xfId="4658" xr:uid="{00000000-0005-0000-0000-0000EBA30000}"/>
    <cellStyle name="Migliaia 8 5 2 2" xfId="14850" xr:uid="{00000000-0005-0000-0000-0000ECA30000}"/>
    <cellStyle name="Migliaia 8 5 2 2 2" xfId="31282" xr:uid="{00000000-0005-0000-0000-0000EDA30000}"/>
    <cellStyle name="Migliaia 8 5 2 3" xfId="17519" xr:uid="{00000000-0005-0000-0000-0000EEA30000}"/>
    <cellStyle name="Migliaia 8 5 2 4" xfId="22076" xr:uid="{00000000-0005-0000-0000-0000EFA30000}"/>
    <cellStyle name="Migliaia 8 5 2 5" xfId="13256" xr:uid="{00000000-0005-0000-0000-0000F0A30000}"/>
    <cellStyle name="Migliaia 8 5 3" xfId="7782" xr:uid="{00000000-0005-0000-0000-0000F1A30000}"/>
    <cellStyle name="Migliaia 8 5 3 2" xfId="31283" xr:uid="{00000000-0005-0000-0000-0000F2A30000}"/>
    <cellStyle name="Migliaia 8 5 3 3" xfId="22077" xr:uid="{00000000-0005-0000-0000-0000F3A30000}"/>
    <cellStyle name="Migliaia 8 5 4" xfId="7203" xr:uid="{00000000-0005-0000-0000-0000F4A30000}"/>
    <cellStyle name="Migliaia 8 5 4 2" xfId="17976" xr:uid="{00000000-0005-0000-0000-0000F5A30000}"/>
    <cellStyle name="Migliaia 8 5 4 2 2" xfId="31284" xr:uid="{00000000-0005-0000-0000-0000F6A30000}"/>
    <cellStyle name="Migliaia 8 5 4 3" xfId="22078" xr:uid="{00000000-0005-0000-0000-0000F7A30000}"/>
    <cellStyle name="Migliaia 8 5 4 4" xfId="44767" xr:uid="{00000000-0005-0000-0000-0000F8A30000}"/>
    <cellStyle name="Migliaia 8 5 4 5" xfId="45211" xr:uid="{00000000-0005-0000-0000-0000F9A30000}"/>
    <cellStyle name="Migliaia 8 5 4 6" xfId="46969" xr:uid="{00000000-0005-0000-0000-0000FAA30000}"/>
    <cellStyle name="Migliaia 8 5 4 7" xfId="49985" xr:uid="{00000000-0005-0000-0000-0000FBA30000}"/>
    <cellStyle name="Migliaia 8 5 5" xfId="17518" xr:uid="{00000000-0005-0000-0000-0000FCA30000}"/>
    <cellStyle name="Migliaia 8 5 5 2" xfId="31285" xr:uid="{00000000-0005-0000-0000-0000FDA30000}"/>
    <cellStyle name="Migliaia 8 5 5 3" xfId="22079" xr:uid="{00000000-0005-0000-0000-0000FEA30000}"/>
    <cellStyle name="Migliaia 8 5 5 4" xfId="45212" xr:uid="{00000000-0005-0000-0000-0000FFA30000}"/>
    <cellStyle name="Migliaia 8 5 6" xfId="22080" xr:uid="{00000000-0005-0000-0000-000000A40000}"/>
    <cellStyle name="Migliaia 8 5 6 2" xfId="31286" xr:uid="{00000000-0005-0000-0000-000001A40000}"/>
    <cellStyle name="Migliaia 8 5 7" xfId="31281" xr:uid="{00000000-0005-0000-0000-000002A40000}"/>
    <cellStyle name="Migliaia 8 5 8" xfId="22075" xr:uid="{00000000-0005-0000-0000-000003A40000}"/>
    <cellStyle name="Migliaia 8 5 9" xfId="2684" xr:uid="{00000000-0005-0000-0000-000004A40000}"/>
    <cellStyle name="Migliaia 8 6" xfId="2679" xr:uid="{00000000-0005-0000-0000-000005A40000}"/>
    <cellStyle name="Migliaia 8 6 2" xfId="4653" xr:uid="{00000000-0005-0000-0000-000006A40000}"/>
    <cellStyle name="Migliaia 8 6 2 2" xfId="6109" xr:uid="{00000000-0005-0000-0000-000007A40000}"/>
    <cellStyle name="Migliaia 8 6 2 3" xfId="14453" xr:uid="{00000000-0005-0000-0000-000008A40000}"/>
    <cellStyle name="Migliaia 8 6 2 4" xfId="17521" xr:uid="{00000000-0005-0000-0000-000009A40000}"/>
    <cellStyle name="Migliaia 8 6 2 5" xfId="28781" xr:uid="{00000000-0005-0000-0000-00000AA40000}"/>
    <cellStyle name="Migliaia 8 6 2 6" xfId="13258" xr:uid="{00000000-0005-0000-0000-00000BA40000}"/>
    <cellStyle name="Migliaia 8 6 3" xfId="5861" xr:uid="{00000000-0005-0000-0000-00000CA40000}"/>
    <cellStyle name="Migliaia 8 6 3 2" xfId="31827" xr:uid="{00000000-0005-0000-0000-00000DA40000}"/>
    <cellStyle name="Migliaia 8 6 3 2 2" xfId="36987" xr:uid="{00000000-0005-0000-0000-00000EA40000}"/>
    <cellStyle name="Migliaia 8 6 3 2 3" xfId="42289" xr:uid="{00000000-0005-0000-0000-00000FA40000}"/>
    <cellStyle name="Migliaia 8 6 3 3" xfId="34336" xr:uid="{00000000-0005-0000-0000-000010A40000}"/>
    <cellStyle name="Migliaia 8 6 3 4" xfId="39638" xr:uid="{00000000-0005-0000-0000-000011A40000}"/>
    <cellStyle name="Migliaia 8 6 4" xfId="17520" xr:uid="{00000000-0005-0000-0000-000012A40000}"/>
    <cellStyle name="Migliaia 8 6 4 2" xfId="31287" xr:uid="{00000000-0005-0000-0000-000013A40000}"/>
    <cellStyle name="Migliaia 8 6 5" xfId="22081" xr:uid="{00000000-0005-0000-0000-000014A40000}"/>
    <cellStyle name="Migliaia 8 6 6" xfId="13257" xr:uid="{00000000-0005-0000-0000-000015A40000}"/>
    <cellStyle name="Migliaia 8 7" xfId="4192" xr:uid="{00000000-0005-0000-0000-000016A40000}"/>
    <cellStyle name="Migliaia 8 7 2" xfId="10662" xr:uid="{00000000-0005-0000-0000-000017A40000}"/>
    <cellStyle name="Migliaia 8 7 2 2" xfId="31828" xr:uid="{00000000-0005-0000-0000-000018A40000}"/>
    <cellStyle name="Migliaia 8 7 2 2 2" xfId="36988" xr:uid="{00000000-0005-0000-0000-000019A40000}"/>
    <cellStyle name="Migliaia 8 7 2 2 3" xfId="42290" xr:uid="{00000000-0005-0000-0000-00001AA40000}"/>
    <cellStyle name="Migliaia 8 7 2 3" xfId="34337" xr:uid="{00000000-0005-0000-0000-00001BA40000}"/>
    <cellStyle name="Migliaia 8 7 2 4" xfId="39639" xr:uid="{00000000-0005-0000-0000-00001CA40000}"/>
    <cellStyle name="Migliaia 8 7 3" xfId="17522" xr:uid="{00000000-0005-0000-0000-00001DA40000}"/>
    <cellStyle name="Migliaia 8 7 3 2" xfId="31288" xr:uid="{00000000-0005-0000-0000-00001EA40000}"/>
    <cellStyle name="Migliaia 8 7 4" xfId="22082" xr:uid="{00000000-0005-0000-0000-00001FA40000}"/>
    <cellStyle name="Migliaia 8 7 5" xfId="13259" xr:uid="{00000000-0005-0000-0000-000020A40000}"/>
    <cellStyle name="Migliaia 8 8" xfId="3799" xr:uid="{00000000-0005-0000-0000-000021A40000}"/>
    <cellStyle name="Migliaia 8 8 2" xfId="10367" xr:uid="{00000000-0005-0000-0000-000022A40000}"/>
    <cellStyle name="Migliaia 8 8 2 2" xfId="31829" xr:uid="{00000000-0005-0000-0000-000023A40000}"/>
    <cellStyle name="Migliaia 8 8 2 2 2" xfId="36989" xr:uid="{00000000-0005-0000-0000-000024A40000}"/>
    <cellStyle name="Migliaia 8 8 2 2 3" xfId="42291" xr:uid="{00000000-0005-0000-0000-000025A40000}"/>
    <cellStyle name="Migliaia 8 8 2 3" xfId="34338" xr:uid="{00000000-0005-0000-0000-000026A40000}"/>
    <cellStyle name="Migliaia 8 8 2 4" xfId="39640" xr:uid="{00000000-0005-0000-0000-000027A40000}"/>
    <cellStyle name="Migliaia 8 8 3" xfId="17523" xr:uid="{00000000-0005-0000-0000-000028A40000}"/>
    <cellStyle name="Migliaia 8 8 3 2" xfId="31289" xr:uid="{00000000-0005-0000-0000-000029A40000}"/>
    <cellStyle name="Migliaia 8 8 4" xfId="22083" xr:uid="{00000000-0005-0000-0000-00002AA40000}"/>
    <cellStyle name="Migliaia 8 8 5" xfId="13260" xr:uid="{00000000-0005-0000-0000-00002BA40000}"/>
    <cellStyle name="Migliaia 8 9" xfId="13559" xr:uid="{00000000-0005-0000-0000-00002CA40000}"/>
    <cellStyle name="Migliaia 8 9 2" xfId="31290" xr:uid="{00000000-0005-0000-0000-00002DA40000}"/>
    <cellStyle name="Migliaia 8 9 3" xfId="22084" xr:uid="{00000000-0005-0000-0000-00002EA40000}"/>
    <cellStyle name="Migliaia 9" xfId="725" xr:uid="{00000000-0005-0000-0000-00002FA40000}"/>
    <cellStyle name="Migliaia 9 10" xfId="17524" xr:uid="{00000000-0005-0000-0000-000030A40000}"/>
    <cellStyle name="Migliaia 9 10 2" xfId="31291" xr:uid="{00000000-0005-0000-0000-000031A40000}"/>
    <cellStyle name="Migliaia 9 11" xfId="22085" xr:uid="{00000000-0005-0000-0000-000032A40000}"/>
    <cellStyle name="Migliaia 9 12" xfId="1963" xr:uid="{00000000-0005-0000-0000-000033A40000}"/>
    <cellStyle name="Migliaia 9 2" xfId="726" xr:uid="{00000000-0005-0000-0000-000034A40000}"/>
    <cellStyle name="Migliaia 9 2 2" xfId="2686" xr:uid="{00000000-0005-0000-0000-000035A40000}"/>
    <cellStyle name="Migliaia 9 2 2 2" xfId="4660" xr:uid="{00000000-0005-0000-0000-000036A40000}"/>
    <cellStyle name="Migliaia 9 2 2 2 2" xfId="10729" xr:uid="{00000000-0005-0000-0000-000037A40000}"/>
    <cellStyle name="Migliaia 9 2 2 2 2 2" xfId="31294" xr:uid="{00000000-0005-0000-0000-000038A40000}"/>
    <cellStyle name="Migliaia 9 2 2 2 3" xfId="14851" xr:uid="{00000000-0005-0000-0000-000039A40000}"/>
    <cellStyle name="Migliaia 9 2 2 2 4" xfId="17527" xr:uid="{00000000-0005-0000-0000-00003AA40000}"/>
    <cellStyle name="Migliaia 9 2 2 2 5" xfId="22088" xr:uid="{00000000-0005-0000-0000-00003BA40000}"/>
    <cellStyle name="Migliaia 9 2 2 2 6" xfId="13261" xr:uid="{00000000-0005-0000-0000-00003CA40000}"/>
    <cellStyle name="Migliaia 9 2 2 3" xfId="7954" xr:uid="{00000000-0005-0000-0000-00003DA40000}"/>
    <cellStyle name="Migliaia 9 2 2 3 2" xfId="31830" xr:uid="{00000000-0005-0000-0000-00003EA40000}"/>
    <cellStyle name="Migliaia 9 2 2 3 2 2" xfId="36990" xr:uid="{00000000-0005-0000-0000-00003FA40000}"/>
    <cellStyle name="Migliaia 9 2 2 3 2 3" xfId="42292" xr:uid="{00000000-0005-0000-0000-000040A40000}"/>
    <cellStyle name="Migliaia 9 2 2 3 3" xfId="34339" xr:uid="{00000000-0005-0000-0000-000041A40000}"/>
    <cellStyle name="Migliaia 9 2 2 3 4" xfId="39641" xr:uid="{00000000-0005-0000-0000-000042A40000}"/>
    <cellStyle name="Migliaia 9 2 2 4" xfId="7204" xr:uid="{00000000-0005-0000-0000-000043A40000}"/>
    <cellStyle name="Migliaia 9 2 2 4 2" xfId="17977" xr:uid="{00000000-0005-0000-0000-000044A40000}"/>
    <cellStyle name="Migliaia 9 2 2 4 3" xfId="31293" xr:uid="{00000000-0005-0000-0000-000045A40000}"/>
    <cellStyle name="Migliaia 9 2 2 4 4" xfId="42552" xr:uid="{00000000-0005-0000-0000-000046A40000}"/>
    <cellStyle name="Migliaia 9 2 2 4 5" xfId="46970" xr:uid="{00000000-0005-0000-0000-000047A40000}"/>
    <cellStyle name="Migliaia 9 2 2 4 6" xfId="49986" xr:uid="{00000000-0005-0000-0000-000048A40000}"/>
    <cellStyle name="Migliaia 9 2 2 5" xfId="17526" xr:uid="{00000000-0005-0000-0000-000049A40000}"/>
    <cellStyle name="Migliaia 9 2 2 6" xfId="22087" xr:uid="{00000000-0005-0000-0000-00004AA40000}"/>
    <cellStyle name="Migliaia 9 2 3" xfId="4196" xr:uid="{00000000-0005-0000-0000-00004BA40000}"/>
    <cellStyle name="Migliaia 9 2 3 2" xfId="10666" xr:uid="{00000000-0005-0000-0000-00004CA40000}"/>
    <cellStyle name="Migliaia 9 2 3 2 2" xfId="31831" xr:uid="{00000000-0005-0000-0000-00004DA40000}"/>
    <cellStyle name="Migliaia 9 2 3 2 2 2" xfId="36991" xr:uid="{00000000-0005-0000-0000-00004EA40000}"/>
    <cellStyle name="Migliaia 9 2 3 2 2 3" xfId="42293" xr:uid="{00000000-0005-0000-0000-00004FA40000}"/>
    <cellStyle name="Migliaia 9 2 3 2 3" xfId="34340" xr:uid="{00000000-0005-0000-0000-000050A40000}"/>
    <cellStyle name="Migliaia 9 2 3 2 4" xfId="39642" xr:uid="{00000000-0005-0000-0000-000051A40000}"/>
    <cellStyle name="Migliaia 9 2 3 3" xfId="17528" xr:uid="{00000000-0005-0000-0000-000052A40000}"/>
    <cellStyle name="Migliaia 9 2 3 3 2" xfId="31295" xr:uid="{00000000-0005-0000-0000-000053A40000}"/>
    <cellStyle name="Migliaia 9 2 3 4" xfId="22089" xr:uid="{00000000-0005-0000-0000-000054A40000}"/>
    <cellStyle name="Migliaia 9 2 3 5" xfId="13262" xr:uid="{00000000-0005-0000-0000-000055A40000}"/>
    <cellStyle name="Migliaia 9 2 4" xfId="3804" xr:uid="{00000000-0005-0000-0000-000056A40000}"/>
    <cellStyle name="Migliaia 9 2 4 2" xfId="10371" xr:uid="{00000000-0005-0000-0000-000057A40000}"/>
    <cellStyle name="Migliaia 9 2 4 2 2" xfId="31296" xr:uid="{00000000-0005-0000-0000-000058A40000}"/>
    <cellStyle name="Migliaia 9 2 4 3" xfId="14907" xr:uid="{00000000-0005-0000-0000-000059A40000}"/>
    <cellStyle name="Migliaia 9 2 4 4" xfId="17529" xr:uid="{00000000-0005-0000-0000-00005AA40000}"/>
    <cellStyle name="Migliaia 9 2 4 5" xfId="22090" xr:uid="{00000000-0005-0000-0000-00005BA40000}"/>
    <cellStyle name="Migliaia 9 2 4 6" xfId="13263" xr:uid="{00000000-0005-0000-0000-00005CA40000}"/>
    <cellStyle name="Migliaia 9 2 5" xfId="9469" xr:uid="{00000000-0005-0000-0000-00005DA40000}"/>
    <cellStyle name="Migliaia 9 2 5 2" xfId="31297" xr:uid="{00000000-0005-0000-0000-00005EA40000}"/>
    <cellStyle name="Migliaia 9 2 5 3" xfId="22091" xr:uid="{00000000-0005-0000-0000-00005FA40000}"/>
    <cellStyle name="Migliaia 9 2 6" xfId="17525" xr:uid="{00000000-0005-0000-0000-000060A40000}"/>
    <cellStyle name="Migliaia 9 2 6 2" xfId="31298" xr:uid="{00000000-0005-0000-0000-000061A40000}"/>
    <cellStyle name="Migliaia 9 2 6 3" xfId="22092" xr:uid="{00000000-0005-0000-0000-000062A40000}"/>
    <cellStyle name="Migliaia 9 2 7" xfId="31292" xr:uid="{00000000-0005-0000-0000-000063A40000}"/>
    <cellStyle name="Migliaia 9 2 8" xfId="22086" xr:uid="{00000000-0005-0000-0000-000064A40000}"/>
    <cellStyle name="Migliaia 9 2 9" xfId="1964" xr:uid="{00000000-0005-0000-0000-000065A40000}"/>
    <cellStyle name="Migliaia 9 3" xfId="727" xr:uid="{00000000-0005-0000-0000-000066A40000}"/>
    <cellStyle name="Migliaia 9 3 10" xfId="22093" xr:uid="{00000000-0005-0000-0000-000067A40000}"/>
    <cellStyle name="Migliaia 9 3 11" xfId="13264" xr:uid="{00000000-0005-0000-0000-000068A40000}"/>
    <cellStyle name="Migliaia 9 3 12" xfId="1965" xr:uid="{00000000-0005-0000-0000-000069A40000}"/>
    <cellStyle name="Migliaia 9 3 2" xfId="728" xr:uid="{00000000-0005-0000-0000-00006AA40000}"/>
    <cellStyle name="Migliaia 9 3 2 2" xfId="4662" xr:uid="{00000000-0005-0000-0000-00006BA40000}"/>
    <cellStyle name="Migliaia 9 3 2 2 2" xfId="8432" xr:uid="{00000000-0005-0000-0000-00006CA40000}"/>
    <cellStyle name="Migliaia 9 3 2 2 2 2" xfId="14852" xr:uid="{00000000-0005-0000-0000-00006DA40000}"/>
    <cellStyle name="Migliaia 9 3 2 2 2 2 2" xfId="18210" xr:uid="{00000000-0005-0000-0000-00006EA40000}"/>
    <cellStyle name="Migliaia 9 3 2 2 2 2 3" xfId="31302" xr:uid="{00000000-0005-0000-0000-00006FA40000}"/>
    <cellStyle name="Migliaia 9 3 2 2 2 3" xfId="22096" xr:uid="{00000000-0005-0000-0000-000070A40000}"/>
    <cellStyle name="Migliaia 9 3 2 2 2 4" xfId="21391" xr:uid="{00000000-0005-0000-0000-000071A40000}"/>
    <cellStyle name="Migliaia 9 3 2 2 2 5" xfId="47216" xr:uid="{00000000-0005-0000-0000-000072A40000}"/>
    <cellStyle name="Migliaia 9 3 2 2 2 6" xfId="50232" xr:uid="{00000000-0005-0000-0000-000073A40000}"/>
    <cellStyle name="Migliaia 9 3 2 2 2 7" xfId="14009" xr:uid="{00000000-0005-0000-0000-000074A40000}"/>
    <cellStyle name="Migliaia 9 3 2 2 3" xfId="8460" xr:uid="{00000000-0005-0000-0000-000075A40000}"/>
    <cellStyle name="Migliaia 9 3 2 2 3 2" xfId="31301" xr:uid="{00000000-0005-0000-0000-000076A40000}"/>
    <cellStyle name="Migliaia 9 3 2 2 4" xfId="7205" xr:uid="{00000000-0005-0000-0000-000077A40000}"/>
    <cellStyle name="Migliaia 9 3 2 2 4 2" xfId="17978" xr:uid="{00000000-0005-0000-0000-000078A40000}"/>
    <cellStyle name="Migliaia 9 3 2 2 4 3" xfId="43293" xr:uid="{00000000-0005-0000-0000-000079A40000}"/>
    <cellStyle name="Migliaia 9 3 2 2 4 4" xfId="46971" xr:uid="{00000000-0005-0000-0000-00007AA40000}"/>
    <cellStyle name="Migliaia 9 3 2 2 4 5" xfId="49987" xr:uid="{00000000-0005-0000-0000-00007BA40000}"/>
    <cellStyle name="Migliaia 9 3 2 2 5" xfId="17532" xr:uid="{00000000-0005-0000-0000-00007CA40000}"/>
    <cellStyle name="Migliaia 9 3 2 2 6" xfId="22095" xr:uid="{00000000-0005-0000-0000-00007DA40000}"/>
    <cellStyle name="Migliaia 9 3 2 3" xfId="3806" xr:uid="{00000000-0005-0000-0000-00007EA40000}"/>
    <cellStyle name="Migliaia 9 3 2 3 2" xfId="8698" xr:uid="{00000000-0005-0000-0000-00007FA40000}"/>
    <cellStyle name="Migliaia 9 3 2 3 2 2" xfId="31303" xr:uid="{00000000-0005-0000-0000-000080A40000}"/>
    <cellStyle name="Migliaia 9 3 2 3 3" xfId="8433" xr:uid="{00000000-0005-0000-0000-000081A40000}"/>
    <cellStyle name="Migliaia 9 3 2 3 4" xfId="17533" xr:uid="{00000000-0005-0000-0000-000082A40000}"/>
    <cellStyle name="Migliaia 9 3 2 3 5" xfId="22097" xr:uid="{00000000-0005-0000-0000-000083A40000}"/>
    <cellStyle name="Migliaia 9 3 2 3 6" xfId="13265" xr:uid="{00000000-0005-0000-0000-000084A40000}"/>
    <cellStyle name="Migliaia 9 3 2 4" xfId="7783" xr:uid="{00000000-0005-0000-0000-000085A40000}"/>
    <cellStyle name="Migliaia 9 3 2 4 2" xfId="14426" xr:uid="{00000000-0005-0000-0000-000086A40000}"/>
    <cellStyle name="Migliaia 9 3 2 4 2 2" xfId="31304" xr:uid="{00000000-0005-0000-0000-000087A40000}"/>
    <cellStyle name="Migliaia 9 3 2 4 3" xfId="22098" xr:uid="{00000000-0005-0000-0000-000088A40000}"/>
    <cellStyle name="Migliaia 9 3 2 4 4" xfId="13562" xr:uid="{00000000-0005-0000-0000-000089A40000}"/>
    <cellStyle name="Migliaia 9 3 2 5" xfId="13374" xr:uid="{00000000-0005-0000-0000-00008AA40000}"/>
    <cellStyle name="Migliaia 9 3 2 5 2" xfId="31305" xr:uid="{00000000-0005-0000-0000-00008BA40000}"/>
    <cellStyle name="Migliaia 9 3 2 5 3" xfId="22099" xr:uid="{00000000-0005-0000-0000-00008CA40000}"/>
    <cellStyle name="Migliaia 9 3 2 6" xfId="17531" xr:uid="{00000000-0005-0000-0000-00008DA40000}"/>
    <cellStyle name="Migliaia 9 3 2 6 2" xfId="31306" xr:uid="{00000000-0005-0000-0000-00008EA40000}"/>
    <cellStyle name="Migliaia 9 3 2 6 3" xfId="22100" xr:uid="{00000000-0005-0000-0000-00008FA40000}"/>
    <cellStyle name="Migliaia 9 3 2 7" xfId="31300" xr:uid="{00000000-0005-0000-0000-000090A40000}"/>
    <cellStyle name="Migliaia 9 3 2 8" xfId="22094" xr:uid="{00000000-0005-0000-0000-000091A40000}"/>
    <cellStyle name="Migliaia 9 3 2 9" xfId="2688" xr:uid="{00000000-0005-0000-0000-000092A40000}"/>
    <cellStyle name="Migliaia 9 3 3" xfId="2687" xr:uid="{00000000-0005-0000-0000-000093A40000}"/>
    <cellStyle name="Migliaia 9 3 3 2" xfId="4661" xr:uid="{00000000-0005-0000-0000-000094A40000}"/>
    <cellStyle name="Migliaia 9 3 3 2 2" xfId="6112" xr:uid="{00000000-0005-0000-0000-000095A40000}"/>
    <cellStyle name="Migliaia 9 3 3 2 2 2" xfId="31308" xr:uid="{00000000-0005-0000-0000-000096A40000}"/>
    <cellStyle name="Migliaia 9 3 3 2 3" xfId="14591" xr:uid="{00000000-0005-0000-0000-000097A40000}"/>
    <cellStyle name="Migliaia 9 3 3 2 4" xfId="17535" xr:uid="{00000000-0005-0000-0000-000098A40000}"/>
    <cellStyle name="Migliaia 9 3 3 2 5" xfId="22102" xr:uid="{00000000-0005-0000-0000-000099A40000}"/>
    <cellStyle name="Migliaia 9 3 3 2 6" xfId="13267" xr:uid="{00000000-0005-0000-0000-00009AA40000}"/>
    <cellStyle name="Migliaia 9 3 3 3" xfId="5864" xr:uid="{00000000-0005-0000-0000-00009BA40000}"/>
    <cellStyle name="Migliaia 9 3 3 3 2" xfId="31309" xr:uid="{00000000-0005-0000-0000-00009CA40000}"/>
    <cellStyle name="Migliaia 9 3 3 3 3" xfId="22103" xr:uid="{00000000-0005-0000-0000-00009DA40000}"/>
    <cellStyle name="Migliaia 9 3 3 4" xfId="17534" xr:uid="{00000000-0005-0000-0000-00009EA40000}"/>
    <cellStyle name="Migliaia 9 3 3 4 2" xfId="31310" xr:uid="{00000000-0005-0000-0000-00009FA40000}"/>
    <cellStyle name="Migliaia 9 3 3 4 3" xfId="22104" xr:uid="{00000000-0005-0000-0000-0000A0A40000}"/>
    <cellStyle name="Migliaia 9 3 3 4 4" xfId="45213" xr:uid="{00000000-0005-0000-0000-0000A1A40000}"/>
    <cellStyle name="Migliaia 9 3 3 5" xfId="22105" xr:uid="{00000000-0005-0000-0000-0000A2A40000}"/>
    <cellStyle name="Migliaia 9 3 3 5 2" xfId="31311" xr:uid="{00000000-0005-0000-0000-0000A3A40000}"/>
    <cellStyle name="Migliaia 9 3 3 5 3" xfId="45214" xr:uid="{00000000-0005-0000-0000-0000A4A40000}"/>
    <cellStyle name="Migliaia 9 3 3 6" xfId="31307" xr:uid="{00000000-0005-0000-0000-0000A5A40000}"/>
    <cellStyle name="Migliaia 9 3 3 7" xfId="22101" xr:uid="{00000000-0005-0000-0000-0000A6A40000}"/>
    <cellStyle name="Migliaia 9 3 3 8" xfId="13266" xr:uid="{00000000-0005-0000-0000-0000A7A40000}"/>
    <cellStyle name="Migliaia 9 3 4" xfId="3327" xr:uid="{00000000-0005-0000-0000-0000A8A40000}"/>
    <cellStyle name="Migliaia 9 3 4 2" xfId="4837" xr:uid="{00000000-0005-0000-0000-0000A9A40000}"/>
    <cellStyle name="Migliaia 9 3 4 2 2" xfId="10789" xr:uid="{00000000-0005-0000-0000-0000AAA40000}"/>
    <cellStyle name="Migliaia 9 3 4 2 3" xfId="14448" xr:uid="{00000000-0005-0000-0000-0000ABA40000}"/>
    <cellStyle name="Migliaia 9 3 4 2 4" xfId="17537" xr:uid="{00000000-0005-0000-0000-0000ACA40000}"/>
    <cellStyle name="Migliaia 9 3 4 2 5" xfId="28782" xr:uid="{00000000-0005-0000-0000-0000ADA40000}"/>
    <cellStyle name="Migliaia 9 3 4 2 6" xfId="13269" xr:uid="{00000000-0005-0000-0000-0000AEA40000}"/>
    <cellStyle name="Migliaia 9 3 4 3" xfId="10037" xr:uid="{00000000-0005-0000-0000-0000AFA40000}"/>
    <cellStyle name="Migliaia 9 3 4 3 2" xfId="31832" xr:uid="{00000000-0005-0000-0000-0000B0A40000}"/>
    <cellStyle name="Migliaia 9 3 4 3 2 2" xfId="36992" xr:uid="{00000000-0005-0000-0000-0000B1A40000}"/>
    <cellStyle name="Migliaia 9 3 4 3 2 3" xfId="42294" xr:uid="{00000000-0005-0000-0000-0000B2A40000}"/>
    <cellStyle name="Migliaia 9 3 4 3 3" xfId="34341" xr:uid="{00000000-0005-0000-0000-0000B3A40000}"/>
    <cellStyle name="Migliaia 9 3 4 3 4" xfId="39643" xr:uid="{00000000-0005-0000-0000-0000B4A40000}"/>
    <cellStyle name="Migliaia 9 3 4 4" xfId="17536" xr:uid="{00000000-0005-0000-0000-0000B5A40000}"/>
    <cellStyle name="Migliaia 9 3 4 4 2" xfId="31312" xr:uid="{00000000-0005-0000-0000-0000B6A40000}"/>
    <cellStyle name="Migliaia 9 3 4 5" xfId="22106" xr:uid="{00000000-0005-0000-0000-0000B7A40000}"/>
    <cellStyle name="Migliaia 9 3 4 6" xfId="13268" xr:uid="{00000000-0005-0000-0000-0000B8A40000}"/>
    <cellStyle name="Migliaia 9 3 5" xfId="4197" xr:uid="{00000000-0005-0000-0000-0000B9A40000}"/>
    <cellStyle name="Migliaia 9 3 5 2" xfId="10667" xr:uid="{00000000-0005-0000-0000-0000BAA40000}"/>
    <cellStyle name="Migliaia 9 3 5 2 2" xfId="31833" xr:uid="{00000000-0005-0000-0000-0000BBA40000}"/>
    <cellStyle name="Migliaia 9 3 5 2 2 2" xfId="36993" xr:uid="{00000000-0005-0000-0000-0000BCA40000}"/>
    <cellStyle name="Migliaia 9 3 5 2 2 3" xfId="42295" xr:uid="{00000000-0005-0000-0000-0000BDA40000}"/>
    <cellStyle name="Migliaia 9 3 5 2 3" xfId="34342" xr:uid="{00000000-0005-0000-0000-0000BEA40000}"/>
    <cellStyle name="Migliaia 9 3 5 2 4" xfId="39644" xr:uid="{00000000-0005-0000-0000-0000BFA40000}"/>
    <cellStyle name="Migliaia 9 3 5 3" xfId="17538" xr:uid="{00000000-0005-0000-0000-0000C0A40000}"/>
    <cellStyle name="Migliaia 9 3 5 3 2" xfId="31313" xr:uid="{00000000-0005-0000-0000-0000C1A40000}"/>
    <cellStyle name="Migliaia 9 3 5 4" xfId="22107" xr:uid="{00000000-0005-0000-0000-0000C2A40000}"/>
    <cellStyle name="Migliaia 9 3 5 5" xfId="13270" xr:uid="{00000000-0005-0000-0000-0000C3A40000}"/>
    <cellStyle name="Migliaia 9 3 6" xfId="3805" xr:uid="{00000000-0005-0000-0000-0000C4A40000}"/>
    <cellStyle name="Migliaia 9 3 6 2" xfId="10372" xr:uid="{00000000-0005-0000-0000-0000C5A40000}"/>
    <cellStyle name="Migliaia 9 3 6 2 2" xfId="31314" xr:uid="{00000000-0005-0000-0000-0000C6A40000}"/>
    <cellStyle name="Migliaia 9 3 6 3" xfId="14339" xr:uid="{00000000-0005-0000-0000-0000C7A40000}"/>
    <cellStyle name="Migliaia 9 3 6 4" xfId="17539" xr:uid="{00000000-0005-0000-0000-0000C8A40000}"/>
    <cellStyle name="Migliaia 9 3 6 5" xfId="22108" xr:uid="{00000000-0005-0000-0000-0000C9A40000}"/>
    <cellStyle name="Migliaia 9 3 6 6" xfId="13271" xr:uid="{00000000-0005-0000-0000-0000CAA40000}"/>
    <cellStyle name="Migliaia 9 3 7" xfId="8595" xr:uid="{00000000-0005-0000-0000-0000CBA40000}"/>
    <cellStyle name="Migliaia 9 3 7 2" xfId="31315" xr:uid="{00000000-0005-0000-0000-0000CCA40000}"/>
    <cellStyle name="Migliaia 9 3 7 3" xfId="22109" xr:uid="{00000000-0005-0000-0000-0000CDA40000}"/>
    <cellStyle name="Migliaia 9 3 8" xfId="13375" xr:uid="{00000000-0005-0000-0000-0000CEA40000}"/>
    <cellStyle name="Migliaia 9 3 8 2" xfId="31316" xr:uid="{00000000-0005-0000-0000-0000CFA40000}"/>
    <cellStyle name="Migliaia 9 3 8 3" xfId="22110" xr:uid="{00000000-0005-0000-0000-0000D0A40000}"/>
    <cellStyle name="Migliaia 9 3 9" xfId="17530" xr:uid="{00000000-0005-0000-0000-0000D1A40000}"/>
    <cellStyle name="Migliaia 9 3 9 2" xfId="31299" xr:uid="{00000000-0005-0000-0000-0000D2A40000}"/>
    <cellStyle name="Migliaia 9 4" xfId="729" xr:uid="{00000000-0005-0000-0000-0000D3A40000}"/>
    <cellStyle name="Migliaia 9 4 10" xfId="2689" xr:uid="{00000000-0005-0000-0000-0000D4A40000}"/>
    <cellStyle name="Migliaia 9 4 2" xfId="4663" xr:uid="{00000000-0005-0000-0000-0000D5A40000}"/>
    <cellStyle name="Migliaia 9 4 2 2" xfId="5211" xr:uid="{00000000-0005-0000-0000-0000D6A40000}"/>
    <cellStyle name="Migliaia 9 4 2 2 2" xfId="31319" xr:uid="{00000000-0005-0000-0000-0000D7A40000}"/>
    <cellStyle name="Migliaia 9 4 2 2 3" xfId="22113" xr:uid="{00000000-0005-0000-0000-0000D8A40000}"/>
    <cellStyle name="Migliaia 9 4 2 3" xfId="8434" xr:uid="{00000000-0005-0000-0000-0000D9A40000}"/>
    <cellStyle name="Migliaia 9 4 2 3 2" xfId="31320" xr:uid="{00000000-0005-0000-0000-0000DAA40000}"/>
    <cellStyle name="Migliaia 9 4 2 3 3" xfId="22114" xr:uid="{00000000-0005-0000-0000-0000DBA40000}"/>
    <cellStyle name="Migliaia 9 4 2 4" xfId="7785" xr:uid="{00000000-0005-0000-0000-0000DCA40000}"/>
    <cellStyle name="Migliaia 9 4 2 4 2" xfId="31318" xr:uid="{00000000-0005-0000-0000-0000DDA40000}"/>
    <cellStyle name="Migliaia 9 4 2 5" xfId="7207" xr:uid="{00000000-0005-0000-0000-0000DEA40000}"/>
    <cellStyle name="Migliaia 9 4 2 5 2" xfId="17980" xr:uid="{00000000-0005-0000-0000-0000DFA40000}"/>
    <cellStyle name="Migliaia 9 4 2 5 3" xfId="43002" xr:uid="{00000000-0005-0000-0000-0000E0A40000}"/>
    <cellStyle name="Migliaia 9 4 2 5 4" xfId="46973" xr:uid="{00000000-0005-0000-0000-0000E1A40000}"/>
    <cellStyle name="Migliaia 9 4 2 5 5" xfId="49989" xr:uid="{00000000-0005-0000-0000-0000E2A40000}"/>
    <cellStyle name="Migliaia 9 4 2 6" xfId="17541" xr:uid="{00000000-0005-0000-0000-0000E3A40000}"/>
    <cellStyle name="Migliaia 9 4 2 7" xfId="22112" xr:uid="{00000000-0005-0000-0000-0000E4A40000}"/>
    <cellStyle name="Migliaia 9 4 3" xfId="5212" xr:uid="{00000000-0005-0000-0000-0000E5A40000}"/>
    <cellStyle name="Migliaia 9 4 3 2" xfId="14592" xr:uid="{00000000-0005-0000-0000-0000E6A40000}"/>
    <cellStyle name="Migliaia 9 4 3 2 2" xfId="31321" xr:uid="{00000000-0005-0000-0000-0000E7A40000}"/>
    <cellStyle name="Migliaia 9 4 3 3" xfId="22115" xr:uid="{00000000-0005-0000-0000-0000E8A40000}"/>
    <cellStyle name="Migliaia 9 4 3 4" xfId="13373" xr:uid="{00000000-0005-0000-0000-0000E9A40000}"/>
    <cellStyle name="Migliaia 9 4 4" xfId="8435" xr:uid="{00000000-0005-0000-0000-0000EAA40000}"/>
    <cellStyle name="Migliaia 9 4 4 2" xfId="31322" xr:uid="{00000000-0005-0000-0000-0000EBA40000}"/>
    <cellStyle name="Migliaia 9 4 4 3" xfId="22116" xr:uid="{00000000-0005-0000-0000-0000ECA40000}"/>
    <cellStyle name="Migliaia 9 4 5" xfId="7784" xr:uid="{00000000-0005-0000-0000-0000EDA40000}"/>
    <cellStyle name="Migliaia 9 4 5 2" xfId="31323" xr:uid="{00000000-0005-0000-0000-0000EEA40000}"/>
    <cellStyle name="Migliaia 9 4 5 3" xfId="22117" xr:uid="{00000000-0005-0000-0000-0000EFA40000}"/>
    <cellStyle name="Migliaia 9 4 6" xfId="7206" xr:uid="{00000000-0005-0000-0000-0000F0A40000}"/>
    <cellStyle name="Migliaia 9 4 6 2" xfId="17979" xr:uid="{00000000-0005-0000-0000-0000F1A40000}"/>
    <cellStyle name="Migliaia 9 4 6 2 2" xfId="31324" xr:uid="{00000000-0005-0000-0000-0000F2A40000}"/>
    <cellStyle name="Migliaia 9 4 6 3" xfId="22118" xr:uid="{00000000-0005-0000-0000-0000F3A40000}"/>
    <cellStyle name="Migliaia 9 4 6 4" xfId="43803" xr:uid="{00000000-0005-0000-0000-0000F4A40000}"/>
    <cellStyle name="Migliaia 9 4 6 5" xfId="45215" xr:uid="{00000000-0005-0000-0000-0000F5A40000}"/>
    <cellStyle name="Migliaia 9 4 6 6" xfId="46972" xr:uid="{00000000-0005-0000-0000-0000F6A40000}"/>
    <cellStyle name="Migliaia 9 4 6 7" xfId="49988" xr:uid="{00000000-0005-0000-0000-0000F7A40000}"/>
    <cellStyle name="Migliaia 9 4 7" xfId="17540" xr:uid="{00000000-0005-0000-0000-0000F8A40000}"/>
    <cellStyle name="Migliaia 9 4 7 2" xfId="31325" xr:uid="{00000000-0005-0000-0000-0000F9A40000}"/>
    <cellStyle name="Migliaia 9 4 7 3" xfId="22119" xr:uid="{00000000-0005-0000-0000-0000FAA40000}"/>
    <cellStyle name="Migliaia 9 4 8" xfId="31317" xr:uid="{00000000-0005-0000-0000-0000FBA40000}"/>
    <cellStyle name="Migliaia 9 4 9" xfId="22111" xr:uid="{00000000-0005-0000-0000-0000FCA40000}"/>
    <cellStyle name="Migliaia 9 5" xfId="730" xr:uid="{00000000-0005-0000-0000-0000FDA40000}"/>
    <cellStyle name="Migliaia 9 5 2" xfId="4664" xr:uid="{00000000-0005-0000-0000-0000FEA40000}"/>
    <cellStyle name="Migliaia 9 5 2 2" xfId="14853" xr:uid="{00000000-0005-0000-0000-0000FFA40000}"/>
    <cellStyle name="Migliaia 9 5 2 2 2" xfId="31327" xr:uid="{00000000-0005-0000-0000-000000A50000}"/>
    <cellStyle name="Migliaia 9 5 2 3" xfId="17543" xr:uid="{00000000-0005-0000-0000-000001A50000}"/>
    <cellStyle name="Migliaia 9 5 2 4" xfId="22121" xr:uid="{00000000-0005-0000-0000-000002A50000}"/>
    <cellStyle name="Migliaia 9 5 2 5" xfId="13272" xr:uid="{00000000-0005-0000-0000-000003A50000}"/>
    <cellStyle name="Migliaia 9 5 3" xfId="7786" xr:uid="{00000000-0005-0000-0000-000004A50000}"/>
    <cellStyle name="Migliaia 9 5 3 2" xfId="31328" xr:uid="{00000000-0005-0000-0000-000005A50000}"/>
    <cellStyle name="Migliaia 9 5 3 3" xfId="22122" xr:uid="{00000000-0005-0000-0000-000006A50000}"/>
    <cellStyle name="Migliaia 9 5 4" xfId="7208" xr:uid="{00000000-0005-0000-0000-000007A50000}"/>
    <cellStyle name="Migliaia 9 5 4 2" xfId="17981" xr:uid="{00000000-0005-0000-0000-000008A50000}"/>
    <cellStyle name="Migliaia 9 5 4 2 2" xfId="31329" xr:uid="{00000000-0005-0000-0000-000009A50000}"/>
    <cellStyle name="Migliaia 9 5 4 3" xfId="22123" xr:uid="{00000000-0005-0000-0000-00000AA50000}"/>
    <cellStyle name="Migliaia 9 5 4 4" xfId="44547" xr:uid="{00000000-0005-0000-0000-00000BA50000}"/>
    <cellStyle name="Migliaia 9 5 4 5" xfId="45216" xr:uid="{00000000-0005-0000-0000-00000CA50000}"/>
    <cellStyle name="Migliaia 9 5 4 6" xfId="46974" xr:uid="{00000000-0005-0000-0000-00000DA50000}"/>
    <cellStyle name="Migliaia 9 5 4 7" xfId="49990" xr:uid="{00000000-0005-0000-0000-00000EA50000}"/>
    <cellStyle name="Migliaia 9 5 5" xfId="17542" xr:uid="{00000000-0005-0000-0000-00000FA50000}"/>
    <cellStyle name="Migliaia 9 5 5 2" xfId="31330" xr:uid="{00000000-0005-0000-0000-000010A50000}"/>
    <cellStyle name="Migliaia 9 5 5 3" xfId="22124" xr:uid="{00000000-0005-0000-0000-000011A50000}"/>
    <cellStyle name="Migliaia 9 5 5 4" xfId="45217" xr:uid="{00000000-0005-0000-0000-000012A50000}"/>
    <cellStyle name="Migliaia 9 5 6" xfId="22125" xr:uid="{00000000-0005-0000-0000-000013A50000}"/>
    <cellStyle name="Migliaia 9 5 6 2" xfId="31331" xr:uid="{00000000-0005-0000-0000-000014A50000}"/>
    <cellStyle name="Migliaia 9 5 7" xfId="31326" xr:uid="{00000000-0005-0000-0000-000015A50000}"/>
    <cellStyle name="Migliaia 9 5 8" xfId="22120" xr:uid="{00000000-0005-0000-0000-000016A50000}"/>
    <cellStyle name="Migliaia 9 5 9" xfId="2690" xr:uid="{00000000-0005-0000-0000-000017A50000}"/>
    <cellStyle name="Migliaia 9 6" xfId="2685" xr:uid="{00000000-0005-0000-0000-000018A50000}"/>
    <cellStyle name="Migliaia 9 6 2" xfId="4659" xr:uid="{00000000-0005-0000-0000-000019A50000}"/>
    <cellStyle name="Migliaia 9 6 2 2" xfId="6111" xr:uid="{00000000-0005-0000-0000-00001AA50000}"/>
    <cellStyle name="Migliaia 9 6 2 3" xfId="14903" xr:uid="{00000000-0005-0000-0000-00001BA50000}"/>
    <cellStyle name="Migliaia 9 6 2 4" xfId="17545" xr:uid="{00000000-0005-0000-0000-00001CA50000}"/>
    <cellStyle name="Migliaia 9 6 2 5" xfId="28783" xr:uid="{00000000-0005-0000-0000-00001DA50000}"/>
    <cellStyle name="Migliaia 9 6 2 6" xfId="13274" xr:uid="{00000000-0005-0000-0000-00001EA50000}"/>
    <cellStyle name="Migliaia 9 6 3" xfId="5863" xr:uid="{00000000-0005-0000-0000-00001FA50000}"/>
    <cellStyle name="Migliaia 9 6 3 2" xfId="31834" xr:uid="{00000000-0005-0000-0000-000020A50000}"/>
    <cellStyle name="Migliaia 9 6 3 2 2" xfId="36994" xr:uid="{00000000-0005-0000-0000-000021A50000}"/>
    <cellStyle name="Migliaia 9 6 3 2 3" xfId="42296" xr:uid="{00000000-0005-0000-0000-000022A50000}"/>
    <cellStyle name="Migliaia 9 6 3 3" xfId="34343" xr:uid="{00000000-0005-0000-0000-000023A50000}"/>
    <cellStyle name="Migliaia 9 6 3 4" xfId="39645" xr:uid="{00000000-0005-0000-0000-000024A50000}"/>
    <cellStyle name="Migliaia 9 6 4" xfId="17544" xr:uid="{00000000-0005-0000-0000-000025A50000}"/>
    <cellStyle name="Migliaia 9 6 4 2" xfId="31332" xr:uid="{00000000-0005-0000-0000-000026A50000}"/>
    <cellStyle name="Migliaia 9 6 5" xfId="22126" xr:uid="{00000000-0005-0000-0000-000027A50000}"/>
    <cellStyle name="Migliaia 9 6 6" xfId="13273" xr:uid="{00000000-0005-0000-0000-000028A50000}"/>
    <cellStyle name="Migliaia 9 7" xfId="4195" xr:uid="{00000000-0005-0000-0000-000029A50000}"/>
    <cellStyle name="Migliaia 9 7 2" xfId="10665" xr:uid="{00000000-0005-0000-0000-00002AA50000}"/>
    <cellStyle name="Migliaia 9 7 2 2" xfId="31835" xr:uid="{00000000-0005-0000-0000-00002BA50000}"/>
    <cellStyle name="Migliaia 9 7 2 2 2" xfId="36995" xr:uid="{00000000-0005-0000-0000-00002CA50000}"/>
    <cellStyle name="Migliaia 9 7 2 2 3" xfId="42297" xr:uid="{00000000-0005-0000-0000-00002DA50000}"/>
    <cellStyle name="Migliaia 9 7 2 3" xfId="34344" xr:uid="{00000000-0005-0000-0000-00002EA50000}"/>
    <cellStyle name="Migliaia 9 7 2 4" xfId="39646" xr:uid="{00000000-0005-0000-0000-00002FA50000}"/>
    <cellStyle name="Migliaia 9 7 3" xfId="17546" xr:uid="{00000000-0005-0000-0000-000030A50000}"/>
    <cellStyle name="Migliaia 9 7 3 2" xfId="31333" xr:uid="{00000000-0005-0000-0000-000031A50000}"/>
    <cellStyle name="Migliaia 9 7 4" xfId="22127" xr:uid="{00000000-0005-0000-0000-000032A50000}"/>
    <cellStyle name="Migliaia 9 7 5" xfId="13275" xr:uid="{00000000-0005-0000-0000-000033A50000}"/>
    <cellStyle name="Migliaia 9 8" xfId="3803" xr:uid="{00000000-0005-0000-0000-000034A50000}"/>
    <cellStyle name="Migliaia 9 8 2" xfId="10370" xr:uid="{00000000-0005-0000-0000-000035A50000}"/>
    <cellStyle name="Migliaia 9 8 2 2" xfId="31836" xr:uid="{00000000-0005-0000-0000-000036A50000}"/>
    <cellStyle name="Migliaia 9 8 2 2 2" xfId="36996" xr:uid="{00000000-0005-0000-0000-000037A50000}"/>
    <cellStyle name="Migliaia 9 8 2 2 3" xfId="42298" xr:uid="{00000000-0005-0000-0000-000038A50000}"/>
    <cellStyle name="Migliaia 9 8 2 3" xfId="34345" xr:uid="{00000000-0005-0000-0000-000039A50000}"/>
    <cellStyle name="Migliaia 9 8 2 4" xfId="39647" xr:uid="{00000000-0005-0000-0000-00003AA50000}"/>
    <cellStyle name="Migliaia 9 8 3" xfId="17547" xr:uid="{00000000-0005-0000-0000-00003BA50000}"/>
    <cellStyle name="Migliaia 9 8 3 2" xfId="31334" xr:uid="{00000000-0005-0000-0000-00003CA50000}"/>
    <cellStyle name="Migliaia 9 8 4" xfId="22128" xr:uid="{00000000-0005-0000-0000-00003DA50000}"/>
    <cellStyle name="Migliaia 9 8 5" xfId="13276" xr:uid="{00000000-0005-0000-0000-00003EA50000}"/>
    <cellStyle name="Migliaia 9 9" xfId="13561" xr:uid="{00000000-0005-0000-0000-00003FA50000}"/>
    <cellStyle name="Migliaia 9 9 2" xfId="31335" xr:uid="{00000000-0005-0000-0000-000040A50000}"/>
    <cellStyle name="Migliaia 9 9 3" xfId="22129" xr:uid="{00000000-0005-0000-0000-000041A50000}"/>
    <cellStyle name="Neutral 2" xfId="7209" xr:uid="{00000000-0005-0000-0000-000042A50000}"/>
    <cellStyle name="Neutral 2 2" xfId="8436" xr:uid="{00000000-0005-0000-0000-000043A50000}"/>
    <cellStyle name="Neutral 2 2 2" xfId="31337" xr:uid="{00000000-0005-0000-0000-000044A50000}"/>
    <cellStyle name="Neutral 2 2 3" xfId="22131" xr:uid="{00000000-0005-0000-0000-000045A50000}"/>
    <cellStyle name="Neutral 2 3" xfId="7449" xr:uid="{00000000-0005-0000-0000-000046A50000}"/>
    <cellStyle name="Neutral 2 3 2" xfId="31336" xr:uid="{00000000-0005-0000-0000-000047A50000}"/>
    <cellStyle name="Neutral 2 4" xfId="22130" xr:uid="{00000000-0005-0000-0000-000048A50000}"/>
    <cellStyle name="Neutrale" xfId="731" xr:uid="{00000000-0005-0000-0000-000049A50000}"/>
    <cellStyle name="Neutrale 2" xfId="31338" xr:uid="{00000000-0005-0000-0000-00004AA50000}"/>
    <cellStyle name="Neutrale 3" xfId="22132" xr:uid="{00000000-0005-0000-0000-00004BA50000}"/>
    <cellStyle name="Normal" xfId="0" builtinId="0"/>
    <cellStyle name="Normal 10" xfId="732" xr:uid="{00000000-0005-0000-0000-00004DA50000}"/>
    <cellStyle name="Normal 10 2" xfId="2691" xr:uid="{00000000-0005-0000-0000-00004EA50000}"/>
    <cellStyle name="Normal 10 2 2" xfId="9732" xr:uid="{00000000-0005-0000-0000-00004FA50000}"/>
    <cellStyle name="Normal 10 2 2 2" xfId="22136" xr:uid="{00000000-0005-0000-0000-000050A50000}"/>
    <cellStyle name="Normal 10 2 2 3" xfId="22135" xr:uid="{00000000-0005-0000-0000-000051A50000}"/>
    <cellStyle name="Normal 10 2 3" xfId="22137" xr:uid="{00000000-0005-0000-0000-000052A50000}"/>
    <cellStyle name="Normal 10 2 3 2" xfId="22138" xr:uid="{00000000-0005-0000-0000-000053A50000}"/>
    <cellStyle name="Normal 10 2 4" xfId="22139" xr:uid="{00000000-0005-0000-0000-000054A50000}"/>
    <cellStyle name="Normal 10 2 5" xfId="22140" xr:uid="{00000000-0005-0000-0000-000055A50000}"/>
    <cellStyle name="Normal 10 2 6" xfId="22134" xr:uid="{00000000-0005-0000-0000-000056A50000}"/>
    <cellStyle name="Normal 10 3" xfId="9470" xr:uid="{00000000-0005-0000-0000-000057A50000}"/>
    <cellStyle name="Normal 10 3 2" xfId="22142" xr:uid="{00000000-0005-0000-0000-000058A50000}"/>
    <cellStyle name="Normal 10 3 3" xfId="22143" xr:uid="{00000000-0005-0000-0000-000059A50000}"/>
    <cellStyle name="Normal 10 3 4" xfId="22141" xr:uid="{00000000-0005-0000-0000-00005AA50000}"/>
    <cellStyle name="Normal 10 3 5" xfId="45218" xr:uid="{00000000-0005-0000-0000-00005BA50000}"/>
    <cellStyle name="Normal 10 4" xfId="22144" xr:uid="{00000000-0005-0000-0000-00005CA50000}"/>
    <cellStyle name="Normal 10 4 2" xfId="22145" xr:uid="{00000000-0005-0000-0000-00005DA50000}"/>
    <cellStyle name="Normal 10 5" xfId="22146" xr:uid="{00000000-0005-0000-0000-00005EA50000}"/>
    <cellStyle name="Normal 10 5 2" xfId="22147" xr:uid="{00000000-0005-0000-0000-00005FA50000}"/>
    <cellStyle name="Normal 10 6" xfId="22148" xr:uid="{00000000-0005-0000-0000-000060A50000}"/>
    <cellStyle name="Normal 10 7" xfId="22149" xr:uid="{00000000-0005-0000-0000-000061A50000}"/>
    <cellStyle name="Normal 10 8" xfId="26511" xr:uid="{00000000-0005-0000-0000-000062A50000}"/>
    <cellStyle name="Normal 10 9" xfId="22133" xr:uid="{00000000-0005-0000-0000-000063A50000}"/>
    <cellStyle name="Normal 11" xfId="3807" xr:uid="{00000000-0005-0000-0000-000064A50000}"/>
    <cellStyle name="Normal 11 2" xfId="4843" xr:uid="{00000000-0005-0000-0000-000065A50000}"/>
    <cellStyle name="Normal 11 2 2" xfId="6118" xr:uid="{00000000-0005-0000-0000-000066A50000}"/>
    <cellStyle name="Normal 11 2 2 2" xfId="6438" xr:uid="{00000000-0005-0000-0000-000067A50000}"/>
    <cellStyle name="Normal 11 2 2 2 2" xfId="9072" xr:uid="{00000000-0005-0000-0000-000068A50000}"/>
    <cellStyle name="Normal 11 2 2 2 2 2" xfId="42637" xr:uid="{00000000-0005-0000-0000-000069A50000}"/>
    <cellStyle name="Normal 11 2 2 2 3" xfId="15204" xr:uid="{00000000-0005-0000-0000-00006AA50000}"/>
    <cellStyle name="Normal 11 2 2 3" xfId="8771" xr:uid="{00000000-0005-0000-0000-00006BA50000}"/>
    <cellStyle name="Normal 11 2 2 3 2" xfId="22150" xr:uid="{00000000-0005-0000-0000-00006CA50000}"/>
    <cellStyle name="Normal 11 2 2 4" xfId="15055" xr:uid="{00000000-0005-0000-0000-00006DA50000}"/>
    <cellStyle name="Normal 11 2 3" xfId="6198" xr:uid="{00000000-0005-0000-0000-00006EA50000}"/>
    <cellStyle name="Normal 11 2 3 2" xfId="6518" xr:uid="{00000000-0005-0000-0000-00006FA50000}"/>
    <cellStyle name="Normal 11 2 3 2 2" xfId="9151" xr:uid="{00000000-0005-0000-0000-000070A50000}"/>
    <cellStyle name="Normal 11 2 3 2 2 2" xfId="20972" xr:uid="{00000000-0005-0000-0000-000071A50000}"/>
    <cellStyle name="Normal 11 2 3 2 3" xfId="15245" xr:uid="{00000000-0005-0000-0000-000072A50000}"/>
    <cellStyle name="Normal 11 2 3 3" xfId="8842" xr:uid="{00000000-0005-0000-0000-000073A50000}"/>
    <cellStyle name="Normal 11 2 3 3 2" xfId="28715" xr:uid="{00000000-0005-0000-0000-000074A50000}"/>
    <cellStyle name="Normal 11 2 3 4" xfId="15088" xr:uid="{00000000-0005-0000-0000-000075A50000}"/>
    <cellStyle name="Normal 11 2 4" xfId="6278" xr:uid="{00000000-0005-0000-0000-000076A50000}"/>
    <cellStyle name="Normal 11 2 4 2" xfId="6598" xr:uid="{00000000-0005-0000-0000-000077A50000}"/>
    <cellStyle name="Normal 11 2 4 2 2" xfId="9231" xr:uid="{00000000-0005-0000-0000-000078A50000}"/>
    <cellStyle name="Normal 11 2 4 2 2 2" xfId="43909" xr:uid="{00000000-0005-0000-0000-000079A50000}"/>
    <cellStyle name="Normal 11 2 4 2 3" xfId="15287" xr:uid="{00000000-0005-0000-0000-00007AA50000}"/>
    <cellStyle name="Normal 11 2 4 3" xfId="8918" xr:uid="{00000000-0005-0000-0000-00007BA50000}"/>
    <cellStyle name="Normal 11 2 4 3 2" xfId="43060" xr:uid="{00000000-0005-0000-0000-00007CA50000}"/>
    <cellStyle name="Normal 11 2 4 4" xfId="15126" xr:uid="{00000000-0005-0000-0000-00007DA50000}"/>
    <cellStyle name="Normal 11 2 5" xfId="6358" xr:uid="{00000000-0005-0000-0000-00007EA50000}"/>
    <cellStyle name="Normal 11 2 5 2" xfId="8997" xr:uid="{00000000-0005-0000-0000-00007FA50000}"/>
    <cellStyle name="Normal 11 2 5 2 2" xfId="43950" xr:uid="{00000000-0005-0000-0000-000080A50000}"/>
    <cellStyle name="Normal 11 2 5 3" xfId="15167" xr:uid="{00000000-0005-0000-0000-000081A50000}"/>
    <cellStyle name="Normal 11 2 6" xfId="6678" xr:uid="{00000000-0005-0000-0000-000082A50000}"/>
    <cellStyle name="Normal 11 2 6 2" xfId="9311" xr:uid="{00000000-0005-0000-0000-000083A50000}"/>
    <cellStyle name="Normal 11 2 6 2 2" xfId="28838" xr:uid="{00000000-0005-0000-0000-000084A50000}"/>
    <cellStyle name="Normal 11 2 6 3" xfId="15329" xr:uid="{00000000-0005-0000-0000-000085A50000}"/>
    <cellStyle name="Normal 11 2 7" xfId="7980" xr:uid="{00000000-0005-0000-0000-000086A50000}"/>
    <cellStyle name="Normal 11 2 7 2" xfId="44327" xr:uid="{00000000-0005-0000-0000-000087A50000}"/>
    <cellStyle name="Normal 11 2 8" xfId="14023" xr:uid="{00000000-0005-0000-0000-000088A50000}"/>
    <cellStyle name="Normal 11 3" xfId="7982" xr:uid="{00000000-0005-0000-0000-000089A50000}"/>
    <cellStyle name="Normal 11 3 2" xfId="22152" xr:uid="{00000000-0005-0000-0000-00008AA50000}"/>
    <cellStyle name="Normal 11 3 2 2" xfId="22153" xr:uid="{00000000-0005-0000-0000-00008BA50000}"/>
    <cellStyle name="Normal 11 3 3" xfId="22154" xr:uid="{00000000-0005-0000-0000-00008CA50000}"/>
    <cellStyle name="Normal 11 3 3 2" xfId="22155" xr:uid="{00000000-0005-0000-0000-00008DA50000}"/>
    <cellStyle name="Normal 11 3 4" xfId="22156" xr:uid="{00000000-0005-0000-0000-00008EA50000}"/>
    <cellStyle name="Normal 11 3 5" xfId="22157" xr:uid="{00000000-0005-0000-0000-00008FA50000}"/>
    <cellStyle name="Normal 11 3 6" xfId="22151" xr:uid="{00000000-0005-0000-0000-000090A50000}"/>
    <cellStyle name="Normal 11 4" xfId="7882" xr:uid="{00000000-0005-0000-0000-000091A50000}"/>
    <cellStyle name="Normal 11 4 2" xfId="22158" xr:uid="{00000000-0005-0000-0000-000092A50000}"/>
    <cellStyle name="Normal 11 4 3" xfId="14467" xr:uid="{00000000-0005-0000-0000-000093A50000}"/>
    <cellStyle name="Normal 11 5" xfId="22159" xr:uid="{00000000-0005-0000-0000-000094A50000}"/>
    <cellStyle name="Normal 11 5 2" xfId="22160" xr:uid="{00000000-0005-0000-0000-000095A50000}"/>
    <cellStyle name="Normal 11 6" xfId="22161" xr:uid="{00000000-0005-0000-0000-000096A50000}"/>
    <cellStyle name="Normal 11 6 2" xfId="22162" xr:uid="{00000000-0005-0000-0000-000097A50000}"/>
    <cellStyle name="Normal 11 7" xfId="22163" xr:uid="{00000000-0005-0000-0000-000098A50000}"/>
    <cellStyle name="Normal 11 8" xfId="22164" xr:uid="{00000000-0005-0000-0000-000099A50000}"/>
    <cellStyle name="Normal 11 9" xfId="22165" xr:uid="{00000000-0005-0000-0000-00009AA50000}"/>
    <cellStyle name="Normal 11 9 2" xfId="26510" xr:uid="{00000000-0005-0000-0000-00009BA50000}"/>
    <cellStyle name="Normal 12" xfId="3808" xr:uid="{00000000-0005-0000-0000-00009CA50000}"/>
    <cellStyle name="Normal 12 2" xfId="7210" xr:uid="{00000000-0005-0000-0000-00009DA50000}"/>
    <cellStyle name="Normal 12 2 2" xfId="10373" xr:uid="{00000000-0005-0000-0000-00009EA50000}"/>
    <cellStyle name="Normal 12 2 2 2" xfId="22167" xr:uid="{00000000-0005-0000-0000-00009FA50000}"/>
    <cellStyle name="Normal 12 2 2 3" xfId="22166" xr:uid="{00000000-0005-0000-0000-0000A0A50000}"/>
    <cellStyle name="Normal 12 2 3" xfId="22168" xr:uid="{00000000-0005-0000-0000-0000A1A50000}"/>
    <cellStyle name="Normal 12 2 3 2" xfId="22169" xr:uid="{00000000-0005-0000-0000-0000A2A50000}"/>
    <cellStyle name="Normal 12 2 4" xfId="22170" xr:uid="{00000000-0005-0000-0000-0000A3A50000}"/>
    <cellStyle name="Normal 12 2 5" xfId="14099" xr:uid="{00000000-0005-0000-0000-0000A4A50000}"/>
    <cellStyle name="Normal 12 3" xfId="8437" xr:uid="{00000000-0005-0000-0000-0000A5A50000}"/>
    <cellStyle name="Normal 12 3 2" xfId="22172" xr:uid="{00000000-0005-0000-0000-0000A6A50000}"/>
    <cellStyle name="Normal 12 3 3" xfId="22171" xr:uid="{00000000-0005-0000-0000-0000A7A50000}"/>
    <cellStyle name="Normal 12 4" xfId="22173" xr:uid="{00000000-0005-0000-0000-0000A8A50000}"/>
    <cellStyle name="Normal 12 4 2" xfId="22174" xr:uid="{00000000-0005-0000-0000-0000A9A50000}"/>
    <cellStyle name="Normal 12 5" xfId="22175" xr:uid="{00000000-0005-0000-0000-0000AAA50000}"/>
    <cellStyle name="Normal 12 5 2" xfId="22176" xr:uid="{00000000-0005-0000-0000-0000ABA50000}"/>
    <cellStyle name="Normal 12 6" xfId="22177" xr:uid="{00000000-0005-0000-0000-0000ACA50000}"/>
    <cellStyle name="Normal 12 7" xfId="22178" xr:uid="{00000000-0005-0000-0000-0000ADA50000}"/>
    <cellStyle name="Normal 12 8" xfId="22179" xr:uid="{00000000-0005-0000-0000-0000AEA50000}"/>
    <cellStyle name="Normal 13" xfId="1525" xr:uid="{00000000-0005-0000-0000-0000AFA50000}"/>
    <cellStyle name="Normal 13 2" xfId="5990" xr:uid="{00000000-0005-0000-0000-0000B0A50000}"/>
    <cellStyle name="Normal 13 2 2" xfId="14877" xr:uid="{00000000-0005-0000-0000-0000B1A50000}"/>
    <cellStyle name="Normal 13 2 2 2" xfId="22183" xr:uid="{00000000-0005-0000-0000-0000B2A50000}"/>
    <cellStyle name="Normal 13 2 2 3" xfId="22182" xr:uid="{00000000-0005-0000-0000-0000B3A50000}"/>
    <cellStyle name="Normal 13 2 3" xfId="22184" xr:uid="{00000000-0005-0000-0000-0000B4A50000}"/>
    <cellStyle name="Normal 13 2 3 2" xfId="22185" xr:uid="{00000000-0005-0000-0000-0000B5A50000}"/>
    <cellStyle name="Normal 13 2 4" xfId="22186" xr:uid="{00000000-0005-0000-0000-0000B6A50000}"/>
    <cellStyle name="Normal 13 2 5" xfId="22181" xr:uid="{00000000-0005-0000-0000-0000B7A50000}"/>
    <cellStyle name="Normal 13 3" xfId="7482" xr:uid="{00000000-0005-0000-0000-0000B8A50000}"/>
    <cellStyle name="Normal 13 3 2" xfId="22188" xr:uid="{00000000-0005-0000-0000-0000B9A50000}"/>
    <cellStyle name="Normal 13 3 3" xfId="22187" xr:uid="{00000000-0005-0000-0000-0000BAA50000}"/>
    <cellStyle name="Normal 13 4" xfId="22189" xr:uid="{00000000-0005-0000-0000-0000BBA50000}"/>
    <cellStyle name="Normal 13 4 2" xfId="22190" xr:uid="{00000000-0005-0000-0000-0000BCA50000}"/>
    <cellStyle name="Normal 13 5" xfId="22191" xr:uid="{00000000-0005-0000-0000-0000BDA50000}"/>
    <cellStyle name="Normal 13 5 2" xfId="22192" xr:uid="{00000000-0005-0000-0000-0000BEA50000}"/>
    <cellStyle name="Normal 13 6" xfId="22193" xr:uid="{00000000-0005-0000-0000-0000BFA50000}"/>
    <cellStyle name="Normal 13 7" xfId="22194" xr:uid="{00000000-0005-0000-0000-0000C0A50000}"/>
    <cellStyle name="Normal 13 8" xfId="22195" xr:uid="{00000000-0005-0000-0000-0000C1A50000}"/>
    <cellStyle name="Normal 13 9" xfId="22180" xr:uid="{00000000-0005-0000-0000-0000C2A50000}"/>
    <cellStyle name="Normal 14" xfId="3440" xr:uid="{00000000-0005-0000-0000-0000C3A50000}"/>
    <cellStyle name="Normal 14 2" xfId="5977" xr:uid="{00000000-0005-0000-0000-0000C4A50000}"/>
    <cellStyle name="Normal 14 2 2" xfId="6419" xr:uid="{00000000-0005-0000-0000-0000C5A50000}"/>
    <cellStyle name="Normal 14 2 2 2" xfId="9057" xr:uid="{00000000-0005-0000-0000-0000C6A50000}"/>
    <cellStyle name="Normal 14 2 2 2 2" xfId="43075" xr:uid="{00000000-0005-0000-0000-0000C7A50000}"/>
    <cellStyle name="Normal 14 2 2 3" xfId="15190" xr:uid="{00000000-0005-0000-0000-0000C8A50000}"/>
    <cellStyle name="Normal 14 2 3" xfId="8760" xr:uid="{00000000-0005-0000-0000-0000C9A50000}"/>
    <cellStyle name="Normal 14 2 3 2" xfId="44774" xr:uid="{00000000-0005-0000-0000-0000CAA50000}"/>
    <cellStyle name="Normal 14 2 4" xfId="45219" xr:uid="{00000000-0005-0000-0000-0000CBA50000}"/>
    <cellStyle name="Normal 14 2 5" xfId="15045" xr:uid="{00000000-0005-0000-0000-0000CCA50000}"/>
    <cellStyle name="Normal 14 3" xfId="6179" xr:uid="{00000000-0005-0000-0000-0000CDA50000}"/>
    <cellStyle name="Normal 14 3 2" xfId="6499" xr:uid="{00000000-0005-0000-0000-0000CEA50000}"/>
    <cellStyle name="Normal 14 3 2 2" xfId="9132" xr:uid="{00000000-0005-0000-0000-0000CFA50000}"/>
    <cellStyle name="Normal 14 3 2 2 2" xfId="28822" xr:uid="{00000000-0005-0000-0000-0000D0A50000}"/>
    <cellStyle name="Normal 14 3 2 3" xfId="15227" xr:uid="{00000000-0005-0000-0000-0000D1A50000}"/>
    <cellStyle name="Normal 14 3 3" xfId="8829" xr:uid="{00000000-0005-0000-0000-0000D2A50000}"/>
    <cellStyle name="Normal 14 3 3 2" xfId="42605" xr:uid="{00000000-0005-0000-0000-0000D3A50000}"/>
    <cellStyle name="Normal 14 3 4" xfId="15076" xr:uid="{00000000-0005-0000-0000-0000D4A50000}"/>
    <cellStyle name="Normal 14 4" xfId="6259" xr:uid="{00000000-0005-0000-0000-0000D5A50000}"/>
    <cellStyle name="Normal 14 4 2" xfId="6579" xr:uid="{00000000-0005-0000-0000-0000D6A50000}"/>
    <cellStyle name="Normal 14 4 2 2" xfId="9212" xr:uid="{00000000-0005-0000-0000-0000D7A50000}"/>
    <cellStyle name="Normal 14 4 2 2 2" xfId="44053" xr:uid="{00000000-0005-0000-0000-0000D8A50000}"/>
    <cellStyle name="Normal 14 4 2 3" xfId="15269" xr:uid="{00000000-0005-0000-0000-0000D9A50000}"/>
    <cellStyle name="Normal 14 4 3" xfId="8901" xr:uid="{00000000-0005-0000-0000-0000DAA50000}"/>
    <cellStyle name="Normal 14 4 3 2" xfId="43062" xr:uid="{00000000-0005-0000-0000-0000DBA50000}"/>
    <cellStyle name="Normal 14 4 4" xfId="15110" xr:uid="{00000000-0005-0000-0000-0000DCA50000}"/>
    <cellStyle name="Normal 14 5" xfId="6339" xr:uid="{00000000-0005-0000-0000-0000DDA50000}"/>
    <cellStyle name="Normal 14 5 2" xfId="8978" xr:uid="{00000000-0005-0000-0000-0000DEA50000}"/>
    <cellStyle name="Normal 14 5 2 2" xfId="43607" xr:uid="{00000000-0005-0000-0000-0000DFA50000}"/>
    <cellStyle name="Normal 14 5 3" xfId="15149" xr:uid="{00000000-0005-0000-0000-0000E0A50000}"/>
    <cellStyle name="Normal 14 6" xfId="6659" xr:uid="{00000000-0005-0000-0000-0000E1A50000}"/>
    <cellStyle name="Normal 14 6 2" xfId="9292" xr:uid="{00000000-0005-0000-0000-0000E2A50000}"/>
    <cellStyle name="Normal 14 6 2 2" xfId="43312" xr:uid="{00000000-0005-0000-0000-0000E3A50000}"/>
    <cellStyle name="Normal 14 6 3" xfId="15311" xr:uid="{00000000-0005-0000-0000-0000E4A50000}"/>
    <cellStyle name="Normal 14 7" xfId="7847" xr:uid="{00000000-0005-0000-0000-0000E5A50000}"/>
    <cellStyle name="Normal 14 7 2" xfId="14459" xr:uid="{00000000-0005-0000-0000-0000E6A50000}"/>
    <cellStyle name="Normal 14 8" xfId="7211" xr:uid="{00000000-0005-0000-0000-0000E7A50000}"/>
    <cellStyle name="Normal 14 9" xfId="13277" xr:uid="{00000000-0005-0000-0000-0000E8A50000}"/>
    <cellStyle name="Normal 15" xfId="4841" xr:uid="{00000000-0005-0000-0000-0000E9A50000}"/>
    <cellStyle name="Normal 15 2" xfId="6116" xr:uid="{00000000-0005-0000-0000-0000EAA50000}"/>
    <cellStyle name="Normal 15 2 2" xfId="6436" xr:uid="{00000000-0005-0000-0000-0000EBA50000}"/>
    <cellStyle name="Normal 15 2 2 2" xfId="9070" xr:uid="{00000000-0005-0000-0000-0000ECA50000}"/>
    <cellStyle name="Normal 15 2 2 2 2" xfId="22197" xr:uid="{00000000-0005-0000-0000-0000EDA50000}"/>
    <cellStyle name="Normal 15 2 2 2 3" xfId="22196" xr:uid="{00000000-0005-0000-0000-0000EEA50000}"/>
    <cellStyle name="Normal 15 2 2 3" xfId="22198" xr:uid="{00000000-0005-0000-0000-0000EFA50000}"/>
    <cellStyle name="Normal 15 2 2 3 2" xfId="22199" xr:uid="{00000000-0005-0000-0000-0000F0A50000}"/>
    <cellStyle name="Normal 15 2 2 4" xfId="22200" xr:uid="{00000000-0005-0000-0000-0000F1A50000}"/>
    <cellStyle name="Normal 15 2 2 4 2" xfId="22201" xr:uid="{00000000-0005-0000-0000-0000F2A50000}"/>
    <cellStyle name="Normal 15 2 2 5" xfId="22202" xr:uid="{00000000-0005-0000-0000-0000F3A50000}"/>
    <cellStyle name="Normal 15 2 2 6" xfId="15202" xr:uid="{00000000-0005-0000-0000-0000F4A50000}"/>
    <cellStyle name="Normal 15 2 3" xfId="8769" xr:uid="{00000000-0005-0000-0000-0000F5A50000}"/>
    <cellStyle name="Normal 15 2 3 2" xfId="22204" xr:uid="{00000000-0005-0000-0000-0000F6A50000}"/>
    <cellStyle name="Normal 15 2 3 2 2" xfId="22205" xr:uid="{00000000-0005-0000-0000-0000F7A50000}"/>
    <cellStyle name="Normal 15 2 3 3" xfId="22206" xr:uid="{00000000-0005-0000-0000-0000F8A50000}"/>
    <cellStyle name="Normal 15 2 3 3 2" xfId="22207" xr:uid="{00000000-0005-0000-0000-0000F9A50000}"/>
    <cellStyle name="Normal 15 2 3 4" xfId="22208" xr:uid="{00000000-0005-0000-0000-0000FAA50000}"/>
    <cellStyle name="Normal 15 2 3 4 2" xfId="22209" xr:uid="{00000000-0005-0000-0000-0000FBA50000}"/>
    <cellStyle name="Normal 15 2 3 5" xfId="22210" xr:uid="{00000000-0005-0000-0000-0000FCA50000}"/>
    <cellStyle name="Normal 15 2 3 6" xfId="22203" xr:uid="{00000000-0005-0000-0000-0000FDA50000}"/>
    <cellStyle name="Normal 15 2 4" xfId="45220" xr:uid="{00000000-0005-0000-0000-0000FEA50000}"/>
    <cellStyle name="Normal 15 2 5" xfId="15053" xr:uid="{00000000-0005-0000-0000-0000FFA50000}"/>
    <cellStyle name="Normal 15 3" xfId="6196" xr:uid="{00000000-0005-0000-0000-000000A60000}"/>
    <cellStyle name="Normal 15 3 2" xfId="6516" xr:uid="{00000000-0005-0000-0000-000001A60000}"/>
    <cellStyle name="Normal 15 3 2 2" xfId="9149" xr:uid="{00000000-0005-0000-0000-000002A60000}"/>
    <cellStyle name="Normal 15 3 2 2 2" xfId="28622" xr:uid="{00000000-0005-0000-0000-000003A60000}"/>
    <cellStyle name="Normal 15 3 2 3" xfId="15243" xr:uid="{00000000-0005-0000-0000-000004A60000}"/>
    <cellStyle name="Normal 15 3 3" xfId="8841" xr:uid="{00000000-0005-0000-0000-000005A60000}"/>
    <cellStyle name="Normal 15 3 3 2" xfId="42607" xr:uid="{00000000-0005-0000-0000-000006A60000}"/>
    <cellStyle name="Normal 15 3 4" xfId="45221" xr:uid="{00000000-0005-0000-0000-000007A60000}"/>
    <cellStyle name="Normal 15 3 5" xfId="15087" xr:uid="{00000000-0005-0000-0000-000008A60000}"/>
    <cellStyle name="Normal 15 4" xfId="6276" xr:uid="{00000000-0005-0000-0000-000009A60000}"/>
    <cellStyle name="Normal 15 4 2" xfId="6596" xr:uid="{00000000-0005-0000-0000-00000AA60000}"/>
    <cellStyle name="Normal 15 4 2 2" xfId="9229" xr:uid="{00000000-0005-0000-0000-00000BA60000}"/>
    <cellStyle name="Normal 15 4 2 2 2" xfId="43099" xr:uid="{00000000-0005-0000-0000-00000CA60000}"/>
    <cellStyle name="Normal 15 4 2 3" xfId="15285" xr:uid="{00000000-0005-0000-0000-00000DA60000}"/>
    <cellStyle name="Normal 15 4 3" xfId="8916" xr:uid="{00000000-0005-0000-0000-00000EA60000}"/>
    <cellStyle name="Normal 15 4 3 2" xfId="30461" xr:uid="{00000000-0005-0000-0000-00000FA60000}"/>
    <cellStyle name="Normal 15 4 4" xfId="15124" xr:uid="{00000000-0005-0000-0000-000010A60000}"/>
    <cellStyle name="Normal 15 5" xfId="6356" xr:uid="{00000000-0005-0000-0000-000011A60000}"/>
    <cellStyle name="Normal 15 5 2" xfId="8995" xr:uid="{00000000-0005-0000-0000-000012A60000}"/>
    <cellStyle name="Normal 15 5 2 2" xfId="22211" xr:uid="{00000000-0005-0000-0000-000013A60000}"/>
    <cellStyle name="Normal 15 5 3" xfId="15165" xr:uid="{00000000-0005-0000-0000-000014A60000}"/>
    <cellStyle name="Normal 15 6" xfId="6676" xr:uid="{00000000-0005-0000-0000-000015A60000}"/>
    <cellStyle name="Normal 15 6 2" xfId="9309" xr:uid="{00000000-0005-0000-0000-000016A60000}"/>
    <cellStyle name="Normal 15 6 2 2" xfId="21604" xr:uid="{00000000-0005-0000-0000-000017A60000}"/>
    <cellStyle name="Normal 15 6 3" xfId="15327" xr:uid="{00000000-0005-0000-0000-000018A60000}"/>
    <cellStyle name="Normal 15 7" xfId="8623" xr:uid="{00000000-0005-0000-0000-000019A60000}"/>
    <cellStyle name="Normal 15 7 2" xfId="14935" xr:uid="{00000000-0005-0000-0000-00001AA60000}"/>
    <cellStyle name="Normal 15 8" xfId="7212" xr:uid="{00000000-0005-0000-0000-00001BA60000}"/>
    <cellStyle name="Normal 15_Trends fuels" xfId="22212" xr:uid="{00000000-0005-0000-0000-00001CA60000}"/>
    <cellStyle name="Normal 16" xfId="4842" xr:uid="{00000000-0005-0000-0000-00001DA60000}"/>
    <cellStyle name="Normal 16 2" xfId="6117" xr:uid="{00000000-0005-0000-0000-00001EA60000}"/>
    <cellStyle name="Normal 16 2 2" xfId="6437" xr:uid="{00000000-0005-0000-0000-00001FA60000}"/>
    <cellStyle name="Normal 16 2 2 2" xfId="9071" xr:uid="{00000000-0005-0000-0000-000020A60000}"/>
    <cellStyle name="Normal 16 2 2 2 2" xfId="44486" xr:uid="{00000000-0005-0000-0000-000021A60000}"/>
    <cellStyle name="Normal 16 2 2 3" xfId="15203" xr:uid="{00000000-0005-0000-0000-000022A60000}"/>
    <cellStyle name="Normal 16 2 3" xfId="8770" xr:uid="{00000000-0005-0000-0000-000023A60000}"/>
    <cellStyle name="Normal 16 2 3 2" xfId="15054" xr:uid="{00000000-0005-0000-0000-000024A60000}"/>
    <cellStyle name="Normal 16 2 4" xfId="7214" xr:uid="{00000000-0005-0000-0000-000025A60000}"/>
    <cellStyle name="Normal 16 3" xfId="6197" xr:uid="{00000000-0005-0000-0000-000026A60000}"/>
    <cellStyle name="Normal 16 3 2" xfId="6517" xr:uid="{00000000-0005-0000-0000-000027A60000}"/>
    <cellStyle name="Normal 16 3 2 2" xfId="9150" xr:uid="{00000000-0005-0000-0000-000028A60000}"/>
    <cellStyle name="Normal 16 3 2 2 2" xfId="43088" xr:uid="{00000000-0005-0000-0000-000029A60000}"/>
    <cellStyle name="Normal 16 3 2 3" xfId="15244" xr:uid="{00000000-0005-0000-0000-00002AA60000}"/>
    <cellStyle name="Normal 16 3 3" xfId="7215" xr:uid="{00000000-0005-0000-0000-00002BA60000}"/>
    <cellStyle name="Normal 16 3 3 2" xfId="43003" xr:uid="{00000000-0005-0000-0000-00002CA60000}"/>
    <cellStyle name="Normal 16 3 4" xfId="14101" xr:uid="{00000000-0005-0000-0000-00002DA60000}"/>
    <cellStyle name="Normal 16 4" xfId="6277" xr:uid="{00000000-0005-0000-0000-00002EA60000}"/>
    <cellStyle name="Normal 16 4 2" xfId="6597" xr:uid="{00000000-0005-0000-0000-00002FA60000}"/>
    <cellStyle name="Normal 16 4 2 2" xfId="9230" xr:uid="{00000000-0005-0000-0000-000030A60000}"/>
    <cellStyle name="Normal 16 4 2 2 2" xfId="44343" xr:uid="{00000000-0005-0000-0000-000031A60000}"/>
    <cellStyle name="Normal 16 4 2 3" xfId="15286" xr:uid="{00000000-0005-0000-0000-000032A60000}"/>
    <cellStyle name="Normal 16 4 3" xfId="8917" xr:uid="{00000000-0005-0000-0000-000033A60000}"/>
    <cellStyle name="Normal 16 4 3 2" xfId="43811" xr:uid="{00000000-0005-0000-0000-000034A60000}"/>
    <cellStyle name="Normal 16 4 4" xfId="15125" xr:uid="{00000000-0005-0000-0000-000035A60000}"/>
    <cellStyle name="Normal 16 5" xfId="6357" xr:uid="{00000000-0005-0000-0000-000036A60000}"/>
    <cellStyle name="Normal 16 5 2" xfId="8996" xr:uid="{00000000-0005-0000-0000-000037A60000}"/>
    <cellStyle name="Normal 16 5 2 2" xfId="20606" xr:uid="{00000000-0005-0000-0000-000038A60000}"/>
    <cellStyle name="Normal 16 5 3" xfId="15166" xr:uid="{00000000-0005-0000-0000-000039A60000}"/>
    <cellStyle name="Normal 16 6" xfId="6677" xr:uid="{00000000-0005-0000-0000-00003AA60000}"/>
    <cellStyle name="Normal 16 6 2" xfId="9310" xr:uid="{00000000-0005-0000-0000-00003BA60000}"/>
    <cellStyle name="Normal 16 6 2 2" xfId="44093" xr:uid="{00000000-0005-0000-0000-00003CA60000}"/>
    <cellStyle name="Normal 16 6 3" xfId="15328" xr:uid="{00000000-0005-0000-0000-00003DA60000}"/>
    <cellStyle name="Normal 16 7" xfId="7213" xr:uid="{00000000-0005-0000-0000-00003EA60000}"/>
    <cellStyle name="Normal 16 7 2" xfId="21463" xr:uid="{00000000-0005-0000-0000-00003FA60000}"/>
    <cellStyle name="Normal 16 8" xfId="14100" xr:uid="{00000000-0005-0000-0000-000040A60000}"/>
    <cellStyle name="Normal 17" xfId="7216" xr:uid="{00000000-0005-0000-0000-000041A60000}"/>
    <cellStyle name="Normal 17 2" xfId="7217" xr:uid="{00000000-0005-0000-0000-000042A60000}"/>
    <cellStyle name="Normal 17 2 2" xfId="22215" xr:uid="{00000000-0005-0000-0000-000043A60000}"/>
    <cellStyle name="Normal 17 2 3" xfId="22216" xr:uid="{00000000-0005-0000-0000-000044A60000}"/>
    <cellStyle name="Normal 17 2 4" xfId="22214" xr:uid="{00000000-0005-0000-0000-000045A60000}"/>
    <cellStyle name="Normal 17 3" xfId="22217" xr:uid="{00000000-0005-0000-0000-000046A60000}"/>
    <cellStyle name="Normal 17 3 2" xfId="22218" xr:uid="{00000000-0005-0000-0000-000047A60000}"/>
    <cellStyle name="Normal 17 4" xfId="22219" xr:uid="{00000000-0005-0000-0000-000048A60000}"/>
    <cellStyle name="Normal 17 4 2" xfId="22220" xr:uid="{00000000-0005-0000-0000-000049A60000}"/>
    <cellStyle name="Normal 17 5" xfId="22221" xr:uid="{00000000-0005-0000-0000-00004AA60000}"/>
    <cellStyle name="Normal 17 6" xfId="22222" xr:uid="{00000000-0005-0000-0000-00004BA60000}"/>
    <cellStyle name="Normal 17 7" xfId="22213" xr:uid="{00000000-0005-0000-0000-00004CA60000}"/>
    <cellStyle name="Normal 18" xfId="7218" xr:uid="{00000000-0005-0000-0000-00004DA60000}"/>
    <cellStyle name="Normal 18 2" xfId="7219" xr:uid="{00000000-0005-0000-0000-00004EA60000}"/>
    <cellStyle name="Normal 18 2 2" xfId="22225" xr:uid="{00000000-0005-0000-0000-00004FA60000}"/>
    <cellStyle name="Normal 18 2 3" xfId="22226" xr:uid="{00000000-0005-0000-0000-000050A60000}"/>
    <cellStyle name="Normal 18 2 4" xfId="22224" xr:uid="{00000000-0005-0000-0000-000051A60000}"/>
    <cellStyle name="Normal 18 3" xfId="22227" xr:uid="{00000000-0005-0000-0000-000052A60000}"/>
    <cellStyle name="Normal 18 3 2" xfId="22228" xr:uid="{00000000-0005-0000-0000-000053A60000}"/>
    <cellStyle name="Normal 18 4" xfId="22229" xr:uid="{00000000-0005-0000-0000-000054A60000}"/>
    <cellStyle name="Normal 18 4 2" xfId="22230" xr:uid="{00000000-0005-0000-0000-000055A60000}"/>
    <cellStyle name="Normal 18 5" xfId="22231" xr:uid="{00000000-0005-0000-0000-000056A60000}"/>
    <cellStyle name="Normal 18 6" xfId="22232" xr:uid="{00000000-0005-0000-0000-000057A60000}"/>
    <cellStyle name="Normal 18 7" xfId="22223" xr:uid="{00000000-0005-0000-0000-000058A60000}"/>
    <cellStyle name="Normal 19" xfId="7220" xr:uid="{00000000-0005-0000-0000-000059A60000}"/>
    <cellStyle name="Normal 19 2" xfId="7221" xr:uid="{00000000-0005-0000-0000-00005AA60000}"/>
    <cellStyle name="Normal 19 2 2" xfId="22234" xr:uid="{00000000-0005-0000-0000-00005BA60000}"/>
    <cellStyle name="Normal 19 2 3" xfId="22235" xr:uid="{00000000-0005-0000-0000-00005CA60000}"/>
    <cellStyle name="Normal 19 2 4" xfId="22233" xr:uid="{00000000-0005-0000-0000-00005DA60000}"/>
    <cellStyle name="Normal 19 3" xfId="7222" xr:uid="{00000000-0005-0000-0000-00005EA60000}"/>
    <cellStyle name="Normal 19 3 2" xfId="14103" xr:uid="{00000000-0005-0000-0000-00005FA60000}"/>
    <cellStyle name="Normal 19 4" xfId="14102" xr:uid="{00000000-0005-0000-0000-000060A60000}"/>
    <cellStyle name="Normal 2" xfId="733" xr:uid="{00000000-0005-0000-0000-000061A60000}"/>
    <cellStyle name="Normal 2 10" xfId="22236" xr:uid="{00000000-0005-0000-0000-000062A60000}"/>
    <cellStyle name="Normal 2 10 2" xfId="45222" xr:uid="{00000000-0005-0000-0000-000063A60000}"/>
    <cellStyle name="Normal 2 11" xfId="22237" xr:uid="{00000000-0005-0000-0000-000064A60000}"/>
    <cellStyle name="Normal 2 11 2" xfId="22238" xr:uid="{00000000-0005-0000-0000-000065A60000}"/>
    <cellStyle name="Normal 2 11 2 2" xfId="22239" xr:uid="{00000000-0005-0000-0000-000066A60000}"/>
    <cellStyle name="Normal 2 11 3" xfId="22240" xr:uid="{00000000-0005-0000-0000-000067A60000}"/>
    <cellStyle name="Normal 2 12" xfId="22241" xr:uid="{00000000-0005-0000-0000-000068A60000}"/>
    <cellStyle name="Normal 2 12 2" xfId="22242" xr:uid="{00000000-0005-0000-0000-000069A60000}"/>
    <cellStyle name="Normal 2 13" xfId="22243" xr:uid="{00000000-0005-0000-0000-00006AA60000}"/>
    <cellStyle name="Normal 2 13 2" xfId="22244" xr:uid="{00000000-0005-0000-0000-00006BA60000}"/>
    <cellStyle name="Normal 2 14" xfId="22245" xr:uid="{00000000-0005-0000-0000-00006CA60000}"/>
    <cellStyle name="Normal 2 14 2" xfId="22246" xr:uid="{00000000-0005-0000-0000-00006DA60000}"/>
    <cellStyle name="Normal 2 15" xfId="22247" xr:uid="{00000000-0005-0000-0000-00006EA60000}"/>
    <cellStyle name="Normal 2 15 2" xfId="45223" xr:uid="{00000000-0005-0000-0000-00006FA60000}"/>
    <cellStyle name="Normal 2 16" xfId="52108" xr:uid="{00000000-0005-0000-0000-000070A60000}"/>
    <cellStyle name="Normal 2 17" xfId="52113" xr:uid="{00000000-0005-0000-0000-000071A60000}"/>
    <cellStyle name="Normal 2 2" xfId="734" xr:uid="{00000000-0005-0000-0000-000072A60000}"/>
    <cellStyle name="Normal 2 2 2" xfId="1526" xr:uid="{00000000-0005-0000-0000-000073A60000}"/>
    <cellStyle name="Normal 2 2 2 2" xfId="4838" xr:uid="{00000000-0005-0000-0000-000074A60000}"/>
    <cellStyle name="Normal 2 2 2 2 2" xfId="7224" xr:uid="{00000000-0005-0000-0000-000075A60000}"/>
    <cellStyle name="Normal 2 2 2 2 2 2" xfId="7225" xr:uid="{00000000-0005-0000-0000-000076A60000}"/>
    <cellStyle name="Normal 2 2 2 2 2 2 2" xfId="14106" xr:uid="{00000000-0005-0000-0000-000077A60000}"/>
    <cellStyle name="Normal 2 2 2 2 2 3" xfId="10790" xr:uid="{00000000-0005-0000-0000-000078A60000}"/>
    <cellStyle name="Normal 2 2 2 2 2 4" xfId="14105" xr:uid="{00000000-0005-0000-0000-000079A60000}"/>
    <cellStyle name="Normal 2 2 2 2 3" xfId="7226" xr:uid="{00000000-0005-0000-0000-00007AA60000}"/>
    <cellStyle name="Normal 2 2 2 2 3 2" xfId="14107" xr:uid="{00000000-0005-0000-0000-00007BA60000}"/>
    <cellStyle name="Normal 2 2 2 2 4" xfId="8438" xr:uid="{00000000-0005-0000-0000-00007CA60000}"/>
    <cellStyle name="Normal 2 2 2 2 4 2" xfId="22248" xr:uid="{00000000-0005-0000-0000-00007DA60000}"/>
    <cellStyle name="Normal 2 2 2 2 5" xfId="7788" xr:uid="{00000000-0005-0000-0000-00007EA60000}"/>
    <cellStyle name="Normal 2 2 2 2 5 2" xfId="22249" xr:uid="{00000000-0005-0000-0000-00007FA60000}"/>
    <cellStyle name="Normal 2 2 2 2 6" xfId="8505" xr:uid="{00000000-0005-0000-0000-000080A60000}"/>
    <cellStyle name="Normal 2 2 2 2 7" xfId="7223" xr:uid="{00000000-0005-0000-0000-000081A60000}"/>
    <cellStyle name="Normal 2 2 2 2 7 2" xfId="14104" xr:uid="{00000000-0005-0000-0000-000082A60000}"/>
    <cellStyle name="Normal 2 2 2 3" xfId="3809" xr:uid="{00000000-0005-0000-0000-000083A60000}"/>
    <cellStyle name="Normal 2 2 2 3 2" xfId="7411" xr:uid="{00000000-0005-0000-0000-000084A60000}"/>
    <cellStyle name="Normal 2 2 2 3 2 2" xfId="22252" xr:uid="{00000000-0005-0000-0000-000085A60000}"/>
    <cellStyle name="Normal 2 2 2 3 2 3" xfId="22251" xr:uid="{00000000-0005-0000-0000-000086A60000}"/>
    <cellStyle name="Normal 2 2 2 3 3" xfId="7955" xr:uid="{00000000-0005-0000-0000-000087A60000}"/>
    <cellStyle name="Normal 2 2 2 3 3 2" xfId="22253" xr:uid="{00000000-0005-0000-0000-000088A60000}"/>
    <cellStyle name="Normal 2 2 2 3 4" xfId="22254" xr:uid="{00000000-0005-0000-0000-000089A60000}"/>
    <cellStyle name="Normal 2 2 2 3 4 3" xfId="1676" xr:uid="{00000000-0005-0000-0000-00008AA60000}"/>
    <cellStyle name="Normal 2 2 2 3 5" xfId="22250" xr:uid="{00000000-0005-0000-0000-00008BA60000}"/>
    <cellStyle name="Normal 2 2 2 4" xfId="8439" xr:uid="{00000000-0005-0000-0000-00008CA60000}"/>
    <cellStyle name="Normal 2 2 2 4 2" xfId="22256" xr:uid="{00000000-0005-0000-0000-00008DA60000}"/>
    <cellStyle name="Normal 2 2 2 4 3" xfId="22257" xr:uid="{00000000-0005-0000-0000-00008EA60000}"/>
    <cellStyle name="Normal 2 2 2 4 4" xfId="22255" xr:uid="{00000000-0005-0000-0000-00008FA60000}"/>
    <cellStyle name="Normal 2 2 2 5" xfId="7787" xr:uid="{00000000-0005-0000-0000-000090A60000}"/>
    <cellStyle name="Normal 2 2 2 5 2" xfId="22259" xr:uid="{00000000-0005-0000-0000-000091A60000}"/>
    <cellStyle name="Normal 2 2 2 5 3" xfId="22258" xr:uid="{00000000-0005-0000-0000-000092A60000}"/>
    <cellStyle name="Normal 2 2 2 6" xfId="22260" xr:uid="{00000000-0005-0000-0000-000093A60000}"/>
    <cellStyle name="Normal 2 2 2 7" xfId="22261" xr:uid="{00000000-0005-0000-0000-000094A60000}"/>
    <cellStyle name="Normal 2 2 2 8" xfId="22262" xr:uid="{00000000-0005-0000-0000-000095A60000}"/>
    <cellStyle name="Normal 2 2 2 8 2" xfId="45224" xr:uid="{00000000-0005-0000-0000-000096A60000}"/>
    <cellStyle name="Normal 2 2 3" xfId="1673" xr:uid="{00000000-0005-0000-0000-000097A60000}"/>
    <cellStyle name="Normal 2 2 3 10" xfId="3810" xr:uid="{00000000-0005-0000-0000-000098A60000}"/>
    <cellStyle name="Normal 2 2 3 2" xfId="5980" xr:uid="{00000000-0005-0000-0000-000099A60000}"/>
    <cellStyle name="Normal 2 2 3 2 2" xfId="6422" xr:uid="{00000000-0005-0000-0000-00009AA60000}"/>
    <cellStyle name="Normal 2 2 3 2 2 2" xfId="7228" xr:uid="{00000000-0005-0000-0000-00009BA60000}"/>
    <cellStyle name="Normal 2 2 3 2 2 2 2" xfId="44614" xr:uid="{00000000-0005-0000-0000-00009CA60000}"/>
    <cellStyle name="Normal 2 2 3 2 2 3" xfId="14109" xr:uid="{00000000-0005-0000-0000-00009DA60000}"/>
    <cellStyle name="Normal 2 2 3 2 3" xfId="7227" xr:uid="{00000000-0005-0000-0000-00009EA60000}"/>
    <cellStyle name="Normal 2 2 3 2 3 2" xfId="43004" xr:uid="{00000000-0005-0000-0000-00009FA60000}"/>
    <cellStyle name="Normal 2 2 3 2 4" xfId="14108" xr:uid="{00000000-0005-0000-0000-0000A0A60000}"/>
    <cellStyle name="Normal 2 2 3 3" xfId="6182" xr:uid="{00000000-0005-0000-0000-0000A1A60000}"/>
    <cellStyle name="Normal 2 2 3 3 2" xfId="6502" xr:uid="{00000000-0005-0000-0000-0000A2A60000}"/>
    <cellStyle name="Normal 2 2 3 3 2 2" xfId="9135" xr:uid="{00000000-0005-0000-0000-0000A3A60000}"/>
    <cellStyle name="Normal 2 2 3 3 2 2 2" xfId="42647" xr:uid="{00000000-0005-0000-0000-0000A4A60000}"/>
    <cellStyle name="Normal 2 2 3 3 2 3" xfId="15230" xr:uid="{00000000-0005-0000-0000-0000A5A60000}"/>
    <cellStyle name="Normal 2 2 3 3 3" xfId="7229" xr:uid="{00000000-0005-0000-0000-0000A6A60000}"/>
    <cellStyle name="Normal 2 2 3 3 3 2" xfId="44189" xr:uid="{00000000-0005-0000-0000-0000A7A60000}"/>
    <cellStyle name="Normal 2 2 3 3 4" xfId="14110" xr:uid="{00000000-0005-0000-0000-0000A8A60000}"/>
    <cellStyle name="Normal 2 2 3 4" xfId="6262" xr:uid="{00000000-0005-0000-0000-0000A9A60000}"/>
    <cellStyle name="Normal 2 2 3 4 2" xfId="6582" xr:uid="{00000000-0005-0000-0000-0000AAA60000}"/>
    <cellStyle name="Normal 2 2 3 4 2 2" xfId="9215" xr:uid="{00000000-0005-0000-0000-0000ABA60000}"/>
    <cellStyle name="Normal 2 2 3 4 2 2 2" xfId="28709" xr:uid="{00000000-0005-0000-0000-0000ACA60000}"/>
    <cellStyle name="Normal 2 2 3 4 2 3" xfId="15272" xr:uid="{00000000-0005-0000-0000-0000ADA60000}"/>
    <cellStyle name="Normal 2 2 3 4 3" xfId="8904" xr:uid="{00000000-0005-0000-0000-0000AEA60000}"/>
    <cellStyle name="Normal 2 2 3 4 3 2" xfId="43302" xr:uid="{00000000-0005-0000-0000-0000AFA60000}"/>
    <cellStyle name="Normal 2 2 3 4 4" xfId="15113" xr:uid="{00000000-0005-0000-0000-0000B0A60000}"/>
    <cellStyle name="Normal 2 2 3 5" xfId="6342" xr:uid="{00000000-0005-0000-0000-0000B1A60000}"/>
    <cellStyle name="Normal 2 2 3 5 2" xfId="8981" xr:uid="{00000000-0005-0000-0000-0000B2A60000}"/>
    <cellStyle name="Normal 2 2 3 5 2 2" xfId="44683" xr:uid="{00000000-0005-0000-0000-0000B3A60000}"/>
    <cellStyle name="Normal 2 2 3 5 3" xfId="15152" xr:uid="{00000000-0005-0000-0000-0000B4A60000}"/>
    <cellStyle name="Normal 2 2 3 6" xfId="6662" xr:uid="{00000000-0005-0000-0000-0000B5A60000}"/>
    <cellStyle name="Normal 2 2 3 6 2" xfId="9295" xr:uid="{00000000-0005-0000-0000-0000B6A60000}"/>
    <cellStyle name="Normal 2 2 3 6 2 2" xfId="44050" xr:uid="{00000000-0005-0000-0000-0000B7A60000}"/>
    <cellStyle name="Normal 2 2 3 6 3" xfId="15314" xr:uid="{00000000-0005-0000-0000-0000B8A60000}"/>
    <cellStyle name="Normal 2 2 3 7" xfId="6730" xr:uid="{00000000-0005-0000-0000-0000B9A60000}"/>
    <cellStyle name="Normal 2 2 3 7 2" xfId="43942" xr:uid="{00000000-0005-0000-0000-0000BAA60000}"/>
    <cellStyle name="Normal 2 2 3 8" xfId="45225" xr:uid="{00000000-0005-0000-0000-0000BBA60000}"/>
    <cellStyle name="Normal 2 2 3 9" xfId="13278" xr:uid="{00000000-0005-0000-0000-0000BCA60000}"/>
    <cellStyle name="Normal 2 2 4" xfId="7230" xr:uid="{00000000-0005-0000-0000-0000BDA60000}"/>
    <cellStyle name="Normal 2 2 4 2" xfId="7231" xr:uid="{00000000-0005-0000-0000-0000BEA60000}"/>
    <cellStyle name="Normal 2 2 4 2 2" xfId="22263" xr:uid="{00000000-0005-0000-0000-0000BFA60000}"/>
    <cellStyle name="Normal 2 2 4 2 3" xfId="14112" xr:uid="{00000000-0005-0000-0000-0000C0A60000}"/>
    <cellStyle name="Normal 2 2 4 3" xfId="22264" xr:uid="{00000000-0005-0000-0000-0000C1A60000}"/>
    <cellStyle name="Normal 2 2 4 4" xfId="14111" xr:uid="{00000000-0005-0000-0000-0000C2A60000}"/>
    <cellStyle name="Normal 2 2 5" xfId="7232" xr:uid="{00000000-0005-0000-0000-0000C3A60000}"/>
    <cellStyle name="Normal 2 2 5 2" xfId="22265" xr:uid="{00000000-0005-0000-0000-0000C4A60000}"/>
    <cellStyle name="Normal 2 2 5 3" xfId="14113" xr:uid="{00000000-0005-0000-0000-0000C5A60000}"/>
    <cellStyle name="Normal 2 2 6" xfId="22266" xr:uid="{00000000-0005-0000-0000-0000C6A60000}"/>
    <cellStyle name="Normal 2 2 6 2" xfId="22267" xr:uid="{00000000-0005-0000-0000-0000C7A60000}"/>
    <cellStyle name="Normal 2 2 7" xfId="22268" xr:uid="{00000000-0005-0000-0000-0000C8A60000}"/>
    <cellStyle name="Normal 2 2 7 2" xfId="45226" xr:uid="{00000000-0005-0000-0000-0000C9A60000}"/>
    <cellStyle name="Normal 2 2 8" xfId="22269" xr:uid="{00000000-0005-0000-0000-0000CAA60000}"/>
    <cellStyle name="Normal 2 2 9" xfId="22270" xr:uid="{00000000-0005-0000-0000-0000CBA60000}"/>
    <cellStyle name="Normal 2 3" xfId="1520" xr:uid="{00000000-0005-0000-0000-0000CCA60000}"/>
    <cellStyle name="Normal 2 3 10" xfId="22272" xr:uid="{00000000-0005-0000-0000-0000CDA60000}"/>
    <cellStyle name="Normal 2 3 11" xfId="26538" xr:uid="{00000000-0005-0000-0000-0000CEA60000}"/>
    <cellStyle name="Normal 2 3 12" xfId="22271" xr:uid="{00000000-0005-0000-0000-0000CFA60000}"/>
    <cellStyle name="Normal 2 3 2" xfId="1628" xr:uid="{00000000-0005-0000-0000-0000D0A60000}"/>
    <cellStyle name="Normal 2 3 2 2" xfId="22274" xr:uid="{00000000-0005-0000-0000-0000D1A60000}"/>
    <cellStyle name="Normal 2 3 2 2 2" xfId="22275" xr:uid="{00000000-0005-0000-0000-0000D2A60000}"/>
    <cellStyle name="Normal 2 3 2 3" xfId="22276" xr:uid="{00000000-0005-0000-0000-0000D3A60000}"/>
    <cellStyle name="Normal 2 3 2 3 2" xfId="22277" xr:uid="{00000000-0005-0000-0000-0000D4A60000}"/>
    <cellStyle name="Normal 2 3 2 4" xfId="22278" xr:uid="{00000000-0005-0000-0000-0000D5A60000}"/>
    <cellStyle name="Normal 2 3 2 5" xfId="22273" xr:uid="{00000000-0005-0000-0000-0000D6A60000}"/>
    <cellStyle name="Normal 2 3 2 6" xfId="3328" xr:uid="{00000000-0005-0000-0000-0000D7A60000}"/>
    <cellStyle name="Normal 2 3 3" xfId="1627" xr:uid="{00000000-0005-0000-0000-0000D8A60000}"/>
    <cellStyle name="Normal 2 3 3 2" xfId="9733" xr:uid="{00000000-0005-0000-0000-0000D9A60000}"/>
    <cellStyle name="Normal 2 3 3 2 2" xfId="22280" xr:uid="{00000000-0005-0000-0000-0000DAA60000}"/>
    <cellStyle name="Normal 2 3 3 3" xfId="14427" xr:uid="{00000000-0005-0000-0000-0000DBA60000}"/>
    <cellStyle name="Normal 2 3 3 4" xfId="22279" xr:uid="{00000000-0005-0000-0000-0000DCA60000}"/>
    <cellStyle name="Normal 2 3 3 5" xfId="7789" xr:uid="{00000000-0005-0000-0000-0000DDA60000}"/>
    <cellStyle name="Normal 2 3 4" xfId="22281" xr:uid="{00000000-0005-0000-0000-0000DEA60000}"/>
    <cellStyle name="Normal 2 3 4 2" xfId="22282" xr:uid="{00000000-0005-0000-0000-0000DFA60000}"/>
    <cellStyle name="Normal 2 3 5" xfId="22283" xr:uid="{00000000-0005-0000-0000-0000E0A60000}"/>
    <cellStyle name="Normal 2 3 5 2" xfId="22284" xr:uid="{00000000-0005-0000-0000-0000E1A60000}"/>
    <cellStyle name="Normal 2 3 6" xfId="22285" xr:uid="{00000000-0005-0000-0000-0000E2A60000}"/>
    <cellStyle name="Normal 2 3 6 2" xfId="22286" xr:uid="{00000000-0005-0000-0000-0000E3A60000}"/>
    <cellStyle name="Normal 2 3 7" xfId="22287" xr:uid="{00000000-0005-0000-0000-0000E4A60000}"/>
    <cellStyle name="Normal 2 3 7 2" xfId="22288" xr:uid="{00000000-0005-0000-0000-0000E5A60000}"/>
    <cellStyle name="Normal 2 3 8" xfId="22289" xr:uid="{00000000-0005-0000-0000-0000E6A60000}"/>
    <cellStyle name="Normal 2 3 8 2" xfId="45227" xr:uid="{00000000-0005-0000-0000-0000E7A60000}"/>
    <cellStyle name="Normal 2 3 9" xfId="22290" xr:uid="{00000000-0005-0000-0000-0000E8A60000}"/>
    <cellStyle name="Normal 2 3 9 2" xfId="45228" xr:uid="{00000000-0005-0000-0000-0000E9A60000}"/>
    <cellStyle name="Normal 2 4" xfId="1524" xr:uid="{00000000-0005-0000-0000-0000EAA60000}"/>
    <cellStyle name="Normal 2 4 10" xfId="3811" xr:uid="{00000000-0005-0000-0000-0000EBA60000}"/>
    <cellStyle name="Normal 2 4 2" xfId="5213" xr:uid="{00000000-0005-0000-0000-0000ECA60000}"/>
    <cellStyle name="Normal 2 4 2 2" xfId="7234" xr:uid="{00000000-0005-0000-0000-0000EDA60000}"/>
    <cellStyle name="Normal 2 4 2 2 2" xfId="22291" xr:uid="{00000000-0005-0000-0000-0000EEA60000}"/>
    <cellStyle name="Normal 2 4 2 2 3" xfId="14115" xr:uid="{00000000-0005-0000-0000-0000EFA60000}"/>
    <cellStyle name="Normal 2 4 2 3" xfId="8440" xr:uid="{00000000-0005-0000-0000-0000F0A60000}"/>
    <cellStyle name="Normal 2 4 2 3 2" xfId="22293" xr:uid="{00000000-0005-0000-0000-0000F1A60000}"/>
    <cellStyle name="Normal 2 4 2 3 3" xfId="22292" xr:uid="{00000000-0005-0000-0000-0000F2A60000}"/>
    <cellStyle name="Normal 2 4 2 4" xfId="7956" xr:uid="{00000000-0005-0000-0000-0000F3A60000}"/>
    <cellStyle name="Normal 2 4 2 4 2" xfId="22294" xr:uid="{00000000-0005-0000-0000-0000F4A60000}"/>
    <cellStyle name="Normal 2 4 2 5" xfId="7233" xr:uid="{00000000-0005-0000-0000-0000F5A60000}"/>
    <cellStyle name="Normal 2 4 2 5 2" xfId="22295" xr:uid="{00000000-0005-0000-0000-0000F6A60000}"/>
    <cellStyle name="Normal 2 4 2 6" xfId="22296" xr:uid="{00000000-0005-0000-0000-0000F7A60000}"/>
    <cellStyle name="Normal 2 4 2 7" xfId="14114" xr:uid="{00000000-0005-0000-0000-0000F8A60000}"/>
    <cellStyle name="Normal 2 4 3" xfId="7235" xr:uid="{00000000-0005-0000-0000-0000F9A60000}"/>
    <cellStyle name="Normal 2 4 3 2" xfId="22297" xr:uid="{00000000-0005-0000-0000-0000FAA60000}"/>
    <cellStyle name="Normal 2 4 3 3" xfId="14116" xr:uid="{00000000-0005-0000-0000-0000FBA60000}"/>
    <cellStyle name="Normal 2 4 4" xfId="8441" xr:uid="{00000000-0005-0000-0000-0000FCA60000}"/>
    <cellStyle name="Normal 2 4 4 2" xfId="22299" xr:uid="{00000000-0005-0000-0000-0000FDA60000}"/>
    <cellStyle name="Normal 2 4 4 3" xfId="22298" xr:uid="{00000000-0005-0000-0000-0000FEA60000}"/>
    <cellStyle name="Normal 2 4 5" xfId="22300" xr:uid="{00000000-0005-0000-0000-0000FFA60000}"/>
    <cellStyle name="Normal 2 4 5 2" xfId="22301" xr:uid="{00000000-0005-0000-0000-000000A70000}"/>
    <cellStyle name="Normal 2 4 6" xfId="22302" xr:uid="{00000000-0005-0000-0000-000001A70000}"/>
    <cellStyle name="Normal 2 4 6 2" xfId="22303" xr:uid="{00000000-0005-0000-0000-000002A70000}"/>
    <cellStyle name="Normal 2 4 7" xfId="22304" xr:uid="{00000000-0005-0000-0000-000003A70000}"/>
    <cellStyle name="Normal 2 4 7 2" xfId="22305" xr:uid="{00000000-0005-0000-0000-000004A70000}"/>
    <cellStyle name="Normal 2 4 8" xfId="22306" xr:uid="{00000000-0005-0000-0000-000005A70000}"/>
    <cellStyle name="Normal 2 4 8 2" xfId="45229" xr:uid="{00000000-0005-0000-0000-000006A70000}"/>
    <cellStyle name="Normal 2 4 9" xfId="22307" xr:uid="{00000000-0005-0000-0000-000007A70000}"/>
    <cellStyle name="Normal 2 5" xfId="1626" xr:uid="{00000000-0005-0000-0000-000008A70000}"/>
    <cellStyle name="Normal 2 5 10" xfId="22308" xr:uid="{00000000-0005-0000-0000-000009A70000}"/>
    <cellStyle name="Normal 2 5 11" xfId="45230" xr:uid="{00000000-0005-0000-0000-00000AA70000}"/>
    <cellStyle name="Normal 2 5 12" xfId="5214" xr:uid="{00000000-0005-0000-0000-00000BA70000}"/>
    <cellStyle name="Normal 2 5 2" xfId="22309" xr:uid="{00000000-0005-0000-0000-00000CA70000}"/>
    <cellStyle name="Normal 2 5 2 2" xfId="22310" xr:uid="{00000000-0005-0000-0000-00000DA70000}"/>
    <cellStyle name="Normal 2 5 2 2 2" xfId="22311" xr:uid="{00000000-0005-0000-0000-00000EA70000}"/>
    <cellStyle name="Normal 2 5 2 3" xfId="22312" xr:uid="{00000000-0005-0000-0000-00000FA70000}"/>
    <cellStyle name="Normal 2 5 2 3 2" xfId="22313" xr:uid="{00000000-0005-0000-0000-000010A70000}"/>
    <cellStyle name="Normal 2 5 2 4" xfId="22314" xr:uid="{00000000-0005-0000-0000-000011A70000}"/>
    <cellStyle name="Normal 2 5 3" xfId="22315" xr:uid="{00000000-0005-0000-0000-000012A70000}"/>
    <cellStyle name="Normal 2 5 3 2" xfId="22316" xr:uid="{00000000-0005-0000-0000-000013A70000}"/>
    <cellStyle name="Normal 2 5 4" xfId="22317" xr:uid="{00000000-0005-0000-0000-000014A70000}"/>
    <cellStyle name="Normal 2 5 4 2" xfId="22318" xr:uid="{00000000-0005-0000-0000-000015A70000}"/>
    <cellStyle name="Normal 2 5 5" xfId="22319" xr:uid="{00000000-0005-0000-0000-000016A70000}"/>
    <cellStyle name="Normal 2 5 5 2" xfId="22320" xr:uid="{00000000-0005-0000-0000-000017A70000}"/>
    <cellStyle name="Normal 2 5 6" xfId="22321" xr:uid="{00000000-0005-0000-0000-000018A70000}"/>
    <cellStyle name="Normal 2 5 6 2" xfId="22322" xr:uid="{00000000-0005-0000-0000-000019A70000}"/>
    <cellStyle name="Normal 2 5 7" xfId="22323" xr:uid="{00000000-0005-0000-0000-00001AA70000}"/>
    <cellStyle name="Normal 2 5 7 2" xfId="45231" xr:uid="{00000000-0005-0000-0000-00001BA70000}"/>
    <cellStyle name="Normal 2 5 8" xfId="22324" xr:uid="{00000000-0005-0000-0000-00001CA70000}"/>
    <cellStyle name="Normal 2 5 8 2" xfId="45232" xr:uid="{00000000-0005-0000-0000-00001DA70000}"/>
    <cellStyle name="Normal 2 5 9" xfId="22325" xr:uid="{00000000-0005-0000-0000-00001EA70000}"/>
    <cellStyle name="Normal 2 6" xfId="22326" xr:uid="{00000000-0005-0000-0000-00001FA70000}"/>
    <cellStyle name="Normal 2 6 2" xfId="22327" xr:uid="{00000000-0005-0000-0000-000020A70000}"/>
    <cellStyle name="Normal 2 6 2 2" xfId="22328" xr:uid="{00000000-0005-0000-0000-000021A70000}"/>
    <cellStyle name="Normal 2 6 2 2 2" xfId="22329" xr:uid="{00000000-0005-0000-0000-000022A70000}"/>
    <cellStyle name="Normal 2 6 2 3" xfId="22330" xr:uid="{00000000-0005-0000-0000-000023A70000}"/>
    <cellStyle name="Normal 2 6 2 3 2" xfId="22331" xr:uid="{00000000-0005-0000-0000-000024A70000}"/>
    <cellStyle name="Normal 2 6 2 4" xfId="22332" xr:uid="{00000000-0005-0000-0000-000025A70000}"/>
    <cellStyle name="Normal 2 6 3" xfId="22333" xr:uid="{00000000-0005-0000-0000-000026A70000}"/>
    <cellStyle name="Normal 2 6 3 2" xfId="22334" xr:uid="{00000000-0005-0000-0000-000027A70000}"/>
    <cellStyle name="Normal 2 6 4" xfId="22335" xr:uid="{00000000-0005-0000-0000-000028A70000}"/>
    <cellStyle name="Normal 2 6 4 2" xfId="22336" xr:uid="{00000000-0005-0000-0000-000029A70000}"/>
    <cellStyle name="Normal 2 6 5" xfId="22337" xr:uid="{00000000-0005-0000-0000-00002AA70000}"/>
    <cellStyle name="Normal 2 6 5 2" xfId="22338" xr:uid="{00000000-0005-0000-0000-00002BA70000}"/>
    <cellStyle name="Normal 2 6 6" xfId="22339" xr:uid="{00000000-0005-0000-0000-00002CA70000}"/>
    <cellStyle name="Normal 2 6 6 2" xfId="22340" xr:uid="{00000000-0005-0000-0000-00002DA70000}"/>
    <cellStyle name="Normal 2 6 7" xfId="45233" xr:uid="{00000000-0005-0000-0000-00002EA70000}"/>
    <cellStyle name="Normal 2 7" xfId="22341" xr:uid="{00000000-0005-0000-0000-00002FA70000}"/>
    <cellStyle name="Normal 2 7 2" xfId="22342" xr:uid="{00000000-0005-0000-0000-000030A70000}"/>
    <cellStyle name="Normal 2 7 2 2" xfId="22343" xr:uid="{00000000-0005-0000-0000-000031A70000}"/>
    <cellStyle name="Normal 2 7 2 2 2" xfId="22344" xr:uid="{00000000-0005-0000-0000-000032A70000}"/>
    <cellStyle name="Normal 2 7 2 3" xfId="22345" xr:uid="{00000000-0005-0000-0000-000033A70000}"/>
    <cellStyle name="Normal 2 7 2 3 2" xfId="22346" xr:uid="{00000000-0005-0000-0000-000034A70000}"/>
    <cellStyle name="Normal 2 7 2 4" xfId="22347" xr:uid="{00000000-0005-0000-0000-000035A70000}"/>
    <cellStyle name="Normal 2 7 3" xfId="22348" xr:uid="{00000000-0005-0000-0000-000036A70000}"/>
    <cellStyle name="Normal 2 7 3 2" xfId="22349" xr:uid="{00000000-0005-0000-0000-000037A70000}"/>
    <cellStyle name="Normal 2 7 4" xfId="22350" xr:uid="{00000000-0005-0000-0000-000038A70000}"/>
    <cellStyle name="Normal 2 7 4 2" xfId="22351" xr:uid="{00000000-0005-0000-0000-000039A70000}"/>
    <cellStyle name="Normal 2 7 5" xfId="22352" xr:uid="{00000000-0005-0000-0000-00003AA70000}"/>
    <cellStyle name="Normal 2 7 5 2" xfId="22353" xr:uid="{00000000-0005-0000-0000-00003BA70000}"/>
    <cellStyle name="Normal 2 7 6" xfId="22354" xr:uid="{00000000-0005-0000-0000-00003CA70000}"/>
    <cellStyle name="Normal 2 8" xfId="22355" xr:uid="{00000000-0005-0000-0000-00003DA70000}"/>
    <cellStyle name="Normal 2 8 2" xfId="22356" xr:uid="{00000000-0005-0000-0000-00003EA70000}"/>
    <cellStyle name="Normal 2 8 2 2" xfId="22357" xr:uid="{00000000-0005-0000-0000-00003FA70000}"/>
    <cellStyle name="Normal 2 8 2 2 2" xfId="22358" xr:uid="{00000000-0005-0000-0000-000040A70000}"/>
    <cellStyle name="Normal 2 8 2 3" xfId="22359" xr:uid="{00000000-0005-0000-0000-000041A70000}"/>
    <cellStyle name="Normal 2 8 2 3 2" xfId="22360" xr:uid="{00000000-0005-0000-0000-000042A70000}"/>
    <cellStyle name="Normal 2 8 2 4" xfId="22361" xr:uid="{00000000-0005-0000-0000-000043A70000}"/>
    <cellStyle name="Normal 2 8 3" xfId="22362" xr:uid="{00000000-0005-0000-0000-000044A70000}"/>
    <cellStyle name="Normal 2 8 3 2" xfId="22363" xr:uid="{00000000-0005-0000-0000-000045A70000}"/>
    <cellStyle name="Normal 2 8 4" xfId="22364" xr:uid="{00000000-0005-0000-0000-000046A70000}"/>
    <cellStyle name="Normal 2 8 4 2" xfId="22365" xr:uid="{00000000-0005-0000-0000-000047A70000}"/>
    <cellStyle name="Normal 2 8 5" xfId="22366" xr:uid="{00000000-0005-0000-0000-000048A70000}"/>
    <cellStyle name="Normal 2 8 5 2" xfId="22367" xr:uid="{00000000-0005-0000-0000-000049A70000}"/>
    <cellStyle name="Normal 2 8 6" xfId="22368" xr:uid="{00000000-0005-0000-0000-00004AA70000}"/>
    <cellStyle name="Normal 2 9" xfId="22369" xr:uid="{00000000-0005-0000-0000-00004BA70000}"/>
    <cellStyle name="Normal 2 9 2" xfId="22370" xr:uid="{00000000-0005-0000-0000-00004CA70000}"/>
    <cellStyle name="Normal 2 9 2 2" xfId="22371" xr:uid="{00000000-0005-0000-0000-00004DA70000}"/>
    <cellStyle name="Normal 2 9 2 2 2" xfId="22372" xr:uid="{00000000-0005-0000-0000-00004EA70000}"/>
    <cellStyle name="Normal 2 9 2 3" xfId="22373" xr:uid="{00000000-0005-0000-0000-00004FA70000}"/>
    <cellStyle name="Normal 2 9 2 3 2" xfId="22374" xr:uid="{00000000-0005-0000-0000-000050A70000}"/>
    <cellStyle name="Normal 2 9 2 4" xfId="22375" xr:uid="{00000000-0005-0000-0000-000051A70000}"/>
    <cellStyle name="Normal 2 9 3" xfId="22376" xr:uid="{00000000-0005-0000-0000-000052A70000}"/>
    <cellStyle name="Normal 2 9 3 2" xfId="22377" xr:uid="{00000000-0005-0000-0000-000053A70000}"/>
    <cellStyle name="Normal 2 9 4" xfId="22378" xr:uid="{00000000-0005-0000-0000-000054A70000}"/>
    <cellStyle name="Normal 2 9 4 2" xfId="22379" xr:uid="{00000000-0005-0000-0000-000055A70000}"/>
    <cellStyle name="Normal 2 9 5" xfId="22380" xr:uid="{00000000-0005-0000-0000-000056A70000}"/>
    <cellStyle name="Normal 2_Plants" xfId="7236" xr:uid="{00000000-0005-0000-0000-000057A70000}"/>
    <cellStyle name="Normal 20" xfId="7237" xr:uid="{00000000-0005-0000-0000-000058A70000}"/>
    <cellStyle name="Normal 20 2" xfId="22382" xr:uid="{00000000-0005-0000-0000-000059A70000}"/>
    <cellStyle name="Normal 20 3" xfId="22383" xr:uid="{00000000-0005-0000-0000-00005AA70000}"/>
    <cellStyle name="Normal 20 4" xfId="22381" xr:uid="{00000000-0005-0000-0000-00005BA70000}"/>
    <cellStyle name="Normal 21" xfId="7238" xr:uid="{00000000-0005-0000-0000-00005CA70000}"/>
    <cellStyle name="Normal 21 2" xfId="22385" xr:uid="{00000000-0005-0000-0000-00005DA70000}"/>
    <cellStyle name="Normal 21 3" xfId="22386" xr:uid="{00000000-0005-0000-0000-00005EA70000}"/>
    <cellStyle name="Normal 21 4" xfId="22384" xr:uid="{00000000-0005-0000-0000-00005FA70000}"/>
    <cellStyle name="Normal 22" xfId="7239" xr:uid="{00000000-0005-0000-0000-000060A70000}"/>
    <cellStyle name="Normal 22 2" xfId="22388" xr:uid="{00000000-0005-0000-0000-000061A70000}"/>
    <cellStyle name="Normal 22 3" xfId="22389" xr:uid="{00000000-0005-0000-0000-000062A70000}"/>
    <cellStyle name="Normal 22 4" xfId="22387" xr:uid="{00000000-0005-0000-0000-000063A70000}"/>
    <cellStyle name="Normal 23" xfId="7240" xr:uid="{00000000-0005-0000-0000-000064A70000}"/>
    <cellStyle name="Normal 23 2" xfId="22391" xr:uid="{00000000-0005-0000-0000-000065A70000}"/>
    <cellStyle name="Normal 23 3" xfId="22392" xr:uid="{00000000-0005-0000-0000-000066A70000}"/>
    <cellStyle name="Normal 23 4" xfId="22390" xr:uid="{00000000-0005-0000-0000-000067A70000}"/>
    <cellStyle name="Normal 24" xfId="7241" xr:uid="{00000000-0005-0000-0000-000068A70000}"/>
    <cellStyle name="Normal 24 2" xfId="22394" xr:uid="{00000000-0005-0000-0000-000069A70000}"/>
    <cellStyle name="Normal 24 3" xfId="22393" xr:uid="{00000000-0005-0000-0000-00006AA70000}"/>
    <cellStyle name="Normal 24 4" xfId="45234" xr:uid="{00000000-0005-0000-0000-00006BA70000}"/>
    <cellStyle name="Normal 25" xfId="7242" xr:uid="{00000000-0005-0000-0000-00006CA70000}"/>
    <cellStyle name="Normal 25 2" xfId="22396" xr:uid="{00000000-0005-0000-0000-00006DA70000}"/>
    <cellStyle name="Normal 25 3" xfId="22395" xr:uid="{00000000-0005-0000-0000-00006EA70000}"/>
    <cellStyle name="Normal 25 4" xfId="45235" xr:uid="{00000000-0005-0000-0000-00006FA70000}"/>
    <cellStyle name="Normal 26" xfId="7243" xr:uid="{00000000-0005-0000-0000-000070A70000}"/>
    <cellStyle name="Normal 26 2" xfId="22398" xr:uid="{00000000-0005-0000-0000-000071A70000}"/>
    <cellStyle name="Normal 26 3" xfId="22397" xr:uid="{00000000-0005-0000-0000-000072A70000}"/>
    <cellStyle name="Normal 26 4" xfId="45236" xr:uid="{00000000-0005-0000-0000-000073A70000}"/>
    <cellStyle name="Normal 27" xfId="7244" xr:uid="{00000000-0005-0000-0000-000074A70000}"/>
    <cellStyle name="Normal 27 2" xfId="22400" xr:uid="{00000000-0005-0000-0000-000075A70000}"/>
    <cellStyle name="Normal 27 3" xfId="22399" xr:uid="{00000000-0005-0000-0000-000076A70000}"/>
    <cellStyle name="Normal 27 4" xfId="45237" xr:uid="{00000000-0005-0000-0000-000077A70000}"/>
    <cellStyle name="Normal 28" xfId="7245" xr:uid="{00000000-0005-0000-0000-000078A70000}"/>
    <cellStyle name="Normal 28 2" xfId="22402" xr:uid="{00000000-0005-0000-0000-000079A70000}"/>
    <cellStyle name="Normal 28 3" xfId="22401" xr:uid="{00000000-0005-0000-0000-00007AA70000}"/>
    <cellStyle name="Normal 28 4" xfId="45238" xr:uid="{00000000-0005-0000-0000-00007BA70000}"/>
    <cellStyle name="Normal 29" xfId="7246" xr:uid="{00000000-0005-0000-0000-00007CA70000}"/>
    <cellStyle name="Normal 29 2" xfId="7247" xr:uid="{00000000-0005-0000-0000-00007DA70000}"/>
    <cellStyle name="Normal 29 2 2" xfId="14118" xr:uid="{00000000-0005-0000-0000-00007EA70000}"/>
    <cellStyle name="Normal 29 3" xfId="22403" xr:uid="{00000000-0005-0000-0000-00007FA70000}"/>
    <cellStyle name="Normal 29 4" xfId="45239" xr:uid="{00000000-0005-0000-0000-000080A70000}"/>
    <cellStyle name="Normal 29 5" xfId="14117" xr:uid="{00000000-0005-0000-0000-000081A70000}"/>
    <cellStyle name="Normal 3" xfId="735" xr:uid="{00000000-0005-0000-0000-000082A70000}"/>
    <cellStyle name="Normal 3 10" xfId="6327" xr:uid="{00000000-0005-0000-0000-000083A70000}"/>
    <cellStyle name="Normal 3 10 2" xfId="8966" xr:uid="{00000000-0005-0000-0000-000084A70000}"/>
    <cellStyle name="Normal 3 10 2 2" xfId="22404" xr:uid="{00000000-0005-0000-0000-000085A70000}"/>
    <cellStyle name="Normal 3 10 2 3" xfId="15142" xr:uid="{00000000-0005-0000-0000-000086A70000}"/>
    <cellStyle name="Normal 3 10 3" xfId="7248" xr:uid="{00000000-0005-0000-0000-000087A70000}"/>
    <cellStyle name="Normal 3 10 3 2" xfId="33805" xr:uid="{00000000-0005-0000-0000-000088A70000}"/>
    <cellStyle name="Normal 3 10 3 3" xfId="22405" xr:uid="{00000000-0005-0000-0000-000089A70000}"/>
    <cellStyle name="Normal 3 10 4" xfId="22406" xr:uid="{00000000-0005-0000-0000-00008AA70000}"/>
    <cellStyle name="Normal 3 11" xfId="6647" xr:uid="{00000000-0005-0000-0000-00008BA70000}"/>
    <cellStyle name="Normal 3 11 2" xfId="9280" xr:uid="{00000000-0005-0000-0000-00008CA70000}"/>
    <cellStyle name="Normal 3 11 2 2" xfId="15304" xr:uid="{00000000-0005-0000-0000-00008DA70000}"/>
    <cellStyle name="Normal 3 11 3" xfId="7249" xr:uid="{00000000-0005-0000-0000-00008EA70000}"/>
    <cellStyle name="Normal 3 11 3 2" xfId="44379" xr:uid="{00000000-0005-0000-0000-00008FA70000}"/>
    <cellStyle name="Normal 3 11 3 3" xfId="22407" xr:uid="{00000000-0005-0000-0000-000090A70000}"/>
    <cellStyle name="Normal 3 12" xfId="7250" xr:uid="{00000000-0005-0000-0000-000091A70000}"/>
    <cellStyle name="Normal 3 12 2" xfId="22409" xr:uid="{00000000-0005-0000-0000-000092A70000}"/>
    <cellStyle name="Normal 3 12 3" xfId="22410" xr:uid="{00000000-0005-0000-0000-000093A70000}"/>
    <cellStyle name="Normal 3 12 4" xfId="22408" xr:uid="{00000000-0005-0000-0000-000094A70000}"/>
    <cellStyle name="Normal 3 13" xfId="7251" xr:uid="{00000000-0005-0000-0000-000095A70000}"/>
    <cellStyle name="Normal 3 13 2" xfId="22412" xr:uid="{00000000-0005-0000-0000-000096A70000}"/>
    <cellStyle name="Normal 3 13 3" xfId="22413" xr:uid="{00000000-0005-0000-0000-000097A70000}"/>
    <cellStyle name="Normal 3 13 4" xfId="22411" xr:uid="{00000000-0005-0000-0000-000098A70000}"/>
    <cellStyle name="Normal 3 14" xfId="7252" xr:uid="{00000000-0005-0000-0000-000099A70000}"/>
    <cellStyle name="Normal 3 14 2" xfId="22415" xr:uid="{00000000-0005-0000-0000-00009AA70000}"/>
    <cellStyle name="Normal 3 14 3" xfId="22416" xr:uid="{00000000-0005-0000-0000-00009BA70000}"/>
    <cellStyle name="Normal 3 14 4" xfId="22414" xr:uid="{00000000-0005-0000-0000-00009CA70000}"/>
    <cellStyle name="Normal 3 15" xfId="7253" xr:uid="{00000000-0005-0000-0000-00009DA70000}"/>
    <cellStyle name="Normal 3 15 2" xfId="22418" xr:uid="{00000000-0005-0000-0000-00009EA70000}"/>
    <cellStyle name="Normal 3 15 3" xfId="22417" xr:uid="{00000000-0005-0000-0000-00009FA70000}"/>
    <cellStyle name="Normal 3 15 4" xfId="45240" xr:uid="{00000000-0005-0000-0000-0000A0A70000}"/>
    <cellStyle name="Normal 3 16" xfId="7254" xr:uid="{00000000-0005-0000-0000-0000A1A70000}"/>
    <cellStyle name="Normal 3 16 2" xfId="22419" xr:uid="{00000000-0005-0000-0000-0000A2A70000}"/>
    <cellStyle name="Normal 3 16 3" xfId="45241" xr:uid="{00000000-0005-0000-0000-0000A3A70000}"/>
    <cellStyle name="Normal 3 16 4" xfId="14119" xr:uid="{00000000-0005-0000-0000-0000A4A70000}"/>
    <cellStyle name="Normal 3 17" xfId="6731" xr:uid="{00000000-0005-0000-0000-0000A5A70000}"/>
    <cellStyle name="Normal 3 17 2" xfId="42445" xr:uid="{00000000-0005-0000-0000-0000A6A70000}"/>
    <cellStyle name="Normal 3 18" xfId="13279" xr:uid="{00000000-0005-0000-0000-0000A7A70000}"/>
    <cellStyle name="Normal 3 2" xfId="736" xr:uid="{00000000-0005-0000-0000-0000A8A70000}"/>
    <cellStyle name="Normal 3 2 10" xfId="6732" xr:uid="{00000000-0005-0000-0000-0000A9A70000}"/>
    <cellStyle name="Normal 3 2 10 2" xfId="43582" xr:uid="{00000000-0005-0000-0000-0000AAA70000}"/>
    <cellStyle name="Normal 3 2 11" xfId="13280" xr:uid="{00000000-0005-0000-0000-0000ABA70000}"/>
    <cellStyle name="Normal 3 2 2" xfId="1630" xr:uid="{00000000-0005-0000-0000-0000ACA70000}"/>
    <cellStyle name="Normal 3 2 2 10" xfId="2693" xr:uid="{00000000-0005-0000-0000-0000ADA70000}"/>
    <cellStyle name="Normal 3 2 2 2" xfId="4666" xr:uid="{00000000-0005-0000-0000-0000AEA70000}"/>
    <cellStyle name="Normal 3 2 2 2 2" xfId="6114" xr:uid="{00000000-0005-0000-0000-0000AFA70000}"/>
    <cellStyle name="Normal 3 2 2 2 2 2" xfId="6434" xr:uid="{00000000-0005-0000-0000-0000B0A70000}"/>
    <cellStyle name="Normal 3 2 2 2 2 2 2" xfId="9068" xr:uid="{00000000-0005-0000-0000-0000B1A70000}"/>
    <cellStyle name="Normal 3 2 2 2 2 2 2 2" xfId="44560" xr:uid="{00000000-0005-0000-0000-0000B2A70000}"/>
    <cellStyle name="Normal 3 2 2 2 2 2 3" xfId="15200" xr:uid="{00000000-0005-0000-0000-0000B3A70000}"/>
    <cellStyle name="Normal 3 2 2 2 2 3" xfId="8767" xr:uid="{00000000-0005-0000-0000-0000B4A70000}"/>
    <cellStyle name="Normal 3 2 2 2 2 3 2" xfId="42596" xr:uid="{00000000-0005-0000-0000-0000B5A70000}"/>
    <cellStyle name="Normal 3 2 2 2 2 4" xfId="15051" xr:uid="{00000000-0005-0000-0000-0000B6A70000}"/>
    <cellStyle name="Normal 3 2 2 2 3" xfId="6194" xr:uid="{00000000-0005-0000-0000-0000B7A70000}"/>
    <cellStyle name="Normal 3 2 2 2 3 2" xfId="6514" xr:uid="{00000000-0005-0000-0000-0000B8A70000}"/>
    <cellStyle name="Normal 3 2 2 2 3 2 2" xfId="9147" xr:uid="{00000000-0005-0000-0000-0000B9A70000}"/>
    <cellStyle name="Normal 3 2 2 2 3 2 2 2" xfId="42649" xr:uid="{00000000-0005-0000-0000-0000BAA70000}"/>
    <cellStyle name="Normal 3 2 2 2 3 2 3" xfId="15241" xr:uid="{00000000-0005-0000-0000-0000BBA70000}"/>
    <cellStyle name="Normal 3 2 2 2 3 3" xfId="8839" xr:uid="{00000000-0005-0000-0000-0000BCA70000}"/>
    <cellStyle name="Normal 3 2 2 2 3 3 2" xfId="44622" xr:uid="{00000000-0005-0000-0000-0000BDA70000}"/>
    <cellStyle name="Normal 3 2 2 2 3 4" xfId="15085" xr:uid="{00000000-0005-0000-0000-0000BEA70000}"/>
    <cellStyle name="Normal 3 2 2 2 4" xfId="6274" xr:uid="{00000000-0005-0000-0000-0000BFA70000}"/>
    <cellStyle name="Normal 3 2 2 2 4 2" xfId="6594" xr:uid="{00000000-0005-0000-0000-0000C0A70000}"/>
    <cellStyle name="Normal 3 2 2 2 4 2 2" xfId="9227" xr:uid="{00000000-0005-0000-0000-0000C1A70000}"/>
    <cellStyle name="Normal 3 2 2 2 4 2 2 2" xfId="28708" xr:uid="{00000000-0005-0000-0000-0000C2A70000}"/>
    <cellStyle name="Normal 3 2 2 2 4 2 3" xfId="15283" xr:uid="{00000000-0005-0000-0000-0000C3A70000}"/>
    <cellStyle name="Normal 3 2 2 2 4 3" xfId="8914" xr:uid="{00000000-0005-0000-0000-0000C4A70000}"/>
    <cellStyle name="Normal 3 2 2 2 4 3 2" xfId="44203" xr:uid="{00000000-0005-0000-0000-0000C5A70000}"/>
    <cellStyle name="Normal 3 2 2 2 4 4" xfId="15122" xr:uid="{00000000-0005-0000-0000-0000C6A70000}"/>
    <cellStyle name="Normal 3 2 2 2 5" xfId="6354" xr:uid="{00000000-0005-0000-0000-0000C7A70000}"/>
    <cellStyle name="Normal 3 2 2 2 5 2" xfId="8993" xr:uid="{00000000-0005-0000-0000-0000C8A70000}"/>
    <cellStyle name="Normal 3 2 2 2 5 2 2" xfId="44380" xr:uid="{00000000-0005-0000-0000-0000C9A70000}"/>
    <cellStyle name="Normal 3 2 2 2 5 3" xfId="15163" xr:uid="{00000000-0005-0000-0000-0000CAA70000}"/>
    <cellStyle name="Normal 3 2 2 2 6" xfId="6674" xr:uid="{00000000-0005-0000-0000-0000CBA70000}"/>
    <cellStyle name="Normal 3 2 2 2 6 2" xfId="9307" xr:uid="{00000000-0005-0000-0000-0000CCA70000}"/>
    <cellStyle name="Normal 3 2 2 2 6 2 2" xfId="44628" xr:uid="{00000000-0005-0000-0000-0000CDA70000}"/>
    <cellStyle name="Normal 3 2 2 2 6 3" xfId="15325" xr:uid="{00000000-0005-0000-0000-0000CEA70000}"/>
    <cellStyle name="Normal 3 2 2 2 7" xfId="8624" xr:uid="{00000000-0005-0000-0000-0000CFA70000}"/>
    <cellStyle name="Normal 3 2 2 2 7 2" xfId="14940" xr:uid="{00000000-0005-0000-0000-0000D0A70000}"/>
    <cellStyle name="Normal 3 2 2 2 8" xfId="7255" xr:uid="{00000000-0005-0000-0000-0000D1A70000}"/>
    <cellStyle name="Normal 3 2 2 2 9" xfId="13282" xr:uid="{00000000-0005-0000-0000-0000D2A70000}"/>
    <cellStyle name="Normal 3 2 2 3" xfId="3814" xr:uid="{00000000-0005-0000-0000-0000D3A70000}"/>
    <cellStyle name="Normal 3 2 2 3 2" xfId="7257" xr:uid="{00000000-0005-0000-0000-0000D4A70000}"/>
    <cellStyle name="Normal 3 2 2 3 2 2" xfId="10374" xr:uid="{00000000-0005-0000-0000-0000D5A70000}"/>
    <cellStyle name="Normal 3 2 2 3 2 3" xfId="14121" xr:uid="{00000000-0005-0000-0000-0000D6A70000}"/>
    <cellStyle name="Normal 3 2 2 3 3" xfId="7435" xr:uid="{00000000-0005-0000-0000-0000D7A70000}"/>
    <cellStyle name="Normal 3 2 2 3 3 2" xfId="22420" xr:uid="{00000000-0005-0000-0000-0000D8A70000}"/>
    <cellStyle name="Normal 3 2 2 3 4" xfId="7256" xr:uid="{00000000-0005-0000-0000-0000D9A70000}"/>
    <cellStyle name="Normal 3 2 2 3 4 2" xfId="14120" xr:uid="{00000000-0005-0000-0000-0000DAA70000}"/>
    <cellStyle name="Normal 3 2 2 4" xfId="5866" xr:uid="{00000000-0005-0000-0000-0000DBA70000}"/>
    <cellStyle name="Normal 3 2 2 4 2" xfId="6415" xr:uid="{00000000-0005-0000-0000-0000DCA70000}"/>
    <cellStyle name="Normal 3 2 2 4 2 2" xfId="9054" xr:uid="{00000000-0005-0000-0000-0000DDA70000}"/>
    <cellStyle name="Normal 3 2 2 4 2 2 2" xfId="42635" xr:uid="{00000000-0005-0000-0000-0000DEA70000}"/>
    <cellStyle name="Normal 3 2 2 4 2 3" xfId="15188" xr:uid="{00000000-0005-0000-0000-0000DFA70000}"/>
    <cellStyle name="Normal 3 2 2 4 3" xfId="7258" xr:uid="{00000000-0005-0000-0000-0000E0A70000}"/>
    <cellStyle name="Normal 3 2 2 4 3 2" xfId="28827" xr:uid="{00000000-0005-0000-0000-0000E1A70000}"/>
    <cellStyle name="Normal 3 2 2 4 4" xfId="14122" xr:uid="{00000000-0005-0000-0000-0000E2A70000}"/>
    <cellStyle name="Normal 3 2 2 5" xfId="6175" xr:uid="{00000000-0005-0000-0000-0000E3A70000}"/>
    <cellStyle name="Normal 3 2 2 5 2" xfId="6495" xr:uid="{00000000-0005-0000-0000-0000E4A70000}"/>
    <cellStyle name="Normal 3 2 2 5 2 2" xfId="9128" xr:uid="{00000000-0005-0000-0000-0000E5A70000}"/>
    <cellStyle name="Normal 3 2 2 5 2 2 2" xfId="42645" xr:uid="{00000000-0005-0000-0000-0000E6A70000}"/>
    <cellStyle name="Normal 3 2 2 5 2 3" xfId="15224" xr:uid="{00000000-0005-0000-0000-0000E7A70000}"/>
    <cellStyle name="Normal 3 2 2 5 3" xfId="8826" xr:uid="{00000000-0005-0000-0000-0000E8A70000}"/>
    <cellStyle name="Normal 3 2 2 5 3 2" xfId="43050" xr:uid="{00000000-0005-0000-0000-0000E9A70000}"/>
    <cellStyle name="Normal 3 2 2 5 4" xfId="15074" xr:uid="{00000000-0005-0000-0000-0000EAA70000}"/>
    <cellStyle name="Normal 3 2 2 6" xfId="6255" xr:uid="{00000000-0005-0000-0000-0000EBA70000}"/>
    <cellStyle name="Normal 3 2 2 6 2" xfId="6575" xr:uid="{00000000-0005-0000-0000-0000ECA70000}"/>
    <cellStyle name="Normal 3 2 2 6 2 2" xfId="9208" xr:uid="{00000000-0005-0000-0000-0000EDA70000}"/>
    <cellStyle name="Normal 3 2 2 6 2 2 2" xfId="42654" xr:uid="{00000000-0005-0000-0000-0000EEA70000}"/>
    <cellStyle name="Normal 3 2 2 6 2 3" xfId="15266" xr:uid="{00000000-0005-0000-0000-0000EFA70000}"/>
    <cellStyle name="Normal 3 2 2 6 3" xfId="8898" xr:uid="{00000000-0005-0000-0000-0000F0A70000}"/>
    <cellStyle name="Normal 3 2 2 6 3 2" xfId="42614" xr:uid="{00000000-0005-0000-0000-0000F1A70000}"/>
    <cellStyle name="Normal 3 2 2 6 4" xfId="15108" xr:uid="{00000000-0005-0000-0000-0000F2A70000}"/>
    <cellStyle name="Normal 3 2 2 7" xfId="6335" xr:uid="{00000000-0005-0000-0000-0000F3A70000}"/>
    <cellStyle name="Normal 3 2 2 7 2" xfId="8974" xr:uid="{00000000-0005-0000-0000-0000F4A70000}"/>
    <cellStyle name="Normal 3 2 2 7 2 2" xfId="21347" xr:uid="{00000000-0005-0000-0000-0000F5A70000}"/>
    <cellStyle name="Normal 3 2 2 7 3" xfId="15146" xr:uid="{00000000-0005-0000-0000-0000F6A70000}"/>
    <cellStyle name="Normal 3 2 2 8" xfId="6655" xr:uid="{00000000-0005-0000-0000-0000F7A70000}"/>
    <cellStyle name="Normal 3 2 2 8 2" xfId="9288" xr:uid="{00000000-0005-0000-0000-0000F8A70000}"/>
    <cellStyle name="Normal 3 2 2 8 2 2" xfId="43105" xr:uid="{00000000-0005-0000-0000-0000F9A70000}"/>
    <cellStyle name="Normal 3 2 2 8 3" xfId="15308" xr:uid="{00000000-0005-0000-0000-0000FAA70000}"/>
    <cellStyle name="Normal 3 2 2 9" xfId="13281" xr:uid="{00000000-0005-0000-0000-0000FBA70000}"/>
    <cellStyle name="Normal 3 2 3" xfId="3815" xr:uid="{00000000-0005-0000-0000-0000FCA70000}"/>
    <cellStyle name="Normal 3 2 3 2" xfId="5983" xr:uid="{00000000-0005-0000-0000-0000FDA70000}"/>
    <cellStyle name="Normal 3 2 3 2 2" xfId="6425" xr:uid="{00000000-0005-0000-0000-0000FEA70000}"/>
    <cellStyle name="Normal 3 2 3 2 2 2" xfId="7260" xr:uid="{00000000-0005-0000-0000-0000FFA70000}"/>
    <cellStyle name="Normal 3 2 3 2 2 2 2" xfId="43700" xr:uid="{00000000-0005-0000-0000-000000A80000}"/>
    <cellStyle name="Normal 3 2 3 2 2 3" xfId="14124" xr:uid="{00000000-0005-0000-0000-000001A80000}"/>
    <cellStyle name="Normal 3 2 3 2 3" xfId="7259" xr:uid="{00000000-0005-0000-0000-000002A80000}"/>
    <cellStyle name="Normal 3 2 3 2 3 2" xfId="43746" xr:uid="{00000000-0005-0000-0000-000003A80000}"/>
    <cellStyle name="Normal 3 2 3 2 4" xfId="14123" xr:uid="{00000000-0005-0000-0000-000004A80000}"/>
    <cellStyle name="Normal 3 2 3 3" xfId="6185" xr:uid="{00000000-0005-0000-0000-000005A80000}"/>
    <cellStyle name="Normal 3 2 3 3 2" xfId="6505" xr:uid="{00000000-0005-0000-0000-000006A80000}"/>
    <cellStyle name="Normal 3 2 3 3 2 2" xfId="9138" xr:uid="{00000000-0005-0000-0000-000007A80000}"/>
    <cellStyle name="Normal 3 2 3 3 2 2 2" xfId="43087" xr:uid="{00000000-0005-0000-0000-000008A80000}"/>
    <cellStyle name="Normal 3 2 3 3 2 3" xfId="15233" xr:uid="{00000000-0005-0000-0000-000009A80000}"/>
    <cellStyle name="Normal 3 2 3 3 3" xfId="7261" xr:uid="{00000000-0005-0000-0000-00000AA80000}"/>
    <cellStyle name="Normal 3 2 3 3 3 2" xfId="21456" xr:uid="{00000000-0005-0000-0000-00000BA80000}"/>
    <cellStyle name="Normal 3 2 3 3 4" xfId="14125" xr:uid="{00000000-0005-0000-0000-00000CA80000}"/>
    <cellStyle name="Normal 3 2 3 4" xfId="6265" xr:uid="{00000000-0005-0000-0000-00000DA80000}"/>
    <cellStyle name="Normal 3 2 3 4 2" xfId="6585" xr:uid="{00000000-0005-0000-0000-00000EA80000}"/>
    <cellStyle name="Normal 3 2 3 4 2 2" xfId="9218" xr:uid="{00000000-0005-0000-0000-00000FA80000}"/>
    <cellStyle name="Normal 3 2 3 4 2 2 2" xfId="44631" xr:uid="{00000000-0005-0000-0000-000010A80000}"/>
    <cellStyle name="Normal 3 2 3 4 2 3" xfId="15275" xr:uid="{00000000-0005-0000-0000-000011A80000}"/>
    <cellStyle name="Normal 3 2 3 4 3" xfId="8442" xr:uid="{00000000-0005-0000-0000-000012A80000}"/>
    <cellStyle name="Normal 3 2 3 4 3 2" xfId="44299" xr:uid="{00000000-0005-0000-0000-000013A80000}"/>
    <cellStyle name="Normal 3 2 3 4 4" xfId="14854" xr:uid="{00000000-0005-0000-0000-000014A80000}"/>
    <cellStyle name="Normal 3 2 3 5" xfId="6345" xr:uid="{00000000-0005-0000-0000-000015A80000}"/>
    <cellStyle name="Normal 3 2 3 5 2" xfId="8984" xr:uid="{00000000-0005-0000-0000-000016A80000}"/>
    <cellStyle name="Normal 3 2 3 5 2 2" xfId="44205" xr:uid="{00000000-0005-0000-0000-000017A80000}"/>
    <cellStyle name="Normal 3 2 3 5 3" xfId="15155" xr:uid="{00000000-0005-0000-0000-000018A80000}"/>
    <cellStyle name="Normal 3 2 3 6" xfId="6665" xr:uid="{00000000-0005-0000-0000-000019A80000}"/>
    <cellStyle name="Normal 3 2 3 6 2" xfId="9298" xr:uid="{00000000-0005-0000-0000-00001AA80000}"/>
    <cellStyle name="Normal 3 2 3 6 2 2" xfId="43502" xr:uid="{00000000-0005-0000-0000-00001BA80000}"/>
    <cellStyle name="Normal 3 2 3 6 3" xfId="15317" xr:uid="{00000000-0005-0000-0000-00001CA80000}"/>
    <cellStyle name="Normal 3 2 3 7" xfId="6733" xr:uid="{00000000-0005-0000-0000-00001DA80000}"/>
    <cellStyle name="Normal 3 2 3 7 2" xfId="43697" xr:uid="{00000000-0005-0000-0000-00001EA80000}"/>
    <cellStyle name="Normal 3 2 3 8" xfId="13283" xr:uid="{00000000-0005-0000-0000-00001FA80000}"/>
    <cellStyle name="Normal 3 2 4" xfId="3813" xr:uid="{00000000-0005-0000-0000-000020A80000}"/>
    <cellStyle name="Normal 3 2 4 2" xfId="5982" xr:uid="{00000000-0005-0000-0000-000021A80000}"/>
    <cellStyle name="Normal 3 2 4 2 2" xfId="6424" xr:uid="{00000000-0005-0000-0000-000022A80000}"/>
    <cellStyle name="Normal 3 2 4 2 2 2" xfId="9061" xr:uid="{00000000-0005-0000-0000-000023A80000}"/>
    <cellStyle name="Normal 3 2 4 2 2 2 2" xfId="21341" xr:uid="{00000000-0005-0000-0000-000024A80000}"/>
    <cellStyle name="Normal 3 2 4 2 2 3" xfId="15194" xr:uid="{00000000-0005-0000-0000-000025A80000}"/>
    <cellStyle name="Normal 3 2 4 2 3" xfId="7263" xr:uid="{00000000-0005-0000-0000-000026A80000}"/>
    <cellStyle name="Normal 3 2 4 2 3 2" xfId="43005" xr:uid="{00000000-0005-0000-0000-000027A80000}"/>
    <cellStyle name="Normal 3 2 4 2 4" xfId="14126" xr:uid="{00000000-0005-0000-0000-000028A80000}"/>
    <cellStyle name="Normal 3 2 4 3" xfId="6184" xr:uid="{00000000-0005-0000-0000-000029A80000}"/>
    <cellStyle name="Normal 3 2 4 3 2" xfId="6504" xr:uid="{00000000-0005-0000-0000-00002AA80000}"/>
    <cellStyle name="Normal 3 2 4 3 2 2" xfId="9137" xr:uid="{00000000-0005-0000-0000-00002BA80000}"/>
    <cellStyle name="Normal 3 2 4 3 2 2 2" xfId="44395" xr:uid="{00000000-0005-0000-0000-00002CA80000}"/>
    <cellStyle name="Normal 3 2 4 3 2 3" xfId="15232" xr:uid="{00000000-0005-0000-0000-00002DA80000}"/>
    <cellStyle name="Normal 3 2 4 3 3" xfId="8833" xr:uid="{00000000-0005-0000-0000-00002EA80000}"/>
    <cellStyle name="Normal 3 2 4 3 3 2" xfId="44044" xr:uid="{00000000-0005-0000-0000-00002FA80000}"/>
    <cellStyle name="Normal 3 2 4 3 4" xfId="15080" xr:uid="{00000000-0005-0000-0000-000030A80000}"/>
    <cellStyle name="Normal 3 2 4 4" xfId="6264" xr:uid="{00000000-0005-0000-0000-000031A80000}"/>
    <cellStyle name="Normal 3 2 4 4 2" xfId="6584" xr:uid="{00000000-0005-0000-0000-000032A80000}"/>
    <cellStyle name="Normal 3 2 4 4 2 2" xfId="9217" xr:uid="{00000000-0005-0000-0000-000033A80000}"/>
    <cellStyle name="Normal 3 2 4 4 2 2 2" xfId="43097" xr:uid="{00000000-0005-0000-0000-000034A80000}"/>
    <cellStyle name="Normal 3 2 4 4 2 3" xfId="15274" xr:uid="{00000000-0005-0000-0000-000035A80000}"/>
    <cellStyle name="Normal 3 2 4 4 3" xfId="8906" xr:uid="{00000000-0005-0000-0000-000036A80000}"/>
    <cellStyle name="Normal 3 2 4 4 3 2" xfId="43058" xr:uid="{00000000-0005-0000-0000-000037A80000}"/>
    <cellStyle name="Normal 3 2 4 4 4" xfId="15115" xr:uid="{00000000-0005-0000-0000-000038A80000}"/>
    <cellStyle name="Normal 3 2 4 5" xfId="6344" xr:uid="{00000000-0005-0000-0000-000039A80000}"/>
    <cellStyle name="Normal 3 2 4 5 2" xfId="8983" xr:uid="{00000000-0005-0000-0000-00003AA80000}"/>
    <cellStyle name="Normal 3 2 4 5 2 2" xfId="44625" xr:uid="{00000000-0005-0000-0000-00003BA80000}"/>
    <cellStyle name="Normal 3 2 4 5 3" xfId="15154" xr:uid="{00000000-0005-0000-0000-00003CA80000}"/>
    <cellStyle name="Normal 3 2 4 6" xfId="6664" xr:uid="{00000000-0005-0000-0000-00003DA80000}"/>
    <cellStyle name="Normal 3 2 4 6 2" xfId="9297" xr:uid="{00000000-0005-0000-0000-00003EA80000}"/>
    <cellStyle name="Normal 3 2 4 6 2 2" xfId="28751" xr:uid="{00000000-0005-0000-0000-00003FA80000}"/>
    <cellStyle name="Normal 3 2 4 6 3" xfId="15316" xr:uid="{00000000-0005-0000-0000-000040A80000}"/>
    <cellStyle name="Normal 3 2 4 7" xfId="7262" xr:uid="{00000000-0005-0000-0000-000041A80000}"/>
    <cellStyle name="Normal 3 2 4 7 2" xfId="43975" xr:uid="{00000000-0005-0000-0000-000042A80000}"/>
    <cellStyle name="Normal 3 2 4 8" xfId="13284" xr:uid="{00000000-0005-0000-0000-000043A80000}"/>
    <cellStyle name="Normal 3 2 5" xfId="5693" xr:uid="{00000000-0005-0000-0000-000044A80000}"/>
    <cellStyle name="Normal 3 2 5 2" xfId="6408" xr:uid="{00000000-0005-0000-0000-000045A80000}"/>
    <cellStyle name="Normal 3 2 5 2 2" xfId="9047" xr:uid="{00000000-0005-0000-0000-000046A80000}"/>
    <cellStyle name="Normal 3 2 5 2 2 2" xfId="21606" xr:uid="{00000000-0005-0000-0000-000047A80000}"/>
    <cellStyle name="Normal 3 2 5 2 3" xfId="15185" xr:uid="{00000000-0005-0000-0000-000048A80000}"/>
    <cellStyle name="Normal 3 2 5 3" xfId="7264" xr:uid="{00000000-0005-0000-0000-000049A80000}"/>
    <cellStyle name="Normal 3 2 5 3 2" xfId="22421" xr:uid="{00000000-0005-0000-0000-00004AA80000}"/>
    <cellStyle name="Normal 3 2 5 4" xfId="14127" xr:uid="{00000000-0005-0000-0000-00004BA80000}"/>
    <cellStyle name="Normal 3 2 6" xfId="6168" xr:uid="{00000000-0005-0000-0000-00004CA80000}"/>
    <cellStyle name="Normal 3 2 6 2" xfId="6488" xr:uid="{00000000-0005-0000-0000-00004DA80000}"/>
    <cellStyle name="Normal 3 2 6 2 2" xfId="9121" xr:uid="{00000000-0005-0000-0000-00004EA80000}"/>
    <cellStyle name="Normal 3 2 6 2 2 2" xfId="42644" xr:uid="{00000000-0005-0000-0000-00004FA80000}"/>
    <cellStyle name="Normal 3 2 6 2 3" xfId="15221" xr:uid="{00000000-0005-0000-0000-000050A80000}"/>
    <cellStyle name="Normal 3 2 6 3" xfId="8443" xr:uid="{00000000-0005-0000-0000-000051A80000}"/>
    <cellStyle name="Normal 3 2 6 3 2" xfId="43375" xr:uid="{00000000-0005-0000-0000-000052A80000}"/>
    <cellStyle name="Normal 3 2 6 4" xfId="14855" xr:uid="{00000000-0005-0000-0000-000053A80000}"/>
    <cellStyle name="Normal 3 2 7" xfId="6248" xr:uid="{00000000-0005-0000-0000-000054A80000}"/>
    <cellStyle name="Normal 3 2 7 2" xfId="6568" xr:uid="{00000000-0005-0000-0000-000055A80000}"/>
    <cellStyle name="Normal 3 2 7 2 2" xfId="9201" xr:uid="{00000000-0005-0000-0000-000056A80000}"/>
    <cellStyle name="Normal 3 2 7 2 2 2" xfId="42653" xr:uid="{00000000-0005-0000-0000-000057A80000}"/>
    <cellStyle name="Normal 3 2 7 2 3" xfId="15263" xr:uid="{00000000-0005-0000-0000-000058A80000}"/>
    <cellStyle name="Normal 3 2 7 3" xfId="8891" xr:uid="{00000000-0005-0000-0000-000059A80000}"/>
    <cellStyle name="Normal 3 2 7 3 2" xfId="21612" xr:uid="{00000000-0005-0000-0000-00005AA80000}"/>
    <cellStyle name="Normal 3 2 7 4" xfId="15105" xr:uid="{00000000-0005-0000-0000-00005BA80000}"/>
    <cellStyle name="Normal 3 2 8" xfId="6328" xr:uid="{00000000-0005-0000-0000-00005CA80000}"/>
    <cellStyle name="Normal 3 2 8 2" xfId="8967" xr:uid="{00000000-0005-0000-0000-00005DA80000}"/>
    <cellStyle name="Normal 3 2 8 2 2" xfId="43381" xr:uid="{00000000-0005-0000-0000-00005EA80000}"/>
    <cellStyle name="Normal 3 2 8 3" xfId="45242" xr:uid="{00000000-0005-0000-0000-00005FA80000}"/>
    <cellStyle name="Normal 3 2 8 4" xfId="15143" xr:uid="{00000000-0005-0000-0000-000060A80000}"/>
    <cellStyle name="Normal 3 2 9" xfId="6648" xr:uid="{00000000-0005-0000-0000-000061A80000}"/>
    <cellStyle name="Normal 3 2 9 2" xfId="9281" xr:uid="{00000000-0005-0000-0000-000062A80000}"/>
    <cellStyle name="Normal 3 2 9 2 2" xfId="44848" xr:uid="{00000000-0005-0000-0000-000063A80000}"/>
    <cellStyle name="Normal 3 2 9 3" xfId="15305" xr:uid="{00000000-0005-0000-0000-000064A80000}"/>
    <cellStyle name="Normal 3 3" xfId="1523" xr:uid="{00000000-0005-0000-0000-000065A80000}"/>
    <cellStyle name="Normal 3 3 10" xfId="2694" xr:uid="{00000000-0005-0000-0000-000066A80000}"/>
    <cellStyle name="Normal 3 3 2" xfId="1631" xr:uid="{00000000-0005-0000-0000-000067A80000}"/>
    <cellStyle name="Normal 3 3 2 2" xfId="5984" xr:uid="{00000000-0005-0000-0000-000068A80000}"/>
    <cellStyle name="Normal 3 3 2 2 2" xfId="6426" xr:uid="{00000000-0005-0000-0000-000069A80000}"/>
    <cellStyle name="Normal 3 3 2 2 2 2" xfId="7267" xr:uid="{00000000-0005-0000-0000-00006AA80000}"/>
    <cellStyle name="Normal 3 3 2 2 2 2 2" xfId="43294" xr:uid="{00000000-0005-0000-0000-00006BA80000}"/>
    <cellStyle name="Normal 3 3 2 2 2 3" xfId="14129" xr:uid="{00000000-0005-0000-0000-00006CA80000}"/>
    <cellStyle name="Normal 3 3 2 2 3" xfId="7266" xr:uid="{00000000-0005-0000-0000-00006DA80000}"/>
    <cellStyle name="Normal 3 3 2 2 3 2" xfId="22422" xr:uid="{00000000-0005-0000-0000-00006EA80000}"/>
    <cellStyle name="Normal 3 3 2 2 4" xfId="14128" xr:uid="{00000000-0005-0000-0000-00006FA80000}"/>
    <cellStyle name="Normal 3 3 2 3" xfId="6186" xr:uid="{00000000-0005-0000-0000-000070A80000}"/>
    <cellStyle name="Normal 3 3 2 3 2" xfId="6506" xr:uid="{00000000-0005-0000-0000-000071A80000}"/>
    <cellStyle name="Normal 3 3 2 3 2 2" xfId="9139" xr:uid="{00000000-0005-0000-0000-000072A80000}"/>
    <cellStyle name="Normal 3 3 2 3 2 2 2" xfId="43760" xr:uid="{00000000-0005-0000-0000-000073A80000}"/>
    <cellStyle name="Normal 3 3 2 3 2 3" xfId="15234" xr:uid="{00000000-0005-0000-0000-000074A80000}"/>
    <cellStyle name="Normal 3 3 2 3 3" xfId="7268" xr:uid="{00000000-0005-0000-0000-000075A80000}"/>
    <cellStyle name="Normal 3 3 2 3 3 2" xfId="44556" xr:uid="{00000000-0005-0000-0000-000076A80000}"/>
    <cellStyle name="Normal 3 3 2 3 4" xfId="14130" xr:uid="{00000000-0005-0000-0000-000077A80000}"/>
    <cellStyle name="Normal 3 3 2 4" xfId="6266" xr:uid="{00000000-0005-0000-0000-000078A80000}"/>
    <cellStyle name="Normal 3 3 2 4 2" xfId="6586" xr:uid="{00000000-0005-0000-0000-000079A80000}"/>
    <cellStyle name="Normal 3 3 2 4 2 2" xfId="9219" xr:uid="{00000000-0005-0000-0000-00007AA80000}"/>
    <cellStyle name="Normal 3 3 2 4 2 2 2" xfId="44210" xr:uid="{00000000-0005-0000-0000-00007BA80000}"/>
    <cellStyle name="Normal 3 3 2 4 2 3" xfId="15276" xr:uid="{00000000-0005-0000-0000-00007CA80000}"/>
    <cellStyle name="Normal 3 3 2 4 3" xfId="8444" xr:uid="{00000000-0005-0000-0000-00007DA80000}"/>
    <cellStyle name="Normal 3 3 2 4 3 2" xfId="28754" xr:uid="{00000000-0005-0000-0000-00007EA80000}"/>
    <cellStyle name="Normal 3 3 2 4 4" xfId="14856" xr:uid="{00000000-0005-0000-0000-00007FA80000}"/>
    <cellStyle name="Normal 3 3 2 5" xfId="6346" xr:uid="{00000000-0005-0000-0000-000080A80000}"/>
    <cellStyle name="Normal 3 3 2 5 2" xfId="8985" xr:uid="{00000000-0005-0000-0000-000081A80000}"/>
    <cellStyle name="Normal 3 3 2 5 2 2" xfId="21611" xr:uid="{00000000-0005-0000-0000-000082A80000}"/>
    <cellStyle name="Normal 3 3 2 5 3" xfId="15156" xr:uid="{00000000-0005-0000-0000-000083A80000}"/>
    <cellStyle name="Normal 3 3 2 6" xfId="6666" xr:uid="{00000000-0005-0000-0000-000084A80000}"/>
    <cellStyle name="Normal 3 3 2 6 2" xfId="9299" xr:uid="{00000000-0005-0000-0000-000085A80000}"/>
    <cellStyle name="Normal 3 3 2 6 2 2" xfId="42961" xr:uid="{00000000-0005-0000-0000-000086A80000}"/>
    <cellStyle name="Normal 3 3 2 6 3" xfId="15318" xr:uid="{00000000-0005-0000-0000-000087A80000}"/>
    <cellStyle name="Normal 3 3 2 7" xfId="7265" xr:uid="{00000000-0005-0000-0000-000088A80000}"/>
    <cellStyle name="Normal 3 3 2 7 2" xfId="44467" xr:uid="{00000000-0005-0000-0000-000089A80000}"/>
    <cellStyle name="Normal 3 3 2 8" xfId="13286" xr:uid="{00000000-0005-0000-0000-00008AA80000}"/>
    <cellStyle name="Normal 3 3 2 9" xfId="3816" xr:uid="{00000000-0005-0000-0000-00008BA80000}"/>
    <cellStyle name="Normal 3 3 3" xfId="5867" xr:uid="{00000000-0005-0000-0000-00008CA80000}"/>
    <cellStyle name="Normal 3 3 3 2" xfId="6416" xr:uid="{00000000-0005-0000-0000-00008DA80000}"/>
    <cellStyle name="Normal 3 3 3 2 2" xfId="7270" xr:uid="{00000000-0005-0000-0000-00008EA80000}"/>
    <cellStyle name="Normal 3 3 3 2 2 2" xfId="43443" xr:uid="{00000000-0005-0000-0000-00008FA80000}"/>
    <cellStyle name="Normal 3 3 3 2 3" xfId="14132" xr:uid="{00000000-0005-0000-0000-000090A80000}"/>
    <cellStyle name="Normal 3 3 3 3" xfId="7269" xr:uid="{00000000-0005-0000-0000-000091A80000}"/>
    <cellStyle name="Normal 3 3 3 3 2" xfId="22423" xr:uid="{00000000-0005-0000-0000-000092A80000}"/>
    <cellStyle name="Normal 3 3 3 4" xfId="14131" xr:uid="{00000000-0005-0000-0000-000093A80000}"/>
    <cellStyle name="Normal 3 3 4" xfId="6176" xr:uid="{00000000-0005-0000-0000-000094A80000}"/>
    <cellStyle name="Normal 3 3 4 2" xfId="6496" xr:uid="{00000000-0005-0000-0000-000095A80000}"/>
    <cellStyle name="Normal 3 3 4 2 2" xfId="9129" xr:uid="{00000000-0005-0000-0000-000096A80000}"/>
    <cellStyle name="Normal 3 3 4 2 2 2" xfId="42646" xr:uid="{00000000-0005-0000-0000-000097A80000}"/>
    <cellStyle name="Normal 3 3 4 2 3" xfId="15225" xr:uid="{00000000-0005-0000-0000-000098A80000}"/>
    <cellStyle name="Normal 3 3 4 3" xfId="7271" xr:uid="{00000000-0005-0000-0000-000099A80000}"/>
    <cellStyle name="Normal 3 3 4 3 2" xfId="22424" xr:uid="{00000000-0005-0000-0000-00009AA80000}"/>
    <cellStyle name="Normal 3 3 4 4" xfId="14133" xr:uid="{00000000-0005-0000-0000-00009BA80000}"/>
    <cellStyle name="Normal 3 3 5" xfId="6256" xr:uid="{00000000-0005-0000-0000-00009CA80000}"/>
    <cellStyle name="Normal 3 3 5 2" xfId="6576" xr:uid="{00000000-0005-0000-0000-00009DA80000}"/>
    <cellStyle name="Normal 3 3 5 2 2" xfId="9209" xr:uid="{00000000-0005-0000-0000-00009EA80000}"/>
    <cellStyle name="Normal 3 3 5 2 2 2" xfId="21324" xr:uid="{00000000-0005-0000-0000-00009FA80000}"/>
    <cellStyle name="Normal 3 3 5 2 3" xfId="15267" xr:uid="{00000000-0005-0000-0000-0000A0A80000}"/>
    <cellStyle name="Normal 3 3 5 3" xfId="8446" xr:uid="{00000000-0005-0000-0000-0000A1A80000}"/>
    <cellStyle name="Normal 3 3 5 3 2" xfId="42947" xr:uid="{00000000-0005-0000-0000-0000A2A80000}"/>
    <cellStyle name="Normal 3 3 5 4" xfId="14857" xr:uid="{00000000-0005-0000-0000-0000A3A80000}"/>
    <cellStyle name="Normal 3 3 6" xfId="6336" xr:uid="{00000000-0005-0000-0000-0000A4A80000}"/>
    <cellStyle name="Normal 3 3 6 2" xfId="8975" xr:uid="{00000000-0005-0000-0000-0000A5A80000}"/>
    <cellStyle name="Normal 3 3 6 2 2" xfId="22425" xr:uid="{00000000-0005-0000-0000-0000A6A80000}"/>
    <cellStyle name="Normal 3 3 6 3" xfId="15147" xr:uid="{00000000-0005-0000-0000-0000A7A80000}"/>
    <cellStyle name="Normal 3 3 7" xfId="6656" xr:uid="{00000000-0005-0000-0000-0000A8A80000}"/>
    <cellStyle name="Normal 3 3 7 2" xfId="9289" xr:uid="{00000000-0005-0000-0000-0000A9A80000}"/>
    <cellStyle name="Normal 3 3 7 2 2" xfId="43457" xr:uid="{00000000-0005-0000-0000-0000AAA80000}"/>
    <cellStyle name="Normal 3 3 7 3" xfId="15309" xr:uid="{00000000-0005-0000-0000-0000ABA80000}"/>
    <cellStyle name="Normal 3 3 8" xfId="6734" xr:uid="{00000000-0005-0000-0000-0000ACA80000}"/>
    <cellStyle name="Normal 3 3 8 2" xfId="22426" xr:uid="{00000000-0005-0000-0000-0000ADA80000}"/>
    <cellStyle name="Normal 3 3 9" xfId="13285" xr:uid="{00000000-0005-0000-0000-0000AEA80000}"/>
    <cellStyle name="Normal 3 4" xfId="1629" xr:uid="{00000000-0005-0000-0000-0000AFA80000}"/>
    <cellStyle name="Normal 3 4 10" xfId="13287" xr:uid="{00000000-0005-0000-0000-0000B0A80000}"/>
    <cellStyle name="Normal 3 4 11" xfId="2692" xr:uid="{00000000-0005-0000-0000-0000B1A80000}"/>
    <cellStyle name="Normal 3 4 2" xfId="4665" xr:uid="{00000000-0005-0000-0000-0000B2A80000}"/>
    <cellStyle name="Normal 3 4 2 2" xfId="6113" xr:uid="{00000000-0005-0000-0000-0000B3A80000}"/>
    <cellStyle name="Normal 3 4 2 2 2" xfId="6433" xr:uid="{00000000-0005-0000-0000-0000B4A80000}"/>
    <cellStyle name="Normal 3 4 2 2 2 2" xfId="9067" xr:uid="{00000000-0005-0000-0000-0000B5A80000}"/>
    <cellStyle name="Normal 3 4 2 2 2 2 2" xfId="21339" xr:uid="{00000000-0005-0000-0000-0000B6A80000}"/>
    <cellStyle name="Normal 3 4 2 2 2 3" xfId="15199" xr:uid="{00000000-0005-0000-0000-0000B7A80000}"/>
    <cellStyle name="Normal 3 4 2 2 3" xfId="8766" xr:uid="{00000000-0005-0000-0000-0000B8A80000}"/>
    <cellStyle name="Normal 3 4 2 2 3 2" xfId="44300" xr:uid="{00000000-0005-0000-0000-0000B9A80000}"/>
    <cellStyle name="Normal 3 4 2 2 4" xfId="15050" xr:uid="{00000000-0005-0000-0000-0000BAA80000}"/>
    <cellStyle name="Normal 3 4 2 3" xfId="6193" xr:uid="{00000000-0005-0000-0000-0000BBA80000}"/>
    <cellStyle name="Normal 3 4 2 3 2" xfId="6513" xr:uid="{00000000-0005-0000-0000-0000BCA80000}"/>
    <cellStyle name="Normal 3 4 2 3 2 2" xfId="9146" xr:uid="{00000000-0005-0000-0000-0000BDA80000}"/>
    <cellStyle name="Normal 3 4 2 3 2 2 2" xfId="43908" xr:uid="{00000000-0005-0000-0000-0000BEA80000}"/>
    <cellStyle name="Normal 3 4 2 3 2 3" xfId="15240" xr:uid="{00000000-0005-0000-0000-0000BFA80000}"/>
    <cellStyle name="Normal 3 4 2 3 3" xfId="8838" xr:uid="{00000000-0005-0000-0000-0000C0A80000}"/>
    <cellStyle name="Normal 3 4 2 3 3 2" xfId="43052" xr:uid="{00000000-0005-0000-0000-0000C1A80000}"/>
    <cellStyle name="Normal 3 4 2 3 4" xfId="15084" xr:uid="{00000000-0005-0000-0000-0000C2A80000}"/>
    <cellStyle name="Normal 3 4 2 4" xfId="6273" xr:uid="{00000000-0005-0000-0000-0000C3A80000}"/>
    <cellStyle name="Normal 3 4 2 4 2" xfId="6593" xr:uid="{00000000-0005-0000-0000-0000C4A80000}"/>
    <cellStyle name="Normal 3 4 2 4 2 2" xfId="9226" xr:uid="{00000000-0005-0000-0000-0000C5A80000}"/>
    <cellStyle name="Normal 3 4 2 4 2 2 2" xfId="42657" xr:uid="{00000000-0005-0000-0000-0000C6A80000}"/>
    <cellStyle name="Normal 3 4 2 4 2 3" xfId="15282" xr:uid="{00000000-0005-0000-0000-0000C7A80000}"/>
    <cellStyle name="Normal 3 4 2 4 3" xfId="8913" xr:uid="{00000000-0005-0000-0000-0000C8A80000}"/>
    <cellStyle name="Normal 3 4 2 4 3 2" xfId="44623" xr:uid="{00000000-0005-0000-0000-0000C9A80000}"/>
    <cellStyle name="Normal 3 4 2 4 4" xfId="15121" xr:uid="{00000000-0005-0000-0000-0000CAA80000}"/>
    <cellStyle name="Normal 3 4 2 5" xfId="6353" xr:uid="{00000000-0005-0000-0000-0000CBA80000}"/>
    <cellStyle name="Normal 3 4 2 5 2" xfId="8992" xr:uid="{00000000-0005-0000-0000-0000CCA80000}"/>
    <cellStyle name="Normal 3 4 2 5 2 2" xfId="21607" xr:uid="{00000000-0005-0000-0000-0000CDA80000}"/>
    <cellStyle name="Normal 3 4 2 5 3" xfId="15162" xr:uid="{00000000-0005-0000-0000-0000CEA80000}"/>
    <cellStyle name="Normal 3 4 2 6" xfId="6673" xr:uid="{00000000-0005-0000-0000-0000CFA80000}"/>
    <cellStyle name="Normal 3 4 2 6 2" xfId="9306" xr:uid="{00000000-0005-0000-0000-0000D0A80000}"/>
    <cellStyle name="Normal 3 4 2 6 2 2" xfId="43107" xr:uid="{00000000-0005-0000-0000-0000D1A80000}"/>
    <cellStyle name="Normal 3 4 2 6 3" xfId="15324" xr:uid="{00000000-0005-0000-0000-0000D2A80000}"/>
    <cellStyle name="Normal 3 4 2 7" xfId="7795" xr:uid="{00000000-0005-0000-0000-0000D3A80000}"/>
    <cellStyle name="Normal 3 4 2 7 2" xfId="14430" xr:uid="{00000000-0005-0000-0000-0000D4A80000}"/>
    <cellStyle name="Normal 3 4 2 8" xfId="7272" xr:uid="{00000000-0005-0000-0000-0000D5A80000}"/>
    <cellStyle name="Normal 3 4 2 9" xfId="13288" xr:uid="{00000000-0005-0000-0000-0000D6A80000}"/>
    <cellStyle name="Normal 3 4 3" xfId="3817" xr:uid="{00000000-0005-0000-0000-0000D7A80000}"/>
    <cellStyle name="Normal 3 4 3 2" xfId="7965" xr:uid="{00000000-0005-0000-0000-0000D8A80000}"/>
    <cellStyle name="Normal 3 4 3 2 2" xfId="22428" xr:uid="{00000000-0005-0000-0000-0000D9A80000}"/>
    <cellStyle name="Normal 3 4 3 3" xfId="7790" xr:uid="{00000000-0005-0000-0000-0000DAA80000}"/>
    <cellStyle name="Normal 3 4 3 4" xfId="22427" xr:uid="{00000000-0005-0000-0000-0000DBA80000}"/>
    <cellStyle name="Normal 3 4 4" xfId="5865" xr:uid="{00000000-0005-0000-0000-0000DCA80000}"/>
    <cellStyle name="Normal 3 4 4 2" xfId="6414" xr:uid="{00000000-0005-0000-0000-0000DDA80000}"/>
    <cellStyle name="Normal 3 4 4 2 2" xfId="9053" xr:uid="{00000000-0005-0000-0000-0000DEA80000}"/>
    <cellStyle name="Normal 3 4 4 2 2 2" xfId="44249" xr:uid="{00000000-0005-0000-0000-0000DFA80000}"/>
    <cellStyle name="Normal 3 4 4 2 3" xfId="15187" xr:uid="{00000000-0005-0000-0000-0000E0A80000}"/>
    <cellStyle name="Normal 3 4 4 3" xfId="8758" xr:uid="{00000000-0005-0000-0000-0000E1A80000}"/>
    <cellStyle name="Normal 3 4 4 3 2" xfId="43043" xr:uid="{00000000-0005-0000-0000-0000E2A80000}"/>
    <cellStyle name="Normal 3 4 4 4" xfId="15043" xr:uid="{00000000-0005-0000-0000-0000E3A80000}"/>
    <cellStyle name="Normal 3 4 5" xfId="6174" xr:uid="{00000000-0005-0000-0000-0000E4A80000}"/>
    <cellStyle name="Normal 3 4 5 2" xfId="6494" xr:uid="{00000000-0005-0000-0000-0000E5A80000}"/>
    <cellStyle name="Normal 3 4 5 2 2" xfId="9127" xr:uid="{00000000-0005-0000-0000-0000E6A80000}"/>
    <cellStyle name="Normal 3 4 5 2 2 2" xfId="43385" xr:uid="{00000000-0005-0000-0000-0000E7A80000}"/>
    <cellStyle name="Normal 3 4 5 2 3" xfId="15223" xr:uid="{00000000-0005-0000-0000-0000E8A80000}"/>
    <cellStyle name="Normal 3 4 5 3" xfId="8825" xr:uid="{00000000-0005-0000-0000-0000E9A80000}"/>
    <cellStyle name="Normal 3 4 5 3 2" xfId="44391" xr:uid="{00000000-0005-0000-0000-0000EAA80000}"/>
    <cellStyle name="Normal 3 4 5 4" xfId="15073" xr:uid="{00000000-0005-0000-0000-0000EBA80000}"/>
    <cellStyle name="Normal 3 4 6" xfId="6254" xr:uid="{00000000-0005-0000-0000-0000ECA80000}"/>
    <cellStyle name="Normal 3 4 6 2" xfId="6574" xr:uid="{00000000-0005-0000-0000-0000EDA80000}"/>
    <cellStyle name="Normal 3 4 6 2 2" xfId="9207" xr:uid="{00000000-0005-0000-0000-0000EEA80000}"/>
    <cellStyle name="Normal 3 4 6 2 2 2" xfId="28576" xr:uid="{00000000-0005-0000-0000-0000EFA80000}"/>
    <cellStyle name="Normal 3 4 6 2 3" xfId="15265" xr:uid="{00000000-0005-0000-0000-0000F0A80000}"/>
    <cellStyle name="Normal 3 4 6 3" xfId="8897" xr:uid="{00000000-0005-0000-0000-0000F1A80000}"/>
    <cellStyle name="Normal 3 4 6 3 2" xfId="44248" xr:uid="{00000000-0005-0000-0000-0000F2A80000}"/>
    <cellStyle name="Normal 3 4 6 4" xfId="15107" xr:uid="{00000000-0005-0000-0000-0000F3A80000}"/>
    <cellStyle name="Normal 3 4 7" xfId="6334" xr:uid="{00000000-0005-0000-0000-0000F4A80000}"/>
    <cellStyle name="Normal 3 4 7 2" xfId="8973" xr:uid="{00000000-0005-0000-0000-0000F5A80000}"/>
    <cellStyle name="Normal 3 4 7 2 2" xfId="42626" xr:uid="{00000000-0005-0000-0000-0000F6A80000}"/>
    <cellStyle name="Normal 3 4 7 3" xfId="15145" xr:uid="{00000000-0005-0000-0000-0000F7A80000}"/>
    <cellStyle name="Normal 3 4 8" xfId="6654" xr:uid="{00000000-0005-0000-0000-0000F8A80000}"/>
    <cellStyle name="Normal 3 4 8 2" xfId="9287" xr:uid="{00000000-0005-0000-0000-0000F9A80000}"/>
    <cellStyle name="Normal 3 4 8 2 2" xfId="43981" xr:uid="{00000000-0005-0000-0000-0000FAA80000}"/>
    <cellStyle name="Normal 3 4 8 3" xfId="15307" xr:uid="{00000000-0005-0000-0000-0000FBA80000}"/>
    <cellStyle name="Normal 3 4 9" xfId="8573" xr:uid="{00000000-0005-0000-0000-0000FCA80000}"/>
    <cellStyle name="Normal 3 4 9 2" xfId="14933" xr:uid="{00000000-0005-0000-0000-0000FDA80000}"/>
    <cellStyle name="Normal 3 5" xfId="1674" xr:uid="{00000000-0005-0000-0000-0000FEA80000}"/>
    <cellStyle name="Normal 3 5 10" xfId="45243" xr:uid="{00000000-0005-0000-0000-0000FFA80000}"/>
    <cellStyle name="Normal 3 5 11" xfId="3329" xr:uid="{00000000-0005-0000-0000-000000A90000}"/>
    <cellStyle name="Normal 3 5 2" xfId="4839" xr:uid="{00000000-0005-0000-0000-000001A90000}"/>
    <cellStyle name="Normal 3 5 2 2" xfId="22431" xr:uid="{00000000-0005-0000-0000-000002A90000}"/>
    <cellStyle name="Normal 3 5 2 2 2" xfId="22432" xr:uid="{00000000-0005-0000-0000-000003A90000}"/>
    <cellStyle name="Normal 3 5 2 3" xfId="22433" xr:uid="{00000000-0005-0000-0000-000004A90000}"/>
    <cellStyle name="Normal 3 5 2 3 2" xfId="22434" xr:uid="{00000000-0005-0000-0000-000005A90000}"/>
    <cellStyle name="Normal 3 5 2 4" xfId="22435" xr:uid="{00000000-0005-0000-0000-000006A90000}"/>
    <cellStyle name="Normal 3 5 2 5" xfId="22430" xr:uid="{00000000-0005-0000-0000-000007A90000}"/>
    <cellStyle name="Normal 3 5 3" xfId="3818" xr:uid="{00000000-0005-0000-0000-000008A90000}"/>
    <cellStyle name="Normal 3 5 3 2" xfId="22437" xr:uid="{00000000-0005-0000-0000-000009A90000}"/>
    <cellStyle name="Normal 3 5 3 3" xfId="22436" xr:uid="{00000000-0005-0000-0000-00000AA90000}"/>
    <cellStyle name="Normal 3 5 4" xfId="8466" xr:uid="{00000000-0005-0000-0000-00000BA90000}"/>
    <cellStyle name="Normal 3 5 4 2" xfId="22439" xr:uid="{00000000-0005-0000-0000-00000CA90000}"/>
    <cellStyle name="Normal 3 5 4 3" xfId="22438" xr:uid="{00000000-0005-0000-0000-00000DA90000}"/>
    <cellStyle name="Normal 3 5 5" xfId="22440" xr:uid="{00000000-0005-0000-0000-00000EA90000}"/>
    <cellStyle name="Normal 3 5 5 2" xfId="22441" xr:uid="{00000000-0005-0000-0000-00000FA90000}"/>
    <cellStyle name="Normal 3 5 6" xfId="22442" xr:uid="{00000000-0005-0000-0000-000010A90000}"/>
    <cellStyle name="Normal 3 5 7" xfId="22443" xr:uid="{00000000-0005-0000-0000-000011A90000}"/>
    <cellStyle name="Normal 3 5 8" xfId="22444" xr:uid="{00000000-0005-0000-0000-000012A90000}"/>
    <cellStyle name="Normal 3 5 9" xfId="22429" xr:uid="{00000000-0005-0000-0000-000013A90000}"/>
    <cellStyle name="Normal 3 6" xfId="3812" xr:uid="{00000000-0005-0000-0000-000014A90000}"/>
    <cellStyle name="Normal 3 6 10" xfId="13289" xr:uid="{00000000-0005-0000-0000-000015A90000}"/>
    <cellStyle name="Normal 3 6 2" xfId="5981" xr:uid="{00000000-0005-0000-0000-000016A90000}"/>
    <cellStyle name="Normal 3 6 2 2" xfId="6423" xr:uid="{00000000-0005-0000-0000-000017A90000}"/>
    <cellStyle name="Normal 3 6 2 2 2" xfId="9060" xr:uid="{00000000-0005-0000-0000-000018A90000}"/>
    <cellStyle name="Normal 3 6 2 2 2 2" xfId="22445" xr:uid="{00000000-0005-0000-0000-000019A90000}"/>
    <cellStyle name="Normal 3 6 2 2 3" xfId="15193" xr:uid="{00000000-0005-0000-0000-00001AA90000}"/>
    <cellStyle name="Normal 3 6 2 3" xfId="7274" xr:uid="{00000000-0005-0000-0000-00001BA90000}"/>
    <cellStyle name="Normal 3 6 2 3 2" xfId="22447" xr:uid="{00000000-0005-0000-0000-00001CA90000}"/>
    <cellStyle name="Normal 3 6 2 3 3" xfId="22446" xr:uid="{00000000-0005-0000-0000-00001DA90000}"/>
    <cellStyle name="Normal 3 6 2 4" xfId="22448" xr:uid="{00000000-0005-0000-0000-00001EA90000}"/>
    <cellStyle name="Normal 3 6 2 5" xfId="14134" xr:uid="{00000000-0005-0000-0000-00001FA90000}"/>
    <cellStyle name="Normal 3 6 3" xfId="6183" xr:uid="{00000000-0005-0000-0000-000020A90000}"/>
    <cellStyle name="Normal 3 6 3 2" xfId="6503" xr:uid="{00000000-0005-0000-0000-000021A90000}"/>
    <cellStyle name="Normal 3 6 3 2 2" xfId="9136" xr:uid="{00000000-0005-0000-0000-000022A90000}"/>
    <cellStyle name="Normal 3 6 3 2 2 2" xfId="28711" xr:uid="{00000000-0005-0000-0000-000023A90000}"/>
    <cellStyle name="Normal 3 6 3 2 3" xfId="15231" xr:uid="{00000000-0005-0000-0000-000024A90000}"/>
    <cellStyle name="Normal 3 6 3 3" xfId="8832" xr:uid="{00000000-0005-0000-0000-000025A90000}"/>
    <cellStyle name="Normal 3 6 3 3 2" xfId="43051" xr:uid="{00000000-0005-0000-0000-000026A90000}"/>
    <cellStyle name="Normal 3 6 3 4" xfId="15079" xr:uid="{00000000-0005-0000-0000-000027A90000}"/>
    <cellStyle name="Normal 3 6 4" xfId="6263" xr:uid="{00000000-0005-0000-0000-000028A90000}"/>
    <cellStyle name="Normal 3 6 4 2" xfId="6583" xr:uid="{00000000-0005-0000-0000-000029A90000}"/>
    <cellStyle name="Normal 3 6 4 2 2" xfId="9216" xr:uid="{00000000-0005-0000-0000-00002AA90000}"/>
    <cellStyle name="Normal 3 6 4 2 2 2" xfId="43815" xr:uid="{00000000-0005-0000-0000-00002BA90000}"/>
    <cellStyle name="Normal 3 6 4 2 3" xfId="15273" xr:uid="{00000000-0005-0000-0000-00002CA90000}"/>
    <cellStyle name="Normal 3 6 4 3" xfId="8905" xr:uid="{00000000-0005-0000-0000-00002DA90000}"/>
    <cellStyle name="Normal 3 6 4 3 2" xfId="44107" xr:uid="{00000000-0005-0000-0000-00002EA90000}"/>
    <cellStyle name="Normal 3 6 4 4" xfId="15114" xr:uid="{00000000-0005-0000-0000-00002FA90000}"/>
    <cellStyle name="Normal 3 6 5" xfId="6343" xr:uid="{00000000-0005-0000-0000-000030A90000}"/>
    <cellStyle name="Normal 3 6 5 2" xfId="8982" xr:uid="{00000000-0005-0000-0000-000031A90000}"/>
    <cellStyle name="Normal 3 6 5 2 2" xfId="22449" xr:uid="{00000000-0005-0000-0000-000032A90000}"/>
    <cellStyle name="Normal 3 6 5 3" xfId="15153" xr:uid="{00000000-0005-0000-0000-000033A90000}"/>
    <cellStyle name="Normal 3 6 6" xfId="6663" xr:uid="{00000000-0005-0000-0000-000034A90000}"/>
    <cellStyle name="Normal 3 6 6 2" xfId="9296" xr:uid="{00000000-0005-0000-0000-000035A90000}"/>
    <cellStyle name="Normal 3 6 6 2 2" xfId="43365" xr:uid="{00000000-0005-0000-0000-000036A90000}"/>
    <cellStyle name="Normal 3 6 6 3" xfId="15315" xr:uid="{00000000-0005-0000-0000-000037A90000}"/>
    <cellStyle name="Normal 3 6 7" xfId="7273" xr:uid="{00000000-0005-0000-0000-000038A90000}"/>
    <cellStyle name="Normal 3 6 7 2" xfId="22450" xr:uid="{00000000-0005-0000-0000-000039A90000}"/>
    <cellStyle name="Normal 3 6 8" xfId="22451" xr:uid="{00000000-0005-0000-0000-00003AA90000}"/>
    <cellStyle name="Normal 3 6 9" xfId="45244" xr:uid="{00000000-0005-0000-0000-00003BA90000}"/>
    <cellStyle name="Normal 3 7" xfId="5692" xr:uid="{00000000-0005-0000-0000-00003CA90000}"/>
    <cellStyle name="Normal 3 7 2" xfId="6407" xr:uid="{00000000-0005-0000-0000-00003DA90000}"/>
    <cellStyle name="Normal 3 7 2 2" xfId="9046" xr:uid="{00000000-0005-0000-0000-00003EA90000}"/>
    <cellStyle name="Normal 3 7 2 2 2" xfId="22453" xr:uid="{00000000-0005-0000-0000-00003FA90000}"/>
    <cellStyle name="Normal 3 7 2 2 3" xfId="22452" xr:uid="{00000000-0005-0000-0000-000040A90000}"/>
    <cellStyle name="Normal 3 7 2 3" xfId="22454" xr:uid="{00000000-0005-0000-0000-000041A90000}"/>
    <cellStyle name="Normal 3 7 2 3 2" xfId="22455" xr:uid="{00000000-0005-0000-0000-000042A90000}"/>
    <cellStyle name="Normal 3 7 2 4" xfId="22456" xr:uid="{00000000-0005-0000-0000-000043A90000}"/>
    <cellStyle name="Normal 3 7 2 5" xfId="15184" xr:uid="{00000000-0005-0000-0000-000044A90000}"/>
    <cellStyle name="Normal 3 7 3" xfId="8754" xr:uid="{00000000-0005-0000-0000-000045A90000}"/>
    <cellStyle name="Normal 3 7 3 2" xfId="22457" xr:uid="{00000000-0005-0000-0000-000046A90000}"/>
    <cellStyle name="Normal 3 7 3 3" xfId="15042" xr:uid="{00000000-0005-0000-0000-000047A90000}"/>
    <cellStyle name="Normal 3 7 4" xfId="7275" xr:uid="{00000000-0005-0000-0000-000048A90000}"/>
    <cellStyle name="Normal 3 7 4 2" xfId="22459" xr:uid="{00000000-0005-0000-0000-000049A90000}"/>
    <cellStyle name="Normal 3 7 4 3" xfId="43006" xr:uid="{00000000-0005-0000-0000-00004AA90000}"/>
    <cellStyle name="Normal 3 7 4 4" xfId="22458" xr:uid="{00000000-0005-0000-0000-00004BA90000}"/>
    <cellStyle name="Normal 3 7 5" xfId="22460" xr:uid="{00000000-0005-0000-0000-00004CA90000}"/>
    <cellStyle name="Normal 3 7 5 2" xfId="22461" xr:uid="{00000000-0005-0000-0000-00004DA90000}"/>
    <cellStyle name="Normal 3 7 6" xfId="22462" xr:uid="{00000000-0005-0000-0000-00004EA90000}"/>
    <cellStyle name="Normal 3 7 7" xfId="22463" xr:uid="{00000000-0005-0000-0000-00004FA90000}"/>
    <cellStyle name="Normal 3 8" xfId="6167" xr:uid="{00000000-0005-0000-0000-000050A90000}"/>
    <cellStyle name="Normal 3 8 2" xfId="6487" xr:uid="{00000000-0005-0000-0000-000051A90000}"/>
    <cellStyle name="Normal 3 8 2 2" xfId="9120" xr:uid="{00000000-0005-0000-0000-000052A90000}"/>
    <cellStyle name="Normal 3 8 2 2 2" xfId="22465" xr:uid="{00000000-0005-0000-0000-000053A90000}"/>
    <cellStyle name="Normal 3 8 2 2 3" xfId="22464" xr:uid="{00000000-0005-0000-0000-000054A90000}"/>
    <cellStyle name="Normal 3 8 2 3" xfId="22466" xr:uid="{00000000-0005-0000-0000-000055A90000}"/>
    <cellStyle name="Normal 3 8 2 3 2" xfId="22467" xr:uid="{00000000-0005-0000-0000-000056A90000}"/>
    <cellStyle name="Normal 3 8 2 4" xfId="22468" xr:uid="{00000000-0005-0000-0000-000057A90000}"/>
    <cellStyle name="Normal 3 8 2 5" xfId="15220" xr:uid="{00000000-0005-0000-0000-000058A90000}"/>
    <cellStyle name="Normal 3 8 3" xfId="8819" xr:uid="{00000000-0005-0000-0000-000059A90000}"/>
    <cellStyle name="Normal 3 8 3 2" xfId="22469" xr:uid="{00000000-0005-0000-0000-00005AA90000}"/>
    <cellStyle name="Normal 3 8 3 3" xfId="15071" xr:uid="{00000000-0005-0000-0000-00005BA90000}"/>
    <cellStyle name="Normal 3 8 4" xfId="7276" xr:uid="{00000000-0005-0000-0000-00005CA90000}"/>
    <cellStyle name="Normal 3 8 4 2" xfId="22471" xr:uid="{00000000-0005-0000-0000-00005DA90000}"/>
    <cellStyle name="Normal 3 8 4 3" xfId="44036" xr:uid="{00000000-0005-0000-0000-00005EA90000}"/>
    <cellStyle name="Normal 3 8 4 4" xfId="22470" xr:uid="{00000000-0005-0000-0000-00005FA90000}"/>
    <cellStyle name="Normal 3 8 5" xfId="22472" xr:uid="{00000000-0005-0000-0000-000060A90000}"/>
    <cellStyle name="Normal 3 8 5 2" xfId="22473" xr:uid="{00000000-0005-0000-0000-000061A90000}"/>
    <cellStyle name="Normal 3 8 6" xfId="22474" xr:uid="{00000000-0005-0000-0000-000062A90000}"/>
    <cellStyle name="Normal 3 8 7" xfId="22475" xr:uid="{00000000-0005-0000-0000-000063A90000}"/>
    <cellStyle name="Normal 3 9" xfId="6247" xr:uid="{00000000-0005-0000-0000-000064A90000}"/>
    <cellStyle name="Normal 3 9 2" xfId="6567" xr:uid="{00000000-0005-0000-0000-000065A90000}"/>
    <cellStyle name="Normal 3 9 2 2" xfId="9200" xr:uid="{00000000-0005-0000-0000-000066A90000}"/>
    <cellStyle name="Normal 3 9 2 2 2" xfId="22476" xr:uid="{00000000-0005-0000-0000-000067A90000}"/>
    <cellStyle name="Normal 3 9 2 3" xfId="15262" xr:uid="{00000000-0005-0000-0000-000068A90000}"/>
    <cellStyle name="Normal 3 9 3" xfId="8890" xr:uid="{00000000-0005-0000-0000-000069A90000}"/>
    <cellStyle name="Normal 3 9 3 2" xfId="22477" xr:uid="{00000000-0005-0000-0000-00006AA90000}"/>
    <cellStyle name="Normal 3 9 3 3" xfId="15104" xr:uid="{00000000-0005-0000-0000-00006BA90000}"/>
    <cellStyle name="Normal 3 9 4" xfId="7277" xr:uid="{00000000-0005-0000-0000-00006CA90000}"/>
    <cellStyle name="Normal 3 9 4 2" xfId="43360" xr:uid="{00000000-0005-0000-0000-00006DA90000}"/>
    <cellStyle name="Normal 3 9 4 3" xfId="22478" xr:uid="{00000000-0005-0000-0000-00006EA90000}"/>
    <cellStyle name="Normal 3 9 5" xfId="22479" xr:uid="{00000000-0005-0000-0000-00006FA90000}"/>
    <cellStyle name="Normal 30" xfId="8447" xr:uid="{00000000-0005-0000-0000-000070A90000}"/>
    <cellStyle name="Normal 30 2" xfId="22480" xr:uid="{00000000-0005-0000-0000-000071A90000}"/>
    <cellStyle name="Normal 30 3" xfId="45245" xr:uid="{00000000-0005-0000-0000-000072A90000}"/>
    <cellStyle name="Normal 30 4" xfId="14858" xr:uid="{00000000-0005-0000-0000-000073A90000}"/>
    <cellStyle name="Normal 31" xfId="7278" xr:uid="{00000000-0005-0000-0000-000074A90000}"/>
    <cellStyle name="Normal 31 2" xfId="22482" xr:uid="{00000000-0005-0000-0000-000075A90000}"/>
    <cellStyle name="Normal 31 3" xfId="22481" xr:uid="{00000000-0005-0000-0000-000076A90000}"/>
    <cellStyle name="Normal 31 4" xfId="45246" xr:uid="{00000000-0005-0000-0000-000077A90000}"/>
    <cellStyle name="Normal 32" xfId="7279" xr:uid="{00000000-0005-0000-0000-000078A90000}"/>
    <cellStyle name="Normal 32 2" xfId="22484" xr:uid="{00000000-0005-0000-0000-000079A90000}"/>
    <cellStyle name="Normal 32 3" xfId="22483" xr:uid="{00000000-0005-0000-0000-00007AA90000}"/>
    <cellStyle name="Normal 32 4" xfId="45247" xr:uid="{00000000-0005-0000-0000-00007BA90000}"/>
    <cellStyle name="Normal 33" xfId="7280" xr:uid="{00000000-0005-0000-0000-00007CA90000}"/>
    <cellStyle name="Normal 33 2" xfId="22486" xr:uid="{00000000-0005-0000-0000-00007DA90000}"/>
    <cellStyle name="Normal 33 3" xfId="22485" xr:uid="{00000000-0005-0000-0000-00007EA90000}"/>
    <cellStyle name="Normal 33 4" xfId="45248" xr:uid="{00000000-0005-0000-0000-00007FA90000}"/>
    <cellStyle name="Normal 34" xfId="7281" xr:uid="{00000000-0005-0000-0000-000080A90000}"/>
    <cellStyle name="Normal 34 2" xfId="22487" xr:uid="{00000000-0005-0000-0000-000081A90000}"/>
    <cellStyle name="Normal 35" xfId="8751" xr:uid="{00000000-0005-0000-0000-000082A90000}"/>
    <cellStyle name="Normal 35 2" xfId="26512" xr:uid="{00000000-0005-0000-0000-000083A90000}"/>
    <cellStyle name="Normal 35 3" xfId="15040" xr:uid="{00000000-0005-0000-0000-000084A90000}"/>
    <cellStyle name="Normal 36" xfId="10791" xr:uid="{00000000-0005-0000-0000-000085A90000}"/>
    <cellStyle name="Normal 36 2" xfId="31340" xr:uid="{00000000-0005-0000-0000-000086A90000}"/>
    <cellStyle name="Normal 36 3" xfId="26523" xr:uid="{00000000-0005-0000-0000-000087A90000}"/>
    <cellStyle name="Normal 36 4" xfId="15348" xr:uid="{00000000-0005-0000-0000-000088A90000}"/>
    <cellStyle name="Normal 37" xfId="11269" xr:uid="{00000000-0005-0000-0000-000089A90000}"/>
    <cellStyle name="Normal 37 2" xfId="15484" xr:uid="{00000000-0005-0000-0000-00008AA90000}"/>
    <cellStyle name="Normal 38" xfId="11271" xr:uid="{00000000-0005-0000-0000-00008BA90000}"/>
    <cellStyle name="Normal 38 2" xfId="15486" xr:uid="{00000000-0005-0000-0000-00008CA90000}"/>
    <cellStyle name="Normal 39" xfId="11276" xr:uid="{00000000-0005-0000-0000-00008DA90000}"/>
    <cellStyle name="Normal 39 2" xfId="15487" xr:uid="{00000000-0005-0000-0000-00008EA90000}"/>
    <cellStyle name="Normal 4" xfId="737" xr:uid="{00000000-0005-0000-0000-00008FA90000}"/>
    <cellStyle name="Normal 4 10" xfId="7282" xr:uid="{00000000-0005-0000-0000-000090A90000}"/>
    <cellStyle name="Normal 4 10 2" xfId="22489" xr:uid="{00000000-0005-0000-0000-000091A90000}"/>
    <cellStyle name="Normal 4 11" xfId="7283" xr:uid="{00000000-0005-0000-0000-000092A90000}"/>
    <cellStyle name="Normal 4 11 2" xfId="22490" xr:uid="{00000000-0005-0000-0000-000093A90000}"/>
    <cellStyle name="Normal 4 12" xfId="7284" xr:uid="{00000000-0005-0000-0000-000094A90000}"/>
    <cellStyle name="Normal 4 12 2" xfId="22491" xr:uid="{00000000-0005-0000-0000-000095A90000}"/>
    <cellStyle name="Normal 4 13" xfId="7285" xr:uid="{00000000-0005-0000-0000-000096A90000}"/>
    <cellStyle name="Normal 4 13 2" xfId="22492" xr:uid="{00000000-0005-0000-0000-000097A90000}"/>
    <cellStyle name="Normal 4 14" xfId="7286" xr:uid="{00000000-0005-0000-0000-000098A90000}"/>
    <cellStyle name="Normal 4 14 2" xfId="22493" xr:uid="{00000000-0005-0000-0000-000099A90000}"/>
    <cellStyle name="Normal 4 15" xfId="7287" xr:uid="{00000000-0005-0000-0000-00009AA90000}"/>
    <cellStyle name="Normal 4 15 2" xfId="22494" xr:uid="{00000000-0005-0000-0000-00009BA90000}"/>
    <cellStyle name="Normal 4 16" xfId="26529" xr:uid="{00000000-0005-0000-0000-00009CA90000}"/>
    <cellStyle name="Normal 4 17" xfId="22488" xr:uid="{00000000-0005-0000-0000-00009DA90000}"/>
    <cellStyle name="Normal 4 2" xfId="1669" xr:uid="{00000000-0005-0000-0000-00009EA90000}"/>
    <cellStyle name="Normal 4 2 2" xfId="1521" xr:uid="{00000000-0005-0000-0000-00009FA90000}"/>
    <cellStyle name="Normal 4 2 2 2" xfId="22496" xr:uid="{00000000-0005-0000-0000-0000A0A90000}"/>
    <cellStyle name="Normal 4 2 2 3" xfId="5215" xr:uid="{00000000-0005-0000-0000-0000A1A90000}"/>
    <cellStyle name="Normal 4 2 3" xfId="22497" xr:uid="{00000000-0005-0000-0000-0000A2A90000}"/>
    <cellStyle name="Normal 4 2 3 2" xfId="45249" xr:uid="{00000000-0005-0000-0000-0000A3A90000}"/>
    <cellStyle name="Normal 4 2 4" xfId="22498" xr:uid="{00000000-0005-0000-0000-0000A4A90000}"/>
    <cellStyle name="Normal 4 2 4 2" xfId="45250" xr:uid="{00000000-0005-0000-0000-0000A5A90000}"/>
    <cellStyle name="Normal 4 2 5" xfId="22495" xr:uid="{00000000-0005-0000-0000-0000A6A90000}"/>
    <cellStyle name="Normal 4 2 6" xfId="3820" xr:uid="{00000000-0005-0000-0000-0000A7A90000}"/>
    <cellStyle name="Normal 4 3" xfId="1632" xr:uid="{00000000-0005-0000-0000-0000A8A90000}"/>
    <cellStyle name="Normal 4 3 10" xfId="3821" xr:uid="{00000000-0005-0000-0000-0000A9A90000}"/>
    <cellStyle name="Normal 4 3 2" xfId="22500" xr:uid="{00000000-0005-0000-0000-0000AAA90000}"/>
    <cellStyle name="Normal 4 3 2 2" xfId="22501" xr:uid="{00000000-0005-0000-0000-0000ABA90000}"/>
    <cellStyle name="Normal 4 3 3" xfId="22502" xr:uid="{00000000-0005-0000-0000-0000ACA90000}"/>
    <cellStyle name="Normal 4 3 3 2" xfId="22503" xr:uid="{00000000-0005-0000-0000-0000ADA90000}"/>
    <cellStyle name="Normal 4 3 4" xfId="22504" xr:uid="{00000000-0005-0000-0000-0000AEA90000}"/>
    <cellStyle name="Normal 4 3 4 2" xfId="45252" xr:uid="{00000000-0005-0000-0000-0000AFA90000}"/>
    <cellStyle name="Normal 4 3 5" xfId="22505" xr:uid="{00000000-0005-0000-0000-0000B0A90000}"/>
    <cellStyle name="Normal 4 3 6" xfId="22506" xr:uid="{00000000-0005-0000-0000-0000B1A90000}"/>
    <cellStyle name="Normal 4 3 7" xfId="22507" xr:uid="{00000000-0005-0000-0000-0000B2A90000}"/>
    <cellStyle name="Normal 4 3 8" xfId="22499" xr:uid="{00000000-0005-0000-0000-0000B3A90000}"/>
    <cellStyle name="Normal 4 3 9" xfId="45251" xr:uid="{00000000-0005-0000-0000-0000B4A90000}"/>
    <cellStyle name="Normal 4 4" xfId="3822" xr:uid="{00000000-0005-0000-0000-0000B5A90000}"/>
    <cellStyle name="Normal 4 4 2" xfId="8449" xr:uid="{00000000-0005-0000-0000-0000B6A90000}"/>
    <cellStyle name="Normal 4 4 2 2" xfId="22509" xr:uid="{00000000-0005-0000-0000-0000B7A90000}"/>
    <cellStyle name="Normal 4 4 3" xfId="22510" xr:uid="{00000000-0005-0000-0000-0000B8A90000}"/>
    <cellStyle name="Normal 4 4 4" xfId="22508" xr:uid="{00000000-0005-0000-0000-0000B9A90000}"/>
    <cellStyle name="Normal 4 5" xfId="3819" xr:uid="{00000000-0005-0000-0000-0000BAA90000}"/>
    <cellStyle name="Normal 4 5 2" xfId="10375" xr:uid="{00000000-0005-0000-0000-0000BBA90000}"/>
    <cellStyle name="Normal 4 5 2 2" xfId="22512" xr:uid="{00000000-0005-0000-0000-0000BCA90000}"/>
    <cellStyle name="Normal 4 5 3" xfId="22513" xr:uid="{00000000-0005-0000-0000-0000BDA90000}"/>
    <cellStyle name="Normal 4 5 4" xfId="22511" xr:uid="{00000000-0005-0000-0000-0000BEA90000}"/>
    <cellStyle name="Normal 4 6" xfId="7288" xr:uid="{00000000-0005-0000-0000-0000BFA90000}"/>
    <cellStyle name="Normal 4 6 2" xfId="22514" xr:uid="{00000000-0005-0000-0000-0000C0A90000}"/>
    <cellStyle name="Normal 4 7" xfId="7289" xr:uid="{00000000-0005-0000-0000-0000C1A90000}"/>
    <cellStyle name="Normal 4 7 2" xfId="22516" xr:uid="{00000000-0005-0000-0000-0000C2A90000}"/>
    <cellStyle name="Normal 4 7 3" xfId="22515" xr:uid="{00000000-0005-0000-0000-0000C3A90000}"/>
    <cellStyle name="Normal 4 8" xfId="7290" xr:uid="{00000000-0005-0000-0000-0000C4A90000}"/>
    <cellStyle name="Normal 4 8 2" xfId="22518" xr:uid="{00000000-0005-0000-0000-0000C5A90000}"/>
    <cellStyle name="Normal 4 8 3" xfId="22517" xr:uid="{00000000-0005-0000-0000-0000C6A90000}"/>
    <cellStyle name="Normal 4 9" xfId="7291" xr:uid="{00000000-0005-0000-0000-0000C7A90000}"/>
    <cellStyle name="Normal 4 9 2" xfId="22519" xr:uid="{00000000-0005-0000-0000-0000C8A90000}"/>
    <cellStyle name="Normal 40" xfId="11270" xr:uid="{00000000-0005-0000-0000-0000C9A90000}"/>
    <cellStyle name="Normal 40 2" xfId="15485" xr:uid="{00000000-0005-0000-0000-0000CAA90000}"/>
    <cellStyle name="Normal 41" xfId="11277" xr:uid="{00000000-0005-0000-0000-0000CBA90000}"/>
    <cellStyle name="Normal 41 2" xfId="15488" xr:uid="{00000000-0005-0000-0000-0000CCA90000}"/>
    <cellStyle name="Normal 41 3" xfId="52112" xr:uid="{00000000-0005-0000-0000-0000CDA90000}"/>
    <cellStyle name="Normal 42" xfId="11382" xr:uid="{00000000-0005-0000-0000-0000CEA90000}"/>
    <cellStyle name="Normal 42 2" xfId="15521" xr:uid="{00000000-0005-0000-0000-0000CFA90000}"/>
    <cellStyle name="Normal 43" xfId="11281" xr:uid="{00000000-0005-0000-0000-0000D0A90000}"/>
    <cellStyle name="Normal 43 2" xfId="15491" xr:uid="{00000000-0005-0000-0000-0000D1A90000}"/>
    <cellStyle name="Normal 44" xfId="11283" xr:uid="{00000000-0005-0000-0000-0000D2A90000}"/>
    <cellStyle name="Normal 44 2" xfId="15492" xr:uid="{00000000-0005-0000-0000-0000D3A90000}"/>
    <cellStyle name="Normal 45" xfId="11754" xr:uid="{00000000-0005-0000-0000-0000D4A90000}"/>
    <cellStyle name="Normal 45 2" xfId="15627" xr:uid="{00000000-0005-0000-0000-0000D5A90000}"/>
    <cellStyle name="Normal 46" xfId="11757" xr:uid="{00000000-0005-0000-0000-0000D6A90000}"/>
    <cellStyle name="Normal 46 2" xfId="15630" xr:uid="{00000000-0005-0000-0000-0000D7A90000}"/>
    <cellStyle name="Normal 47" xfId="11762" xr:uid="{00000000-0005-0000-0000-0000D8A90000}"/>
    <cellStyle name="Normal 47 2" xfId="15631" xr:uid="{00000000-0005-0000-0000-0000D9A90000}"/>
    <cellStyle name="Normal 48" xfId="11756" xr:uid="{00000000-0005-0000-0000-0000DAA90000}"/>
    <cellStyle name="Normal 48 2" xfId="15629" xr:uid="{00000000-0005-0000-0000-0000DBA90000}"/>
    <cellStyle name="Normal 49" xfId="11763" xr:uid="{00000000-0005-0000-0000-0000DCA90000}"/>
    <cellStyle name="Normal 49 2" xfId="15632" xr:uid="{00000000-0005-0000-0000-0000DDA90000}"/>
    <cellStyle name="Normal 5" xfId="738" xr:uid="{00000000-0005-0000-0000-0000DEA90000}"/>
    <cellStyle name="Normal 5 10" xfId="22521" xr:uid="{00000000-0005-0000-0000-0000DFA90000}"/>
    <cellStyle name="Normal 5 10 2" xfId="22522" xr:uid="{00000000-0005-0000-0000-0000E0A90000}"/>
    <cellStyle name="Normal 5 11" xfId="22523" xr:uid="{00000000-0005-0000-0000-0000E1A90000}"/>
    <cellStyle name="Normal 5 11 2" xfId="22524" xr:uid="{00000000-0005-0000-0000-0000E2A90000}"/>
    <cellStyle name="Normal 5 12" xfId="22525" xr:uid="{00000000-0005-0000-0000-0000E3A90000}"/>
    <cellStyle name="Normal 5 12 2" xfId="22526" xr:uid="{00000000-0005-0000-0000-0000E4A90000}"/>
    <cellStyle name="Normal 5 13" xfId="22527" xr:uid="{00000000-0005-0000-0000-0000E5A90000}"/>
    <cellStyle name="Normal 5 13 2" xfId="22528" xr:uid="{00000000-0005-0000-0000-0000E6A90000}"/>
    <cellStyle name="Normal 5 14" xfId="22529" xr:uid="{00000000-0005-0000-0000-0000E7A90000}"/>
    <cellStyle name="Normal 5 14 2" xfId="45253" xr:uid="{00000000-0005-0000-0000-0000E8A90000}"/>
    <cellStyle name="Normal 5 15" xfId="22530" xr:uid="{00000000-0005-0000-0000-0000E9A90000}"/>
    <cellStyle name="Normal 5 15 2" xfId="45254" xr:uid="{00000000-0005-0000-0000-0000EAA90000}"/>
    <cellStyle name="Normal 5 16" xfId="22520" xr:uid="{00000000-0005-0000-0000-0000EBA90000}"/>
    <cellStyle name="Normal 5 2" xfId="1633" xr:uid="{00000000-0005-0000-0000-0000ECA90000}"/>
    <cellStyle name="Normal 5 2 10" xfId="22531" xr:uid="{00000000-0005-0000-0000-0000EDA90000}"/>
    <cellStyle name="Normal 5 2 11" xfId="3823" xr:uid="{00000000-0005-0000-0000-0000EEA90000}"/>
    <cellStyle name="Normal 5 2 2" xfId="3824" xr:uid="{00000000-0005-0000-0000-0000EFA90000}"/>
    <cellStyle name="Normal 5 2 2 2" xfId="3825" xr:uid="{00000000-0005-0000-0000-0000F0A90000}"/>
    <cellStyle name="Normal 5 2 2 2 2" xfId="22534" xr:uid="{00000000-0005-0000-0000-0000F1A90000}"/>
    <cellStyle name="Normal 5 2 2 2 3" xfId="22535" xr:uid="{00000000-0005-0000-0000-0000F2A90000}"/>
    <cellStyle name="Normal 5 2 2 2 4" xfId="22533" xr:uid="{00000000-0005-0000-0000-0000F3A90000}"/>
    <cellStyle name="Normal 5 2 2 3" xfId="7292" xr:uid="{00000000-0005-0000-0000-0000F4A90000}"/>
    <cellStyle name="Normal 5 2 2 3 2" xfId="22537" xr:uid="{00000000-0005-0000-0000-0000F5A90000}"/>
    <cellStyle name="Normal 5 2 2 3 3" xfId="22538" xr:uid="{00000000-0005-0000-0000-0000F6A90000}"/>
    <cellStyle name="Normal 5 2 2 3 4" xfId="22536" xr:uid="{00000000-0005-0000-0000-0000F7A90000}"/>
    <cellStyle name="Normal 5 2 2 4" xfId="22539" xr:uid="{00000000-0005-0000-0000-0000F8A90000}"/>
    <cellStyle name="Normal 5 2 2 5" xfId="22540" xr:uid="{00000000-0005-0000-0000-0000F9A90000}"/>
    <cellStyle name="Normal 5 2 2 6" xfId="22532" xr:uid="{00000000-0005-0000-0000-0000FAA90000}"/>
    <cellStyle name="Normal 5 2 3" xfId="7293" xr:uid="{00000000-0005-0000-0000-0000FBA90000}"/>
    <cellStyle name="Normal 5 2 3 2" xfId="7294" xr:uid="{00000000-0005-0000-0000-0000FCA90000}"/>
    <cellStyle name="Normal 5 2 3 2 2" xfId="22543" xr:uid="{00000000-0005-0000-0000-0000FDA90000}"/>
    <cellStyle name="Normal 5 2 3 2 3" xfId="22542" xr:uid="{00000000-0005-0000-0000-0000FEA90000}"/>
    <cellStyle name="Normal 5 2 3 3" xfId="22544" xr:uid="{00000000-0005-0000-0000-0000FFA90000}"/>
    <cellStyle name="Normal 5 2 3 4" xfId="22541" xr:uid="{00000000-0005-0000-0000-000000AA0000}"/>
    <cellStyle name="Normal 5 2 4" xfId="22545" xr:uid="{00000000-0005-0000-0000-000001AA0000}"/>
    <cellStyle name="Normal 5 2 4 2" xfId="22546" xr:uid="{00000000-0005-0000-0000-000002AA0000}"/>
    <cellStyle name="Normal 5 2 5" xfId="22547" xr:uid="{00000000-0005-0000-0000-000003AA0000}"/>
    <cellStyle name="Normal 5 2 5 2" xfId="22548" xr:uid="{00000000-0005-0000-0000-000004AA0000}"/>
    <cellStyle name="Normal 5 2 6" xfId="22549" xr:uid="{00000000-0005-0000-0000-000005AA0000}"/>
    <cellStyle name="Normal 5 2 6 2" xfId="22550" xr:uid="{00000000-0005-0000-0000-000006AA0000}"/>
    <cellStyle name="Normal 5 2 7" xfId="22551" xr:uid="{00000000-0005-0000-0000-000007AA0000}"/>
    <cellStyle name="Normal 5 2 7 2" xfId="22552" xr:uid="{00000000-0005-0000-0000-000008AA0000}"/>
    <cellStyle name="Normal 5 2 8" xfId="22553" xr:uid="{00000000-0005-0000-0000-000009AA0000}"/>
    <cellStyle name="Normal 5 2 8 2" xfId="45255" xr:uid="{00000000-0005-0000-0000-00000AAA0000}"/>
    <cellStyle name="Normal 5 2 9" xfId="22554" xr:uid="{00000000-0005-0000-0000-00000BAA0000}"/>
    <cellStyle name="Normal 5 2 9 2" xfId="45256" xr:uid="{00000000-0005-0000-0000-00000CAA0000}"/>
    <cellStyle name="Normal 5 3" xfId="7295" xr:uid="{00000000-0005-0000-0000-00000DAA0000}"/>
    <cellStyle name="Normal 5 3 10" xfId="22555" xr:uid="{00000000-0005-0000-0000-00000EAA0000}"/>
    <cellStyle name="Normal 5 3 11" xfId="45257" xr:uid="{00000000-0005-0000-0000-00000FAA0000}"/>
    <cellStyle name="Normal 5 3 2" xfId="22556" xr:uid="{00000000-0005-0000-0000-000010AA0000}"/>
    <cellStyle name="Normal 5 3 2 2" xfId="22557" xr:uid="{00000000-0005-0000-0000-000011AA0000}"/>
    <cellStyle name="Normal 5 3 2 2 2" xfId="22558" xr:uid="{00000000-0005-0000-0000-000012AA0000}"/>
    <cellStyle name="Normal 5 3 2 3" xfId="22559" xr:uid="{00000000-0005-0000-0000-000013AA0000}"/>
    <cellStyle name="Normal 5 3 2 3 2" xfId="22560" xr:uid="{00000000-0005-0000-0000-000014AA0000}"/>
    <cellStyle name="Normal 5 3 2 4" xfId="22561" xr:uid="{00000000-0005-0000-0000-000015AA0000}"/>
    <cellStyle name="Normal 5 3 3" xfId="22562" xr:uid="{00000000-0005-0000-0000-000016AA0000}"/>
    <cellStyle name="Normal 5 3 3 2" xfId="22563" xr:uid="{00000000-0005-0000-0000-000017AA0000}"/>
    <cellStyle name="Normal 5 3 4" xfId="22564" xr:uid="{00000000-0005-0000-0000-000018AA0000}"/>
    <cellStyle name="Normal 5 3 4 2" xfId="22565" xr:uid="{00000000-0005-0000-0000-000019AA0000}"/>
    <cellStyle name="Normal 5 3 5" xfId="22566" xr:uid="{00000000-0005-0000-0000-00001AAA0000}"/>
    <cellStyle name="Normal 5 3 5 2" xfId="22567" xr:uid="{00000000-0005-0000-0000-00001BAA0000}"/>
    <cellStyle name="Normal 5 3 6" xfId="22568" xr:uid="{00000000-0005-0000-0000-00001CAA0000}"/>
    <cellStyle name="Normal 5 3 6 2" xfId="22569" xr:uid="{00000000-0005-0000-0000-00001DAA0000}"/>
    <cellStyle name="Normal 5 3 7" xfId="22570" xr:uid="{00000000-0005-0000-0000-00001EAA0000}"/>
    <cellStyle name="Normal 5 3 8" xfId="22571" xr:uid="{00000000-0005-0000-0000-00001FAA0000}"/>
    <cellStyle name="Normal 5 3 9" xfId="22572" xr:uid="{00000000-0005-0000-0000-000020AA0000}"/>
    <cellStyle name="Normal 5 4" xfId="22573" xr:uid="{00000000-0005-0000-0000-000021AA0000}"/>
    <cellStyle name="Normal 5 4 2" xfId="22574" xr:uid="{00000000-0005-0000-0000-000022AA0000}"/>
    <cellStyle name="Normal 5 4 2 2" xfId="22575" xr:uid="{00000000-0005-0000-0000-000023AA0000}"/>
    <cellStyle name="Normal 5 4 2 2 2" xfId="22576" xr:uid="{00000000-0005-0000-0000-000024AA0000}"/>
    <cellStyle name="Normal 5 4 2 3" xfId="22577" xr:uid="{00000000-0005-0000-0000-000025AA0000}"/>
    <cellStyle name="Normal 5 4 2 3 2" xfId="22578" xr:uid="{00000000-0005-0000-0000-000026AA0000}"/>
    <cellStyle name="Normal 5 4 2 4" xfId="22579" xr:uid="{00000000-0005-0000-0000-000027AA0000}"/>
    <cellStyle name="Normal 5 4 3" xfId="22580" xr:uid="{00000000-0005-0000-0000-000028AA0000}"/>
    <cellStyle name="Normal 5 4 3 2" xfId="22581" xr:uid="{00000000-0005-0000-0000-000029AA0000}"/>
    <cellStyle name="Normal 5 4 4" xfId="22582" xr:uid="{00000000-0005-0000-0000-00002AAA0000}"/>
    <cellStyle name="Normal 5 4 4 2" xfId="22583" xr:uid="{00000000-0005-0000-0000-00002BAA0000}"/>
    <cellStyle name="Normal 5 4 5" xfId="22584" xr:uid="{00000000-0005-0000-0000-00002CAA0000}"/>
    <cellStyle name="Normal 5 4 5 2" xfId="22585" xr:uid="{00000000-0005-0000-0000-00002DAA0000}"/>
    <cellStyle name="Normal 5 4 6" xfId="22586" xr:uid="{00000000-0005-0000-0000-00002EAA0000}"/>
    <cellStyle name="Normal 5 5" xfId="22587" xr:uid="{00000000-0005-0000-0000-00002FAA0000}"/>
    <cellStyle name="Normal 5 5 2" xfId="22588" xr:uid="{00000000-0005-0000-0000-000030AA0000}"/>
    <cellStyle name="Normal 5 5 2 2" xfId="22589" xr:uid="{00000000-0005-0000-0000-000031AA0000}"/>
    <cellStyle name="Normal 5 5 2 2 2" xfId="22590" xr:uid="{00000000-0005-0000-0000-000032AA0000}"/>
    <cellStyle name="Normal 5 5 2 3" xfId="22591" xr:uid="{00000000-0005-0000-0000-000033AA0000}"/>
    <cellStyle name="Normal 5 5 2 3 2" xfId="22592" xr:uid="{00000000-0005-0000-0000-000034AA0000}"/>
    <cellStyle name="Normal 5 5 2 4" xfId="22593" xr:uid="{00000000-0005-0000-0000-000035AA0000}"/>
    <cellStyle name="Normal 5 5 3" xfId="22594" xr:uid="{00000000-0005-0000-0000-000036AA0000}"/>
    <cellStyle name="Normal 5 5 3 2" xfId="22595" xr:uid="{00000000-0005-0000-0000-000037AA0000}"/>
    <cellStyle name="Normal 5 5 4" xfId="22596" xr:uid="{00000000-0005-0000-0000-000038AA0000}"/>
    <cellStyle name="Normal 5 5 4 2" xfId="22597" xr:uid="{00000000-0005-0000-0000-000039AA0000}"/>
    <cellStyle name="Normal 5 5 5" xfId="22598" xr:uid="{00000000-0005-0000-0000-00003AAA0000}"/>
    <cellStyle name="Normal 5 5 5 2" xfId="22599" xr:uid="{00000000-0005-0000-0000-00003BAA0000}"/>
    <cellStyle name="Normal 5 5 6" xfId="22600" xr:uid="{00000000-0005-0000-0000-00003CAA0000}"/>
    <cellStyle name="Normal 5 6" xfId="22601" xr:uid="{00000000-0005-0000-0000-00003DAA0000}"/>
    <cellStyle name="Normal 5 6 2" xfId="22602" xr:uid="{00000000-0005-0000-0000-00003EAA0000}"/>
    <cellStyle name="Normal 5 6 2 2" xfId="22603" xr:uid="{00000000-0005-0000-0000-00003FAA0000}"/>
    <cellStyle name="Normal 5 6 2 2 2" xfId="22604" xr:uid="{00000000-0005-0000-0000-000040AA0000}"/>
    <cellStyle name="Normal 5 6 2 3" xfId="22605" xr:uid="{00000000-0005-0000-0000-000041AA0000}"/>
    <cellStyle name="Normal 5 6 2 3 2" xfId="22606" xr:uid="{00000000-0005-0000-0000-000042AA0000}"/>
    <cellStyle name="Normal 5 6 2 4" xfId="22607" xr:uid="{00000000-0005-0000-0000-000043AA0000}"/>
    <cellStyle name="Normal 5 6 3" xfId="22608" xr:uid="{00000000-0005-0000-0000-000044AA0000}"/>
    <cellStyle name="Normal 5 6 3 2" xfId="22609" xr:uid="{00000000-0005-0000-0000-000045AA0000}"/>
    <cellStyle name="Normal 5 6 4" xfId="22610" xr:uid="{00000000-0005-0000-0000-000046AA0000}"/>
    <cellStyle name="Normal 5 6 4 2" xfId="22611" xr:uid="{00000000-0005-0000-0000-000047AA0000}"/>
    <cellStyle name="Normal 5 6 5" xfId="22612" xr:uid="{00000000-0005-0000-0000-000048AA0000}"/>
    <cellStyle name="Normal 5 6 5 2" xfId="22613" xr:uid="{00000000-0005-0000-0000-000049AA0000}"/>
    <cellStyle name="Normal 5 6 6" xfId="22614" xr:uid="{00000000-0005-0000-0000-00004AAA0000}"/>
    <cellStyle name="Normal 5 7" xfId="22615" xr:uid="{00000000-0005-0000-0000-00004BAA0000}"/>
    <cellStyle name="Normal 5 7 2" xfId="22616" xr:uid="{00000000-0005-0000-0000-00004CAA0000}"/>
    <cellStyle name="Normal 5 7 2 2" xfId="22617" xr:uid="{00000000-0005-0000-0000-00004DAA0000}"/>
    <cellStyle name="Normal 5 7 2 2 2" xfId="22618" xr:uid="{00000000-0005-0000-0000-00004EAA0000}"/>
    <cellStyle name="Normal 5 7 2 3" xfId="22619" xr:uid="{00000000-0005-0000-0000-00004FAA0000}"/>
    <cellStyle name="Normal 5 7 2 3 2" xfId="22620" xr:uid="{00000000-0005-0000-0000-000050AA0000}"/>
    <cellStyle name="Normal 5 7 2 4" xfId="22621" xr:uid="{00000000-0005-0000-0000-000051AA0000}"/>
    <cellStyle name="Normal 5 7 3" xfId="22622" xr:uid="{00000000-0005-0000-0000-000052AA0000}"/>
    <cellStyle name="Normal 5 7 3 2" xfId="22623" xr:uid="{00000000-0005-0000-0000-000053AA0000}"/>
    <cellStyle name="Normal 5 7 4" xfId="22624" xr:uid="{00000000-0005-0000-0000-000054AA0000}"/>
    <cellStyle name="Normal 5 7 4 2" xfId="22625" xr:uid="{00000000-0005-0000-0000-000055AA0000}"/>
    <cellStyle name="Normal 5 7 5" xfId="22626" xr:uid="{00000000-0005-0000-0000-000056AA0000}"/>
    <cellStyle name="Normal 5 7 5 2" xfId="22627" xr:uid="{00000000-0005-0000-0000-000057AA0000}"/>
    <cellStyle name="Normal 5 7 6" xfId="22628" xr:uid="{00000000-0005-0000-0000-000058AA0000}"/>
    <cellStyle name="Normal 5 8" xfId="22629" xr:uid="{00000000-0005-0000-0000-000059AA0000}"/>
    <cellStyle name="Normal 5 8 2" xfId="22630" xr:uid="{00000000-0005-0000-0000-00005AAA0000}"/>
    <cellStyle name="Normal 5 8 2 2" xfId="22631" xr:uid="{00000000-0005-0000-0000-00005BAA0000}"/>
    <cellStyle name="Normal 5 8 3" xfId="22632" xr:uid="{00000000-0005-0000-0000-00005CAA0000}"/>
    <cellStyle name="Normal 5 8 3 2" xfId="22633" xr:uid="{00000000-0005-0000-0000-00005DAA0000}"/>
    <cellStyle name="Normal 5 8 4" xfId="22634" xr:uid="{00000000-0005-0000-0000-00005EAA0000}"/>
    <cellStyle name="Normal 5 9" xfId="22635" xr:uid="{00000000-0005-0000-0000-00005FAA0000}"/>
    <cellStyle name="Normal 5 9 2" xfId="22636" xr:uid="{00000000-0005-0000-0000-000060AA0000}"/>
    <cellStyle name="Normal 5 9 2 2" xfId="22637" xr:uid="{00000000-0005-0000-0000-000061AA0000}"/>
    <cellStyle name="Normal 5 9 3" xfId="22638" xr:uid="{00000000-0005-0000-0000-000062AA0000}"/>
    <cellStyle name="Normal 50" xfId="11869" xr:uid="{00000000-0005-0000-0000-000063AA0000}"/>
    <cellStyle name="Normal 50 2" xfId="15666" xr:uid="{00000000-0005-0000-0000-000064AA0000}"/>
    <cellStyle name="Normal 51" xfId="11768" xr:uid="{00000000-0005-0000-0000-000065AA0000}"/>
    <cellStyle name="Normal 51 2" xfId="15636" xr:uid="{00000000-0005-0000-0000-000066AA0000}"/>
    <cellStyle name="Normal 52" xfId="11770" xr:uid="{00000000-0005-0000-0000-000067AA0000}"/>
    <cellStyle name="Normal 52 2" xfId="15637" xr:uid="{00000000-0005-0000-0000-000068AA0000}"/>
    <cellStyle name="Normal 53" xfId="11755" xr:uid="{00000000-0005-0000-0000-000069AA0000}"/>
    <cellStyle name="Normal 53 2" xfId="15628" xr:uid="{00000000-0005-0000-0000-00006AAA0000}"/>
    <cellStyle name="Normal 54" xfId="11764" xr:uid="{00000000-0005-0000-0000-00006BAA0000}"/>
    <cellStyle name="Normal 54 2" xfId="15633" xr:uid="{00000000-0005-0000-0000-00006CAA0000}"/>
    <cellStyle name="Normal 55" xfId="12192" xr:uid="{00000000-0005-0000-0000-00006DAA0000}"/>
    <cellStyle name="Normal 55 2" xfId="15757" xr:uid="{00000000-0005-0000-0000-00006EAA0000}"/>
    <cellStyle name="Normal 56" xfId="12243" xr:uid="{00000000-0005-0000-0000-00006FAA0000}"/>
    <cellStyle name="Normal 56 2" xfId="15774" xr:uid="{00000000-0005-0000-0000-000070AA0000}"/>
    <cellStyle name="Normal 57" xfId="12242" xr:uid="{00000000-0005-0000-0000-000071AA0000}"/>
    <cellStyle name="Normal 57 2" xfId="15773" xr:uid="{00000000-0005-0000-0000-000072AA0000}"/>
    <cellStyle name="Normal 58" xfId="6727" xr:uid="{00000000-0005-0000-0000-000073AA0000}"/>
    <cellStyle name="Normal 58 2" xfId="44022" xr:uid="{00000000-0005-0000-0000-000074AA0000}"/>
    <cellStyle name="Normal 59" xfId="44537" xr:uid="{00000000-0005-0000-0000-000075AA0000}"/>
    <cellStyle name="Normal 6" xfId="739" xr:uid="{00000000-0005-0000-0000-000076AA0000}"/>
    <cellStyle name="Normal 6 10" xfId="6735" xr:uid="{00000000-0005-0000-0000-000077AA0000}"/>
    <cellStyle name="Normal 6 10 2" xfId="22640" xr:uid="{00000000-0005-0000-0000-000078AA0000}"/>
    <cellStyle name="Normal 6 10 3" xfId="22639" xr:uid="{00000000-0005-0000-0000-000079AA0000}"/>
    <cellStyle name="Normal 6 11" xfId="22641" xr:uid="{00000000-0005-0000-0000-00007AAA0000}"/>
    <cellStyle name="Normal 6 11 2" xfId="22642" xr:uid="{00000000-0005-0000-0000-00007BAA0000}"/>
    <cellStyle name="Normal 6 12" xfId="22643" xr:uid="{00000000-0005-0000-0000-00007CAA0000}"/>
    <cellStyle name="Normal 6 12 2" xfId="22644" xr:uid="{00000000-0005-0000-0000-00007DAA0000}"/>
    <cellStyle name="Normal 6 13" xfId="22645" xr:uid="{00000000-0005-0000-0000-00007EAA0000}"/>
    <cellStyle name="Normal 6 13 2" xfId="22646" xr:uid="{00000000-0005-0000-0000-00007FAA0000}"/>
    <cellStyle name="Normal 6 14" xfId="22647" xr:uid="{00000000-0005-0000-0000-000080AA0000}"/>
    <cellStyle name="Normal 6 15" xfId="22648" xr:uid="{00000000-0005-0000-0000-000081AA0000}"/>
    <cellStyle name="Normal 6 16" xfId="13290" xr:uid="{00000000-0005-0000-0000-000082AA0000}"/>
    <cellStyle name="Normal 6 2" xfId="1635" xr:uid="{00000000-0005-0000-0000-000083AA0000}"/>
    <cellStyle name="Normal 6 2 10" xfId="22649" xr:uid="{00000000-0005-0000-0000-000084AA0000}"/>
    <cellStyle name="Normal 6 2 10 2" xfId="45258" xr:uid="{00000000-0005-0000-0000-000085AA0000}"/>
    <cellStyle name="Normal 6 2 11" xfId="13291" xr:uid="{00000000-0005-0000-0000-000086AA0000}"/>
    <cellStyle name="Normal 6 2 12" xfId="2695" xr:uid="{00000000-0005-0000-0000-000087AA0000}"/>
    <cellStyle name="Normal 6 2 2" xfId="4667" xr:uid="{00000000-0005-0000-0000-000088AA0000}"/>
    <cellStyle name="Normal 6 2 2 2" xfId="6115" xr:uid="{00000000-0005-0000-0000-000089AA0000}"/>
    <cellStyle name="Normal 6 2 2 2 2" xfId="6435" xr:uid="{00000000-0005-0000-0000-00008AAA0000}"/>
    <cellStyle name="Normal 6 2 2 2 2 2" xfId="9069" xr:uid="{00000000-0005-0000-0000-00008BAA0000}"/>
    <cellStyle name="Normal 6 2 2 2 2 2 2" xfId="43077" xr:uid="{00000000-0005-0000-0000-00008CAA0000}"/>
    <cellStyle name="Normal 6 2 2 2 2 3" xfId="15201" xr:uid="{00000000-0005-0000-0000-00008DAA0000}"/>
    <cellStyle name="Normal 6 2 2 2 3" xfId="8768" xr:uid="{00000000-0005-0000-0000-00008EAA0000}"/>
    <cellStyle name="Normal 6 2 2 2 3 2" xfId="28718" xr:uid="{00000000-0005-0000-0000-00008FAA0000}"/>
    <cellStyle name="Normal 6 2 2 2 4" xfId="15052" xr:uid="{00000000-0005-0000-0000-000090AA0000}"/>
    <cellStyle name="Normal 6 2 2 3" xfId="6195" xr:uid="{00000000-0005-0000-0000-000091AA0000}"/>
    <cellStyle name="Normal 6 2 2 3 2" xfId="6515" xr:uid="{00000000-0005-0000-0000-000092AA0000}"/>
    <cellStyle name="Normal 6 2 2 3 2 2" xfId="9148" xr:uid="{00000000-0005-0000-0000-000093AA0000}"/>
    <cellStyle name="Normal 6 2 2 3 2 2 2" xfId="43309" xr:uid="{00000000-0005-0000-0000-000094AA0000}"/>
    <cellStyle name="Normal 6 2 2 3 2 3" xfId="15242" xr:uid="{00000000-0005-0000-0000-000095AA0000}"/>
    <cellStyle name="Normal 6 2 2 3 3" xfId="8840" xr:uid="{00000000-0005-0000-0000-000096AA0000}"/>
    <cellStyle name="Normal 6 2 2 3 3 2" xfId="28578" xr:uid="{00000000-0005-0000-0000-000097AA0000}"/>
    <cellStyle name="Normal 6 2 2 3 4" xfId="15086" xr:uid="{00000000-0005-0000-0000-000098AA0000}"/>
    <cellStyle name="Normal 6 2 2 4" xfId="6275" xr:uid="{00000000-0005-0000-0000-000099AA0000}"/>
    <cellStyle name="Normal 6 2 2 4 2" xfId="6595" xr:uid="{00000000-0005-0000-0000-00009AAA0000}"/>
    <cellStyle name="Normal 6 2 2 4 2 2" xfId="9228" xr:uid="{00000000-0005-0000-0000-00009BAA0000}"/>
    <cellStyle name="Normal 6 2 2 4 2 2 2" xfId="20760" xr:uid="{00000000-0005-0000-0000-00009CAA0000}"/>
    <cellStyle name="Normal 6 2 2 4 2 3" xfId="15284" xr:uid="{00000000-0005-0000-0000-00009DAA0000}"/>
    <cellStyle name="Normal 6 2 2 4 3" xfId="8915" xr:uid="{00000000-0005-0000-0000-00009EAA0000}"/>
    <cellStyle name="Normal 6 2 2 4 3 2" xfId="42616" xr:uid="{00000000-0005-0000-0000-00009FAA0000}"/>
    <cellStyle name="Normal 6 2 2 4 4" xfId="15123" xr:uid="{00000000-0005-0000-0000-0000A0AA0000}"/>
    <cellStyle name="Normal 6 2 2 5" xfId="6355" xr:uid="{00000000-0005-0000-0000-0000A1AA0000}"/>
    <cellStyle name="Normal 6 2 2 5 2" xfId="8994" xr:uid="{00000000-0005-0000-0000-0000A2AA0000}"/>
    <cellStyle name="Normal 6 2 2 5 2 2" xfId="42953" xr:uid="{00000000-0005-0000-0000-0000A3AA0000}"/>
    <cellStyle name="Normal 6 2 2 5 3" xfId="15164" xr:uid="{00000000-0005-0000-0000-0000A4AA0000}"/>
    <cellStyle name="Normal 6 2 2 6" xfId="6675" xr:uid="{00000000-0005-0000-0000-0000A5AA0000}"/>
    <cellStyle name="Normal 6 2 2 6 2" xfId="9308" xr:uid="{00000000-0005-0000-0000-0000A6AA0000}"/>
    <cellStyle name="Normal 6 2 2 6 2 2" xfId="43366" xr:uid="{00000000-0005-0000-0000-0000A7AA0000}"/>
    <cellStyle name="Normal 6 2 2 6 3" xfId="15326" xr:uid="{00000000-0005-0000-0000-0000A8AA0000}"/>
    <cellStyle name="Normal 6 2 2 7" xfId="7796" xr:uid="{00000000-0005-0000-0000-0000A9AA0000}"/>
    <cellStyle name="Normal 6 2 2 7 2" xfId="14431" xr:uid="{00000000-0005-0000-0000-0000AAAA0000}"/>
    <cellStyle name="Normal 6 2 2 8" xfId="7296" xr:uid="{00000000-0005-0000-0000-0000ABAA0000}"/>
    <cellStyle name="Normal 6 2 2 9" xfId="13292" xr:uid="{00000000-0005-0000-0000-0000ACAA0000}"/>
    <cellStyle name="Normal 6 2 3" xfId="3827" xr:uid="{00000000-0005-0000-0000-0000ADAA0000}"/>
    <cellStyle name="Normal 6 2 3 2" xfId="7298" xr:uid="{00000000-0005-0000-0000-0000AEAA0000}"/>
    <cellStyle name="Normal 6 2 3 2 2" xfId="10376" xr:uid="{00000000-0005-0000-0000-0000AFAA0000}"/>
    <cellStyle name="Normal 6 2 3 2 2 2" xfId="22650" xr:uid="{00000000-0005-0000-0000-0000B0AA0000}"/>
    <cellStyle name="Normal 6 2 3 2 3" xfId="14136" xr:uid="{00000000-0005-0000-0000-0000B1AA0000}"/>
    <cellStyle name="Normal 6 2 3 3" xfId="7412" xr:uid="{00000000-0005-0000-0000-0000B2AA0000}"/>
    <cellStyle name="Normal 6 2 3 3 2" xfId="22651" xr:uid="{00000000-0005-0000-0000-0000B3AA0000}"/>
    <cellStyle name="Normal 6 2 3 4" xfId="7297" xr:uid="{00000000-0005-0000-0000-0000B4AA0000}"/>
    <cellStyle name="Normal 6 2 3 4 2" xfId="14135" xr:uid="{00000000-0005-0000-0000-0000B5AA0000}"/>
    <cellStyle name="Normal 6 2 4" xfId="5868" xr:uid="{00000000-0005-0000-0000-0000B6AA0000}"/>
    <cellStyle name="Normal 6 2 4 2" xfId="6417" xr:uid="{00000000-0005-0000-0000-0000B7AA0000}"/>
    <cellStyle name="Normal 6 2 4 2 2" xfId="9055" xr:uid="{00000000-0005-0000-0000-0000B8AA0000}"/>
    <cellStyle name="Normal 6 2 4 2 2 2" xfId="21342" xr:uid="{00000000-0005-0000-0000-0000B9AA0000}"/>
    <cellStyle name="Normal 6 2 4 2 3" xfId="15189" xr:uid="{00000000-0005-0000-0000-0000BAAA0000}"/>
    <cellStyle name="Normal 6 2 4 3" xfId="7299" xr:uid="{00000000-0005-0000-0000-0000BBAA0000}"/>
    <cellStyle name="Normal 6 2 4 3 2" xfId="43976" xr:uid="{00000000-0005-0000-0000-0000BCAA0000}"/>
    <cellStyle name="Normal 6 2 4 4" xfId="14137" xr:uid="{00000000-0005-0000-0000-0000BDAA0000}"/>
    <cellStyle name="Normal 6 2 5" xfId="6177" xr:uid="{00000000-0005-0000-0000-0000BEAA0000}"/>
    <cellStyle name="Normal 6 2 5 2" xfId="6497" xr:uid="{00000000-0005-0000-0000-0000BFAA0000}"/>
    <cellStyle name="Normal 6 2 5 2 2" xfId="9130" xr:uid="{00000000-0005-0000-0000-0000C0AA0000}"/>
    <cellStyle name="Normal 6 2 5 2 2 2" xfId="21330" xr:uid="{00000000-0005-0000-0000-0000C1AA0000}"/>
    <cellStyle name="Normal 6 2 5 2 3" xfId="15226" xr:uid="{00000000-0005-0000-0000-0000C2AA0000}"/>
    <cellStyle name="Normal 6 2 5 3" xfId="8827" xr:uid="{00000000-0005-0000-0000-0000C3AA0000}"/>
    <cellStyle name="Normal 6 2 5 3 2" xfId="43451" xr:uid="{00000000-0005-0000-0000-0000C4AA0000}"/>
    <cellStyle name="Normal 6 2 5 4" xfId="15075" xr:uid="{00000000-0005-0000-0000-0000C5AA0000}"/>
    <cellStyle name="Normal 6 2 6" xfId="6257" xr:uid="{00000000-0005-0000-0000-0000C6AA0000}"/>
    <cellStyle name="Normal 6 2 6 2" xfId="6577" xr:uid="{00000000-0005-0000-0000-0000C7AA0000}"/>
    <cellStyle name="Normal 6 2 6 2 2" xfId="9210" xr:uid="{00000000-0005-0000-0000-0000C8AA0000}"/>
    <cellStyle name="Normal 6 2 6 2 2 2" xfId="44686" xr:uid="{00000000-0005-0000-0000-0000C9AA0000}"/>
    <cellStyle name="Normal 6 2 6 2 3" xfId="15268" xr:uid="{00000000-0005-0000-0000-0000CAAA0000}"/>
    <cellStyle name="Normal 6 2 6 3" xfId="8899" xr:uid="{00000000-0005-0000-0000-0000CBAA0000}"/>
    <cellStyle name="Normal 6 2 6 3 2" xfId="21354" xr:uid="{00000000-0005-0000-0000-0000CCAA0000}"/>
    <cellStyle name="Normal 6 2 6 4" xfId="15109" xr:uid="{00000000-0005-0000-0000-0000CDAA0000}"/>
    <cellStyle name="Normal 6 2 7" xfId="6337" xr:uid="{00000000-0005-0000-0000-0000CEAA0000}"/>
    <cellStyle name="Normal 6 2 7 2" xfId="8976" xr:uid="{00000000-0005-0000-0000-0000CFAA0000}"/>
    <cellStyle name="Normal 6 2 7 2 2" xfId="22652" xr:uid="{00000000-0005-0000-0000-0000D0AA0000}"/>
    <cellStyle name="Normal 6 2 7 3" xfId="15148" xr:uid="{00000000-0005-0000-0000-0000D1AA0000}"/>
    <cellStyle name="Normal 6 2 8" xfId="6657" xr:uid="{00000000-0005-0000-0000-0000D2AA0000}"/>
    <cellStyle name="Normal 6 2 8 2" xfId="9290" xr:uid="{00000000-0005-0000-0000-0000D3AA0000}"/>
    <cellStyle name="Normal 6 2 8 2 2" xfId="20493" xr:uid="{00000000-0005-0000-0000-0000D4AA0000}"/>
    <cellStyle name="Normal 6 2 8 3" xfId="15310" xr:uid="{00000000-0005-0000-0000-0000D5AA0000}"/>
    <cellStyle name="Normal 6 2 9" xfId="22653" xr:uid="{00000000-0005-0000-0000-0000D6AA0000}"/>
    <cellStyle name="Normal 6 3" xfId="1636" xr:uid="{00000000-0005-0000-0000-0000D7AA0000}"/>
    <cellStyle name="Normal 6 3 10" xfId="13293" xr:uid="{00000000-0005-0000-0000-0000D8AA0000}"/>
    <cellStyle name="Normal 6 3 11" xfId="3828" xr:uid="{00000000-0005-0000-0000-0000D9AA0000}"/>
    <cellStyle name="Normal 6 3 2" xfId="5986" xr:uid="{00000000-0005-0000-0000-0000DAAA0000}"/>
    <cellStyle name="Normal 6 3 2 2" xfId="6428" xr:uid="{00000000-0005-0000-0000-0000DBAA0000}"/>
    <cellStyle name="Normal 6 3 2 2 2" xfId="7302" xr:uid="{00000000-0005-0000-0000-0000DCAA0000}"/>
    <cellStyle name="Normal 6 3 2 2 2 2" xfId="14140" xr:uid="{00000000-0005-0000-0000-0000DDAA0000}"/>
    <cellStyle name="Normal 6 3 2 2 3" xfId="7301" xr:uid="{00000000-0005-0000-0000-0000DEAA0000}"/>
    <cellStyle name="Normal 6 3 2 2 3 2" xfId="44034" xr:uid="{00000000-0005-0000-0000-0000DFAA0000}"/>
    <cellStyle name="Normal 6 3 2 2 4" xfId="14139" xr:uid="{00000000-0005-0000-0000-0000E0AA0000}"/>
    <cellStyle name="Normal 6 3 2 3" xfId="7303" xr:uid="{00000000-0005-0000-0000-0000E1AA0000}"/>
    <cellStyle name="Normal 6 3 2 3 2" xfId="22654" xr:uid="{00000000-0005-0000-0000-0000E2AA0000}"/>
    <cellStyle name="Normal 6 3 2 3 3" xfId="14141" xr:uid="{00000000-0005-0000-0000-0000E3AA0000}"/>
    <cellStyle name="Normal 6 3 2 4" xfId="7300" xr:uid="{00000000-0005-0000-0000-0000E4AA0000}"/>
    <cellStyle name="Normal 6 3 2 4 2" xfId="22655" xr:uid="{00000000-0005-0000-0000-0000E5AA0000}"/>
    <cellStyle name="Normal 6 3 2 5" xfId="22656" xr:uid="{00000000-0005-0000-0000-0000E6AA0000}"/>
    <cellStyle name="Normal 6 3 2 6" xfId="14138" xr:uid="{00000000-0005-0000-0000-0000E7AA0000}"/>
    <cellStyle name="Normal 6 3 3" xfId="6188" xr:uid="{00000000-0005-0000-0000-0000E8AA0000}"/>
    <cellStyle name="Normal 6 3 3 2" xfId="6508" xr:uid="{00000000-0005-0000-0000-0000E9AA0000}"/>
    <cellStyle name="Normal 6 3 3 2 2" xfId="9141" xr:uid="{00000000-0005-0000-0000-0000EAAA0000}"/>
    <cellStyle name="Normal 6 3 3 2 2 2" xfId="42648" xr:uid="{00000000-0005-0000-0000-0000EBAA0000}"/>
    <cellStyle name="Normal 6 3 3 2 3" xfId="15236" xr:uid="{00000000-0005-0000-0000-0000ECAA0000}"/>
    <cellStyle name="Normal 6 3 3 3" xfId="8450" xr:uid="{00000000-0005-0000-0000-0000EDAA0000}"/>
    <cellStyle name="Normal 6 3 3 3 2" xfId="21387" xr:uid="{00000000-0005-0000-0000-0000EEAA0000}"/>
    <cellStyle name="Normal 6 3 3 4" xfId="14859" xr:uid="{00000000-0005-0000-0000-0000EFAA0000}"/>
    <cellStyle name="Normal 6 3 4" xfId="6268" xr:uid="{00000000-0005-0000-0000-0000F0AA0000}"/>
    <cellStyle name="Normal 6 3 4 2" xfId="6588" xr:uid="{00000000-0005-0000-0000-0000F1AA0000}"/>
    <cellStyle name="Normal 6 3 4 2 2" xfId="9221" xr:uid="{00000000-0005-0000-0000-0000F2AA0000}"/>
    <cellStyle name="Normal 6 3 4 2 2 2" xfId="21323" xr:uid="{00000000-0005-0000-0000-0000F3AA0000}"/>
    <cellStyle name="Normal 6 3 4 2 3" xfId="15278" xr:uid="{00000000-0005-0000-0000-0000F4AA0000}"/>
    <cellStyle name="Normal 6 3 4 3" xfId="8908" xr:uid="{00000000-0005-0000-0000-0000F5AA0000}"/>
    <cellStyle name="Normal 6 3 4 3 2" xfId="43605" xr:uid="{00000000-0005-0000-0000-0000F6AA0000}"/>
    <cellStyle name="Normal 6 3 4 4" xfId="15117" xr:uid="{00000000-0005-0000-0000-0000F7AA0000}"/>
    <cellStyle name="Normal 6 3 5" xfId="6348" xr:uid="{00000000-0005-0000-0000-0000F8AA0000}"/>
    <cellStyle name="Normal 6 3 5 2" xfId="8987" xr:uid="{00000000-0005-0000-0000-0000F9AA0000}"/>
    <cellStyle name="Normal 6 3 5 2 2" xfId="22657" xr:uid="{00000000-0005-0000-0000-0000FAAA0000}"/>
    <cellStyle name="Normal 6 3 5 3" xfId="15158" xr:uid="{00000000-0005-0000-0000-0000FBAA0000}"/>
    <cellStyle name="Normal 6 3 6" xfId="6668" xr:uid="{00000000-0005-0000-0000-0000FCAA0000}"/>
    <cellStyle name="Normal 6 3 6 2" xfId="9301" xr:uid="{00000000-0005-0000-0000-0000FDAA0000}"/>
    <cellStyle name="Normal 6 3 6 2 2" xfId="22658" xr:uid="{00000000-0005-0000-0000-0000FEAA0000}"/>
    <cellStyle name="Normal 6 3 6 3" xfId="15320" xr:uid="{00000000-0005-0000-0000-0000FFAA0000}"/>
    <cellStyle name="Normal 6 3 7" xfId="6736" xr:uid="{00000000-0005-0000-0000-000000AB0000}"/>
    <cellStyle name="Normal 6 3 7 2" xfId="22660" xr:uid="{00000000-0005-0000-0000-000001AB0000}"/>
    <cellStyle name="Normal 6 3 7 3" xfId="22659" xr:uid="{00000000-0005-0000-0000-000002AB0000}"/>
    <cellStyle name="Normal 6 3 8" xfId="22661" xr:uid="{00000000-0005-0000-0000-000003AB0000}"/>
    <cellStyle name="Normal 6 3 9" xfId="22662" xr:uid="{00000000-0005-0000-0000-000004AB0000}"/>
    <cellStyle name="Normal 6 4" xfId="1634" xr:uid="{00000000-0005-0000-0000-000005AB0000}"/>
    <cellStyle name="Normal 6 4 10" xfId="3826" xr:uid="{00000000-0005-0000-0000-000006AB0000}"/>
    <cellStyle name="Normal 6 4 2" xfId="5985" xr:uid="{00000000-0005-0000-0000-000007AB0000}"/>
    <cellStyle name="Normal 6 4 2 2" xfId="6427" xr:uid="{00000000-0005-0000-0000-000008AB0000}"/>
    <cellStyle name="Normal 6 4 2 2 2" xfId="9062" xr:uid="{00000000-0005-0000-0000-000009AB0000}"/>
    <cellStyle name="Normal 6 4 2 2 2 2" xfId="22663" xr:uid="{00000000-0005-0000-0000-00000AAB0000}"/>
    <cellStyle name="Normal 6 4 2 2 3" xfId="15195" xr:uid="{00000000-0005-0000-0000-00000BAB0000}"/>
    <cellStyle name="Normal 6 4 2 3" xfId="7305" xr:uid="{00000000-0005-0000-0000-00000CAB0000}"/>
    <cellStyle name="Normal 6 4 2 3 2" xfId="22665" xr:uid="{00000000-0005-0000-0000-00000DAB0000}"/>
    <cellStyle name="Normal 6 4 2 3 3" xfId="22664" xr:uid="{00000000-0005-0000-0000-00000EAB0000}"/>
    <cellStyle name="Normal 6 4 2 4" xfId="22666" xr:uid="{00000000-0005-0000-0000-00000FAB0000}"/>
    <cellStyle name="Normal 6 4 2 5" xfId="14142" xr:uid="{00000000-0005-0000-0000-000010AB0000}"/>
    <cellStyle name="Normal 6 4 3" xfId="6187" xr:uid="{00000000-0005-0000-0000-000011AB0000}"/>
    <cellStyle name="Normal 6 4 3 2" xfId="6507" xr:uid="{00000000-0005-0000-0000-000012AB0000}"/>
    <cellStyle name="Normal 6 4 3 2 2" xfId="9140" xr:uid="{00000000-0005-0000-0000-000013AB0000}"/>
    <cellStyle name="Normal 6 4 3 2 2 2" xfId="44783" xr:uid="{00000000-0005-0000-0000-000014AB0000}"/>
    <cellStyle name="Normal 6 4 3 2 3" xfId="15235" xr:uid="{00000000-0005-0000-0000-000015AB0000}"/>
    <cellStyle name="Normal 6 4 3 3" xfId="8451" xr:uid="{00000000-0005-0000-0000-000016AB0000}"/>
    <cellStyle name="Normal 6 4 3 3 2" xfId="43809" xr:uid="{00000000-0005-0000-0000-000017AB0000}"/>
    <cellStyle name="Normal 6 4 3 4" xfId="14860" xr:uid="{00000000-0005-0000-0000-000018AB0000}"/>
    <cellStyle name="Normal 6 4 4" xfId="6267" xr:uid="{00000000-0005-0000-0000-000019AB0000}"/>
    <cellStyle name="Normal 6 4 4 2" xfId="6587" xr:uid="{00000000-0005-0000-0000-00001AAB0000}"/>
    <cellStyle name="Normal 6 4 4 2 2" xfId="9220" xr:uid="{00000000-0005-0000-0000-00001BAB0000}"/>
    <cellStyle name="Normal 6 4 4 2 2 2" xfId="42656" xr:uid="{00000000-0005-0000-0000-00001CAB0000}"/>
    <cellStyle name="Normal 6 4 4 2 3" xfId="15277" xr:uid="{00000000-0005-0000-0000-00001DAB0000}"/>
    <cellStyle name="Normal 6 4 4 3" xfId="8907" xr:uid="{00000000-0005-0000-0000-00001EAB0000}"/>
    <cellStyle name="Normal 6 4 4 3 2" xfId="44045" xr:uid="{00000000-0005-0000-0000-00001FAB0000}"/>
    <cellStyle name="Normal 6 4 4 4" xfId="15116" xr:uid="{00000000-0005-0000-0000-000020AB0000}"/>
    <cellStyle name="Normal 6 4 5" xfId="6347" xr:uid="{00000000-0005-0000-0000-000021AB0000}"/>
    <cellStyle name="Normal 6 4 5 2" xfId="8986" xr:uid="{00000000-0005-0000-0000-000022AB0000}"/>
    <cellStyle name="Normal 6 4 5 2 2" xfId="22667" xr:uid="{00000000-0005-0000-0000-000023AB0000}"/>
    <cellStyle name="Normal 6 4 5 3" xfId="15157" xr:uid="{00000000-0005-0000-0000-000024AB0000}"/>
    <cellStyle name="Normal 6 4 6" xfId="6667" xr:uid="{00000000-0005-0000-0000-000025AB0000}"/>
    <cellStyle name="Normal 6 4 6 2" xfId="9300" xr:uid="{00000000-0005-0000-0000-000026AB0000}"/>
    <cellStyle name="Normal 6 4 6 2 2" xfId="22668" xr:uid="{00000000-0005-0000-0000-000027AB0000}"/>
    <cellStyle name="Normal 6 4 6 3" xfId="15319" xr:uid="{00000000-0005-0000-0000-000028AB0000}"/>
    <cellStyle name="Normal 6 4 7" xfId="7304" xr:uid="{00000000-0005-0000-0000-000029AB0000}"/>
    <cellStyle name="Normal 6 4 7 2" xfId="22669" xr:uid="{00000000-0005-0000-0000-00002AAB0000}"/>
    <cellStyle name="Normal 6 4 8" xfId="22670" xr:uid="{00000000-0005-0000-0000-00002BAB0000}"/>
    <cellStyle name="Normal 6 4 9" xfId="13294" xr:uid="{00000000-0005-0000-0000-00002CAB0000}"/>
    <cellStyle name="Normal 6 5" xfId="5694" xr:uid="{00000000-0005-0000-0000-00002DAB0000}"/>
    <cellStyle name="Normal 6 5 2" xfId="6409" xr:uid="{00000000-0005-0000-0000-00002EAB0000}"/>
    <cellStyle name="Normal 6 5 2 2" xfId="9048" xr:uid="{00000000-0005-0000-0000-00002FAB0000}"/>
    <cellStyle name="Normal 6 5 2 2 2" xfId="22672" xr:uid="{00000000-0005-0000-0000-000030AB0000}"/>
    <cellStyle name="Normal 6 5 2 2 3" xfId="22671" xr:uid="{00000000-0005-0000-0000-000031AB0000}"/>
    <cellStyle name="Normal 6 5 2 3" xfId="22673" xr:uid="{00000000-0005-0000-0000-000032AB0000}"/>
    <cellStyle name="Normal 6 5 2 3 2" xfId="22674" xr:uid="{00000000-0005-0000-0000-000033AB0000}"/>
    <cellStyle name="Normal 6 5 2 4" xfId="22675" xr:uid="{00000000-0005-0000-0000-000034AB0000}"/>
    <cellStyle name="Normal 6 5 2 5" xfId="15186" xr:uid="{00000000-0005-0000-0000-000035AB0000}"/>
    <cellStyle name="Normal 6 5 3" xfId="7306" xr:uid="{00000000-0005-0000-0000-000036AB0000}"/>
    <cellStyle name="Normal 6 5 3 2" xfId="22677" xr:uid="{00000000-0005-0000-0000-000037AB0000}"/>
    <cellStyle name="Normal 6 5 3 3" xfId="22676" xr:uid="{00000000-0005-0000-0000-000038AB0000}"/>
    <cellStyle name="Normal 6 5 4" xfId="22678" xr:uid="{00000000-0005-0000-0000-000039AB0000}"/>
    <cellStyle name="Normal 6 5 4 2" xfId="22679" xr:uid="{00000000-0005-0000-0000-00003AAB0000}"/>
    <cellStyle name="Normal 6 5 5" xfId="22680" xr:uid="{00000000-0005-0000-0000-00003BAB0000}"/>
    <cellStyle name="Normal 6 5 5 2" xfId="22681" xr:uid="{00000000-0005-0000-0000-00003CAB0000}"/>
    <cellStyle name="Normal 6 5 6" xfId="22682" xr:uid="{00000000-0005-0000-0000-00003DAB0000}"/>
    <cellStyle name="Normal 6 5 7" xfId="22683" xr:uid="{00000000-0005-0000-0000-00003EAB0000}"/>
    <cellStyle name="Normal 6 5 8" xfId="14143" xr:uid="{00000000-0005-0000-0000-00003FAB0000}"/>
    <cellStyle name="Normal 6 6" xfId="6169" xr:uid="{00000000-0005-0000-0000-000040AB0000}"/>
    <cellStyle name="Normal 6 6 2" xfId="6489" xr:uid="{00000000-0005-0000-0000-000041AB0000}"/>
    <cellStyle name="Normal 6 6 2 2" xfId="9122" xr:uid="{00000000-0005-0000-0000-000042AB0000}"/>
    <cellStyle name="Normal 6 6 2 2 2" xfId="22685" xr:uid="{00000000-0005-0000-0000-000043AB0000}"/>
    <cellStyle name="Normal 6 6 2 2 3" xfId="22684" xr:uid="{00000000-0005-0000-0000-000044AB0000}"/>
    <cellStyle name="Normal 6 6 2 3" xfId="22686" xr:uid="{00000000-0005-0000-0000-000045AB0000}"/>
    <cellStyle name="Normal 6 6 2 3 2" xfId="22687" xr:uid="{00000000-0005-0000-0000-000046AB0000}"/>
    <cellStyle name="Normal 6 6 2 4" xfId="22688" xr:uid="{00000000-0005-0000-0000-000047AB0000}"/>
    <cellStyle name="Normal 6 6 2 5" xfId="15222" xr:uid="{00000000-0005-0000-0000-000048AB0000}"/>
    <cellStyle name="Normal 6 6 3" xfId="8820" xr:uid="{00000000-0005-0000-0000-000049AB0000}"/>
    <cellStyle name="Normal 6 6 3 2" xfId="22690" xr:uid="{00000000-0005-0000-0000-00004AAB0000}"/>
    <cellStyle name="Normal 6 6 3 3" xfId="22689" xr:uid="{00000000-0005-0000-0000-00004BAB0000}"/>
    <cellStyle name="Normal 6 6 4" xfId="22691" xr:uid="{00000000-0005-0000-0000-00004CAB0000}"/>
    <cellStyle name="Normal 6 6 4 2" xfId="22692" xr:uid="{00000000-0005-0000-0000-00004DAB0000}"/>
    <cellStyle name="Normal 6 6 5" xfId="22693" xr:uid="{00000000-0005-0000-0000-00004EAB0000}"/>
    <cellStyle name="Normal 6 6 5 2" xfId="22694" xr:uid="{00000000-0005-0000-0000-00004FAB0000}"/>
    <cellStyle name="Normal 6 6 6" xfId="22695" xr:uid="{00000000-0005-0000-0000-000050AB0000}"/>
    <cellStyle name="Normal 6 6 7" xfId="15072" xr:uid="{00000000-0005-0000-0000-000051AB0000}"/>
    <cellStyle name="Normal 6 7" xfId="6249" xr:uid="{00000000-0005-0000-0000-000052AB0000}"/>
    <cellStyle name="Normal 6 7 2" xfId="6569" xr:uid="{00000000-0005-0000-0000-000053AB0000}"/>
    <cellStyle name="Normal 6 7 2 2" xfId="9202" xr:uid="{00000000-0005-0000-0000-000054AB0000}"/>
    <cellStyle name="Normal 6 7 2 2 2" xfId="22697" xr:uid="{00000000-0005-0000-0000-000055AB0000}"/>
    <cellStyle name="Normal 6 7 2 2 3" xfId="22696" xr:uid="{00000000-0005-0000-0000-000056AB0000}"/>
    <cellStyle name="Normal 6 7 2 3" xfId="22698" xr:uid="{00000000-0005-0000-0000-000057AB0000}"/>
    <cellStyle name="Normal 6 7 2 3 2" xfId="22699" xr:uid="{00000000-0005-0000-0000-000058AB0000}"/>
    <cellStyle name="Normal 6 7 2 4" xfId="22700" xr:uid="{00000000-0005-0000-0000-000059AB0000}"/>
    <cellStyle name="Normal 6 7 2 5" xfId="15264" xr:uid="{00000000-0005-0000-0000-00005AAB0000}"/>
    <cellStyle name="Normal 6 7 3" xfId="8892" xr:uid="{00000000-0005-0000-0000-00005BAB0000}"/>
    <cellStyle name="Normal 6 7 3 2" xfId="22702" xr:uid="{00000000-0005-0000-0000-00005CAB0000}"/>
    <cellStyle name="Normal 6 7 3 3" xfId="22701" xr:uid="{00000000-0005-0000-0000-00005DAB0000}"/>
    <cellStyle name="Normal 6 7 4" xfId="22703" xr:uid="{00000000-0005-0000-0000-00005EAB0000}"/>
    <cellStyle name="Normal 6 7 4 2" xfId="22704" xr:uid="{00000000-0005-0000-0000-00005FAB0000}"/>
    <cellStyle name="Normal 6 7 5" xfId="22705" xr:uid="{00000000-0005-0000-0000-000060AB0000}"/>
    <cellStyle name="Normal 6 7 5 2" xfId="22706" xr:uid="{00000000-0005-0000-0000-000061AB0000}"/>
    <cellStyle name="Normal 6 7 6" xfId="22707" xr:uid="{00000000-0005-0000-0000-000062AB0000}"/>
    <cellStyle name="Normal 6 7 7" xfId="15106" xr:uid="{00000000-0005-0000-0000-000063AB0000}"/>
    <cellStyle name="Normal 6 8" xfId="6329" xr:uid="{00000000-0005-0000-0000-000064AB0000}"/>
    <cellStyle name="Normal 6 8 2" xfId="8968" xr:uid="{00000000-0005-0000-0000-000065AB0000}"/>
    <cellStyle name="Normal 6 8 2 2" xfId="22709" xr:uid="{00000000-0005-0000-0000-000066AB0000}"/>
    <cellStyle name="Normal 6 8 2 3" xfId="22708" xr:uid="{00000000-0005-0000-0000-000067AB0000}"/>
    <cellStyle name="Normal 6 8 3" xfId="22710" xr:uid="{00000000-0005-0000-0000-000068AB0000}"/>
    <cellStyle name="Normal 6 8 3 2" xfId="22711" xr:uid="{00000000-0005-0000-0000-000069AB0000}"/>
    <cellStyle name="Normal 6 8 4" xfId="22712" xr:uid="{00000000-0005-0000-0000-00006AAB0000}"/>
    <cellStyle name="Normal 6 8 5" xfId="15144" xr:uid="{00000000-0005-0000-0000-00006BAB0000}"/>
    <cellStyle name="Normal 6 9" xfId="6649" xr:uid="{00000000-0005-0000-0000-00006CAB0000}"/>
    <cellStyle name="Normal 6 9 2" xfId="9282" xr:uid="{00000000-0005-0000-0000-00006DAB0000}"/>
    <cellStyle name="Normal 6 9 2 2" xfId="22714" xr:uid="{00000000-0005-0000-0000-00006EAB0000}"/>
    <cellStyle name="Normal 6 9 2 3" xfId="22713" xr:uid="{00000000-0005-0000-0000-00006FAB0000}"/>
    <cellStyle name="Normal 6 9 3" xfId="22715" xr:uid="{00000000-0005-0000-0000-000070AB0000}"/>
    <cellStyle name="Normal 6 9 4" xfId="15306" xr:uid="{00000000-0005-0000-0000-000071AB0000}"/>
    <cellStyle name="Normal 60" xfId="43664" xr:uid="{00000000-0005-0000-0000-000072AB0000}"/>
    <cellStyle name="Normal 61" xfId="44538" xr:uid="{00000000-0005-0000-0000-000073AB0000}"/>
    <cellStyle name="Normal 62" xfId="42946" xr:uid="{00000000-0005-0000-0000-000074AB0000}"/>
    <cellStyle name="Normal 63" xfId="43373" xr:uid="{00000000-0005-0000-0000-000075AB0000}"/>
    <cellStyle name="Normal 64" xfId="43707" xr:uid="{00000000-0005-0000-0000-000076AB0000}"/>
    <cellStyle name="Normal 65" xfId="46074" xr:uid="{00000000-0005-0000-0000-000077AB0000}"/>
    <cellStyle name="Normal 66" xfId="49089" xr:uid="{00000000-0005-0000-0000-000078AB0000}"/>
    <cellStyle name="Normal 67" xfId="49143" xr:uid="{00000000-0005-0000-0000-000079AB0000}"/>
    <cellStyle name="Normal 68" xfId="12244" xr:uid="{00000000-0005-0000-0000-00007AAB0000}"/>
    <cellStyle name="Normal 69" xfId="52105" xr:uid="{00000000-0005-0000-0000-00007BAB0000}"/>
    <cellStyle name="Normal 7" xfId="740" xr:uid="{00000000-0005-0000-0000-00007CAB0000}"/>
    <cellStyle name="Normal 7 10" xfId="22716" xr:uid="{00000000-0005-0000-0000-00007DAB0000}"/>
    <cellStyle name="Normal 7 2" xfId="1670" xr:uid="{00000000-0005-0000-0000-00007EAB0000}"/>
    <cellStyle name="Normal 7 2 2" xfId="8452" xr:uid="{00000000-0005-0000-0000-00007FAB0000}"/>
    <cellStyle name="Normal 7 2 2 2" xfId="22719" xr:uid="{00000000-0005-0000-0000-000080AB0000}"/>
    <cellStyle name="Normal 7 2 2 2 2" xfId="45260" xr:uid="{00000000-0005-0000-0000-000081AB0000}"/>
    <cellStyle name="Normal 7 2 2 3" xfId="22720" xr:uid="{00000000-0005-0000-0000-000082AB0000}"/>
    <cellStyle name="Normal 7 2 2 4" xfId="22721" xr:uid="{00000000-0005-0000-0000-000083AB0000}"/>
    <cellStyle name="Normal 7 2 2 5" xfId="22718" xr:uid="{00000000-0005-0000-0000-000084AB0000}"/>
    <cellStyle name="Normal 7 2 2 6" xfId="45259" xr:uid="{00000000-0005-0000-0000-000085AB0000}"/>
    <cellStyle name="Normal 7 2 3" xfId="7791" xr:uid="{00000000-0005-0000-0000-000086AB0000}"/>
    <cellStyle name="Normal 7 2 3 2" xfId="22723" xr:uid="{00000000-0005-0000-0000-000087AB0000}"/>
    <cellStyle name="Normal 7 2 3 2 2" xfId="22724" xr:uid="{00000000-0005-0000-0000-000088AB0000}"/>
    <cellStyle name="Normal 7 2 3 3" xfId="22725" xr:uid="{00000000-0005-0000-0000-000089AB0000}"/>
    <cellStyle name="Normal 7 2 3 4" xfId="22722" xr:uid="{00000000-0005-0000-0000-00008AAB0000}"/>
    <cellStyle name="Normal 7 2 4" xfId="22726" xr:uid="{00000000-0005-0000-0000-00008BAB0000}"/>
    <cellStyle name="Normal 7 2 4 2" xfId="45261" xr:uid="{00000000-0005-0000-0000-00008CAB0000}"/>
    <cellStyle name="Normal 7 2 5" xfId="22727" xr:uid="{00000000-0005-0000-0000-00008DAB0000}"/>
    <cellStyle name="Normal 7 2 6" xfId="22728" xr:uid="{00000000-0005-0000-0000-00008EAB0000}"/>
    <cellStyle name="Normal 7 2 7" xfId="22717" xr:uid="{00000000-0005-0000-0000-00008FAB0000}"/>
    <cellStyle name="Normal 7 2 8" xfId="3829" xr:uid="{00000000-0005-0000-0000-000090AB0000}"/>
    <cellStyle name="Normal 7 3" xfId="1637" xr:uid="{00000000-0005-0000-0000-000091AB0000}"/>
    <cellStyle name="Normal 7 3 2" xfId="7307" xr:uid="{00000000-0005-0000-0000-000092AB0000}"/>
    <cellStyle name="Normal 7 3 2 2" xfId="7308" xr:uid="{00000000-0005-0000-0000-000093AB0000}"/>
    <cellStyle name="Normal 7 3 2 2 2" xfId="14145" xr:uid="{00000000-0005-0000-0000-000094AB0000}"/>
    <cellStyle name="Normal 7 3 2 3" xfId="14144" xr:uid="{00000000-0005-0000-0000-000095AB0000}"/>
    <cellStyle name="Normal 7 3 3" xfId="7309" xr:uid="{00000000-0005-0000-0000-000096AB0000}"/>
    <cellStyle name="Normal 7 3 3 2" xfId="22729" xr:uid="{00000000-0005-0000-0000-000097AB0000}"/>
    <cellStyle name="Normal 7 3 3 3" xfId="14146" xr:uid="{00000000-0005-0000-0000-000098AB0000}"/>
    <cellStyle name="Normal 7 3 4" xfId="22730" xr:uid="{00000000-0005-0000-0000-000099AB0000}"/>
    <cellStyle name="Normal 7 3 4 2" xfId="22731" xr:uid="{00000000-0005-0000-0000-00009AAB0000}"/>
    <cellStyle name="Normal 7 3 5" xfId="22732" xr:uid="{00000000-0005-0000-0000-00009BAB0000}"/>
    <cellStyle name="Normal 7 3 6" xfId="3830" xr:uid="{00000000-0005-0000-0000-00009CAB0000}"/>
    <cellStyle name="Normal 7 4" xfId="13749" xr:uid="{00000000-0005-0000-0000-00009DAB0000}"/>
    <cellStyle name="Normal 7 4 2" xfId="22734" xr:uid="{00000000-0005-0000-0000-00009EAB0000}"/>
    <cellStyle name="Normal 7 4 2 2" xfId="22735" xr:uid="{00000000-0005-0000-0000-00009FAB0000}"/>
    <cellStyle name="Normal 7 4 3" xfId="22736" xr:uid="{00000000-0005-0000-0000-0000A0AB0000}"/>
    <cellStyle name="Normal 7 4 3 2" xfId="22737" xr:uid="{00000000-0005-0000-0000-0000A1AB0000}"/>
    <cellStyle name="Normal 7 4 4" xfId="22738" xr:uid="{00000000-0005-0000-0000-0000A2AB0000}"/>
    <cellStyle name="Normal 7 4 5" xfId="22733" xr:uid="{00000000-0005-0000-0000-0000A3AB0000}"/>
    <cellStyle name="Normal 7 5" xfId="22739" xr:uid="{00000000-0005-0000-0000-0000A4AB0000}"/>
    <cellStyle name="Normal 7 5 2" xfId="22740" xr:uid="{00000000-0005-0000-0000-0000A5AB0000}"/>
    <cellStyle name="Normal 7 6" xfId="22741" xr:uid="{00000000-0005-0000-0000-0000A6AB0000}"/>
    <cellStyle name="Normal 7 6 2" xfId="22742" xr:uid="{00000000-0005-0000-0000-0000A7AB0000}"/>
    <cellStyle name="Normal 7 7" xfId="22743" xr:uid="{00000000-0005-0000-0000-0000A8AB0000}"/>
    <cellStyle name="Normal 7 7 2" xfId="22744" xr:uid="{00000000-0005-0000-0000-0000A9AB0000}"/>
    <cellStyle name="Normal 7 8" xfId="22745" xr:uid="{00000000-0005-0000-0000-0000AAAB0000}"/>
    <cellStyle name="Normal 7 8 2" xfId="22746" xr:uid="{00000000-0005-0000-0000-0000ABAB0000}"/>
    <cellStyle name="Normal 7 9" xfId="22747" xr:uid="{00000000-0005-0000-0000-0000ACAB0000}"/>
    <cellStyle name="Normal 70" xfId="52110" xr:uid="{00000000-0005-0000-0000-0000ADAB0000}"/>
    <cellStyle name="Normal 71" xfId="52109" xr:uid="{00000000-0005-0000-0000-0000AEAB0000}"/>
    <cellStyle name="Normal 72" xfId="52111" xr:uid="{00000000-0005-0000-0000-0000AFAB0000}"/>
    <cellStyle name="Normal 73" xfId="1677" xr:uid="{00000000-0005-0000-0000-0000B0AB0000}"/>
    <cellStyle name="Normal 8" xfId="741" xr:uid="{00000000-0005-0000-0000-0000B1AB0000}"/>
    <cellStyle name="Normal 8 2" xfId="1638" xr:uid="{00000000-0005-0000-0000-0000B2AB0000}"/>
    <cellStyle name="Normal 8 2 10" xfId="3832" xr:uid="{00000000-0005-0000-0000-0000B3AB0000}"/>
    <cellStyle name="Normal 8 2 2" xfId="5216" xr:uid="{00000000-0005-0000-0000-0000B4AB0000}"/>
    <cellStyle name="Normal 8 2 2 2" xfId="6164" xr:uid="{00000000-0005-0000-0000-0000B5AB0000}"/>
    <cellStyle name="Normal 8 2 2 2 2" xfId="6484" xr:uid="{00000000-0005-0000-0000-0000B6AB0000}"/>
    <cellStyle name="Normal 8 2 2 2 2 2" xfId="7312" xr:uid="{00000000-0005-0000-0000-0000B7AB0000}"/>
    <cellStyle name="Normal 8 2 2 2 2 2 2" xfId="43007" xr:uid="{00000000-0005-0000-0000-0000B8AB0000}"/>
    <cellStyle name="Normal 8 2 2 2 2 3" xfId="14149" xr:uid="{00000000-0005-0000-0000-0000B9AB0000}"/>
    <cellStyle name="Normal 8 2 2 2 3" xfId="7311" xr:uid="{00000000-0005-0000-0000-0000BAAB0000}"/>
    <cellStyle name="Normal 8 2 2 2 3 2" xfId="43508" xr:uid="{00000000-0005-0000-0000-0000BBAB0000}"/>
    <cellStyle name="Normal 8 2 2 2 4" xfId="14148" xr:uid="{00000000-0005-0000-0000-0000BCAB0000}"/>
    <cellStyle name="Normal 8 2 2 3" xfId="6244" xr:uid="{00000000-0005-0000-0000-0000BDAB0000}"/>
    <cellStyle name="Normal 8 2 2 3 2" xfId="6564" xr:uid="{00000000-0005-0000-0000-0000BEAB0000}"/>
    <cellStyle name="Normal 8 2 2 3 2 2" xfId="9197" xr:uid="{00000000-0005-0000-0000-0000BFAB0000}"/>
    <cellStyle name="Normal 8 2 2 3 2 2 2" xfId="44397" xr:uid="{00000000-0005-0000-0000-0000C0AB0000}"/>
    <cellStyle name="Normal 8 2 2 3 2 3" xfId="15259" xr:uid="{00000000-0005-0000-0000-0000C1AB0000}"/>
    <cellStyle name="Normal 8 2 2 3 3" xfId="7313" xr:uid="{00000000-0005-0000-0000-0000C2AB0000}"/>
    <cellStyle name="Normal 8 2 2 3 3 2" xfId="43744" xr:uid="{00000000-0005-0000-0000-0000C3AB0000}"/>
    <cellStyle name="Normal 8 2 2 3 4" xfId="14150" xr:uid="{00000000-0005-0000-0000-0000C4AB0000}"/>
    <cellStyle name="Normal 8 2 2 4" xfId="6324" xr:uid="{00000000-0005-0000-0000-0000C5AB0000}"/>
    <cellStyle name="Normal 8 2 2 4 2" xfId="6644" xr:uid="{00000000-0005-0000-0000-0000C6AB0000}"/>
    <cellStyle name="Normal 8 2 2 4 2 2" xfId="9277" xr:uid="{00000000-0005-0000-0000-0000C7AB0000}"/>
    <cellStyle name="Normal 8 2 2 4 2 2 2" xfId="42665" xr:uid="{00000000-0005-0000-0000-0000C8AB0000}"/>
    <cellStyle name="Normal 8 2 2 4 2 3" xfId="15301" xr:uid="{00000000-0005-0000-0000-0000C9AB0000}"/>
    <cellStyle name="Normal 8 2 2 4 3" xfId="8453" xr:uid="{00000000-0005-0000-0000-0000CAAB0000}"/>
    <cellStyle name="Normal 8 2 2 4 3 2" xfId="43448" xr:uid="{00000000-0005-0000-0000-0000CBAB0000}"/>
    <cellStyle name="Normal 8 2 2 4 4" xfId="14861" xr:uid="{00000000-0005-0000-0000-0000CCAB0000}"/>
    <cellStyle name="Normal 8 2 2 5" xfId="6404" xr:uid="{00000000-0005-0000-0000-0000CDAB0000}"/>
    <cellStyle name="Normal 8 2 2 5 2" xfId="9043" xr:uid="{00000000-0005-0000-0000-0000CEAB0000}"/>
    <cellStyle name="Normal 8 2 2 5 2 2" xfId="44276" xr:uid="{00000000-0005-0000-0000-0000CFAB0000}"/>
    <cellStyle name="Normal 8 2 2 5 3" xfId="15181" xr:uid="{00000000-0005-0000-0000-0000D0AB0000}"/>
    <cellStyle name="Normal 8 2 2 6" xfId="6724" xr:uid="{00000000-0005-0000-0000-0000D1AB0000}"/>
    <cellStyle name="Normal 8 2 2 6 2" xfId="9357" xr:uid="{00000000-0005-0000-0000-0000D2AB0000}"/>
    <cellStyle name="Normal 8 2 2 6 2 2" xfId="43614" xr:uid="{00000000-0005-0000-0000-0000D3AB0000}"/>
    <cellStyle name="Normal 8 2 2 6 3" xfId="15343" xr:uid="{00000000-0005-0000-0000-0000D4AB0000}"/>
    <cellStyle name="Normal 8 2 2 7" xfId="7310" xr:uid="{00000000-0005-0000-0000-0000D5AB0000}"/>
    <cellStyle name="Normal 8 2 2 7 2" xfId="21452" xr:uid="{00000000-0005-0000-0000-0000D6AB0000}"/>
    <cellStyle name="Normal 8 2 2 8" xfId="14147" xr:uid="{00000000-0005-0000-0000-0000D7AB0000}"/>
    <cellStyle name="Normal 8 2 3" xfId="5988" xr:uid="{00000000-0005-0000-0000-0000D8AB0000}"/>
    <cellStyle name="Normal 8 2 3 2" xfId="6430" xr:uid="{00000000-0005-0000-0000-0000D9AB0000}"/>
    <cellStyle name="Normal 8 2 3 2 2" xfId="9064" xr:uid="{00000000-0005-0000-0000-0000DAAB0000}"/>
    <cellStyle name="Normal 8 2 3 2 2 2" xfId="44338" xr:uid="{00000000-0005-0000-0000-0000DBAB0000}"/>
    <cellStyle name="Normal 8 2 3 2 3" xfId="15197" xr:uid="{00000000-0005-0000-0000-0000DCAB0000}"/>
    <cellStyle name="Normal 8 2 3 3" xfId="8454" xr:uid="{00000000-0005-0000-0000-0000DDAB0000}"/>
    <cellStyle name="Normal 8 2 3 3 2" xfId="22748" xr:uid="{00000000-0005-0000-0000-0000DEAB0000}"/>
    <cellStyle name="Normal 8 2 3 4" xfId="14862" xr:uid="{00000000-0005-0000-0000-0000DFAB0000}"/>
    <cellStyle name="Normal 8 2 4" xfId="6190" xr:uid="{00000000-0005-0000-0000-0000E0AB0000}"/>
    <cellStyle name="Normal 8 2 4 2" xfId="6510" xr:uid="{00000000-0005-0000-0000-0000E1AB0000}"/>
    <cellStyle name="Normal 8 2 4 2 2" xfId="9143" xr:uid="{00000000-0005-0000-0000-0000E2AB0000}"/>
    <cellStyle name="Normal 8 2 4 2 2 2" xfId="20761" xr:uid="{00000000-0005-0000-0000-0000E3AB0000}"/>
    <cellStyle name="Normal 8 2 4 2 3" xfId="15238" xr:uid="{00000000-0005-0000-0000-0000E4AB0000}"/>
    <cellStyle name="Normal 8 2 4 3" xfId="8835" xr:uid="{00000000-0005-0000-0000-0000E5AB0000}"/>
    <cellStyle name="Normal 8 2 4 3 2" xfId="42606" xr:uid="{00000000-0005-0000-0000-0000E6AB0000}"/>
    <cellStyle name="Normal 8 2 4 4" xfId="15082" xr:uid="{00000000-0005-0000-0000-0000E7AB0000}"/>
    <cellStyle name="Normal 8 2 5" xfId="6270" xr:uid="{00000000-0005-0000-0000-0000E8AB0000}"/>
    <cellStyle name="Normal 8 2 5 2" xfId="6590" xr:uid="{00000000-0005-0000-0000-0000E9AB0000}"/>
    <cellStyle name="Normal 8 2 5 2 2" xfId="9223" xr:uid="{00000000-0005-0000-0000-0000EAAB0000}"/>
    <cellStyle name="Normal 8 2 5 2 2 2" xfId="43098" xr:uid="{00000000-0005-0000-0000-0000EBAB0000}"/>
    <cellStyle name="Normal 8 2 5 2 3" xfId="15280" xr:uid="{00000000-0005-0000-0000-0000ECAB0000}"/>
    <cellStyle name="Normal 8 2 5 3" xfId="8910" xr:uid="{00000000-0005-0000-0000-0000EDAB0000}"/>
    <cellStyle name="Normal 8 2 5 3 2" xfId="43303" xr:uid="{00000000-0005-0000-0000-0000EEAB0000}"/>
    <cellStyle name="Normal 8 2 5 4" xfId="15119" xr:uid="{00000000-0005-0000-0000-0000EFAB0000}"/>
    <cellStyle name="Normal 8 2 6" xfId="6350" xr:uid="{00000000-0005-0000-0000-0000F0AB0000}"/>
    <cellStyle name="Normal 8 2 6 2" xfId="8989" xr:uid="{00000000-0005-0000-0000-0000F1AB0000}"/>
    <cellStyle name="Normal 8 2 6 2 2" xfId="44428" xr:uid="{00000000-0005-0000-0000-0000F2AB0000}"/>
    <cellStyle name="Normal 8 2 6 3" xfId="15160" xr:uid="{00000000-0005-0000-0000-0000F3AB0000}"/>
    <cellStyle name="Normal 8 2 7" xfId="6670" xr:uid="{00000000-0005-0000-0000-0000F4AB0000}"/>
    <cellStyle name="Normal 8 2 7 2" xfId="9303" xr:uid="{00000000-0005-0000-0000-0000F5AB0000}"/>
    <cellStyle name="Normal 8 2 7 2 2" xfId="42668" xr:uid="{00000000-0005-0000-0000-0000F6AB0000}"/>
    <cellStyle name="Normal 8 2 7 3" xfId="15322" xr:uid="{00000000-0005-0000-0000-0000F7AB0000}"/>
    <cellStyle name="Normal 8 2 8" xfId="6738" xr:uid="{00000000-0005-0000-0000-0000F8AB0000}"/>
    <cellStyle name="Normal 8 2 8 2" xfId="42446" xr:uid="{00000000-0005-0000-0000-0000F9AB0000}"/>
    <cellStyle name="Normal 8 2 9" xfId="13295" xr:uid="{00000000-0005-0000-0000-0000FAAB0000}"/>
    <cellStyle name="Normal 8 3" xfId="3833" xr:uid="{00000000-0005-0000-0000-0000FBAB0000}"/>
    <cellStyle name="Normal 8 3 2" xfId="8455" xr:uid="{00000000-0005-0000-0000-0000FCAB0000}"/>
    <cellStyle name="Normal 8 3 2 2" xfId="10377" xr:uid="{00000000-0005-0000-0000-0000FDAB0000}"/>
    <cellStyle name="Normal 8 3 2 2 2" xfId="22751" xr:uid="{00000000-0005-0000-0000-0000FEAB0000}"/>
    <cellStyle name="Normal 8 3 2 3" xfId="22750" xr:uid="{00000000-0005-0000-0000-0000FFAB0000}"/>
    <cellStyle name="Normal 8 3 3" xfId="22752" xr:uid="{00000000-0005-0000-0000-000000AC0000}"/>
    <cellStyle name="Normal 8 3 3 2" xfId="22753" xr:uid="{00000000-0005-0000-0000-000001AC0000}"/>
    <cellStyle name="Normal 8 3 4" xfId="22754" xr:uid="{00000000-0005-0000-0000-000002AC0000}"/>
    <cellStyle name="Normal 8 3 5" xfId="22755" xr:uid="{00000000-0005-0000-0000-000003AC0000}"/>
    <cellStyle name="Normal 8 3 6" xfId="22756" xr:uid="{00000000-0005-0000-0000-000004AC0000}"/>
    <cellStyle name="Normal 8 3 7" xfId="22749" xr:uid="{00000000-0005-0000-0000-000005AC0000}"/>
    <cellStyle name="Normal 8 4" xfId="4668" xr:uid="{00000000-0005-0000-0000-000006AC0000}"/>
    <cellStyle name="Normal 8 4 2" xfId="22758" xr:uid="{00000000-0005-0000-0000-000007AC0000}"/>
    <cellStyle name="Normal 8 4 3" xfId="22757" xr:uid="{00000000-0005-0000-0000-000008AC0000}"/>
    <cellStyle name="Normal 8 5" xfId="3831" xr:uid="{00000000-0005-0000-0000-000009AC0000}"/>
    <cellStyle name="Normal 8 5 2" xfId="5987" xr:uid="{00000000-0005-0000-0000-00000AAC0000}"/>
    <cellStyle name="Normal 8 5 2 2" xfId="6429" xr:uid="{00000000-0005-0000-0000-00000BAC0000}"/>
    <cellStyle name="Normal 8 5 2 2 2" xfId="9063" xr:uid="{00000000-0005-0000-0000-00000CAC0000}"/>
    <cellStyle name="Normal 8 5 2 2 2 2" xfId="43076" xr:uid="{00000000-0005-0000-0000-00000DAC0000}"/>
    <cellStyle name="Normal 8 5 2 2 3" xfId="15196" xr:uid="{00000000-0005-0000-0000-00000EAC0000}"/>
    <cellStyle name="Normal 8 5 2 3" xfId="8763" xr:uid="{00000000-0005-0000-0000-00000FAC0000}"/>
    <cellStyle name="Normal 8 5 2 3 2" xfId="42949" xr:uid="{00000000-0005-0000-0000-000010AC0000}"/>
    <cellStyle name="Normal 8 5 2 4" xfId="15048" xr:uid="{00000000-0005-0000-0000-000011AC0000}"/>
    <cellStyle name="Normal 8 5 3" xfId="6189" xr:uid="{00000000-0005-0000-0000-000012AC0000}"/>
    <cellStyle name="Normal 8 5 3 2" xfId="6509" xr:uid="{00000000-0005-0000-0000-000013AC0000}"/>
    <cellStyle name="Normal 8 5 3 2 2" xfId="9142" xr:uid="{00000000-0005-0000-0000-000014AC0000}"/>
    <cellStyle name="Normal 8 5 3 2 2 2" xfId="43308" xr:uid="{00000000-0005-0000-0000-000015AC0000}"/>
    <cellStyle name="Normal 8 5 3 2 3" xfId="15237" xr:uid="{00000000-0005-0000-0000-000016AC0000}"/>
    <cellStyle name="Normal 8 5 3 3" xfId="8834" xr:uid="{00000000-0005-0000-0000-000017AC0000}"/>
    <cellStyle name="Normal 8 5 3 3 2" xfId="20501" xr:uid="{00000000-0005-0000-0000-000018AC0000}"/>
    <cellStyle name="Normal 8 5 3 4" xfId="15081" xr:uid="{00000000-0005-0000-0000-000019AC0000}"/>
    <cellStyle name="Normal 8 5 4" xfId="6269" xr:uid="{00000000-0005-0000-0000-00001AAC0000}"/>
    <cellStyle name="Normal 8 5 4 2" xfId="6589" xr:uid="{00000000-0005-0000-0000-00001BAC0000}"/>
    <cellStyle name="Normal 8 5 4 2 2" xfId="9222" xr:uid="{00000000-0005-0000-0000-00001CAC0000}"/>
    <cellStyle name="Normal 8 5 4 2 2 2" xfId="44396" xr:uid="{00000000-0005-0000-0000-00001DAC0000}"/>
    <cellStyle name="Normal 8 5 4 2 3" xfId="15279" xr:uid="{00000000-0005-0000-0000-00001EAC0000}"/>
    <cellStyle name="Normal 8 5 4 3" xfId="8909" xr:uid="{00000000-0005-0000-0000-00001FAC0000}"/>
    <cellStyle name="Normal 8 5 4 3 2" xfId="42615" xr:uid="{00000000-0005-0000-0000-000020AC0000}"/>
    <cellStyle name="Normal 8 5 4 4" xfId="15118" xr:uid="{00000000-0005-0000-0000-000021AC0000}"/>
    <cellStyle name="Normal 8 5 5" xfId="6349" xr:uid="{00000000-0005-0000-0000-000022AC0000}"/>
    <cellStyle name="Normal 8 5 5 2" xfId="8988" xr:uid="{00000000-0005-0000-0000-000023AC0000}"/>
    <cellStyle name="Normal 8 5 5 2 2" xfId="43738" xr:uid="{00000000-0005-0000-0000-000024AC0000}"/>
    <cellStyle name="Normal 8 5 5 3" xfId="15159" xr:uid="{00000000-0005-0000-0000-000025AC0000}"/>
    <cellStyle name="Normal 8 5 6" xfId="6669" xr:uid="{00000000-0005-0000-0000-000026AC0000}"/>
    <cellStyle name="Normal 8 5 6 2" xfId="9302" xr:uid="{00000000-0005-0000-0000-000027AC0000}"/>
    <cellStyle name="Normal 8 5 6 2 2" xfId="44250" xr:uid="{00000000-0005-0000-0000-000028AC0000}"/>
    <cellStyle name="Normal 8 5 6 3" xfId="15321" xr:uid="{00000000-0005-0000-0000-000029AC0000}"/>
    <cellStyle name="Normal 8 5 7" xfId="7966" xr:uid="{00000000-0005-0000-0000-00002AAC0000}"/>
    <cellStyle name="Normal 8 5 7 2" xfId="28625" xr:uid="{00000000-0005-0000-0000-00002BAC0000}"/>
    <cellStyle name="Normal 8 5 8" xfId="13296" xr:uid="{00000000-0005-0000-0000-00002CAC0000}"/>
    <cellStyle name="Normal 8 6" xfId="6737" xr:uid="{00000000-0005-0000-0000-00002DAC0000}"/>
    <cellStyle name="Normal 8 6 2" xfId="22760" xr:uid="{00000000-0005-0000-0000-00002EAC0000}"/>
    <cellStyle name="Normal 8 6 3" xfId="22759" xr:uid="{00000000-0005-0000-0000-00002FAC0000}"/>
    <cellStyle name="Normal 8 7" xfId="22761" xr:uid="{00000000-0005-0000-0000-000030AC0000}"/>
    <cellStyle name="Normal 8 7 2" xfId="22762" xr:uid="{00000000-0005-0000-0000-000031AC0000}"/>
    <cellStyle name="Normal 8 8" xfId="22763" xr:uid="{00000000-0005-0000-0000-000032AC0000}"/>
    <cellStyle name="Normal 8 8 2" xfId="45262" xr:uid="{00000000-0005-0000-0000-000033AC0000}"/>
    <cellStyle name="Normal 9" xfId="1639" xr:uid="{00000000-0005-0000-0000-000034AC0000}"/>
    <cellStyle name="Normal 9 2" xfId="7314" xr:uid="{00000000-0005-0000-0000-000035AC0000}"/>
    <cellStyle name="Normal 9 2 2" xfId="7315" xr:uid="{00000000-0005-0000-0000-000036AC0000}"/>
    <cellStyle name="Normal 9 2 2 2" xfId="22764" xr:uid="{00000000-0005-0000-0000-000037AC0000}"/>
    <cellStyle name="Normal 9 2 2 3" xfId="14152" xr:uid="{00000000-0005-0000-0000-000038AC0000}"/>
    <cellStyle name="Normal 9 2 3" xfId="8448" xr:uid="{00000000-0005-0000-0000-000039AC0000}"/>
    <cellStyle name="Normal 9 2 3 2" xfId="22766" xr:uid="{00000000-0005-0000-0000-00003AAC0000}"/>
    <cellStyle name="Normal 9 2 3 3" xfId="22765" xr:uid="{00000000-0005-0000-0000-00003BAC0000}"/>
    <cellStyle name="Normal 9 2 4" xfId="22767" xr:uid="{00000000-0005-0000-0000-00003CAC0000}"/>
    <cellStyle name="Normal 9 2 5" xfId="22768" xr:uid="{00000000-0005-0000-0000-00003DAC0000}"/>
    <cellStyle name="Normal 9 2 6" xfId="22769" xr:uid="{00000000-0005-0000-0000-00003EAC0000}"/>
    <cellStyle name="Normal 9 2 7" xfId="14151" xr:uid="{00000000-0005-0000-0000-00003FAC0000}"/>
    <cellStyle name="Normal 9 3" xfId="8456" xr:uid="{00000000-0005-0000-0000-000040AC0000}"/>
    <cellStyle name="Normal 9 3 2" xfId="22771" xr:uid="{00000000-0005-0000-0000-000041AC0000}"/>
    <cellStyle name="Normal 9 3 3" xfId="22770" xr:uid="{00000000-0005-0000-0000-000042AC0000}"/>
    <cellStyle name="Normal 9 4" xfId="7792" xr:uid="{00000000-0005-0000-0000-000043AC0000}"/>
    <cellStyle name="Normal 9 4 2" xfId="22773" xr:uid="{00000000-0005-0000-0000-000044AC0000}"/>
    <cellStyle name="Normal 9 4 3" xfId="22772" xr:uid="{00000000-0005-0000-0000-000045AC0000}"/>
    <cellStyle name="Normal 9 5" xfId="8753" xr:uid="{00000000-0005-0000-0000-000046AC0000}"/>
    <cellStyle name="Normal 9 5 2" xfId="22775" xr:uid="{00000000-0005-0000-0000-000047AC0000}"/>
    <cellStyle name="Normal 9 5 3" xfId="22774" xr:uid="{00000000-0005-0000-0000-000048AC0000}"/>
    <cellStyle name="Normal 9 6" xfId="22776" xr:uid="{00000000-0005-0000-0000-000049AC0000}"/>
    <cellStyle name="Normal 9 7" xfId="22777" xr:uid="{00000000-0005-0000-0000-00004AAC0000}"/>
    <cellStyle name="Normal 9 8" xfId="22778" xr:uid="{00000000-0005-0000-0000-00004BAC0000}"/>
    <cellStyle name="Normal 9 8 2" xfId="45263" xr:uid="{00000000-0005-0000-0000-00004CAC0000}"/>
    <cellStyle name="Normal 9 9" xfId="3834" xr:uid="{00000000-0005-0000-0000-00004DAC0000}"/>
    <cellStyle name="Normal GHG Numbers (0.00)" xfId="742" xr:uid="{00000000-0005-0000-0000-00004EAC0000}"/>
    <cellStyle name="Normal GHG Numbers (0.00) 2" xfId="3835" xr:uid="{00000000-0005-0000-0000-00004FAC0000}"/>
    <cellStyle name="Normal GHG Numbers (0.00) 2 2" xfId="13753" xr:uid="{00000000-0005-0000-0000-000050AC0000}"/>
    <cellStyle name="Normal GHG Numbers (0.00) 2 2 2" xfId="28920" xr:uid="{00000000-0005-0000-0000-000051AC0000}"/>
    <cellStyle name="Normal GHG Numbers (0.00) 2 2 2 2" xfId="31872" xr:uid="{00000000-0005-0000-0000-000052AC0000}"/>
    <cellStyle name="Normal GHG Numbers (0.00) 2 2 3" xfId="22781" xr:uid="{00000000-0005-0000-0000-000053AC0000}"/>
    <cellStyle name="Normal GHG Numbers (0.00) 2 3" xfId="22782" xr:uid="{00000000-0005-0000-0000-000054AC0000}"/>
    <cellStyle name="Normal GHG Numbers (0.00) 2 3 2" xfId="28921" xr:uid="{00000000-0005-0000-0000-000055AC0000}"/>
    <cellStyle name="Normal GHG Numbers (0.00) 2 3 2 2" xfId="31873" xr:uid="{00000000-0005-0000-0000-000056AC0000}"/>
    <cellStyle name="Normal GHG Numbers (0.00) 2 4" xfId="22783" xr:uid="{00000000-0005-0000-0000-000057AC0000}"/>
    <cellStyle name="Normal GHG Numbers (0.00) 2 4 2" xfId="28922" xr:uid="{00000000-0005-0000-0000-000058AC0000}"/>
    <cellStyle name="Normal GHG Numbers (0.00) 2 4 2 2" xfId="31874" xr:uid="{00000000-0005-0000-0000-000059AC0000}"/>
    <cellStyle name="Normal GHG Numbers (0.00) 2 5" xfId="22784" xr:uid="{00000000-0005-0000-0000-00005AAC0000}"/>
    <cellStyle name="Normal GHG Numbers (0.00) 2 5 2" xfId="28923" xr:uid="{00000000-0005-0000-0000-00005BAC0000}"/>
    <cellStyle name="Normal GHG Numbers (0.00) 2 5 2 2" xfId="31875" xr:uid="{00000000-0005-0000-0000-00005CAC0000}"/>
    <cellStyle name="Normal GHG Numbers (0.00) 2 6" xfId="28924" xr:uid="{00000000-0005-0000-0000-00005DAC0000}"/>
    <cellStyle name="Normal GHG Numbers (0.00) 2 6 2" xfId="31876" xr:uid="{00000000-0005-0000-0000-00005EAC0000}"/>
    <cellStyle name="Normal GHG Numbers (0.00) 2 7" xfId="22780" xr:uid="{00000000-0005-0000-0000-00005FAC0000}"/>
    <cellStyle name="Normal GHG Numbers (0.00) 3" xfId="3836" xr:uid="{00000000-0005-0000-0000-000060AC0000}"/>
    <cellStyle name="Normal GHG Numbers (0.00) 3 2" xfId="13754" xr:uid="{00000000-0005-0000-0000-000061AC0000}"/>
    <cellStyle name="Normal GHG Numbers (0.00) 3 2 2" xfId="31837" xr:uid="{00000000-0005-0000-0000-000062AC0000}"/>
    <cellStyle name="Normal GHG Numbers (0.00) 3 2 3" xfId="28784" xr:uid="{00000000-0005-0000-0000-000063AC0000}"/>
    <cellStyle name="Normal GHG Numbers (0.00) 3 3" xfId="22785" xr:uid="{00000000-0005-0000-0000-000064AC0000}"/>
    <cellStyle name="Normal GHG Numbers (0.00) 4" xfId="13751" xr:uid="{00000000-0005-0000-0000-000065AC0000}"/>
    <cellStyle name="Normal GHG Numbers (0.00) 4 2" xfId="28925" xr:uid="{00000000-0005-0000-0000-000066AC0000}"/>
    <cellStyle name="Normal GHG Numbers (0.00) 4 2 2" xfId="31877" xr:uid="{00000000-0005-0000-0000-000067AC0000}"/>
    <cellStyle name="Normal GHG Numbers (0.00) 4 3" xfId="22786" xr:uid="{00000000-0005-0000-0000-000068AC0000}"/>
    <cellStyle name="Normal GHG Numbers (0.00) 5" xfId="14015" xr:uid="{00000000-0005-0000-0000-000069AC0000}"/>
    <cellStyle name="Normal GHG Numbers (0.00) 5 2" xfId="17555" xr:uid="{00000000-0005-0000-0000-00006AAC0000}"/>
    <cellStyle name="Normal GHG Numbers (0.00) 5 2 2" xfId="31878" xr:uid="{00000000-0005-0000-0000-00006BAC0000}"/>
    <cellStyle name="Normal GHG Numbers (0.00) 5 2 3" xfId="28926" xr:uid="{00000000-0005-0000-0000-00006CAC0000}"/>
    <cellStyle name="Normal GHG Numbers (0.00) 5 3" xfId="22787" xr:uid="{00000000-0005-0000-0000-00006DAC0000}"/>
    <cellStyle name="Normal GHG Numbers (0.00) 6" xfId="13994" xr:uid="{00000000-0005-0000-0000-00006EAC0000}"/>
    <cellStyle name="Normal GHG Numbers (0.00) 6 2" xfId="17554" xr:uid="{00000000-0005-0000-0000-00006FAC0000}"/>
    <cellStyle name="Normal GHG Numbers (0.00) 6 2 2" xfId="31879" xr:uid="{00000000-0005-0000-0000-000070AC0000}"/>
    <cellStyle name="Normal GHG Numbers (0.00) 6 2 3" xfId="28927" xr:uid="{00000000-0005-0000-0000-000071AC0000}"/>
    <cellStyle name="Normal GHG Numbers (0.00) 6 3" xfId="22788" xr:uid="{00000000-0005-0000-0000-000072AC0000}"/>
    <cellStyle name="Normal GHG Numbers (0.00) 7" xfId="28928" xr:uid="{00000000-0005-0000-0000-000073AC0000}"/>
    <cellStyle name="Normal GHG Numbers (0.00) 7 2" xfId="31880" xr:uid="{00000000-0005-0000-0000-000074AC0000}"/>
    <cellStyle name="Normal GHG Numbers (0.00) 8" xfId="22779" xr:uid="{00000000-0005-0000-0000-000075AC0000}"/>
    <cellStyle name="Normal GHG Textfiels Bold" xfId="743" xr:uid="{00000000-0005-0000-0000-000076AC0000}"/>
    <cellStyle name="Normal GHG Textfiels Bold 2" xfId="22789" xr:uid="{00000000-0005-0000-0000-000077AC0000}"/>
    <cellStyle name="Normal GHG whole table" xfId="1640" xr:uid="{00000000-0005-0000-0000-000078AC0000}"/>
    <cellStyle name="Normal GHG-Shade" xfId="744" xr:uid="{00000000-0005-0000-0000-000079AC0000}"/>
    <cellStyle name="Normal GHG-Shade 2" xfId="2696" xr:uid="{00000000-0005-0000-0000-00007AAC0000}"/>
    <cellStyle name="Normal GHG-Shade 2 2" xfId="9734" xr:uid="{00000000-0005-0000-0000-00007BAC0000}"/>
    <cellStyle name="Normal GHG-Shade 2 3" xfId="22791" xr:uid="{00000000-0005-0000-0000-00007CAC0000}"/>
    <cellStyle name="Normal GHG-Shade 3" xfId="9471" xr:uid="{00000000-0005-0000-0000-00007DAC0000}"/>
    <cellStyle name="Normal GHG-Shade 4" xfId="22790" xr:uid="{00000000-0005-0000-0000-00007EAC0000}"/>
    <cellStyle name="Normal_Tabell till fig 12 - 15 - Industrisektorn (Per 2005)" xfId="1641" xr:uid="{00000000-0005-0000-0000-00007FAC0000}"/>
    <cellStyle name="Normale 10" xfId="745" xr:uid="{00000000-0005-0000-0000-000080AC0000}"/>
    <cellStyle name="Normale 10 2" xfId="746" xr:uid="{00000000-0005-0000-0000-000081AC0000}"/>
    <cellStyle name="Normale 10 2 2" xfId="2698" xr:uid="{00000000-0005-0000-0000-000082AC0000}"/>
    <cellStyle name="Normale 10 2 2 2" xfId="9736" xr:uid="{00000000-0005-0000-0000-000083AC0000}"/>
    <cellStyle name="Normale 10 2 2 3" xfId="22794" xr:uid="{00000000-0005-0000-0000-000084AC0000}"/>
    <cellStyle name="Normale 10 2 3" xfId="9473" xr:uid="{00000000-0005-0000-0000-000085AC0000}"/>
    <cellStyle name="Normale 10 2 4" xfId="22793" xr:uid="{00000000-0005-0000-0000-000086AC0000}"/>
    <cellStyle name="Normale 10 3" xfId="747" xr:uid="{00000000-0005-0000-0000-000087AC0000}"/>
    <cellStyle name="Normale 10 3 2" xfId="2699" xr:uid="{00000000-0005-0000-0000-000088AC0000}"/>
    <cellStyle name="Normale 10 3 2 2" xfId="9737" xr:uid="{00000000-0005-0000-0000-000089AC0000}"/>
    <cellStyle name="Normale 10 3 2 3" xfId="22796" xr:uid="{00000000-0005-0000-0000-00008AAC0000}"/>
    <cellStyle name="Normale 10 3 3" xfId="9474" xr:uid="{00000000-0005-0000-0000-00008BAC0000}"/>
    <cellStyle name="Normale 10 3 4" xfId="22795" xr:uid="{00000000-0005-0000-0000-00008CAC0000}"/>
    <cellStyle name="Normale 10 4" xfId="2697" xr:uid="{00000000-0005-0000-0000-00008DAC0000}"/>
    <cellStyle name="Normale 10 4 2" xfId="9735" xr:uid="{00000000-0005-0000-0000-00008EAC0000}"/>
    <cellStyle name="Normale 10 4 3" xfId="22797" xr:uid="{00000000-0005-0000-0000-00008FAC0000}"/>
    <cellStyle name="Normale 10 5" xfId="9472" xr:uid="{00000000-0005-0000-0000-000090AC0000}"/>
    <cellStyle name="Normale 10 6" xfId="22792" xr:uid="{00000000-0005-0000-0000-000091AC0000}"/>
    <cellStyle name="Normale 10_EDEN industria 2008 rev" xfId="748" xr:uid="{00000000-0005-0000-0000-000092AC0000}"/>
    <cellStyle name="Normale 11" xfId="749" xr:uid="{00000000-0005-0000-0000-000093AC0000}"/>
    <cellStyle name="Normale 11 2" xfId="750" xr:uid="{00000000-0005-0000-0000-000094AC0000}"/>
    <cellStyle name="Normale 11 2 2" xfId="2701" xr:uid="{00000000-0005-0000-0000-000095AC0000}"/>
    <cellStyle name="Normale 11 2 2 2" xfId="9739" xr:uid="{00000000-0005-0000-0000-000096AC0000}"/>
    <cellStyle name="Normale 11 2 2 3" xfId="22800" xr:uid="{00000000-0005-0000-0000-000097AC0000}"/>
    <cellStyle name="Normale 11 2 3" xfId="9476" xr:uid="{00000000-0005-0000-0000-000098AC0000}"/>
    <cellStyle name="Normale 11 2 4" xfId="22799" xr:uid="{00000000-0005-0000-0000-000099AC0000}"/>
    <cellStyle name="Normale 11 3" xfId="751" xr:uid="{00000000-0005-0000-0000-00009AAC0000}"/>
    <cellStyle name="Normale 11 3 2" xfId="2702" xr:uid="{00000000-0005-0000-0000-00009BAC0000}"/>
    <cellStyle name="Normale 11 3 2 2" xfId="9740" xr:uid="{00000000-0005-0000-0000-00009CAC0000}"/>
    <cellStyle name="Normale 11 3 2 3" xfId="22802" xr:uid="{00000000-0005-0000-0000-00009DAC0000}"/>
    <cellStyle name="Normale 11 3 3" xfId="9477" xr:uid="{00000000-0005-0000-0000-00009EAC0000}"/>
    <cellStyle name="Normale 11 3 4" xfId="22801" xr:uid="{00000000-0005-0000-0000-00009FAC0000}"/>
    <cellStyle name="Normale 11 4" xfId="2700" xr:uid="{00000000-0005-0000-0000-0000A0AC0000}"/>
    <cellStyle name="Normale 11 4 2" xfId="9738" xr:uid="{00000000-0005-0000-0000-0000A1AC0000}"/>
    <cellStyle name="Normale 11 4 3" xfId="22803" xr:uid="{00000000-0005-0000-0000-0000A2AC0000}"/>
    <cellStyle name="Normale 11 5" xfId="9475" xr:uid="{00000000-0005-0000-0000-0000A3AC0000}"/>
    <cellStyle name="Normale 11 6" xfId="22798" xr:uid="{00000000-0005-0000-0000-0000A4AC0000}"/>
    <cellStyle name="Normale 11_EDEN industria 2008 rev" xfId="752" xr:uid="{00000000-0005-0000-0000-0000A5AC0000}"/>
    <cellStyle name="Normale 12" xfId="753" xr:uid="{00000000-0005-0000-0000-0000A6AC0000}"/>
    <cellStyle name="Normale 12 2" xfId="754" xr:uid="{00000000-0005-0000-0000-0000A7AC0000}"/>
    <cellStyle name="Normale 12 2 2" xfId="2704" xr:uid="{00000000-0005-0000-0000-0000A8AC0000}"/>
    <cellStyle name="Normale 12 2 2 2" xfId="9742" xr:uid="{00000000-0005-0000-0000-0000A9AC0000}"/>
    <cellStyle name="Normale 12 2 2 3" xfId="22806" xr:uid="{00000000-0005-0000-0000-0000AAAC0000}"/>
    <cellStyle name="Normale 12 2 3" xfId="9479" xr:uid="{00000000-0005-0000-0000-0000ABAC0000}"/>
    <cellStyle name="Normale 12 2 4" xfId="22805" xr:uid="{00000000-0005-0000-0000-0000ACAC0000}"/>
    <cellStyle name="Normale 12 3" xfId="755" xr:uid="{00000000-0005-0000-0000-0000ADAC0000}"/>
    <cellStyle name="Normale 12 3 2" xfId="2705" xr:uid="{00000000-0005-0000-0000-0000AEAC0000}"/>
    <cellStyle name="Normale 12 3 2 2" xfId="9743" xr:uid="{00000000-0005-0000-0000-0000AFAC0000}"/>
    <cellStyle name="Normale 12 3 2 3" xfId="22808" xr:uid="{00000000-0005-0000-0000-0000B0AC0000}"/>
    <cellStyle name="Normale 12 3 3" xfId="9480" xr:uid="{00000000-0005-0000-0000-0000B1AC0000}"/>
    <cellStyle name="Normale 12 3 4" xfId="22807" xr:uid="{00000000-0005-0000-0000-0000B2AC0000}"/>
    <cellStyle name="Normale 12 4" xfId="2703" xr:uid="{00000000-0005-0000-0000-0000B3AC0000}"/>
    <cellStyle name="Normale 12 4 2" xfId="9741" xr:uid="{00000000-0005-0000-0000-0000B4AC0000}"/>
    <cellStyle name="Normale 12 4 3" xfId="22809" xr:uid="{00000000-0005-0000-0000-0000B5AC0000}"/>
    <cellStyle name="Normale 12 5" xfId="9478" xr:uid="{00000000-0005-0000-0000-0000B6AC0000}"/>
    <cellStyle name="Normale 12 6" xfId="22804" xr:uid="{00000000-0005-0000-0000-0000B7AC0000}"/>
    <cellStyle name="Normale 12_EDEN industria 2008 rev" xfId="756" xr:uid="{00000000-0005-0000-0000-0000B8AC0000}"/>
    <cellStyle name="Normale 13" xfId="757" xr:uid="{00000000-0005-0000-0000-0000B9AC0000}"/>
    <cellStyle name="Normale 13 2" xfId="758" xr:uid="{00000000-0005-0000-0000-0000BAAC0000}"/>
    <cellStyle name="Normale 13 2 2" xfId="2707" xr:uid="{00000000-0005-0000-0000-0000BBAC0000}"/>
    <cellStyle name="Normale 13 2 2 2" xfId="9745" xr:uid="{00000000-0005-0000-0000-0000BCAC0000}"/>
    <cellStyle name="Normale 13 2 2 3" xfId="22812" xr:uid="{00000000-0005-0000-0000-0000BDAC0000}"/>
    <cellStyle name="Normale 13 2 3" xfId="9482" xr:uid="{00000000-0005-0000-0000-0000BEAC0000}"/>
    <cellStyle name="Normale 13 2 4" xfId="22811" xr:uid="{00000000-0005-0000-0000-0000BFAC0000}"/>
    <cellStyle name="Normale 13 3" xfId="759" xr:uid="{00000000-0005-0000-0000-0000C0AC0000}"/>
    <cellStyle name="Normale 13 3 2" xfId="2708" xr:uid="{00000000-0005-0000-0000-0000C1AC0000}"/>
    <cellStyle name="Normale 13 3 2 2" xfId="9746" xr:uid="{00000000-0005-0000-0000-0000C2AC0000}"/>
    <cellStyle name="Normale 13 3 2 3" xfId="22814" xr:uid="{00000000-0005-0000-0000-0000C3AC0000}"/>
    <cellStyle name="Normale 13 3 3" xfId="9483" xr:uid="{00000000-0005-0000-0000-0000C4AC0000}"/>
    <cellStyle name="Normale 13 3 4" xfId="22813" xr:uid="{00000000-0005-0000-0000-0000C5AC0000}"/>
    <cellStyle name="Normale 13 4" xfId="2706" xr:uid="{00000000-0005-0000-0000-0000C6AC0000}"/>
    <cellStyle name="Normale 13 4 2" xfId="9744" xr:uid="{00000000-0005-0000-0000-0000C7AC0000}"/>
    <cellStyle name="Normale 13 4 3" xfId="22815" xr:uid="{00000000-0005-0000-0000-0000C8AC0000}"/>
    <cellStyle name="Normale 13 5" xfId="9481" xr:uid="{00000000-0005-0000-0000-0000C9AC0000}"/>
    <cellStyle name="Normale 13 6" xfId="22810" xr:uid="{00000000-0005-0000-0000-0000CAAC0000}"/>
    <cellStyle name="Normale 13_EDEN industria 2008 rev" xfId="760" xr:uid="{00000000-0005-0000-0000-0000CBAC0000}"/>
    <cellStyle name="Normale 14" xfId="761" xr:uid="{00000000-0005-0000-0000-0000CCAC0000}"/>
    <cellStyle name="Normale 14 2" xfId="762" xr:uid="{00000000-0005-0000-0000-0000CDAC0000}"/>
    <cellStyle name="Normale 14 2 2" xfId="2710" xr:uid="{00000000-0005-0000-0000-0000CEAC0000}"/>
    <cellStyle name="Normale 14 2 2 2" xfId="9748" xr:uid="{00000000-0005-0000-0000-0000CFAC0000}"/>
    <cellStyle name="Normale 14 2 2 3" xfId="22818" xr:uid="{00000000-0005-0000-0000-0000D0AC0000}"/>
    <cellStyle name="Normale 14 2 3" xfId="9485" xr:uid="{00000000-0005-0000-0000-0000D1AC0000}"/>
    <cellStyle name="Normale 14 2 4" xfId="22817" xr:uid="{00000000-0005-0000-0000-0000D2AC0000}"/>
    <cellStyle name="Normale 14 3" xfId="763" xr:uid="{00000000-0005-0000-0000-0000D3AC0000}"/>
    <cellStyle name="Normale 14 3 2" xfId="2711" xr:uid="{00000000-0005-0000-0000-0000D4AC0000}"/>
    <cellStyle name="Normale 14 3 2 2" xfId="9749" xr:uid="{00000000-0005-0000-0000-0000D5AC0000}"/>
    <cellStyle name="Normale 14 3 2 3" xfId="22820" xr:uid="{00000000-0005-0000-0000-0000D6AC0000}"/>
    <cellStyle name="Normale 14 3 3" xfId="9486" xr:uid="{00000000-0005-0000-0000-0000D7AC0000}"/>
    <cellStyle name="Normale 14 3 4" xfId="22819" xr:uid="{00000000-0005-0000-0000-0000D8AC0000}"/>
    <cellStyle name="Normale 14 4" xfId="2709" xr:uid="{00000000-0005-0000-0000-0000D9AC0000}"/>
    <cellStyle name="Normale 14 4 2" xfId="9747" xr:uid="{00000000-0005-0000-0000-0000DAAC0000}"/>
    <cellStyle name="Normale 14 4 3" xfId="22821" xr:uid="{00000000-0005-0000-0000-0000DBAC0000}"/>
    <cellStyle name="Normale 14 5" xfId="9484" xr:uid="{00000000-0005-0000-0000-0000DCAC0000}"/>
    <cellStyle name="Normale 14 6" xfId="22816" xr:uid="{00000000-0005-0000-0000-0000DDAC0000}"/>
    <cellStyle name="Normale 14_EDEN industria 2008 rev" xfId="764" xr:uid="{00000000-0005-0000-0000-0000DEAC0000}"/>
    <cellStyle name="Normale 15" xfId="765" xr:uid="{00000000-0005-0000-0000-0000DFAC0000}"/>
    <cellStyle name="Normale 15 2" xfId="766" xr:uid="{00000000-0005-0000-0000-0000E0AC0000}"/>
    <cellStyle name="Normale 15 2 2" xfId="2713" xr:uid="{00000000-0005-0000-0000-0000E1AC0000}"/>
    <cellStyle name="Normale 15 2 2 2" xfId="9751" xr:uid="{00000000-0005-0000-0000-0000E2AC0000}"/>
    <cellStyle name="Normale 15 2 2 3" xfId="22824" xr:uid="{00000000-0005-0000-0000-0000E3AC0000}"/>
    <cellStyle name="Normale 15 2 3" xfId="9488" xr:uid="{00000000-0005-0000-0000-0000E4AC0000}"/>
    <cellStyle name="Normale 15 2 4" xfId="22823" xr:uid="{00000000-0005-0000-0000-0000E5AC0000}"/>
    <cellStyle name="Normale 15 3" xfId="767" xr:uid="{00000000-0005-0000-0000-0000E6AC0000}"/>
    <cellStyle name="Normale 15 3 2" xfId="2714" xr:uid="{00000000-0005-0000-0000-0000E7AC0000}"/>
    <cellStyle name="Normale 15 3 2 2" xfId="9752" xr:uid="{00000000-0005-0000-0000-0000E8AC0000}"/>
    <cellStyle name="Normale 15 3 2 3" xfId="22826" xr:uid="{00000000-0005-0000-0000-0000E9AC0000}"/>
    <cellStyle name="Normale 15 3 3" xfId="9489" xr:uid="{00000000-0005-0000-0000-0000EAAC0000}"/>
    <cellStyle name="Normale 15 3 4" xfId="22825" xr:uid="{00000000-0005-0000-0000-0000EBAC0000}"/>
    <cellStyle name="Normale 15 4" xfId="2712" xr:uid="{00000000-0005-0000-0000-0000ECAC0000}"/>
    <cellStyle name="Normale 15 4 2" xfId="9750" xr:uid="{00000000-0005-0000-0000-0000EDAC0000}"/>
    <cellStyle name="Normale 15 4 3" xfId="22827" xr:uid="{00000000-0005-0000-0000-0000EEAC0000}"/>
    <cellStyle name="Normale 15 5" xfId="9487" xr:uid="{00000000-0005-0000-0000-0000EFAC0000}"/>
    <cellStyle name="Normale 15 6" xfId="22822" xr:uid="{00000000-0005-0000-0000-0000F0AC0000}"/>
    <cellStyle name="Normale 15_EDEN industria 2008 rev" xfId="768" xr:uid="{00000000-0005-0000-0000-0000F1AC0000}"/>
    <cellStyle name="Normale 16" xfId="769" xr:uid="{00000000-0005-0000-0000-0000F2AC0000}"/>
    <cellStyle name="Normale 16 2" xfId="2715" xr:uid="{00000000-0005-0000-0000-0000F3AC0000}"/>
    <cellStyle name="Normale 16 2 2" xfId="9753" xr:uid="{00000000-0005-0000-0000-0000F4AC0000}"/>
    <cellStyle name="Normale 16 2 3" xfId="22829" xr:uid="{00000000-0005-0000-0000-0000F5AC0000}"/>
    <cellStyle name="Normale 16 3" xfId="9490" xr:uid="{00000000-0005-0000-0000-0000F6AC0000}"/>
    <cellStyle name="Normale 16 4" xfId="22828" xr:uid="{00000000-0005-0000-0000-0000F7AC0000}"/>
    <cellStyle name="Normale 17" xfId="770" xr:uid="{00000000-0005-0000-0000-0000F8AC0000}"/>
    <cellStyle name="Normale 17 2" xfId="2716" xr:uid="{00000000-0005-0000-0000-0000F9AC0000}"/>
    <cellStyle name="Normale 17 2 2" xfId="9754" xr:uid="{00000000-0005-0000-0000-0000FAAC0000}"/>
    <cellStyle name="Normale 17 2 3" xfId="22831" xr:uid="{00000000-0005-0000-0000-0000FBAC0000}"/>
    <cellStyle name="Normale 17 3" xfId="9491" xr:uid="{00000000-0005-0000-0000-0000FCAC0000}"/>
    <cellStyle name="Normale 17 4" xfId="22830" xr:uid="{00000000-0005-0000-0000-0000FDAC0000}"/>
    <cellStyle name="Normale 18" xfId="771" xr:uid="{00000000-0005-0000-0000-0000FEAC0000}"/>
    <cellStyle name="Normale 18 2" xfId="3837" xr:uid="{00000000-0005-0000-0000-0000FFAC0000}"/>
    <cellStyle name="Normale 18 2 2" xfId="22833" xr:uid="{00000000-0005-0000-0000-000000AD0000}"/>
    <cellStyle name="Normale 18 3" xfId="22832" xr:uid="{00000000-0005-0000-0000-000001AD0000}"/>
    <cellStyle name="Normale 19" xfId="772" xr:uid="{00000000-0005-0000-0000-000002AD0000}"/>
    <cellStyle name="Normale 19 2" xfId="3838" xr:uid="{00000000-0005-0000-0000-000003AD0000}"/>
    <cellStyle name="Normale 19 2 2" xfId="22835" xr:uid="{00000000-0005-0000-0000-000004AD0000}"/>
    <cellStyle name="Normale 19 3" xfId="22834" xr:uid="{00000000-0005-0000-0000-000005AD0000}"/>
    <cellStyle name="Normale 2" xfId="773" xr:uid="{00000000-0005-0000-0000-000006AD0000}"/>
    <cellStyle name="Normale 2 2" xfId="774" xr:uid="{00000000-0005-0000-0000-000007AD0000}"/>
    <cellStyle name="Normale 2 2 2" xfId="2718" xr:uid="{00000000-0005-0000-0000-000008AD0000}"/>
    <cellStyle name="Normale 2 2 2 2" xfId="9756" xr:uid="{00000000-0005-0000-0000-000009AD0000}"/>
    <cellStyle name="Normale 2 2 2 3" xfId="22838" xr:uid="{00000000-0005-0000-0000-00000AAD0000}"/>
    <cellStyle name="Normale 2 2 3" xfId="9493" xr:uid="{00000000-0005-0000-0000-00000BAD0000}"/>
    <cellStyle name="Normale 2 2 4" xfId="22837" xr:uid="{00000000-0005-0000-0000-00000CAD0000}"/>
    <cellStyle name="Normale 2 3" xfId="2717" xr:uid="{00000000-0005-0000-0000-00000DAD0000}"/>
    <cellStyle name="Normale 2 3 2" xfId="9755" xr:uid="{00000000-0005-0000-0000-00000EAD0000}"/>
    <cellStyle name="Normale 2 3 3" xfId="22839" xr:uid="{00000000-0005-0000-0000-00000FAD0000}"/>
    <cellStyle name="Normale 2 4" xfId="9492" xr:uid="{00000000-0005-0000-0000-000010AD0000}"/>
    <cellStyle name="Normale 2 5" xfId="22836" xr:uid="{00000000-0005-0000-0000-000011AD0000}"/>
    <cellStyle name="Normale 2_EDEN industria 2008 rev" xfId="775" xr:uid="{00000000-0005-0000-0000-000012AD0000}"/>
    <cellStyle name="Normale 20" xfId="776" xr:uid="{00000000-0005-0000-0000-000013AD0000}"/>
    <cellStyle name="Normale 20 2" xfId="2719" xr:uid="{00000000-0005-0000-0000-000014AD0000}"/>
    <cellStyle name="Normale 20 2 2" xfId="9757" xr:uid="{00000000-0005-0000-0000-000015AD0000}"/>
    <cellStyle name="Normale 20 2 3" xfId="22841" xr:uid="{00000000-0005-0000-0000-000016AD0000}"/>
    <cellStyle name="Normale 20 3" xfId="9494" xr:uid="{00000000-0005-0000-0000-000017AD0000}"/>
    <cellStyle name="Normale 20 4" xfId="22840" xr:uid="{00000000-0005-0000-0000-000018AD0000}"/>
    <cellStyle name="Normale 21" xfId="777" xr:uid="{00000000-0005-0000-0000-000019AD0000}"/>
    <cellStyle name="Normale 21 2" xfId="2720" xr:uid="{00000000-0005-0000-0000-00001AAD0000}"/>
    <cellStyle name="Normale 21 2 2" xfId="9758" xr:uid="{00000000-0005-0000-0000-00001BAD0000}"/>
    <cellStyle name="Normale 21 2 3" xfId="22843" xr:uid="{00000000-0005-0000-0000-00001CAD0000}"/>
    <cellStyle name="Normale 21 3" xfId="9495" xr:uid="{00000000-0005-0000-0000-00001DAD0000}"/>
    <cellStyle name="Normale 21 4" xfId="22842" xr:uid="{00000000-0005-0000-0000-00001EAD0000}"/>
    <cellStyle name="Normale 22" xfId="778" xr:uid="{00000000-0005-0000-0000-00001FAD0000}"/>
    <cellStyle name="Normale 22 2" xfId="2721" xr:uid="{00000000-0005-0000-0000-000020AD0000}"/>
    <cellStyle name="Normale 22 2 2" xfId="9759" xr:uid="{00000000-0005-0000-0000-000021AD0000}"/>
    <cellStyle name="Normale 22 2 3" xfId="22845" xr:uid="{00000000-0005-0000-0000-000022AD0000}"/>
    <cellStyle name="Normale 22 3" xfId="9496" xr:uid="{00000000-0005-0000-0000-000023AD0000}"/>
    <cellStyle name="Normale 22 4" xfId="22844" xr:uid="{00000000-0005-0000-0000-000024AD0000}"/>
    <cellStyle name="Normale 23" xfId="779" xr:uid="{00000000-0005-0000-0000-000025AD0000}"/>
    <cellStyle name="Normale 23 2" xfId="2722" xr:uid="{00000000-0005-0000-0000-000026AD0000}"/>
    <cellStyle name="Normale 23 2 2" xfId="9760" xr:uid="{00000000-0005-0000-0000-000027AD0000}"/>
    <cellStyle name="Normale 23 2 3" xfId="22847" xr:uid="{00000000-0005-0000-0000-000028AD0000}"/>
    <cellStyle name="Normale 23 3" xfId="9497" xr:uid="{00000000-0005-0000-0000-000029AD0000}"/>
    <cellStyle name="Normale 23 4" xfId="22846" xr:uid="{00000000-0005-0000-0000-00002AAD0000}"/>
    <cellStyle name="Normale 24" xfId="780" xr:uid="{00000000-0005-0000-0000-00002BAD0000}"/>
    <cellStyle name="Normale 24 2" xfId="2723" xr:uid="{00000000-0005-0000-0000-00002CAD0000}"/>
    <cellStyle name="Normale 24 2 2" xfId="9761" xr:uid="{00000000-0005-0000-0000-00002DAD0000}"/>
    <cellStyle name="Normale 24 2 3" xfId="22849" xr:uid="{00000000-0005-0000-0000-00002EAD0000}"/>
    <cellStyle name="Normale 24 3" xfId="9498" xr:uid="{00000000-0005-0000-0000-00002FAD0000}"/>
    <cellStyle name="Normale 24 4" xfId="22848" xr:uid="{00000000-0005-0000-0000-000030AD0000}"/>
    <cellStyle name="Normale 25" xfId="781" xr:uid="{00000000-0005-0000-0000-000031AD0000}"/>
    <cellStyle name="Normale 25 2" xfId="2724" xr:uid="{00000000-0005-0000-0000-000032AD0000}"/>
    <cellStyle name="Normale 25 2 2" xfId="9762" xr:uid="{00000000-0005-0000-0000-000033AD0000}"/>
    <cellStyle name="Normale 25 2 3" xfId="22851" xr:uid="{00000000-0005-0000-0000-000034AD0000}"/>
    <cellStyle name="Normale 25 3" xfId="9499" xr:uid="{00000000-0005-0000-0000-000035AD0000}"/>
    <cellStyle name="Normale 25 4" xfId="22850" xr:uid="{00000000-0005-0000-0000-000036AD0000}"/>
    <cellStyle name="Normale 26" xfId="782" xr:uid="{00000000-0005-0000-0000-000037AD0000}"/>
    <cellStyle name="Normale 26 2" xfId="2725" xr:uid="{00000000-0005-0000-0000-000038AD0000}"/>
    <cellStyle name="Normale 26 2 2" xfId="9763" xr:uid="{00000000-0005-0000-0000-000039AD0000}"/>
    <cellStyle name="Normale 26 2 3" xfId="22853" xr:uid="{00000000-0005-0000-0000-00003AAD0000}"/>
    <cellStyle name="Normale 26 3" xfId="9500" xr:uid="{00000000-0005-0000-0000-00003BAD0000}"/>
    <cellStyle name="Normale 26 4" xfId="22852" xr:uid="{00000000-0005-0000-0000-00003CAD0000}"/>
    <cellStyle name="Normale 27" xfId="783" xr:uid="{00000000-0005-0000-0000-00003DAD0000}"/>
    <cellStyle name="Normale 27 2" xfId="2726" xr:uid="{00000000-0005-0000-0000-00003EAD0000}"/>
    <cellStyle name="Normale 27 2 2" xfId="9764" xr:uid="{00000000-0005-0000-0000-00003FAD0000}"/>
    <cellStyle name="Normale 27 2 3" xfId="22855" xr:uid="{00000000-0005-0000-0000-000040AD0000}"/>
    <cellStyle name="Normale 27 3" xfId="9501" xr:uid="{00000000-0005-0000-0000-000041AD0000}"/>
    <cellStyle name="Normale 27 4" xfId="22854" xr:uid="{00000000-0005-0000-0000-000042AD0000}"/>
    <cellStyle name="Normale 28" xfId="784" xr:uid="{00000000-0005-0000-0000-000043AD0000}"/>
    <cellStyle name="Normale 28 2" xfId="2727" xr:uid="{00000000-0005-0000-0000-000044AD0000}"/>
    <cellStyle name="Normale 28 2 2" xfId="9765" xr:uid="{00000000-0005-0000-0000-000045AD0000}"/>
    <cellStyle name="Normale 28 2 3" xfId="22857" xr:uid="{00000000-0005-0000-0000-000046AD0000}"/>
    <cellStyle name="Normale 28 3" xfId="9502" xr:uid="{00000000-0005-0000-0000-000047AD0000}"/>
    <cellStyle name="Normale 28 4" xfId="22856" xr:uid="{00000000-0005-0000-0000-000048AD0000}"/>
    <cellStyle name="Normale 29" xfId="785" xr:uid="{00000000-0005-0000-0000-000049AD0000}"/>
    <cellStyle name="Normale 29 2" xfId="2728" xr:uid="{00000000-0005-0000-0000-00004AAD0000}"/>
    <cellStyle name="Normale 29 2 2" xfId="9766" xr:uid="{00000000-0005-0000-0000-00004BAD0000}"/>
    <cellStyle name="Normale 29 2 3" xfId="22859" xr:uid="{00000000-0005-0000-0000-00004CAD0000}"/>
    <cellStyle name="Normale 29 3" xfId="9503" xr:uid="{00000000-0005-0000-0000-00004DAD0000}"/>
    <cellStyle name="Normale 29 4" xfId="22858" xr:uid="{00000000-0005-0000-0000-00004EAD0000}"/>
    <cellStyle name="Normale 3" xfId="786" xr:uid="{00000000-0005-0000-0000-00004FAD0000}"/>
    <cellStyle name="Normale 3 2" xfId="787" xr:uid="{00000000-0005-0000-0000-000050AD0000}"/>
    <cellStyle name="Normale 3 2 2" xfId="2730" xr:uid="{00000000-0005-0000-0000-000051AD0000}"/>
    <cellStyle name="Normale 3 2 2 2" xfId="9768" xr:uid="{00000000-0005-0000-0000-000052AD0000}"/>
    <cellStyle name="Normale 3 2 2 3" xfId="22862" xr:uid="{00000000-0005-0000-0000-000053AD0000}"/>
    <cellStyle name="Normale 3 2 3" xfId="9505" xr:uid="{00000000-0005-0000-0000-000054AD0000}"/>
    <cellStyle name="Normale 3 2 4" xfId="22861" xr:uid="{00000000-0005-0000-0000-000055AD0000}"/>
    <cellStyle name="Normale 3 3" xfId="788" xr:uid="{00000000-0005-0000-0000-000056AD0000}"/>
    <cellStyle name="Normale 3 3 2" xfId="2731" xr:uid="{00000000-0005-0000-0000-000057AD0000}"/>
    <cellStyle name="Normale 3 3 2 2" xfId="9769" xr:uid="{00000000-0005-0000-0000-000058AD0000}"/>
    <cellStyle name="Normale 3 3 2 3" xfId="22864" xr:uid="{00000000-0005-0000-0000-000059AD0000}"/>
    <cellStyle name="Normale 3 3 3" xfId="9506" xr:uid="{00000000-0005-0000-0000-00005AAD0000}"/>
    <cellStyle name="Normale 3 3 4" xfId="22863" xr:uid="{00000000-0005-0000-0000-00005BAD0000}"/>
    <cellStyle name="Normale 3 4" xfId="2729" xr:uid="{00000000-0005-0000-0000-00005CAD0000}"/>
    <cellStyle name="Normale 3 4 2" xfId="9767" xr:uid="{00000000-0005-0000-0000-00005DAD0000}"/>
    <cellStyle name="Normale 3 4 3" xfId="22865" xr:uid="{00000000-0005-0000-0000-00005EAD0000}"/>
    <cellStyle name="Normale 3 5" xfId="9504" xr:uid="{00000000-0005-0000-0000-00005FAD0000}"/>
    <cellStyle name="Normale 3 6" xfId="22860" xr:uid="{00000000-0005-0000-0000-000060AD0000}"/>
    <cellStyle name="Normale 3_EDEN industria 2008 rev" xfId="789" xr:uid="{00000000-0005-0000-0000-000061AD0000}"/>
    <cellStyle name="Normale 30" xfId="790" xr:uid="{00000000-0005-0000-0000-000062AD0000}"/>
    <cellStyle name="Normale 30 2" xfId="2732" xr:uid="{00000000-0005-0000-0000-000063AD0000}"/>
    <cellStyle name="Normale 30 2 2" xfId="9770" xr:uid="{00000000-0005-0000-0000-000064AD0000}"/>
    <cellStyle name="Normale 30 2 3" xfId="22867" xr:uid="{00000000-0005-0000-0000-000065AD0000}"/>
    <cellStyle name="Normale 30 3" xfId="9507" xr:uid="{00000000-0005-0000-0000-000066AD0000}"/>
    <cellStyle name="Normale 30 4" xfId="22866" xr:uid="{00000000-0005-0000-0000-000067AD0000}"/>
    <cellStyle name="Normale 31" xfId="791" xr:uid="{00000000-0005-0000-0000-000068AD0000}"/>
    <cellStyle name="Normale 31 2" xfId="2733" xr:uid="{00000000-0005-0000-0000-000069AD0000}"/>
    <cellStyle name="Normale 31 2 2" xfId="9771" xr:uid="{00000000-0005-0000-0000-00006AAD0000}"/>
    <cellStyle name="Normale 31 2 3" xfId="22869" xr:uid="{00000000-0005-0000-0000-00006BAD0000}"/>
    <cellStyle name="Normale 31 3" xfId="9508" xr:uid="{00000000-0005-0000-0000-00006CAD0000}"/>
    <cellStyle name="Normale 31 4" xfId="22868" xr:uid="{00000000-0005-0000-0000-00006DAD0000}"/>
    <cellStyle name="Normale 32" xfId="792" xr:uid="{00000000-0005-0000-0000-00006EAD0000}"/>
    <cellStyle name="Normale 32 2" xfId="2734" xr:uid="{00000000-0005-0000-0000-00006FAD0000}"/>
    <cellStyle name="Normale 32 2 2" xfId="9772" xr:uid="{00000000-0005-0000-0000-000070AD0000}"/>
    <cellStyle name="Normale 32 2 3" xfId="22871" xr:uid="{00000000-0005-0000-0000-000071AD0000}"/>
    <cellStyle name="Normale 32 3" xfId="9509" xr:uid="{00000000-0005-0000-0000-000072AD0000}"/>
    <cellStyle name="Normale 32 4" xfId="22870" xr:uid="{00000000-0005-0000-0000-000073AD0000}"/>
    <cellStyle name="Normale 33" xfId="793" xr:uid="{00000000-0005-0000-0000-000074AD0000}"/>
    <cellStyle name="Normale 33 2" xfId="2735" xr:uid="{00000000-0005-0000-0000-000075AD0000}"/>
    <cellStyle name="Normale 33 2 2" xfId="9773" xr:uid="{00000000-0005-0000-0000-000076AD0000}"/>
    <cellStyle name="Normale 33 2 3" xfId="22873" xr:uid="{00000000-0005-0000-0000-000077AD0000}"/>
    <cellStyle name="Normale 33 3" xfId="9510" xr:uid="{00000000-0005-0000-0000-000078AD0000}"/>
    <cellStyle name="Normale 33 4" xfId="22872" xr:uid="{00000000-0005-0000-0000-000079AD0000}"/>
    <cellStyle name="Normale 34" xfId="794" xr:uid="{00000000-0005-0000-0000-00007AAD0000}"/>
    <cellStyle name="Normale 34 2" xfId="2736" xr:uid="{00000000-0005-0000-0000-00007BAD0000}"/>
    <cellStyle name="Normale 34 2 2" xfId="9774" xr:uid="{00000000-0005-0000-0000-00007CAD0000}"/>
    <cellStyle name="Normale 34 2 3" xfId="22875" xr:uid="{00000000-0005-0000-0000-00007DAD0000}"/>
    <cellStyle name="Normale 34 3" xfId="9511" xr:uid="{00000000-0005-0000-0000-00007EAD0000}"/>
    <cellStyle name="Normale 34 4" xfId="22874" xr:uid="{00000000-0005-0000-0000-00007FAD0000}"/>
    <cellStyle name="Normale 35" xfId="795" xr:uid="{00000000-0005-0000-0000-000080AD0000}"/>
    <cellStyle name="Normale 35 2" xfId="2737" xr:uid="{00000000-0005-0000-0000-000081AD0000}"/>
    <cellStyle name="Normale 35 2 2" xfId="9775" xr:uid="{00000000-0005-0000-0000-000082AD0000}"/>
    <cellStyle name="Normale 35 2 3" xfId="22877" xr:uid="{00000000-0005-0000-0000-000083AD0000}"/>
    <cellStyle name="Normale 35 3" xfId="9512" xr:uid="{00000000-0005-0000-0000-000084AD0000}"/>
    <cellStyle name="Normale 35 4" xfId="22876" xr:uid="{00000000-0005-0000-0000-000085AD0000}"/>
    <cellStyle name="Normale 36" xfId="796" xr:uid="{00000000-0005-0000-0000-000086AD0000}"/>
    <cellStyle name="Normale 36 2" xfId="2738" xr:uid="{00000000-0005-0000-0000-000087AD0000}"/>
    <cellStyle name="Normale 36 2 2" xfId="9776" xr:uid="{00000000-0005-0000-0000-000088AD0000}"/>
    <cellStyle name="Normale 36 2 3" xfId="22879" xr:uid="{00000000-0005-0000-0000-000089AD0000}"/>
    <cellStyle name="Normale 36 3" xfId="9513" xr:uid="{00000000-0005-0000-0000-00008AAD0000}"/>
    <cellStyle name="Normale 36 4" xfId="22878" xr:uid="{00000000-0005-0000-0000-00008BAD0000}"/>
    <cellStyle name="Normale 37" xfId="797" xr:uid="{00000000-0005-0000-0000-00008CAD0000}"/>
    <cellStyle name="Normale 37 2" xfId="2739" xr:uid="{00000000-0005-0000-0000-00008DAD0000}"/>
    <cellStyle name="Normale 37 2 2" xfId="9777" xr:uid="{00000000-0005-0000-0000-00008EAD0000}"/>
    <cellStyle name="Normale 37 2 3" xfId="22881" xr:uid="{00000000-0005-0000-0000-00008FAD0000}"/>
    <cellStyle name="Normale 37 3" xfId="9514" xr:uid="{00000000-0005-0000-0000-000090AD0000}"/>
    <cellStyle name="Normale 37 4" xfId="22880" xr:uid="{00000000-0005-0000-0000-000091AD0000}"/>
    <cellStyle name="Normale 38" xfId="798" xr:uid="{00000000-0005-0000-0000-000092AD0000}"/>
    <cellStyle name="Normale 38 2" xfId="2740" xr:uid="{00000000-0005-0000-0000-000093AD0000}"/>
    <cellStyle name="Normale 38 2 2" xfId="9778" xr:uid="{00000000-0005-0000-0000-000094AD0000}"/>
    <cellStyle name="Normale 38 2 3" xfId="22883" xr:uid="{00000000-0005-0000-0000-000095AD0000}"/>
    <cellStyle name="Normale 38 3" xfId="9515" xr:uid="{00000000-0005-0000-0000-000096AD0000}"/>
    <cellStyle name="Normale 38 4" xfId="22882" xr:uid="{00000000-0005-0000-0000-000097AD0000}"/>
    <cellStyle name="Normale 39" xfId="799" xr:uid="{00000000-0005-0000-0000-000098AD0000}"/>
    <cellStyle name="Normale 39 2" xfId="2741" xr:uid="{00000000-0005-0000-0000-000099AD0000}"/>
    <cellStyle name="Normale 39 2 2" xfId="9779" xr:uid="{00000000-0005-0000-0000-00009AAD0000}"/>
    <cellStyle name="Normale 39 2 3" xfId="22885" xr:uid="{00000000-0005-0000-0000-00009BAD0000}"/>
    <cellStyle name="Normale 39 3" xfId="9516" xr:uid="{00000000-0005-0000-0000-00009CAD0000}"/>
    <cellStyle name="Normale 39 4" xfId="22884" xr:uid="{00000000-0005-0000-0000-00009DAD0000}"/>
    <cellStyle name="Normale 4" xfId="800" xr:uid="{00000000-0005-0000-0000-00009EAD0000}"/>
    <cellStyle name="Normale 4 2" xfId="801" xr:uid="{00000000-0005-0000-0000-00009FAD0000}"/>
    <cellStyle name="Normale 4 2 2" xfId="2743" xr:uid="{00000000-0005-0000-0000-0000A0AD0000}"/>
    <cellStyle name="Normale 4 2 2 2" xfId="9781" xr:uid="{00000000-0005-0000-0000-0000A1AD0000}"/>
    <cellStyle name="Normale 4 2 2 3" xfId="22888" xr:uid="{00000000-0005-0000-0000-0000A2AD0000}"/>
    <cellStyle name="Normale 4 2 3" xfId="9518" xr:uid="{00000000-0005-0000-0000-0000A3AD0000}"/>
    <cellStyle name="Normale 4 2 4" xfId="22887" xr:uid="{00000000-0005-0000-0000-0000A4AD0000}"/>
    <cellStyle name="Normale 4 3" xfId="802" xr:uid="{00000000-0005-0000-0000-0000A5AD0000}"/>
    <cellStyle name="Normale 4 3 2" xfId="2744" xr:uid="{00000000-0005-0000-0000-0000A6AD0000}"/>
    <cellStyle name="Normale 4 3 2 2" xfId="9782" xr:uid="{00000000-0005-0000-0000-0000A7AD0000}"/>
    <cellStyle name="Normale 4 3 2 3" xfId="22890" xr:uid="{00000000-0005-0000-0000-0000A8AD0000}"/>
    <cellStyle name="Normale 4 3 3" xfId="9519" xr:uid="{00000000-0005-0000-0000-0000A9AD0000}"/>
    <cellStyle name="Normale 4 3 4" xfId="22889" xr:uid="{00000000-0005-0000-0000-0000AAAD0000}"/>
    <cellStyle name="Normale 4 4" xfId="2742" xr:uid="{00000000-0005-0000-0000-0000ABAD0000}"/>
    <cellStyle name="Normale 4 4 2" xfId="9780" xr:uid="{00000000-0005-0000-0000-0000ACAD0000}"/>
    <cellStyle name="Normale 4 4 3" xfId="22891" xr:uid="{00000000-0005-0000-0000-0000ADAD0000}"/>
    <cellStyle name="Normale 4 5" xfId="9517" xr:uid="{00000000-0005-0000-0000-0000AEAD0000}"/>
    <cellStyle name="Normale 4 6" xfId="22886" xr:uid="{00000000-0005-0000-0000-0000AFAD0000}"/>
    <cellStyle name="Normale 4_EDEN industria 2008 rev" xfId="803" xr:uid="{00000000-0005-0000-0000-0000B0AD0000}"/>
    <cellStyle name="Normale 40" xfId="804" xr:uid="{00000000-0005-0000-0000-0000B1AD0000}"/>
    <cellStyle name="Normale 40 2" xfId="2745" xr:uid="{00000000-0005-0000-0000-0000B2AD0000}"/>
    <cellStyle name="Normale 40 2 2" xfId="9783" xr:uid="{00000000-0005-0000-0000-0000B3AD0000}"/>
    <cellStyle name="Normale 40 2 3" xfId="22893" xr:uid="{00000000-0005-0000-0000-0000B4AD0000}"/>
    <cellStyle name="Normale 40 3" xfId="9520" xr:uid="{00000000-0005-0000-0000-0000B5AD0000}"/>
    <cellStyle name="Normale 40 4" xfId="22892" xr:uid="{00000000-0005-0000-0000-0000B6AD0000}"/>
    <cellStyle name="Normale 41" xfId="805" xr:uid="{00000000-0005-0000-0000-0000B7AD0000}"/>
    <cellStyle name="Normale 41 2" xfId="2746" xr:uid="{00000000-0005-0000-0000-0000B8AD0000}"/>
    <cellStyle name="Normale 41 2 2" xfId="9784" xr:uid="{00000000-0005-0000-0000-0000B9AD0000}"/>
    <cellStyle name="Normale 41 2 3" xfId="22895" xr:uid="{00000000-0005-0000-0000-0000BAAD0000}"/>
    <cellStyle name="Normale 41 3" xfId="9521" xr:uid="{00000000-0005-0000-0000-0000BBAD0000}"/>
    <cellStyle name="Normale 41 4" xfId="22894" xr:uid="{00000000-0005-0000-0000-0000BCAD0000}"/>
    <cellStyle name="Normale 42" xfId="806" xr:uid="{00000000-0005-0000-0000-0000BDAD0000}"/>
    <cellStyle name="Normale 42 2" xfId="2747" xr:uid="{00000000-0005-0000-0000-0000BEAD0000}"/>
    <cellStyle name="Normale 42 2 2" xfId="9785" xr:uid="{00000000-0005-0000-0000-0000BFAD0000}"/>
    <cellStyle name="Normale 42 2 3" xfId="22897" xr:uid="{00000000-0005-0000-0000-0000C0AD0000}"/>
    <cellStyle name="Normale 42 3" xfId="9522" xr:uid="{00000000-0005-0000-0000-0000C1AD0000}"/>
    <cellStyle name="Normale 42 4" xfId="22896" xr:uid="{00000000-0005-0000-0000-0000C2AD0000}"/>
    <cellStyle name="Normale 43" xfId="807" xr:uid="{00000000-0005-0000-0000-0000C3AD0000}"/>
    <cellStyle name="Normale 43 2" xfId="2748" xr:uid="{00000000-0005-0000-0000-0000C4AD0000}"/>
    <cellStyle name="Normale 43 2 2" xfId="9786" xr:uid="{00000000-0005-0000-0000-0000C5AD0000}"/>
    <cellStyle name="Normale 43 2 3" xfId="22899" xr:uid="{00000000-0005-0000-0000-0000C6AD0000}"/>
    <cellStyle name="Normale 43 3" xfId="9523" xr:uid="{00000000-0005-0000-0000-0000C7AD0000}"/>
    <cellStyle name="Normale 43 4" xfId="22898" xr:uid="{00000000-0005-0000-0000-0000C8AD0000}"/>
    <cellStyle name="Normale 44" xfId="808" xr:uid="{00000000-0005-0000-0000-0000C9AD0000}"/>
    <cellStyle name="Normale 44 2" xfId="2749" xr:uid="{00000000-0005-0000-0000-0000CAAD0000}"/>
    <cellStyle name="Normale 44 2 2" xfId="9787" xr:uid="{00000000-0005-0000-0000-0000CBAD0000}"/>
    <cellStyle name="Normale 44 2 3" xfId="22901" xr:uid="{00000000-0005-0000-0000-0000CCAD0000}"/>
    <cellStyle name="Normale 44 3" xfId="9524" xr:uid="{00000000-0005-0000-0000-0000CDAD0000}"/>
    <cellStyle name="Normale 44 4" xfId="22900" xr:uid="{00000000-0005-0000-0000-0000CEAD0000}"/>
    <cellStyle name="Normale 45" xfId="809" xr:uid="{00000000-0005-0000-0000-0000CFAD0000}"/>
    <cellStyle name="Normale 45 2" xfId="2750" xr:uid="{00000000-0005-0000-0000-0000D0AD0000}"/>
    <cellStyle name="Normale 45 2 2" xfId="9788" xr:uid="{00000000-0005-0000-0000-0000D1AD0000}"/>
    <cellStyle name="Normale 45 2 3" xfId="22903" xr:uid="{00000000-0005-0000-0000-0000D2AD0000}"/>
    <cellStyle name="Normale 45 3" xfId="9525" xr:uid="{00000000-0005-0000-0000-0000D3AD0000}"/>
    <cellStyle name="Normale 45 4" xfId="22902" xr:uid="{00000000-0005-0000-0000-0000D4AD0000}"/>
    <cellStyle name="Normale 46" xfId="810" xr:uid="{00000000-0005-0000-0000-0000D5AD0000}"/>
    <cellStyle name="Normale 46 2" xfId="2751" xr:uid="{00000000-0005-0000-0000-0000D6AD0000}"/>
    <cellStyle name="Normale 46 2 2" xfId="9789" xr:uid="{00000000-0005-0000-0000-0000D7AD0000}"/>
    <cellStyle name="Normale 46 2 3" xfId="22905" xr:uid="{00000000-0005-0000-0000-0000D8AD0000}"/>
    <cellStyle name="Normale 46 3" xfId="9526" xr:uid="{00000000-0005-0000-0000-0000D9AD0000}"/>
    <cellStyle name="Normale 46 4" xfId="22904" xr:uid="{00000000-0005-0000-0000-0000DAAD0000}"/>
    <cellStyle name="Normale 47" xfId="811" xr:uid="{00000000-0005-0000-0000-0000DBAD0000}"/>
    <cellStyle name="Normale 47 2" xfId="2752" xr:uid="{00000000-0005-0000-0000-0000DCAD0000}"/>
    <cellStyle name="Normale 47 2 2" xfId="9790" xr:uid="{00000000-0005-0000-0000-0000DDAD0000}"/>
    <cellStyle name="Normale 47 2 3" xfId="22907" xr:uid="{00000000-0005-0000-0000-0000DEAD0000}"/>
    <cellStyle name="Normale 47 3" xfId="9527" xr:uid="{00000000-0005-0000-0000-0000DFAD0000}"/>
    <cellStyle name="Normale 47 4" xfId="22906" xr:uid="{00000000-0005-0000-0000-0000E0AD0000}"/>
    <cellStyle name="Normale 48" xfId="812" xr:uid="{00000000-0005-0000-0000-0000E1AD0000}"/>
    <cellStyle name="Normale 48 2" xfId="2753" xr:uid="{00000000-0005-0000-0000-0000E2AD0000}"/>
    <cellStyle name="Normale 48 2 2" xfId="9791" xr:uid="{00000000-0005-0000-0000-0000E3AD0000}"/>
    <cellStyle name="Normale 48 2 3" xfId="22909" xr:uid="{00000000-0005-0000-0000-0000E4AD0000}"/>
    <cellStyle name="Normale 48 3" xfId="9528" xr:uid="{00000000-0005-0000-0000-0000E5AD0000}"/>
    <cellStyle name="Normale 48 4" xfId="22908" xr:uid="{00000000-0005-0000-0000-0000E6AD0000}"/>
    <cellStyle name="Normale 49" xfId="813" xr:uid="{00000000-0005-0000-0000-0000E7AD0000}"/>
    <cellStyle name="Normale 49 2" xfId="2754" xr:uid="{00000000-0005-0000-0000-0000E8AD0000}"/>
    <cellStyle name="Normale 49 2 2" xfId="9792" xr:uid="{00000000-0005-0000-0000-0000E9AD0000}"/>
    <cellStyle name="Normale 49 2 3" xfId="22911" xr:uid="{00000000-0005-0000-0000-0000EAAD0000}"/>
    <cellStyle name="Normale 49 3" xfId="9529" xr:uid="{00000000-0005-0000-0000-0000EBAD0000}"/>
    <cellStyle name="Normale 49 4" xfId="22910" xr:uid="{00000000-0005-0000-0000-0000ECAD0000}"/>
    <cellStyle name="Normale 5" xfId="814" xr:uid="{00000000-0005-0000-0000-0000EDAD0000}"/>
    <cellStyle name="Normale 5 2" xfId="815" xr:uid="{00000000-0005-0000-0000-0000EEAD0000}"/>
    <cellStyle name="Normale 5 2 2" xfId="2756" xr:uid="{00000000-0005-0000-0000-0000EFAD0000}"/>
    <cellStyle name="Normale 5 2 2 2" xfId="9794" xr:uid="{00000000-0005-0000-0000-0000F0AD0000}"/>
    <cellStyle name="Normale 5 2 2 3" xfId="22914" xr:uid="{00000000-0005-0000-0000-0000F1AD0000}"/>
    <cellStyle name="Normale 5 2 3" xfId="9531" xr:uid="{00000000-0005-0000-0000-0000F2AD0000}"/>
    <cellStyle name="Normale 5 2 4" xfId="22913" xr:uid="{00000000-0005-0000-0000-0000F3AD0000}"/>
    <cellStyle name="Normale 5 3" xfId="816" xr:uid="{00000000-0005-0000-0000-0000F4AD0000}"/>
    <cellStyle name="Normale 5 3 2" xfId="2757" xr:uid="{00000000-0005-0000-0000-0000F5AD0000}"/>
    <cellStyle name="Normale 5 3 2 2" xfId="9795" xr:uid="{00000000-0005-0000-0000-0000F6AD0000}"/>
    <cellStyle name="Normale 5 3 2 3" xfId="22916" xr:uid="{00000000-0005-0000-0000-0000F7AD0000}"/>
    <cellStyle name="Normale 5 3 3" xfId="9532" xr:uid="{00000000-0005-0000-0000-0000F8AD0000}"/>
    <cellStyle name="Normale 5 3 4" xfId="22915" xr:uid="{00000000-0005-0000-0000-0000F9AD0000}"/>
    <cellStyle name="Normale 5 4" xfId="2755" xr:uid="{00000000-0005-0000-0000-0000FAAD0000}"/>
    <cellStyle name="Normale 5 4 2" xfId="9793" xr:uid="{00000000-0005-0000-0000-0000FBAD0000}"/>
    <cellStyle name="Normale 5 4 3" xfId="22917" xr:uid="{00000000-0005-0000-0000-0000FCAD0000}"/>
    <cellStyle name="Normale 5 5" xfId="9530" xr:uid="{00000000-0005-0000-0000-0000FDAD0000}"/>
    <cellStyle name="Normale 5 6" xfId="22912" xr:uid="{00000000-0005-0000-0000-0000FEAD0000}"/>
    <cellStyle name="Normale 5_EDEN industria 2008 rev" xfId="817" xr:uid="{00000000-0005-0000-0000-0000FFAD0000}"/>
    <cellStyle name="Normale 50" xfId="818" xr:uid="{00000000-0005-0000-0000-000000AE0000}"/>
    <cellStyle name="Normale 50 2" xfId="2758" xr:uid="{00000000-0005-0000-0000-000001AE0000}"/>
    <cellStyle name="Normale 50 2 2" xfId="9796" xr:uid="{00000000-0005-0000-0000-000002AE0000}"/>
    <cellStyle name="Normale 50 2 3" xfId="22919" xr:uid="{00000000-0005-0000-0000-000003AE0000}"/>
    <cellStyle name="Normale 50 3" xfId="9533" xr:uid="{00000000-0005-0000-0000-000004AE0000}"/>
    <cellStyle name="Normale 50 4" xfId="22918" xr:uid="{00000000-0005-0000-0000-000005AE0000}"/>
    <cellStyle name="Normale 51" xfId="819" xr:uid="{00000000-0005-0000-0000-000006AE0000}"/>
    <cellStyle name="Normale 51 2" xfId="2759" xr:uid="{00000000-0005-0000-0000-000007AE0000}"/>
    <cellStyle name="Normale 51 2 2" xfId="9797" xr:uid="{00000000-0005-0000-0000-000008AE0000}"/>
    <cellStyle name="Normale 51 2 3" xfId="22921" xr:uid="{00000000-0005-0000-0000-000009AE0000}"/>
    <cellStyle name="Normale 51 3" xfId="9534" xr:uid="{00000000-0005-0000-0000-00000AAE0000}"/>
    <cellStyle name="Normale 51 4" xfId="22920" xr:uid="{00000000-0005-0000-0000-00000BAE0000}"/>
    <cellStyle name="Normale 52" xfId="820" xr:uid="{00000000-0005-0000-0000-00000CAE0000}"/>
    <cellStyle name="Normale 52 2" xfId="2760" xr:uid="{00000000-0005-0000-0000-00000DAE0000}"/>
    <cellStyle name="Normale 52 2 2" xfId="9798" xr:uid="{00000000-0005-0000-0000-00000EAE0000}"/>
    <cellStyle name="Normale 52 2 3" xfId="22923" xr:uid="{00000000-0005-0000-0000-00000FAE0000}"/>
    <cellStyle name="Normale 52 3" xfId="9535" xr:uid="{00000000-0005-0000-0000-000010AE0000}"/>
    <cellStyle name="Normale 52 4" xfId="22922" xr:uid="{00000000-0005-0000-0000-000011AE0000}"/>
    <cellStyle name="Normale 53" xfId="821" xr:uid="{00000000-0005-0000-0000-000012AE0000}"/>
    <cellStyle name="Normale 53 2" xfId="2761" xr:uid="{00000000-0005-0000-0000-000013AE0000}"/>
    <cellStyle name="Normale 53 2 2" xfId="9799" xr:uid="{00000000-0005-0000-0000-000014AE0000}"/>
    <cellStyle name="Normale 53 2 3" xfId="22925" xr:uid="{00000000-0005-0000-0000-000015AE0000}"/>
    <cellStyle name="Normale 53 3" xfId="9536" xr:uid="{00000000-0005-0000-0000-000016AE0000}"/>
    <cellStyle name="Normale 53 4" xfId="22924" xr:uid="{00000000-0005-0000-0000-000017AE0000}"/>
    <cellStyle name="Normale 54" xfId="822" xr:uid="{00000000-0005-0000-0000-000018AE0000}"/>
    <cellStyle name="Normale 54 2" xfId="2762" xr:uid="{00000000-0005-0000-0000-000019AE0000}"/>
    <cellStyle name="Normale 54 2 2" xfId="9800" xr:uid="{00000000-0005-0000-0000-00001AAE0000}"/>
    <cellStyle name="Normale 54 2 3" xfId="22927" xr:uid="{00000000-0005-0000-0000-00001BAE0000}"/>
    <cellStyle name="Normale 54 3" xfId="9537" xr:uid="{00000000-0005-0000-0000-00001CAE0000}"/>
    <cellStyle name="Normale 54 4" xfId="22926" xr:uid="{00000000-0005-0000-0000-00001DAE0000}"/>
    <cellStyle name="Normale 55" xfId="823" xr:uid="{00000000-0005-0000-0000-00001EAE0000}"/>
    <cellStyle name="Normale 55 2" xfId="2763" xr:uid="{00000000-0005-0000-0000-00001FAE0000}"/>
    <cellStyle name="Normale 55 2 2" xfId="9801" xr:uid="{00000000-0005-0000-0000-000020AE0000}"/>
    <cellStyle name="Normale 55 2 3" xfId="22929" xr:uid="{00000000-0005-0000-0000-000021AE0000}"/>
    <cellStyle name="Normale 55 3" xfId="9538" xr:uid="{00000000-0005-0000-0000-000022AE0000}"/>
    <cellStyle name="Normale 55 4" xfId="22928" xr:uid="{00000000-0005-0000-0000-000023AE0000}"/>
    <cellStyle name="Normale 56" xfId="824" xr:uid="{00000000-0005-0000-0000-000024AE0000}"/>
    <cellStyle name="Normale 56 2" xfId="2764" xr:uid="{00000000-0005-0000-0000-000025AE0000}"/>
    <cellStyle name="Normale 56 2 2" xfId="9802" xr:uid="{00000000-0005-0000-0000-000026AE0000}"/>
    <cellStyle name="Normale 56 2 3" xfId="22931" xr:uid="{00000000-0005-0000-0000-000027AE0000}"/>
    <cellStyle name="Normale 56 3" xfId="9539" xr:uid="{00000000-0005-0000-0000-000028AE0000}"/>
    <cellStyle name="Normale 56 4" xfId="22930" xr:uid="{00000000-0005-0000-0000-000029AE0000}"/>
    <cellStyle name="Normale 57" xfId="825" xr:uid="{00000000-0005-0000-0000-00002AAE0000}"/>
    <cellStyle name="Normale 57 2" xfId="2765" xr:uid="{00000000-0005-0000-0000-00002BAE0000}"/>
    <cellStyle name="Normale 57 2 2" xfId="9803" xr:uid="{00000000-0005-0000-0000-00002CAE0000}"/>
    <cellStyle name="Normale 57 2 3" xfId="22933" xr:uid="{00000000-0005-0000-0000-00002DAE0000}"/>
    <cellStyle name="Normale 57 3" xfId="9540" xr:uid="{00000000-0005-0000-0000-00002EAE0000}"/>
    <cellStyle name="Normale 57 4" xfId="22932" xr:uid="{00000000-0005-0000-0000-00002FAE0000}"/>
    <cellStyle name="Normale 58" xfId="826" xr:uid="{00000000-0005-0000-0000-000030AE0000}"/>
    <cellStyle name="Normale 58 2" xfId="2766" xr:uid="{00000000-0005-0000-0000-000031AE0000}"/>
    <cellStyle name="Normale 58 2 2" xfId="9804" xr:uid="{00000000-0005-0000-0000-000032AE0000}"/>
    <cellStyle name="Normale 58 2 3" xfId="22935" xr:uid="{00000000-0005-0000-0000-000033AE0000}"/>
    <cellStyle name="Normale 58 3" xfId="9541" xr:uid="{00000000-0005-0000-0000-000034AE0000}"/>
    <cellStyle name="Normale 58 4" xfId="22934" xr:uid="{00000000-0005-0000-0000-000035AE0000}"/>
    <cellStyle name="Normale 59" xfId="827" xr:uid="{00000000-0005-0000-0000-000036AE0000}"/>
    <cellStyle name="Normale 59 2" xfId="2767" xr:uid="{00000000-0005-0000-0000-000037AE0000}"/>
    <cellStyle name="Normale 59 2 2" xfId="9805" xr:uid="{00000000-0005-0000-0000-000038AE0000}"/>
    <cellStyle name="Normale 59 2 3" xfId="22937" xr:uid="{00000000-0005-0000-0000-000039AE0000}"/>
    <cellStyle name="Normale 59 3" xfId="9542" xr:uid="{00000000-0005-0000-0000-00003AAE0000}"/>
    <cellStyle name="Normale 59 4" xfId="22936" xr:uid="{00000000-0005-0000-0000-00003BAE0000}"/>
    <cellStyle name="Normale 6" xfId="828" xr:uid="{00000000-0005-0000-0000-00003CAE0000}"/>
    <cellStyle name="Normale 6 2" xfId="829" xr:uid="{00000000-0005-0000-0000-00003DAE0000}"/>
    <cellStyle name="Normale 6 2 2" xfId="2769" xr:uid="{00000000-0005-0000-0000-00003EAE0000}"/>
    <cellStyle name="Normale 6 2 2 2" xfId="9807" xr:uid="{00000000-0005-0000-0000-00003FAE0000}"/>
    <cellStyle name="Normale 6 2 2 3" xfId="22940" xr:uid="{00000000-0005-0000-0000-000040AE0000}"/>
    <cellStyle name="Normale 6 2 3" xfId="9544" xr:uid="{00000000-0005-0000-0000-000041AE0000}"/>
    <cellStyle name="Normale 6 2 4" xfId="22939" xr:uid="{00000000-0005-0000-0000-000042AE0000}"/>
    <cellStyle name="Normale 6 3" xfId="830" xr:uid="{00000000-0005-0000-0000-000043AE0000}"/>
    <cellStyle name="Normale 6 3 2" xfId="2770" xr:uid="{00000000-0005-0000-0000-000044AE0000}"/>
    <cellStyle name="Normale 6 3 2 2" xfId="9808" xr:uid="{00000000-0005-0000-0000-000045AE0000}"/>
    <cellStyle name="Normale 6 3 2 3" xfId="22942" xr:uid="{00000000-0005-0000-0000-000046AE0000}"/>
    <cellStyle name="Normale 6 3 3" xfId="9545" xr:uid="{00000000-0005-0000-0000-000047AE0000}"/>
    <cellStyle name="Normale 6 3 4" xfId="22941" xr:uid="{00000000-0005-0000-0000-000048AE0000}"/>
    <cellStyle name="Normale 6 4" xfId="2768" xr:uid="{00000000-0005-0000-0000-000049AE0000}"/>
    <cellStyle name="Normale 6 4 2" xfId="9806" xr:uid="{00000000-0005-0000-0000-00004AAE0000}"/>
    <cellStyle name="Normale 6 4 3" xfId="22943" xr:uid="{00000000-0005-0000-0000-00004BAE0000}"/>
    <cellStyle name="Normale 6 5" xfId="9543" xr:uid="{00000000-0005-0000-0000-00004CAE0000}"/>
    <cellStyle name="Normale 6 6" xfId="22938" xr:uid="{00000000-0005-0000-0000-00004DAE0000}"/>
    <cellStyle name="Normale 6_EDEN industria 2008 rev" xfId="831" xr:uid="{00000000-0005-0000-0000-00004EAE0000}"/>
    <cellStyle name="Normale 60" xfId="832" xr:uid="{00000000-0005-0000-0000-00004FAE0000}"/>
    <cellStyle name="Normale 60 2" xfId="2771" xr:uid="{00000000-0005-0000-0000-000050AE0000}"/>
    <cellStyle name="Normale 60 2 2" xfId="9809" xr:uid="{00000000-0005-0000-0000-000051AE0000}"/>
    <cellStyle name="Normale 60 2 3" xfId="22945" xr:uid="{00000000-0005-0000-0000-000052AE0000}"/>
    <cellStyle name="Normale 60 3" xfId="9546" xr:uid="{00000000-0005-0000-0000-000053AE0000}"/>
    <cellStyle name="Normale 60 4" xfId="22944" xr:uid="{00000000-0005-0000-0000-000054AE0000}"/>
    <cellStyle name="Normale 61" xfId="833" xr:uid="{00000000-0005-0000-0000-000055AE0000}"/>
    <cellStyle name="Normale 61 2" xfId="2772" xr:uid="{00000000-0005-0000-0000-000056AE0000}"/>
    <cellStyle name="Normale 61 2 2" xfId="9810" xr:uid="{00000000-0005-0000-0000-000057AE0000}"/>
    <cellStyle name="Normale 61 2 3" xfId="22947" xr:uid="{00000000-0005-0000-0000-000058AE0000}"/>
    <cellStyle name="Normale 61 3" xfId="9547" xr:uid="{00000000-0005-0000-0000-000059AE0000}"/>
    <cellStyle name="Normale 61 4" xfId="22946" xr:uid="{00000000-0005-0000-0000-00005AAE0000}"/>
    <cellStyle name="Normale 62" xfId="834" xr:uid="{00000000-0005-0000-0000-00005BAE0000}"/>
    <cellStyle name="Normale 62 2" xfId="2773" xr:uid="{00000000-0005-0000-0000-00005CAE0000}"/>
    <cellStyle name="Normale 62 2 2" xfId="9811" xr:uid="{00000000-0005-0000-0000-00005DAE0000}"/>
    <cellStyle name="Normale 62 2 3" xfId="22949" xr:uid="{00000000-0005-0000-0000-00005EAE0000}"/>
    <cellStyle name="Normale 62 3" xfId="9548" xr:uid="{00000000-0005-0000-0000-00005FAE0000}"/>
    <cellStyle name="Normale 62 4" xfId="22948" xr:uid="{00000000-0005-0000-0000-000060AE0000}"/>
    <cellStyle name="Normale 63" xfId="835" xr:uid="{00000000-0005-0000-0000-000061AE0000}"/>
    <cellStyle name="Normale 63 2" xfId="2774" xr:uid="{00000000-0005-0000-0000-000062AE0000}"/>
    <cellStyle name="Normale 63 2 2" xfId="9812" xr:uid="{00000000-0005-0000-0000-000063AE0000}"/>
    <cellStyle name="Normale 63 2 3" xfId="22951" xr:uid="{00000000-0005-0000-0000-000064AE0000}"/>
    <cellStyle name="Normale 63 3" xfId="9549" xr:uid="{00000000-0005-0000-0000-000065AE0000}"/>
    <cellStyle name="Normale 63 4" xfId="22950" xr:uid="{00000000-0005-0000-0000-000066AE0000}"/>
    <cellStyle name="Normale 64" xfId="836" xr:uid="{00000000-0005-0000-0000-000067AE0000}"/>
    <cellStyle name="Normale 64 2" xfId="2775" xr:uid="{00000000-0005-0000-0000-000068AE0000}"/>
    <cellStyle name="Normale 64 2 2" xfId="9813" xr:uid="{00000000-0005-0000-0000-000069AE0000}"/>
    <cellStyle name="Normale 64 2 3" xfId="22953" xr:uid="{00000000-0005-0000-0000-00006AAE0000}"/>
    <cellStyle name="Normale 64 3" xfId="9550" xr:uid="{00000000-0005-0000-0000-00006BAE0000}"/>
    <cellStyle name="Normale 64 4" xfId="22952" xr:uid="{00000000-0005-0000-0000-00006CAE0000}"/>
    <cellStyle name="Normale 65" xfId="837" xr:uid="{00000000-0005-0000-0000-00006DAE0000}"/>
    <cellStyle name="Normale 65 2" xfId="2776" xr:uid="{00000000-0005-0000-0000-00006EAE0000}"/>
    <cellStyle name="Normale 65 2 2" xfId="9814" xr:uid="{00000000-0005-0000-0000-00006FAE0000}"/>
    <cellStyle name="Normale 65 2 3" xfId="22955" xr:uid="{00000000-0005-0000-0000-000070AE0000}"/>
    <cellStyle name="Normale 65 3" xfId="9551" xr:uid="{00000000-0005-0000-0000-000071AE0000}"/>
    <cellStyle name="Normale 65 4" xfId="22954" xr:uid="{00000000-0005-0000-0000-000072AE0000}"/>
    <cellStyle name="Normale 7" xfId="838" xr:uid="{00000000-0005-0000-0000-000073AE0000}"/>
    <cellStyle name="Normale 7 2" xfId="839" xr:uid="{00000000-0005-0000-0000-000074AE0000}"/>
    <cellStyle name="Normale 7 2 2" xfId="2778" xr:uid="{00000000-0005-0000-0000-000075AE0000}"/>
    <cellStyle name="Normale 7 2 2 2" xfId="9816" xr:uid="{00000000-0005-0000-0000-000076AE0000}"/>
    <cellStyle name="Normale 7 2 2 3" xfId="22958" xr:uid="{00000000-0005-0000-0000-000077AE0000}"/>
    <cellStyle name="Normale 7 2 3" xfId="9553" xr:uid="{00000000-0005-0000-0000-000078AE0000}"/>
    <cellStyle name="Normale 7 2 4" xfId="22957" xr:uid="{00000000-0005-0000-0000-000079AE0000}"/>
    <cellStyle name="Normale 7 3" xfId="840" xr:uid="{00000000-0005-0000-0000-00007AAE0000}"/>
    <cellStyle name="Normale 7 3 2" xfId="2779" xr:uid="{00000000-0005-0000-0000-00007BAE0000}"/>
    <cellStyle name="Normale 7 3 2 2" xfId="9817" xr:uid="{00000000-0005-0000-0000-00007CAE0000}"/>
    <cellStyle name="Normale 7 3 2 3" xfId="22960" xr:uid="{00000000-0005-0000-0000-00007DAE0000}"/>
    <cellStyle name="Normale 7 3 3" xfId="9554" xr:uid="{00000000-0005-0000-0000-00007EAE0000}"/>
    <cellStyle name="Normale 7 3 4" xfId="22959" xr:uid="{00000000-0005-0000-0000-00007FAE0000}"/>
    <cellStyle name="Normale 7 4" xfId="2777" xr:uid="{00000000-0005-0000-0000-000080AE0000}"/>
    <cellStyle name="Normale 7 4 2" xfId="9815" xr:uid="{00000000-0005-0000-0000-000081AE0000}"/>
    <cellStyle name="Normale 7 4 3" xfId="22961" xr:uid="{00000000-0005-0000-0000-000082AE0000}"/>
    <cellStyle name="Normale 7 5" xfId="9552" xr:uid="{00000000-0005-0000-0000-000083AE0000}"/>
    <cellStyle name="Normale 7 6" xfId="22956" xr:uid="{00000000-0005-0000-0000-000084AE0000}"/>
    <cellStyle name="Normale 7_EDEN industria 2008 rev" xfId="841" xr:uid="{00000000-0005-0000-0000-000085AE0000}"/>
    <cellStyle name="Normale 8" xfId="842" xr:uid="{00000000-0005-0000-0000-000086AE0000}"/>
    <cellStyle name="Normale 8 2" xfId="843" xr:uid="{00000000-0005-0000-0000-000087AE0000}"/>
    <cellStyle name="Normale 8 2 2" xfId="2781" xr:uid="{00000000-0005-0000-0000-000088AE0000}"/>
    <cellStyle name="Normale 8 2 2 2" xfId="9819" xr:uid="{00000000-0005-0000-0000-000089AE0000}"/>
    <cellStyle name="Normale 8 2 2 3" xfId="22964" xr:uid="{00000000-0005-0000-0000-00008AAE0000}"/>
    <cellStyle name="Normale 8 2 3" xfId="9556" xr:uid="{00000000-0005-0000-0000-00008BAE0000}"/>
    <cellStyle name="Normale 8 2 4" xfId="22963" xr:uid="{00000000-0005-0000-0000-00008CAE0000}"/>
    <cellStyle name="Normale 8 3" xfId="844" xr:uid="{00000000-0005-0000-0000-00008DAE0000}"/>
    <cellStyle name="Normale 8 3 2" xfId="2782" xr:uid="{00000000-0005-0000-0000-00008EAE0000}"/>
    <cellStyle name="Normale 8 3 2 2" xfId="9820" xr:uid="{00000000-0005-0000-0000-00008FAE0000}"/>
    <cellStyle name="Normale 8 3 2 3" xfId="22966" xr:uid="{00000000-0005-0000-0000-000090AE0000}"/>
    <cellStyle name="Normale 8 3 3" xfId="9557" xr:uid="{00000000-0005-0000-0000-000091AE0000}"/>
    <cellStyle name="Normale 8 3 4" xfId="22965" xr:uid="{00000000-0005-0000-0000-000092AE0000}"/>
    <cellStyle name="Normale 8 4" xfId="2780" xr:uid="{00000000-0005-0000-0000-000093AE0000}"/>
    <cellStyle name="Normale 8 4 2" xfId="9818" xr:uid="{00000000-0005-0000-0000-000094AE0000}"/>
    <cellStyle name="Normale 8 4 3" xfId="22967" xr:uid="{00000000-0005-0000-0000-000095AE0000}"/>
    <cellStyle name="Normale 8 5" xfId="9555" xr:uid="{00000000-0005-0000-0000-000096AE0000}"/>
    <cellStyle name="Normale 8 6" xfId="22962" xr:uid="{00000000-0005-0000-0000-000097AE0000}"/>
    <cellStyle name="Normale 8_EDEN industria 2008 rev" xfId="845" xr:uid="{00000000-0005-0000-0000-000098AE0000}"/>
    <cellStyle name="Normale 9" xfId="846" xr:uid="{00000000-0005-0000-0000-000099AE0000}"/>
    <cellStyle name="Normale 9 2" xfId="847" xr:uid="{00000000-0005-0000-0000-00009AAE0000}"/>
    <cellStyle name="Normale 9 2 2" xfId="2784" xr:uid="{00000000-0005-0000-0000-00009BAE0000}"/>
    <cellStyle name="Normale 9 2 2 2" xfId="9822" xr:uid="{00000000-0005-0000-0000-00009CAE0000}"/>
    <cellStyle name="Normale 9 2 2 3" xfId="22970" xr:uid="{00000000-0005-0000-0000-00009DAE0000}"/>
    <cellStyle name="Normale 9 2 3" xfId="9559" xr:uid="{00000000-0005-0000-0000-00009EAE0000}"/>
    <cellStyle name="Normale 9 2 4" xfId="22969" xr:uid="{00000000-0005-0000-0000-00009FAE0000}"/>
    <cellStyle name="Normale 9 3" xfId="848" xr:uid="{00000000-0005-0000-0000-0000A0AE0000}"/>
    <cellStyle name="Normale 9 3 2" xfId="2785" xr:uid="{00000000-0005-0000-0000-0000A1AE0000}"/>
    <cellStyle name="Normale 9 3 2 2" xfId="9823" xr:uid="{00000000-0005-0000-0000-0000A2AE0000}"/>
    <cellStyle name="Normale 9 3 2 3" xfId="22972" xr:uid="{00000000-0005-0000-0000-0000A3AE0000}"/>
    <cellStyle name="Normale 9 3 3" xfId="9560" xr:uid="{00000000-0005-0000-0000-0000A4AE0000}"/>
    <cellStyle name="Normale 9 3 4" xfId="22971" xr:uid="{00000000-0005-0000-0000-0000A5AE0000}"/>
    <cellStyle name="Normale 9 4" xfId="2783" xr:uid="{00000000-0005-0000-0000-0000A6AE0000}"/>
    <cellStyle name="Normale 9 4 2" xfId="9821" xr:uid="{00000000-0005-0000-0000-0000A7AE0000}"/>
    <cellStyle name="Normale 9 4 3" xfId="22973" xr:uid="{00000000-0005-0000-0000-0000A8AE0000}"/>
    <cellStyle name="Normale 9 5" xfId="9558" xr:uid="{00000000-0005-0000-0000-0000A9AE0000}"/>
    <cellStyle name="Normale 9 6" xfId="22968" xr:uid="{00000000-0005-0000-0000-0000AAAE0000}"/>
    <cellStyle name="Normale 9_EDEN industria 2008 rev" xfId="849" xr:uid="{00000000-0005-0000-0000-0000ABAE0000}"/>
    <cellStyle name="Normale_B2020" xfId="850" xr:uid="{00000000-0005-0000-0000-0000ACAE0000}"/>
    <cellStyle name="Nota" xfId="851" xr:uid="{00000000-0005-0000-0000-0000ADAE0000}"/>
    <cellStyle name="Nota 10" xfId="5217" xr:uid="{00000000-0005-0000-0000-0000AEAE0000}"/>
    <cellStyle name="Nota 10 2" xfId="22975" xr:uid="{00000000-0005-0000-0000-0000AFAE0000}"/>
    <cellStyle name="Nota 11" xfId="22974" xr:uid="{00000000-0005-0000-0000-0000B0AE0000}"/>
    <cellStyle name="Nota 2" xfId="852" xr:uid="{00000000-0005-0000-0000-0000B1AE0000}"/>
    <cellStyle name="Nota 2 2" xfId="2787" xr:uid="{00000000-0005-0000-0000-0000B2AE0000}"/>
    <cellStyle name="Nota 2 2 2" xfId="9824" xr:uid="{00000000-0005-0000-0000-0000B3AE0000}"/>
    <cellStyle name="Nota 2 2 2 2" xfId="15346" xr:uid="{00000000-0005-0000-0000-0000B4AE0000}"/>
    <cellStyle name="Nota 2 2 3" xfId="14019" xr:uid="{00000000-0005-0000-0000-0000B5AE0000}"/>
    <cellStyle name="Nota 2 2 4" xfId="22977" xr:uid="{00000000-0005-0000-0000-0000B6AE0000}"/>
    <cellStyle name="Nota 2 3" xfId="5218" xr:uid="{00000000-0005-0000-0000-0000B7AE0000}"/>
    <cellStyle name="Nota 2 3 2" xfId="14934" xr:uid="{00000000-0005-0000-0000-0000B8AE0000}"/>
    <cellStyle name="Nota 2 3 3" xfId="22978" xr:uid="{00000000-0005-0000-0000-0000B9AE0000}"/>
    <cellStyle name="Nota 2 4" xfId="5219" xr:uid="{00000000-0005-0000-0000-0000BAAE0000}"/>
    <cellStyle name="Nota 2 4 2" xfId="22979" xr:uid="{00000000-0005-0000-0000-0000BBAE0000}"/>
    <cellStyle name="Nota 2 5" xfId="5220" xr:uid="{00000000-0005-0000-0000-0000BCAE0000}"/>
    <cellStyle name="Nota 2 5 2" xfId="22980" xr:uid="{00000000-0005-0000-0000-0000BDAE0000}"/>
    <cellStyle name="Nota 2 6" xfId="5221" xr:uid="{00000000-0005-0000-0000-0000BEAE0000}"/>
    <cellStyle name="Nota 2 6 2" xfId="22981" xr:uid="{00000000-0005-0000-0000-0000BFAE0000}"/>
    <cellStyle name="Nota 2 7" xfId="22976" xr:uid="{00000000-0005-0000-0000-0000C0AE0000}"/>
    <cellStyle name="Nota 3" xfId="853" xr:uid="{00000000-0005-0000-0000-0000C1AE0000}"/>
    <cellStyle name="Nota 3 2" xfId="854" xr:uid="{00000000-0005-0000-0000-0000C2AE0000}"/>
    <cellStyle name="Nota 3 2 2" xfId="4669" xr:uid="{00000000-0005-0000-0000-0000C3AE0000}"/>
    <cellStyle name="Nota 3 2 2 2" xfId="7316" xr:uid="{00000000-0005-0000-0000-0000C4AE0000}"/>
    <cellStyle name="Nota 3 2 2 2 2" xfId="14153" xr:uid="{00000000-0005-0000-0000-0000C5AE0000}"/>
    <cellStyle name="Nota 3 2 2 2 3" xfId="22985" xr:uid="{00000000-0005-0000-0000-0000C6AE0000}"/>
    <cellStyle name="Nota 3 2 2 3" xfId="14021" xr:uid="{00000000-0005-0000-0000-0000C7AE0000}"/>
    <cellStyle name="Nota 3 2 2 4" xfId="22984" xr:uid="{00000000-0005-0000-0000-0000C8AE0000}"/>
    <cellStyle name="Nota 3 2 3" xfId="3839" xr:uid="{00000000-0005-0000-0000-0000C9AE0000}"/>
    <cellStyle name="Nota 3 2 3 2" xfId="10378" xr:uid="{00000000-0005-0000-0000-0000CAAE0000}"/>
    <cellStyle name="Nota 3 2 3 2 2" xfId="22987" xr:uid="{00000000-0005-0000-0000-0000CBAE0000}"/>
    <cellStyle name="Nota 3 2 3 3" xfId="14154" xr:uid="{00000000-0005-0000-0000-0000CCAE0000}"/>
    <cellStyle name="Nota 3 2 3 4" xfId="22986" xr:uid="{00000000-0005-0000-0000-0000CDAE0000}"/>
    <cellStyle name="Nota 3 2 3 5" xfId="45264" xr:uid="{00000000-0005-0000-0000-0000CEAE0000}"/>
    <cellStyle name="Nota 3 2 4" xfId="5222" xr:uid="{00000000-0005-0000-0000-0000CFAE0000}"/>
    <cellStyle name="Nota 3 2 4 2" xfId="14458" xr:uid="{00000000-0005-0000-0000-0000D0AE0000}"/>
    <cellStyle name="Nota 3 2 4 3" xfId="17551" xr:uid="{00000000-0005-0000-0000-0000D1AE0000}"/>
    <cellStyle name="Nota 3 2 4 4" xfId="22988" xr:uid="{00000000-0005-0000-0000-0000D2AE0000}"/>
    <cellStyle name="Nota 3 2 4 5" xfId="13776" xr:uid="{00000000-0005-0000-0000-0000D3AE0000}"/>
    <cellStyle name="Nota 3 2 5" xfId="5223" xr:uid="{00000000-0005-0000-0000-0000D4AE0000}"/>
    <cellStyle name="Nota 3 2 5 2" xfId="14876" xr:uid="{00000000-0005-0000-0000-0000D5AE0000}"/>
    <cellStyle name="Nota 3 2 5 3" xfId="22989" xr:uid="{00000000-0005-0000-0000-0000D6AE0000}"/>
    <cellStyle name="Nota 3 2 5 4" xfId="13770" xr:uid="{00000000-0005-0000-0000-0000D7AE0000}"/>
    <cellStyle name="Nota 3 2 6" xfId="5224" xr:uid="{00000000-0005-0000-0000-0000D8AE0000}"/>
    <cellStyle name="Nota 3 2 6 2" xfId="22990" xr:uid="{00000000-0005-0000-0000-0000D9AE0000}"/>
    <cellStyle name="Nota 3 2 7" xfId="22983" xr:uid="{00000000-0005-0000-0000-0000DAAE0000}"/>
    <cellStyle name="Nota 3 3" xfId="2788" xr:uid="{00000000-0005-0000-0000-0000DBAE0000}"/>
    <cellStyle name="Nota 3 3 2" xfId="5225" xr:uid="{00000000-0005-0000-0000-0000DCAE0000}"/>
    <cellStyle name="Nota 3 3 2 2" xfId="14605" xr:uid="{00000000-0005-0000-0000-0000DDAE0000}"/>
    <cellStyle name="Nota 3 3 2 3" xfId="22992" xr:uid="{00000000-0005-0000-0000-0000DEAE0000}"/>
    <cellStyle name="Nota 3 3 3" xfId="14020" xr:uid="{00000000-0005-0000-0000-0000DFAE0000}"/>
    <cellStyle name="Nota 3 3 4" xfId="22991" xr:uid="{00000000-0005-0000-0000-0000E0AE0000}"/>
    <cellStyle name="Nota 3 4" xfId="3330" xr:uid="{00000000-0005-0000-0000-0000E1AE0000}"/>
    <cellStyle name="Nota 3 4 2" xfId="10038" xr:uid="{00000000-0005-0000-0000-0000E2AE0000}"/>
    <cellStyle name="Nota 3 4 2 2" xfId="15347" xr:uid="{00000000-0005-0000-0000-0000E3AE0000}"/>
    <cellStyle name="Nota 3 4 3" xfId="14022" xr:uid="{00000000-0005-0000-0000-0000E4AE0000}"/>
    <cellStyle name="Nota 3 4 4" xfId="22993" xr:uid="{00000000-0005-0000-0000-0000E5AE0000}"/>
    <cellStyle name="Nota 3 5" xfId="5226" xr:uid="{00000000-0005-0000-0000-0000E6AE0000}"/>
    <cellStyle name="Nota 3 5 2" xfId="14450" xr:uid="{00000000-0005-0000-0000-0000E7AE0000}"/>
    <cellStyle name="Nota 3 5 3" xfId="22994" xr:uid="{00000000-0005-0000-0000-0000E8AE0000}"/>
    <cellStyle name="Nota 3 6" xfId="5227" xr:uid="{00000000-0005-0000-0000-0000E9AE0000}"/>
    <cellStyle name="Nota 3 6 2" xfId="22995" xr:uid="{00000000-0005-0000-0000-0000EAAE0000}"/>
    <cellStyle name="Nota 3 7" xfId="5228" xr:uid="{00000000-0005-0000-0000-0000EBAE0000}"/>
    <cellStyle name="Nota 3 7 2" xfId="22996" xr:uid="{00000000-0005-0000-0000-0000ECAE0000}"/>
    <cellStyle name="Nota 3 8" xfId="22982" xr:uid="{00000000-0005-0000-0000-0000EDAE0000}"/>
    <cellStyle name="Nota 3 9" xfId="1966" xr:uid="{00000000-0005-0000-0000-0000EEAE0000}"/>
    <cellStyle name="Nota 4" xfId="855" xr:uid="{00000000-0005-0000-0000-0000EFAE0000}"/>
    <cellStyle name="Nota 4 2" xfId="5229" xr:uid="{00000000-0005-0000-0000-0000F0AE0000}"/>
    <cellStyle name="Nota 4 2 2" xfId="5230" xr:uid="{00000000-0005-0000-0000-0000F1AE0000}"/>
    <cellStyle name="Nota 4 2 2 2" xfId="22999" xr:uid="{00000000-0005-0000-0000-0000F2AE0000}"/>
    <cellStyle name="Nota 4 2 3" xfId="14155" xr:uid="{00000000-0005-0000-0000-0000F3AE0000}"/>
    <cellStyle name="Nota 4 2 4" xfId="17548" xr:uid="{00000000-0005-0000-0000-0000F4AE0000}"/>
    <cellStyle name="Nota 4 2 5" xfId="22998" xr:uid="{00000000-0005-0000-0000-0000F5AE0000}"/>
    <cellStyle name="Nota 4 2 6" xfId="13315" xr:uid="{00000000-0005-0000-0000-0000F6AE0000}"/>
    <cellStyle name="Nota 4 3" xfId="5231" xr:uid="{00000000-0005-0000-0000-0000F7AE0000}"/>
    <cellStyle name="Nota 4 3 2" xfId="14156" xr:uid="{00000000-0005-0000-0000-0000F8AE0000}"/>
    <cellStyle name="Nota 4 3 3" xfId="23000" xr:uid="{00000000-0005-0000-0000-0000F9AE0000}"/>
    <cellStyle name="Nota 4 4" xfId="5232" xr:uid="{00000000-0005-0000-0000-0000FAAE0000}"/>
    <cellStyle name="Nota 4 4 2" xfId="23001" xr:uid="{00000000-0005-0000-0000-0000FBAE0000}"/>
    <cellStyle name="Nota 4 5" xfId="5233" xr:uid="{00000000-0005-0000-0000-0000FCAE0000}"/>
    <cellStyle name="Nota 4 5 2" xfId="23002" xr:uid="{00000000-0005-0000-0000-0000FDAE0000}"/>
    <cellStyle name="Nota 4 6" xfId="5234" xr:uid="{00000000-0005-0000-0000-0000FEAE0000}"/>
    <cellStyle name="Nota 4 6 2" xfId="23003" xr:uid="{00000000-0005-0000-0000-0000FFAE0000}"/>
    <cellStyle name="Nota 4 7" xfId="22997" xr:uid="{00000000-0005-0000-0000-000000AF0000}"/>
    <cellStyle name="Nota 4 8" xfId="2789" xr:uid="{00000000-0005-0000-0000-000001AF0000}"/>
    <cellStyle name="Nota 5" xfId="856" xr:uid="{00000000-0005-0000-0000-000002AF0000}"/>
    <cellStyle name="Nota 5 2" xfId="5235" xr:uid="{00000000-0005-0000-0000-000003AF0000}"/>
    <cellStyle name="Nota 5 2 2" xfId="14157" xr:uid="{00000000-0005-0000-0000-000004AF0000}"/>
    <cellStyle name="Nota 5 2 3" xfId="23005" xr:uid="{00000000-0005-0000-0000-000005AF0000}"/>
    <cellStyle name="Nota 5 3" xfId="5236" xr:uid="{00000000-0005-0000-0000-000006AF0000}"/>
    <cellStyle name="Nota 5 3 2" xfId="23006" xr:uid="{00000000-0005-0000-0000-000007AF0000}"/>
    <cellStyle name="Nota 5 4" xfId="5237" xr:uid="{00000000-0005-0000-0000-000008AF0000}"/>
    <cellStyle name="Nota 5 4 2" xfId="23007" xr:uid="{00000000-0005-0000-0000-000009AF0000}"/>
    <cellStyle name="Nota 5 5" xfId="5238" xr:uid="{00000000-0005-0000-0000-00000AAF0000}"/>
    <cellStyle name="Nota 5 5 2" xfId="23008" xr:uid="{00000000-0005-0000-0000-00000BAF0000}"/>
    <cellStyle name="Nota 5 6" xfId="5239" xr:uid="{00000000-0005-0000-0000-00000CAF0000}"/>
    <cellStyle name="Nota 5 6 2" xfId="23009" xr:uid="{00000000-0005-0000-0000-00000DAF0000}"/>
    <cellStyle name="Nota 5 7" xfId="23004" xr:uid="{00000000-0005-0000-0000-00000EAF0000}"/>
    <cellStyle name="Nota 6" xfId="2786" xr:uid="{00000000-0005-0000-0000-00000FAF0000}"/>
    <cellStyle name="Nota 6 2" xfId="5869" xr:uid="{00000000-0005-0000-0000-000010AF0000}"/>
    <cellStyle name="Nota 6 2 2" xfId="15044" xr:uid="{00000000-0005-0000-0000-000011AF0000}"/>
    <cellStyle name="Nota 6 3" xfId="14018" xr:uid="{00000000-0005-0000-0000-000012AF0000}"/>
    <cellStyle name="Nota 6 4" xfId="23010" xr:uid="{00000000-0005-0000-0000-000013AF0000}"/>
    <cellStyle name="Nota 7" xfId="5240" xr:uid="{00000000-0005-0000-0000-000014AF0000}"/>
    <cellStyle name="Nota 7 2" xfId="13823" xr:uid="{00000000-0005-0000-0000-000015AF0000}"/>
    <cellStyle name="Nota 7 3" xfId="23011" xr:uid="{00000000-0005-0000-0000-000016AF0000}"/>
    <cellStyle name="Nota 8" xfId="5241" xr:uid="{00000000-0005-0000-0000-000017AF0000}"/>
    <cellStyle name="Nota 8 2" xfId="23012" xr:uid="{00000000-0005-0000-0000-000018AF0000}"/>
    <cellStyle name="Nota 9" xfId="5242" xr:uid="{00000000-0005-0000-0000-000019AF0000}"/>
    <cellStyle name="Nota 9 2" xfId="23013" xr:uid="{00000000-0005-0000-0000-00001AAF0000}"/>
    <cellStyle name="Note 2" xfId="1642" xr:uid="{00000000-0005-0000-0000-00001BAF0000}"/>
    <cellStyle name="Note 2 2" xfId="7318" xr:uid="{00000000-0005-0000-0000-00001CAF0000}"/>
    <cellStyle name="Note 2 2 2" xfId="7319" xr:uid="{00000000-0005-0000-0000-00001DAF0000}"/>
    <cellStyle name="Note 2 2 2 2" xfId="23016" xr:uid="{00000000-0005-0000-0000-00001EAF0000}"/>
    <cellStyle name="Note 2 2 2 3" xfId="14160" xr:uid="{00000000-0005-0000-0000-00001FAF0000}"/>
    <cellStyle name="Note 2 2 3" xfId="23017" xr:uid="{00000000-0005-0000-0000-000020AF0000}"/>
    <cellStyle name="Note 2 2 4" xfId="23015" xr:uid="{00000000-0005-0000-0000-000021AF0000}"/>
    <cellStyle name="Note 2 2 5" xfId="45266" xr:uid="{00000000-0005-0000-0000-000022AF0000}"/>
    <cellStyle name="Note 2 2 6" xfId="14159" xr:uid="{00000000-0005-0000-0000-000023AF0000}"/>
    <cellStyle name="Note 2 3" xfId="7320" xr:uid="{00000000-0005-0000-0000-000024AF0000}"/>
    <cellStyle name="Note 2 3 2" xfId="23018" xr:uid="{00000000-0005-0000-0000-000025AF0000}"/>
    <cellStyle name="Note 2 3 3" xfId="14161" xr:uid="{00000000-0005-0000-0000-000026AF0000}"/>
    <cellStyle name="Note 2 4" xfId="23019" xr:uid="{00000000-0005-0000-0000-000027AF0000}"/>
    <cellStyle name="Note 2 5" xfId="23014" xr:uid="{00000000-0005-0000-0000-000028AF0000}"/>
    <cellStyle name="Note 2 6" xfId="45265" xr:uid="{00000000-0005-0000-0000-000029AF0000}"/>
    <cellStyle name="Note 2 7" xfId="14158" xr:uid="{00000000-0005-0000-0000-00002AAF0000}"/>
    <cellStyle name="Note 2 8" xfId="7317" xr:uid="{00000000-0005-0000-0000-00002BAF0000}"/>
    <cellStyle name="Note 3" xfId="23020" xr:uid="{00000000-0005-0000-0000-00002CAF0000}"/>
    <cellStyle name="Note 3 2" xfId="45267" xr:uid="{00000000-0005-0000-0000-00002DAF0000}"/>
    <cellStyle name="Note 4" xfId="23021" xr:uid="{00000000-0005-0000-0000-00002EAF0000}"/>
    <cellStyle name="Note 4 2" xfId="45268" xr:uid="{00000000-0005-0000-0000-00002FAF0000}"/>
    <cellStyle name="Notiz" xfId="1643" xr:uid="{00000000-0005-0000-0000-000030AF0000}"/>
    <cellStyle name="Nuovo" xfId="857" xr:uid="{00000000-0005-0000-0000-000031AF0000}"/>
    <cellStyle name="Nuovo 10" xfId="858" xr:uid="{00000000-0005-0000-0000-000032AF0000}"/>
    <cellStyle name="Nuovo 10 2" xfId="859" xr:uid="{00000000-0005-0000-0000-000033AF0000}"/>
    <cellStyle name="Nuovo 10 2 2" xfId="2792" xr:uid="{00000000-0005-0000-0000-000034AF0000}"/>
    <cellStyle name="Nuovo 10 2 2 2" xfId="9825" xr:uid="{00000000-0005-0000-0000-000035AF0000}"/>
    <cellStyle name="Nuovo 10 2 2 3" xfId="23025" xr:uid="{00000000-0005-0000-0000-000036AF0000}"/>
    <cellStyle name="Nuovo 10 2 3" xfId="9561" xr:uid="{00000000-0005-0000-0000-000037AF0000}"/>
    <cellStyle name="Nuovo 10 2 4" xfId="23024" xr:uid="{00000000-0005-0000-0000-000038AF0000}"/>
    <cellStyle name="Nuovo 10 3" xfId="860" xr:uid="{00000000-0005-0000-0000-000039AF0000}"/>
    <cellStyle name="Nuovo 10 3 2" xfId="861" xr:uid="{00000000-0005-0000-0000-00003AAF0000}"/>
    <cellStyle name="Nuovo 10 3 2 2" xfId="4670" xr:uid="{00000000-0005-0000-0000-00003BAF0000}"/>
    <cellStyle name="Nuovo 10 3 2 2 2" xfId="23028" xr:uid="{00000000-0005-0000-0000-00003CAF0000}"/>
    <cellStyle name="Nuovo 10 3 2 3" xfId="3840" xr:uid="{00000000-0005-0000-0000-00003DAF0000}"/>
    <cellStyle name="Nuovo 10 3 2 3 2" xfId="10379" xr:uid="{00000000-0005-0000-0000-00003EAF0000}"/>
    <cellStyle name="Nuovo 10 3 2 4" xfId="23027" xr:uid="{00000000-0005-0000-0000-00003FAF0000}"/>
    <cellStyle name="Nuovo 10 3 3" xfId="2793" xr:uid="{00000000-0005-0000-0000-000040AF0000}"/>
    <cellStyle name="Nuovo 10 3 3 2" xfId="5243" xr:uid="{00000000-0005-0000-0000-000041AF0000}"/>
    <cellStyle name="Nuovo 10 3 3 2 2" xfId="23030" xr:uid="{00000000-0005-0000-0000-000042AF0000}"/>
    <cellStyle name="Nuovo 10 3 3 3" xfId="23029" xr:uid="{00000000-0005-0000-0000-000043AF0000}"/>
    <cellStyle name="Nuovo 10 3 4" xfId="3331" xr:uid="{00000000-0005-0000-0000-000044AF0000}"/>
    <cellStyle name="Nuovo 10 3 4 2" xfId="10039" xr:uid="{00000000-0005-0000-0000-000045AF0000}"/>
    <cellStyle name="Nuovo 10 3 4 3" xfId="23031" xr:uid="{00000000-0005-0000-0000-000046AF0000}"/>
    <cellStyle name="Nuovo 10 3 5" xfId="8594" xr:uid="{00000000-0005-0000-0000-000047AF0000}"/>
    <cellStyle name="Nuovo 10 3 6" xfId="23026" xr:uid="{00000000-0005-0000-0000-000048AF0000}"/>
    <cellStyle name="Nuovo 10 3 7" xfId="1967" xr:uid="{00000000-0005-0000-0000-000049AF0000}"/>
    <cellStyle name="Nuovo 10 4" xfId="862" xr:uid="{00000000-0005-0000-0000-00004AAF0000}"/>
    <cellStyle name="Nuovo 10 4 2" xfId="5244" xr:uid="{00000000-0005-0000-0000-00004BAF0000}"/>
    <cellStyle name="Nuovo 10 4 2 2" xfId="5245" xr:uid="{00000000-0005-0000-0000-00004CAF0000}"/>
    <cellStyle name="Nuovo 10 4 2 2 2" xfId="23034" xr:uid="{00000000-0005-0000-0000-00004DAF0000}"/>
    <cellStyle name="Nuovo 10 4 2 3" xfId="14162" xr:uid="{00000000-0005-0000-0000-00004EAF0000}"/>
    <cellStyle name="Nuovo 10 4 2 4" xfId="23033" xr:uid="{00000000-0005-0000-0000-00004FAF0000}"/>
    <cellStyle name="Nuovo 10 4 2 5" xfId="13314" xr:uid="{00000000-0005-0000-0000-000050AF0000}"/>
    <cellStyle name="Nuovo 10 4 3" xfId="5246" xr:uid="{00000000-0005-0000-0000-000051AF0000}"/>
    <cellStyle name="Nuovo 10 4 3 2" xfId="23035" xr:uid="{00000000-0005-0000-0000-000052AF0000}"/>
    <cellStyle name="Nuovo 10 4 4" xfId="23032" xr:uid="{00000000-0005-0000-0000-000053AF0000}"/>
    <cellStyle name="Nuovo 10 4 5" xfId="2794" xr:uid="{00000000-0005-0000-0000-000054AF0000}"/>
    <cellStyle name="Nuovo 10 5" xfId="863" xr:uid="{00000000-0005-0000-0000-000055AF0000}"/>
    <cellStyle name="Nuovo 10 5 2" xfId="23036" xr:uid="{00000000-0005-0000-0000-000056AF0000}"/>
    <cellStyle name="Nuovo 10 6" xfId="2791" xr:uid="{00000000-0005-0000-0000-000057AF0000}"/>
    <cellStyle name="Nuovo 10 6 2" xfId="5871" xr:uid="{00000000-0005-0000-0000-000058AF0000}"/>
    <cellStyle name="Nuovo 10 7" xfId="23023" xr:uid="{00000000-0005-0000-0000-000059AF0000}"/>
    <cellStyle name="Nuovo 11" xfId="864" xr:uid="{00000000-0005-0000-0000-00005AAF0000}"/>
    <cellStyle name="Nuovo 11 2" xfId="865" xr:uid="{00000000-0005-0000-0000-00005BAF0000}"/>
    <cellStyle name="Nuovo 11 2 2" xfId="2796" xr:uid="{00000000-0005-0000-0000-00005CAF0000}"/>
    <cellStyle name="Nuovo 11 2 2 2" xfId="9826" xr:uid="{00000000-0005-0000-0000-00005DAF0000}"/>
    <cellStyle name="Nuovo 11 2 2 3" xfId="23039" xr:uid="{00000000-0005-0000-0000-00005EAF0000}"/>
    <cellStyle name="Nuovo 11 2 3" xfId="9562" xr:uid="{00000000-0005-0000-0000-00005FAF0000}"/>
    <cellStyle name="Nuovo 11 2 4" xfId="23038" xr:uid="{00000000-0005-0000-0000-000060AF0000}"/>
    <cellStyle name="Nuovo 11 3" xfId="866" xr:uid="{00000000-0005-0000-0000-000061AF0000}"/>
    <cellStyle name="Nuovo 11 3 2" xfId="867" xr:uid="{00000000-0005-0000-0000-000062AF0000}"/>
    <cellStyle name="Nuovo 11 3 2 2" xfId="4671" xr:uid="{00000000-0005-0000-0000-000063AF0000}"/>
    <cellStyle name="Nuovo 11 3 2 2 2" xfId="23042" xr:uid="{00000000-0005-0000-0000-000064AF0000}"/>
    <cellStyle name="Nuovo 11 3 2 3" xfId="3841" xr:uid="{00000000-0005-0000-0000-000065AF0000}"/>
    <cellStyle name="Nuovo 11 3 2 3 2" xfId="10380" xr:uid="{00000000-0005-0000-0000-000066AF0000}"/>
    <cellStyle name="Nuovo 11 3 2 4" xfId="23041" xr:uid="{00000000-0005-0000-0000-000067AF0000}"/>
    <cellStyle name="Nuovo 11 3 3" xfId="2797" xr:uid="{00000000-0005-0000-0000-000068AF0000}"/>
    <cellStyle name="Nuovo 11 3 3 2" xfId="5247" xr:uid="{00000000-0005-0000-0000-000069AF0000}"/>
    <cellStyle name="Nuovo 11 3 3 2 2" xfId="23044" xr:uid="{00000000-0005-0000-0000-00006AAF0000}"/>
    <cellStyle name="Nuovo 11 3 3 3" xfId="23043" xr:uid="{00000000-0005-0000-0000-00006BAF0000}"/>
    <cellStyle name="Nuovo 11 3 4" xfId="3332" xr:uid="{00000000-0005-0000-0000-00006CAF0000}"/>
    <cellStyle name="Nuovo 11 3 4 2" xfId="10040" xr:uid="{00000000-0005-0000-0000-00006DAF0000}"/>
    <cellStyle name="Nuovo 11 3 4 3" xfId="23045" xr:uid="{00000000-0005-0000-0000-00006EAF0000}"/>
    <cellStyle name="Nuovo 11 3 5" xfId="7830" xr:uid="{00000000-0005-0000-0000-00006FAF0000}"/>
    <cellStyle name="Nuovo 11 3 6" xfId="23040" xr:uid="{00000000-0005-0000-0000-000070AF0000}"/>
    <cellStyle name="Nuovo 11 3 7" xfId="1968" xr:uid="{00000000-0005-0000-0000-000071AF0000}"/>
    <cellStyle name="Nuovo 11 4" xfId="868" xr:uid="{00000000-0005-0000-0000-000072AF0000}"/>
    <cellStyle name="Nuovo 11 4 2" xfId="5248" xr:uid="{00000000-0005-0000-0000-000073AF0000}"/>
    <cellStyle name="Nuovo 11 4 2 2" xfId="5249" xr:uid="{00000000-0005-0000-0000-000074AF0000}"/>
    <cellStyle name="Nuovo 11 4 2 2 2" xfId="23048" xr:uid="{00000000-0005-0000-0000-000075AF0000}"/>
    <cellStyle name="Nuovo 11 4 2 3" xfId="14163" xr:uid="{00000000-0005-0000-0000-000076AF0000}"/>
    <cellStyle name="Nuovo 11 4 2 4" xfId="23047" xr:uid="{00000000-0005-0000-0000-000077AF0000}"/>
    <cellStyle name="Nuovo 11 4 2 5" xfId="13313" xr:uid="{00000000-0005-0000-0000-000078AF0000}"/>
    <cellStyle name="Nuovo 11 4 3" xfId="5250" xr:uid="{00000000-0005-0000-0000-000079AF0000}"/>
    <cellStyle name="Nuovo 11 4 3 2" xfId="23049" xr:uid="{00000000-0005-0000-0000-00007AAF0000}"/>
    <cellStyle name="Nuovo 11 4 4" xfId="23046" xr:uid="{00000000-0005-0000-0000-00007BAF0000}"/>
    <cellStyle name="Nuovo 11 4 5" xfId="2798" xr:uid="{00000000-0005-0000-0000-00007CAF0000}"/>
    <cellStyle name="Nuovo 11 5" xfId="869" xr:uid="{00000000-0005-0000-0000-00007DAF0000}"/>
    <cellStyle name="Nuovo 11 5 2" xfId="23050" xr:uid="{00000000-0005-0000-0000-00007EAF0000}"/>
    <cellStyle name="Nuovo 11 6" xfId="2795" xr:uid="{00000000-0005-0000-0000-00007FAF0000}"/>
    <cellStyle name="Nuovo 11 6 2" xfId="5872" xr:uid="{00000000-0005-0000-0000-000080AF0000}"/>
    <cellStyle name="Nuovo 11 7" xfId="23037" xr:uid="{00000000-0005-0000-0000-000081AF0000}"/>
    <cellStyle name="Nuovo 12" xfId="870" xr:uid="{00000000-0005-0000-0000-000082AF0000}"/>
    <cellStyle name="Nuovo 12 2" xfId="871" xr:uid="{00000000-0005-0000-0000-000083AF0000}"/>
    <cellStyle name="Nuovo 12 2 2" xfId="2800" xr:uid="{00000000-0005-0000-0000-000084AF0000}"/>
    <cellStyle name="Nuovo 12 2 2 2" xfId="9827" xr:uid="{00000000-0005-0000-0000-000085AF0000}"/>
    <cellStyle name="Nuovo 12 2 2 3" xfId="23053" xr:uid="{00000000-0005-0000-0000-000086AF0000}"/>
    <cellStyle name="Nuovo 12 2 3" xfId="9563" xr:uid="{00000000-0005-0000-0000-000087AF0000}"/>
    <cellStyle name="Nuovo 12 2 4" xfId="23052" xr:uid="{00000000-0005-0000-0000-000088AF0000}"/>
    <cellStyle name="Nuovo 12 3" xfId="872" xr:uid="{00000000-0005-0000-0000-000089AF0000}"/>
    <cellStyle name="Nuovo 12 3 2" xfId="873" xr:uid="{00000000-0005-0000-0000-00008AAF0000}"/>
    <cellStyle name="Nuovo 12 3 2 2" xfId="4672" xr:uid="{00000000-0005-0000-0000-00008BAF0000}"/>
    <cellStyle name="Nuovo 12 3 2 2 2" xfId="23056" xr:uid="{00000000-0005-0000-0000-00008CAF0000}"/>
    <cellStyle name="Nuovo 12 3 2 3" xfId="3842" xr:uid="{00000000-0005-0000-0000-00008DAF0000}"/>
    <cellStyle name="Nuovo 12 3 2 3 2" xfId="10381" xr:uid="{00000000-0005-0000-0000-00008EAF0000}"/>
    <cellStyle name="Nuovo 12 3 2 4" xfId="23055" xr:uid="{00000000-0005-0000-0000-00008FAF0000}"/>
    <cellStyle name="Nuovo 12 3 3" xfId="2801" xr:uid="{00000000-0005-0000-0000-000090AF0000}"/>
    <cellStyle name="Nuovo 12 3 3 2" xfId="5251" xr:uid="{00000000-0005-0000-0000-000091AF0000}"/>
    <cellStyle name="Nuovo 12 3 3 2 2" xfId="23058" xr:uid="{00000000-0005-0000-0000-000092AF0000}"/>
    <cellStyle name="Nuovo 12 3 3 3" xfId="23057" xr:uid="{00000000-0005-0000-0000-000093AF0000}"/>
    <cellStyle name="Nuovo 12 3 4" xfId="3333" xr:uid="{00000000-0005-0000-0000-000094AF0000}"/>
    <cellStyle name="Nuovo 12 3 4 2" xfId="10041" xr:uid="{00000000-0005-0000-0000-000095AF0000}"/>
    <cellStyle name="Nuovo 12 3 4 3" xfId="23059" xr:uid="{00000000-0005-0000-0000-000096AF0000}"/>
    <cellStyle name="Nuovo 12 3 5" xfId="7517" xr:uid="{00000000-0005-0000-0000-000097AF0000}"/>
    <cellStyle name="Nuovo 12 3 6" xfId="23054" xr:uid="{00000000-0005-0000-0000-000098AF0000}"/>
    <cellStyle name="Nuovo 12 3 7" xfId="1969" xr:uid="{00000000-0005-0000-0000-000099AF0000}"/>
    <cellStyle name="Nuovo 12 4" xfId="874" xr:uid="{00000000-0005-0000-0000-00009AAF0000}"/>
    <cellStyle name="Nuovo 12 4 2" xfId="5252" xr:uid="{00000000-0005-0000-0000-00009BAF0000}"/>
    <cellStyle name="Nuovo 12 4 2 2" xfId="5253" xr:uid="{00000000-0005-0000-0000-00009CAF0000}"/>
    <cellStyle name="Nuovo 12 4 2 2 2" xfId="23062" xr:uid="{00000000-0005-0000-0000-00009DAF0000}"/>
    <cellStyle name="Nuovo 12 4 2 3" xfId="14164" xr:uid="{00000000-0005-0000-0000-00009EAF0000}"/>
    <cellStyle name="Nuovo 12 4 2 4" xfId="23061" xr:uid="{00000000-0005-0000-0000-00009FAF0000}"/>
    <cellStyle name="Nuovo 12 4 2 5" xfId="13312" xr:uid="{00000000-0005-0000-0000-0000A0AF0000}"/>
    <cellStyle name="Nuovo 12 4 3" xfId="5254" xr:uid="{00000000-0005-0000-0000-0000A1AF0000}"/>
    <cellStyle name="Nuovo 12 4 3 2" xfId="23063" xr:uid="{00000000-0005-0000-0000-0000A2AF0000}"/>
    <cellStyle name="Nuovo 12 4 4" xfId="23060" xr:uid="{00000000-0005-0000-0000-0000A3AF0000}"/>
    <cellStyle name="Nuovo 12 4 5" xfId="2802" xr:uid="{00000000-0005-0000-0000-0000A4AF0000}"/>
    <cellStyle name="Nuovo 12 5" xfId="875" xr:uid="{00000000-0005-0000-0000-0000A5AF0000}"/>
    <cellStyle name="Nuovo 12 5 2" xfId="23064" xr:uid="{00000000-0005-0000-0000-0000A6AF0000}"/>
    <cellStyle name="Nuovo 12 6" xfId="2799" xr:uid="{00000000-0005-0000-0000-0000A7AF0000}"/>
    <cellStyle name="Nuovo 12 6 2" xfId="5873" xr:uid="{00000000-0005-0000-0000-0000A8AF0000}"/>
    <cellStyle name="Nuovo 12 7" xfId="23051" xr:uid="{00000000-0005-0000-0000-0000A9AF0000}"/>
    <cellStyle name="Nuovo 13" xfId="876" xr:uid="{00000000-0005-0000-0000-0000AAAF0000}"/>
    <cellStyle name="Nuovo 13 2" xfId="877" xr:uid="{00000000-0005-0000-0000-0000ABAF0000}"/>
    <cellStyle name="Nuovo 13 2 2" xfId="2804" xr:uid="{00000000-0005-0000-0000-0000ACAF0000}"/>
    <cellStyle name="Nuovo 13 2 2 2" xfId="9828" xr:uid="{00000000-0005-0000-0000-0000ADAF0000}"/>
    <cellStyle name="Nuovo 13 2 2 3" xfId="23067" xr:uid="{00000000-0005-0000-0000-0000AEAF0000}"/>
    <cellStyle name="Nuovo 13 2 3" xfId="9564" xr:uid="{00000000-0005-0000-0000-0000AFAF0000}"/>
    <cellStyle name="Nuovo 13 2 4" xfId="23066" xr:uid="{00000000-0005-0000-0000-0000B0AF0000}"/>
    <cellStyle name="Nuovo 13 3" xfId="878" xr:uid="{00000000-0005-0000-0000-0000B1AF0000}"/>
    <cellStyle name="Nuovo 13 3 2" xfId="879" xr:uid="{00000000-0005-0000-0000-0000B2AF0000}"/>
    <cellStyle name="Nuovo 13 3 2 2" xfId="4673" xr:uid="{00000000-0005-0000-0000-0000B3AF0000}"/>
    <cellStyle name="Nuovo 13 3 2 2 2" xfId="23070" xr:uid="{00000000-0005-0000-0000-0000B4AF0000}"/>
    <cellStyle name="Nuovo 13 3 2 3" xfId="3843" xr:uid="{00000000-0005-0000-0000-0000B5AF0000}"/>
    <cellStyle name="Nuovo 13 3 2 3 2" xfId="10382" xr:uid="{00000000-0005-0000-0000-0000B6AF0000}"/>
    <cellStyle name="Nuovo 13 3 2 4" xfId="23069" xr:uid="{00000000-0005-0000-0000-0000B7AF0000}"/>
    <cellStyle name="Nuovo 13 3 3" xfId="2805" xr:uid="{00000000-0005-0000-0000-0000B8AF0000}"/>
    <cellStyle name="Nuovo 13 3 3 2" xfId="5255" xr:uid="{00000000-0005-0000-0000-0000B9AF0000}"/>
    <cellStyle name="Nuovo 13 3 3 2 2" xfId="23072" xr:uid="{00000000-0005-0000-0000-0000BAAF0000}"/>
    <cellStyle name="Nuovo 13 3 3 3" xfId="23071" xr:uid="{00000000-0005-0000-0000-0000BBAF0000}"/>
    <cellStyle name="Nuovo 13 3 4" xfId="3334" xr:uid="{00000000-0005-0000-0000-0000BCAF0000}"/>
    <cellStyle name="Nuovo 13 3 4 2" xfId="10042" xr:uid="{00000000-0005-0000-0000-0000BDAF0000}"/>
    <cellStyle name="Nuovo 13 3 4 3" xfId="23073" xr:uid="{00000000-0005-0000-0000-0000BEAF0000}"/>
    <cellStyle name="Nuovo 13 3 5" xfId="8560" xr:uid="{00000000-0005-0000-0000-0000BFAF0000}"/>
    <cellStyle name="Nuovo 13 3 6" xfId="23068" xr:uid="{00000000-0005-0000-0000-0000C0AF0000}"/>
    <cellStyle name="Nuovo 13 3 7" xfId="1970" xr:uid="{00000000-0005-0000-0000-0000C1AF0000}"/>
    <cellStyle name="Nuovo 13 4" xfId="880" xr:uid="{00000000-0005-0000-0000-0000C2AF0000}"/>
    <cellStyle name="Nuovo 13 4 2" xfId="5256" xr:uid="{00000000-0005-0000-0000-0000C3AF0000}"/>
    <cellStyle name="Nuovo 13 4 2 2" xfId="5257" xr:uid="{00000000-0005-0000-0000-0000C4AF0000}"/>
    <cellStyle name="Nuovo 13 4 2 2 2" xfId="23076" xr:uid="{00000000-0005-0000-0000-0000C5AF0000}"/>
    <cellStyle name="Nuovo 13 4 2 3" xfId="14165" xr:uid="{00000000-0005-0000-0000-0000C6AF0000}"/>
    <cellStyle name="Nuovo 13 4 2 4" xfId="23075" xr:uid="{00000000-0005-0000-0000-0000C7AF0000}"/>
    <cellStyle name="Nuovo 13 4 2 5" xfId="13311" xr:uid="{00000000-0005-0000-0000-0000C8AF0000}"/>
    <cellStyle name="Nuovo 13 4 3" xfId="5258" xr:uid="{00000000-0005-0000-0000-0000C9AF0000}"/>
    <cellStyle name="Nuovo 13 4 3 2" xfId="23077" xr:uid="{00000000-0005-0000-0000-0000CAAF0000}"/>
    <cellStyle name="Nuovo 13 4 4" xfId="23074" xr:uid="{00000000-0005-0000-0000-0000CBAF0000}"/>
    <cellStyle name="Nuovo 13 4 5" xfId="2806" xr:uid="{00000000-0005-0000-0000-0000CCAF0000}"/>
    <cellStyle name="Nuovo 13 5" xfId="881" xr:uid="{00000000-0005-0000-0000-0000CDAF0000}"/>
    <cellStyle name="Nuovo 13 5 2" xfId="23078" xr:uid="{00000000-0005-0000-0000-0000CEAF0000}"/>
    <cellStyle name="Nuovo 13 6" xfId="2803" xr:uid="{00000000-0005-0000-0000-0000CFAF0000}"/>
    <cellStyle name="Nuovo 13 6 2" xfId="5874" xr:uid="{00000000-0005-0000-0000-0000D0AF0000}"/>
    <cellStyle name="Nuovo 13 7" xfId="23065" xr:uid="{00000000-0005-0000-0000-0000D1AF0000}"/>
    <cellStyle name="Nuovo 14" xfId="882" xr:uid="{00000000-0005-0000-0000-0000D2AF0000}"/>
    <cellStyle name="Nuovo 14 2" xfId="883" xr:uid="{00000000-0005-0000-0000-0000D3AF0000}"/>
    <cellStyle name="Nuovo 14 2 2" xfId="2808" xr:uid="{00000000-0005-0000-0000-0000D4AF0000}"/>
    <cellStyle name="Nuovo 14 2 2 2" xfId="9829" xr:uid="{00000000-0005-0000-0000-0000D5AF0000}"/>
    <cellStyle name="Nuovo 14 2 2 3" xfId="23081" xr:uid="{00000000-0005-0000-0000-0000D6AF0000}"/>
    <cellStyle name="Nuovo 14 2 3" xfId="9565" xr:uid="{00000000-0005-0000-0000-0000D7AF0000}"/>
    <cellStyle name="Nuovo 14 2 4" xfId="23080" xr:uid="{00000000-0005-0000-0000-0000D8AF0000}"/>
    <cellStyle name="Nuovo 14 3" xfId="884" xr:uid="{00000000-0005-0000-0000-0000D9AF0000}"/>
    <cellStyle name="Nuovo 14 3 2" xfId="885" xr:uid="{00000000-0005-0000-0000-0000DAAF0000}"/>
    <cellStyle name="Nuovo 14 3 2 2" xfId="4674" xr:uid="{00000000-0005-0000-0000-0000DBAF0000}"/>
    <cellStyle name="Nuovo 14 3 2 2 2" xfId="23084" xr:uid="{00000000-0005-0000-0000-0000DCAF0000}"/>
    <cellStyle name="Nuovo 14 3 2 3" xfId="3844" xr:uid="{00000000-0005-0000-0000-0000DDAF0000}"/>
    <cellStyle name="Nuovo 14 3 2 3 2" xfId="10383" xr:uid="{00000000-0005-0000-0000-0000DEAF0000}"/>
    <cellStyle name="Nuovo 14 3 2 4" xfId="23083" xr:uid="{00000000-0005-0000-0000-0000DFAF0000}"/>
    <cellStyle name="Nuovo 14 3 3" xfId="2809" xr:uid="{00000000-0005-0000-0000-0000E0AF0000}"/>
    <cellStyle name="Nuovo 14 3 3 2" xfId="5259" xr:uid="{00000000-0005-0000-0000-0000E1AF0000}"/>
    <cellStyle name="Nuovo 14 3 3 2 2" xfId="23086" xr:uid="{00000000-0005-0000-0000-0000E2AF0000}"/>
    <cellStyle name="Nuovo 14 3 3 3" xfId="23085" xr:uid="{00000000-0005-0000-0000-0000E3AF0000}"/>
    <cellStyle name="Nuovo 14 3 4" xfId="3335" xr:uid="{00000000-0005-0000-0000-0000E4AF0000}"/>
    <cellStyle name="Nuovo 14 3 4 2" xfId="10043" xr:uid="{00000000-0005-0000-0000-0000E5AF0000}"/>
    <cellStyle name="Nuovo 14 3 4 3" xfId="23087" xr:uid="{00000000-0005-0000-0000-0000E6AF0000}"/>
    <cellStyle name="Nuovo 14 3 5" xfId="8470" xr:uid="{00000000-0005-0000-0000-0000E7AF0000}"/>
    <cellStyle name="Nuovo 14 3 6" xfId="23082" xr:uid="{00000000-0005-0000-0000-0000E8AF0000}"/>
    <cellStyle name="Nuovo 14 3 7" xfId="1971" xr:uid="{00000000-0005-0000-0000-0000E9AF0000}"/>
    <cellStyle name="Nuovo 14 4" xfId="886" xr:uid="{00000000-0005-0000-0000-0000EAAF0000}"/>
    <cellStyle name="Nuovo 14 4 2" xfId="5260" xr:uid="{00000000-0005-0000-0000-0000EBAF0000}"/>
    <cellStyle name="Nuovo 14 4 2 2" xfId="5261" xr:uid="{00000000-0005-0000-0000-0000ECAF0000}"/>
    <cellStyle name="Nuovo 14 4 2 2 2" xfId="23090" xr:uid="{00000000-0005-0000-0000-0000EDAF0000}"/>
    <cellStyle name="Nuovo 14 4 2 3" xfId="14166" xr:uid="{00000000-0005-0000-0000-0000EEAF0000}"/>
    <cellStyle name="Nuovo 14 4 2 4" xfId="23089" xr:uid="{00000000-0005-0000-0000-0000EFAF0000}"/>
    <cellStyle name="Nuovo 14 4 2 5" xfId="13310" xr:uid="{00000000-0005-0000-0000-0000F0AF0000}"/>
    <cellStyle name="Nuovo 14 4 3" xfId="5262" xr:uid="{00000000-0005-0000-0000-0000F1AF0000}"/>
    <cellStyle name="Nuovo 14 4 3 2" xfId="23091" xr:uid="{00000000-0005-0000-0000-0000F2AF0000}"/>
    <cellStyle name="Nuovo 14 4 4" xfId="23088" xr:uid="{00000000-0005-0000-0000-0000F3AF0000}"/>
    <cellStyle name="Nuovo 14 4 5" xfId="2810" xr:uid="{00000000-0005-0000-0000-0000F4AF0000}"/>
    <cellStyle name="Nuovo 14 5" xfId="887" xr:uid="{00000000-0005-0000-0000-0000F5AF0000}"/>
    <cellStyle name="Nuovo 14 5 2" xfId="23092" xr:uid="{00000000-0005-0000-0000-0000F6AF0000}"/>
    <cellStyle name="Nuovo 14 6" xfId="2807" xr:uid="{00000000-0005-0000-0000-0000F7AF0000}"/>
    <cellStyle name="Nuovo 14 6 2" xfId="5875" xr:uid="{00000000-0005-0000-0000-0000F8AF0000}"/>
    <cellStyle name="Nuovo 14 7" xfId="23079" xr:uid="{00000000-0005-0000-0000-0000F9AF0000}"/>
    <cellStyle name="Nuovo 15" xfId="888" xr:uid="{00000000-0005-0000-0000-0000FAAF0000}"/>
    <cellStyle name="Nuovo 15 2" xfId="889" xr:uid="{00000000-0005-0000-0000-0000FBAF0000}"/>
    <cellStyle name="Nuovo 15 2 2" xfId="2812" xr:uid="{00000000-0005-0000-0000-0000FCAF0000}"/>
    <cellStyle name="Nuovo 15 2 2 2" xfId="9830" xr:uid="{00000000-0005-0000-0000-0000FDAF0000}"/>
    <cellStyle name="Nuovo 15 2 2 3" xfId="23095" xr:uid="{00000000-0005-0000-0000-0000FEAF0000}"/>
    <cellStyle name="Nuovo 15 2 3" xfId="9566" xr:uid="{00000000-0005-0000-0000-0000FFAF0000}"/>
    <cellStyle name="Nuovo 15 2 4" xfId="23094" xr:uid="{00000000-0005-0000-0000-000000B00000}"/>
    <cellStyle name="Nuovo 15 3" xfId="890" xr:uid="{00000000-0005-0000-0000-000001B00000}"/>
    <cellStyle name="Nuovo 15 3 2" xfId="891" xr:uid="{00000000-0005-0000-0000-000002B00000}"/>
    <cellStyle name="Nuovo 15 3 2 2" xfId="4675" xr:uid="{00000000-0005-0000-0000-000003B00000}"/>
    <cellStyle name="Nuovo 15 3 2 2 2" xfId="23098" xr:uid="{00000000-0005-0000-0000-000004B00000}"/>
    <cellStyle name="Nuovo 15 3 2 3" xfId="3845" xr:uid="{00000000-0005-0000-0000-000005B00000}"/>
    <cellStyle name="Nuovo 15 3 2 3 2" xfId="10384" xr:uid="{00000000-0005-0000-0000-000006B00000}"/>
    <cellStyle name="Nuovo 15 3 2 4" xfId="23097" xr:uid="{00000000-0005-0000-0000-000007B00000}"/>
    <cellStyle name="Nuovo 15 3 3" xfId="2813" xr:uid="{00000000-0005-0000-0000-000008B00000}"/>
    <cellStyle name="Nuovo 15 3 3 2" xfId="5263" xr:uid="{00000000-0005-0000-0000-000009B00000}"/>
    <cellStyle name="Nuovo 15 3 3 2 2" xfId="23100" xr:uid="{00000000-0005-0000-0000-00000AB00000}"/>
    <cellStyle name="Nuovo 15 3 3 3" xfId="23099" xr:uid="{00000000-0005-0000-0000-00000BB00000}"/>
    <cellStyle name="Nuovo 15 3 4" xfId="3336" xr:uid="{00000000-0005-0000-0000-00000CB00000}"/>
    <cellStyle name="Nuovo 15 3 4 2" xfId="10044" xr:uid="{00000000-0005-0000-0000-00000DB00000}"/>
    <cellStyle name="Nuovo 15 3 4 3" xfId="23101" xr:uid="{00000000-0005-0000-0000-00000EB00000}"/>
    <cellStyle name="Nuovo 15 3 5" xfId="7829" xr:uid="{00000000-0005-0000-0000-00000FB00000}"/>
    <cellStyle name="Nuovo 15 3 6" xfId="23096" xr:uid="{00000000-0005-0000-0000-000010B00000}"/>
    <cellStyle name="Nuovo 15 3 7" xfId="1972" xr:uid="{00000000-0005-0000-0000-000011B00000}"/>
    <cellStyle name="Nuovo 15 4" xfId="892" xr:uid="{00000000-0005-0000-0000-000012B00000}"/>
    <cellStyle name="Nuovo 15 4 2" xfId="5264" xr:uid="{00000000-0005-0000-0000-000013B00000}"/>
    <cellStyle name="Nuovo 15 4 2 2" xfId="5265" xr:uid="{00000000-0005-0000-0000-000014B00000}"/>
    <cellStyle name="Nuovo 15 4 2 2 2" xfId="23104" xr:uid="{00000000-0005-0000-0000-000015B00000}"/>
    <cellStyle name="Nuovo 15 4 2 3" xfId="14167" xr:uid="{00000000-0005-0000-0000-000016B00000}"/>
    <cellStyle name="Nuovo 15 4 2 4" xfId="23103" xr:uid="{00000000-0005-0000-0000-000017B00000}"/>
    <cellStyle name="Nuovo 15 4 2 5" xfId="13309" xr:uid="{00000000-0005-0000-0000-000018B00000}"/>
    <cellStyle name="Nuovo 15 4 3" xfId="5266" xr:uid="{00000000-0005-0000-0000-000019B00000}"/>
    <cellStyle name="Nuovo 15 4 3 2" xfId="23105" xr:uid="{00000000-0005-0000-0000-00001AB00000}"/>
    <cellStyle name="Nuovo 15 4 4" xfId="23102" xr:uid="{00000000-0005-0000-0000-00001BB00000}"/>
    <cellStyle name="Nuovo 15 4 5" xfId="2814" xr:uid="{00000000-0005-0000-0000-00001CB00000}"/>
    <cellStyle name="Nuovo 15 5" xfId="893" xr:uid="{00000000-0005-0000-0000-00001DB00000}"/>
    <cellStyle name="Nuovo 15 5 2" xfId="23106" xr:uid="{00000000-0005-0000-0000-00001EB00000}"/>
    <cellStyle name="Nuovo 15 6" xfId="2811" xr:uid="{00000000-0005-0000-0000-00001FB00000}"/>
    <cellStyle name="Nuovo 15 6 2" xfId="5876" xr:uid="{00000000-0005-0000-0000-000020B00000}"/>
    <cellStyle name="Nuovo 15 7" xfId="23093" xr:uid="{00000000-0005-0000-0000-000021B00000}"/>
    <cellStyle name="Nuovo 16" xfId="894" xr:uid="{00000000-0005-0000-0000-000022B00000}"/>
    <cellStyle name="Nuovo 16 2" xfId="895" xr:uid="{00000000-0005-0000-0000-000023B00000}"/>
    <cellStyle name="Nuovo 16 2 2" xfId="2816" xr:uid="{00000000-0005-0000-0000-000024B00000}"/>
    <cellStyle name="Nuovo 16 2 2 2" xfId="9831" xr:uid="{00000000-0005-0000-0000-000025B00000}"/>
    <cellStyle name="Nuovo 16 2 2 3" xfId="23109" xr:uid="{00000000-0005-0000-0000-000026B00000}"/>
    <cellStyle name="Nuovo 16 2 3" xfId="9567" xr:uid="{00000000-0005-0000-0000-000027B00000}"/>
    <cellStyle name="Nuovo 16 2 4" xfId="23108" xr:uid="{00000000-0005-0000-0000-000028B00000}"/>
    <cellStyle name="Nuovo 16 3" xfId="896" xr:uid="{00000000-0005-0000-0000-000029B00000}"/>
    <cellStyle name="Nuovo 16 3 2" xfId="897" xr:uid="{00000000-0005-0000-0000-00002AB00000}"/>
    <cellStyle name="Nuovo 16 3 2 2" xfId="4676" xr:uid="{00000000-0005-0000-0000-00002BB00000}"/>
    <cellStyle name="Nuovo 16 3 2 2 2" xfId="23112" xr:uid="{00000000-0005-0000-0000-00002CB00000}"/>
    <cellStyle name="Nuovo 16 3 2 3" xfId="3846" xr:uid="{00000000-0005-0000-0000-00002DB00000}"/>
    <cellStyle name="Nuovo 16 3 2 3 2" xfId="10385" xr:uid="{00000000-0005-0000-0000-00002EB00000}"/>
    <cellStyle name="Nuovo 16 3 2 4" xfId="23111" xr:uid="{00000000-0005-0000-0000-00002FB00000}"/>
    <cellStyle name="Nuovo 16 3 3" xfId="2817" xr:uid="{00000000-0005-0000-0000-000030B00000}"/>
    <cellStyle name="Nuovo 16 3 3 2" xfId="5267" xr:uid="{00000000-0005-0000-0000-000031B00000}"/>
    <cellStyle name="Nuovo 16 3 3 2 2" xfId="23114" xr:uid="{00000000-0005-0000-0000-000032B00000}"/>
    <cellStyle name="Nuovo 16 3 3 3" xfId="23113" xr:uid="{00000000-0005-0000-0000-000033B00000}"/>
    <cellStyle name="Nuovo 16 3 4" xfId="3337" xr:uid="{00000000-0005-0000-0000-000034B00000}"/>
    <cellStyle name="Nuovo 16 3 4 2" xfId="10045" xr:uid="{00000000-0005-0000-0000-000035B00000}"/>
    <cellStyle name="Nuovo 16 3 4 3" xfId="23115" xr:uid="{00000000-0005-0000-0000-000036B00000}"/>
    <cellStyle name="Nuovo 16 3 5" xfId="7427" xr:uid="{00000000-0005-0000-0000-000037B00000}"/>
    <cellStyle name="Nuovo 16 3 6" xfId="23110" xr:uid="{00000000-0005-0000-0000-000038B00000}"/>
    <cellStyle name="Nuovo 16 3 7" xfId="1973" xr:uid="{00000000-0005-0000-0000-000039B00000}"/>
    <cellStyle name="Nuovo 16 4" xfId="898" xr:uid="{00000000-0005-0000-0000-00003AB00000}"/>
    <cellStyle name="Nuovo 16 4 2" xfId="5268" xr:uid="{00000000-0005-0000-0000-00003BB00000}"/>
    <cellStyle name="Nuovo 16 4 2 2" xfId="5269" xr:uid="{00000000-0005-0000-0000-00003CB00000}"/>
    <cellStyle name="Nuovo 16 4 2 2 2" xfId="23118" xr:uid="{00000000-0005-0000-0000-00003DB00000}"/>
    <cellStyle name="Nuovo 16 4 2 3" xfId="14168" xr:uid="{00000000-0005-0000-0000-00003EB00000}"/>
    <cellStyle name="Nuovo 16 4 2 4" xfId="23117" xr:uid="{00000000-0005-0000-0000-00003FB00000}"/>
    <cellStyle name="Nuovo 16 4 2 5" xfId="13306" xr:uid="{00000000-0005-0000-0000-000040B00000}"/>
    <cellStyle name="Nuovo 16 4 3" xfId="5270" xr:uid="{00000000-0005-0000-0000-000041B00000}"/>
    <cellStyle name="Nuovo 16 4 3 2" xfId="23119" xr:uid="{00000000-0005-0000-0000-000042B00000}"/>
    <cellStyle name="Nuovo 16 4 4" xfId="23116" xr:uid="{00000000-0005-0000-0000-000043B00000}"/>
    <cellStyle name="Nuovo 16 4 5" xfId="2818" xr:uid="{00000000-0005-0000-0000-000044B00000}"/>
    <cellStyle name="Nuovo 16 5" xfId="899" xr:uid="{00000000-0005-0000-0000-000045B00000}"/>
    <cellStyle name="Nuovo 16 5 2" xfId="23120" xr:uid="{00000000-0005-0000-0000-000046B00000}"/>
    <cellStyle name="Nuovo 16 6" xfId="2815" xr:uid="{00000000-0005-0000-0000-000047B00000}"/>
    <cellStyle name="Nuovo 16 6 2" xfId="5877" xr:uid="{00000000-0005-0000-0000-000048B00000}"/>
    <cellStyle name="Nuovo 16 7" xfId="23107" xr:uid="{00000000-0005-0000-0000-000049B00000}"/>
    <cellStyle name="Nuovo 17" xfId="900" xr:uid="{00000000-0005-0000-0000-00004AB00000}"/>
    <cellStyle name="Nuovo 17 2" xfId="901" xr:uid="{00000000-0005-0000-0000-00004BB00000}"/>
    <cellStyle name="Nuovo 17 2 2" xfId="2820" xr:uid="{00000000-0005-0000-0000-00004CB00000}"/>
    <cellStyle name="Nuovo 17 2 2 2" xfId="9832" xr:uid="{00000000-0005-0000-0000-00004DB00000}"/>
    <cellStyle name="Nuovo 17 2 2 3" xfId="23123" xr:uid="{00000000-0005-0000-0000-00004EB00000}"/>
    <cellStyle name="Nuovo 17 2 3" xfId="9568" xr:uid="{00000000-0005-0000-0000-00004FB00000}"/>
    <cellStyle name="Nuovo 17 2 4" xfId="23122" xr:uid="{00000000-0005-0000-0000-000050B00000}"/>
    <cellStyle name="Nuovo 17 3" xfId="902" xr:uid="{00000000-0005-0000-0000-000051B00000}"/>
    <cellStyle name="Nuovo 17 3 2" xfId="903" xr:uid="{00000000-0005-0000-0000-000052B00000}"/>
    <cellStyle name="Nuovo 17 3 2 2" xfId="4677" xr:uid="{00000000-0005-0000-0000-000053B00000}"/>
    <cellStyle name="Nuovo 17 3 2 2 2" xfId="23126" xr:uid="{00000000-0005-0000-0000-000054B00000}"/>
    <cellStyle name="Nuovo 17 3 2 3" xfId="3847" xr:uid="{00000000-0005-0000-0000-000055B00000}"/>
    <cellStyle name="Nuovo 17 3 2 3 2" xfId="10386" xr:uid="{00000000-0005-0000-0000-000056B00000}"/>
    <cellStyle name="Nuovo 17 3 2 4" xfId="23125" xr:uid="{00000000-0005-0000-0000-000057B00000}"/>
    <cellStyle name="Nuovo 17 3 3" xfId="2821" xr:uid="{00000000-0005-0000-0000-000058B00000}"/>
    <cellStyle name="Nuovo 17 3 3 2" xfId="5271" xr:uid="{00000000-0005-0000-0000-000059B00000}"/>
    <cellStyle name="Nuovo 17 3 3 2 2" xfId="23128" xr:uid="{00000000-0005-0000-0000-00005AB00000}"/>
    <cellStyle name="Nuovo 17 3 3 3" xfId="23127" xr:uid="{00000000-0005-0000-0000-00005BB00000}"/>
    <cellStyle name="Nuovo 17 3 4" xfId="3338" xr:uid="{00000000-0005-0000-0000-00005CB00000}"/>
    <cellStyle name="Nuovo 17 3 4 2" xfId="10046" xr:uid="{00000000-0005-0000-0000-00005DB00000}"/>
    <cellStyle name="Nuovo 17 3 4 3" xfId="23129" xr:uid="{00000000-0005-0000-0000-00005EB00000}"/>
    <cellStyle name="Nuovo 17 3 5" xfId="8561" xr:uid="{00000000-0005-0000-0000-00005FB00000}"/>
    <cellStyle name="Nuovo 17 3 6" xfId="23124" xr:uid="{00000000-0005-0000-0000-000060B00000}"/>
    <cellStyle name="Nuovo 17 3 7" xfId="1974" xr:uid="{00000000-0005-0000-0000-000061B00000}"/>
    <cellStyle name="Nuovo 17 4" xfId="904" xr:uid="{00000000-0005-0000-0000-000062B00000}"/>
    <cellStyle name="Nuovo 17 4 2" xfId="5272" xr:uid="{00000000-0005-0000-0000-000063B00000}"/>
    <cellStyle name="Nuovo 17 4 2 2" xfId="5273" xr:uid="{00000000-0005-0000-0000-000064B00000}"/>
    <cellStyle name="Nuovo 17 4 2 2 2" xfId="23132" xr:uid="{00000000-0005-0000-0000-000065B00000}"/>
    <cellStyle name="Nuovo 17 4 2 3" xfId="14169" xr:uid="{00000000-0005-0000-0000-000066B00000}"/>
    <cellStyle name="Nuovo 17 4 2 4" xfId="23131" xr:uid="{00000000-0005-0000-0000-000067B00000}"/>
    <cellStyle name="Nuovo 17 4 2 5" xfId="13305" xr:uid="{00000000-0005-0000-0000-000068B00000}"/>
    <cellStyle name="Nuovo 17 4 3" xfId="5274" xr:uid="{00000000-0005-0000-0000-000069B00000}"/>
    <cellStyle name="Nuovo 17 4 3 2" xfId="23133" xr:uid="{00000000-0005-0000-0000-00006AB00000}"/>
    <cellStyle name="Nuovo 17 4 4" xfId="23130" xr:uid="{00000000-0005-0000-0000-00006BB00000}"/>
    <cellStyle name="Nuovo 17 4 5" xfId="2822" xr:uid="{00000000-0005-0000-0000-00006CB00000}"/>
    <cellStyle name="Nuovo 17 5" xfId="905" xr:uid="{00000000-0005-0000-0000-00006DB00000}"/>
    <cellStyle name="Nuovo 17 5 2" xfId="23134" xr:uid="{00000000-0005-0000-0000-00006EB00000}"/>
    <cellStyle name="Nuovo 17 6" xfId="2819" xr:uid="{00000000-0005-0000-0000-00006FB00000}"/>
    <cellStyle name="Nuovo 17 6 2" xfId="5878" xr:uid="{00000000-0005-0000-0000-000070B00000}"/>
    <cellStyle name="Nuovo 17 7" xfId="23121" xr:uid="{00000000-0005-0000-0000-000071B00000}"/>
    <cellStyle name="Nuovo 18" xfId="906" xr:uid="{00000000-0005-0000-0000-000072B00000}"/>
    <cellStyle name="Nuovo 18 2" xfId="907" xr:uid="{00000000-0005-0000-0000-000073B00000}"/>
    <cellStyle name="Nuovo 18 2 2" xfId="2824" xr:uid="{00000000-0005-0000-0000-000074B00000}"/>
    <cellStyle name="Nuovo 18 2 2 2" xfId="9833" xr:uid="{00000000-0005-0000-0000-000075B00000}"/>
    <cellStyle name="Nuovo 18 2 2 3" xfId="23137" xr:uid="{00000000-0005-0000-0000-000076B00000}"/>
    <cellStyle name="Nuovo 18 2 3" xfId="9569" xr:uid="{00000000-0005-0000-0000-000077B00000}"/>
    <cellStyle name="Nuovo 18 2 4" xfId="23136" xr:uid="{00000000-0005-0000-0000-000078B00000}"/>
    <cellStyle name="Nuovo 18 3" xfId="908" xr:uid="{00000000-0005-0000-0000-000079B00000}"/>
    <cellStyle name="Nuovo 18 3 2" xfId="909" xr:uid="{00000000-0005-0000-0000-00007AB00000}"/>
    <cellStyle name="Nuovo 18 3 2 2" xfId="4678" xr:uid="{00000000-0005-0000-0000-00007BB00000}"/>
    <cellStyle name="Nuovo 18 3 2 2 2" xfId="23140" xr:uid="{00000000-0005-0000-0000-00007CB00000}"/>
    <cellStyle name="Nuovo 18 3 2 3" xfId="3848" xr:uid="{00000000-0005-0000-0000-00007DB00000}"/>
    <cellStyle name="Nuovo 18 3 2 3 2" xfId="10387" xr:uid="{00000000-0005-0000-0000-00007EB00000}"/>
    <cellStyle name="Nuovo 18 3 2 4" xfId="23139" xr:uid="{00000000-0005-0000-0000-00007FB00000}"/>
    <cellStyle name="Nuovo 18 3 3" xfId="2825" xr:uid="{00000000-0005-0000-0000-000080B00000}"/>
    <cellStyle name="Nuovo 18 3 3 2" xfId="5275" xr:uid="{00000000-0005-0000-0000-000081B00000}"/>
    <cellStyle name="Nuovo 18 3 3 2 2" xfId="23142" xr:uid="{00000000-0005-0000-0000-000082B00000}"/>
    <cellStyle name="Nuovo 18 3 3 3" xfId="23141" xr:uid="{00000000-0005-0000-0000-000083B00000}"/>
    <cellStyle name="Nuovo 18 3 4" xfId="3339" xr:uid="{00000000-0005-0000-0000-000084B00000}"/>
    <cellStyle name="Nuovo 18 3 4 2" xfId="10047" xr:uid="{00000000-0005-0000-0000-000085B00000}"/>
    <cellStyle name="Nuovo 18 3 4 3" xfId="23143" xr:uid="{00000000-0005-0000-0000-000086B00000}"/>
    <cellStyle name="Nuovo 18 3 5" xfId="8596" xr:uid="{00000000-0005-0000-0000-000087B00000}"/>
    <cellStyle name="Nuovo 18 3 6" xfId="23138" xr:uid="{00000000-0005-0000-0000-000088B00000}"/>
    <cellStyle name="Nuovo 18 3 7" xfId="1975" xr:uid="{00000000-0005-0000-0000-000089B00000}"/>
    <cellStyle name="Nuovo 18 4" xfId="910" xr:uid="{00000000-0005-0000-0000-00008AB00000}"/>
    <cellStyle name="Nuovo 18 4 2" xfId="5276" xr:uid="{00000000-0005-0000-0000-00008BB00000}"/>
    <cellStyle name="Nuovo 18 4 2 2" xfId="5277" xr:uid="{00000000-0005-0000-0000-00008CB00000}"/>
    <cellStyle name="Nuovo 18 4 2 2 2" xfId="23146" xr:uid="{00000000-0005-0000-0000-00008DB00000}"/>
    <cellStyle name="Nuovo 18 4 2 3" xfId="14170" xr:uid="{00000000-0005-0000-0000-00008EB00000}"/>
    <cellStyle name="Nuovo 18 4 2 4" xfId="23145" xr:uid="{00000000-0005-0000-0000-00008FB00000}"/>
    <cellStyle name="Nuovo 18 4 2 5" xfId="13304" xr:uid="{00000000-0005-0000-0000-000090B00000}"/>
    <cellStyle name="Nuovo 18 4 3" xfId="5278" xr:uid="{00000000-0005-0000-0000-000091B00000}"/>
    <cellStyle name="Nuovo 18 4 3 2" xfId="23147" xr:uid="{00000000-0005-0000-0000-000092B00000}"/>
    <cellStyle name="Nuovo 18 4 4" xfId="23144" xr:uid="{00000000-0005-0000-0000-000093B00000}"/>
    <cellStyle name="Nuovo 18 4 5" xfId="2826" xr:uid="{00000000-0005-0000-0000-000094B00000}"/>
    <cellStyle name="Nuovo 18 5" xfId="911" xr:uid="{00000000-0005-0000-0000-000095B00000}"/>
    <cellStyle name="Nuovo 18 5 2" xfId="23148" xr:uid="{00000000-0005-0000-0000-000096B00000}"/>
    <cellStyle name="Nuovo 18 6" xfId="2823" xr:uid="{00000000-0005-0000-0000-000097B00000}"/>
    <cellStyle name="Nuovo 18 6 2" xfId="5879" xr:uid="{00000000-0005-0000-0000-000098B00000}"/>
    <cellStyle name="Nuovo 18 7" xfId="23135" xr:uid="{00000000-0005-0000-0000-000099B00000}"/>
    <cellStyle name="Nuovo 19" xfId="912" xr:uid="{00000000-0005-0000-0000-00009AB00000}"/>
    <cellStyle name="Nuovo 19 2" xfId="913" xr:uid="{00000000-0005-0000-0000-00009BB00000}"/>
    <cellStyle name="Nuovo 19 2 2" xfId="2828" xr:uid="{00000000-0005-0000-0000-00009CB00000}"/>
    <cellStyle name="Nuovo 19 2 2 2" xfId="9834" xr:uid="{00000000-0005-0000-0000-00009DB00000}"/>
    <cellStyle name="Nuovo 19 2 2 3" xfId="23151" xr:uid="{00000000-0005-0000-0000-00009EB00000}"/>
    <cellStyle name="Nuovo 19 2 3" xfId="9570" xr:uid="{00000000-0005-0000-0000-00009FB00000}"/>
    <cellStyle name="Nuovo 19 2 4" xfId="23150" xr:uid="{00000000-0005-0000-0000-0000A0B00000}"/>
    <cellStyle name="Nuovo 19 3" xfId="914" xr:uid="{00000000-0005-0000-0000-0000A1B00000}"/>
    <cellStyle name="Nuovo 19 3 2" xfId="915" xr:uid="{00000000-0005-0000-0000-0000A2B00000}"/>
    <cellStyle name="Nuovo 19 3 2 2" xfId="4679" xr:uid="{00000000-0005-0000-0000-0000A3B00000}"/>
    <cellStyle name="Nuovo 19 3 2 2 2" xfId="23154" xr:uid="{00000000-0005-0000-0000-0000A4B00000}"/>
    <cellStyle name="Nuovo 19 3 2 3" xfId="3849" xr:uid="{00000000-0005-0000-0000-0000A5B00000}"/>
    <cellStyle name="Nuovo 19 3 2 3 2" xfId="10388" xr:uid="{00000000-0005-0000-0000-0000A6B00000}"/>
    <cellStyle name="Nuovo 19 3 2 4" xfId="23153" xr:uid="{00000000-0005-0000-0000-0000A7B00000}"/>
    <cellStyle name="Nuovo 19 3 3" xfId="2829" xr:uid="{00000000-0005-0000-0000-0000A8B00000}"/>
    <cellStyle name="Nuovo 19 3 3 2" xfId="5279" xr:uid="{00000000-0005-0000-0000-0000A9B00000}"/>
    <cellStyle name="Nuovo 19 3 3 2 2" xfId="23156" xr:uid="{00000000-0005-0000-0000-0000AAB00000}"/>
    <cellStyle name="Nuovo 19 3 3 3" xfId="23155" xr:uid="{00000000-0005-0000-0000-0000ABB00000}"/>
    <cellStyle name="Nuovo 19 3 4" xfId="3340" xr:uid="{00000000-0005-0000-0000-0000ACB00000}"/>
    <cellStyle name="Nuovo 19 3 4 2" xfId="10048" xr:uid="{00000000-0005-0000-0000-0000ADB00000}"/>
    <cellStyle name="Nuovo 19 3 4 3" xfId="23157" xr:uid="{00000000-0005-0000-0000-0000AEB00000}"/>
    <cellStyle name="Nuovo 19 3 5" xfId="8559" xr:uid="{00000000-0005-0000-0000-0000AFB00000}"/>
    <cellStyle name="Nuovo 19 3 6" xfId="23152" xr:uid="{00000000-0005-0000-0000-0000B0B00000}"/>
    <cellStyle name="Nuovo 19 3 7" xfId="1976" xr:uid="{00000000-0005-0000-0000-0000B1B00000}"/>
    <cellStyle name="Nuovo 19 4" xfId="916" xr:uid="{00000000-0005-0000-0000-0000B2B00000}"/>
    <cellStyle name="Nuovo 19 4 2" xfId="5280" xr:uid="{00000000-0005-0000-0000-0000B3B00000}"/>
    <cellStyle name="Nuovo 19 4 2 2" xfId="5281" xr:uid="{00000000-0005-0000-0000-0000B4B00000}"/>
    <cellStyle name="Nuovo 19 4 2 2 2" xfId="23160" xr:uid="{00000000-0005-0000-0000-0000B5B00000}"/>
    <cellStyle name="Nuovo 19 4 2 3" xfId="14171" xr:uid="{00000000-0005-0000-0000-0000B6B00000}"/>
    <cellStyle name="Nuovo 19 4 2 4" xfId="23159" xr:uid="{00000000-0005-0000-0000-0000B7B00000}"/>
    <cellStyle name="Nuovo 19 4 2 5" xfId="13303" xr:uid="{00000000-0005-0000-0000-0000B8B00000}"/>
    <cellStyle name="Nuovo 19 4 3" xfId="5282" xr:uid="{00000000-0005-0000-0000-0000B9B00000}"/>
    <cellStyle name="Nuovo 19 4 3 2" xfId="23161" xr:uid="{00000000-0005-0000-0000-0000BAB00000}"/>
    <cellStyle name="Nuovo 19 4 4" xfId="23158" xr:uid="{00000000-0005-0000-0000-0000BBB00000}"/>
    <cellStyle name="Nuovo 19 4 5" xfId="2830" xr:uid="{00000000-0005-0000-0000-0000BCB00000}"/>
    <cellStyle name="Nuovo 19 5" xfId="917" xr:uid="{00000000-0005-0000-0000-0000BDB00000}"/>
    <cellStyle name="Nuovo 19 5 2" xfId="23162" xr:uid="{00000000-0005-0000-0000-0000BEB00000}"/>
    <cellStyle name="Nuovo 19 6" xfId="2827" xr:uid="{00000000-0005-0000-0000-0000BFB00000}"/>
    <cellStyle name="Nuovo 19 6 2" xfId="5880" xr:uid="{00000000-0005-0000-0000-0000C0B00000}"/>
    <cellStyle name="Nuovo 19 7" xfId="23149" xr:uid="{00000000-0005-0000-0000-0000C1B00000}"/>
    <cellStyle name="Nuovo 2" xfId="918" xr:uid="{00000000-0005-0000-0000-0000C2B00000}"/>
    <cellStyle name="Nuovo 2 2" xfId="919" xr:uid="{00000000-0005-0000-0000-0000C3B00000}"/>
    <cellStyle name="Nuovo 2 2 2" xfId="2832" xr:uid="{00000000-0005-0000-0000-0000C4B00000}"/>
    <cellStyle name="Nuovo 2 2 2 2" xfId="9835" xr:uid="{00000000-0005-0000-0000-0000C5B00000}"/>
    <cellStyle name="Nuovo 2 2 2 3" xfId="23165" xr:uid="{00000000-0005-0000-0000-0000C6B00000}"/>
    <cellStyle name="Nuovo 2 2 3" xfId="9571" xr:uid="{00000000-0005-0000-0000-0000C7B00000}"/>
    <cellStyle name="Nuovo 2 2 4" xfId="23164" xr:uid="{00000000-0005-0000-0000-0000C8B00000}"/>
    <cellStyle name="Nuovo 2 3" xfId="920" xr:uid="{00000000-0005-0000-0000-0000C9B00000}"/>
    <cellStyle name="Nuovo 2 3 2" xfId="921" xr:uid="{00000000-0005-0000-0000-0000CAB00000}"/>
    <cellStyle name="Nuovo 2 3 2 2" xfId="4680" xr:uid="{00000000-0005-0000-0000-0000CBB00000}"/>
    <cellStyle name="Nuovo 2 3 2 2 2" xfId="23168" xr:uid="{00000000-0005-0000-0000-0000CCB00000}"/>
    <cellStyle name="Nuovo 2 3 2 3" xfId="3850" xr:uid="{00000000-0005-0000-0000-0000CDB00000}"/>
    <cellStyle name="Nuovo 2 3 2 3 2" xfId="10389" xr:uid="{00000000-0005-0000-0000-0000CEB00000}"/>
    <cellStyle name="Nuovo 2 3 2 4" xfId="23167" xr:uid="{00000000-0005-0000-0000-0000CFB00000}"/>
    <cellStyle name="Nuovo 2 3 3" xfId="2833" xr:uid="{00000000-0005-0000-0000-0000D0B00000}"/>
    <cellStyle name="Nuovo 2 3 3 2" xfId="5283" xr:uid="{00000000-0005-0000-0000-0000D1B00000}"/>
    <cellStyle name="Nuovo 2 3 3 2 2" xfId="23170" xr:uid="{00000000-0005-0000-0000-0000D2B00000}"/>
    <cellStyle name="Nuovo 2 3 3 3" xfId="23169" xr:uid="{00000000-0005-0000-0000-0000D3B00000}"/>
    <cellStyle name="Nuovo 2 3 4" xfId="3341" xr:uid="{00000000-0005-0000-0000-0000D4B00000}"/>
    <cellStyle name="Nuovo 2 3 4 2" xfId="10049" xr:uid="{00000000-0005-0000-0000-0000D5B00000}"/>
    <cellStyle name="Nuovo 2 3 4 3" xfId="23171" xr:uid="{00000000-0005-0000-0000-0000D6B00000}"/>
    <cellStyle name="Nuovo 2 3 5" xfId="8010" xr:uid="{00000000-0005-0000-0000-0000D7B00000}"/>
    <cellStyle name="Nuovo 2 3 6" xfId="23166" xr:uid="{00000000-0005-0000-0000-0000D8B00000}"/>
    <cellStyle name="Nuovo 2 3 7" xfId="1977" xr:uid="{00000000-0005-0000-0000-0000D9B00000}"/>
    <cellStyle name="Nuovo 2 4" xfId="922" xr:uid="{00000000-0005-0000-0000-0000DAB00000}"/>
    <cellStyle name="Nuovo 2 4 2" xfId="5284" xr:uid="{00000000-0005-0000-0000-0000DBB00000}"/>
    <cellStyle name="Nuovo 2 4 2 2" xfId="5285" xr:uid="{00000000-0005-0000-0000-0000DCB00000}"/>
    <cellStyle name="Nuovo 2 4 2 2 2" xfId="23174" xr:uid="{00000000-0005-0000-0000-0000DDB00000}"/>
    <cellStyle name="Nuovo 2 4 2 3" xfId="14172" xr:uid="{00000000-0005-0000-0000-0000DEB00000}"/>
    <cellStyle name="Nuovo 2 4 2 4" xfId="23173" xr:uid="{00000000-0005-0000-0000-0000DFB00000}"/>
    <cellStyle name="Nuovo 2 4 2 5" xfId="13302" xr:uid="{00000000-0005-0000-0000-0000E0B00000}"/>
    <cellStyle name="Nuovo 2 4 3" xfId="5286" xr:uid="{00000000-0005-0000-0000-0000E1B00000}"/>
    <cellStyle name="Nuovo 2 4 3 2" xfId="23175" xr:uid="{00000000-0005-0000-0000-0000E2B00000}"/>
    <cellStyle name="Nuovo 2 4 4" xfId="23172" xr:uid="{00000000-0005-0000-0000-0000E3B00000}"/>
    <cellStyle name="Nuovo 2 4 5" xfId="2834" xr:uid="{00000000-0005-0000-0000-0000E4B00000}"/>
    <cellStyle name="Nuovo 2 5" xfId="923" xr:uid="{00000000-0005-0000-0000-0000E5B00000}"/>
    <cellStyle name="Nuovo 2 5 2" xfId="23176" xr:uid="{00000000-0005-0000-0000-0000E6B00000}"/>
    <cellStyle name="Nuovo 2 6" xfId="2831" xr:uid="{00000000-0005-0000-0000-0000E7B00000}"/>
    <cellStyle name="Nuovo 2 6 2" xfId="5881" xr:uid="{00000000-0005-0000-0000-0000E8B00000}"/>
    <cellStyle name="Nuovo 2 7" xfId="23163" xr:uid="{00000000-0005-0000-0000-0000E9B00000}"/>
    <cellStyle name="Nuovo 20" xfId="924" xr:uid="{00000000-0005-0000-0000-0000EAB00000}"/>
    <cellStyle name="Nuovo 20 2" xfId="925" xr:uid="{00000000-0005-0000-0000-0000EBB00000}"/>
    <cellStyle name="Nuovo 20 2 2" xfId="2836" xr:uid="{00000000-0005-0000-0000-0000ECB00000}"/>
    <cellStyle name="Nuovo 20 2 2 2" xfId="9836" xr:uid="{00000000-0005-0000-0000-0000EDB00000}"/>
    <cellStyle name="Nuovo 20 2 2 3" xfId="23179" xr:uid="{00000000-0005-0000-0000-0000EEB00000}"/>
    <cellStyle name="Nuovo 20 2 3" xfId="9572" xr:uid="{00000000-0005-0000-0000-0000EFB00000}"/>
    <cellStyle name="Nuovo 20 2 4" xfId="23178" xr:uid="{00000000-0005-0000-0000-0000F0B00000}"/>
    <cellStyle name="Nuovo 20 3" xfId="926" xr:uid="{00000000-0005-0000-0000-0000F1B00000}"/>
    <cellStyle name="Nuovo 20 3 2" xfId="927" xr:uid="{00000000-0005-0000-0000-0000F2B00000}"/>
    <cellStyle name="Nuovo 20 3 2 2" xfId="4681" xr:uid="{00000000-0005-0000-0000-0000F3B00000}"/>
    <cellStyle name="Nuovo 20 3 2 2 2" xfId="23182" xr:uid="{00000000-0005-0000-0000-0000F4B00000}"/>
    <cellStyle name="Nuovo 20 3 2 3" xfId="3851" xr:uid="{00000000-0005-0000-0000-0000F5B00000}"/>
    <cellStyle name="Nuovo 20 3 2 3 2" xfId="10390" xr:uid="{00000000-0005-0000-0000-0000F6B00000}"/>
    <cellStyle name="Nuovo 20 3 2 4" xfId="23181" xr:uid="{00000000-0005-0000-0000-0000F7B00000}"/>
    <cellStyle name="Nuovo 20 3 3" xfId="2837" xr:uid="{00000000-0005-0000-0000-0000F8B00000}"/>
    <cellStyle name="Nuovo 20 3 3 2" xfId="5287" xr:uid="{00000000-0005-0000-0000-0000F9B00000}"/>
    <cellStyle name="Nuovo 20 3 3 2 2" xfId="23184" xr:uid="{00000000-0005-0000-0000-0000FAB00000}"/>
    <cellStyle name="Nuovo 20 3 3 3" xfId="23183" xr:uid="{00000000-0005-0000-0000-0000FBB00000}"/>
    <cellStyle name="Nuovo 20 3 4" xfId="3342" xr:uid="{00000000-0005-0000-0000-0000FCB00000}"/>
    <cellStyle name="Nuovo 20 3 4 2" xfId="10050" xr:uid="{00000000-0005-0000-0000-0000FDB00000}"/>
    <cellStyle name="Nuovo 20 3 4 3" xfId="23185" xr:uid="{00000000-0005-0000-0000-0000FEB00000}"/>
    <cellStyle name="Nuovo 20 3 5" xfId="7471" xr:uid="{00000000-0005-0000-0000-0000FFB00000}"/>
    <cellStyle name="Nuovo 20 3 6" xfId="23180" xr:uid="{00000000-0005-0000-0000-000000B10000}"/>
    <cellStyle name="Nuovo 20 3 7" xfId="1978" xr:uid="{00000000-0005-0000-0000-000001B10000}"/>
    <cellStyle name="Nuovo 20 4" xfId="928" xr:uid="{00000000-0005-0000-0000-000002B10000}"/>
    <cellStyle name="Nuovo 20 4 2" xfId="5288" xr:uid="{00000000-0005-0000-0000-000003B10000}"/>
    <cellStyle name="Nuovo 20 4 2 2" xfId="5289" xr:uid="{00000000-0005-0000-0000-000004B10000}"/>
    <cellStyle name="Nuovo 20 4 2 2 2" xfId="23188" xr:uid="{00000000-0005-0000-0000-000005B10000}"/>
    <cellStyle name="Nuovo 20 4 2 3" xfId="14173" xr:uid="{00000000-0005-0000-0000-000006B10000}"/>
    <cellStyle name="Nuovo 20 4 2 4" xfId="23187" xr:uid="{00000000-0005-0000-0000-000007B10000}"/>
    <cellStyle name="Nuovo 20 4 2 5" xfId="13301" xr:uid="{00000000-0005-0000-0000-000008B10000}"/>
    <cellStyle name="Nuovo 20 4 3" xfId="5290" xr:uid="{00000000-0005-0000-0000-000009B10000}"/>
    <cellStyle name="Nuovo 20 4 3 2" xfId="23189" xr:uid="{00000000-0005-0000-0000-00000AB10000}"/>
    <cellStyle name="Nuovo 20 4 4" xfId="23186" xr:uid="{00000000-0005-0000-0000-00000BB10000}"/>
    <cellStyle name="Nuovo 20 4 5" xfId="2838" xr:uid="{00000000-0005-0000-0000-00000CB10000}"/>
    <cellStyle name="Nuovo 20 5" xfId="929" xr:uid="{00000000-0005-0000-0000-00000DB10000}"/>
    <cellStyle name="Nuovo 20 5 2" xfId="23190" xr:uid="{00000000-0005-0000-0000-00000EB10000}"/>
    <cellStyle name="Nuovo 20 6" xfId="2835" xr:uid="{00000000-0005-0000-0000-00000FB10000}"/>
    <cellStyle name="Nuovo 20 6 2" xfId="5882" xr:uid="{00000000-0005-0000-0000-000010B10000}"/>
    <cellStyle name="Nuovo 20 7" xfId="23177" xr:uid="{00000000-0005-0000-0000-000011B10000}"/>
    <cellStyle name="Nuovo 21" xfId="930" xr:uid="{00000000-0005-0000-0000-000012B10000}"/>
    <cellStyle name="Nuovo 21 2" xfId="931" xr:uid="{00000000-0005-0000-0000-000013B10000}"/>
    <cellStyle name="Nuovo 21 2 2" xfId="2840" xr:uid="{00000000-0005-0000-0000-000014B10000}"/>
    <cellStyle name="Nuovo 21 2 2 2" xfId="9837" xr:uid="{00000000-0005-0000-0000-000015B10000}"/>
    <cellStyle name="Nuovo 21 2 2 3" xfId="23193" xr:uid="{00000000-0005-0000-0000-000016B10000}"/>
    <cellStyle name="Nuovo 21 2 3" xfId="9573" xr:uid="{00000000-0005-0000-0000-000017B10000}"/>
    <cellStyle name="Nuovo 21 2 4" xfId="23192" xr:uid="{00000000-0005-0000-0000-000018B10000}"/>
    <cellStyle name="Nuovo 21 3" xfId="932" xr:uid="{00000000-0005-0000-0000-000019B10000}"/>
    <cellStyle name="Nuovo 21 3 2" xfId="933" xr:uid="{00000000-0005-0000-0000-00001AB10000}"/>
    <cellStyle name="Nuovo 21 3 2 2" xfId="4682" xr:uid="{00000000-0005-0000-0000-00001BB10000}"/>
    <cellStyle name="Nuovo 21 3 2 2 2" xfId="23196" xr:uid="{00000000-0005-0000-0000-00001CB10000}"/>
    <cellStyle name="Nuovo 21 3 2 3" xfId="3852" xr:uid="{00000000-0005-0000-0000-00001DB10000}"/>
    <cellStyle name="Nuovo 21 3 2 3 2" xfId="10391" xr:uid="{00000000-0005-0000-0000-00001EB10000}"/>
    <cellStyle name="Nuovo 21 3 2 4" xfId="23195" xr:uid="{00000000-0005-0000-0000-00001FB10000}"/>
    <cellStyle name="Nuovo 21 3 3" xfId="2841" xr:uid="{00000000-0005-0000-0000-000020B10000}"/>
    <cellStyle name="Nuovo 21 3 3 2" xfId="5291" xr:uid="{00000000-0005-0000-0000-000021B10000}"/>
    <cellStyle name="Nuovo 21 3 3 2 2" xfId="23198" xr:uid="{00000000-0005-0000-0000-000022B10000}"/>
    <cellStyle name="Nuovo 21 3 3 3" xfId="23197" xr:uid="{00000000-0005-0000-0000-000023B10000}"/>
    <cellStyle name="Nuovo 21 3 4" xfId="3343" xr:uid="{00000000-0005-0000-0000-000024B10000}"/>
    <cellStyle name="Nuovo 21 3 4 2" xfId="10051" xr:uid="{00000000-0005-0000-0000-000025B10000}"/>
    <cellStyle name="Nuovo 21 3 4 3" xfId="23199" xr:uid="{00000000-0005-0000-0000-000026B10000}"/>
    <cellStyle name="Nuovo 21 3 5" xfId="7516" xr:uid="{00000000-0005-0000-0000-000027B10000}"/>
    <cellStyle name="Nuovo 21 3 6" xfId="23194" xr:uid="{00000000-0005-0000-0000-000028B10000}"/>
    <cellStyle name="Nuovo 21 3 7" xfId="1979" xr:uid="{00000000-0005-0000-0000-000029B10000}"/>
    <cellStyle name="Nuovo 21 4" xfId="934" xr:uid="{00000000-0005-0000-0000-00002AB10000}"/>
    <cellStyle name="Nuovo 21 4 2" xfId="5292" xr:uid="{00000000-0005-0000-0000-00002BB10000}"/>
    <cellStyle name="Nuovo 21 4 2 2" xfId="5293" xr:uid="{00000000-0005-0000-0000-00002CB10000}"/>
    <cellStyle name="Nuovo 21 4 2 2 2" xfId="23202" xr:uid="{00000000-0005-0000-0000-00002DB10000}"/>
    <cellStyle name="Nuovo 21 4 2 3" xfId="14174" xr:uid="{00000000-0005-0000-0000-00002EB10000}"/>
    <cellStyle name="Nuovo 21 4 2 4" xfId="23201" xr:uid="{00000000-0005-0000-0000-00002FB10000}"/>
    <cellStyle name="Nuovo 21 4 2 5" xfId="13300" xr:uid="{00000000-0005-0000-0000-000030B10000}"/>
    <cellStyle name="Nuovo 21 4 3" xfId="5294" xr:uid="{00000000-0005-0000-0000-000031B10000}"/>
    <cellStyle name="Nuovo 21 4 3 2" xfId="23203" xr:uid="{00000000-0005-0000-0000-000032B10000}"/>
    <cellStyle name="Nuovo 21 4 4" xfId="23200" xr:uid="{00000000-0005-0000-0000-000033B10000}"/>
    <cellStyle name="Nuovo 21 4 5" xfId="2842" xr:uid="{00000000-0005-0000-0000-000034B10000}"/>
    <cellStyle name="Nuovo 21 5" xfId="935" xr:uid="{00000000-0005-0000-0000-000035B10000}"/>
    <cellStyle name="Nuovo 21 5 2" xfId="23204" xr:uid="{00000000-0005-0000-0000-000036B10000}"/>
    <cellStyle name="Nuovo 21 6" xfId="2839" xr:uid="{00000000-0005-0000-0000-000037B10000}"/>
    <cellStyle name="Nuovo 21 6 2" xfId="5883" xr:uid="{00000000-0005-0000-0000-000038B10000}"/>
    <cellStyle name="Nuovo 21 7" xfId="23191" xr:uid="{00000000-0005-0000-0000-000039B10000}"/>
    <cellStyle name="Nuovo 22" xfId="936" xr:uid="{00000000-0005-0000-0000-00003AB10000}"/>
    <cellStyle name="Nuovo 22 2" xfId="937" xr:uid="{00000000-0005-0000-0000-00003BB10000}"/>
    <cellStyle name="Nuovo 22 2 2" xfId="2844" xr:uid="{00000000-0005-0000-0000-00003CB10000}"/>
    <cellStyle name="Nuovo 22 2 2 2" xfId="9838" xr:uid="{00000000-0005-0000-0000-00003DB10000}"/>
    <cellStyle name="Nuovo 22 2 2 3" xfId="23207" xr:uid="{00000000-0005-0000-0000-00003EB10000}"/>
    <cellStyle name="Nuovo 22 2 3" xfId="9574" xr:uid="{00000000-0005-0000-0000-00003FB10000}"/>
    <cellStyle name="Nuovo 22 2 4" xfId="23206" xr:uid="{00000000-0005-0000-0000-000040B10000}"/>
    <cellStyle name="Nuovo 22 3" xfId="938" xr:uid="{00000000-0005-0000-0000-000041B10000}"/>
    <cellStyle name="Nuovo 22 3 2" xfId="939" xr:uid="{00000000-0005-0000-0000-000042B10000}"/>
    <cellStyle name="Nuovo 22 3 2 2" xfId="4683" xr:uid="{00000000-0005-0000-0000-000043B10000}"/>
    <cellStyle name="Nuovo 22 3 2 2 2" xfId="23210" xr:uid="{00000000-0005-0000-0000-000044B10000}"/>
    <cellStyle name="Nuovo 22 3 2 3" xfId="3853" xr:uid="{00000000-0005-0000-0000-000045B10000}"/>
    <cellStyle name="Nuovo 22 3 2 3 2" xfId="10392" xr:uid="{00000000-0005-0000-0000-000046B10000}"/>
    <cellStyle name="Nuovo 22 3 2 4" xfId="23209" xr:uid="{00000000-0005-0000-0000-000047B10000}"/>
    <cellStyle name="Nuovo 22 3 3" xfId="2845" xr:uid="{00000000-0005-0000-0000-000048B10000}"/>
    <cellStyle name="Nuovo 22 3 3 2" xfId="5295" xr:uid="{00000000-0005-0000-0000-000049B10000}"/>
    <cellStyle name="Nuovo 22 3 3 2 2" xfId="23212" xr:uid="{00000000-0005-0000-0000-00004AB10000}"/>
    <cellStyle name="Nuovo 22 3 3 3" xfId="23211" xr:uid="{00000000-0005-0000-0000-00004BB10000}"/>
    <cellStyle name="Nuovo 22 3 4" xfId="3344" xr:uid="{00000000-0005-0000-0000-00004CB10000}"/>
    <cellStyle name="Nuovo 22 3 4 2" xfId="10052" xr:uid="{00000000-0005-0000-0000-00004DB10000}"/>
    <cellStyle name="Nuovo 22 3 4 3" xfId="23213" xr:uid="{00000000-0005-0000-0000-00004EB10000}"/>
    <cellStyle name="Nuovo 22 3 5" xfId="8747" xr:uid="{00000000-0005-0000-0000-00004FB10000}"/>
    <cellStyle name="Nuovo 22 3 6" xfId="23208" xr:uid="{00000000-0005-0000-0000-000050B10000}"/>
    <cellStyle name="Nuovo 22 3 7" xfId="1980" xr:uid="{00000000-0005-0000-0000-000051B10000}"/>
    <cellStyle name="Nuovo 22 4" xfId="940" xr:uid="{00000000-0005-0000-0000-000052B10000}"/>
    <cellStyle name="Nuovo 22 4 2" xfId="5296" xr:uid="{00000000-0005-0000-0000-000053B10000}"/>
    <cellStyle name="Nuovo 22 4 2 2" xfId="5297" xr:uid="{00000000-0005-0000-0000-000054B10000}"/>
    <cellStyle name="Nuovo 22 4 2 2 2" xfId="23216" xr:uid="{00000000-0005-0000-0000-000055B10000}"/>
    <cellStyle name="Nuovo 22 4 2 3" xfId="14175" xr:uid="{00000000-0005-0000-0000-000056B10000}"/>
    <cellStyle name="Nuovo 22 4 2 4" xfId="23215" xr:uid="{00000000-0005-0000-0000-000057B10000}"/>
    <cellStyle name="Nuovo 22 4 2 5" xfId="13299" xr:uid="{00000000-0005-0000-0000-000058B10000}"/>
    <cellStyle name="Nuovo 22 4 3" xfId="5298" xr:uid="{00000000-0005-0000-0000-000059B10000}"/>
    <cellStyle name="Nuovo 22 4 3 2" xfId="23217" xr:uid="{00000000-0005-0000-0000-00005AB10000}"/>
    <cellStyle name="Nuovo 22 4 4" xfId="23214" xr:uid="{00000000-0005-0000-0000-00005BB10000}"/>
    <cellStyle name="Nuovo 22 4 5" xfId="2846" xr:uid="{00000000-0005-0000-0000-00005CB10000}"/>
    <cellStyle name="Nuovo 22 5" xfId="941" xr:uid="{00000000-0005-0000-0000-00005DB10000}"/>
    <cellStyle name="Nuovo 22 5 2" xfId="23218" xr:uid="{00000000-0005-0000-0000-00005EB10000}"/>
    <cellStyle name="Nuovo 22 6" xfId="2843" xr:uid="{00000000-0005-0000-0000-00005FB10000}"/>
    <cellStyle name="Nuovo 22 6 2" xfId="5884" xr:uid="{00000000-0005-0000-0000-000060B10000}"/>
    <cellStyle name="Nuovo 22 7" xfId="23205" xr:uid="{00000000-0005-0000-0000-000061B10000}"/>
    <cellStyle name="Nuovo 23" xfId="942" xr:uid="{00000000-0005-0000-0000-000062B10000}"/>
    <cellStyle name="Nuovo 23 2" xfId="943" xr:uid="{00000000-0005-0000-0000-000063B10000}"/>
    <cellStyle name="Nuovo 23 2 2" xfId="2848" xr:uid="{00000000-0005-0000-0000-000064B10000}"/>
    <cellStyle name="Nuovo 23 2 2 2" xfId="9839" xr:uid="{00000000-0005-0000-0000-000065B10000}"/>
    <cellStyle name="Nuovo 23 2 2 3" xfId="23221" xr:uid="{00000000-0005-0000-0000-000066B10000}"/>
    <cellStyle name="Nuovo 23 2 3" xfId="9575" xr:uid="{00000000-0005-0000-0000-000067B10000}"/>
    <cellStyle name="Nuovo 23 2 4" xfId="23220" xr:uid="{00000000-0005-0000-0000-000068B10000}"/>
    <cellStyle name="Nuovo 23 3" xfId="944" xr:uid="{00000000-0005-0000-0000-000069B10000}"/>
    <cellStyle name="Nuovo 23 3 2" xfId="945" xr:uid="{00000000-0005-0000-0000-00006AB10000}"/>
    <cellStyle name="Nuovo 23 3 2 2" xfId="4684" xr:uid="{00000000-0005-0000-0000-00006BB10000}"/>
    <cellStyle name="Nuovo 23 3 2 2 2" xfId="23224" xr:uid="{00000000-0005-0000-0000-00006CB10000}"/>
    <cellStyle name="Nuovo 23 3 2 3" xfId="3854" xr:uid="{00000000-0005-0000-0000-00006DB10000}"/>
    <cellStyle name="Nuovo 23 3 2 3 2" xfId="10393" xr:uid="{00000000-0005-0000-0000-00006EB10000}"/>
    <cellStyle name="Nuovo 23 3 2 4" xfId="23223" xr:uid="{00000000-0005-0000-0000-00006FB10000}"/>
    <cellStyle name="Nuovo 23 3 3" xfId="2849" xr:uid="{00000000-0005-0000-0000-000070B10000}"/>
    <cellStyle name="Nuovo 23 3 3 2" xfId="5299" xr:uid="{00000000-0005-0000-0000-000071B10000}"/>
    <cellStyle name="Nuovo 23 3 3 2 2" xfId="23226" xr:uid="{00000000-0005-0000-0000-000072B10000}"/>
    <cellStyle name="Nuovo 23 3 3 3" xfId="23225" xr:uid="{00000000-0005-0000-0000-000073B10000}"/>
    <cellStyle name="Nuovo 23 3 4" xfId="3345" xr:uid="{00000000-0005-0000-0000-000074B10000}"/>
    <cellStyle name="Nuovo 23 3 4 2" xfId="10053" xr:uid="{00000000-0005-0000-0000-000075B10000}"/>
    <cellStyle name="Nuovo 23 3 4 3" xfId="23227" xr:uid="{00000000-0005-0000-0000-000076B10000}"/>
    <cellStyle name="Nuovo 23 3 5" xfId="8563" xr:uid="{00000000-0005-0000-0000-000077B10000}"/>
    <cellStyle name="Nuovo 23 3 6" xfId="23222" xr:uid="{00000000-0005-0000-0000-000078B10000}"/>
    <cellStyle name="Nuovo 23 3 7" xfId="1981" xr:uid="{00000000-0005-0000-0000-000079B10000}"/>
    <cellStyle name="Nuovo 23 4" xfId="946" xr:uid="{00000000-0005-0000-0000-00007AB10000}"/>
    <cellStyle name="Nuovo 23 4 2" xfId="5300" xr:uid="{00000000-0005-0000-0000-00007BB10000}"/>
    <cellStyle name="Nuovo 23 4 2 2" xfId="5301" xr:uid="{00000000-0005-0000-0000-00007CB10000}"/>
    <cellStyle name="Nuovo 23 4 2 2 2" xfId="23230" xr:uid="{00000000-0005-0000-0000-00007DB10000}"/>
    <cellStyle name="Nuovo 23 4 2 3" xfId="14176" xr:uid="{00000000-0005-0000-0000-00007EB10000}"/>
    <cellStyle name="Nuovo 23 4 2 4" xfId="23229" xr:uid="{00000000-0005-0000-0000-00007FB10000}"/>
    <cellStyle name="Nuovo 23 4 2 5" xfId="13787" xr:uid="{00000000-0005-0000-0000-000080B10000}"/>
    <cellStyle name="Nuovo 23 4 3" xfId="5302" xr:uid="{00000000-0005-0000-0000-000081B10000}"/>
    <cellStyle name="Nuovo 23 4 3 2" xfId="23231" xr:uid="{00000000-0005-0000-0000-000082B10000}"/>
    <cellStyle name="Nuovo 23 4 4" xfId="23228" xr:uid="{00000000-0005-0000-0000-000083B10000}"/>
    <cellStyle name="Nuovo 23 4 5" xfId="2850" xr:uid="{00000000-0005-0000-0000-000084B10000}"/>
    <cellStyle name="Nuovo 23 5" xfId="947" xr:uid="{00000000-0005-0000-0000-000085B10000}"/>
    <cellStyle name="Nuovo 23 5 2" xfId="23232" xr:uid="{00000000-0005-0000-0000-000086B10000}"/>
    <cellStyle name="Nuovo 23 6" xfId="2847" xr:uid="{00000000-0005-0000-0000-000087B10000}"/>
    <cellStyle name="Nuovo 23 6 2" xfId="5885" xr:uid="{00000000-0005-0000-0000-000088B10000}"/>
    <cellStyle name="Nuovo 23 7" xfId="23219" xr:uid="{00000000-0005-0000-0000-000089B10000}"/>
    <cellStyle name="Nuovo 24" xfId="948" xr:uid="{00000000-0005-0000-0000-00008AB10000}"/>
    <cellStyle name="Nuovo 24 2" xfId="949" xr:uid="{00000000-0005-0000-0000-00008BB10000}"/>
    <cellStyle name="Nuovo 24 2 2" xfId="2852" xr:uid="{00000000-0005-0000-0000-00008CB10000}"/>
    <cellStyle name="Nuovo 24 2 2 2" xfId="9840" xr:uid="{00000000-0005-0000-0000-00008DB10000}"/>
    <cellStyle name="Nuovo 24 2 2 3" xfId="23235" xr:uid="{00000000-0005-0000-0000-00008EB10000}"/>
    <cellStyle name="Nuovo 24 2 3" xfId="9576" xr:uid="{00000000-0005-0000-0000-00008FB10000}"/>
    <cellStyle name="Nuovo 24 2 4" xfId="23234" xr:uid="{00000000-0005-0000-0000-000090B10000}"/>
    <cellStyle name="Nuovo 24 3" xfId="950" xr:uid="{00000000-0005-0000-0000-000091B10000}"/>
    <cellStyle name="Nuovo 24 3 2" xfId="951" xr:uid="{00000000-0005-0000-0000-000092B10000}"/>
    <cellStyle name="Nuovo 24 3 2 2" xfId="4685" xr:uid="{00000000-0005-0000-0000-000093B10000}"/>
    <cellStyle name="Nuovo 24 3 2 2 2" xfId="23238" xr:uid="{00000000-0005-0000-0000-000094B10000}"/>
    <cellStyle name="Nuovo 24 3 2 3" xfId="3855" xr:uid="{00000000-0005-0000-0000-000095B10000}"/>
    <cellStyle name="Nuovo 24 3 2 3 2" xfId="10394" xr:uid="{00000000-0005-0000-0000-000096B10000}"/>
    <cellStyle name="Nuovo 24 3 2 4" xfId="23237" xr:uid="{00000000-0005-0000-0000-000097B10000}"/>
    <cellStyle name="Nuovo 24 3 3" xfId="2853" xr:uid="{00000000-0005-0000-0000-000098B10000}"/>
    <cellStyle name="Nuovo 24 3 3 2" xfId="5303" xr:uid="{00000000-0005-0000-0000-000099B10000}"/>
    <cellStyle name="Nuovo 24 3 3 2 2" xfId="23240" xr:uid="{00000000-0005-0000-0000-00009AB10000}"/>
    <cellStyle name="Nuovo 24 3 3 3" xfId="23239" xr:uid="{00000000-0005-0000-0000-00009BB10000}"/>
    <cellStyle name="Nuovo 24 3 4" xfId="3346" xr:uid="{00000000-0005-0000-0000-00009CB10000}"/>
    <cellStyle name="Nuovo 24 3 4 2" xfId="10054" xr:uid="{00000000-0005-0000-0000-00009DB10000}"/>
    <cellStyle name="Nuovo 24 3 4 3" xfId="23241" xr:uid="{00000000-0005-0000-0000-00009EB10000}"/>
    <cellStyle name="Nuovo 24 3 5" xfId="7430" xr:uid="{00000000-0005-0000-0000-00009FB10000}"/>
    <cellStyle name="Nuovo 24 3 6" xfId="23236" xr:uid="{00000000-0005-0000-0000-0000A0B10000}"/>
    <cellStyle name="Nuovo 24 3 7" xfId="1982" xr:uid="{00000000-0005-0000-0000-0000A1B10000}"/>
    <cellStyle name="Nuovo 24 4" xfId="952" xr:uid="{00000000-0005-0000-0000-0000A2B10000}"/>
    <cellStyle name="Nuovo 24 4 2" xfId="5304" xr:uid="{00000000-0005-0000-0000-0000A3B10000}"/>
    <cellStyle name="Nuovo 24 4 2 2" xfId="5305" xr:uid="{00000000-0005-0000-0000-0000A4B10000}"/>
    <cellStyle name="Nuovo 24 4 2 2 2" xfId="23244" xr:uid="{00000000-0005-0000-0000-0000A5B10000}"/>
    <cellStyle name="Nuovo 24 4 2 3" xfId="14177" xr:uid="{00000000-0005-0000-0000-0000A6B10000}"/>
    <cellStyle name="Nuovo 24 4 2 4" xfId="23243" xr:uid="{00000000-0005-0000-0000-0000A7B10000}"/>
    <cellStyle name="Nuovo 24 4 2 5" xfId="13789" xr:uid="{00000000-0005-0000-0000-0000A8B10000}"/>
    <cellStyle name="Nuovo 24 4 3" xfId="5306" xr:uid="{00000000-0005-0000-0000-0000A9B10000}"/>
    <cellStyle name="Nuovo 24 4 3 2" xfId="23245" xr:uid="{00000000-0005-0000-0000-0000AAB10000}"/>
    <cellStyle name="Nuovo 24 4 4" xfId="23242" xr:uid="{00000000-0005-0000-0000-0000ABB10000}"/>
    <cellStyle name="Nuovo 24 4 5" xfId="2854" xr:uid="{00000000-0005-0000-0000-0000ACB10000}"/>
    <cellStyle name="Nuovo 24 5" xfId="953" xr:uid="{00000000-0005-0000-0000-0000ADB10000}"/>
    <cellStyle name="Nuovo 24 5 2" xfId="23246" xr:uid="{00000000-0005-0000-0000-0000AEB10000}"/>
    <cellStyle name="Nuovo 24 6" xfId="2851" xr:uid="{00000000-0005-0000-0000-0000AFB10000}"/>
    <cellStyle name="Nuovo 24 6 2" xfId="5886" xr:uid="{00000000-0005-0000-0000-0000B0B10000}"/>
    <cellStyle name="Nuovo 24 7" xfId="23233" xr:uid="{00000000-0005-0000-0000-0000B1B10000}"/>
    <cellStyle name="Nuovo 25" xfId="954" xr:uid="{00000000-0005-0000-0000-0000B2B10000}"/>
    <cellStyle name="Nuovo 25 2" xfId="955" xr:uid="{00000000-0005-0000-0000-0000B3B10000}"/>
    <cellStyle name="Nuovo 25 2 2" xfId="2856" xr:uid="{00000000-0005-0000-0000-0000B4B10000}"/>
    <cellStyle name="Nuovo 25 2 2 2" xfId="9841" xr:uid="{00000000-0005-0000-0000-0000B5B10000}"/>
    <cellStyle name="Nuovo 25 2 2 3" xfId="23249" xr:uid="{00000000-0005-0000-0000-0000B6B10000}"/>
    <cellStyle name="Nuovo 25 2 3" xfId="9577" xr:uid="{00000000-0005-0000-0000-0000B7B10000}"/>
    <cellStyle name="Nuovo 25 2 4" xfId="23248" xr:uid="{00000000-0005-0000-0000-0000B8B10000}"/>
    <cellStyle name="Nuovo 25 3" xfId="956" xr:uid="{00000000-0005-0000-0000-0000B9B10000}"/>
    <cellStyle name="Nuovo 25 3 2" xfId="957" xr:uid="{00000000-0005-0000-0000-0000BAB10000}"/>
    <cellStyle name="Nuovo 25 3 2 2" xfId="4686" xr:uid="{00000000-0005-0000-0000-0000BBB10000}"/>
    <cellStyle name="Nuovo 25 3 2 2 2" xfId="23252" xr:uid="{00000000-0005-0000-0000-0000BCB10000}"/>
    <cellStyle name="Nuovo 25 3 2 3" xfId="3856" xr:uid="{00000000-0005-0000-0000-0000BDB10000}"/>
    <cellStyle name="Nuovo 25 3 2 3 2" xfId="10395" xr:uid="{00000000-0005-0000-0000-0000BEB10000}"/>
    <cellStyle name="Nuovo 25 3 2 4" xfId="23251" xr:uid="{00000000-0005-0000-0000-0000BFB10000}"/>
    <cellStyle name="Nuovo 25 3 3" xfId="2857" xr:uid="{00000000-0005-0000-0000-0000C0B10000}"/>
    <cellStyle name="Nuovo 25 3 3 2" xfId="5307" xr:uid="{00000000-0005-0000-0000-0000C1B10000}"/>
    <cellStyle name="Nuovo 25 3 3 2 2" xfId="23254" xr:uid="{00000000-0005-0000-0000-0000C2B10000}"/>
    <cellStyle name="Nuovo 25 3 3 3" xfId="23253" xr:uid="{00000000-0005-0000-0000-0000C3B10000}"/>
    <cellStyle name="Nuovo 25 3 4" xfId="3347" xr:uid="{00000000-0005-0000-0000-0000C4B10000}"/>
    <cellStyle name="Nuovo 25 3 4 2" xfId="10055" xr:uid="{00000000-0005-0000-0000-0000C5B10000}"/>
    <cellStyle name="Nuovo 25 3 4 3" xfId="23255" xr:uid="{00000000-0005-0000-0000-0000C6B10000}"/>
    <cellStyle name="Nuovo 25 3 5" xfId="7515" xr:uid="{00000000-0005-0000-0000-0000C7B10000}"/>
    <cellStyle name="Nuovo 25 3 6" xfId="23250" xr:uid="{00000000-0005-0000-0000-0000C8B10000}"/>
    <cellStyle name="Nuovo 25 3 7" xfId="1983" xr:uid="{00000000-0005-0000-0000-0000C9B10000}"/>
    <cellStyle name="Nuovo 25 4" xfId="958" xr:uid="{00000000-0005-0000-0000-0000CAB10000}"/>
    <cellStyle name="Nuovo 25 4 2" xfId="5308" xr:uid="{00000000-0005-0000-0000-0000CBB10000}"/>
    <cellStyle name="Nuovo 25 4 2 2" xfId="5309" xr:uid="{00000000-0005-0000-0000-0000CCB10000}"/>
    <cellStyle name="Nuovo 25 4 2 2 2" xfId="23258" xr:uid="{00000000-0005-0000-0000-0000CDB10000}"/>
    <cellStyle name="Nuovo 25 4 2 3" xfId="14178" xr:uid="{00000000-0005-0000-0000-0000CEB10000}"/>
    <cellStyle name="Nuovo 25 4 2 4" xfId="23257" xr:uid="{00000000-0005-0000-0000-0000CFB10000}"/>
    <cellStyle name="Nuovo 25 4 2 5" xfId="13790" xr:uid="{00000000-0005-0000-0000-0000D0B10000}"/>
    <cellStyle name="Nuovo 25 4 3" xfId="5310" xr:uid="{00000000-0005-0000-0000-0000D1B10000}"/>
    <cellStyle name="Nuovo 25 4 3 2" xfId="23259" xr:uid="{00000000-0005-0000-0000-0000D2B10000}"/>
    <cellStyle name="Nuovo 25 4 4" xfId="23256" xr:uid="{00000000-0005-0000-0000-0000D3B10000}"/>
    <cellStyle name="Nuovo 25 4 5" xfId="2858" xr:uid="{00000000-0005-0000-0000-0000D4B10000}"/>
    <cellStyle name="Nuovo 25 5" xfId="959" xr:uid="{00000000-0005-0000-0000-0000D5B10000}"/>
    <cellStyle name="Nuovo 25 5 2" xfId="23260" xr:uid="{00000000-0005-0000-0000-0000D6B10000}"/>
    <cellStyle name="Nuovo 25 6" xfId="2855" xr:uid="{00000000-0005-0000-0000-0000D7B10000}"/>
    <cellStyle name="Nuovo 25 6 2" xfId="5887" xr:uid="{00000000-0005-0000-0000-0000D8B10000}"/>
    <cellStyle name="Nuovo 25 7" xfId="23247" xr:uid="{00000000-0005-0000-0000-0000D9B10000}"/>
    <cellStyle name="Nuovo 26" xfId="960" xr:uid="{00000000-0005-0000-0000-0000DAB10000}"/>
    <cellStyle name="Nuovo 26 2" xfId="961" xr:uid="{00000000-0005-0000-0000-0000DBB10000}"/>
    <cellStyle name="Nuovo 26 2 2" xfId="2860" xr:uid="{00000000-0005-0000-0000-0000DCB10000}"/>
    <cellStyle name="Nuovo 26 2 2 2" xfId="9842" xr:uid="{00000000-0005-0000-0000-0000DDB10000}"/>
    <cellStyle name="Nuovo 26 2 2 3" xfId="23263" xr:uid="{00000000-0005-0000-0000-0000DEB10000}"/>
    <cellStyle name="Nuovo 26 2 3" xfId="9578" xr:uid="{00000000-0005-0000-0000-0000DFB10000}"/>
    <cellStyle name="Nuovo 26 2 4" xfId="23262" xr:uid="{00000000-0005-0000-0000-0000E0B10000}"/>
    <cellStyle name="Nuovo 26 3" xfId="962" xr:uid="{00000000-0005-0000-0000-0000E1B10000}"/>
    <cellStyle name="Nuovo 26 3 2" xfId="963" xr:uid="{00000000-0005-0000-0000-0000E2B10000}"/>
    <cellStyle name="Nuovo 26 3 2 2" xfId="4687" xr:uid="{00000000-0005-0000-0000-0000E3B10000}"/>
    <cellStyle name="Nuovo 26 3 2 2 2" xfId="23266" xr:uid="{00000000-0005-0000-0000-0000E4B10000}"/>
    <cellStyle name="Nuovo 26 3 2 3" xfId="3857" xr:uid="{00000000-0005-0000-0000-0000E5B10000}"/>
    <cellStyle name="Nuovo 26 3 2 3 2" xfId="10396" xr:uid="{00000000-0005-0000-0000-0000E6B10000}"/>
    <cellStyle name="Nuovo 26 3 2 3 3" xfId="23267" xr:uid="{00000000-0005-0000-0000-0000E7B10000}"/>
    <cellStyle name="Nuovo 26 3 2 4" xfId="23265" xr:uid="{00000000-0005-0000-0000-0000E8B10000}"/>
    <cellStyle name="Nuovo 26 3 3" xfId="2861" xr:uid="{00000000-0005-0000-0000-0000E9B10000}"/>
    <cellStyle name="Nuovo 26 3 3 2" xfId="5311" xr:uid="{00000000-0005-0000-0000-0000EAB10000}"/>
    <cellStyle name="Nuovo 26 3 3 2 2" xfId="23269" xr:uid="{00000000-0005-0000-0000-0000EBB10000}"/>
    <cellStyle name="Nuovo 26 3 3 3" xfId="23270" xr:uid="{00000000-0005-0000-0000-0000ECB10000}"/>
    <cellStyle name="Nuovo 26 3 3 3 2" xfId="45269" xr:uid="{00000000-0005-0000-0000-0000EDB10000}"/>
    <cellStyle name="Nuovo 26 3 3 4" xfId="23268" xr:uid="{00000000-0005-0000-0000-0000EEB10000}"/>
    <cellStyle name="Nuovo 26 3 4" xfId="3348" xr:uid="{00000000-0005-0000-0000-0000EFB10000}"/>
    <cellStyle name="Nuovo 26 3 4 2" xfId="10056" xr:uid="{00000000-0005-0000-0000-0000F0B10000}"/>
    <cellStyle name="Nuovo 26 3 4 3" xfId="23271" xr:uid="{00000000-0005-0000-0000-0000F1B10000}"/>
    <cellStyle name="Nuovo 26 3 5" xfId="7828" xr:uid="{00000000-0005-0000-0000-0000F2B10000}"/>
    <cellStyle name="Nuovo 26 3 6" xfId="23264" xr:uid="{00000000-0005-0000-0000-0000F3B10000}"/>
    <cellStyle name="Nuovo 26 3 7" xfId="1984" xr:uid="{00000000-0005-0000-0000-0000F4B10000}"/>
    <cellStyle name="Nuovo 26 4" xfId="964" xr:uid="{00000000-0005-0000-0000-0000F5B10000}"/>
    <cellStyle name="Nuovo 26 4 2" xfId="5312" xr:uid="{00000000-0005-0000-0000-0000F6B10000}"/>
    <cellStyle name="Nuovo 26 4 2 2" xfId="5313" xr:uid="{00000000-0005-0000-0000-0000F7B10000}"/>
    <cellStyle name="Nuovo 26 4 2 2 2" xfId="23274" xr:uid="{00000000-0005-0000-0000-0000F8B10000}"/>
    <cellStyle name="Nuovo 26 4 2 3" xfId="14179" xr:uid="{00000000-0005-0000-0000-0000F9B10000}"/>
    <cellStyle name="Nuovo 26 4 2 3 2" xfId="23275" xr:uid="{00000000-0005-0000-0000-0000FAB10000}"/>
    <cellStyle name="Nuovo 26 4 2 4" xfId="23273" xr:uid="{00000000-0005-0000-0000-0000FBB10000}"/>
    <cellStyle name="Nuovo 26 4 2 5" xfId="13791" xr:uid="{00000000-0005-0000-0000-0000FCB10000}"/>
    <cellStyle name="Nuovo 26 4 3" xfId="5314" xr:uid="{00000000-0005-0000-0000-0000FDB10000}"/>
    <cellStyle name="Nuovo 26 4 3 2" xfId="23276" xr:uid="{00000000-0005-0000-0000-0000FEB10000}"/>
    <cellStyle name="Nuovo 26 4 4" xfId="23277" xr:uid="{00000000-0005-0000-0000-0000FFB10000}"/>
    <cellStyle name="Nuovo 26 4 4 2" xfId="45270" xr:uid="{00000000-0005-0000-0000-000000B20000}"/>
    <cellStyle name="Nuovo 26 4 5" xfId="23278" xr:uid="{00000000-0005-0000-0000-000001B20000}"/>
    <cellStyle name="Nuovo 26 4 6" xfId="23272" xr:uid="{00000000-0005-0000-0000-000002B20000}"/>
    <cellStyle name="Nuovo 26 4 7" xfId="2862" xr:uid="{00000000-0005-0000-0000-000003B20000}"/>
    <cellStyle name="Nuovo 26 5" xfId="965" xr:uid="{00000000-0005-0000-0000-000004B20000}"/>
    <cellStyle name="Nuovo 26 5 2" xfId="23280" xr:uid="{00000000-0005-0000-0000-000005B20000}"/>
    <cellStyle name="Nuovo 26 5 2 2" xfId="45271" xr:uid="{00000000-0005-0000-0000-000006B20000}"/>
    <cellStyle name="Nuovo 26 5 3" xfId="23281" xr:uid="{00000000-0005-0000-0000-000007B20000}"/>
    <cellStyle name="Nuovo 26 5 4" xfId="23279" xr:uid="{00000000-0005-0000-0000-000008B20000}"/>
    <cellStyle name="Nuovo 26 6" xfId="2859" xr:uid="{00000000-0005-0000-0000-000009B20000}"/>
    <cellStyle name="Nuovo 26 6 2" xfId="5888" xr:uid="{00000000-0005-0000-0000-00000AB20000}"/>
    <cellStyle name="Nuovo 26 7" xfId="23261" xr:uid="{00000000-0005-0000-0000-00000BB20000}"/>
    <cellStyle name="Nuovo 27" xfId="966" xr:uid="{00000000-0005-0000-0000-00000CB20000}"/>
    <cellStyle name="Nuovo 27 2" xfId="967" xr:uid="{00000000-0005-0000-0000-00000DB20000}"/>
    <cellStyle name="Nuovo 27 2 2" xfId="2864" xr:uid="{00000000-0005-0000-0000-00000EB20000}"/>
    <cellStyle name="Nuovo 27 2 2 2" xfId="9843" xr:uid="{00000000-0005-0000-0000-00000FB20000}"/>
    <cellStyle name="Nuovo 27 2 2 3" xfId="23284" xr:uid="{00000000-0005-0000-0000-000010B20000}"/>
    <cellStyle name="Nuovo 27 2 3" xfId="9579" xr:uid="{00000000-0005-0000-0000-000011B20000}"/>
    <cellStyle name="Nuovo 27 2 3 2" xfId="23285" xr:uid="{00000000-0005-0000-0000-000012B20000}"/>
    <cellStyle name="Nuovo 27 2 4" xfId="23286" xr:uid="{00000000-0005-0000-0000-000013B20000}"/>
    <cellStyle name="Nuovo 27 2 5" xfId="23283" xr:uid="{00000000-0005-0000-0000-000014B20000}"/>
    <cellStyle name="Nuovo 27 3" xfId="968" xr:uid="{00000000-0005-0000-0000-000015B20000}"/>
    <cellStyle name="Nuovo 27 3 2" xfId="969" xr:uid="{00000000-0005-0000-0000-000016B20000}"/>
    <cellStyle name="Nuovo 27 3 2 2" xfId="4688" xr:uid="{00000000-0005-0000-0000-000017B20000}"/>
    <cellStyle name="Nuovo 27 3 2 2 2" xfId="23289" xr:uid="{00000000-0005-0000-0000-000018B20000}"/>
    <cellStyle name="Nuovo 27 3 2 3" xfId="3858" xr:uid="{00000000-0005-0000-0000-000019B20000}"/>
    <cellStyle name="Nuovo 27 3 2 3 2" xfId="10397" xr:uid="{00000000-0005-0000-0000-00001AB20000}"/>
    <cellStyle name="Nuovo 27 3 2 3 3" xfId="23290" xr:uid="{00000000-0005-0000-0000-00001BB20000}"/>
    <cellStyle name="Nuovo 27 3 2 4" xfId="23288" xr:uid="{00000000-0005-0000-0000-00001CB20000}"/>
    <cellStyle name="Nuovo 27 3 3" xfId="2865" xr:uid="{00000000-0005-0000-0000-00001DB20000}"/>
    <cellStyle name="Nuovo 27 3 3 2" xfId="5315" xr:uid="{00000000-0005-0000-0000-00001EB20000}"/>
    <cellStyle name="Nuovo 27 3 3 2 2" xfId="23292" xr:uid="{00000000-0005-0000-0000-00001FB20000}"/>
    <cellStyle name="Nuovo 27 3 3 3" xfId="23293" xr:uid="{00000000-0005-0000-0000-000020B20000}"/>
    <cellStyle name="Nuovo 27 3 3 3 2" xfId="45272" xr:uid="{00000000-0005-0000-0000-000021B20000}"/>
    <cellStyle name="Nuovo 27 3 3 4" xfId="23291" xr:uid="{00000000-0005-0000-0000-000022B20000}"/>
    <cellStyle name="Nuovo 27 3 4" xfId="3349" xr:uid="{00000000-0005-0000-0000-000023B20000}"/>
    <cellStyle name="Nuovo 27 3 4 2" xfId="10057" xr:uid="{00000000-0005-0000-0000-000024B20000}"/>
    <cellStyle name="Nuovo 27 3 4 3" xfId="23294" xr:uid="{00000000-0005-0000-0000-000025B20000}"/>
    <cellStyle name="Nuovo 27 3 5" xfId="8598" xr:uid="{00000000-0005-0000-0000-000026B20000}"/>
    <cellStyle name="Nuovo 27 3 5 2" xfId="23295" xr:uid="{00000000-0005-0000-0000-000027B20000}"/>
    <cellStyle name="Nuovo 27 3 6" xfId="23296" xr:uid="{00000000-0005-0000-0000-000028B20000}"/>
    <cellStyle name="Nuovo 27 3 7" xfId="23287" xr:uid="{00000000-0005-0000-0000-000029B20000}"/>
    <cellStyle name="Nuovo 27 3 8" xfId="1985" xr:uid="{00000000-0005-0000-0000-00002AB20000}"/>
    <cellStyle name="Nuovo 27 4" xfId="970" xr:uid="{00000000-0005-0000-0000-00002BB20000}"/>
    <cellStyle name="Nuovo 27 4 2" xfId="5316" xr:uid="{00000000-0005-0000-0000-00002CB20000}"/>
    <cellStyle name="Nuovo 27 4 2 2" xfId="5317" xr:uid="{00000000-0005-0000-0000-00002DB20000}"/>
    <cellStyle name="Nuovo 27 4 2 2 2" xfId="23299" xr:uid="{00000000-0005-0000-0000-00002EB20000}"/>
    <cellStyle name="Nuovo 27 4 2 3" xfId="14180" xr:uid="{00000000-0005-0000-0000-00002FB20000}"/>
    <cellStyle name="Nuovo 27 4 2 3 2" xfId="23300" xr:uid="{00000000-0005-0000-0000-000030B20000}"/>
    <cellStyle name="Nuovo 27 4 2 4" xfId="23298" xr:uid="{00000000-0005-0000-0000-000031B20000}"/>
    <cellStyle name="Nuovo 27 4 2 5" xfId="13792" xr:uid="{00000000-0005-0000-0000-000032B20000}"/>
    <cellStyle name="Nuovo 27 4 3" xfId="5318" xr:uid="{00000000-0005-0000-0000-000033B20000}"/>
    <cellStyle name="Nuovo 27 4 3 2" xfId="23301" xr:uid="{00000000-0005-0000-0000-000034B20000}"/>
    <cellStyle name="Nuovo 27 4 4" xfId="23302" xr:uid="{00000000-0005-0000-0000-000035B20000}"/>
    <cellStyle name="Nuovo 27 4 4 2" xfId="45273" xr:uid="{00000000-0005-0000-0000-000036B20000}"/>
    <cellStyle name="Nuovo 27 4 5" xfId="23303" xr:uid="{00000000-0005-0000-0000-000037B20000}"/>
    <cellStyle name="Nuovo 27 4 6" xfId="23297" xr:uid="{00000000-0005-0000-0000-000038B20000}"/>
    <cellStyle name="Nuovo 27 4 7" xfId="2866" xr:uid="{00000000-0005-0000-0000-000039B20000}"/>
    <cellStyle name="Nuovo 27 5" xfId="971" xr:uid="{00000000-0005-0000-0000-00003AB20000}"/>
    <cellStyle name="Nuovo 27 5 2" xfId="23305" xr:uid="{00000000-0005-0000-0000-00003BB20000}"/>
    <cellStyle name="Nuovo 27 5 2 2" xfId="45274" xr:uid="{00000000-0005-0000-0000-00003CB20000}"/>
    <cellStyle name="Nuovo 27 5 3" xfId="23306" xr:uid="{00000000-0005-0000-0000-00003DB20000}"/>
    <cellStyle name="Nuovo 27 5 4" xfId="23304" xr:uid="{00000000-0005-0000-0000-00003EB20000}"/>
    <cellStyle name="Nuovo 27 6" xfId="2863" xr:uid="{00000000-0005-0000-0000-00003FB20000}"/>
    <cellStyle name="Nuovo 27 6 2" xfId="5889" xr:uid="{00000000-0005-0000-0000-000040B20000}"/>
    <cellStyle name="Nuovo 27 6 3" xfId="23307" xr:uid="{00000000-0005-0000-0000-000041B20000}"/>
    <cellStyle name="Nuovo 27 7" xfId="23282" xr:uid="{00000000-0005-0000-0000-000042B20000}"/>
    <cellStyle name="Nuovo 28" xfId="972" xr:uid="{00000000-0005-0000-0000-000043B20000}"/>
    <cellStyle name="Nuovo 28 2" xfId="973" xr:uid="{00000000-0005-0000-0000-000044B20000}"/>
    <cellStyle name="Nuovo 28 2 2" xfId="2868" xr:uid="{00000000-0005-0000-0000-000045B20000}"/>
    <cellStyle name="Nuovo 28 2 2 2" xfId="9844" xr:uid="{00000000-0005-0000-0000-000046B20000}"/>
    <cellStyle name="Nuovo 28 2 2 3" xfId="23310" xr:uid="{00000000-0005-0000-0000-000047B20000}"/>
    <cellStyle name="Nuovo 28 2 3" xfId="9580" xr:uid="{00000000-0005-0000-0000-000048B20000}"/>
    <cellStyle name="Nuovo 28 2 3 2" xfId="23311" xr:uid="{00000000-0005-0000-0000-000049B20000}"/>
    <cellStyle name="Nuovo 28 2 4" xfId="23312" xr:uid="{00000000-0005-0000-0000-00004AB20000}"/>
    <cellStyle name="Nuovo 28 2 5" xfId="23309" xr:uid="{00000000-0005-0000-0000-00004BB20000}"/>
    <cellStyle name="Nuovo 28 3" xfId="974" xr:uid="{00000000-0005-0000-0000-00004CB20000}"/>
    <cellStyle name="Nuovo 28 3 2" xfId="975" xr:uid="{00000000-0005-0000-0000-00004DB20000}"/>
    <cellStyle name="Nuovo 28 3 2 2" xfId="4689" xr:uid="{00000000-0005-0000-0000-00004EB20000}"/>
    <cellStyle name="Nuovo 28 3 2 2 2" xfId="23315" xr:uid="{00000000-0005-0000-0000-00004FB20000}"/>
    <cellStyle name="Nuovo 28 3 2 3" xfId="3859" xr:uid="{00000000-0005-0000-0000-000050B20000}"/>
    <cellStyle name="Nuovo 28 3 2 3 2" xfId="10398" xr:uid="{00000000-0005-0000-0000-000051B20000}"/>
    <cellStyle name="Nuovo 28 3 2 3 3" xfId="23316" xr:uid="{00000000-0005-0000-0000-000052B20000}"/>
    <cellStyle name="Nuovo 28 3 2 4" xfId="23314" xr:uid="{00000000-0005-0000-0000-000053B20000}"/>
    <cellStyle name="Nuovo 28 3 3" xfId="2869" xr:uid="{00000000-0005-0000-0000-000054B20000}"/>
    <cellStyle name="Nuovo 28 3 3 2" xfId="5319" xr:uid="{00000000-0005-0000-0000-000055B20000}"/>
    <cellStyle name="Nuovo 28 3 3 2 2" xfId="23318" xr:uid="{00000000-0005-0000-0000-000056B20000}"/>
    <cellStyle name="Nuovo 28 3 3 3" xfId="23319" xr:uid="{00000000-0005-0000-0000-000057B20000}"/>
    <cellStyle name="Nuovo 28 3 3 3 2" xfId="45275" xr:uid="{00000000-0005-0000-0000-000058B20000}"/>
    <cellStyle name="Nuovo 28 3 3 4" xfId="23317" xr:uid="{00000000-0005-0000-0000-000059B20000}"/>
    <cellStyle name="Nuovo 28 3 4" xfId="3350" xr:uid="{00000000-0005-0000-0000-00005AB20000}"/>
    <cellStyle name="Nuovo 28 3 4 2" xfId="10058" xr:uid="{00000000-0005-0000-0000-00005BB20000}"/>
    <cellStyle name="Nuovo 28 3 4 3" xfId="23320" xr:uid="{00000000-0005-0000-0000-00005CB20000}"/>
    <cellStyle name="Nuovo 28 3 5" xfId="8597" xr:uid="{00000000-0005-0000-0000-00005DB20000}"/>
    <cellStyle name="Nuovo 28 3 5 2" xfId="23321" xr:uid="{00000000-0005-0000-0000-00005EB20000}"/>
    <cellStyle name="Nuovo 28 3 6" xfId="23322" xr:uid="{00000000-0005-0000-0000-00005FB20000}"/>
    <cellStyle name="Nuovo 28 3 7" xfId="23313" xr:uid="{00000000-0005-0000-0000-000060B20000}"/>
    <cellStyle name="Nuovo 28 3 8" xfId="1986" xr:uid="{00000000-0005-0000-0000-000061B20000}"/>
    <cellStyle name="Nuovo 28 4" xfId="976" xr:uid="{00000000-0005-0000-0000-000062B20000}"/>
    <cellStyle name="Nuovo 28 4 2" xfId="5320" xr:uid="{00000000-0005-0000-0000-000063B20000}"/>
    <cellStyle name="Nuovo 28 4 2 2" xfId="5321" xr:uid="{00000000-0005-0000-0000-000064B20000}"/>
    <cellStyle name="Nuovo 28 4 2 2 2" xfId="23325" xr:uid="{00000000-0005-0000-0000-000065B20000}"/>
    <cellStyle name="Nuovo 28 4 2 3" xfId="14181" xr:uid="{00000000-0005-0000-0000-000066B20000}"/>
    <cellStyle name="Nuovo 28 4 2 3 2" xfId="23326" xr:uid="{00000000-0005-0000-0000-000067B20000}"/>
    <cellStyle name="Nuovo 28 4 2 4" xfId="23324" xr:uid="{00000000-0005-0000-0000-000068B20000}"/>
    <cellStyle name="Nuovo 28 4 2 5" xfId="13793" xr:uid="{00000000-0005-0000-0000-000069B20000}"/>
    <cellStyle name="Nuovo 28 4 3" xfId="5322" xr:uid="{00000000-0005-0000-0000-00006AB20000}"/>
    <cellStyle name="Nuovo 28 4 3 2" xfId="23327" xr:uid="{00000000-0005-0000-0000-00006BB20000}"/>
    <cellStyle name="Nuovo 28 4 4" xfId="23328" xr:uid="{00000000-0005-0000-0000-00006CB20000}"/>
    <cellStyle name="Nuovo 28 4 4 2" xfId="45276" xr:uid="{00000000-0005-0000-0000-00006DB20000}"/>
    <cellStyle name="Nuovo 28 4 5" xfId="23329" xr:uid="{00000000-0005-0000-0000-00006EB20000}"/>
    <cellStyle name="Nuovo 28 4 6" xfId="23323" xr:uid="{00000000-0005-0000-0000-00006FB20000}"/>
    <cellStyle name="Nuovo 28 4 7" xfId="2870" xr:uid="{00000000-0005-0000-0000-000070B20000}"/>
    <cellStyle name="Nuovo 28 5" xfId="977" xr:uid="{00000000-0005-0000-0000-000071B20000}"/>
    <cellStyle name="Nuovo 28 5 2" xfId="23331" xr:uid="{00000000-0005-0000-0000-000072B20000}"/>
    <cellStyle name="Nuovo 28 5 2 2" xfId="45277" xr:uid="{00000000-0005-0000-0000-000073B20000}"/>
    <cellStyle name="Nuovo 28 5 3" xfId="23332" xr:uid="{00000000-0005-0000-0000-000074B20000}"/>
    <cellStyle name="Nuovo 28 5 4" xfId="23330" xr:uid="{00000000-0005-0000-0000-000075B20000}"/>
    <cellStyle name="Nuovo 28 6" xfId="2867" xr:uid="{00000000-0005-0000-0000-000076B20000}"/>
    <cellStyle name="Nuovo 28 6 2" xfId="5890" xr:uid="{00000000-0005-0000-0000-000077B20000}"/>
    <cellStyle name="Nuovo 28 6 3" xfId="23333" xr:uid="{00000000-0005-0000-0000-000078B20000}"/>
    <cellStyle name="Nuovo 28 7" xfId="23308" xr:uid="{00000000-0005-0000-0000-000079B20000}"/>
    <cellStyle name="Nuovo 29" xfId="978" xr:uid="{00000000-0005-0000-0000-00007AB20000}"/>
    <cellStyle name="Nuovo 29 2" xfId="979" xr:uid="{00000000-0005-0000-0000-00007BB20000}"/>
    <cellStyle name="Nuovo 29 2 2" xfId="2872" xr:uid="{00000000-0005-0000-0000-00007CB20000}"/>
    <cellStyle name="Nuovo 29 2 2 2" xfId="9845" xr:uid="{00000000-0005-0000-0000-00007DB20000}"/>
    <cellStyle name="Nuovo 29 2 2 3" xfId="23336" xr:uid="{00000000-0005-0000-0000-00007EB20000}"/>
    <cellStyle name="Nuovo 29 2 3" xfId="9581" xr:uid="{00000000-0005-0000-0000-00007FB20000}"/>
    <cellStyle name="Nuovo 29 2 3 2" xfId="23337" xr:uid="{00000000-0005-0000-0000-000080B20000}"/>
    <cellStyle name="Nuovo 29 2 4" xfId="23338" xr:uid="{00000000-0005-0000-0000-000081B20000}"/>
    <cellStyle name="Nuovo 29 2 5" xfId="23335" xr:uid="{00000000-0005-0000-0000-000082B20000}"/>
    <cellStyle name="Nuovo 29 3" xfId="980" xr:uid="{00000000-0005-0000-0000-000083B20000}"/>
    <cellStyle name="Nuovo 29 3 2" xfId="981" xr:uid="{00000000-0005-0000-0000-000084B20000}"/>
    <cellStyle name="Nuovo 29 3 2 2" xfId="4690" xr:uid="{00000000-0005-0000-0000-000085B20000}"/>
    <cellStyle name="Nuovo 29 3 2 2 2" xfId="23341" xr:uid="{00000000-0005-0000-0000-000086B20000}"/>
    <cellStyle name="Nuovo 29 3 2 3" xfId="3860" xr:uid="{00000000-0005-0000-0000-000087B20000}"/>
    <cellStyle name="Nuovo 29 3 2 3 2" xfId="10399" xr:uid="{00000000-0005-0000-0000-000088B20000}"/>
    <cellStyle name="Nuovo 29 3 2 3 3" xfId="23342" xr:uid="{00000000-0005-0000-0000-000089B20000}"/>
    <cellStyle name="Nuovo 29 3 2 4" xfId="23340" xr:uid="{00000000-0005-0000-0000-00008AB20000}"/>
    <cellStyle name="Nuovo 29 3 3" xfId="2873" xr:uid="{00000000-0005-0000-0000-00008BB20000}"/>
    <cellStyle name="Nuovo 29 3 3 2" xfId="5323" xr:uid="{00000000-0005-0000-0000-00008CB20000}"/>
    <cellStyle name="Nuovo 29 3 3 2 2" xfId="23344" xr:uid="{00000000-0005-0000-0000-00008DB20000}"/>
    <cellStyle name="Nuovo 29 3 3 3" xfId="23345" xr:uid="{00000000-0005-0000-0000-00008EB20000}"/>
    <cellStyle name="Nuovo 29 3 3 3 2" xfId="45278" xr:uid="{00000000-0005-0000-0000-00008FB20000}"/>
    <cellStyle name="Nuovo 29 3 3 4" xfId="23343" xr:uid="{00000000-0005-0000-0000-000090B20000}"/>
    <cellStyle name="Nuovo 29 3 4" xfId="3351" xr:uid="{00000000-0005-0000-0000-000091B20000}"/>
    <cellStyle name="Nuovo 29 3 4 2" xfId="10059" xr:uid="{00000000-0005-0000-0000-000092B20000}"/>
    <cellStyle name="Nuovo 29 3 4 3" xfId="23346" xr:uid="{00000000-0005-0000-0000-000093B20000}"/>
    <cellStyle name="Nuovo 29 3 5" xfId="7827" xr:uid="{00000000-0005-0000-0000-000094B20000}"/>
    <cellStyle name="Nuovo 29 3 5 2" xfId="23347" xr:uid="{00000000-0005-0000-0000-000095B20000}"/>
    <cellStyle name="Nuovo 29 3 6" xfId="23348" xr:uid="{00000000-0005-0000-0000-000096B20000}"/>
    <cellStyle name="Nuovo 29 3 7" xfId="23339" xr:uid="{00000000-0005-0000-0000-000097B20000}"/>
    <cellStyle name="Nuovo 29 3 8" xfId="1987" xr:uid="{00000000-0005-0000-0000-000098B20000}"/>
    <cellStyle name="Nuovo 29 4" xfId="982" xr:uid="{00000000-0005-0000-0000-000099B20000}"/>
    <cellStyle name="Nuovo 29 4 2" xfId="5324" xr:uid="{00000000-0005-0000-0000-00009AB20000}"/>
    <cellStyle name="Nuovo 29 4 2 2" xfId="5325" xr:uid="{00000000-0005-0000-0000-00009BB20000}"/>
    <cellStyle name="Nuovo 29 4 2 2 2" xfId="23351" xr:uid="{00000000-0005-0000-0000-00009CB20000}"/>
    <cellStyle name="Nuovo 29 4 2 3" xfId="14182" xr:uid="{00000000-0005-0000-0000-00009DB20000}"/>
    <cellStyle name="Nuovo 29 4 2 3 2" xfId="23352" xr:uid="{00000000-0005-0000-0000-00009EB20000}"/>
    <cellStyle name="Nuovo 29 4 2 4" xfId="23350" xr:uid="{00000000-0005-0000-0000-00009FB20000}"/>
    <cellStyle name="Nuovo 29 4 2 5" xfId="13794" xr:uid="{00000000-0005-0000-0000-0000A0B20000}"/>
    <cellStyle name="Nuovo 29 4 3" xfId="5326" xr:uid="{00000000-0005-0000-0000-0000A1B20000}"/>
    <cellStyle name="Nuovo 29 4 3 2" xfId="23353" xr:uid="{00000000-0005-0000-0000-0000A2B20000}"/>
    <cellStyle name="Nuovo 29 4 4" xfId="23354" xr:uid="{00000000-0005-0000-0000-0000A3B20000}"/>
    <cellStyle name="Nuovo 29 4 4 2" xfId="45279" xr:uid="{00000000-0005-0000-0000-0000A4B20000}"/>
    <cellStyle name="Nuovo 29 4 5" xfId="23355" xr:uid="{00000000-0005-0000-0000-0000A5B20000}"/>
    <cellStyle name="Nuovo 29 4 6" xfId="23349" xr:uid="{00000000-0005-0000-0000-0000A6B20000}"/>
    <cellStyle name="Nuovo 29 4 7" xfId="2874" xr:uid="{00000000-0005-0000-0000-0000A7B20000}"/>
    <cellStyle name="Nuovo 29 5" xfId="983" xr:uid="{00000000-0005-0000-0000-0000A8B20000}"/>
    <cellStyle name="Nuovo 29 5 2" xfId="23357" xr:uid="{00000000-0005-0000-0000-0000A9B20000}"/>
    <cellStyle name="Nuovo 29 5 2 2" xfId="45280" xr:uid="{00000000-0005-0000-0000-0000AAB20000}"/>
    <cellStyle name="Nuovo 29 5 3" xfId="23358" xr:uid="{00000000-0005-0000-0000-0000ABB20000}"/>
    <cellStyle name="Nuovo 29 5 4" xfId="23356" xr:uid="{00000000-0005-0000-0000-0000ACB20000}"/>
    <cellStyle name="Nuovo 29 6" xfId="2871" xr:uid="{00000000-0005-0000-0000-0000ADB20000}"/>
    <cellStyle name="Nuovo 29 6 2" xfId="5891" xr:uid="{00000000-0005-0000-0000-0000AEB20000}"/>
    <cellStyle name="Nuovo 29 6 3" xfId="23359" xr:uid="{00000000-0005-0000-0000-0000AFB20000}"/>
    <cellStyle name="Nuovo 29 7" xfId="23334" xr:uid="{00000000-0005-0000-0000-0000B0B20000}"/>
    <cellStyle name="Nuovo 3" xfId="984" xr:uid="{00000000-0005-0000-0000-0000B1B20000}"/>
    <cellStyle name="Nuovo 3 2" xfId="985" xr:uid="{00000000-0005-0000-0000-0000B2B20000}"/>
    <cellStyle name="Nuovo 3 2 2" xfId="2876" xr:uid="{00000000-0005-0000-0000-0000B3B20000}"/>
    <cellStyle name="Nuovo 3 2 2 2" xfId="9846" xr:uid="{00000000-0005-0000-0000-0000B4B20000}"/>
    <cellStyle name="Nuovo 3 2 2 3" xfId="23362" xr:uid="{00000000-0005-0000-0000-0000B5B20000}"/>
    <cellStyle name="Nuovo 3 2 3" xfId="9582" xr:uid="{00000000-0005-0000-0000-0000B6B20000}"/>
    <cellStyle name="Nuovo 3 2 3 2" xfId="23363" xr:uid="{00000000-0005-0000-0000-0000B7B20000}"/>
    <cellStyle name="Nuovo 3 2 4" xfId="23364" xr:uid="{00000000-0005-0000-0000-0000B8B20000}"/>
    <cellStyle name="Nuovo 3 2 5" xfId="23361" xr:uid="{00000000-0005-0000-0000-0000B9B20000}"/>
    <cellStyle name="Nuovo 3 3" xfId="986" xr:uid="{00000000-0005-0000-0000-0000BAB20000}"/>
    <cellStyle name="Nuovo 3 3 2" xfId="987" xr:uid="{00000000-0005-0000-0000-0000BBB20000}"/>
    <cellStyle name="Nuovo 3 3 2 2" xfId="4691" xr:uid="{00000000-0005-0000-0000-0000BCB20000}"/>
    <cellStyle name="Nuovo 3 3 2 2 2" xfId="23367" xr:uid="{00000000-0005-0000-0000-0000BDB20000}"/>
    <cellStyle name="Nuovo 3 3 2 3" xfId="3861" xr:uid="{00000000-0005-0000-0000-0000BEB20000}"/>
    <cellStyle name="Nuovo 3 3 2 3 2" xfId="10400" xr:uid="{00000000-0005-0000-0000-0000BFB20000}"/>
    <cellStyle name="Nuovo 3 3 2 3 3" xfId="23368" xr:uid="{00000000-0005-0000-0000-0000C0B20000}"/>
    <cellStyle name="Nuovo 3 3 2 4" xfId="23366" xr:uid="{00000000-0005-0000-0000-0000C1B20000}"/>
    <cellStyle name="Nuovo 3 3 3" xfId="2877" xr:uid="{00000000-0005-0000-0000-0000C2B20000}"/>
    <cellStyle name="Nuovo 3 3 3 2" xfId="5327" xr:uid="{00000000-0005-0000-0000-0000C3B20000}"/>
    <cellStyle name="Nuovo 3 3 3 2 2" xfId="23370" xr:uid="{00000000-0005-0000-0000-0000C4B20000}"/>
    <cellStyle name="Nuovo 3 3 3 3" xfId="23371" xr:uid="{00000000-0005-0000-0000-0000C5B20000}"/>
    <cellStyle name="Nuovo 3 3 3 3 2" xfId="45281" xr:uid="{00000000-0005-0000-0000-0000C6B20000}"/>
    <cellStyle name="Nuovo 3 3 3 4" xfId="23369" xr:uid="{00000000-0005-0000-0000-0000C7B20000}"/>
    <cellStyle name="Nuovo 3 3 4" xfId="3352" xr:uid="{00000000-0005-0000-0000-0000C8B20000}"/>
    <cellStyle name="Nuovo 3 3 4 2" xfId="10060" xr:uid="{00000000-0005-0000-0000-0000C9B20000}"/>
    <cellStyle name="Nuovo 3 3 4 3" xfId="23372" xr:uid="{00000000-0005-0000-0000-0000CAB20000}"/>
    <cellStyle name="Nuovo 3 3 5" xfId="7454" xr:uid="{00000000-0005-0000-0000-0000CBB20000}"/>
    <cellStyle name="Nuovo 3 3 5 2" xfId="23373" xr:uid="{00000000-0005-0000-0000-0000CCB20000}"/>
    <cellStyle name="Nuovo 3 3 6" xfId="23374" xr:uid="{00000000-0005-0000-0000-0000CDB20000}"/>
    <cellStyle name="Nuovo 3 3 7" xfId="23365" xr:uid="{00000000-0005-0000-0000-0000CEB20000}"/>
    <cellStyle name="Nuovo 3 3 8" xfId="1988" xr:uid="{00000000-0005-0000-0000-0000CFB20000}"/>
    <cellStyle name="Nuovo 3 4" xfId="988" xr:uid="{00000000-0005-0000-0000-0000D0B20000}"/>
    <cellStyle name="Nuovo 3 4 2" xfId="5328" xr:uid="{00000000-0005-0000-0000-0000D1B20000}"/>
    <cellStyle name="Nuovo 3 4 2 2" xfId="5329" xr:uid="{00000000-0005-0000-0000-0000D2B20000}"/>
    <cellStyle name="Nuovo 3 4 2 2 2" xfId="23377" xr:uid="{00000000-0005-0000-0000-0000D3B20000}"/>
    <cellStyle name="Nuovo 3 4 2 3" xfId="14183" xr:uid="{00000000-0005-0000-0000-0000D4B20000}"/>
    <cellStyle name="Nuovo 3 4 2 3 2" xfId="23378" xr:uid="{00000000-0005-0000-0000-0000D5B20000}"/>
    <cellStyle name="Nuovo 3 4 2 4" xfId="23376" xr:uid="{00000000-0005-0000-0000-0000D6B20000}"/>
    <cellStyle name="Nuovo 3 4 2 5" xfId="13795" xr:uid="{00000000-0005-0000-0000-0000D7B20000}"/>
    <cellStyle name="Nuovo 3 4 3" xfId="5330" xr:uid="{00000000-0005-0000-0000-0000D8B20000}"/>
    <cellStyle name="Nuovo 3 4 3 2" xfId="23379" xr:uid="{00000000-0005-0000-0000-0000D9B20000}"/>
    <cellStyle name="Nuovo 3 4 4" xfId="23380" xr:uid="{00000000-0005-0000-0000-0000DAB20000}"/>
    <cellStyle name="Nuovo 3 4 4 2" xfId="45282" xr:uid="{00000000-0005-0000-0000-0000DBB20000}"/>
    <cellStyle name="Nuovo 3 4 5" xfId="23381" xr:uid="{00000000-0005-0000-0000-0000DCB20000}"/>
    <cellStyle name="Nuovo 3 4 6" xfId="23375" xr:uid="{00000000-0005-0000-0000-0000DDB20000}"/>
    <cellStyle name="Nuovo 3 4 7" xfId="2878" xr:uid="{00000000-0005-0000-0000-0000DEB20000}"/>
    <cellStyle name="Nuovo 3 5" xfId="989" xr:uid="{00000000-0005-0000-0000-0000DFB20000}"/>
    <cellStyle name="Nuovo 3 5 2" xfId="23383" xr:uid="{00000000-0005-0000-0000-0000E0B20000}"/>
    <cellStyle name="Nuovo 3 5 2 2" xfId="45283" xr:uid="{00000000-0005-0000-0000-0000E1B20000}"/>
    <cellStyle name="Nuovo 3 5 3" xfId="23384" xr:uid="{00000000-0005-0000-0000-0000E2B20000}"/>
    <cellStyle name="Nuovo 3 5 4" xfId="23382" xr:uid="{00000000-0005-0000-0000-0000E3B20000}"/>
    <cellStyle name="Nuovo 3 6" xfId="2875" xr:uid="{00000000-0005-0000-0000-0000E4B20000}"/>
    <cellStyle name="Nuovo 3 6 2" xfId="5892" xr:uid="{00000000-0005-0000-0000-0000E5B20000}"/>
    <cellStyle name="Nuovo 3 6 3" xfId="23385" xr:uid="{00000000-0005-0000-0000-0000E6B20000}"/>
    <cellStyle name="Nuovo 3 7" xfId="23360" xr:uid="{00000000-0005-0000-0000-0000E7B20000}"/>
    <cellStyle name="Nuovo 30" xfId="990" xr:uid="{00000000-0005-0000-0000-0000E8B20000}"/>
    <cellStyle name="Nuovo 30 2" xfId="991" xr:uid="{00000000-0005-0000-0000-0000E9B20000}"/>
    <cellStyle name="Nuovo 30 2 2" xfId="2880" xr:uid="{00000000-0005-0000-0000-0000EAB20000}"/>
    <cellStyle name="Nuovo 30 2 2 2" xfId="9847" xr:uid="{00000000-0005-0000-0000-0000EBB20000}"/>
    <cellStyle name="Nuovo 30 2 2 3" xfId="23388" xr:uid="{00000000-0005-0000-0000-0000ECB20000}"/>
    <cellStyle name="Nuovo 30 2 3" xfId="9583" xr:uid="{00000000-0005-0000-0000-0000EDB20000}"/>
    <cellStyle name="Nuovo 30 2 3 2" xfId="23389" xr:uid="{00000000-0005-0000-0000-0000EEB20000}"/>
    <cellStyle name="Nuovo 30 2 4" xfId="23390" xr:uid="{00000000-0005-0000-0000-0000EFB20000}"/>
    <cellStyle name="Nuovo 30 2 5" xfId="23387" xr:uid="{00000000-0005-0000-0000-0000F0B20000}"/>
    <cellStyle name="Nuovo 30 3" xfId="992" xr:uid="{00000000-0005-0000-0000-0000F1B20000}"/>
    <cellStyle name="Nuovo 30 3 2" xfId="993" xr:uid="{00000000-0005-0000-0000-0000F2B20000}"/>
    <cellStyle name="Nuovo 30 3 2 2" xfId="4692" xr:uid="{00000000-0005-0000-0000-0000F3B20000}"/>
    <cellStyle name="Nuovo 30 3 2 2 2" xfId="23393" xr:uid="{00000000-0005-0000-0000-0000F4B20000}"/>
    <cellStyle name="Nuovo 30 3 2 3" xfId="3862" xr:uid="{00000000-0005-0000-0000-0000F5B20000}"/>
    <cellStyle name="Nuovo 30 3 2 3 2" xfId="10401" xr:uid="{00000000-0005-0000-0000-0000F6B20000}"/>
    <cellStyle name="Nuovo 30 3 2 3 3" xfId="23394" xr:uid="{00000000-0005-0000-0000-0000F7B20000}"/>
    <cellStyle name="Nuovo 30 3 2 4" xfId="23392" xr:uid="{00000000-0005-0000-0000-0000F8B20000}"/>
    <cellStyle name="Nuovo 30 3 3" xfId="2881" xr:uid="{00000000-0005-0000-0000-0000F9B20000}"/>
    <cellStyle name="Nuovo 30 3 3 2" xfId="5331" xr:uid="{00000000-0005-0000-0000-0000FAB20000}"/>
    <cellStyle name="Nuovo 30 3 3 2 2" xfId="23396" xr:uid="{00000000-0005-0000-0000-0000FBB20000}"/>
    <cellStyle name="Nuovo 30 3 3 3" xfId="23397" xr:uid="{00000000-0005-0000-0000-0000FCB20000}"/>
    <cellStyle name="Nuovo 30 3 3 3 2" xfId="45284" xr:uid="{00000000-0005-0000-0000-0000FDB20000}"/>
    <cellStyle name="Nuovo 30 3 3 4" xfId="23395" xr:uid="{00000000-0005-0000-0000-0000FEB20000}"/>
    <cellStyle name="Nuovo 30 3 4" xfId="3353" xr:uid="{00000000-0005-0000-0000-0000FFB20000}"/>
    <cellStyle name="Nuovo 30 3 4 2" xfId="10061" xr:uid="{00000000-0005-0000-0000-000000B30000}"/>
    <cellStyle name="Nuovo 30 3 4 3" xfId="23398" xr:uid="{00000000-0005-0000-0000-000001B30000}"/>
    <cellStyle name="Nuovo 30 3 5" xfId="8564" xr:uid="{00000000-0005-0000-0000-000002B30000}"/>
    <cellStyle name="Nuovo 30 3 5 2" xfId="23399" xr:uid="{00000000-0005-0000-0000-000003B30000}"/>
    <cellStyle name="Nuovo 30 3 6" xfId="23400" xr:uid="{00000000-0005-0000-0000-000004B30000}"/>
    <cellStyle name="Nuovo 30 3 7" xfId="23391" xr:uid="{00000000-0005-0000-0000-000005B30000}"/>
    <cellStyle name="Nuovo 30 3 8" xfId="1989" xr:uid="{00000000-0005-0000-0000-000006B30000}"/>
    <cellStyle name="Nuovo 30 4" xfId="994" xr:uid="{00000000-0005-0000-0000-000007B30000}"/>
    <cellStyle name="Nuovo 30 4 2" xfId="5332" xr:uid="{00000000-0005-0000-0000-000008B30000}"/>
    <cellStyle name="Nuovo 30 4 2 2" xfId="5333" xr:uid="{00000000-0005-0000-0000-000009B30000}"/>
    <cellStyle name="Nuovo 30 4 2 2 2" xfId="23403" xr:uid="{00000000-0005-0000-0000-00000AB30000}"/>
    <cellStyle name="Nuovo 30 4 2 3" xfId="14184" xr:uid="{00000000-0005-0000-0000-00000BB30000}"/>
    <cellStyle name="Nuovo 30 4 2 3 2" xfId="23404" xr:uid="{00000000-0005-0000-0000-00000CB30000}"/>
    <cellStyle name="Nuovo 30 4 2 4" xfId="23402" xr:uid="{00000000-0005-0000-0000-00000DB30000}"/>
    <cellStyle name="Nuovo 30 4 2 5" xfId="13796" xr:uid="{00000000-0005-0000-0000-00000EB30000}"/>
    <cellStyle name="Nuovo 30 4 3" xfId="5334" xr:uid="{00000000-0005-0000-0000-00000FB30000}"/>
    <cellStyle name="Nuovo 30 4 3 2" xfId="23405" xr:uid="{00000000-0005-0000-0000-000010B30000}"/>
    <cellStyle name="Nuovo 30 4 4" xfId="23406" xr:uid="{00000000-0005-0000-0000-000011B30000}"/>
    <cellStyle name="Nuovo 30 4 4 2" xfId="45285" xr:uid="{00000000-0005-0000-0000-000012B30000}"/>
    <cellStyle name="Nuovo 30 4 5" xfId="23407" xr:uid="{00000000-0005-0000-0000-000013B30000}"/>
    <cellStyle name="Nuovo 30 4 6" xfId="23401" xr:uid="{00000000-0005-0000-0000-000014B30000}"/>
    <cellStyle name="Nuovo 30 4 7" xfId="2882" xr:uid="{00000000-0005-0000-0000-000015B30000}"/>
    <cellStyle name="Nuovo 30 5" xfId="995" xr:uid="{00000000-0005-0000-0000-000016B30000}"/>
    <cellStyle name="Nuovo 30 5 2" xfId="23409" xr:uid="{00000000-0005-0000-0000-000017B30000}"/>
    <cellStyle name="Nuovo 30 5 2 2" xfId="45286" xr:uid="{00000000-0005-0000-0000-000018B30000}"/>
    <cellStyle name="Nuovo 30 5 3" xfId="23410" xr:uid="{00000000-0005-0000-0000-000019B30000}"/>
    <cellStyle name="Nuovo 30 5 4" xfId="23408" xr:uid="{00000000-0005-0000-0000-00001AB30000}"/>
    <cellStyle name="Nuovo 30 6" xfId="2879" xr:uid="{00000000-0005-0000-0000-00001BB30000}"/>
    <cellStyle name="Nuovo 30 6 2" xfId="5893" xr:uid="{00000000-0005-0000-0000-00001CB30000}"/>
    <cellStyle name="Nuovo 30 6 3" xfId="23411" xr:uid="{00000000-0005-0000-0000-00001DB30000}"/>
    <cellStyle name="Nuovo 30 7" xfId="23386" xr:uid="{00000000-0005-0000-0000-00001EB30000}"/>
    <cellStyle name="Nuovo 31" xfId="996" xr:uid="{00000000-0005-0000-0000-00001FB30000}"/>
    <cellStyle name="Nuovo 31 2" xfId="997" xr:uid="{00000000-0005-0000-0000-000020B30000}"/>
    <cellStyle name="Nuovo 31 2 2" xfId="2884" xr:uid="{00000000-0005-0000-0000-000021B30000}"/>
    <cellStyle name="Nuovo 31 2 2 2" xfId="9848" xr:uid="{00000000-0005-0000-0000-000022B30000}"/>
    <cellStyle name="Nuovo 31 2 2 3" xfId="23414" xr:uid="{00000000-0005-0000-0000-000023B30000}"/>
    <cellStyle name="Nuovo 31 2 3" xfId="9584" xr:uid="{00000000-0005-0000-0000-000024B30000}"/>
    <cellStyle name="Nuovo 31 2 3 2" xfId="23415" xr:uid="{00000000-0005-0000-0000-000025B30000}"/>
    <cellStyle name="Nuovo 31 2 4" xfId="23416" xr:uid="{00000000-0005-0000-0000-000026B30000}"/>
    <cellStyle name="Nuovo 31 2 5" xfId="23413" xr:uid="{00000000-0005-0000-0000-000027B30000}"/>
    <cellStyle name="Nuovo 31 3" xfId="998" xr:uid="{00000000-0005-0000-0000-000028B30000}"/>
    <cellStyle name="Nuovo 31 3 2" xfId="999" xr:uid="{00000000-0005-0000-0000-000029B30000}"/>
    <cellStyle name="Nuovo 31 3 2 2" xfId="4693" xr:uid="{00000000-0005-0000-0000-00002AB30000}"/>
    <cellStyle name="Nuovo 31 3 2 2 2" xfId="23419" xr:uid="{00000000-0005-0000-0000-00002BB30000}"/>
    <cellStyle name="Nuovo 31 3 2 3" xfId="3863" xr:uid="{00000000-0005-0000-0000-00002CB30000}"/>
    <cellStyle name="Nuovo 31 3 2 3 2" xfId="10402" xr:uid="{00000000-0005-0000-0000-00002DB30000}"/>
    <cellStyle name="Nuovo 31 3 2 3 3" xfId="23420" xr:uid="{00000000-0005-0000-0000-00002EB30000}"/>
    <cellStyle name="Nuovo 31 3 2 4" xfId="23418" xr:uid="{00000000-0005-0000-0000-00002FB30000}"/>
    <cellStyle name="Nuovo 31 3 3" xfId="2885" xr:uid="{00000000-0005-0000-0000-000030B30000}"/>
    <cellStyle name="Nuovo 31 3 3 2" xfId="5335" xr:uid="{00000000-0005-0000-0000-000031B30000}"/>
    <cellStyle name="Nuovo 31 3 3 2 2" xfId="23422" xr:uid="{00000000-0005-0000-0000-000032B30000}"/>
    <cellStyle name="Nuovo 31 3 3 3" xfId="23423" xr:uid="{00000000-0005-0000-0000-000033B30000}"/>
    <cellStyle name="Nuovo 31 3 3 3 2" xfId="45287" xr:uid="{00000000-0005-0000-0000-000034B30000}"/>
    <cellStyle name="Nuovo 31 3 3 4" xfId="23421" xr:uid="{00000000-0005-0000-0000-000035B30000}"/>
    <cellStyle name="Nuovo 31 3 4" xfId="3354" xr:uid="{00000000-0005-0000-0000-000036B30000}"/>
    <cellStyle name="Nuovo 31 3 4 2" xfId="10062" xr:uid="{00000000-0005-0000-0000-000037B30000}"/>
    <cellStyle name="Nuovo 31 3 4 3" xfId="23424" xr:uid="{00000000-0005-0000-0000-000038B30000}"/>
    <cellStyle name="Nuovo 31 3 5" xfId="7395" xr:uid="{00000000-0005-0000-0000-000039B30000}"/>
    <cellStyle name="Nuovo 31 3 5 2" xfId="23425" xr:uid="{00000000-0005-0000-0000-00003AB30000}"/>
    <cellStyle name="Nuovo 31 3 6" xfId="23426" xr:uid="{00000000-0005-0000-0000-00003BB30000}"/>
    <cellStyle name="Nuovo 31 3 7" xfId="23417" xr:uid="{00000000-0005-0000-0000-00003CB30000}"/>
    <cellStyle name="Nuovo 31 3 8" xfId="1990" xr:uid="{00000000-0005-0000-0000-00003DB30000}"/>
    <cellStyle name="Nuovo 31 4" xfId="1000" xr:uid="{00000000-0005-0000-0000-00003EB30000}"/>
    <cellStyle name="Nuovo 31 4 2" xfId="5336" xr:uid="{00000000-0005-0000-0000-00003FB30000}"/>
    <cellStyle name="Nuovo 31 4 2 2" xfId="5337" xr:uid="{00000000-0005-0000-0000-000040B30000}"/>
    <cellStyle name="Nuovo 31 4 2 2 2" xfId="23429" xr:uid="{00000000-0005-0000-0000-000041B30000}"/>
    <cellStyle name="Nuovo 31 4 2 3" xfId="14185" xr:uid="{00000000-0005-0000-0000-000042B30000}"/>
    <cellStyle name="Nuovo 31 4 2 3 2" xfId="23430" xr:uid="{00000000-0005-0000-0000-000043B30000}"/>
    <cellStyle name="Nuovo 31 4 2 4" xfId="23428" xr:uid="{00000000-0005-0000-0000-000044B30000}"/>
    <cellStyle name="Nuovo 31 4 2 5" xfId="13797" xr:uid="{00000000-0005-0000-0000-000045B30000}"/>
    <cellStyle name="Nuovo 31 4 3" xfId="5338" xr:uid="{00000000-0005-0000-0000-000046B30000}"/>
    <cellStyle name="Nuovo 31 4 3 2" xfId="23431" xr:uid="{00000000-0005-0000-0000-000047B30000}"/>
    <cellStyle name="Nuovo 31 4 4" xfId="23432" xr:uid="{00000000-0005-0000-0000-000048B30000}"/>
    <cellStyle name="Nuovo 31 4 4 2" xfId="45288" xr:uid="{00000000-0005-0000-0000-000049B30000}"/>
    <cellStyle name="Nuovo 31 4 5" xfId="23433" xr:uid="{00000000-0005-0000-0000-00004AB30000}"/>
    <cellStyle name="Nuovo 31 4 6" xfId="23427" xr:uid="{00000000-0005-0000-0000-00004BB30000}"/>
    <cellStyle name="Nuovo 31 4 7" xfId="2886" xr:uid="{00000000-0005-0000-0000-00004CB30000}"/>
    <cellStyle name="Nuovo 31 5" xfId="1001" xr:uid="{00000000-0005-0000-0000-00004DB30000}"/>
    <cellStyle name="Nuovo 31 5 2" xfId="23435" xr:uid="{00000000-0005-0000-0000-00004EB30000}"/>
    <cellStyle name="Nuovo 31 5 2 2" xfId="45289" xr:uid="{00000000-0005-0000-0000-00004FB30000}"/>
    <cellStyle name="Nuovo 31 5 3" xfId="23436" xr:uid="{00000000-0005-0000-0000-000050B30000}"/>
    <cellStyle name="Nuovo 31 5 4" xfId="23434" xr:uid="{00000000-0005-0000-0000-000051B30000}"/>
    <cellStyle name="Nuovo 31 6" xfId="2883" xr:uid="{00000000-0005-0000-0000-000052B30000}"/>
    <cellStyle name="Nuovo 31 6 2" xfId="5894" xr:uid="{00000000-0005-0000-0000-000053B30000}"/>
    <cellStyle name="Nuovo 31 6 3" xfId="23437" xr:uid="{00000000-0005-0000-0000-000054B30000}"/>
    <cellStyle name="Nuovo 31 7" xfId="23412" xr:uid="{00000000-0005-0000-0000-000055B30000}"/>
    <cellStyle name="Nuovo 32" xfId="1002" xr:uid="{00000000-0005-0000-0000-000056B30000}"/>
    <cellStyle name="Nuovo 32 2" xfId="1003" xr:uid="{00000000-0005-0000-0000-000057B30000}"/>
    <cellStyle name="Nuovo 32 2 2" xfId="2888" xr:uid="{00000000-0005-0000-0000-000058B30000}"/>
    <cellStyle name="Nuovo 32 2 2 2" xfId="9849" xr:uid="{00000000-0005-0000-0000-000059B30000}"/>
    <cellStyle name="Nuovo 32 2 2 3" xfId="23440" xr:uid="{00000000-0005-0000-0000-00005AB30000}"/>
    <cellStyle name="Nuovo 32 2 3" xfId="9585" xr:uid="{00000000-0005-0000-0000-00005BB30000}"/>
    <cellStyle name="Nuovo 32 2 3 2" xfId="23441" xr:uid="{00000000-0005-0000-0000-00005CB30000}"/>
    <cellStyle name="Nuovo 32 2 4" xfId="23442" xr:uid="{00000000-0005-0000-0000-00005DB30000}"/>
    <cellStyle name="Nuovo 32 2 5" xfId="23439" xr:uid="{00000000-0005-0000-0000-00005EB30000}"/>
    <cellStyle name="Nuovo 32 3" xfId="1004" xr:uid="{00000000-0005-0000-0000-00005FB30000}"/>
    <cellStyle name="Nuovo 32 3 2" xfId="1005" xr:uid="{00000000-0005-0000-0000-000060B30000}"/>
    <cellStyle name="Nuovo 32 3 2 2" xfId="4694" xr:uid="{00000000-0005-0000-0000-000061B30000}"/>
    <cellStyle name="Nuovo 32 3 2 2 2" xfId="23445" xr:uid="{00000000-0005-0000-0000-000062B30000}"/>
    <cellStyle name="Nuovo 32 3 2 3" xfId="3864" xr:uid="{00000000-0005-0000-0000-000063B30000}"/>
    <cellStyle name="Nuovo 32 3 2 3 2" xfId="10403" xr:uid="{00000000-0005-0000-0000-000064B30000}"/>
    <cellStyle name="Nuovo 32 3 2 3 3" xfId="23446" xr:uid="{00000000-0005-0000-0000-000065B30000}"/>
    <cellStyle name="Nuovo 32 3 2 4" xfId="23444" xr:uid="{00000000-0005-0000-0000-000066B30000}"/>
    <cellStyle name="Nuovo 32 3 3" xfId="2889" xr:uid="{00000000-0005-0000-0000-000067B30000}"/>
    <cellStyle name="Nuovo 32 3 3 2" xfId="5339" xr:uid="{00000000-0005-0000-0000-000068B30000}"/>
    <cellStyle name="Nuovo 32 3 3 2 2" xfId="23448" xr:uid="{00000000-0005-0000-0000-000069B30000}"/>
    <cellStyle name="Nuovo 32 3 3 3" xfId="23449" xr:uid="{00000000-0005-0000-0000-00006AB30000}"/>
    <cellStyle name="Nuovo 32 3 3 3 2" xfId="45290" xr:uid="{00000000-0005-0000-0000-00006BB30000}"/>
    <cellStyle name="Nuovo 32 3 3 4" xfId="23447" xr:uid="{00000000-0005-0000-0000-00006CB30000}"/>
    <cellStyle name="Nuovo 32 3 4" xfId="3355" xr:uid="{00000000-0005-0000-0000-00006DB30000}"/>
    <cellStyle name="Nuovo 32 3 4 2" xfId="10063" xr:uid="{00000000-0005-0000-0000-00006EB30000}"/>
    <cellStyle name="Nuovo 32 3 4 3" xfId="23450" xr:uid="{00000000-0005-0000-0000-00006FB30000}"/>
    <cellStyle name="Nuovo 32 3 5" xfId="8562" xr:uid="{00000000-0005-0000-0000-000070B30000}"/>
    <cellStyle name="Nuovo 32 3 5 2" xfId="23451" xr:uid="{00000000-0005-0000-0000-000071B30000}"/>
    <cellStyle name="Nuovo 32 3 6" xfId="23452" xr:uid="{00000000-0005-0000-0000-000072B30000}"/>
    <cellStyle name="Nuovo 32 3 7" xfId="23443" xr:uid="{00000000-0005-0000-0000-000073B30000}"/>
    <cellStyle name="Nuovo 32 3 8" xfId="1991" xr:uid="{00000000-0005-0000-0000-000074B30000}"/>
    <cellStyle name="Nuovo 32 4" xfId="1006" xr:uid="{00000000-0005-0000-0000-000075B30000}"/>
    <cellStyle name="Nuovo 32 4 2" xfId="5340" xr:uid="{00000000-0005-0000-0000-000076B30000}"/>
    <cellStyle name="Nuovo 32 4 2 2" xfId="5341" xr:uid="{00000000-0005-0000-0000-000077B30000}"/>
    <cellStyle name="Nuovo 32 4 2 2 2" xfId="23455" xr:uid="{00000000-0005-0000-0000-000078B30000}"/>
    <cellStyle name="Nuovo 32 4 2 3" xfId="14186" xr:uid="{00000000-0005-0000-0000-000079B30000}"/>
    <cellStyle name="Nuovo 32 4 2 3 2" xfId="23456" xr:uid="{00000000-0005-0000-0000-00007AB30000}"/>
    <cellStyle name="Nuovo 32 4 2 4" xfId="23454" xr:uid="{00000000-0005-0000-0000-00007BB30000}"/>
    <cellStyle name="Nuovo 32 4 2 5" xfId="13798" xr:uid="{00000000-0005-0000-0000-00007CB30000}"/>
    <cellStyle name="Nuovo 32 4 3" xfId="5342" xr:uid="{00000000-0005-0000-0000-00007DB30000}"/>
    <cellStyle name="Nuovo 32 4 3 2" xfId="23457" xr:uid="{00000000-0005-0000-0000-00007EB30000}"/>
    <cellStyle name="Nuovo 32 4 4" xfId="23458" xr:uid="{00000000-0005-0000-0000-00007FB30000}"/>
    <cellStyle name="Nuovo 32 4 4 2" xfId="45291" xr:uid="{00000000-0005-0000-0000-000080B30000}"/>
    <cellStyle name="Nuovo 32 4 5" xfId="23459" xr:uid="{00000000-0005-0000-0000-000081B30000}"/>
    <cellStyle name="Nuovo 32 4 6" xfId="23453" xr:uid="{00000000-0005-0000-0000-000082B30000}"/>
    <cellStyle name="Nuovo 32 4 7" xfId="2890" xr:uid="{00000000-0005-0000-0000-000083B30000}"/>
    <cellStyle name="Nuovo 32 5" xfId="1007" xr:uid="{00000000-0005-0000-0000-000084B30000}"/>
    <cellStyle name="Nuovo 32 5 2" xfId="23461" xr:uid="{00000000-0005-0000-0000-000085B30000}"/>
    <cellStyle name="Nuovo 32 5 2 2" xfId="45292" xr:uid="{00000000-0005-0000-0000-000086B30000}"/>
    <cellStyle name="Nuovo 32 5 3" xfId="23462" xr:uid="{00000000-0005-0000-0000-000087B30000}"/>
    <cellStyle name="Nuovo 32 5 4" xfId="23460" xr:uid="{00000000-0005-0000-0000-000088B30000}"/>
    <cellStyle name="Nuovo 32 6" xfId="2887" xr:uid="{00000000-0005-0000-0000-000089B30000}"/>
    <cellStyle name="Nuovo 32 6 2" xfId="5895" xr:uid="{00000000-0005-0000-0000-00008AB30000}"/>
    <cellStyle name="Nuovo 32 6 3" xfId="23463" xr:uid="{00000000-0005-0000-0000-00008BB30000}"/>
    <cellStyle name="Nuovo 32 7" xfId="23438" xr:uid="{00000000-0005-0000-0000-00008CB30000}"/>
    <cellStyle name="Nuovo 33" xfId="1008" xr:uid="{00000000-0005-0000-0000-00008DB30000}"/>
    <cellStyle name="Nuovo 33 2" xfId="1009" xr:uid="{00000000-0005-0000-0000-00008EB30000}"/>
    <cellStyle name="Nuovo 33 2 2" xfId="2892" xr:uid="{00000000-0005-0000-0000-00008FB30000}"/>
    <cellStyle name="Nuovo 33 2 2 2" xfId="9850" xr:uid="{00000000-0005-0000-0000-000090B30000}"/>
    <cellStyle name="Nuovo 33 2 2 3" xfId="23466" xr:uid="{00000000-0005-0000-0000-000091B30000}"/>
    <cellStyle name="Nuovo 33 2 3" xfId="9586" xr:uid="{00000000-0005-0000-0000-000092B30000}"/>
    <cellStyle name="Nuovo 33 2 3 2" xfId="23467" xr:uid="{00000000-0005-0000-0000-000093B30000}"/>
    <cellStyle name="Nuovo 33 2 4" xfId="23468" xr:uid="{00000000-0005-0000-0000-000094B30000}"/>
    <cellStyle name="Nuovo 33 2 5" xfId="23465" xr:uid="{00000000-0005-0000-0000-000095B30000}"/>
    <cellStyle name="Nuovo 33 3" xfId="1010" xr:uid="{00000000-0005-0000-0000-000096B30000}"/>
    <cellStyle name="Nuovo 33 3 2" xfId="1011" xr:uid="{00000000-0005-0000-0000-000097B30000}"/>
    <cellStyle name="Nuovo 33 3 2 2" xfId="4695" xr:uid="{00000000-0005-0000-0000-000098B30000}"/>
    <cellStyle name="Nuovo 33 3 2 2 2" xfId="23471" xr:uid="{00000000-0005-0000-0000-000099B30000}"/>
    <cellStyle name="Nuovo 33 3 2 3" xfId="3865" xr:uid="{00000000-0005-0000-0000-00009AB30000}"/>
    <cellStyle name="Nuovo 33 3 2 3 2" xfId="10404" xr:uid="{00000000-0005-0000-0000-00009BB30000}"/>
    <cellStyle name="Nuovo 33 3 2 3 3" xfId="23472" xr:uid="{00000000-0005-0000-0000-00009CB30000}"/>
    <cellStyle name="Nuovo 33 3 2 4" xfId="23470" xr:uid="{00000000-0005-0000-0000-00009DB30000}"/>
    <cellStyle name="Nuovo 33 3 3" xfId="2893" xr:uid="{00000000-0005-0000-0000-00009EB30000}"/>
    <cellStyle name="Nuovo 33 3 3 2" xfId="5343" xr:uid="{00000000-0005-0000-0000-00009FB30000}"/>
    <cellStyle name="Nuovo 33 3 3 2 2" xfId="23474" xr:uid="{00000000-0005-0000-0000-0000A0B30000}"/>
    <cellStyle name="Nuovo 33 3 3 3" xfId="23475" xr:uid="{00000000-0005-0000-0000-0000A1B30000}"/>
    <cellStyle name="Nuovo 33 3 3 3 2" xfId="45293" xr:uid="{00000000-0005-0000-0000-0000A2B30000}"/>
    <cellStyle name="Nuovo 33 3 3 4" xfId="23473" xr:uid="{00000000-0005-0000-0000-0000A3B30000}"/>
    <cellStyle name="Nuovo 33 3 4" xfId="3356" xr:uid="{00000000-0005-0000-0000-0000A4B30000}"/>
    <cellStyle name="Nuovo 33 3 4 2" xfId="10064" xr:uid="{00000000-0005-0000-0000-0000A5B30000}"/>
    <cellStyle name="Nuovo 33 3 4 3" xfId="23476" xr:uid="{00000000-0005-0000-0000-0000A6B30000}"/>
    <cellStyle name="Nuovo 33 3 5" xfId="8600" xr:uid="{00000000-0005-0000-0000-0000A7B30000}"/>
    <cellStyle name="Nuovo 33 3 5 2" xfId="23477" xr:uid="{00000000-0005-0000-0000-0000A8B30000}"/>
    <cellStyle name="Nuovo 33 3 6" xfId="23478" xr:uid="{00000000-0005-0000-0000-0000A9B30000}"/>
    <cellStyle name="Nuovo 33 3 7" xfId="23469" xr:uid="{00000000-0005-0000-0000-0000AAB30000}"/>
    <cellStyle name="Nuovo 33 3 8" xfId="1992" xr:uid="{00000000-0005-0000-0000-0000ABB30000}"/>
    <cellStyle name="Nuovo 33 4" xfId="1012" xr:uid="{00000000-0005-0000-0000-0000ACB30000}"/>
    <cellStyle name="Nuovo 33 4 2" xfId="5344" xr:uid="{00000000-0005-0000-0000-0000ADB30000}"/>
    <cellStyle name="Nuovo 33 4 2 2" xfId="5345" xr:uid="{00000000-0005-0000-0000-0000AEB30000}"/>
    <cellStyle name="Nuovo 33 4 2 2 2" xfId="23481" xr:uid="{00000000-0005-0000-0000-0000AFB30000}"/>
    <cellStyle name="Nuovo 33 4 2 3" xfId="14187" xr:uid="{00000000-0005-0000-0000-0000B0B30000}"/>
    <cellStyle name="Nuovo 33 4 2 3 2" xfId="23482" xr:uid="{00000000-0005-0000-0000-0000B1B30000}"/>
    <cellStyle name="Nuovo 33 4 2 4" xfId="23480" xr:uid="{00000000-0005-0000-0000-0000B2B30000}"/>
    <cellStyle name="Nuovo 33 4 2 5" xfId="13799" xr:uid="{00000000-0005-0000-0000-0000B3B30000}"/>
    <cellStyle name="Nuovo 33 4 3" xfId="5346" xr:uid="{00000000-0005-0000-0000-0000B4B30000}"/>
    <cellStyle name="Nuovo 33 4 3 2" xfId="23483" xr:uid="{00000000-0005-0000-0000-0000B5B30000}"/>
    <cellStyle name="Nuovo 33 4 4" xfId="23484" xr:uid="{00000000-0005-0000-0000-0000B6B30000}"/>
    <cellStyle name="Nuovo 33 4 4 2" xfId="45294" xr:uid="{00000000-0005-0000-0000-0000B7B30000}"/>
    <cellStyle name="Nuovo 33 4 5" xfId="23485" xr:uid="{00000000-0005-0000-0000-0000B8B30000}"/>
    <cellStyle name="Nuovo 33 4 6" xfId="23479" xr:uid="{00000000-0005-0000-0000-0000B9B30000}"/>
    <cellStyle name="Nuovo 33 4 7" xfId="2894" xr:uid="{00000000-0005-0000-0000-0000BAB30000}"/>
    <cellStyle name="Nuovo 33 5" xfId="1013" xr:uid="{00000000-0005-0000-0000-0000BBB30000}"/>
    <cellStyle name="Nuovo 33 5 2" xfId="23487" xr:uid="{00000000-0005-0000-0000-0000BCB30000}"/>
    <cellStyle name="Nuovo 33 5 2 2" xfId="45295" xr:uid="{00000000-0005-0000-0000-0000BDB30000}"/>
    <cellStyle name="Nuovo 33 5 3" xfId="23488" xr:uid="{00000000-0005-0000-0000-0000BEB30000}"/>
    <cellStyle name="Nuovo 33 5 4" xfId="23486" xr:uid="{00000000-0005-0000-0000-0000BFB30000}"/>
    <cellStyle name="Nuovo 33 6" xfId="2891" xr:uid="{00000000-0005-0000-0000-0000C0B30000}"/>
    <cellStyle name="Nuovo 33 6 2" xfId="5896" xr:uid="{00000000-0005-0000-0000-0000C1B30000}"/>
    <cellStyle name="Nuovo 33 6 3" xfId="23489" xr:uid="{00000000-0005-0000-0000-0000C2B30000}"/>
    <cellStyle name="Nuovo 33 7" xfId="23464" xr:uid="{00000000-0005-0000-0000-0000C3B30000}"/>
    <cellStyle name="Nuovo 34" xfId="1014" xr:uid="{00000000-0005-0000-0000-0000C4B30000}"/>
    <cellStyle name="Nuovo 34 2" xfId="1015" xr:uid="{00000000-0005-0000-0000-0000C5B30000}"/>
    <cellStyle name="Nuovo 34 2 2" xfId="2896" xr:uid="{00000000-0005-0000-0000-0000C6B30000}"/>
    <cellStyle name="Nuovo 34 2 2 2" xfId="9851" xr:uid="{00000000-0005-0000-0000-0000C7B30000}"/>
    <cellStyle name="Nuovo 34 2 2 3" xfId="23492" xr:uid="{00000000-0005-0000-0000-0000C8B30000}"/>
    <cellStyle name="Nuovo 34 2 3" xfId="9587" xr:uid="{00000000-0005-0000-0000-0000C9B30000}"/>
    <cellStyle name="Nuovo 34 2 3 2" xfId="23493" xr:uid="{00000000-0005-0000-0000-0000CAB30000}"/>
    <cellStyle name="Nuovo 34 2 4" xfId="23494" xr:uid="{00000000-0005-0000-0000-0000CBB30000}"/>
    <cellStyle name="Nuovo 34 2 5" xfId="23491" xr:uid="{00000000-0005-0000-0000-0000CCB30000}"/>
    <cellStyle name="Nuovo 34 3" xfId="1016" xr:uid="{00000000-0005-0000-0000-0000CDB30000}"/>
    <cellStyle name="Nuovo 34 3 2" xfId="1017" xr:uid="{00000000-0005-0000-0000-0000CEB30000}"/>
    <cellStyle name="Nuovo 34 3 2 2" xfId="4696" xr:uid="{00000000-0005-0000-0000-0000CFB30000}"/>
    <cellStyle name="Nuovo 34 3 2 2 2" xfId="23497" xr:uid="{00000000-0005-0000-0000-0000D0B30000}"/>
    <cellStyle name="Nuovo 34 3 2 3" xfId="3866" xr:uid="{00000000-0005-0000-0000-0000D1B30000}"/>
    <cellStyle name="Nuovo 34 3 2 3 2" xfId="10405" xr:uid="{00000000-0005-0000-0000-0000D2B30000}"/>
    <cellStyle name="Nuovo 34 3 2 3 3" xfId="23498" xr:uid="{00000000-0005-0000-0000-0000D3B30000}"/>
    <cellStyle name="Nuovo 34 3 2 4" xfId="23496" xr:uid="{00000000-0005-0000-0000-0000D4B30000}"/>
    <cellStyle name="Nuovo 34 3 3" xfId="2897" xr:uid="{00000000-0005-0000-0000-0000D5B30000}"/>
    <cellStyle name="Nuovo 34 3 3 2" xfId="5347" xr:uid="{00000000-0005-0000-0000-0000D6B30000}"/>
    <cellStyle name="Nuovo 34 3 3 2 2" xfId="23500" xr:uid="{00000000-0005-0000-0000-0000D7B30000}"/>
    <cellStyle name="Nuovo 34 3 3 3" xfId="23501" xr:uid="{00000000-0005-0000-0000-0000D8B30000}"/>
    <cellStyle name="Nuovo 34 3 3 3 2" xfId="45296" xr:uid="{00000000-0005-0000-0000-0000D9B30000}"/>
    <cellStyle name="Nuovo 34 3 3 4" xfId="23499" xr:uid="{00000000-0005-0000-0000-0000DAB30000}"/>
    <cellStyle name="Nuovo 34 3 4" xfId="3357" xr:uid="{00000000-0005-0000-0000-0000DBB30000}"/>
    <cellStyle name="Nuovo 34 3 4 2" xfId="10065" xr:uid="{00000000-0005-0000-0000-0000DCB30000}"/>
    <cellStyle name="Nuovo 34 3 4 3" xfId="23502" xr:uid="{00000000-0005-0000-0000-0000DDB30000}"/>
    <cellStyle name="Nuovo 34 3 5" xfId="7826" xr:uid="{00000000-0005-0000-0000-0000DEB30000}"/>
    <cellStyle name="Nuovo 34 3 5 2" xfId="23503" xr:uid="{00000000-0005-0000-0000-0000DFB30000}"/>
    <cellStyle name="Nuovo 34 3 6" xfId="23504" xr:uid="{00000000-0005-0000-0000-0000E0B30000}"/>
    <cellStyle name="Nuovo 34 3 7" xfId="23495" xr:uid="{00000000-0005-0000-0000-0000E1B30000}"/>
    <cellStyle name="Nuovo 34 3 8" xfId="1993" xr:uid="{00000000-0005-0000-0000-0000E2B30000}"/>
    <cellStyle name="Nuovo 34 4" xfId="1018" xr:uid="{00000000-0005-0000-0000-0000E3B30000}"/>
    <cellStyle name="Nuovo 34 4 2" xfId="5348" xr:uid="{00000000-0005-0000-0000-0000E4B30000}"/>
    <cellStyle name="Nuovo 34 4 2 2" xfId="5349" xr:uid="{00000000-0005-0000-0000-0000E5B30000}"/>
    <cellStyle name="Nuovo 34 4 2 2 2" xfId="23507" xr:uid="{00000000-0005-0000-0000-0000E6B30000}"/>
    <cellStyle name="Nuovo 34 4 2 3" xfId="14188" xr:uid="{00000000-0005-0000-0000-0000E7B30000}"/>
    <cellStyle name="Nuovo 34 4 2 3 2" xfId="23508" xr:uid="{00000000-0005-0000-0000-0000E8B30000}"/>
    <cellStyle name="Nuovo 34 4 2 4" xfId="23506" xr:uid="{00000000-0005-0000-0000-0000E9B30000}"/>
    <cellStyle name="Nuovo 34 4 2 5" xfId="13800" xr:uid="{00000000-0005-0000-0000-0000EAB30000}"/>
    <cellStyle name="Nuovo 34 4 3" xfId="5350" xr:uid="{00000000-0005-0000-0000-0000EBB30000}"/>
    <cellStyle name="Nuovo 34 4 3 2" xfId="23509" xr:uid="{00000000-0005-0000-0000-0000ECB30000}"/>
    <cellStyle name="Nuovo 34 4 4" xfId="23510" xr:uid="{00000000-0005-0000-0000-0000EDB30000}"/>
    <cellStyle name="Nuovo 34 4 4 2" xfId="45297" xr:uid="{00000000-0005-0000-0000-0000EEB30000}"/>
    <cellStyle name="Nuovo 34 4 5" xfId="23511" xr:uid="{00000000-0005-0000-0000-0000EFB30000}"/>
    <cellStyle name="Nuovo 34 4 6" xfId="23505" xr:uid="{00000000-0005-0000-0000-0000F0B30000}"/>
    <cellStyle name="Nuovo 34 4 7" xfId="2898" xr:uid="{00000000-0005-0000-0000-0000F1B30000}"/>
    <cellStyle name="Nuovo 34 5" xfId="1019" xr:uid="{00000000-0005-0000-0000-0000F2B30000}"/>
    <cellStyle name="Nuovo 34 5 2" xfId="23513" xr:uid="{00000000-0005-0000-0000-0000F3B30000}"/>
    <cellStyle name="Nuovo 34 5 2 2" xfId="45298" xr:uid="{00000000-0005-0000-0000-0000F4B30000}"/>
    <cellStyle name="Nuovo 34 5 3" xfId="23514" xr:uid="{00000000-0005-0000-0000-0000F5B30000}"/>
    <cellStyle name="Nuovo 34 5 4" xfId="23512" xr:uid="{00000000-0005-0000-0000-0000F6B30000}"/>
    <cellStyle name="Nuovo 34 6" xfId="2895" xr:uid="{00000000-0005-0000-0000-0000F7B30000}"/>
    <cellStyle name="Nuovo 34 6 2" xfId="5897" xr:uid="{00000000-0005-0000-0000-0000F8B30000}"/>
    <cellStyle name="Nuovo 34 6 3" xfId="23515" xr:uid="{00000000-0005-0000-0000-0000F9B30000}"/>
    <cellStyle name="Nuovo 34 7" xfId="23490" xr:uid="{00000000-0005-0000-0000-0000FAB30000}"/>
    <cellStyle name="Nuovo 35" xfId="1020" xr:uid="{00000000-0005-0000-0000-0000FBB30000}"/>
    <cellStyle name="Nuovo 35 2" xfId="1021" xr:uid="{00000000-0005-0000-0000-0000FCB30000}"/>
    <cellStyle name="Nuovo 35 2 2" xfId="2900" xr:uid="{00000000-0005-0000-0000-0000FDB30000}"/>
    <cellStyle name="Nuovo 35 2 2 2" xfId="9852" xr:uid="{00000000-0005-0000-0000-0000FEB30000}"/>
    <cellStyle name="Nuovo 35 2 2 3" xfId="23518" xr:uid="{00000000-0005-0000-0000-0000FFB30000}"/>
    <cellStyle name="Nuovo 35 2 3" xfId="9588" xr:uid="{00000000-0005-0000-0000-000000B40000}"/>
    <cellStyle name="Nuovo 35 2 3 2" xfId="23519" xr:uid="{00000000-0005-0000-0000-000001B40000}"/>
    <cellStyle name="Nuovo 35 2 4" xfId="23520" xr:uid="{00000000-0005-0000-0000-000002B40000}"/>
    <cellStyle name="Nuovo 35 2 5" xfId="23517" xr:uid="{00000000-0005-0000-0000-000003B40000}"/>
    <cellStyle name="Nuovo 35 3" xfId="1022" xr:uid="{00000000-0005-0000-0000-000004B40000}"/>
    <cellStyle name="Nuovo 35 3 2" xfId="1023" xr:uid="{00000000-0005-0000-0000-000005B40000}"/>
    <cellStyle name="Nuovo 35 3 2 2" xfId="4697" xr:uid="{00000000-0005-0000-0000-000006B40000}"/>
    <cellStyle name="Nuovo 35 3 2 2 2" xfId="23523" xr:uid="{00000000-0005-0000-0000-000007B40000}"/>
    <cellStyle name="Nuovo 35 3 2 3" xfId="3867" xr:uid="{00000000-0005-0000-0000-000008B40000}"/>
    <cellStyle name="Nuovo 35 3 2 3 2" xfId="10406" xr:uid="{00000000-0005-0000-0000-000009B40000}"/>
    <cellStyle name="Nuovo 35 3 2 3 3" xfId="23524" xr:uid="{00000000-0005-0000-0000-00000AB40000}"/>
    <cellStyle name="Nuovo 35 3 2 4" xfId="23522" xr:uid="{00000000-0005-0000-0000-00000BB40000}"/>
    <cellStyle name="Nuovo 35 3 3" xfId="2901" xr:uid="{00000000-0005-0000-0000-00000CB40000}"/>
    <cellStyle name="Nuovo 35 3 3 2" xfId="5351" xr:uid="{00000000-0005-0000-0000-00000DB40000}"/>
    <cellStyle name="Nuovo 35 3 3 2 2" xfId="23526" xr:uid="{00000000-0005-0000-0000-00000EB40000}"/>
    <cellStyle name="Nuovo 35 3 3 3" xfId="23527" xr:uid="{00000000-0005-0000-0000-00000FB40000}"/>
    <cellStyle name="Nuovo 35 3 3 3 2" xfId="45299" xr:uid="{00000000-0005-0000-0000-000010B40000}"/>
    <cellStyle name="Nuovo 35 3 3 4" xfId="23525" xr:uid="{00000000-0005-0000-0000-000011B40000}"/>
    <cellStyle name="Nuovo 35 3 4" xfId="3358" xr:uid="{00000000-0005-0000-0000-000012B40000}"/>
    <cellStyle name="Nuovo 35 3 4 2" xfId="10066" xr:uid="{00000000-0005-0000-0000-000013B40000}"/>
    <cellStyle name="Nuovo 35 3 4 3" xfId="23528" xr:uid="{00000000-0005-0000-0000-000014B40000}"/>
    <cellStyle name="Nuovo 35 3 5" xfId="8599" xr:uid="{00000000-0005-0000-0000-000015B40000}"/>
    <cellStyle name="Nuovo 35 3 5 2" xfId="23529" xr:uid="{00000000-0005-0000-0000-000016B40000}"/>
    <cellStyle name="Nuovo 35 3 6" xfId="23530" xr:uid="{00000000-0005-0000-0000-000017B40000}"/>
    <cellStyle name="Nuovo 35 3 7" xfId="23521" xr:uid="{00000000-0005-0000-0000-000018B40000}"/>
    <cellStyle name="Nuovo 35 3 8" xfId="1994" xr:uid="{00000000-0005-0000-0000-000019B40000}"/>
    <cellStyle name="Nuovo 35 4" xfId="1024" xr:uid="{00000000-0005-0000-0000-00001AB40000}"/>
    <cellStyle name="Nuovo 35 4 2" xfId="5352" xr:uid="{00000000-0005-0000-0000-00001BB40000}"/>
    <cellStyle name="Nuovo 35 4 2 2" xfId="5353" xr:uid="{00000000-0005-0000-0000-00001CB40000}"/>
    <cellStyle name="Nuovo 35 4 2 2 2" xfId="23533" xr:uid="{00000000-0005-0000-0000-00001DB40000}"/>
    <cellStyle name="Nuovo 35 4 2 3" xfId="14189" xr:uid="{00000000-0005-0000-0000-00001EB40000}"/>
    <cellStyle name="Nuovo 35 4 2 3 2" xfId="23534" xr:uid="{00000000-0005-0000-0000-00001FB40000}"/>
    <cellStyle name="Nuovo 35 4 2 4" xfId="23532" xr:uid="{00000000-0005-0000-0000-000020B40000}"/>
    <cellStyle name="Nuovo 35 4 2 5" xfId="13801" xr:uid="{00000000-0005-0000-0000-000021B40000}"/>
    <cellStyle name="Nuovo 35 4 3" xfId="5354" xr:uid="{00000000-0005-0000-0000-000022B40000}"/>
    <cellStyle name="Nuovo 35 4 3 2" xfId="23535" xr:uid="{00000000-0005-0000-0000-000023B40000}"/>
    <cellStyle name="Nuovo 35 4 4" xfId="23536" xr:uid="{00000000-0005-0000-0000-000024B40000}"/>
    <cellStyle name="Nuovo 35 4 4 2" xfId="45300" xr:uid="{00000000-0005-0000-0000-000025B40000}"/>
    <cellStyle name="Nuovo 35 4 5" xfId="23537" xr:uid="{00000000-0005-0000-0000-000026B40000}"/>
    <cellStyle name="Nuovo 35 4 6" xfId="23531" xr:uid="{00000000-0005-0000-0000-000027B40000}"/>
    <cellStyle name="Nuovo 35 4 7" xfId="2902" xr:uid="{00000000-0005-0000-0000-000028B40000}"/>
    <cellStyle name="Nuovo 35 5" xfId="1025" xr:uid="{00000000-0005-0000-0000-000029B40000}"/>
    <cellStyle name="Nuovo 35 5 2" xfId="23539" xr:uid="{00000000-0005-0000-0000-00002AB40000}"/>
    <cellStyle name="Nuovo 35 5 2 2" xfId="45301" xr:uid="{00000000-0005-0000-0000-00002BB40000}"/>
    <cellStyle name="Nuovo 35 5 3" xfId="23540" xr:uid="{00000000-0005-0000-0000-00002CB40000}"/>
    <cellStyle name="Nuovo 35 5 4" xfId="23538" xr:uid="{00000000-0005-0000-0000-00002DB40000}"/>
    <cellStyle name="Nuovo 35 6" xfId="2899" xr:uid="{00000000-0005-0000-0000-00002EB40000}"/>
    <cellStyle name="Nuovo 35 6 2" xfId="5898" xr:uid="{00000000-0005-0000-0000-00002FB40000}"/>
    <cellStyle name="Nuovo 35 6 3" xfId="23541" xr:uid="{00000000-0005-0000-0000-000030B40000}"/>
    <cellStyle name="Nuovo 35 7" xfId="23516" xr:uid="{00000000-0005-0000-0000-000031B40000}"/>
    <cellStyle name="Nuovo 36" xfId="1026" xr:uid="{00000000-0005-0000-0000-000032B40000}"/>
    <cellStyle name="Nuovo 36 2" xfId="1027" xr:uid="{00000000-0005-0000-0000-000033B40000}"/>
    <cellStyle name="Nuovo 36 2 2" xfId="2904" xr:uid="{00000000-0005-0000-0000-000034B40000}"/>
    <cellStyle name="Nuovo 36 2 2 2" xfId="9853" xr:uid="{00000000-0005-0000-0000-000035B40000}"/>
    <cellStyle name="Nuovo 36 2 2 3" xfId="23544" xr:uid="{00000000-0005-0000-0000-000036B40000}"/>
    <cellStyle name="Nuovo 36 2 3" xfId="9589" xr:uid="{00000000-0005-0000-0000-000037B40000}"/>
    <cellStyle name="Nuovo 36 2 3 2" xfId="23545" xr:uid="{00000000-0005-0000-0000-000038B40000}"/>
    <cellStyle name="Nuovo 36 2 4" xfId="23546" xr:uid="{00000000-0005-0000-0000-000039B40000}"/>
    <cellStyle name="Nuovo 36 2 5" xfId="23543" xr:uid="{00000000-0005-0000-0000-00003AB40000}"/>
    <cellStyle name="Nuovo 36 3" xfId="1028" xr:uid="{00000000-0005-0000-0000-00003BB40000}"/>
    <cellStyle name="Nuovo 36 3 2" xfId="1029" xr:uid="{00000000-0005-0000-0000-00003CB40000}"/>
    <cellStyle name="Nuovo 36 3 2 2" xfId="4698" xr:uid="{00000000-0005-0000-0000-00003DB40000}"/>
    <cellStyle name="Nuovo 36 3 2 2 2" xfId="23549" xr:uid="{00000000-0005-0000-0000-00003EB40000}"/>
    <cellStyle name="Nuovo 36 3 2 3" xfId="3868" xr:uid="{00000000-0005-0000-0000-00003FB40000}"/>
    <cellStyle name="Nuovo 36 3 2 3 2" xfId="10407" xr:uid="{00000000-0005-0000-0000-000040B40000}"/>
    <cellStyle name="Nuovo 36 3 2 3 3" xfId="23550" xr:uid="{00000000-0005-0000-0000-000041B40000}"/>
    <cellStyle name="Nuovo 36 3 2 4" xfId="23548" xr:uid="{00000000-0005-0000-0000-000042B40000}"/>
    <cellStyle name="Nuovo 36 3 3" xfId="2905" xr:uid="{00000000-0005-0000-0000-000043B40000}"/>
    <cellStyle name="Nuovo 36 3 3 2" xfId="5355" xr:uid="{00000000-0005-0000-0000-000044B40000}"/>
    <cellStyle name="Nuovo 36 3 3 2 2" xfId="23552" xr:uid="{00000000-0005-0000-0000-000045B40000}"/>
    <cellStyle name="Nuovo 36 3 3 3" xfId="23553" xr:uid="{00000000-0005-0000-0000-000046B40000}"/>
    <cellStyle name="Nuovo 36 3 3 3 2" xfId="45302" xr:uid="{00000000-0005-0000-0000-000047B40000}"/>
    <cellStyle name="Nuovo 36 3 3 4" xfId="23551" xr:uid="{00000000-0005-0000-0000-000048B40000}"/>
    <cellStyle name="Nuovo 36 3 4" xfId="3359" xr:uid="{00000000-0005-0000-0000-000049B40000}"/>
    <cellStyle name="Nuovo 36 3 4 2" xfId="10067" xr:uid="{00000000-0005-0000-0000-00004AB40000}"/>
    <cellStyle name="Nuovo 36 3 4 3" xfId="23554" xr:uid="{00000000-0005-0000-0000-00004BB40000}"/>
    <cellStyle name="Nuovo 36 3 5" xfId="7462" xr:uid="{00000000-0005-0000-0000-00004CB40000}"/>
    <cellStyle name="Nuovo 36 3 5 2" xfId="23555" xr:uid="{00000000-0005-0000-0000-00004DB40000}"/>
    <cellStyle name="Nuovo 36 3 6" xfId="23556" xr:uid="{00000000-0005-0000-0000-00004EB40000}"/>
    <cellStyle name="Nuovo 36 3 7" xfId="23547" xr:uid="{00000000-0005-0000-0000-00004FB40000}"/>
    <cellStyle name="Nuovo 36 3 8" xfId="1995" xr:uid="{00000000-0005-0000-0000-000050B40000}"/>
    <cellStyle name="Nuovo 36 4" xfId="1030" xr:uid="{00000000-0005-0000-0000-000051B40000}"/>
    <cellStyle name="Nuovo 36 4 2" xfId="5356" xr:uid="{00000000-0005-0000-0000-000052B40000}"/>
    <cellStyle name="Nuovo 36 4 2 2" xfId="5357" xr:uid="{00000000-0005-0000-0000-000053B40000}"/>
    <cellStyle name="Nuovo 36 4 2 2 2" xfId="23559" xr:uid="{00000000-0005-0000-0000-000054B40000}"/>
    <cellStyle name="Nuovo 36 4 2 3" xfId="14190" xr:uid="{00000000-0005-0000-0000-000055B40000}"/>
    <cellStyle name="Nuovo 36 4 2 3 2" xfId="23560" xr:uid="{00000000-0005-0000-0000-000056B40000}"/>
    <cellStyle name="Nuovo 36 4 2 4" xfId="23558" xr:uid="{00000000-0005-0000-0000-000057B40000}"/>
    <cellStyle name="Nuovo 36 4 2 5" xfId="13802" xr:uid="{00000000-0005-0000-0000-000058B40000}"/>
    <cellStyle name="Nuovo 36 4 3" xfId="5358" xr:uid="{00000000-0005-0000-0000-000059B40000}"/>
    <cellStyle name="Nuovo 36 4 3 2" xfId="23561" xr:uid="{00000000-0005-0000-0000-00005AB40000}"/>
    <cellStyle name="Nuovo 36 4 4" xfId="23562" xr:uid="{00000000-0005-0000-0000-00005BB40000}"/>
    <cellStyle name="Nuovo 36 4 4 2" xfId="45303" xr:uid="{00000000-0005-0000-0000-00005CB40000}"/>
    <cellStyle name="Nuovo 36 4 5" xfId="23563" xr:uid="{00000000-0005-0000-0000-00005DB40000}"/>
    <cellStyle name="Nuovo 36 4 6" xfId="23557" xr:uid="{00000000-0005-0000-0000-00005EB40000}"/>
    <cellStyle name="Nuovo 36 4 7" xfId="2906" xr:uid="{00000000-0005-0000-0000-00005FB40000}"/>
    <cellStyle name="Nuovo 36 5" xfId="1031" xr:uid="{00000000-0005-0000-0000-000060B40000}"/>
    <cellStyle name="Nuovo 36 5 2" xfId="23565" xr:uid="{00000000-0005-0000-0000-000061B40000}"/>
    <cellStyle name="Nuovo 36 5 2 2" xfId="45304" xr:uid="{00000000-0005-0000-0000-000062B40000}"/>
    <cellStyle name="Nuovo 36 5 3" xfId="23566" xr:uid="{00000000-0005-0000-0000-000063B40000}"/>
    <cellStyle name="Nuovo 36 5 4" xfId="23564" xr:uid="{00000000-0005-0000-0000-000064B40000}"/>
    <cellStyle name="Nuovo 36 6" xfId="2903" xr:uid="{00000000-0005-0000-0000-000065B40000}"/>
    <cellStyle name="Nuovo 36 6 2" xfId="5899" xr:uid="{00000000-0005-0000-0000-000066B40000}"/>
    <cellStyle name="Nuovo 36 6 3" xfId="23567" xr:uid="{00000000-0005-0000-0000-000067B40000}"/>
    <cellStyle name="Nuovo 36 7" xfId="23542" xr:uid="{00000000-0005-0000-0000-000068B40000}"/>
    <cellStyle name="Nuovo 37" xfId="1032" xr:uid="{00000000-0005-0000-0000-000069B40000}"/>
    <cellStyle name="Nuovo 37 2" xfId="1033" xr:uid="{00000000-0005-0000-0000-00006AB40000}"/>
    <cellStyle name="Nuovo 37 2 2" xfId="2908" xr:uid="{00000000-0005-0000-0000-00006BB40000}"/>
    <cellStyle name="Nuovo 37 2 2 2" xfId="9854" xr:uid="{00000000-0005-0000-0000-00006CB40000}"/>
    <cellStyle name="Nuovo 37 2 2 3" xfId="23570" xr:uid="{00000000-0005-0000-0000-00006DB40000}"/>
    <cellStyle name="Nuovo 37 2 3" xfId="9590" xr:uid="{00000000-0005-0000-0000-00006EB40000}"/>
    <cellStyle name="Nuovo 37 2 3 2" xfId="23571" xr:uid="{00000000-0005-0000-0000-00006FB40000}"/>
    <cellStyle name="Nuovo 37 2 4" xfId="23572" xr:uid="{00000000-0005-0000-0000-000070B40000}"/>
    <cellStyle name="Nuovo 37 2 5" xfId="23569" xr:uid="{00000000-0005-0000-0000-000071B40000}"/>
    <cellStyle name="Nuovo 37 3" xfId="1034" xr:uid="{00000000-0005-0000-0000-000072B40000}"/>
    <cellStyle name="Nuovo 37 3 2" xfId="1035" xr:uid="{00000000-0005-0000-0000-000073B40000}"/>
    <cellStyle name="Nuovo 37 3 2 2" xfId="4699" xr:uid="{00000000-0005-0000-0000-000074B40000}"/>
    <cellStyle name="Nuovo 37 3 2 2 2" xfId="23575" xr:uid="{00000000-0005-0000-0000-000075B40000}"/>
    <cellStyle name="Nuovo 37 3 2 3" xfId="3869" xr:uid="{00000000-0005-0000-0000-000076B40000}"/>
    <cellStyle name="Nuovo 37 3 2 3 2" xfId="10408" xr:uid="{00000000-0005-0000-0000-000077B40000}"/>
    <cellStyle name="Nuovo 37 3 2 3 3" xfId="23576" xr:uid="{00000000-0005-0000-0000-000078B40000}"/>
    <cellStyle name="Nuovo 37 3 2 4" xfId="23574" xr:uid="{00000000-0005-0000-0000-000079B40000}"/>
    <cellStyle name="Nuovo 37 3 3" xfId="2909" xr:uid="{00000000-0005-0000-0000-00007AB40000}"/>
    <cellStyle name="Nuovo 37 3 3 2" xfId="5359" xr:uid="{00000000-0005-0000-0000-00007BB40000}"/>
    <cellStyle name="Nuovo 37 3 3 2 2" xfId="23578" xr:uid="{00000000-0005-0000-0000-00007CB40000}"/>
    <cellStyle name="Nuovo 37 3 3 3" xfId="23579" xr:uid="{00000000-0005-0000-0000-00007DB40000}"/>
    <cellStyle name="Nuovo 37 3 3 3 2" xfId="45305" xr:uid="{00000000-0005-0000-0000-00007EB40000}"/>
    <cellStyle name="Nuovo 37 3 3 4" xfId="23577" xr:uid="{00000000-0005-0000-0000-00007FB40000}"/>
    <cellStyle name="Nuovo 37 3 4" xfId="3360" xr:uid="{00000000-0005-0000-0000-000080B40000}"/>
    <cellStyle name="Nuovo 37 3 4 2" xfId="10068" xr:uid="{00000000-0005-0000-0000-000081B40000}"/>
    <cellStyle name="Nuovo 37 3 4 3" xfId="23580" xr:uid="{00000000-0005-0000-0000-000082B40000}"/>
    <cellStyle name="Nuovo 37 3 5" xfId="7514" xr:uid="{00000000-0005-0000-0000-000083B40000}"/>
    <cellStyle name="Nuovo 37 3 5 2" xfId="23581" xr:uid="{00000000-0005-0000-0000-000084B40000}"/>
    <cellStyle name="Nuovo 37 3 6" xfId="23582" xr:uid="{00000000-0005-0000-0000-000085B40000}"/>
    <cellStyle name="Nuovo 37 3 7" xfId="23573" xr:uid="{00000000-0005-0000-0000-000086B40000}"/>
    <cellStyle name="Nuovo 37 3 8" xfId="1996" xr:uid="{00000000-0005-0000-0000-000087B40000}"/>
    <cellStyle name="Nuovo 37 4" xfId="1036" xr:uid="{00000000-0005-0000-0000-000088B40000}"/>
    <cellStyle name="Nuovo 37 4 2" xfId="5360" xr:uid="{00000000-0005-0000-0000-000089B40000}"/>
    <cellStyle name="Nuovo 37 4 2 2" xfId="5361" xr:uid="{00000000-0005-0000-0000-00008AB40000}"/>
    <cellStyle name="Nuovo 37 4 2 2 2" xfId="23585" xr:uid="{00000000-0005-0000-0000-00008BB40000}"/>
    <cellStyle name="Nuovo 37 4 2 3" xfId="14191" xr:uid="{00000000-0005-0000-0000-00008CB40000}"/>
    <cellStyle name="Nuovo 37 4 2 3 2" xfId="23586" xr:uid="{00000000-0005-0000-0000-00008DB40000}"/>
    <cellStyle name="Nuovo 37 4 2 4" xfId="23584" xr:uid="{00000000-0005-0000-0000-00008EB40000}"/>
    <cellStyle name="Nuovo 37 4 2 5" xfId="13803" xr:uid="{00000000-0005-0000-0000-00008FB40000}"/>
    <cellStyle name="Nuovo 37 4 3" xfId="5362" xr:uid="{00000000-0005-0000-0000-000090B40000}"/>
    <cellStyle name="Nuovo 37 4 3 2" xfId="23587" xr:uid="{00000000-0005-0000-0000-000091B40000}"/>
    <cellStyle name="Nuovo 37 4 4" xfId="23588" xr:uid="{00000000-0005-0000-0000-000092B40000}"/>
    <cellStyle name="Nuovo 37 4 4 2" xfId="45306" xr:uid="{00000000-0005-0000-0000-000093B40000}"/>
    <cellStyle name="Nuovo 37 4 5" xfId="23589" xr:uid="{00000000-0005-0000-0000-000094B40000}"/>
    <cellStyle name="Nuovo 37 4 6" xfId="23583" xr:uid="{00000000-0005-0000-0000-000095B40000}"/>
    <cellStyle name="Nuovo 37 4 7" xfId="2910" xr:uid="{00000000-0005-0000-0000-000096B40000}"/>
    <cellStyle name="Nuovo 37 5" xfId="1037" xr:uid="{00000000-0005-0000-0000-000097B40000}"/>
    <cellStyle name="Nuovo 37 5 2" xfId="23591" xr:uid="{00000000-0005-0000-0000-000098B40000}"/>
    <cellStyle name="Nuovo 37 5 2 2" xfId="45307" xr:uid="{00000000-0005-0000-0000-000099B40000}"/>
    <cellStyle name="Nuovo 37 5 3" xfId="23592" xr:uid="{00000000-0005-0000-0000-00009AB40000}"/>
    <cellStyle name="Nuovo 37 5 4" xfId="23590" xr:uid="{00000000-0005-0000-0000-00009BB40000}"/>
    <cellStyle name="Nuovo 37 6" xfId="2907" xr:uid="{00000000-0005-0000-0000-00009CB40000}"/>
    <cellStyle name="Nuovo 37 6 2" xfId="5900" xr:uid="{00000000-0005-0000-0000-00009DB40000}"/>
    <cellStyle name="Nuovo 37 6 3" xfId="23593" xr:uid="{00000000-0005-0000-0000-00009EB40000}"/>
    <cellStyle name="Nuovo 37 7" xfId="23568" xr:uid="{00000000-0005-0000-0000-00009FB40000}"/>
    <cellStyle name="Nuovo 38" xfId="1038" xr:uid="{00000000-0005-0000-0000-0000A0B40000}"/>
    <cellStyle name="Nuovo 38 2" xfId="1039" xr:uid="{00000000-0005-0000-0000-0000A1B40000}"/>
    <cellStyle name="Nuovo 38 2 2" xfId="2912" xr:uid="{00000000-0005-0000-0000-0000A2B40000}"/>
    <cellStyle name="Nuovo 38 2 2 2" xfId="9855" xr:uid="{00000000-0005-0000-0000-0000A3B40000}"/>
    <cellStyle name="Nuovo 38 2 2 3" xfId="23596" xr:uid="{00000000-0005-0000-0000-0000A4B40000}"/>
    <cellStyle name="Nuovo 38 2 3" xfId="9591" xr:uid="{00000000-0005-0000-0000-0000A5B40000}"/>
    <cellStyle name="Nuovo 38 2 3 2" xfId="23597" xr:uid="{00000000-0005-0000-0000-0000A6B40000}"/>
    <cellStyle name="Nuovo 38 2 4" xfId="23598" xr:uid="{00000000-0005-0000-0000-0000A7B40000}"/>
    <cellStyle name="Nuovo 38 2 5" xfId="23595" xr:uid="{00000000-0005-0000-0000-0000A8B40000}"/>
    <cellStyle name="Nuovo 38 3" xfId="1040" xr:uid="{00000000-0005-0000-0000-0000A9B40000}"/>
    <cellStyle name="Nuovo 38 3 2" xfId="1041" xr:uid="{00000000-0005-0000-0000-0000AAB40000}"/>
    <cellStyle name="Nuovo 38 3 2 2" xfId="4700" xr:uid="{00000000-0005-0000-0000-0000ABB40000}"/>
    <cellStyle name="Nuovo 38 3 2 2 2" xfId="23601" xr:uid="{00000000-0005-0000-0000-0000ACB40000}"/>
    <cellStyle name="Nuovo 38 3 2 3" xfId="3870" xr:uid="{00000000-0005-0000-0000-0000ADB40000}"/>
    <cellStyle name="Nuovo 38 3 2 3 2" xfId="10409" xr:uid="{00000000-0005-0000-0000-0000AEB40000}"/>
    <cellStyle name="Nuovo 38 3 2 3 3" xfId="23602" xr:uid="{00000000-0005-0000-0000-0000AFB40000}"/>
    <cellStyle name="Nuovo 38 3 2 4" xfId="23600" xr:uid="{00000000-0005-0000-0000-0000B0B40000}"/>
    <cellStyle name="Nuovo 38 3 3" xfId="2913" xr:uid="{00000000-0005-0000-0000-0000B1B40000}"/>
    <cellStyle name="Nuovo 38 3 3 2" xfId="5363" xr:uid="{00000000-0005-0000-0000-0000B2B40000}"/>
    <cellStyle name="Nuovo 38 3 3 2 2" xfId="23604" xr:uid="{00000000-0005-0000-0000-0000B3B40000}"/>
    <cellStyle name="Nuovo 38 3 3 3" xfId="23605" xr:uid="{00000000-0005-0000-0000-0000B4B40000}"/>
    <cellStyle name="Nuovo 38 3 3 3 2" xfId="45308" xr:uid="{00000000-0005-0000-0000-0000B5B40000}"/>
    <cellStyle name="Nuovo 38 3 3 4" xfId="23603" xr:uid="{00000000-0005-0000-0000-0000B6B40000}"/>
    <cellStyle name="Nuovo 38 3 4" xfId="3361" xr:uid="{00000000-0005-0000-0000-0000B7B40000}"/>
    <cellStyle name="Nuovo 38 3 4 2" xfId="10069" xr:uid="{00000000-0005-0000-0000-0000B8B40000}"/>
    <cellStyle name="Nuovo 38 3 4 3" xfId="23606" xr:uid="{00000000-0005-0000-0000-0000B9B40000}"/>
    <cellStyle name="Nuovo 38 3 5" xfId="8471" xr:uid="{00000000-0005-0000-0000-0000BAB40000}"/>
    <cellStyle name="Nuovo 38 3 5 2" xfId="23607" xr:uid="{00000000-0005-0000-0000-0000BBB40000}"/>
    <cellStyle name="Nuovo 38 3 6" xfId="23608" xr:uid="{00000000-0005-0000-0000-0000BCB40000}"/>
    <cellStyle name="Nuovo 38 3 7" xfId="23599" xr:uid="{00000000-0005-0000-0000-0000BDB40000}"/>
    <cellStyle name="Nuovo 38 3 8" xfId="1997" xr:uid="{00000000-0005-0000-0000-0000BEB40000}"/>
    <cellStyle name="Nuovo 38 4" xfId="1042" xr:uid="{00000000-0005-0000-0000-0000BFB40000}"/>
    <cellStyle name="Nuovo 38 4 2" xfId="5364" xr:uid="{00000000-0005-0000-0000-0000C0B40000}"/>
    <cellStyle name="Nuovo 38 4 2 2" xfId="5365" xr:uid="{00000000-0005-0000-0000-0000C1B40000}"/>
    <cellStyle name="Nuovo 38 4 2 2 2" xfId="23611" xr:uid="{00000000-0005-0000-0000-0000C2B40000}"/>
    <cellStyle name="Nuovo 38 4 2 3" xfId="14192" xr:uid="{00000000-0005-0000-0000-0000C3B40000}"/>
    <cellStyle name="Nuovo 38 4 2 3 2" xfId="23612" xr:uid="{00000000-0005-0000-0000-0000C4B40000}"/>
    <cellStyle name="Nuovo 38 4 2 4" xfId="23610" xr:uid="{00000000-0005-0000-0000-0000C5B40000}"/>
    <cellStyle name="Nuovo 38 4 2 5" xfId="13804" xr:uid="{00000000-0005-0000-0000-0000C6B40000}"/>
    <cellStyle name="Nuovo 38 4 3" xfId="5366" xr:uid="{00000000-0005-0000-0000-0000C7B40000}"/>
    <cellStyle name="Nuovo 38 4 3 2" xfId="23613" xr:uid="{00000000-0005-0000-0000-0000C8B40000}"/>
    <cellStyle name="Nuovo 38 4 4" xfId="23614" xr:uid="{00000000-0005-0000-0000-0000C9B40000}"/>
    <cellStyle name="Nuovo 38 4 4 2" xfId="45309" xr:uid="{00000000-0005-0000-0000-0000CAB40000}"/>
    <cellStyle name="Nuovo 38 4 5" xfId="23615" xr:uid="{00000000-0005-0000-0000-0000CBB40000}"/>
    <cellStyle name="Nuovo 38 4 6" xfId="23609" xr:uid="{00000000-0005-0000-0000-0000CCB40000}"/>
    <cellStyle name="Nuovo 38 4 7" xfId="2914" xr:uid="{00000000-0005-0000-0000-0000CDB40000}"/>
    <cellStyle name="Nuovo 38 5" xfId="1043" xr:uid="{00000000-0005-0000-0000-0000CEB40000}"/>
    <cellStyle name="Nuovo 38 5 2" xfId="23617" xr:uid="{00000000-0005-0000-0000-0000CFB40000}"/>
    <cellStyle name="Nuovo 38 5 2 2" xfId="45310" xr:uid="{00000000-0005-0000-0000-0000D0B40000}"/>
    <cellStyle name="Nuovo 38 5 3" xfId="23618" xr:uid="{00000000-0005-0000-0000-0000D1B40000}"/>
    <cellStyle name="Nuovo 38 5 4" xfId="23616" xr:uid="{00000000-0005-0000-0000-0000D2B40000}"/>
    <cellStyle name="Nuovo 38 6" xfId="2911" xr:uid="{00000000-0005-0000-0000-0000D3B40000}"/>
    <cellStyle name="Nuovo 38 6 2" xfId="5901" xr:uid="{00000000-0005-0000-0000-0000D4B40000}"/>
    <cellStyle name="Nuovo 38 6 3" xfId="23619" xr:uid="{00000000-0005-0000-0000-0000D5B40000}"/>
    <cellStyle name="Nuovo 38 7" xfId="23594" xr:uid="{00000000-0005-0000-0000-0000D6B40000}"/>
    <cellStyle name="Nuovo 39" xfId="1044" xr:uid="{00000000-0005-0000-0000-0000D7B40000}"/>
    <cellStyle name="Nuovo 39 2" xfId="1045" xr:uid="{00000000-0005-0000-0000-0000D8B40000}"/>
    <cellStyle name="Nuovo 39 2 2" xfId="2916" xr:uid="{00000000-0005-0000-0000-0000D9B40000}"/>
    <cellStyle name="Nuovo 39 2 2 2" xfId="9856" xr:uid="{00000000-0005-0000-0000-0000DAB40000}"/>
    <cellStyle name="Nuovo 39 2 2 3" xfId="23622" xr:uid="{00000000-0005-0000-0000-0000DBB40000}"/>
    <cellStyle name="Nuovo 39 2 3" xfId="9592" xr:uid="{00000000-0005-0000-0000-0000DCB40000}"/>
    <cellStyle name="Nuovo 39 2 3 2" xfId="23623" xr:uid="{00000000-0005-0000-0000-0000DDB40000}"/>
    <cellStyle name="Nuovo 39 2 4" xfId="23624" xr:uid="{00000000-0005-0000-0000-0000DEB40000}"/>
    <cellStyle name="Nuovo 39 2 5" xfId="23621" xr:uid="{00000000-0005-0000-0000-0000DFB40000}"/>
    <cellStyle name="Nuovo 39 3" xfId="1046" xr:uid="{00000000-0005-0000-0000-0000E0B40000}"/>
    <cellStyle name="Nuovo 39 3 2" xfId="1047" xr:uid="{00000000-0005-0000-0000-0000E1B40000}"/>
    <cellStyle name="Nuovo 39 3 2 2" xfId="4701" xr:uid="{00000000-0005-0000-0000-0000E2B40000}"/>
    <cellStyle name="Nuovo 39 3 2 2 2" xfId="23627" xr:uid="{00000000-0005-0000-0000-0000E3B40000}"/>
    <cellStyle name="Nuovo 39 3 2 3" xfId="3871" xr:uid="{00000000-0005-0000-0000-0000E4B40000}"/>
    <cellStyle name="Nuovo 39 3 2 3 2" xfId="10410" xr:uid="{00000000-0005-0000-0000-0000E5B40000}"/>
    <cellStyle name="Nuovo 39 3 2 3 3" xfId="23628" xr:uid="{00000000-0005-0000-0000-0000E6B40000}"/>
    <cellStyle name="Nuovo 39 3 2 4" xfId="23626" xr:uid="{00000000-0005-0000-0000-0000E7B40000}"/>
    <cellStyle name="Nuovo 39 3 3" xfId="2917" xr:uid="{00000000-0005-0000-0000-0000E8B40000}"/>
    <cellStyle name="Nuovo 39 3 3 2" xfId="5367" xr:uid="{00000000-0005-0000-0000-0000E9B40000}"/>
    <cellStyle name="Nuovo 39 3 3 2 2" xfId="23630" xr:uid="{00000000-0005-0000-0000-0000EAB40000}"/>
    <cellStyle name="Nuovo 39 3 3 3" xfId="23631" xr:uid="{00000000-0005-0000-0000-0000EBB40000}"/>
    <cellStyle name="Nuovo 39 3 3 3 2" xfId="45311" xr:uid="{00000000-0005-0000-0000-0000ECB40000}"/>
    <cellStyle name="Nuovo 39 3 3 4" xfId="23629" xr:uid="{00000000-0005-0000-0000-0000EDB40000}"/>
    <cellStyle name="Nuovo 39 3 4" xfId="3362" xr:uid="{00000000-0005-0000-0000-0000EEB40000}"/>
    <cellStyle name="Nuovo 39 3 4 2" xfId="10070" xr:uid="{00000000-0005-0000-0000-0000EFB40000}"/>
    <cellStyle name="Nuovo 39 3 4 3" xfId="23632" xr:uid="{00000000-0005-0000-0000-0000F0B40000}"/>
    <cellStyle name="Nuovo 39 3 5" xfId="7820" xr:uid="{00000000-0005-0000-0000-0000F1B40000}"/>
    <cellStyle name="Nuovo 39 3 5 2" xfId="23633" xr:uid="{00000000-0005-0000-0000-0000F2B40000}"/>
    <cellStyle name="Nuovo 39 3 6" xfId="23634" xr:uid="{00000000-0005-0000-0000-0000F3B40000}"/>
    <cellStyle name="Nuovo 39 3 7" xfId="23625" xr:uid="{00000000-0005-0000-0000-0000F4B40000}"/>
    <cellStyle name="Nuovo 39 3 8" xfId="1998" xr:uid="{00000000-0005-0000-0000-0000F5B40000}"/>
    <cellStyle name="Nuovo 39 4" xfId="1048" xr:uid="{00000000-0005-0000-0000-0000F6B40000}"/>
    <cellStyle name="Nuovo 39 4 2" xfId="5368" xr:uid="{00000000-0005-0000-0000-0000F7B40000}"/>
    <cellStyle name="Nuovo 39 4 2 2" xfId="5369" xr:uid="{00000000-0005-0000-0000-0000F8B40000}"/>
    <cellStyle name="Nuovo 39 4 2 2 2" xfId="23637" xr:uid="{00000000-0005-0000-0000-0000F9B40000}"/>
    <cellStyle name="Nuovo 39 4 2 3" xfId="14193" xr:uid="{00000000-0005-0000-0000-0000FAB40000}"/>
    <cellStyle name="Nuovo 39 4 2 3 2" xfId="23638" xr:uid="{00000000-0005-0000-0000-0000FBB40000}"/>
    <cellStyle name="Nuovo 39 4 2 4" xfId="23636" xr:uid="{00000000-0005-0000-0000-0000FCB40000}"/>
    <cellStyle name="Nuovo 39 4 2 5" xfId="13805" xr:uid="{00000000-0005-0000-0000-0000FDB40000}"/>
    <cellStyle name="Nuovo 39 4 3" xfId="5370" xr:uid="{00000000-0005-0000-0000-0000FEB40000}"/>
    <cellStyle name="Nuovo 39 4 3 2" xfId="23639" xr:uid="{00000000-0005-0000-0000-0000FFB40000}"/>
    <cellStyle name="Nuovo 39 4 4" xfId="23640" xr:uid="{00000000-0005-0000-0000-000000B50000}"/>
    <cellStyle name="Nuovo 39 4 4 2" xfId="45312" xr:uid="{00000000-0005-0000-0000-000001B50000}"/>
    <cellStyle name="Nuovo 39 4 5" xfId="23641" xr:uid="{00000000-0005-0000-0000-000002B50000}"/>
    <cellStyle name="Nuovo 39 4 6" xfId="23635" xr:uid="{00000000-0005-0000-0000-000003B50000}"/>
    <cellStyle name="Nuovo 39 4 7" xfId="2918" xr:uid="{00000000-0005-0000-0000-000004B50000}"/>
    <cellStyle name="Nuovo 39 5" xfId="1049" xr:uid="{00000000-0005-0000-0000-000005B50000}"/>
    <cellStyle name="Nuovo 39 5 2" xfId="23643" xr:uid="{00000000-0005-0000-0000-000006B50000}"/>
    <cellStyle name="Nuovo 39 5 2 2" xfId="45313" xr:uid="{00000000-0005-0000-0000-000007B50000}"/>
    <cellStyle name="Nuovo 39 5 3" xfId="23644" xr:uid="{00000000-0005-0000-0000-000008B50000}"/>
    <cellStyle name="Nuovo 39 5 4" xfId="23642" xr:uid="{00000000-0005-0000-0000-000009B50000}"/>
    <cellStyle name="Nuovo 39 6" xfId="2915" xr:uid="{00000000-0005-0000-0000-00000AB50000}"/>
    <cellStyle name="Nuovo 39 6 2" xfId="5902" xr:uid="{00000000-0005-0000-0000-00000BB50000}"/>
    <cellStyle name="Nuovo 39 6 3" xfId="23645" xr:uid="{00000000-0005-0000-0000-00000CB50000}"/>
    <cellStyle name="Nuovo 39 7" xfId="23620" xr:uid="{00000000-0005-0000-0000-00000DB50000}"/>
    <cellStyle name="Nuovo 4" xfId="1050" xr:uid="{00000000-0005-0000-0000-00000EB50000}"/>
    <cellStyle name="Nuovo 4 2" xfId="1051" xr:uid="{00000000-0005-0000-0000-00000FB50000}"/>
    <cellStyle name="Nuovo 4 2 2" xfId="2920" xr:uid="{00000000-0005-0000-0000-000010B50000}"/>
    <cellStyle name="Nuovo 4 2 2 2" xfId="9857" xr:uid="{00000000-0005-0000-0000-000011B50000}"/>
    <cellStyle name="Nuovo 4 2 2 3" xfId="23648" xr:uid="{00000000-0005-0000-0000-000012B50000}"/>
    <cellStyle name="Nuovo 4 2 3" xfId="9593" xr:uid="{00000000-0005-0000-0000-000013B50000}"/>
    <cellStyle name="Nuovo 4 2 3 2" xfId="23649" xr:uid="{00000000-0005-0000-0000-000014B50000}"/>
    <cellStyle name="Nuovo 4 2 4" xfId="23650" xr:uid="{00000000-0005-0000-0000-000015B50000}"/>
    <cellStyle name="Nuovo 4 2 5" xfId="23647" xr:uid="{00000000-0005-0000-0000-000016B50000}"/>
    <cellStyle name="Nuovo 4 3" xfId="1052" xr:uid="{00000000-0005-0000-0000-000017B50000}"/>
    <cellStyle name="Nuovo 4 3 2" xfId="1053" xr:uid="{00000000-0005-0000-0000-000018B50000}"/>
    <cellStyle name="Nuovo 4 3 2 2" xfId="4702" xr:uid="{00000000-0005-0000-0000-000019B50000}"/>
    <cellStyle name="Nuovo 4 3 2 2 2" xfId="23653" xr:uid="{00000000-0005-0000-0000-00001AB50000}"/>
    <cellStyle name="Nuovo 4 3 2 3" xfId="3872" xr:uid="{00000000-0005-0000-0000-00001BB50000}"/>
    <cellStyle name="Nuovo 4 3 2 3 2" xfId="10411" xr:uid="{00000000-0005-0000-0000-00001CB50000}"/>
    <cellStyle name="Nuovo 4 3 2 3 3" xfId="23654" xr:uid="{00000000-0005-0000-0000-00001DB50000}"/>
    <cellStyle name="Nuovo 4 3 2 4" xfId="23652" xr:uid="{00000000-0005-0000-0000-00001EB50000}"/>
    <cellStyle name="Nuovo 4 3 3" xfId="2921" xr:uid="{00000000-0005-0000-0000-00001FB50000}"/>
    <cellStyle name="Nuovo 4 3 3 2" xfId="5371" xr:uid="{00000000-0005-0000-0000-000020B50000}"/>
    <cellStyle name="Nuovo 4 3 3 2 2" xfId="23656" xr:uid="{00000000-0005-0000-0000-000021B50000}"/>
    <cellStyle name="Nuovo 4 3 3 3" xfId="23657" xr:uid="{00000000-0005-0000-0000-000022B50000}"/>
    <cellStyle name="Nuovo 4 3 3 3 2" xfId="45314" xr:uid="{00000000-0005-0000-0000-000023B50000}"/>
    <cellStyle name="Nuovo 4 3 3 4" xfId="23655" xr:uid="{00000000-0005-0000-0000-000024B50000}"/>
    <cellStyle name="Nuovo 4 3 4" xfId="3363" xr:uid="{00000000-0005-0000-0000-000025B50000}"/>
    <cellStyle name="Nuovo 4 3 4 2" xfId="10071" xr:uid="{00000000-0005-0000-0000-000026B50000}"/>
    <cellStyle name="Nuovo 4 3 4 3" xfId="23658" xr:uid="{00000000-0005-0000-0000-000027B50000}"/>
    <cellStyle name="Nuovo 4 3 5" xfId="7428" xr:uid="{00000000-0005-0000-0000-000028B50000}"/>
    <cellStyle name="Nuovo 4 3 5 2" xfId="23659" xr:uid="{00000000-0005-0000-0000-000029B50000}"/>
    <cellStyle name="Nuovo 4 3 6" xfId="23660" xr:uid="{00000000-0005-0000-0000-00002AB50000}"/>
    <cellStyle name="Nuovo 4 3 7" xfId="23651" xr:uid="{00000000-0005-0000-0000-00002BB50000}"/>
    <cellStyle name="Nuovo 4 3 8" xfId="1999" xr:uid="{00000000-0005-0000-0000-00002CB50000}"/>
    <cellStyle name="Nuovo 4 4" xfId="1054" xr:uid="{00000000-0005-0000-0000-00002DB50000}"/>
    <cellStyle name="Nuovo 4 4 2" xfId="5372" xr:uid="{00000000-0005-0000-0000-00002EB50000}"/>
    <cellStyle name="Nuovo 4 4 2 2" xfId="5373" xr:uid="{00000000-0005-0000-0000-00002FB50000}"/>
    <cellStyle name="Nuovo 4 4 2 2 2" xfId="23663" xr:uid="{00000000-0005-0000-0000-000030B50000}"/>
    <cellStyle name="Nuovo 4 4 2 3" xfId="14194" xr:uid="{00000000-0005-0000-0000-000031B50000}"/>
    <cellStyle name="Nuovo 4 4 2 3 2" xfId="23664" xr:uid="{00000000-0005-0000-0000-000032B50000}"/>
    <cellStyle name="Nuovo 4 4 2 4" xfId="23662" xr:uid="{00000000-0005-0000-0000-000033B50000}"/>
    <cellStyle name="Nuovo 4 4 2 5" xfId="13806" xr:uid="{00000000-0005-0000-0000-000034B50000}"/>
    <cellStyle name="Nuovo 4 4 3" xfId="5374" xr:uid="{00000000-0005-0000-0000-000035B50000}"/>
    <cellStyle name="Nuovo 4 4 3 2" xfId="23665" xr:uid="{00000000-0005-0000-0000-000036B50000}"/>
    <cellStyle name="Nuovo 4 4 4" xfId="23666" xr:uid="{00000000-0005-0000-0000-000037B50000}"/>
    <cellStyle name="Nuovo 4 4 4 2" xfId="45315" xr:uid="{00000000-0005-0000-0000-000038B50000}"/>
    <cellStyle name="Nuovo 4 4 5" xfId="23667" xr:uid="{00000000-0005-0000-0000-000039B50000}"/>
    <cellStyle name="Nuovo 4 4 6" xfId="23661" xr:uid="{00000000-0005-0000-0000-00003AB50000}"/>
    <cellStyle name="Nuovo 4 4 7" xfId="2922" xr:uid="{00000000-0005-0000-0000-00003BB50000}"/>
    <cellStyle name="Nuovo 4 5" xfId="1055" xr:uid="{00000000-0005-0000-0000-00003CB50000}"/>
    <cellStyle name="Nuovo 4 5 2" xfId="23669" xr:uid="{00000000-0005-0000-0000-00003DB50000}"/>
    <cellStyle name="Nuovo 4 5 2 2" xfId="45316" xr:uid="{00000000-0005-0000-0000-00003EB50000}"/>
    <cellStyle name="Nuovo 4 5 3" xfId="23670" xr:uid="{00000000-0005-0000-0000-00003FB50000}"/>
    <cellStyle name="Nuovo 4 5 4" xfId="23668" xr:uid="{00000000-0005-0000-0000-000040B50000}"/>
    <cellStyle name="Nuovo 4 6" xfId="2919" xr:uid="{00000000-0005-0000-0000-000041B50000}"/>
    <cellStyle name="Nuovo 4 6 2" xfId="5903" xr:uid="{00000000-0005-0000-0000-000042B50000}"/>
    <cellStyle name="Nuovo 4 6 3" xfId="23671" xr:uid="{00000000-0005-0000-0000-000043B50000}"/>
    <cellStyle name="Nuovo 4 7" xfId="23646" xr:uid="{00000000-0005-0000-0000-000044B50000}"/>
    <cellStyle name="Nuovo 40" xfId="1056" xr:uid="{00000000-0005-0000-0000-000045B50000}"/>
    <cellStyle name="Nuovo 40 2" xfId="1057" xr:uid="{00000000-0005-0000-0000-000046B50000}"/>
    <cellStyle name="Nuovo 40 2 2" xfId="2924" xr:uid="{00000000-0005-0000-0000-000047B50000}"/>
    <cellStyle name="Nuovo 40 2 2 2" xfId="9858" xr:uid="{00000000-0005-0000-0000-000048B50000}"/>
    <cellStyle name="Nuovo 40 2 2 3" xfId="23674" xr:uid="{00000000-0005-0000-0000-000049B50000}"/>
    <cellStyle name="Nuovo 40 2 3" xfId="9594" xr:uid="{00000000-0005-0000-0000-00004AB50000}"/>
    <cellStyle name="Nuovo 40 2 3 2" xfId="23675" xr:uid="{00000000-0005-0000-0000-00004BB50000}"/>
    <cellStyle name="Nuovo 40 2 4" xfId="23676" xr:uid="{00000000-0005-0000-0000-00004CB50000}"/>
    <cellStyle name="Nuovo 40 2 5" xfId="23673" xr:uid="{00000000-0005-0000-0000-00004DB50000}"/>
    <cellStyle name="Nuovo 40 3" xfId="1058" xr:uid="{00000000-0005-0000-0000-00004EB50000}"/>
    <cellStyle name="Nuovo 40 3 2" xfId="1059" xr:uid="{00000000-0005-0000-0000-00004FB50000}"/>
    <cellStyle name="Nuovo 40 3 2 2" xfId="4703" xr:uid="{00000000-0005-0000-0000-000050B50000}"/>
    <cellStyle name="Nuovo 40 3 2 2 2" xfId="23679" xr:uid="{00000000-0005-0000-0000-000051B50000}"/>
    <cellStyle name="Nuovo 40 3 2 3" xfId="3873" xr:uid="{00000000-0005-0000-0000-000052B50000}"/>
    <cellStyle name="Nuovo 40 3 2 3 2" xfId="10412" xr:uid="{00000000-0005-0000-0000-000053B50000}"/>
    <cellStyle name="Nuovo 40 3 2 3 3" xfId="23680" xr:uid="{00000000-0005-0000-0000-000054B50000}"/>
    <cellStyle name="Nuovo 40 3 2 4" xfId="23678" xr:uid="{00000000-0005-0000-0000-000055B50000}"/>
    <cellStyle name="Nuovo 40 3 3" xfId="2925" xr:uid="{00000000-0005-0000-0000-000056B50000}"/>
    <cellStyle name="Nuovo 40 3 3 2" xfId="5375" xr:uid="{00000000-0005-0000-0000-000057B50000}"/>
    <cellStyle name="Nuovo 40 3 3 2 2" xfId="23682" xr:uid="{00000000-0005-0000-0000-000058B50000}"/>
    <cellStyle name="Nuovo 40 3 3 3" xfId="23683" xr:uid="{00000000-0005-0000-0000-000059B50000}"/>
    <cellStyle name="Nuovo 40 3 3 3 2" xfId="45317" xr:uid="{00000000-0005-0000-0000-00005AB50000}"/>
    <cellStyle name="Nuovo 40 3 3 4" xfId="23681" xr:uid="{00000000-0005-0000-0000-00005BB50000}"/>
    <cellStyle name="Nuovo 40 3 4" xfId="3364" xr:uid="{00000000-0005-0000-0000-00005CB50000}"/>
    <cellStyle name="Nuovo 40 3 4 2" xfId="10072" xr:uid="{00000000-0005-0000-0000-00005DB50000}"/>
    <cellStyle name="Nuovo 40 3 4 3" xfId="23684" xr:uid="{00000000-0005-0000-0000-00005EB50000}"/>
    <cellStyle name="Nuovo 40 3 5" xfId="7809" xr:uid="{00000000-0005-0000-0000-00005FB50000}"/>
    <cellStyle name="Nuovo 40 3 5 2" xfId="23685" xr:uid="{00000000-0005-0000-0000-000060B50000}"/>
    <cellStyle name="Nuovo 40 3 6" xfId="23686" xr:uid="{00000000-0005-0000-0000-000061B50000}"/>
    <cellStyle name="Nuovo 40 3 7" xfId="23677" xr:uid="{00000000-0005-0000-0000-000062B50000}"/>
    <cellStyle name="Nuovo 40 3 8" xfId="2000" xr:uid="{00000000-0005-0000-0000-000063B50000}"/>
    <cellStyle name="Nuovo 40 4" xfId="1060" xr:uid="{00000000-0005-0000-0000-000064B50000}"/>
    <cellStyle name="Nuovo 40 4 2" xfId="5376" xr:uid="{00000000-0005-0000-0000-000065B50000}"/>
    <cellStyle name="Nuovo 40 4 2 2" xfId="5377" xr:uid="{00000000-0005-0000-0000-000066B50000}"/>
    <cellStyle name="Nuovo 40 4 2 2 2" xfId="23689" xr:uid="{00000000-0005-0000-0000-000067B50000}"/>
    <cellStyle name="Nuovo 40 4 2 3" xfId="14195" xr:uid="{00000000-0005-0000-0000-000068B50000}"/>
    <cellStyle name="Nuovo 40 4 2 3 2" xfId="23690" xr:uid="{00000000-0005-0000-0000-000069B50000}"/>
    <cellStyle name="Nuovo 40 4 2 4" xfId="23688" xr:uid="{00000000-0005-0000-0000-00006AB50000}"/>
    <cellStyle name="Nuovo 40 4 2 5" xfId="13807" xr:uid="{00000000-0005-0000-0000-00006BB50000}"/>
    <cellStyle name="Nuovo 40 4 3" xfId="5378" xr:uid="{00000000-0005-0000-0000-00006CB50000}"/>
    <cellStyle name="Nuovo 40 4 3 2" xfId="23691" xr:uid="{00000000-0005-0000-0000-00006DB50000}"/>
    <cellStyle name="Nuovo 40 4 4" xfId="23692" xr:uid="{00000000-0005-0000-0000-00006EB50000}"/>
    <cellStyle name="Nuovo 40 4 4 2" xfId="45318" xr:uid="{00000000-0005-0000-0000-00006FB50000}"/>
    <cellStyle name="Nuovo 40 4 5" xfId="23693" xr:uid="{00000000-0005-0000-0000-000070B50000}"/>
    <cellStyle name="Nuovo 40 4 6" xfId="23687" xr:uid="{00000000-0005-0000-0000-000071B50000}"/>
    <cellStyle name="Nuovo 40 4 7" xfId="2926" xr:uid="{00000000-0005-0000-0000-000072B50000}"/>
    <cellStyle name="Nuovo 40 5" xfId="1061" xr:uid="{00000000-0005-0000-0000-000073B50000}"/>
    <cellStyle name="Nuovo 40 5 2" xfId="23695" xr:uid="{00000000-0005-0000-0000-000074B50000}"/>
    <cellStyle name="Nuovo 40 5 2 2" xfId="45319" xr:uid="{00000000-0005-0000-0000-000075B50000}"/>
    <cellStyle name="Nuovo 40 5 3" xfId="23696" xr:uid="{00000000-0005-0000-0000-000076B50000}"/>
    <cellStyle name="Nuovo 40 5 4" xfId="23694" xr:uid="{00000000-0005-0000-0000-000077B50000}"/>
    <cellStyle name="Nuovo 40 6" xfId="2923" xr:uid="{00000000-0005-0000-0000-000078B50000}"/>
    <cellStyle name="Nuovo 40 6 2" xfId="5904" xr:uid="{00000000-0005-0000-0000-000079B50000}"/>
    <cellStyle name="Nuovo 40 6 3" xfId="23697" xr:uid="{00000000-0005-0000-0000-00007AB50000}"/>
    <cellStyle name="Nuovo 40 7" xfId="23672" xr:uid="{00000000-0005-0000-0000-00007BB50000}"/>
    <cellStyle name="Nuovo 41" xfId="1062" xr:uid="{00000000-0005-0000-0000-00007CB50000}"/>
    <cellStyle name="Nuovo 41 2" xfId="1063" xr:uid="{00000000-0005-0000-0000-00007DB50000}"/>
    <cellStyle name="Nuovo 41 2 2" xfId="2928" xr:uid="{00000000-0005-0000-0000-00007EB50000}"/>
    <cellStyle name="Nuovo 41 2 2 2" xfId="9859" xr:uid="{00000000-0005-0000-0000-00007FB50000}"/>
    <cellStyle name="Nuovo 41 2 2 3" xfId="23700" xr:uid="{00000000-0005-0000-0000-000080B50000}"/>
    <cellStyle name="Nuovo 41 2 3" xfId="9595" xr:uid="{00000000-0005-0000-0000-000081B50000}"/>
    <cellStyle name="Nuovo 41 2 3 2" xfId="23701" xr:uid="{00000000-0005-0000-0000-000082B50000}"/>
    <cellStyle name="Nuovo 41 2 4" xfId="23702" xr:uid="{00000000-0005-0000-0000-000083B50000}"/>
    <cellStyle name="Nuovo 41 2 5" xfId="23699" xr:uid="{00000000-0005-0000-0000-000084B50000}"/>
    <cellStyle name="Nuovo 41 3" xfId="1064" xr:uid="{00000000-0005-0000-0000-000085B50000}"/>
    <cellStyle name="Nuovo 41 3 2" xfId="1065" xr:uid="{00000000-0005-0000-0000-000086B50000}"/>
    <cellStyle name="Nuovo 41 3 2 2" xfId="4704" xr:uid="{00000000-0005-0000-0000-000087B50000}"/>
    <cellStyle name="Nuovo 41 3 2 2 2" xfId="23705" xr:uid="{00000000-0005-0000-0000-000088B50000}"/>
    <cellStyle name="Nuovo 41 3 2 3" xfId="3874" xr:uid="{00000000-0005-0000-0000-000089B50000}"/>
    <cellStyle name="Nuovo 41 3 2 3 2" xfId="10413" xr:uid="{00000000-0005-0000-0000-00008AB50000}"/>
    <cellStyle name="Nuovo 41 3 2 3 3" xfId="23706" xr:uid="{00000000-0005-0000-0000-00008BB50000}"/>
    <cellStyle name="Nuovo 41 3 2 4" xfId="23704" xr:uid="{00000000-0005-0000-0000-00008CB50000}"/>
    <cellStyle name="Nuovo 41 3 3" xfId="2929" xr:uid="{00000000-0005-0000-0000-00008DB50000}"/>
    <cellStyle name="Nuovo 41 3 3 2" xfId="5379" xr:uid="{00000000-0005-0000-0000-00008EB50000}"/>
    <cellStyle name="Nuovo 41 3 3 2 2" xfId="23708" xr:uid="{00000000-0005-0000-0000-00008FB50000}"/>
    <cellStyle name="Nuovo 41 3 3 3" xfId="23709" xr:uid="{00000000-0005-0000-0000-000090B50000}"/>
    <cellStyle name="Nuovo 41 3 3 3 2" xfId="45320" xr:uid="{00000000-0005-0000-0000-000091B50000}"/>
    <cellStyle name="Nuovo 41 3 3 4" xfId="23707" xr:uid="{00000000-0005-0000-0000-000092B50000}"/>
    <cellStyle name="Nuovo 41 3 4" xfId="3365" xr:uid="{00000000-0005-0000-0000-000093B50000}"/>
    <cellStyle name="Nuovo 41 3 4 2" xfId="10073" xr:uid="{00000000-0005-0000-0000-000094B50000}"/>
    <cellStyle name="Nuovo 41 3 4 3" xfId="23710" xr:uid="{00000000-0005-0000-0000-000095B50000}"/>
    <cellStyle name="Nuovo 41 3 5" xfId="8565" xr:uid="{00000000-0005-0000-0000-000096B50000}"/>
    <cellStyle name="Nuovo 41 3 5 2" xfId="23711" xr:uid="{00000000-0005-0000-0000-000097B50000}"/>
    <cellStyle name="Nuovo 41 3 6" xfId="23712" xr:uid="{00000000-0005-0000-0000-000098B50000}"/>
    <cellStyle name="Nuovo 41 3 7" xfId="23703" xr:uid="{00000000-0005-0000-0000-000099B50000}"/>
    <cellStyle name="Nuovo 41 3 8" xfId="2001" xr:uid="{00000000-0005-0000-0000-00009AB50000}"/>
    <cellStyle name="Nuovo 41 4" xfId="1066" xr:uid="{00000000-0005-0000-0000-00009BB50000}"/>
    <cellStyle name="Nuovo 41 4 2" xfId="5380" xr:uid="{00000000-0005-0000-0000-00009CB50000}"/>
    <cellStyle name="Nuovo 41 4 2 2" xfId="5381" xr:uid="{00000000-0005-0000-0000-00009DB50000}"/>
    <cellStyle name="Nuovo 41 4 2 2 2" xfId="23715" xr:uid="{00000000-0005-0000-0000-00009EB50000}"/>
    <cellStyle name="Nuovo 41 4 2 3" xfId="14196" xr:uid="{00000000-0005-0000-0000-00009FB50000}"/>
    <cellStyle name="Nuovo 41 4 2 3 2" xfId="23716" xr:uid="{00000000-0005-0000-0000-0000A0B50000}"/>
    <cellStyle name="Nuovo 41 4 2 4" xfId="23714" xr:uid="{00000000-0005-0000-0000-0000A1B50000}"/>
    <cellStyle name="Nuovo 41 4 2 5" xfId="13808" xr:uid="{00000000-0005-0000-0000-0000A2B50000}"/>
    <cellStyle name="Nuovo 41 4 3" xfId="5382" xr:uid="{00000000-0005-0000-0000-0000A3B50000}"/>
    <cellStyle name="Nuovo 41 4 3 2" xfId="23717" xr:uid="{00000000-0005-0000-0000-0000A4B50000}"/>
    <cellStyle name="Nuovo 41 4 4" xfId="23718" xr:uid="{00000000-0005-0000-0000-0000A5B50000}"/>
    <cellStyle name="Nuovo 41 4 4 2" xfId="45321" xr:uid="{00000000-0005-0000-0000-0000A6B50000}"/>
    <cellStyle name="Nuovo 41 4 5" xfId="23719" xr:uid="{00000000-0005-0000-0000-0000A7B50000}"/>
    <cellStyle name="Nuovo 41 4 6" xfId="23713" xr:uid="{00000000-0005-0000-0000-0000A8B50000}"/>
    <cellStyle name="Nuovo 41 4 7" xfId="2930" xr:uid="{00000000-0005-0000-0000-0000A9B50000}"/>
    <cellStyle name="Nuovo 41 5" xfId="1067" xr:uid="{00000000-0005-0000-0000-0000AAB50000}"/>
    <cellStyle name="Nuovo 41 5 2" xfId="23721" xr:uid="{00000000-0005-0000-0000-0000ABB50000}"/>
    <cellStyle name="Nuovo 41 5 2 2" xfId="45322" xr:uid="{00000000-0005-0000-0000-0000ACB50000}"/>
    <cellStyle name="Nuovo 41 5 3" xfId="23722" xr:uid="{00000000-0005-0000-0000-0000ADB50000}"/>
    <cellStyle name="Nuovo 41 5 4" xfId="23720" xr:uid="{00000000-0005-0000-0000-0000AEB50000}"/>
    <cellStyle name="Nuovo 41 6" xfId="2927" xr:uid="{00000000-0005-0000-0000-0000AFB50000}"/>
    <cellStyle name="Nuovo 41 6 2" xfId="5905" xr:uid="{00000000-0005-0000-0000-0000B0B50000}"/>
    <cellStyle name="Nuovo 41 6 3" xfId="23723" xr:uid="{00000000-0005-0000-0000-0000B1B50000}"/>
    <cellStyle name="Nuovo 41 7" xfId="23698" xr:uid="{00000000-0005-0000-0000-0000B2B50000}"/>
    <cellStyle name="Nuovo 42" xfId="1068" xr:uid="{00000000-0005-0000-0000-0000B3B50000}"/>
    <cellStyle name="Nuovo 42 2" xfId="1069" xr:uid="{00000000-0005-0000-0000-0000B4B50000}"/>
    <cellStyle name="Nuovo 42 2 2" xfId="2932" xr:uid="{00000000-0005-0000-0000-0000B5B50000}"/>
    <cellStyle name="Nuovo 42 2 2 2" xfId="9860" xr:uid="{00000000-0005-0000-0000-0000B6B50000}"/>
    <cellStyle name="Nuovo 42 2 2 3" xfId="23726" xr:uid="{00000000-0005-0000-0000-0000B7B50000}"/>
    <cellStyle name="Nuovo 42 2 3" xfId="9596" xr:uid="{00000000-0005-0000-0000-0000B8B50000}"/>
    <cellStyle name="Nuovo 42 2 3 2" xfId="23727" xr:uid="{00000000-0005-0000-0000-0000B9B50000}"/>
    <cellStyle name="Nuovo 42 2 4" xfId="23728" xr:uid="{00000000-0005-0000-0000-0000BAB50000}"/>
    <cellStyle name="Nuovo 42 2 5" xfId="23725" xr:uid="{00000000-0005-0000-0000-0000BBB50000}"/>
    <cellStyle name="Nuovo 42 3" xfId="1070" xr:uid="{00000000-0005-0000-0000-0000BCB50000}"/>
    <cellStyle name="Nuovo 42 3 2" xfId="1071" xr:uid="{00000000-0005-0000-0000-0000BDB50000}"/>
    <cellStyle name="Nuovo 42 3 2 2" xfId="4705" xr:uid="{00000000-0005-0000-0000-0000BEB50000}"/>
    <cellStyle name="Nuovo 42 3 2 2 2" xfId="23731" xr:uid="{00000000-0005-0000-0000-0000BFB50000}"/>
    <cellStyle name="Nuovo 42 3 2 3" xfId="3875" xr:uid="{00000000-0005-0000-0000-0000C0B50000}"/>
    <cellStyle name="Nuovo 42 3 2 3 2" xfId="10414" xr:uid="{00000000-0005-0000-0000-0000C1B50000}"/>
    <cellStyle name="Nuovo 42 3 2 3 3" xfId="23732" xr:uid="{00000000-0005-0000-0000-0000C2B50000}"/>
    <cellStyle name="Nuovo 42 3 2 4" xfId="23730" xr:uid="{00000000-0005-0000-0000-0000C3B50000}"/>
    <cellStyle name="Nuovo 42 3 3" xfId="2933" xr:uid="{00000000-0005-0000-0000-0000C4B50000}"/>
    <cellStyle name="Nuovo 42 3 3 2" xfId="5383" xr:uid="{00000000-0005-0000-0000-0000C5B50000}"/>
    <cellStyle name="Nuovo 42 3 3 2 2" xfId="23734" xr:uid="{00000000-0005-0000-0000-0000C6B50000}"/>
    <cellStyle name="Nuovo 42 3 3 3" xfId="23735" xr:uid="{00000000-0005-0000-0000-0000C7B50000}"/>
    <cellStyle name="Nuovo 42 3 3 3 2" xfId="45323" xr:uid="{00000000-0005-0000-0000-0000C8B50000}"/>
    <cellStyle name="Nuovo 42 3 3 4" xfId="23733" xr:uid="{00000000-0005-0000-0000-0000C9B50000}"/>
    <cellStyle name="Nuovo 42 3 4" xfId="3366" xr:uid="{00000000-0005-0000-0000-0000CAB50000}"/>
    <cellStyle name="Nuovo 42 3 4 2" xfId="10074" xr:uid="{00000000-0005-0000-0000-0000CBB50000}"/>
    <cellStyle name="Nuovo 42 3 4 3" xfId="23736" xr:uid="{00000000-0005-0000-0000-0000CCB50000}"/>
    <cellStyle name="Nuovo 42 3 5" xfId="8601" xr:uid="{00000000-0005-0000-0000-0000CDB50000}"/>
    <cellStyle name="Nuovo 42 3 5 2" xfId="23737" xr:uid="{00000000-0005-0000-0000-0000CEB50000}"/>
    <cellStyle name="Nuovo 42 3 6" xfId="23738" xr:uid="{00000000-0005-0000-0000-0000CFB50000}"/>
    <cellStyle name="Nuovo 42 3 7" xfId="23729" xr:uid="{00000000-0005-0000-0000-0000D0B50000}"/>
    <cellStyle name="Nuovo 42 3 8" xfId="2002" xr:uid="{00000000-0005-0000-0000-0000D1B50000}"/>
    <cellStyle name="Nuovo 42 4" xfId="1072" xr:uid="{00000000-0005-0000-0000-0000D2B50000}"/>
    <cellStyle name="Nuovo 42 4 2" xfId="5384" xr:uid="{00000000-0005-0000-0000-0000D3B50000}"/>
    <cellStyle name="Nuovo 42 4 2 2" xfId="5385" xr:uid="{00000000-0005-0000-0000-0000D4B50000}"/>
    <cellStyle name="Nuovo 42 4 2 2 2" xfId="23741" xr:uid="{00000000-0005-0000-0000-0000D5B50000}"/>
    <cellStyle name="Nuovo 42 4 2 3" xfId="14197" xr:uid="{00000000-0005-0000-0000-0000D6B50000}"/>
    <cellStyle name="Nuovo 42 4 2 3 2" xfId="23742" xr:uid="{00000000-0005-0000-0000-0000D7B50000}"/>
    <cellStyle name="Nuovo 42 4 2 4" xfId="23740" xr:uid="{00000000-0005-0000-0000-0000D8B50000}"/>
    <cellStyle name="Nuovo 42 4 2 5" xfId="13809" xr:uid="{00000000-0005-0000-0000-0000D9B50000}"/>
    <cellStyle name="Nuovo 42 4 3" xfId="5386" xr:uid="{00000000-0005-0000-0000-0000DAB50000}"/>
    <cellStyle name="Nuovo 42 4 3 2" xfId="23743" xr:uid="{00000000-0005-0000-0000-0000DBB50000}"/>
    <cellStyle name="Nuovo 42 4 4" xfId="23744" xr:uid="{00000000-0005-0000-0000-0000DCB50000}"/>
    <cellStyle name="Nuovo 42 4 4 2" xfId="45324" xr:uid="{00000000-0005-0000-0000-0000DDB50000}"/>
    <cellStyle name="Nuovo 42 4 5" xfId="23745" xr:uid="{00000000-0005-0000-0000-0000DEB50000}"/>
    <cellStyle name="Nuovo 42 4 6" xfId="23739" xr:uid="{00000000-0005-0000-0000-0000DFB50000}"/>
    <cellStyle name="Nuovo 42 4 7" xfId="2934" xr:uid="{00000000-0005-0000-0000-0000E0B50000}"/>
    <cellStyle name="Nuovo 42 5" xfId="1073" xr:uid="{00000000-0005-0000-0000-0000E1B50000}"/>
    <cellStyle name="Nuovo 42 5 2" xfId="23747" xr:uid="{00000000-0005-0000-0000-0000E2B50000}"/>
    <cellStyle name="Nuovo 42 5 2 2" xfId="45325" xr:uid="{00000000-0005-0000-0000-0000E3B50000}"/>
    <cellStyle name="Nuovo 42 5 3" xfId="23748" xr:uid="{00000000-0005-0000-0000-0000E4B50000}"/>
    <cellStyle name="Nuovo 42 5 4" xfId="23746" xr:uid="{00000000-0005-0000-0000-0000E5B50000}"/>
    <cellStyle name="Nuovo 42 6" xfId="2931" xr:uid="{00000000-0005-0000-0000-0000E6B50000}"/>
    <cellStyle name="Nuovo 42 6 2" xfId="5906" xr:uid="{00000000-0005-0000-0000-0000E7B50000}"/>
    <cellStyle name="Nuovo 42 6 3" xfId="23749" xr:uid="{00000000-0005-0000-0000-0000E8B50000}"/>
    <cellStyle name="Nuovo 42 7" xfId="23724" xr:uid="{00000000-0005-0000-0000-0000E9B50000}"/>
    <cellStyle name="Nuovo 43" xfId="1074" xr:uid="{00000000-0005-0000-0000-0000EAB50000}"/>
    <cellStyle name="Nuovo 43 2" xfId="1075" xr:uid="{00000000-0005-0000-0000-0000EBB50000}"/>
    <cellStyle name="Nuovo 43 2 2" xfId="2936" xr:uid="{00000000-0005-0000-0000-0000ECB50000}"/>
    <cellStyle name="Nuovo 43 2 2 2" xfId="9861" xr:uid="{00000000-0005-0000-0000-0000EDB50000}"/>
    <cellStyle name="Nuovo 43 2 2 3" xfId="23752" xr:uid="{00000000-0005-0000-0000-0000EEB50000}"/>
    <cellStyle name="Nuovo 43 2 3" xfId="9597" xr:uid="{00000000-0005-0000-0000-0000EFB50000}"/>
    <cellStyle name="Nuovo 43 2 3 2" xfId="23753" xr:uid="{00000000-0005-0000-0000-0000F0B50000}"/>
    <cellStyle name="Nuovo 43 2 4" xfId="23754" xr:uid="{00000000-0005-0000-0000-0000F1B50000}"/>
    <cellStyle name="Nuovo 43 2 5" xfId="23751" xr:uid="{00000000-0005-0000-0000-0000F2B50000}"/>
    <cellStyle name="Nuovo 43 3" xfId="1076" xr:uid="{00000000-0005-0000-0000-0000F3B50000}"/>
    <cellStyle name="Nuovo 43 3 2" xfId="1077" xr:uid="{00000000-0005-0000-0000-0000F4B50000}"/>
    <cellStyle name="Nuovo 43 3 2 2" xfId="4706" xr:uid="{00000000-0005-0000-0000-0000F5B50000}"/>
    <cellStyle name="Nuovo 43 3 2 2 2" xfId="23757" xr:uid="{00000000-0005-0000-0000-0000F6B50000}"/>
    <cellStyle name="Nuovo 43 3 2 3" xfId="3876" xr:uid="{00000000-0005-0000-0000-0000F7B50000}"/>
    <cellStyle name="Nuovo 43 3 2 3 2" xfId="10415" xr:uid="{00000000-0005-0000-0000-0000F8B50000}"/>
    <cellStyle name="Nuovo 43 3 2 3 3" xfId="23758" xr:uid="{00000000-0005-0000-0000-0000F9B50000}"/>
    <cellStyle name="Nuovo 43 3 2 4" xfId="23756" xr:uid="{00000000-0005-0000-0000-0000FAB50000}"/>
    <cellStyle name="Nuovo 43 3 3" xfId="2937" xr:uid="{00000000-0005-0000-0000-0000FBB50000}"/>
    <cellStyle name="Nuovo 43 3 3 2" xfId="5387" xr:uid="{00000000-0005-0000-0000-0000FCB50000}"/>
    <cellStyle name="Nuovo 43 3 3 2 2" xfId="23760" xr:uid="{00000000-0005-0000-0000-0000FDB50000}"/>
    <cellStyle name="Nuovo 43 3 3 3" xfId="23761" xr:uid="{00000000-0005-0000-0000-0000FEB50000}"/>
    <cellStyle name="Nuovo 43 3 3 3 2" xfId="45326" xr:uid="{00000000-0005-0000-0000-0000FFB50000}"/>
    <cellStyle name="Nuovo 43 3 3 4" xfId="23759" xr:uid="{00000000-0005-0000-0000-000000B60000}"/>
    <cellStyle name="Nuovo 43 3 4" xfId="3367" xr:uid="{00000000-0005-0000-0000-000001B60000}"/>
    <cellStyle name="Nuovo 43 3 4 2" xfId="10075" xr:uid="{00000000-0005-0000-0000-000002B60000}"/>
    <cellStyle name="Nuovo 43 3 4 3" xfId="23762" xr:uid="{00000000-0005-0000-0000-000003B60000}"/>
    <cellStyle name="Nuovo 43 3 5" xfId="7404" xr:uid="{00000000-0005-0000-0000-000004B60000}"/>
    <cellStyle name="Nuovo 43 3 5 2" xfId="23763" xr:uid="{00000000-0005-0000-0000-000005B60000}"/>
    <cellStyle name="Nuovo 43 3 6" xfId="23764" xr:uid="{00000000-0005-0000-0000-000006B60000}"/>
    <cellStyle name="Nuovo 43 3 7" xfId="23755" xr:uid="{00000000-0005-0000-0000-000007B60000}"/>
    <cellStyle name="Nuovo 43 3 8" xfId="2003" xr:uid="{00000000-0005-0000-0000-000008B60000}"/>
    <cellStyle name="Nuovo 43 4" xfId="1078" xr:uid="{00000000-0005-0000-0000-000009B60000}"/>
    <cellStyle name="Nuovo 43 4 2" xfId="5388" xr:uid="{00000000-0005-0000-0000-00000AB60000}"/>
    <cellStyle name="Nuovo 43 4 2 2" xfId="5389" xr:uid="{00000000-0005-0000-0000-00000BB60000}"/>
    <cellStyle name="Nuovo 43 4 2 2 2" xfId="23767" xr:uid="{00000000-0005-0000-0000-00000CB60000}"/>
    <cellStyle name="Nuovo 43 4 2 3" xfId="14198" xr:uid="{00000000-0005-0000-0000-00000DB60000}"/>
    <cellStyle name="Nuovo 43 4 2 3 2" xfId="23768" xr:uid="{00000000-0005-0000-0000-00000EB60000}"/>
    <cellStyle name="Nuovo 43 4 2 4" xfId="23766" xr:uid="{00000000-0005-0000-0000-00000FB60000}"/>
    <cellStyle name="Nuovo 43 4 2 5" xfId="13810" xr:uid="{00000000-0005-0000-0000-000010B60000}"/>
    <cellStyle name="Nuovo 43 4 3" xfId="5390" xr:uid="{00000000-0005-0000-0000-000011B60000}"/>
    <cellStyle name="Nuovo 43 4 3 2" xfId="23769" xr:uid="{00000000-0005-0000-0000-000012B60000}"/>
    <cellStyle name="Nuovo 43 4 4" xfId="23770" xr:uid="{00000000-0005-0000-0000-000013B60000}"/>
    <cellStyle name="Nuovo 43 4 4 2" xfId="45327" xr:uid="{00000000-0005-0000-0000-000014B60000}"/>
    <cellStyle name="Nuovo 43 4 5" xfId="23771" xr:uid="{00000000-0005-0000-0000-000015B60000}"/>
    <cellStyle name="Nuovo 43 4 6" xfId="23765" xr:uid="{00000000-0005-0000-0000-000016B60000}"/>
    <cellStyle name="Nuovo 43 4 7" xfId="2938" xr:uid="{00000000-0005-0000-0000-000017B60000}"/>
    <cellStyle name="Nuovo 43 5" xfId="1079" xr:uid="{00000000-0005-0000-0000-000018B60000}"/>
    <cellStyle name="Nuovo 43 5 2" xfId="23773" xr:uid="{00000000-0005-0000-0000-000019B60000}"/>
    <cellStyle name="Nuovo 43 5 2 2" xfId="45328" xr:uid="{00000000-0005-0000-0000-00001AB60000}"/>
    <cellStyle name="Nuovo 43 5 3" xfId="23774" xr:uid="{00000000-0005-0000-0000-00001BB60000}"/>
    <cellStyle name="Nuovo 43 5 4" xfId="23772" xr:uid="{00000000-0005-0000-0000-00001CB60000}"/>
    <cellStyle name="Nuovo 43 6" xfId="2935" xr:uid="{00000000-0005-0000-0000-00001DB60000}"/>
    <cellStyle name="Nuovo 43 6 2" xfId="5907" xr:uid="{00000000-0005-0000-0000-00001EB60000}"/>
    <cellStyle name="Nuovo 43 6 3" xfId="23775" xr:uid="{00000000-0005-0000-0000-00001FB60000}"/>
    <cellStyle name="Nuovo 43 7" xfId="23750" xr:uid="{00000000-0005-0000-0000-000020B60000}"/>
    <cellStyle name="Nuovo 44" xfId="1080" xr:uid="{00000000-0005-0000-0000-000021B60000}"/>
    <cellStyle name="Nuovo 44 2" xfId="1081" xr:uid="{00000000-0005-0000-0000-000022B60000}"/>
    <cellStyle name="Nuovo 44 2 2" xfId="2940" xr:uid="{00000000-0005-0000-0000-000023B60000}"/>
    <cellStyle name="Nuovo 44 2 2 2" xfId="9862" xr:uid="{00000000-0005-0000-0000-000024B60000}"/>
    <cellStyle name="Nuovo 44 2 2 3" xfId="23778" xr:uid="{00000000-0005-0000-0000-000025B60000}"/>
    <cellStyle name="Nuovo 44 2 3" xfId="9598" xr:uid="{00000000-0005-0000-0000-000026B60000}"/>
    <cellStyle name="Nuovo 44 2 3 2" xfId="23779" xr:uid="{00000000-0005-0000-0000-000027B60000}"/>
    <cellStyle name="Nuovo 44 2 4" xfId="23780" xr:uid="{00000000-0005-0000-0000-000028B60000}"/>
    <cellStyle name="Nuovo 44 2 5" xfId="23777" xr:uid="{00000000-0005-0000-0000-000029B60000}"/>
    <cellStyle name="Nuovo 44 3" xfId="1082" xr:uid="{00000000-0005-0000-0000-00002AB60000}"/>
    <cellStyle name="Nuovo 44 3 2" xfId="1083" xr:uid="{00000000-0005-0000-0000-00002BB60000}"/>
    <cellStyle name="Nuovo 44 3 2 2" xfId="4707" xr:uid="{00000000-0005-0000-0000-00002CB60000}"/>
    <cellStyle name="Nuovo 44 3 2 2 2" xfId="23783" xr:uid="{00000000-0005-0000-0000-00002DB60000}"/>
    <cellStyle name="Nuovo 44 3 2 3" xfId="3877" xr:uid="{00000000-0005-0000-0000-00002EB60000}"/>
    <cellStyle name="Nuovo 44 3 2 3 2" xfId="10416" xr:uid="{00000000-0005-0000-0000-00002FB60000}"/>
    <cellStyle name="Nuovo 44 3 2 3 3" xfId="23784" xr:uid="{00000000-0005-0000-0000-000030B60000}"/>
    <cellStyle name="Nuovo 44 3 2 4" xfId="23782" xr:uid="{00000000-0005-0000-0000-000031B60000}"/>
    <cellStyle name="Nuovo 44 3 3" xfId="2941" xr:uid="{00000000-0005-0000-0000-000032B60000}"/>
    <cellStyle name="Nuovo 44 3 3 2" xfId="5391" xr:uid="{00000000-0005-0000-0000-000033B60000}"/>
    <cellStyle name="Nuovo 44 3 3 2 2" xfId="23786" xr:uid="{00000000-0005-0000-0000-000034B60000}"/>
    <cellStyle name="Nuovo 44 3 3 3" xfId="23787" xr:uid="{00000000-0005-0000-0000-000035B60000}"/>
    <cellStyle name="Nuovo 44 3 3 3 2" xfId="45329" xr:uid="{00000000-0005-0000-0000-000036B60000}"/>
    <cellStyle name="Nuovo 44 3 3 4" xfId="23785" xr:uid="{00000000-0005-0000-0000-000037B60000}"/>
    <cellStyle name="Nuovo 44 3 4" xfId="3368" xr:uid="{00000000-0005-0000-0000-000038B60000}"/>
    <cellStyle name="Nuovo 44 3 4 2" xfId="10076" xr:uid="{00000000-0005-0000-0000-000039B60000}"/>
    <cellStyle name="Nuovo 44 3 4 3" xfId="23788" xr:uid="{00000000-0005-0000-0000-00003AB60000}"/>
    <cellStyle name="Nuovo 44 3 5" xfId="7513" xr:uid="{00000000-0005-0000-0000-00003BB60000}"/>
    <cellStyle name="Nuovo 44 3 5 2" xfId="23789" xr:uid="{00000000-0005-0000-0000-00003CB60000}"/>
    <cellStyle name="Nuovo 44 3 6" xfId="23790" xr:uid="{00000000-0005-0000-0000-00003DB60000}"/>
    <cellStyle name="Nuovo 44 3 7" xfId="23781" xr:uid="{00000000-0005-0000-0000-00003EB60000}"/>
    <cellStyle name="Nuovo 44 3 8" xfId="2004" xr:uid="{00000000-0005-0000-0000-00003FB60000}"/>
    <cellStyle name="Nuovo 44 4" xfId="1084" xr:uid="{00000000-0005-0000-0000-000040B60000}"/>
    <cellStyle name="Nuovo 44 4 2" xfId="5392" xr:uid="{00000000-0005-0000-0000-000041B60000}"/>
    <cellStyle name="Nuovo 44 4 2 2" xfId="5393" xr:uid="{00000000-0005-0000-0000-000042B60000}"/>
    <cellStyle name="Nuovo 44 4 2 2 2" xfId="23793" xr:uid="{00000000-0005-0000-0000-000043B60000}"/>
    <cellStyle name="Nuovo 44 4 2 3" xfId="14199" xr:uid="{00000000-0005-0000-0000-000044B60000}"/>
    <cellStyle name="Nuovo 44 4 2 3 2" xfId="23794" xr:uid="{00000000-0005-0000-0000-000045B60000}"/>
    <cellStyle name="Nuovo 44 4 2 4" xfId="23792" xr:uid="{00000000-0005-0000-0000-000046B60000}"/>
    <cellStyle name="Nuovo 44 4 2 5" xfId="13811" xr:uid="{00000000-0005-0000-0000-000047B60000}"/>
    <cellStyle name="Nuovo 44 4 3" xfId="5394" xr:uid="{00000000-0005-0000-0000-000048B60000}"/>
    <cellStyle name="Nuovo 44 4 3 2" xfId="23795" xr:uid="{00000000-0005-0000-0000-000049B60000}"/>
    <cellStyle name="Nuovo 44 4 4" xfId="23796" xr:uid="{00000000-0005-0000-0000-00004AB60000}"/>
    <cellStyle name="Nuovo 44 4 4 2" xfId="45330" xr:uid="{00000000-0005-0000-0000-00004BB60000}"/>
    <cellStyle name="Nuovo 44 4 5" xfId="23797" xr:uid="{00000000-0005-0000-0000-00004CB60000}"/>
    <cellStyle name="Nuovo 44 4 6" xfId="23791" xr:uid="{00000000-0005-0000-0000-00004DB60000}"/>
    <cellStyle name="Nuovo 44 4 7" xfId="2942" xr:uid="{00000000-0005-0000-0000-00004EB60000}"/>
    <cellStyle name="Nuovo 44 5" xfId="1085" xr:uid="{00000000-0005-0000-0000-00004FB60000}"/>
    <cellStyle name="Nuovo 44 5 2" xfId="23799" xr:uid="{00000000-0005-0000-0000-000050B60000}"/>
    <cellStyle name="Nuovo 44 5 2 2" xfId="45331" xr:uid="{00000000-0005-0000-0000-000051B60000}"/>
    <cellStyle name="Nuovo 44 5 3" xfId="23800" xr:uid="{00000000-0005-0000-0000-000052B60000}"/>
    <cellStyle name="Nuovo 44 5 4" xfId="23798" xr:uid="{00000000-0005-0000-0000-000053B60000}"/>
    <cellStyle name="Nuovo 44 6" xfId="2939" xr:uid="{00000000-0005-0000-0000-000054B60000}"/>
    <cellStyle name="Nuovo 44 6 2" xfId="5908" xr:uid="{00000000-0005-0000-0000-000055B60000}"/>
    <cellStyle name="Nuovo 44 6 3" xfId="23801" xr:uid="{00000000-0005-0000-0000-000056B60000}"/>
    <cellStyle name="Nuovo 44 7" xfId="23776" xr:uid="{00000000-0005-0000-0000-000057B60000}"/>
    <cellStyle name="Nuovo 45" xfId="1086" xr:uid="{00000000-0005-0000-0000-000058B60000}"/>
    <cellStyle name="Nuovo 45 2" xfId="2943" xr:uid="{00000000-0005-0000-0000-000059B60000}"/>
    <cellStyle name="Nuovo 45 2 2" xfId="9863" xr:uid="{00000000-0005-0000-0000-00005AB60000}"/>
    <cellStyle name="Nuovo 45 2 3" xfId="23803" xr:uid="{00000000-0005-0000-0000-00005BB60000}"/>
    <cellStyle name="Nuovo 45 3" xfId="9599" xr:uid="{00000000-0005-0000-0000-00005CB60000}"/>
    <cellStyle name="Nuovo 45 3 2" xfId="23804" xr:uid="{00000000-0005-0000-0000-00005DB60000}"/>
    <cellStyle name="Nuovo 45 4" xfId="23805" xr:uid="{00000000-0005-0000-0000-00005EB60000}"/>
    <cellStyle name="Nuovo 45 5" xfId="23802" xr:uid="{00000000-0005-0000-0000-00005FB60000}"/>
    <cellStyle name="Nuovo 46" xfId="1087" xr:uid="{00000000-0005-0000-0000-000060B60000}"/>
    <cellStyle name="Nuovo 46 2" xfId="1088" xr:uid="{00000000-0005-0000-0000-000061B60000}"/>
    <cellStyle name="Nuovo 46 2 2" xfId="4708" xr:uid="{00000000-0005-0000-0000-000062B60000}"/>
    <cellStyle name="Nuovo 46 2 2 2" xfId="23808" xr:uid="{00000000-0005-0000-0000-000063B60000}"/>
    <cellStyle name="Nuovo 46 2 3" xfId="3878" xr:uid="{00000000-0005-0000-0000-000064B60000}"/>
    <cellStyle name="Nuovo 46 2 3 2" xfId="10417" xr:uid="{00000000-0005-0000-0000-000065B60000}"/>
    <cellStyle name="Nuovo 46 2 3 3" xfId="23809" xr:uid="{00000000-0005-0000-0000-000066B60000}"/>
    <cellStyle name="Nuovo 46 2 4" xfId="23807" xr:uid="{00000000-0005-0000-0000-000067B60000}"/>
    <cellStyle name="Nuovo 46 3" xfId="2944" xr:uid="{00000000-0005-0000-0000-000068B60000}"/>
    <cellStyle name="Nuovo 46 3 2" xfId="5395" xr:uid="{00000000-0005-0000-0000-000069B60000}"/>
    <cellStyle name="Nuovo 46 3 2 2" xfId="23811" xr:uid="{00000000-0005-0000-0000-00006AB60000}"/>
    <cellStyle name="Nuovo 46 3 3" xfId="23812" xr:uid="{00000000-0005-0000-0000-00006BB60000}"/>
    <cellStyle name="Nuovo 46 3 3 2" xfId="45332" xr:uid="{00000000-0005-0000-0000-00006CB60000}"/>
    <cellStyle name="Nuovo 46 3 4" xfId="23810" xr:uid="{00000000-0005-0000-0000-00006DB60000}"/>
    <cellStyle name="Nuovo 46 4" xfId="3369" xr:uid="{00000000-0005-0000-0000-00006EB60000}"/>
    <cellStyle name="Nuovo 46 4 2" xfId="10077" xr:uid="{00000000-0005-0000-0000-00006FB60000}"/>
    <cellStyle name="Nuovo 46 4 3" xfId="23813" xr:uid="{00000000-0005-0000-0000-000070B60000}"/>
    <cellStyle name="Nuovo 46 5" xfId="7734" xr:uid="{00000000-0005-0000-0000-000071B60000}"/>
    <cellStyle name="Nuovo 46 5 2" xfId="23814" xr:uid="{00000000-0005-0000-0000-000072B60000}"/>
    <cellStyle name="Nuovo 46 6" xfId="23815" xr:uid="{00000000-0005-0000-0000-000073B60000}"/>
    <cellStyle name="Nuovo 46 7" xfId="23806" xr:uid="{00000000-0005-0000-0000-000074B60000}"/>
    <cellStyle name="Nuovo 46 8" xfId="2005" xr:uid="{00000000-0005-0000-0000-000075B60000}"/>
    <cellStyle name="Nuovo 47" xfId="1089" xr:uid="{00000000-0005-0000-0000-000076B60000}"/>
    <cellStyle name="Nuovo 47 2" xfId="5396" xr:uid="{00000000-0005-0000-0000-000077B60000}"/>
    <cellStyle name="Nuovo 47 2 2" xfId="5397" xr:uid="{00000000-0005-0000-0000-000078B60000}"/>
    <cellStyle name="Nuovo 47 2 2 2" xfId="23818" xr:uid="{00000000-0005-0000-0000-000079B60000}"/>
    <cellStyle name="Nuovo 47 2 3" xfId="14200" xr:uid="{00000000-0005-0000-0000-00007AB60000}"/>
    <cellStyle name="Nuovo 47 2 3 2" xfId="23819" xr:uid="{00000000-0005-0000-0000-00007BB60000}"/>
    <cellStyle name="Nuovo 47 2 4" xfId="23817" xr:uid="{00000000-0005-0000-0000-00007CB60000}"/>
    <cellStyle name="Nuovo 47 2 5" xfId="13812" xr:uid="{00000000-0005-0000-0000-00007DB60000}"/>
    <cellStyle name="Nuovo 47 3" xfId="5398" xr:uid="{00000000-0005-0000-0000-00007EB60000}"/>
    <cellStyle name="Nuovo 47 3 2" xfId="23820" xr:uid="{00000000-0005-0000-0000-00007FB60000}"/>
    <cellStyle name="Nuovo 47 4" xfId="23821" xr:uid="{00000000-0005-0000-0000-000080B60000}"/>
    <cellStyle name="Nuovo 47 4 2" xfId="45333" xr:uid="{00000000-0005-0000-0000-000081B60000}"/>
    <cellStyle name="Nuovo 47 5" xfId="23822" xr:uid="{00000000-0005-0000-0000-000082B60000}"/>
    <cellStyle name="Nuovo 47 6" xfId="23816" xr:uid="{00000000-0005-0000-0000-000083B60000}"/>
    <cellStyle name="Nuovo 47 7" xfId="2945" xr:uid="{00000000-0005-0000-0000-000084B60000}"/>
    <cellStyle name="Nuovo 48" xfId="1090" xr:uid="{00000000-0005-0000-0000-000085B60000}"/>
    <cellStyle name="Nuovo 48 2" xfId="23824" xr:uid="{00000000-0005-0000-0000-000086B60000}"/>
    <cellStyle name="Nuovo 48 2 2" xfId="45334" xr:uid="{00000000-0005-0000-0000-000087B60000}"/>
    <cellStyle name="Nuovo 48 3" xfId="23825" xr:uid="{00000000-0005-0000-0000-000088B60000}"/>
    <cellStyle name="Nuovo 48 4" xfId="23823" xr:uid="{00000000-0005-0000-0000-000089B60000}"/>
    <cellStyle name="Nuovo 49" xfId="2790" xr:uid="{00000000-0005-0000-0000-00008AB60000}"/>
    <cellStyle name="Nuovo 49 2" xfId="5870" xr:uid="{00000000-0005-0000-0000-00008BB60000}"/>
    <cellStyle name="Nuovo 5" xfId="1091" xr:uid="{00000000-0005-0000-0000-00008CB60000}"/>
    <cellStyle name="Nuovo 5 2" xfId="1092" xr:uid="{00000000-0005-0000-0000-00008DB60000}"/>
    <cellStyle name="Nuovo 5 2 2" xfId="2947" xr:uid="{00000000-0005-0000-0000-00008EB60000}"/>
    <cellStyle name="Nuovo 5 2 2 2" xfId="9864" xr:uid="{00000000-0005-0000-0000-00008FB60000}"/>
    <cellStyle name="Nuovo 5 2 2 3" xfId="23828" xr:uid="{00000000-0005-0000-0000-000090B60000}"/>
    <cellStyle name="Nuovo 5 2 3" xfId="9600" xr:uid="{00000000-0005-0000-0000-000091B60000}"/>
    <cellStyle name="Nuovo 5 2 3 2" xfId="23829" xr:uid="{00000000-0005-0000-0000-000092B60000}"/>
    <cellStyle name="Nuovo 5 2 4" xfId="23830" xr:uid="{00000000-0005-0000-0000-000093B60000}"/>
    <cellStyle name="Nuovo 5 2 5" xfId="23827" xr:uid="{00000000-0005-0000-0000-000094B60000}"/>
    <cellStyle name="Nuovo 5 3" xfId="1093" xr:uid="{00000000-0005-0000-0000-000095B60000}"/>
    <cellStyle name="Nuovo 5 3 2" xfId="1094" xr:uid="{00000000-0005-0000-0000-000096B60000}"/>
    <cellStyle name="Nuovo 5 3 2 2" xfId="4709" xr:uid="{00000000-0005-0000-0000-000097B60000}"/>
    <cellStyle name="Nuovo 5 3 2 2 2" xfId="23833" xr:uid="{00000000-0005-0000-0000-000098B60000}"/>
    <cellStyle name="Nuovo 5 3 2 3" xfId="3879" xr:uid="{00000000-0005-0000-0000-000099B60000}"/>
    <cellStyle name="Nuovo 5 3 2 3 2" xfId="10418" xr:uid="{00000000-0005-0000-0000-00009AB60000}"/>
    <cellStyle name="Nuovo 5 3 2 3 3" xfId="23834" xr:uid="{00000000-0005-0000-0000-00009BB60000}"/>
    <cellStyle name="Nuovo 5 3 2 4" xfId="23832" xr:uid="{00000000-0005-0000-0000-00009CB60000}"/>
    <cellStyle name="Nuovo 5 3 3" xfId="2948" xr:uid="{00000000-0005-0000-0000-00009DB60000}"/>
    <cellStyle name="Nuovo 5 3 3 2" xfId="5399" xr:uid="{00000000-0005-0000-0000-00009EB60000}"/>
    <cellStyle name="Nuovo 5 3 3 2 2" xfId="23836" xr:uid="{00000000-0005-0000-0000-00009FB60000}"/>
    <cellStyle name="Nuovo 5 3 3 3" xfId="23837" xr:uid="{00000000-0005-0000-0000-0000A0B60000}"/>
    <cellStyle name="Nuovo 5 3 3 3 2" xfId="45335" xr:uid="{00000000-0005-0000-0000-0000A1B60000}"/>
    <cellStyle name="Nuovo 5 3 3 4" xfId="23835" xr:uid="{00000000-0005-0000-0000-0000A2B60000}"/>
    <cellStyle name="Nuovo 5 3 4" xfId="3370" xr:uid="{00000000-0005-0000-0000-0000A3B60000}"/>
    <cellStyle name="Nuovo 5 3 4 2" xfId="10078" xr:uid="{00000000-0005-0000-0000-0000A4B60000}"/>
    <cellStyle name="Nuovo 5 3 4 3" xfId="23838" xr:uid="{00000000-0005-0000-0000-0000A5B60000}"/>
    <cellStyle name="Nuovo 5 3 5" xfId="7512" xr:uid="{00000000-0005-0000-0000-0000A6B60000}"/>
    <cellStyle name="Nuovo 5 3 5 2" xfId="23839" xr:uid="{00000000-0005-0000-0000-0000A7B60000}"/>
    <cellStyle name="Nuovo 5 3 6" xfId="23840" xr:uid="{00000000-0005-0000-0000-0000A8B60000}"/>
    <cellStyle name="Nuovo 5 3 7" xfId="23831" xr:uid="{00000000-0005-0000-0000-0000A9B60000}"/>
    <cellStyle name="Nuovo 5 3 8" xfId="2006" xr:uid="{00000000-0005-0000-0000-0000AAB60000}"/>
    <cellStyle name="Nuovo 5 4" xfId="1095" xr:uid="{00000000-0005-0000-0000-0000ABB60000}"/>
    <cellStyle name="Nuovo 5 4 2" xfId="5400" xr:uid="{00000000-0005-0000-0000-0000ACB60000}"/>
    <cellStyle name="Nuovo 5 4 2 2" xfId="5401" xr:uid="{00000000-0005-0000-0000-0000ADB60000}"/>
    <cellStyle name="Nuovo 5 4 2 2 2" xfId="23843" xr:uid="{00000000-0005-0000-0000-0000AEB60000}"/>
    <cellStyle name="Nuovo 5 4 2 3" xfId="14201" xr:uid="{00000000-0005-0000-0000-0000AFB60000}"/>
    <cellStyle name="Nuovo 5 4 2 3 2" xfId="23844" xr:uid="{00000000-0005-0000-0000-0000B0B60000}"/>
    <cellStyle name="Nuovo 5 4 2 4" xfId="23842" xr:uid="{00000000-0005-0000-0000-0000B1B60000}"/>
    <cellStyle name="Nuovo 5 4 2 5" xfId="13813" xr:uid="{00000000-0005-0000-0000-0000B2B60000}"/>
    <cellStyle name="Nuovo 5 4 3" xfId="5402" xr:uid="{00000000-0005-0000-0000-0000B3B60000}"/>
    <cellStyle name="Nuovo 5 4 3 2" xfId="23845" xr:uid="{00000000-0005-0000-0000-0000B4B60000}"/>
    <cellStyle name="Nuovo 5 4 4" xfId="23846" xr:uid="{00000000-0005-0000-0000-0000B5B60000}"/>
    <cellStyle name="Nuovo 5 4 4 2" xfId="45336" xr:uid="{00000000-0005-0000-0000-0000B6B60000}"/>
    <cellStyle name="Nuovo 5 4 5" xfId="23847" xr:uid="{00000000-0005-0000-0000-0000B7B60000}"/>
    <cellStyle name="Nuovo 5 4 6" xfId="23841" xr:uid="{00000000-0005-0000-0000-0000B8B60000}"/>
    <cellStyle name="Nuovo 5 4 7" xfId="2949" xr:uid="{00000000-0005-0000-0000-0000B9B60000}"/>
    <cellStyle name="Nuovo 5 5" xfId="1096" xr:uid="{00000000-0005-0000-0000-0000BAB60000}"/>
    <cellStyle name="Nuovo 5 5 2" xfId="23849" xr:uid="{00000000-0005-0000-0000-0000BBB60000}"/>
    <cellStyle name="Nuovo 5 5 2 2" xfId="45337" xr:uid="{00000000-0005-0000-0000-0000BCB60000}"/>
    <cellStyle name="Nuovo 5 5 3" xfId="23850" xr:uid="{00000000-0005-0000-0000-0000BDB60000}"/>
    <cellStyle name="Nuovo 5 5 4" xfId="23848" xr:uid="{00000000-0005-0000-0000-0000BEB60000}"/>
    <cellStyle name="Nuovo 5 6" xfId="2946" xr:uid="{00000000-0005-0000-0000-0000BFB60000}"/>
    <cellStyle name="Nuovo 5 6 2" xfId="5909" xr:uid="{00000000-0005-0000-0000-0000C0B60000}"/>
    <cellStyle name="Nuovo 5 6 3" xfId="23851" xr:uid="{00000000-0005-0000-0000-0000C1B60000}"/>
    <cellStyle name="Nuovo 5 7" xfId="23826" xr:uid="{00000000-0005-0000-0000-0000C2B60000}"/>
    <cellStyle name="Nuovo 50" xfId="23022" xr:uid="{00000000-0005-0000-0000-0000C3B60000}"/>
    <cellStyle name="Nuovo 6" xfId="1097" xr:uid="{00000000-0005-0000-0000-0000C4B60000}"/>
    <cellStyle name="Nuovo 6 2" xfId="1098" xr:uid="{00000000-0005-0000-0000-0000C5B60000}"/>
    <cellStyle name="Nuovo 6 2 2" xfId="2951" xr:uid="{00000000-0005-0000-0000-0000C6B60000}"/>
    <cellStyle name="Nuovo 6 2 2 2" xfId="9865" xr:uid="{00000000-0005-0000-0000-0000C7B60000}"/>
    <cellStyle name="Nuovo 6 2 2 3" xfId="23854" xr:uid="{00000000-0005-0000-0000-0000C8B60000}"/>
    <cellStyle name="Nuovo 6 2 3" xfId="9601" xr:uid="{00000000-0005-0000-0000-0000C9B60000}"/>
    <cellStyle name="Nuovo 6 2 3 2" xfId="23855" xr:uid="{00000000-0005-0000-0000-0000CAB60000}"/>
    <cellStyle name="Nuovo 6 2 4" xfId="23856" xr:uid="{00000000-0005-0000-0000-0000CBB60000}"/>
    <cellStyle name="Nuovo 6 2 5" xfId="23853" xr:uid="{00000000-0005-0000-0000-0000CCB60000}"/>
    <cellStyle name="Nuovo 6 3" xfId="1099" xr:uid="{00000000-0005-0000-0000-0000CDB60000}"/>
    <cellStyle name="Nuovo 6 3 2" xfId="1100" xr:uid="{00000000-0005-0000-0000-0000CEB60000}"/>
    <cellStyle name="Nuovo 6 3 2 2" xfId="4710" xr:uid="{00000000-0005-0000-0000-0000CFB60000}"/>
    <cellStyle name="Nuovo 6 3 2 2 2" xfId="23859" xr:uid="{00000000-0005-0000-0000-0000D0B60000}"/>
    <cellStyle name="Nuovo 6 3 2 3" xfId="3880" xr:uid="{00000000-0005-0000-0000-0000D1B60000}"/>
    <cellStyle name="Nuovo 6 3 2 3 2" xfId="10419" xr:uid="{00000000-0005-0000-0000-0000D2B60000}"/>
    <cellStyle name="Nuovo 6 3 2 3 3" xfId="23860" xr:uid="{00000000-0005-0000-0000-0000D3B60000}"/>
    <cellStyle name="Nuovo 6 3 2 4" xfId="23858" xr:uid="{00000000-0005-0000-0000-0000D4B60000}"/>
    <cellStyle name="Nuovo 6 3 3" xfId="2952" xr:uid="{00000000-0005-0000-0000-0000D5B60000}"/>
    <cellStyle name="Nuovo 6 3 3 2" xfId="5403" xr:uid="{00000000-0005-0000-0000-0000D6B60000}"/>
    <cellStyle name="Nuovo 6 3 3 2 2" xfId="23862" xr:uid="{00000000-0005-0000-0000-0000D7B60000}"/>
    <cellStyle name="Nuovo 6 3 3 3" xfId="23863" xr:uid="{00000000-0005-0000-0000-0000D8B60000}"/>
    <cellStyle name="Nuovo 6 3 3 3 2" xfId="45338" xr:uid="{00000000-0005-0000-0000-0000D9B60000}"/>
    <cellStyle name="Nuovo 6 3 3 4" xfId="23861" xr:uid="{00000000-0005-0000-0000-0000DAB60000}"/>
    <cellStyle name="Nuovo 6 3 4" xfId="3371" xr:uid="{00000000-0005-0000-0000-0000DBB60000}"/>
    <cellStyle name="Nuovo 6 3 4 2" xfId="10079" xr:uid="{00000000-0005-0000-0000-0000DCB60000}"/>
    <cellStyle name="Nuovo 6 3 4 3" xfId="23864" xr:uid="{00000000-0005-0000-0000-0000DDB60000}"/>
    <cellStyle name="Nuovo 6 3 5" xfId="8748" xr:uid="{00000000-0005-0000-0000-0000DEB60000}"/>
    <cellStyle name="Nuovo 6 3 5 2" xfId="23865" xr:uid="{00000000-0005-0000-0000-0000DFB60000}"/>
    <cellStyle name="Nuovo 6 3 6" xfId="23866" xr:uid="{00000000-0005-0000-0000-0000E0B60000}"/>
    <cellStyle name="Nuovo 6 3 7" xfId="23857" xr:uid="{00000000-0005-0000-0000-0000E1B60000}"/>
    <cellStyle name="Nuovo 6 3 8" xfId="2007" xr:uid="{00000000-0005-0000-0000-0000E2B60000}"/>
    <cellStyle name="Nuovo 6 4" xfId="1101" xr:uid="{00000000-0005-0000-0000-0000E3B60000}"/>
    <cellStyle name="Nuovo 6 4 2" xfId="5404" xr:uid="{00000000-0005-0000-0000-0000E4B60000}"/>
    <cellStyle name="Nuovo 6 4 2 2" xfId="5405" xr:uid="{00000000-0005-0000-0000-0000E5B60000}"/>
    <cellStyle name="Nuovo 6 4 2 2 2" xfId="23869" xr:uid="{00000000-0005-0000-0000-0000E6B60000}"/>
    <cellStyle name="Nuovo 6 4 2 3" xfId="14202" xr:uid="{00000000-0005-0000-0000-0000E7B60000}"/>
    <cellStyle name="Nuovo 6 4 2 3 2" xfId="23870" xr:uid="{00000000-0005-0000-0000-0000E8B60000}"/>
    <cellStyle name="Nuovo 6 4 2 4" xfId="23868" xr:uid="{00000000-0005-0000-0000-0000E9B60000}"/>
    <cellStyle name="Nuovo 6 4 2 5" xfId="13814" xr:uid="{00000000-0005-0000-0000-0000EAB60000}"/>
    <cellStyle name="Nuovo 6 4 3" xfId="5406" xr:uid="{00000000-0005-0000-0000-0000EBB60000}"/>
    <cellStyle name="Nuovo 6 4 3 2" xfId="23871" xr:uid="{00000000-0005-0000-0000-0000ECB60000}"/>
    <cellStyle name="Nuovo 6 4 4" xfId="23872" xr:uid="{00000000-0005-0000-0000-0000EDB60000}"/>
    <cellStyle name="Nuovo 6 4 4 2" xfId="45339" xr:uid="{00000000-0005-0000-0000-0000EEB60000}"/>
    <cellStyle name="Nuovo 6 4 5" xfId="23873" xr:uid="{00000000-0005-0000-0000-0000EFB60000}"/>
    <cellStyle name="Nuovo 6 4 6" xfId="23867" xr:uid="{00000000-0005-0000-0000-0000F0B60000}"/>
    <cellStyle name="Nuovo 6 4 7" xfId="2953" xr:uid="{00000000-0005-0000-0000-0000F1B60000}"/>
    <cellStyle name="Nuovo 6 5" xfId="1102" xr:uid="{00000000-0005-0000-0000-0000F2B60000}"/>
    <cellStyle name="Nuovo 6 5 2" xfId="23875" xr:uid="{00000000-0005-0000-0000-0000F3B60000}"/>
    <cellStyle name="Nuovo 6 5 2 2" xfId="45340" xr:uid="{00000000-0005-0000-0000-0000F4B60000}"/>
    <cellStyle name="Nuovo 6 5 3" xfId="23876" xr:uid="{00000000-0005-0000-0000-0000F5B60000}"/>
    <cellStyle name="Nuovo 6 5 4" xfId="23874" xr:uid="{00000000-0005-0000-0000-0000F6B60000}"/>
    <cellStyle name="Nuovo 6 6" xfId="2950" xr:uid="{00000000-0005-0000-0000-0000F7B60000}"/>
    <cellStyle name="Nuovo 6 6 2" xfId="5910" xr:uid="{00000000-0005-0000-0000-0000F8B60000}"/>
    <cellStyle name="Nuovo 6 6 3" xfId="23877" xr:uid="{00000000-0005-0000-0000-0000F9B60000}"/>
    <cellStyle name="Nuovo 6 7" xfId="23852" xr:uid="{00000000-0005-0000-0000-0000FAB60000}"/>
    <cellStyle name="Nuovo 7" xfId="1103" xr:uid="{00000000-0005-0000-0000-0000FBB60000}"/>
    <cellStyle name="Nuovo 7 2" xfId="1104" xr:uid="{00000000-0005-0000-0000-0000FCB60000}"/>
    <cellStyle name="Nuovo 7 2 2" xfId="2955" xr:uid="{00000000-0005-0000-0000-0000FDB60000}"/>
    <cellStyle name="Nuovo 7 2 2 2" xfId="9866" xr:uid="{00000000-0005-0000-0000-0000FEB60000}"/>
    <cellStyle name="Nuovo 7 2 2 3" xfId="23880" xr:uid="{00000000-0005-0000-0000-0000FFB60000}"/>
    <cellStyle name="Nuovo 7 2 3" xfId="9602" xr:uid="{00000000-0005-0000-0000-000000B70000}"/>
    <cellStyle name="Nuovo 7 2 3 2" xfId="23881" xr:uid="{00000000-0005-0000-0000-000001B70000}"/>
    <cellStyle name="Nuovo 7 2 4" xfId="23882" xr:uid="{00000000-0005-0000-0000-000002B70000}"/>
    <cellStyle name="Nuovo 7 2 5" xfId="23879" xr:uid="{00000000-0005-0000-0000-000003B70000}"/>
    <cellStyle name="Nuovo 7 3" xfId="1105" xr:uid="{00000000-0005-0000-0000-000004B70000}"/>
    <cellStyle name="Nuovo 7 3 2" xfId="1106" xr:uid="{00000000-0005-0000-0000-000005B70000}"/>
    <cellStyle name="Nuovo 7 3 2 2" xfId="4711" xr:uid="{00000000-0005-0000-0000-000006B70000}"/>
    <cellStyle name="Nuovo 7 3 2 2 2" xfId="23885" xr:uid="{00000000-0005-0000-0000-000007B70000}"/>
    <cellStyle name="Nuovo 7 3 2 3" xfId="3881" xr:uid="{00000000-0005-0000-0000-000008B70000}"/>
    <cellStyle name="Nuovo 7 3 2 3 2" xfId="10420" xr:uid="{00000000-0005-0000-0000-000009B70000}"/>
    <cellStyle name="Nuovo 7 3 2 3 3" xfId="23886" xr:uid="{00000000-0005-0000-0000-00000AB70000}"/>
    <cellStyle name="Nuovo 7 3 2 4" xfId="23884" xr:uid="{00000000-0005-0000-0000-00000BB70000}"/>
    <cellStyle name="Nuovo 7 3 3" xfId="2956" xr:uid="{00000000-0005-0000-0000-00000CB70000}"/>
    <cellStyle name="Nuovo 7 3 3 2" xfId="5407" xr:uid="{00000000-0005-0000-0000-00000DB70000}"/>
    <cellStyle name="Nuovo 7 3 3 2 2" xfId="23888" xr:uid="{00000000-0005-0000-0000-00000EB70000}"/>
    <cellStyle name="Nuovo 7 3 3 3" xfId="23889" xr:uid="{00000000-0005-0000-0000-00000FB70000}"/>
    <cellStyle name="Nuovo 7 3 3 3 2" xfId="45341" xr:uid="{00000000-0005-0000-0000-000010B70000}"/>
    <cellStyle name="Nuovo 7 3 3 4" xfId="23887" xr:uid="{00000000-0005-0000-0000-000011B70000}"/>
    <cellStyle name="Nuovo 7 3 4" xfId="3372" xr:uid="{00000000-0005-0000-0000-000012B70000}"/>
    <cellStyle name="Nuovo 7 3 4 2" xfId="10080" xr:uid="{00000000-0005-0000-0000-000013B70000}"/>
    <cellStyle name="Nuovo 7 3 4 3" xfId="23890" xr:uid="{00000000-0005-0000-0000-000014B70000}"/>
    <cellStyle name="Nuovo 7 3 5" xfId="8734" xr:uid="{00000000-0005-0000-0000-000015B70000}"/>
    <cellStyle name="Nuovo 7 3 5 2" xfId="23891" xr:uid="{00000000-0005-0000-0000-000016B70000}"/>
    <cellStyle name="Nuovo 7 3 6" xfId="23892" xr:uid="{00000000-0005-0000-0000-000017B70000}"/>
    <cellStyle name="Nuovo 7 3 7" xfId="23883" xr:uid="{00000000-0005-0000-0000-000018B70000}"/>
    <cellStyle name="Nuovo 7 3 8" xfId="2008" xr:uid="{00000000-0005-0000-0000-000019B70000}"/>
    <cellStyle name="Nuovo 7 4" xfId="1107" xr:uid="{00000000-0005-0000-0000-00001AB70000}"/>
    <cellStyle name="Nuovo 7 4 2" xfId="5408" xr:uid="{00000000-0005-0000-0000-00001BB70000}"/>
    <cellStyle name="Nuovo 7 4 2 2" xfId="5409" xr:uid="{00000000-0005-0000-0000-00001CB70000}"/>
    <cellStyle name="Nuovo 7 4 2 2 2" xfId="23895" xr:uid="{00000000-0005-0000-0000-00001DB70000}"/>
    <cellStyle name="Nuovo 7 4 2 3" xfId="14203" xr:uid="{00000000-0005-0000-0000-00001EB70000}"/>
    <cellStyle name="Nuovo 7 4 2 3 2" xfId="23896" xr:uid="{00000000-0005-0000-0000-00001FB70000}"/>
    <cellStyle name="Nuovo 7 4 2 4" xfId="23894" xr:uid="{00000000-0005-0000-0000-000020B70000}"/>
    <cellStyle name="Nuovo 7 4 2 5" xfId="13815" xr:uid="{00000000-0005-0000-0000-000021B70000}"/>
    <cellStyle name="Nuovo 7 4 3" xfId="5410" xr:uid="{00000000-0005-0000-0000-000022B70000}"/>
    <cellStyle name="Nuovo 7 4 3 2" xfId="23897" xr:uid="{00000000-0005-0000-0000-000023B70000}"/>
    <cellStyle name="Nuovo 7 4 4" xfId="23898" xr:uid="{00000000-0005-0000-0000-000024B70000}"/>
    <cellStyle name="Nuovo 7 4 4 2" xfId="45342" xr:uid="{00000000-0005-0000-0000-000025B70000}"/>
    <cellStyle name="Nuovo 7 4 5" xfId="23899" xr:uid="{00000000-0005-0000-0000-000026B70000}"/>
    <cellStyle name="Nuovo 7 4 6" xfId="23893" xr:uid="{00000000-0005-0000-0000-000027B70000}"/>
    <cellStyle name="Nuovo 7 4 7" xfId="2957" xr:uid="{00000000-0005-0000-0000-000028B70000}"/>
    <cellStyle name="Nuovo 7 5" xfId="1108" xr:uid="{00000000-0005-0000-0000-000029B70000}"/>
    <cellStyle name="Nuovo 7 5 2" xfId="23901" xr:uid="{00000000-0005-0000-0000-00002AB70000}"/>
    <cellStyle name="Nuovo 7 5 2 2" xfId="45343" xr:uid="{00000000-0005-0000-0000-00002BB70000}"/>
    <cellStyle name="Nuovo 7 5 3" xfId="23902" xr:uid="{00000000-0005-0000-0000-00002CB70000}"/>
    <cellStyle name="Nuovo 7 5 4" xfId="23900" xr:uid="{00000000-0005-0000-0000-00002DB70000}"/>
    <cellStyle name="Nuovo 7 6" xfId="2954" xr:uid="{00000000-0005-0000-0000-00002EB70000}"/>
    <cellStyle name="Nuovo 7 6 2" xfId="5911" xr:uid="{00000000-0005-0000-0000-00002FB70000}"/>
    <cellStyle name="Nuovo 7 6 3" xfId="23903" xr:uid="{00000000-0005-0000-0000-000030B70000}"/>
    <cellStyle name="Nuovo 7 7" xfId="23878" xr:uid="{00000000-0005-0000-0000-000031B70000}"/>
    <cellStyle name="Nuovo 8" xfId="1109" xr:uid="{00000000-0005-0000-0000-000032B70000}"/>
    <cellStyle name="Nuovo 8 2" xfId="1110" xr:uid="{00000000-0005-0000-0000-000033B70000}"/>
    <cellStyle name="Nuovo 8 2 2" xfId="2959" xr:uid="{00000000-0005-0000-0000-000034B70000}"/>
    <cellStyle name="Nuovo 8 2 2 2" xfId="9867" xr:uid="{00000000-0005-0000-0000-000035B70000}"/>
    <cellStyle name="Nuovo 8 2 2 3" xfId="23906" xr:uid="{00000000-0005-0000-0000-000036B70000}"/>
    <cellStyle name="Nuovo 8 2 3" xfId="9603" xr:uid="{00000000-0005-0000-0000-000037B70000}"/>
    <cellStyle name="Nuovo 8 2 3 2" xfId="23907" xr:uid="{00000000-0005-0000-0000-000038B70000}"/>
    <cellStyle name="Nuovo 8 2 4" xfId="23908" xr:uid="{00000000-0005-0000-0000-000039B70000}"/>
    <cellStyle name="Nuovo 8 2 5" xfId="23905" xr:uid="{00000000-0005-0000-0000-00003AB70000}"/>
    <cellStyle name="Nuovo 8 3" xfId="1111" xr:uid="{00000000-0005-0000-0000-00003BB70000}"/>
    <cellStyle name="Nuovo 8 3 2" xfId="1112" xr:uid="{00000000-0005-0000-0000-00003CB70000}"/>
    <cellStyle name="Nuovo 8 3 2 2" xfId="4712" xr:uid="{00000000-0005-0000-0000-00003DB70000}"/>
    <cellStyle name="Nuovo 8 3 2 2 2" xfId="23911" xr:uid="{00000000-0005-0000-0000-00003EB70000}"/>
    <cellStyle name="Nuovo 8 3 2 3" xfId="3882" xr:uid="{00000000-0005-0000-0000-00003FB70000}"/>
    <cellStyle name="Nuovo 8 3 2 3 2" xfId="10421" xr:uid="{00000000-0005-0000-0000-000040B70000}"/>
    <cellStyle name="Nuovo 8 3 2 3 3" xfId="23912" xr:uid="{00000000-0005-0000-0000-000041B70000}"/>
    <cellStyle name="Nuovo 8 3 2 4" xfId="23910" xr:uid="{00000000-0005-0000-0000-000042B70000}"/>
    <cellStyle name="Nuovo 8 3 3" xfId="2960" xr:uid="{00000000-0005-0000-0000-000043B70000}"/>
    <cellStyle name="Nuovo 8 3 3 2" xfId="5411" xr:uid="{00000000-0005-0000-0000-000044B70000}"/>
    <cellStyle name="Nuovo 8 3 3 2 2" xfId="23914" xr:uid="{00000000-0005-0000-0000-000045B70000}"/>
    <cellStyle name="Nuovo 8 3 3 3" xfId="23915" xr:uid="{00000000-0005-0000-0000-000046B70000}"/>
    <cellStyle name="Nuovo 8 3 3 3 2" xfId="45344" xr:uid="{00000000-0005-0000-0000-000047B70000}"/>
    <cellStyle name="Nuovo 8 3 3 4" xfId="23913" xr:uid="{00000000-0005-0000-0000-000048B70000}"/>
    <cellStyle name="Nuovo 8 3 4" xfId="3373" xr:uid="{00000000-0005-0000-0000-000049B70000}"/>
    <cellStyle name="Nuovo 8 3 4 2" xfId="10081" xr:uid="{00000000-0005-0000-0000-00004AB70000}"/>
    <cellStyle name="Nuovo 8 3 4 3" xfId="23916" xr:uid="{00000000-0005-0000-0000-00004BB70000}"/>
    <cellStyle name="Nuovo 8 3 5" xfId="8732" xr:uid="{00000000-0005-0000-0000-00004CB70000}"/>
    <cellStyle name="Nuovo 8 3 5 2" xfId="23917" xr:uid="{00000000-0005-0000-0000-00004DB70000}"/>
    <cellStyle name="Nuovo 8 3 6" xfId="23918" xr:uid="{00000000-0005-0000-0000-00004EB70000}"/>
    <cellStyle name="Nuovo 8 3 7" xfId="23909" xr:uid="{00000000-0005-0000-0000-00004FB70000}"/>
    <cellStyle name="Nuovo 8 3 8" xfId="2009" xr:uid="{00000000-0005-0000-0000-000050B70000}"/>
    <cellStyle name="Nuovo 8 4" xfId="1113" xr:uid="{00000000-0005-0000-0000-000051B70000}"/>
    <cellStyle name="Nuovo 8 4 2" xfId="5412" xr:uid="{00000000-0005-0000-0000-000052B70000}"/>
    <cellStyle name="Nuovo 8 4 2 2" xfId="5413" xr:uid="{00000000-0005-0000-0000-000053B70000}"/>
    <cellStyle name="Nuovo 8 4 2 2 2" xfId="23921" xr:uid="{00000000-0005-0000-0000-000054B70000}"/>
    <cellStyle name="Nuovo 8 4 2 3" xfId="14204" xr:uid="{00000000-0005-0000-0000-000055B70000}"/>
    <cellStyle name="Nuovo 8 4 2 3 2" xfId="23922" xr:uid="{00000000-0005-0000-0000-000056B70000}"/>
    <cellStyle name="Nuovo 8 4 2 4" xfId="23920" xr:uid="{00000000-0005-0000-0000-000057B70000}"/>
    <cellStyle name="Nuovo 8 4 2 5" xfId="13816" xr:uid="{00000000-0005-0000-0000-000058B70000}"/>
    <cellStyle name="Nuovo 8 4 3" xfId="5414" xr:uid="{00000000-0005-0000-0000-000059B70000}"/>
    <cellStyle name="Nuovo 8 4 3 2" xfId="23923" xr:uid="{00000000-0005-0000-0000-00005AB70000}"/>
    <cellStyle name="Nuovo 8 4 4" xfId="23924" xr:uid="{00000000-0005-0000-0000-00005BB70000}"/>
    <cellStyle name="Nuovo 8 4 4 2" xfId="45345" xr:uid="{00000000-0005-0000-0000-00005CB70000}"/>
    <cellStyle name="Nuovo 8 4 5" xfId="23925" xr:uid="{00000000-0005-0000-0000-00005DB70000}"/>
    <cellStyle name="Nuovo 8 4 6" xfId="23919" xr:uid="{00000000-0005-0000-0000-00005EB70000}"/>
    <cellStyle name="Nuovo 8 4 7" xfId="2961" xr:uid="{00000000-0005-0000-0000-00005FB70000}"/>
    <cellStyle name="Nuovo 8 5" xfId="1114" xr:uid="{00000000-0005-0000-0000-000060B70000}"/>
    <cellStyle name="Nuovo 8 5 2" xfId="23927" xr:uid="{00000000-0005-0000-0000-000061B70000}"/>
    <cellStyle name="Nuovo 8 5 2 2" xfId="45346" xr:uid="{00000000-0005-0000-0000-000062B70000}"/>
    <cellStyle name="Nuovo 8 5 3" xfId="23928" xr:uid="{00000000-0005-0000-0000-000063B70000}"/>
    <cellStyle name="Nuovo 8 5 4" xfId="23926" xr:uid="{00000000-0005-0000-0000-000064B70000}"/>
    <cellStyle name="Nuovo 8 6" xfId="2958" xr:uid="{00000000-0005-0000-0000-000065B70000}"/>
    <cellStyle name="Nuovo 8 6 2" xfId="5912" xr:uid="{00000000-0005-0000-0000-000066B70000}"/>
    <cellStyle name="Nuovo 8 6 3" xfId="23929" xr:uid="{00000000-0005-0000-0000-000067B70000}"/>
    <cellStyle name="Nuovo 8 7" xfId="23904" xr:uid="{00000000-0005-0000-0000-000068B70000}"/>
    <cellStyle name="Nuovo 9" xfId="1115" xr:uid="{00000000-0005-0000-0000-000069B70000}"/>
    <cellStyle name="Nuovo 9 2" xfId="1116" xr:uid="{00000000-0005-0000-0000-00006AB70000}"/>
    <cellStyle name="Nuovo 9 2 2" xfId="2963" xr:uid="{00000000-0005-0000-0000-00006BB70000}"/>
    <cellStyle name="Nuovo 9 2 2 2" xfId="9868" xr:uid="{00000000-0005-0000-0000-00006CB70000}"/>
    <cellStyle name="Nuovo 9 2 2 3" xfId="23932" xr:uid="{00000000-0005-0000-0000-00006DB70000}"/>
    <cellStyle name="Nuovo 9 2 3" xfId="9604" xr:uid="{00000000-0005-0000-0000-00006EB70000}"/>
    <cellStyle name="Nuovo 9 2 3 2" xfId="23933" xr:uid="{00000000-0005-0000-0000-00006FB70000}"/>
    <cellStyle name="Nuovo 9 2 4" xfId="23934" xr:uid="{00000000-0005-0000-0000-000070B70000}"/>
    <cellStyle name="Nuovo 9 2 5" xfId="23931" xr:uid="{00000000-0005-0000-0000-000071B70000}"/>
    <cellStyle name="Nuovo 9 3" xfId="1117" xr:uid="{00000000-0005-0000-0000-000072B70000}"/>
    <cellStyle name="Nuovo 9 3 2" xfId="1118" xr:uid="{00000000-0005-0000-0000-000073B70000}"/>
    <cellStyle name="Nuovo 9 3 2 2" xfId="4713" xr:uid="{00000000-0005-0000-0000-000074B70000}"/>
    <cellStyle name="Nuovo 9 3 2 2 2" xfId="23937" xr:uid="{00000000-0005-0000-0000-000075B70000}"/>
    <cellStyle name="Nuovo 9 3 2 3" xfId="3883" xr:uid="{00000000-0005-0000-0000-000076B70000}"/>
    <cellStyle name="Nuovo 9 3 2 3 2" xfId="10422" xr:uid="{00000000-0005-0000-0000-000077B70000}"/>
    <cellStyle name="Nuovo 9 3 2 3 3" xfId="23938" xr:uid="{00000000-0005-0000-0000-000078B70000}"/>
    <cellStyle name="Nuovo 9 3 2 4" xfId="23936" xr:uid="{00000000-0005-0000-0000-000079B70000}"/>
    <cellStyle name="Nuovo 9 3 3" xfId="2964" xr:uid="{00000000-0005-0000-0000-00007AB70000}"/>
    <cellStyle name="Nuovo 9 3 3 2" xfId="5415" xr:uid="{00000000-0005-0000-0000-00007BB70000}"/>
    <cellStyle name="Nuovo 9 3 3 2 2" xfId="23940" xr:uid="{00000000-0005-0000-0000-00007CB70000}"/>
    <cellStyle name="Nuovo 9 3 3 3" xfId="23941" xr:uid="{00000000-0005-0000-0000-00007DB70000}"/>
    <cellStyle name="Nuovo 9 3 3 3 2" xfId="45347" xr:uid="{00000000-0005-0000-0000-00007EB70000}"/>
    <cellStyle name="Nuovo 9 3 3 4" xfId="23939" xr:uid="{00000000-0005-0000-0000-00007FB70000}"/>
    <cellStyle name="Nuovo 9 3 4" xfId="3374" xr:uid="{00000000-0005-0000-0000-000080B70000}"/>
    <cellStyle name="Nuovo 9 3 4 2" xfId="10082" xr:uid="{00000000-0005-0000-0000-000081B70000}"/>
    <cellStyle name="Nuovo 9 3 4 3" xfId="23942" xr:uid="{00000000-0005-0000-0000-000082B70000}"/>
    <cellStyle name="Nuovo 9 3 5" xfId="8009" xr:uid="{00000000-0005-0000-0000-000083B70000}"/>
    <cellStyle name="Nuovo 9 3 5 2" xfId="23943" xr:uid="{00000000-0005-0000-0000-000084B70000}"/>
    <cellStyle name="Nuovo 9 3 6" xfId="23944" xr:uid="{00000000-0005-0000-0000-000085B70000}"/>
    <cellStyle name="Nuovo 9 3 7" xfId="23935" xr:uid="{00000000-0005-0000-0000-000086B70000}"/>
    <cellStyle name="Nuovo 9 3 8" xfId="2010" xr:uid="{00000000-0005-0000-0000-000087B70000}"/>
    <cellStyle name="Nuovo 9 4" xfId="1119" xr:uid="{00000000-0005-0000-0000-000088B70000}"/>
    <cellStyle name="Nuovo 9 4 2" xfId="5416" xr:uid="{00000000-0005-0000-0000-000089B70000}"/>
    <cellStyle name="Nuovo 9 4 2 2" xfId="5417" xr:uid="{00000000-0005-0000-0000-00008AB70000}"/>
    <cellStyle name="Nuovo 9 4 2 2 2" xfId="23947" xr:uid="{00000000-0005-0000-0000-00008BB70000}"/>
    <cellStyle name="Nuovo 9 4 2 3" xfId="14205" xr:uid="{00000000-0005-0000-0000-00008CB70000}"/>
    <cellStyle name="Nuovo 9 4 2 3 2" xfId="23948" xr:uid="{00000000-0005-0000-0000-00008DB70000}"/>
    <cellStyle name="Nuovo 9 4 2 4" xfId="23946" xr:uid="{00000000-0005-0000-0000-00008EB70000}"/>
    <cellStyle name="Nuovo 9 4 2 5" xfId="13817" xr:uid="{00000000-0005-0000-0000-00008FB70000}"/>
    <cellStyle name="Nuovo 9 4 3" xfId="5418" xr:uid="{00000000-0005-0000-0000-000090B70000}"/>
    <cellStyle name="Nuovo 9 4 3 2" xfId="23949" xr:uid="{00000000-0005-0000-0000-000091B70000}"/>
    <cellStyle name="Nuovo 9 4 4" xfId="23950" xr:uid="{00000000-0005-0000-0000-000092B70000}"/>
    <cellStyle name="Nuovo 9 4 4 2" xfId="45348" xr:uid="{00000000-0005-0000-0000-000093B70000}"/>
    <cellStyle name="Nuovo 9 4 5" xfId="23951" xr:uid="{00000000-0005-0000-0000-000094B70000}"/>
    <cellStyle name="Nuovo 9 4 6" xfId="23945" xr:uid="{00000000-0005-0000-0000-000095B70000}"/>
    <cellStyle name="Nuovo 9 4 7" xfId="2965" xr:uid="{00000000-0005-0000-0000-000096B70000}"/>
    <cellStyle name="Nuovo 9 5" xfId="1120" xr:uid="{00000000-0005-0000-0000-000097B70000}"/>
    <cellStyle name="Nuovo 9 5 2" xfId="23953" xr:uid="{00000000-0005-0000-0000-000098B70000}"/>
    <cellStyle name="Nuovo 9 5 2 2" xfId="45349" xr:uid="{00000000-0005-0000-0000-000099B70000}"/>
    <cellStyle name="Nuovo 9 5 3" xfId="23954" xr:uid="{00000000-0005-0000-0000-00009AB70000}"/>
    <cellStyle name="Nuovo 9 5 4" xfId="23952" xr:uid="{00000000-0005-0000-0000-00009BB70000}"/>
    <cellStyle name="Nuovo 9 6" xfId="2962" xr:uid="{00000000-0005-0000-0000-00009CB70000}"/>
    <cellStyle name="Nuovo 9 6 2" xfId="5913" xr:uid="{00000000-0005-0000-0000-00009DB70000}"/>
    <cellStyle name="Nuovo 9 6 3" xfId="23955" xr:uid="{00000000-0005-0000-0000-00009EB70000}"/>
    <cellStyle name="Nuovo 9 7" xfId="23930" xr:uid="{00000000-0005-0000-0000-00009FB70000}"/>
    <cellStyle name="Output 2" xfId="1121" xr:uid="{00000000-0005-0000-0000-0000A0B70000}"/>
    <cellStyle name="Output 2 10" xfId="23956" xr:uid="{00000000-0005-0000-0000-0000A1B70000}"/>
    <cellStyle name="Output 2 2" xfId="3884" xr:uid="{00000000-0005-0000-0000-0000A2B70000}"/>
    <cellStyle name="Output 2 2 2" xfId="7321" xr:uid="{00000000-0005-0000-0000-0000A3B70000}"/>
    <cellStyle name="Output 2 2 2 2" xfId="14206" xr:uid="{00000000-0005-0000-0000-0000A4B70000}"/>
    <cellStyle name="Output 2 2 2 3" xfId="23958" xr:uid="{00000000-0005-0000-0000-0000A5B70000}"/>
    <cellStyle name="Output 2 2 3" xfId="13756" xr:uid="{00000000-0005-0000-0000-0000A6B70000}"/>
    <cellStyle name="Output 2 2 3 2" xfId="23959" xr:uid="{00000000-0005-0000-0000-0000A7B70000}"/>
    <cellStyle name="Output 2 2 4" xfId="26530" xr:uid="{00000000-0005-0000-0000-0000A8B70000}"/>
    <cellStyle name="Output 2 2 5" xfId="26531" xr:uid="{00000000-0005-0000-0000-0000A9B70000}"/>
    <cellStyle name="Output 2 2 6" xfId="23957" xr:uid="{00000000-0005-0000-0000-0000AAB70000}"/>
    <cellStyle name="Output 2 3" xfId="5419" xr:uid="{00000000-0005-0000-0000-0000ABB70000}"/>
    <cellStyle name="Output 2 3 2" xfId="13839" xr:uid="{00000000-0005-0000-0000-0000ACB70000}"/>
    <cellStyle name="Output 2 3 2 2" xfId="28930" xr:uid="{00000000-0005-0000-0000-0000ADB70000}"/>
    <cellStyle name="Output 2 3 2 3" xfId="23961" xr:uid="{00000000-0005-0000-0000-0000AEB70000}"/>
    <cellStyle name="Output 2 3 3" xfId="23962" xr:uid="{00000000-0005-0000-0000-0000AFB70000}"/>
    <cellStyle name="Output 2 3 4" xfId="23960" xr:uid="{00000000-0005-0000-0000-0000B0B70000}"/>
    <cellStyle name="Output 2 4" xfId="5420" xr:uid="{00000000-0005-0000-0000-0000B1B70000}"/>
    <cellStyle name="Output 2 4 2" xfId="23964" xr:uid="{00000000-0005-0000-0000-0000B2B70000}"/>
    <cellStyle name="Output 2 4 2 2" xfId="28931" xr:uid="{00000000-0005-0000-0000-0000B3B70000}"/>
    <cellStyle name="Output 2 4 3" xfId="23963" xr:uid="{00000000-0005-0000-0000-0000B4B70000}"/>
    <cellStyle name="Output 2 5" xfId="5421" xr:uid="{00000000-0005-0000-0000-0000B5B70000}"/>
    <cellStyle name="Output 2 5 2" xfId="23966" xr:uid="{00000000-0005-0000-0000-0000B6B70000}"/>
    <cellStyle name="Output 2 5 2 2" xfId="28932" xr:uid="{00000000-0005-0000-0000-0000B7B70000}"/>
    <cellStyle name="Output 2 5 3" xfId="23965" xr:uid="{00000000-0005-0000-0000-0000B8B70000}"/>
    <cellStyle name="Output 2 6" xfId="5422" xr:uid="{00000000-0005-0000-0000-0000B9B70000}"/>
    <cellStyle name="Output 2 6 2" xfId="23968" xr:uid="{00000000-0005-0000-0000-0000BAB70000}"/>
    <cellStyle name="Output 2 6 2 2" xfId="28933" xr:uid="{00000000-0005-0000-0000-0000BBB70000}"/>
    <cellStyle name="Output 2 6 3" xfId="23967" xr:uid="{00000000-0005-0000-0000-0000BCB70000}"/>
    <cellStyle name="Output 2 7" xfId="23969" xr:uid="{00000000-0005-0000-0000-0000BDB70000}"/>
    <cellStyle name="Output 2 7 2" xfId="23970" xr:uid="{00000000-0005-0000-0000-0000BEB70000}"/>
    <cellStyle name="Output 2 7 2 2" xfId="28934" xr:uid="{00000000-0005-0000-0000-0000BFB70000}"/>
    <cellStyle name="Output 2 8" xfId="23971" xr:uid="{00000000-0005-0000-0000-0000C0B70000}"/>
    <cellStyle name="Output 2 8 2" xfId="28935" xr:uid="{00000000-0005-0000-0000-0000C1B70000}"/>
    <cellStyle name="Output 2 9" xfId="28936" xr:uid="{00000000-0005-0000-0000-0000C2B70000}"/>
    <cellStyle name="Output 3" xfId="3375" xr:uid="{00000000-0005-0000-0000-0000C3B70000}"/>
    <cellStyle name="Output 3 2" xfId="4840" xr:uid="{00000000-0005-0000-0000-0000C4B70000}"/>
    <cellStyle name="Output 3 2 2" xfId="7424" xr:uid="{00000000-0005-0000-0000-0000C5B70000}"/>
    <cellStyle name="Output 3 2 2 2" xfId="28937" xr:uid="{00000000-0005-0000-0000-0000C6B70000}"/>
    <cellStyle name="Output 3 2 2 3" xfId="23974" xr:uid="{00000000-0005-0000-0000-0000C7B70000}"/>
    <cellStyle name="Output 3 2 3" xfId="7322" xr:uid="{00000000-0005-0000-0000-0000C8B70000}"/>
    <cellStyle name="Output 3 2 3 2" xfId="23975" xr:uid="{00000000-0005-0000-0000-0000C9B70000}"/>
    <cellStyle name="Output 3 2 4" xfId="23973" xr:uid="{00000000-0005-0000-0000-0000CAB70000}"/>
    <cellStyle name="Output 3 3" xfId="3885" xr:uid="{00000000-0005-0000-0000-0000CBB70000}"/>
    <cellStyle name="Output 3 3 2" xfId="8524" xr:uid="{00000000-0005-0000-0000-0000CCB70000}"/>
    <cellStyle name="Output 3 3 2 2" xfId="28938" xr:uid="{00000000-0005-0000-0000-0000CDB70000}"/>
    <cellStyle name="Output 3 3 2 3" xfId="23977" xr:uid="{00000000-0005-0000-0000-0000CEB70000}"/>
    <cellStyle name="Output 3 3 3" xfId="8463" xr:uid="{00000000-0005-0000-0000-0000CFB70000}"/>
    <cellStyle name="Output 3 3 4" xfId="23976" xr:uid="{00000000-0005-0000-0000-0000D0B70000}"/>
    <cellStyle name="Output 3 4" xfId="5423" xr:uid="{00000000-0005-0000-0000-0000D1B70000}"/>
    <cellStyle name="Output 3 4 2" xfId="8752" xr:uid="{00000000-0005-0000-0000-0000D2B70000}"/>
    <cellStyle name="Output 3 4 2 2" xfId="28939" xr:uid="{00000000-0005-0000-0000-0000D3B70000}"/>
    <cellStyle name="Output 3 4 2 3" xfId="23979" xr:uid="{00000000-0005-0000-0000-0000D4B70000}"/>
    <cellStyle name="Output 3 4 3" xfId="7812" xr:uid="{00000000-0005-0000-0000-0000D5B70000}"/>
    <cellStyle name="Output 3 4 4" xfId="23978" xr:uid="{00000000-0005-0000-0000-0000D6B70000}"/>
    <cellStyle name="Output 3 5" xfId="5424" xr:uid="{00000000-0005-0000-0000-0000D7B70000}"/>
    <cellStyle name="Output 3 5 2" xfId="23981" xr:uid="{00000000-0005-0000-0000-0000D8B70000}"/>
    <cellStyle name="Output 3 5 2 2" xfId="28940" xr:uid="{00000000-0005-0000-0000-0000D9B70000}"/>
    <cellStyle name="Output 3 5 3" xfId="23980" xr:uid="{00000000-0005-0000-0000-0000DAB70000}"/>
    <cellStyle name="Output 3 6" xfId="23982" xr:uid="{00000000-0005-0000-0000-0000DBB70000}"/>
    <cellStyle name="Output 3 7" xfId="23983" xr:uid="{00000000-0005-0000-0000-0000DCB70000}"/>
    <cellStyle name="Output 3 7 2" xfId="28941" xr:uid="{00000000-0005-0000-0000-0000DDB70000}"/>
    <cellStyle name="Output 3 8" xfId="23984" xr:uid="{00000000-0005-0000-0000-0000DEB70000}"/>
    <cellStyle name="Output 3 9" xfId="23972" xr:uid="{00000000-0005-0000-0000-0000DFB70000}"/>
    <cellStyle name="Output 4" xfId="5425" xr:uid="{00000000-0005-0000-0000-0000E0B70000}"/>
    <cellStyle name="Output 4 2" xfId="15041" xr:uid="{00000000-0005-0000-0000-0000E1B70000}"/>
    <cellStyle name="Output 4 2 2" xfId="28942" xr:uid="{00000000-0005-0000-0000-0000E2B70000}"/>
    <cellStyle name="Output 4 2 3" xfId="23986" xr:uid="{00000000-0005-0000-0000-0000E3B70000}"/>
    <cellStyle name="Output 4 3" xfId="23985" xr:uid="{00000000-0005-0000-0000-0000E4B70000}"/>
    <cellStyle name="Output 5" xfId="23987" xr:uid="{00000000-0005-0000-0000-0000E5B70000}"/>
    <cellStyle name="Output 5 2" xfId="45350" xr:uid="{00000000-0005-0000-0000-0000E6B70000}"/>
    <cellStyle name="Overskrift 1 2" xfId="5426" xr:uid="{00000000-0005-0000-0000-0000E7B70000}"/>
    <cellStyle name="Overskrift 1 2 2" xfId="23989" xr:uid="{00000000-0005-0000-0000-0000E8B70000}"/>
    <cellStyle name="Overskrift 1 2 3" xfId="23988" xr:uid="{00000000-0005-0000-0000-0000E9B70000}"/>
    <cellStyle name="Overskrift 2 2" xfId="5427" xr:uid="{00000000-0005-0000-0000-0000EAB70000}"/>
    <cellStyle name="Overskrift 2 2 2" xfId="23991" xr:uid="{00000000-0005-0000-0000-0000EBB70000}"/>
    <cellStyle name="Overskrift 2 2 3" xfId="23990" xr:uid="{00000000-0005-0000-0000-0000ECB70000}"/>
    <cellStyle name="Overskrift 3 2" xfId="5428" xr:uid="{00000000-0005-0000-0000-0000EDB70000}"/>
    <cellStyle name="Overskrift 3 2 2" xfId="23993" xr:uid="{00000000-0005-0000-0000-0000EEB70000}"/>
    <cellStyle name="Overskrift 3 2 3" xfId="23992" xr:uid="{00000000-0005-0000-0000-0000EFB70000}"/>
    <cellStyle name="Overskrift 4 2" xfId="5429" xr:uid="{00000000-0005-0000-0000-0000F0B70000}"/>
    <cellStyle name="Overskrift 4 2 2" xfId="23995" xr:uid="{00000000-0005-0000-0000-0000F1B70000}"/>
    <cellStyle name="Overskrift 4 2 3" xfId="23994" xr:uid="{00000000-0005-0000-0000-0000F2B70000}"/>
    <cellStyle name="Percen - Type1" xfId="1122" xr:uid="{00000000-0005-0000-0000-0000F3B70000}"/>
    <cellStyle name="Percen - Type1 2" xfId="23997" xr:uid="{00000000-0005-0000-0000-0000F4B70000}"/>
    <cellStyle name="Percen - Type1 2 2" xfId="45351" xr:uid="{00000000-0005-0000-0000-0000F5B70000}"/>
    <cellStyle name="Percen - Type1 3" xfId="23996" xr:uid="{00000000-0005-0000-0000-0000F6B70000}"/>
    <cellStyle name="Percen - Typografi2" xfId="28826" xr:uid="{00000000-0005-0000-0000-0000F7B70000}"/>
    <cellStyle name="Percent 2" xfId="1123" xr:uid="{00000000-0005-0000-0000-0000F8B70000}"/>
    <cellStyle name="Percent 2 2" xfId="2966" xr:uid="{00000000-0005-0000-0000-0000F9B70000}"/>
    <cellStyle name="Percent 2 2 2" xfId="7323" xr:uid="{00000000-0005-0000-0000-0000FAB70000}"/>
    <cellStyle name="Percent 2 2 2 2" xfId="24001" xr:uid="{00000000-0005-0000-0000-0000FBB70000}"/>
    <cellStyle name="Percent 2 2 2 3" xfId="24000" xr:uid="{00000000-0005-0000-0000-0000FCB70000}"/>
    <cellStyle name="Percent 2 2 3" xfId="7324" xr:uid="{00000000-0005-0000-0000-0000FDB70000}"/>
    <cellStyle name="Percent 2 2 3 2" xfId="7325" xr:uid="{00000000-0005-0000-0000-0000FEB70000}"/>
    <cellStyle name="Percent 2 2 3 2 2" xfId="24003" xr:uid="{00000000-0005-0000-0000-0000FFB70000}"/>
    <cellStyle name="Percent 2 2 3 2 3" xfId="14208" xr:uid="{00000000-0005-0000-0000-000000B80000}"/>
    <cellStyle name="Percent 2 2 3 3" xfId="24004" xr:uid="{00000000-0005-0000-0000-000001B80000}"/>
    <cellStyle name="Percent 2 2 3 4" xfId="24002" xr:uid="{00000000-0005-0000-0000-000002B80000}"/>
    <cellStyle name="Percent 2 2 3 5" xfId="14207" xr:uid="{00000000-0005-0000-0000-000003B80000}"/>
    <cellStyle name="Percent 2 2 4" xfId="7326" xr:uid="{00000000-0005-0000-0000-000004B80000}"/>
    <cellStyle name="Percent 2 2 4 2" xfId="24006" xr:uid="{00000000-0005-0000-0000-000005B80000}"/>
    <cellStyle name="Percent 2 2 4 3" xfId="24005" xr:uid="{00000000-0005-0000-0000-000006B80000}"/>
    <cellStyle name="Percent 2 2 4 4" xfId="45352" xr:uid="{00000000-0005-0000-0000-000007B80000}"/>
    <cellStyle name="Percent 2 2 4 5" xfId="14209" xr:uid="{00000000-0005-0000-0000-000008B80000}"/>
    <cellStyle name="Percent 2 2 5" xfId="24007" xr:uid="{00000000-0005-0000-0000-000009B80000}"/>
    <cellStyle name="Percent 2 2 6" xfId="23999" xr:uid="{00000000-0005-0000-0000-00000AB80000}"/>
    <cellStyle name="Percent 2 3" xfId="7327" xr:uid="{00000000-0005-0000-0000-00000BB80000}"/>
    <cellStyle name="Percent 2 3 2" xfId="7328" xr:uid="{00000000-0005-0000-0000-00000CB80000}"/>
    <cellStyle name="Percent 2 3 2 2" xfId="24009" xr:uid="{00000000-0005-0000-0000-00000DB80000}"/>
    <cellStyle name="Percent 2 3 2 3" xfId="14211" xr:uid="{00000000-0005-0000-0000-00000EB80000}"/>
    <cellStyle name="Percent 2 3 3" xfId="9606" xr:uid="{00000000-0005-0000-0000-00000FB80000}"/>
    <cellStyle name="Percent 2 3 3 2" xfId="24010" xr:uid="{00000000-0005-0000-0000-000010B80000}"/>
    <cellStyle name="Percent 2 3 4" xfId="24008" xr:uid="{00000000-0005-0000-0000-000011B80000}"/>
    <cellStyle name="Percent 2 3 5" xfId="14210" xr:uid="{00000000-0005-0000-0000-000012B80000}"/>
    <cellStyle name="Percent 2 4" xfId="26532" xr:uid="{00000000-0005-0000-0000-000013B80000}"/>
    <cellStyle name="Percent 2 5" xfId="23998" xr:uid="{00000000-0005-0000-0000-000014B80000}"/>
    <cellStyle name="Percent 3" xfId="1124" xr:uid="{00000000-0005-0000-0000-000015B80000}"/>
    <cellStyle name="Percent 3 2" xfId="1125" xr:uid="{00000000-0005-0000-0000-000016B80000}"/>
    <cellStyle name="Percent 3 2 2" xfId="7814" xr:uid="{00000000-0005-0000-0000-000017B80000}"/>
    <cellStyle name="Percent 3 2 2 2" xfId="24013" xr:uid="{00000000-0005-0000-0000-000018B80000}"/>
    <cellStyle name="Percent 3 2 3" xfId="8464" xr:uid="{00000000-0005-0000-0000-000019B80000}"/>
    <cellStyle name="Percent 3 2 3 2" xfId="24014" xr:uid="{00000000-0005-0000-0000-00001AB80000}"/>
    <cellStyle name="Percent 3 2 4" xfId="7467" xr:uid="{00000000-0005-0000-0000-00001BB80000}"/>
    <cellStyle name="Percent 3 2 5" xfId="24012" xr:uid="{00000000-0005-0000-0000-00001CB80000}"/>
    <cellStyle name="Percent 3 3" xfId="1126" xr:uid="{00000000-0005-0000-0000-00001DB80000}"/>
    <cellStyle name="Percent 3 3 2" xfId="1127" xr:uid="{00000000-0005-0000-0000-00001EB80000}"/>
    <cellStyle name="Percent 3 3 2 2" xfId="7330" xr:uid="{00000000-0005-0000-0000-00001FB80000}"/>
    <cellStyle name="Percent 3 3 2 2 2" xfId="24017" xr:uid="{00000000-0005-0000-0000-000020B80000}"/>
    <cellStyle name="Percent 3 3 2 3" xfId="7329" xr:uid="{00000000-0005-0000-0000-000021B80000}"/>
    <cellStyle name="Percent 3 3 2 3 2" xfId="24018" xr:uid="{00000000-0005-0000-0000-000022B80000}"/>
    <cellStyle name="Percent 3 3 2 4" xfId="24016" xr:uid="{00000000-0005-0000-0000-000023B80000}"/>
    <cellStyle name="Percent 3 3 3" xfId="2967" xr:uid="{00000000-0005-0000-0000-000024B80000}"/>
    <cellStyle name="Percent 3 3 3 2" xfId="5430" xr:uid="{00000000-0005-0000-0000-000025B80000}"/>
    <cellStyle name="Percent 3 3 3 2 2" xfId="24020" xr:uid="{00000000-0005-0000-0000-000026B80000}"/>
    <cellStyle name="Percent 3 3 3 3" xfId="24021" xr:uid="{00000000-0005-0000-0000-000027B80000}"/>
    <cellStyle name="Percent 3 3 3 3 2" xfId="45353" xr:uid="{00000000-0005-0000-0000-000028B80000}"/>
    <cellStyle name="Percent 3 3 3 4" xfId="24019" xr:uid="{00000000-0005-0000-0000-000029B80000}"/>
    <cellStyle name="Percent 3 3 4" xfId="3376" xr:uid="{00000000-0005-0000-0000-00002AB80000}"/>
    <cellStyle name="Percent 3 3 4 2" xfId="10083" xr:uid="{00000000-0005-0000-0000-00002BB80000}"/>
    <cellStyle name="Percent 3 3 4 3" xfId="24022" xr:uid="{00000000-0005-0000-0000-00002CB80000}"/>
    <cellStyle name="Percent 3 3 5" xfId="8733" xr:uid="{00000000-0005-0000-0000-00002DB80000}"/>
    <cellStyle name="Percent 3 3 5 2" xfId="24023" xr:uid="{00000000-0005-0000-0000-00002EB80000}"/>
    <cellStyle name="Percent 3 3 6" xfId="24024" xr:uid="{00000000-0005-0000-0000-00002FB80000}"/>
    <cellStyle name="Percent 3 3 7" xfId="24015" xr:uid="{00000000-0005-0000-0000-000030B80000}"/>
    <cellStyle name="Percent 3 3 8" xfId="2011" xr:uid="{00000000-0005-0000-0000-000031B80000}"/>
    <cellStyle name="Percent 3 4" xfId="1128" xr:uid="{00000000-0005-0000-0000-000032B80000}"/>
    <cellStyle name="Percent 3 4 2" xfId="7332" xr:uid="{00000000-0005-0000-0000-000033B80000}"/>
    <cellStyle name="Percent 3 4 2 2" xfId="24026" xr:uid="{00000000-0005-0000-0000-000034B80000}"/>
    <cellStyle name="Percent 3 4 3" xfId="7331" xr:uid="{00000000-0005-0000-0000-000035B80000}"/>
    <cellStyle name="Percent 3 4 3 2" xfId="24027" xr:uid="{00000000-0005-0000-0000-000036B80000}"/>
    <cellStyle name="Percent 3 4 4" xfId="24025" xr:uid="{00000000-0005-0000-0000-000037B80000}"/>
    <cellStyle name="Percent 3 5" xfId="1675" xr:uid="{00000000-0005-0000-0000-000038B80000}"/>
    <cellStyle name="Percent 3 5 2" xfId="5431" xr:uid="{00000000-0005-0000-0000-000039B80000}"/>
    <cellStyle name="Percent 3 5 2 2" xfId="24029" xr:uid="{00000000-0005-0000-0000-00003AB80000}"/>
    <cellStyle name="Percent 3 5 3" xfId="24028" xr:uid="{00000000-0005-0000-0000-00003BB80000}"/>
    <cellStyle name="Percent 3 6" xfId="7813" xr:uid="{00000000-0005-0000-0000-00003CB80000}"/>
    <cellStyle name="Percent 3 6 2" xfId="24030" xr:uid="{00000000-0005-0000-0000-00003DB80000}"/>
    <cellStyle name="Percent 3 7" xfId="24031" xr:uid="{00000000-0005-0000-0000-00003EB80000}"/>
    <cellStyle name="Percent 3 8" xfId="24011" xr:uid="{00000000-0005-0000-0000-00003FB80000}"/>
    <cellStyle name="Percent 4" xfId="1129" xr:uid="{00000000-0005-0000-0000-000040B80000}"/>
    <cellStyle name="Percent 4 2" xfId="5432" xr:uid="{00000000-0005-0000-0000-000041B80000}"/>
    <cellStyle name="Percent 4 2 2" xfId="5433" xr:uid="{00000000-0005-0000-0000-000042B80000}"/>
    <cellStyle name="Percent 4 2 2 2" xfId="24034" xr:uid="{00000000-0005-0000-0000-000043B80000}"/>
    <cellStyle name="Percent 4 2 3" xfId="24033" xr:uid="{00000000-0005-0000-0000-000044B80000}"/>
    <cellStyle name="Percent 4 3" xfId="5434" xr:uid="{00000000-0005-0000-0000-000045B80000}"/>
    <cellStyle name="Percent 4 3 2" xfId="24035" xr:uid="{00000000-0005-0000-0000-000046B80000}"/>
    <cellStyle name="Percent 4 4" xfId="24036" xr:uid="{00000000-0005-0000-0000-000047B80000}"/>
    <cellStyle name="Percent 4 4 2" xfId="45354" xr:uid="{00000000-0005-0000-0000-000048B80000}"/>
    <cellStyle name="Percent 4 5" xfId="24037" xr:uid="{00000000-0005-0000-0000-000049B80000}"/>
    <cellStyle name="Percent 4 6" xfId="24032" xr:uid="{00000000-0005-0000-0000-00004AB80000}"/>
    <cellStyle name="Percent 5" xfId="1130" xr:uid="{00000000-0005-0000-0000-00004BB80000}"/>
    <cellStyle name="Percent 5 2" xfId="24039" xr:uid="{00000000-0005-0000-0000-00004CB80000}"/>
    <cellStyle name="Percent 5 3" xfId="24040" xr:uid="{00000000-0005-0000-0000-00004DB80000}"/>
    <cellStyle name="Percent 5 3 2" xfId="45355" xr:uid="{00000000-0005-0000-0000-00004EB80000}"/>
    <cellStyle name="Percent 5 4" xfId="24041" xr:uid="{00000000-0005-0000-0000-00004FB80000}"/>
    <cellStyle name="Percent 5 5" xfId="24038" xr:uid="{00000000-0005-0000-0000-000050B80000}"/>
    <cellStyle name="Percent 6" xfId="3886" xr:uid="{00000000-0005-0000-0000-000051B80000}"/>
    <cellStyle name="Percent 6 2" xfId="5989" xr:uid="{00000000-0005-0000-0000-000052B80000}"/>
    <cellStyle name="Percent 6 2 2" xfId="6431" xr:uid="{00000000-0005-0000-0000-000053B80000}"/>
    <cellStyle name="Percent 6 2 2 2" xfId="9065" xr:uid="{00000000-0005-0000-0000-000054B80000}"/>
    <cellStyle name="Percent 6 2 2 2 2" xfId="43905" xr:uid="{00000000-0005-0000-0000-000055B80000}"/>
    <cellStyle name="Percent 6 2 2 3" xfId="15198" xr:uid="{00000000-0005-0000-0000-000056B80000}"/>
    <cellStyle name="Percent 6 2 3" xfId="8764" xr:uid="{00000000-0005-0000-0000-000057B80000}"/>
    <cellStyle name="Percent 6 2 3 2" xfId="21036" xr:uid="{00000000-0005-0000-0000-000058B80000}"/>
    <cellStyle name="Percent 6 2 3 3" xfId="24043" xr:uid="{00000000-0005-0000-0000-000059B80000}"/>
    <cellStyle name="Percent 6 2 4" xfId="45356" xr:uid="{00000000-0005-0000-0000-00005AB80000}"/>
    <cellStyle name="Percent 6 2 5" xfId="15049" xr:uid="{00000000-0005-0000-0000-00005BB80000}"/>
    <cellStyle name="Percent 6 3" xfId="6191" xr:uid="{00000000-0005-0000-0000-00005CB80000}"/>
    <cellStyle name="Percent 6 3 2" xfId="6511" xr:uid="{00000000-0005-0000-0000-00005DB80000}"/>
    <cellStyle name="Percent 6 3 2 2" xfId="9144" xr:uid="{00000000-0005-0000-0000-00005EB80000}"/>
    <cellStyle name="Percent 6 3 2 2 2" xfId="28821" xr:uid="{00000000-0005-0000-0000-00005FB80000}"/>
    <cellStyle name="Percent 6 3 2 3" xfId="15239" xr:uid="{00000000-0005-0000-0000-000060B80000}"/>
    <cellStyle name="Percent 6 3 3" xfId="8836" xr:uid="{00000000-0005-0000-0000-000061B80000}"/>
    <cellStyle name="Percent 6 3 3 2" xfId="21367" xr:uid="{00000000-0005-0000-0000-000062B80000}"/>
    <cellStyle name="Percent 6 3 4" xfId="15083" xr:uid="{00000000-0005-0000-0000-000063B80000}"/>
    <cellStyle name="Percent 6 4" xfId="6271" xr:uid="{00000000-0005-0000-0000-000064B80000}"/>
    <cellStyle name="Percent 6 4 2" xfId="6591" xr:uid="{00000000-0005-0000-0000-000065B80000}"/>
    <cellStyle name="Percent 6 4 2 2" xfId="9224" xr:uid="{00000000-0005-0000-0000-000066B80000}"/>
    <cellStyle name="Percent 6 4 2 2 2" xfId="43762" xr:uid="{00000000-0005-0000-0000-000067B80000}"/>
    <cellStyle name="Percent 6 4 2 3" xfId="15281" xr:uid="{00000000-0005-0000-0000-000068B80000}"/>
    <cellStyle name="Percent 6 4 3" xfId="8911" xr:uid="{00000000-0005-0000-0000-000069B80000}"/>
    <cellStyle name="Percent 6 4 3 2" xfId="44682" xr:uid="{00000000-0005-0000-0000-00006AB80000}"/>
    <cellStyle name="Percent 6 4 4" xfId="15120" xr:uid="{00000000-0005-0000-0000-00006BB80000}"/>
    <cellStyle name="Percent 6 5" xfId="6351" xr:uid="{00000000-0005-0000-0000-00006CB80000}"/>
    <cellStyle name="Percent 6 5 2" xfId="8990" xr:uid="{00000000-0005-0000-0000-00006DB80000}"/>
    <cellStyle name="Percent 6 5 2 2" xfId="44819" xr:uid="{00000000-0005-0000-0000-00006EB80000}"/>
    <cellStyle name="Percent 6 5 3" xfId="15161" xr:uid="{00000000-0005-0000-0000-00006FB80000}"/>
    <cellStyle name="Percent 6 6" xfId="6671" xr:uid="{00000000-0005-0000-0000-000070B80000}"/>
    <cellStyle name="Percent 6 6 2" xfId="9304" xr:uid="{00000000-0005-0000-0000-000071B80000}"/>
    <cellStyle name="Percent 6 6 2 2" xfId="21316" xr:uid="{00000000-0005-0000-0000-000072B80000}"/>
    <cellStyle name="Percent 6 6 3" xfId="15323" xr:uid="{00000000-0005-0000-0000-000073B80000}"/>
    <cellStyle name="Percent 6 7" xfId="8465" xr:uid="{00000000-0005-0000-0000-000074B80000}"/>
    <cellStyle name="Percent 6 7 2" xfId="20770" xr:uid="{00000000-0005-0000-0000-000075B80000}"/>
    <cellStyle name="Percent 6 7 3" xfId="24042" xr:uid="{00000000-0005-0000-0000-000076B80000}"/>
    <cellStyle name="Percent 6 8" xfId="13297" xr:uid="{00000000-0005-0000-0000-000077B80000}"/>
    <cellStyle name="Percent 7" xfId="6739" xr:uid="{00000000-0005-0000-0000-000078B80000}"/>
    <cellStyle name="Percent 7 2" xfId="24045" xr:uid="{00000000-0005-0000-0000-000079B80000}"/>
    <cellStyle name="Percent 7 2 2" xfId="45357" xr:uid="{00000000-0005-0000-0000-00007AB80000}"/>
    <cellStyle name="Percent 7 3" xfId="24044" xr:uid="{00000000-0005-0000-0000-00007BB80000}"/>
    <cellStyle name="Percent 7 4" xfId="43993" xr:uid="{00000000-0005-0000-0000-00007CB80000}"/>
    <cellStyle name="Percent 7 5" xfId="13298" xr:uid="{00000000-0005-0000-0000-00007DB80000}"/>
    <cellStyle name="Percent 8" xfId="26513" xr:uid="{00000000-0005-0000-0000-00007EB80000}"/>
    <cellStyle name="Percent 9" xfId="52107" xr:uid="{00000000-0005-0000-0000-00007FB80000}"/>
    <cellStyle name="Percentuale 10" xfId="1131" xr:uid="{00000000-0005-0000-0000-000080B80000}"/>
    <cellStyle name="Percentuale 10 2" xfId="1132" xr:uid="{00000000-0005-0000-0000-000081B80000}"/>
    <cellStyle name="Percentuale 10 2 2" xfId="2969" xr:uid="{00000000-0005-0000-0000-000082B80000}"/>
    <cellStyle name="Percentuale 10 2 2 2" xfId="9869" xr:uid="{00000000-0005-0000-0000-000083B80000}"/>
    <cellStyle name="Percentuale 10 2 2 3" xfId="24048" xr:uid="{00000000-0005-0000-0000-000084B80000}"/>
    <cellStyle name="Percentuale 10 2 3" xfId="9607" xr:uid="{00000000-0005-0000-0000-000085B80000}"/>
    <cellStyle name="Percentuale 10 2 3 2" xfId="24049" xr:uid="{00000000-0005-0000-0000-000086B80000}"/>
    <cellStyle name="Percentuale 10 2 4" xfId="24050" xr:uid="{00000000-0005-0000-0000-000087B80000}"/>
    <cellStyle name="Percentuale 10 2 5" xfId="24047" xr:uid="{00000000-0005-0000-0000-000088B80000}"/>
    <cellStyle name="Percentuale 10 3" xfId="1133" xr:uid="{00000000-0005-0000-0000-000089B80000}"/>
    <cellStyle name="Percentuale 10 3 2" xfId="1134" xr:uid="{00000000-0005-0000-0000-00008AB80000}"/>
    <cellStyle name="Percentuale 10 3 2 2" xfId="4714" xr:uid="{00000000-0005-0000-0000-00008BB80000}"/>
    <cellStyle name="Percentuale 10 3 2 2 2" xfId="24053" xr:uid="{00000000-0005-0000-0000-00008CB80000}"/>
    <cellStyle name="Percentuale 10 3 2 3" xfId="3887" xr:uid="{00000000-0005-0000-0000-00008DB80000}"/>
    <cellStyle name="Percentuale 10 3 2 3 2" xfId="10423" xr:uid="{00000000-0005-0000-0000-00008EB80000}"/>
    <cellStyle name="Percentuale 10 3 2 3 3" xfId="24054" xr:uid="{00000000-0005-0000-0000-00008FB80000}"/>
    <cellStyle name="Percentuale 10 3 2 4" xfId="24052" xr:uid="{00000000-0005-0000-0000-000090B80000}"/>
    <cellStyle name="Percentuale 10 3 3" xfId="2970" xr:uid="{00000000-0005-0000-0000-000091B80000}"/>
    <cellStyle name="Percentuale 10 3 3 2" xfId="5435" xr:uid="{00000000-0005-0000-0000-000092B80000}"/>
    <cellStyle name="Percentuale 10 3 3 2 2" xfId="24056" xr:uid="{00000000-0005-0000-0000-000093B80000}"/>
    <cellStyle name="Percentuale 10 3 3 3" xfId="24057" xr:uid="{00000000-0005-0000-0000-000094B80000}"/>
    <cellStyle name="Percentuale 10 3 3 3 2" xfId="45358" xr:uid="{00000000-0005-0000-0000-000095B80000}"/>
    <cellStyle name="Percentuale 10 3 3 4" xfId="24055" xr:uid="{00000000-0005-0000-0000-000096B80000}"/>
    <cellStyle name="Percentuale 10 3 4" xfId="3377" xr:uid="{00000000-0005-0000-0000-000097B80000}"/>
    <cellStyle name="Percentuale 10 3 4 2" xfId="10084" xr:uid="{00000000-0005-0000-0000-000098B80000}"/>
    <cellStyle name="Percentuale 10 3 4 3" xfId="24058" xr:uid="{00000000-0005-0000-0000-000099B80000}"/>
    <cellStyle name="Percentuale 10 3 5" xfId="8603" xr:uid="{00000000-0005-0000-0000-00009AB80000}"/>
    <cellStyle name="Percentuale 10 3 5 2" xfId="24059" xr:uid="{00000000-0005-0000-0000-00009BB80000}"/>
    <cellStyle name="Percentuale 10 3 6" xfId="24060" xr:uid="{00000000-0005-0000-0000-00009CB80000}"/>
    <cellStyle name="Percentuale 10 3 7" xfId="24051" xr:uid="{00000000-0005-0000-0000-00009DB80000}"/>
    <cellStyle name="Percentuale 10 3 8" xfId="2012" xr:uid="{00000000-0005-0000-0000-00009EB80000}"/>
    <cellStyle name="Percentuale 10 4" xfId="1135" xr:uid="{00000000-0005-0000-0000-00009FB80000}"/>
    <cellStyle name="Percentuale 10 4 2" xfId="5436" xr:uid="{00000000-0005-0000-0000-0000A0B80000}"/>
    <cellStyle name="Percentuale 10 4 2 2" xfId="5437" xr:uid="{00000000-0005-0000-0000-0000A1B80000}"/>
    <cellStyle name="Percentuale 10 4 2 2 2" xfId="24063" xr:uid="{00000000-0005-0000-0000-0000A2B80000}"/>
    <cellStyle name="Percentuale 10 4 2 3" xfId="14212" xr:uid="{00000000-0005-0000-0000-0000A3B80000}"/>
    <cellStyle name="Percentuale 10 4 2 3 2" xfId="24064" xr:uid="{00000000-0005-0000-0000-0000A4B80000}"/>
    <cellStyle name="Percentuale 10 4 2 4" xfId="24062" xr:uid="{00000000-0005-0000-0000-0000A5B80000}"/>
    <cellStyle name="Percentuale 10 4 2 5" xfId="13818" xr:uid="{00000000-0005-0000-0000-0000A6B80000}"/>
    <cellStyle name="Percentuale 10 4 3" xfId="5438" xr:uid="{00000000-0005-0000-0000-0000A7B80000}"/>
    <cellStyle name="Percentuale 10 4 3 2" xfId="24065" xr:uid="{00000000-0005-0000-0000-0000A8B80000}"/>
    <cellStyle name="Percentuale 10 4 4" xfId="24066" xr:uid="{00000000-0005-0000-0000-0000A9B80000}"/>
    <cellStyle name="Percentuale 10 4 4 2" xfId="45359" xr:uid="{00000000-0005-0000-0000-0000AAB80000}"/>
    <cellStyle name="Percentuale 10 4 5" xfId="24067" xr:uid="{00000000-0005-0000-0000-0000ABB80000}"/>
    <cellStyle name="Percentuale 10 4 6" xfId="24061" xr:uid="{00000000-0005-0000-0000-0000ACB80000}"/>
    <cellStyle name="Percentuale 10 4 7" xfId="2971" xr:uid="{00000000-0005-0000-0000-0000ADB80000}"/>
    <cellStyle name="Percentuale 10 5" xfId="1136" xr:uid="{00000000-0005-0000-0000-0000AEB80000}"/>
    <cellStyle name="Percentuale 10 5 2" xfId="24069" xr:uid="{00000000-0005-0000-0000-0000AFB80000}"/>
    <cellStyle name="Percentuale 10 5 2 2" xfId="45360" xr:uid="{00000000-0005-0000-0000-0000B0B80000}"/>
    <cellStyle name="Percentuale 10 5 3" xfId="24070" xr:uid="{00000000-0005-0000-0000-0000B1B80000}"/>
    <cellStyle name="Percentuale 10 5 4" xfId="24068" xr:uid="{00000000-0005-0000-0000-0000B2B80000}"/>
    <cellStyle name="Percentuale 10 6" xfId="2968" xr:uid="{00000000-0005-0000-0000-0000B3B80000}"/>
    <cellStyle name="Percentuale 10 6 2" xfId="5914" xr:uid="{00000000-0005-0000-0000-0000B4B80000}"/>
    <cellStyle name="Percentuale 10 6 3" xfId="24071" xr:uid="{00000000-0005-0000-0000-0000B5B80000}"/>
    <cellStyle name="Percentuale 10 7" xfId="24046" xr:uid="{00000000-0005-0000-0000-0000B6B80000}"/>
    <cellStyle name="Percentuale 11" xfId="1137" xr:uid="{00000000-0005-0000-0000-0000B7B80000}"/>
    <cellStyle name="Percentuale 11 2" xfId="1138" xr:uid="{00000000-0005-0000-0000-0000B8B80000}"/>
    <cellStyle name="Percentuale 11 2 2" xfId="2973" xr:uid="{00000000-0005-0000-0000-0000B9B80000}"/>
    <cellStyle name="Percentuale 11 2 2 2" xfId="9870" xr:uid="{00000000-0005-0000-0000-0000BAB80000}"/>
    <cellStyle name="Percentuale 11 2 2 3" xfId="24074" xr:uid="{00000000-0005-0000-0000-0000BBB80000}"/>
    <cellStyle name="Percentuale 11 2 3" xfId="9608" xr:uid="{00000000-0005-0000-0000-0000BCB80000}"/>
    <cellStyle name="Percentuale 11 2 3 2" xfId="24075" xr:uid="{00000000-0005-0000-0000-0000BDB80000}"/>
    <cellStyle name="Percentuale 11 2 4" xfId="24076" xr:uid="{00000000-0005-0000-0000-0000BEB80000}"/>
    <cellStyle name="Percentuale 11 2 5" xfId="24073" xr:uid="{00000000-0005-0000-0000-0000BFB80000}"/>
    <cellStyle name="Percentuale 11 3" xfId="1139" xr:uid="{00000000-0005-0000-0000-0000C0B80000}"/>
    <cellStyle name="Percentuale 11 3 2" xfId="1140" xr:uid="{00000000-0005-0000-0000-0000C1B80000}"/>
    <cellStyle name="Percentuale 11 3 2 2" xfId="4715" xr:uid="{00000000-0005-0000-0000-0000C2B80000}"/>
    <cellStyle name="Percentuale 11 3 2 2 2" xfId="24079" xr:uid="{00000000-0005-0000-0000-0000C3B80000}"/>
    <cellStyle name="Percentuale 11 3 2 3" xfId="3888" xr:uid="{00000000-0005-0000-0000-0000C4B80000}"/>
    <cellStyle name="Percentuale 11 3 2 3 2" xfId="10424" xr:uid="{00000000-0005-0000-0000-0000C5B80000}"/>
    <cellStyle name="Percentuale 11 3 2 3 3" xfId="24080" xr:uid="{00000000-0005-0000-0000-0000C6B80000}"/>
    <cellStyle name="Percentuale 11 3 2 4" xfId="24078" xr:uid="{00000000-0005-0000-0000-0000C7B80000}"/>
    <cellStyle name="Percentuale 11 3 3" xfId="2974" xr:uid="{00000000-0005-0000-0000-0000C8B80000}"/>
    <cellStyle name="Percentuale 11 3 3 2" xfId="5439" xr:uid="{00000000-0005-0000-0000-0000C9B80000}"/>
    <cellStyle name="Percentuale 11 3 3 2 2" xfId="24082" xr:uid="{00000000-0005-0000-0000-0000CAB80000}"/>
    <cellStyle name="Percentuale 11 3 3 3" xfId="24083" xr:uid="{00000000-0005-0000-0000-0000CBB80000}"/>
    <cellStyle name="Percentuale 11 3 3 3 2" xfId="45361" xr:uid="{00000000-0005-0000-0000-0000CCB80000}"/>
    <cellStyle name="Percentuale 11 3 3 4" xfId="24081" xr:uid="{00000000-0005-0000-0000-0000CDB80000}"/>
    <cellStyle name="Percentuale 11 3 4" xfId="3378" xr:uid="{00000000-0005-0000-0000-0000CEB80000}"/>
    <cellStyle name="Percentuale 11 3 4 2" xfId="10085" xr:uid="{00000000-0005-0000-0000-0000CFB80000}"/>
    <cellStyle name="Percentuale 11 3 4 3" xfId="24084" xr:uid="{00000000-0005-0000-0000-0000D0B80000}"/>
    <cellStyle name="Percentuale 11 3 5" xfId="8602" xr:uid="{00000000-0005-0000-0000-0000D1B80000}"/>
    <cellStyle name="Percentuale 11 3 5 2" xfId="24085" xr:uid="{00000000-0005-0000-0000-0000D2B80000}"/>
    <cellStyle name="Percentuale 11 3 6" xfId="24086" xr:uid="{00000000-0005-0000-0000-0000D3B80000}"/>
    <cellStyle name="Percentuale 11 3 7" xfId="24077" xr:uid="{00000000-0005-0000-0000-0000D4B80000}"/>
    <cellStyle name="Percentuale 11 3 8" xfId="2013" xr:uid="{00000000-0005-0000-0000-0000D5B80000}"/>
    <cellStyle name="Percentuale 11 4" xfId="1141" xr:uid="{00000000-0005-0000-0000-0000D6B80000}"/>
    <cellStyle name="Percentuale 11 4 2" xfId="5440" xr:uid="{00000000-0005-0000-0000-0000D7B80000}"/>
    <cellStyle name="Percentuale 11 4 2 2" xfId="5441" xr:uid="{00000000-0005-0000-0000-0000D8B80000}"/>
    <cellStyle name="Percentuale 11 4 2 2 2" xfId="24089" xr:uid="{00000000-0005-0000-0000-0000D9B80000}"/>
    <cellStyle name="Percentuale 11 4 2 3" xfId="14213" xr:uid="{00000000-0005-0000-0000-0000DAB80000}"/>
    <cellStyle name="Percentuale 11 4 2 3 2" xfId="24090" xr:uid="{00000000-0005-0000-0000-0000DBB80000}"/>
    <cellStyle name="Percentuale 11 4 2 4" xfId="24088" xr:uid="{00000000-0005-0000-0000-0000DCB80000}"/>
    <cellStyle name="Percentuale 11 4 2 5" xfId="13819" xr:uid="{00000000-0005-0000-0000-0000DDB80000}"/>
    <cellStyle name="Percentuale 11 4 3" xfId="5442" xr:uid="{00000000-0005-0000-0000-0000DEB80000}"/>
    <cellStyle name="Percentuale 11 4 3 2" xfId="24091" xr:uid="{00000000-0005-0000-0000-0000DFB80000}"/>
    <cellStyle name="Percentuale 11 4 4" xfId="24092" xr:uid="{00000000-0005-0000-0000-0000E0B80000}"/>
    <cellStyle name="Percentuale 11 4 4 2" xfId="45362" xr:uid="{00000000-0005-0000-0000-0000E1B80000}"/>
    <cellStyle name="Percentuale 11 4 5" xfId="24093" xr:uid="{00000000-0005-0000-0000-0000E2B80000}"/>
    <cellStyle name="Percentuale 11 4 6" xfId="24087" xr:uid="{00000000-0005-0000-0000-0000E3B80000}"/>
    <cellStyle name="Percentuale 11 4 7" xfId="2975" xr:uid="{00000000-0005-0000-0000-0000E4B80000}"/>
    <cellStyle name="Percentuale 11 5" xfId="1142" xr:uid="{00000000-0005-0000-0000-0000E5B80000}"/>
    <cellStyle name="Percentuale 11 5 2" xfId="24095" xr:uid="{00000000-0005-0000-0000-0000E6B80000}"/>
    <cellStyle name="Percentuale 11 5 2 2" xfId="45363" xr:uid="{00000000-0005-0000-0000-0000E7B80000}"/>
    <cellStyle name="Percentuale 11 5 3" xfId="24096" xr:uid="{00000000-0005-0000-0000-0000E8B80000}"/>
    <cellStyle name="Percentuale 11 5 4" xfId="24094" xr:uid="{00000000-0005-0000-0000-0000E9B80000}"/>
    <cellStyle name="Percentuale 11 6" xfId="2972" xr:uid="{00000000-0005-0000-0000-0000EAB80000}"/>
    <cellStyle name="Percentuale 11 6 2" xfId="5915" xr:uid="{00000000-0005-0000-0000-0000EBB80000}"/>
    <cellStyle name="Percentuale 11 6 3" xfId="24097" xr:uid="{00000000-0005-0000-0000-0000ECB80000}"/>
    <cellStyle name="Percentuale 11 7" xfId="24072" xr:uid="{00000000-0005-0000-0000-0000EDB80000}"/>
    <cellStyle name="Percentuale 12" xfId="1143" xr:uid="{00000000-0005-0000-0000-0000EEB80000}"/>
    <cellStyle name="Percentuale 12 2" xfId="1144" xr:uid="{00000000-0005-0000-0000-0000EFB80000}"/>
    <cellStyle name="Percentuale 12 2 2" xfId="2977" xr:uid="{00000000-0005-0000-0000-0000F0B80000}"/>
    <cellStyle name="Percentuale 12 2 2 2" xfId="9871" xr:uid="{00000000-0005-0000-0000-0000F1B80000}"/>
    <cellStyle name="Percentuale 12 2 2 3" xfId="24100" xr:uid="{00000000-0005-0000-0000-0000F2B80000}"/>
    <cellStyle name="Percentuale 12 2 3" xfId="9609" xr:uid="{00000000-0005-0000-0000-0000F3B80000}"/>
    <cellStyle name="Percentuale 12 2 3 2" xfId="24101" xr:uid="{00000000-0005-0000-0000-0000F4B80000}"/>
    <cellStyle name="Percentuale 12 2 4" xfId="24102" xr:uid="{00000000-0005-0000-0000-0000F5B80000}"/>
    <cellStyle name="Percentuale 12 2 5" xfId="24099" xr:uid="{00000000-0005-0000-0000-0000F6B80000}"/>
    <cellStyle name="Percentuale 12 3" xfId="1145" xr:uid="{00000000-0005-0000-0000-0000F7B80000}"/>
    <cellStyle name="Percentuale 12 3 2" xfId="1146" xr:uid="{00000000-0005-0000-0000-0000F8B80000}"/>
    <cellStyle name="Percentuale 12 3 2 2" xfId="4716" xr:uid="{00000000-0005-0000-0000-0000F9B80000}"/>
    <cellStyle name="Percentuale 12 3 2 2 2" xfId="24105" xr:uid="{00000000-0005-0000-0000-0000FAB80000}"/>
    <cellStyle name="Percentuale 12 3 2 3" xfId="3889" xr:uid="{00000000-0005-0000-0000-0000FBB80000}"/>
    <cellStyle name="Percentuale 12 3 2 3 2" xfId="10425" xr:uid="{00000000-0005-0000-0000-0000FCB80000}"/>
    <cellStyle name="Percentuale 12 3 2 3 3" xfId="24106" xr:uid="{00000000-0005-0000-0000-0000FDB80000}"/>
    <cellStyle name="Percentuale 12 3 2 4" xfId="24104" xr:uid="{00000000-0005-0000-0000-0000FEB80000}"/>
    <cellStyle name="Percentuale 12 3 3" xfId="2978" xr:uid="{00000000-0005-0000-0000-0000FFB80000}"/>
    <cellStyle name="Percentuale 12 3 3 2" xfId="5443" xr:uid="{00000000-0005-0000-0000-000000B90000}"/>
    <cellStyle name="Percentuale 12 3 3 2 2" xfId="24108" xr:uid="{00000000-0005-0000-0000-000001B90000}"/>
    <cellStyle name="Percentuale 12 3 3 3" xfId="24109" xr:uid="{00000000-0005-0000-0000-000002B90000}"/>
    <cellStyle name="Percentuale 12 3 3 3 2" xfId="45364" xr:uid="{00000000-0005-0000-0000-000003B90000}"/>
    <cellStyle name="Percentuale 12 3 3 4" xfId="24107" xr:uid="{00000000-0005-0000-0000-000004B90000}"/>
    <cellStyle name="Percentuale 12 3 4" xfId="3379" xr:uid="{00000000-0005-0000-0000-000005B90000}"/>
    <cellStyle name="Percentuale 12 3 4 2" xfId="10086" xr:uid="{00000000-0005-0000-0000-000006B90000}"/>
    <cellStyle name="Percentuale 12 3 4 3" xfId="24110" xr:uid="{00000000-0005-0000-0000-000007B90000}"/>
    <cellStyle name="Percentuale 12 3 5" xfId="7461" xr:uid="{00000000-0005-0000-0000-000008B90000}"/>
    <cellStyle name="Percentuale 12 3 5 2" xfId="24111" xr:uid="{00000000-0005-0000-0000-000009B90000}"/>
    <cellStyle name="Percentuale 12 3 6" xfId="24112" xr:uid="{00000000-0005-0000-0000-00000AB90000}"/>
    <cellStyle name="Percentuale 12 3 7" xfId="24103" xr:uid="{00000000-0005-0000-0000-00000BB90000}"/>
    <cellStyle name="Percentuale 12 3 8" xfId="2014" xr:uid="{00000000-0005-0000-0000-00000CB90000}"/>
    <cellStyle name="Percentuale 12 4" xfId="1147" xr:uid="{00000000-0005-0000-0000-00000DB90000}"/>
    <cellStyle name="Percentuale 12 4 2" xfId="5444" xr:uid="{00000000-0005-0000-0000-00000EB90000}"/>
    <cellStyle name="Percentuale 12 4 2 2" xfId="5445" xr:uid="{00000000-0005-0000-0000-00000FB90000}"/>
    <cellStyle name="Percentuale 12 4 2 2 2" xfId="24115" xr:uid="{00000000-0005-0000-0000-000010B90000}"/>
    <cellStyle name="Percentuale 12 4 2 3" xfId="14214" xr:uid="{00000000-0005-0000-0000-000011B90000}"/>
    <cellStyle name="Percentuale 12 4 2 3 2" xfId="24116" xr:uid="{00000000-0005-0000-0000-000012B90000}"/>
    <cellStyle name="Percentuale 12 4 2 4" xfId="24114" xr:uid="{00000000-0005-0000-0000-000013B90000}"/>
    <cellStyle name="Percentuale 12 4 2 5" xfId="13820" xr:uid="{00000000-0005-0000-0000-000014B90000}"/>
    <cellStyle name="Percentuale 12 4 3" xfId="5446" xr:uid="{00000000-0005-0000-0000-000015B90000}"/>
    <cellStyle name="Percentuale 12 4 3 2" xfId="24117" xr:uid="{00000000-0005-0000-0000-000016B90000}"/>
    <cellStyle name="Percentuale 12 4 4" xfId="24118" xr:uid="{00000000-0005-0000-0000-000017B90000}"/>
    <cellStyle name="Percentuale 12 4 4 2" xfId="45365" xr:uid="{00000000-0005-0000-0000-000018B90000}"/>
    <cellStyle name="Percentuale 12 4 5" xfId="24119" xr:uid="{00000000-0005-0000-0000-000019B90000}"/>
    <cellStyle name="Percentuale 12 4 6" xfId="24113" xr:uid="{00000000-0005-0000-0000-00001AB90000}"/>
    <cellStyle name="Percentuale 12 4 7" xfId="2979" xr:uid="{00000000-0005-0000-0000-00001BB90000}"/>
    <cellStyle name="Percentuale 12 5" xfId="1148" xr:uid="{00000000-0005-0000-0000-00001CB90000}"/>
    <cellStyle name="Percentuale 12 5 2" xfId="24121" xr:uid="{00000000-0005-0000-0000-00001DB90000}"/>
    <cellStyle name="Percentuale 12 5 2 2" xfId="45366" xr:uid="{00000000-0005-0000-0000-00001EB90000}"/>
    <cellStyle name="Percentuale 12 5 3" xfId="24122" xr:uid="{00000000-0005-0000-0000-00001FB90000}"/>
    <cellStyle name="Percentuale 12 5 4" xfId="24120" xr:uid="{00000000-0005-0000-0000-000020B90000}"/>
    <cellStyle name="Percentuale 12 6" xfId="2976" xr:uid="{00000000-0005-0000-0000-000021B90000}"/>
    <cellStyle name="Percentuale 12 6 2" xfId="5916" xr:uid="{00000000-0005-0000-0000-000022B90000}"/>
    <cellStyle name="Percentuale 12 6 3" xfId="24123" xr:uid="{00000000-0005-0000-0000-000023B90000}"/>
    <cellStyle name="Percentuale 12 7" xfId="24098" xr:uid="{00000000-0005-0000-0000-000024B90000}"/>
    <cellStyle name="Percentuale 13" xfId="1149" xr:uid="{00000000-0005-0000-0000-000025B90000}"/>
    <cellStyle name="Percentuale 13 2" xfId="1150" xr:uid="{00000000-0005-0000-0000-000026B90000}"/>
    <cellStyle name="Percentuale 13 2 2" xfId="2981" xr:uid="{00000000-0005-0000-0000-000027B90000}"/>
    <cellStyle name="Percentuale 13 2 2 2" xfId="9872" xr:uid="{00000000-0005-0000-0000-000028B90000}"/>
    <cellStyle name="Percentuale 13 2 2 3" xfId="24126" xr:uid="{00000000-0005-0000-0000-000029B90000}"/>
    <cellStyle name="Percentuale 13 2 3" xfId="9610" xr:uid="{00000000-0005-0000-0000-00002AB90000}"/>
    <cellStyle name="Percentuale 13 2 3 2" xfId="24127" xr:uid="{00000000-0005-0000-0000-00002BB90000}"/>
    <cellStyle name="Percentuale 13 2 4" xfId="24128" xr:uid="{00000000-0005-0000-0000-00002CB90000}"/>
    <cellStyle name="Percentuale 13 2 5" xfId="24125" xr:uid="{00000000-0005-0000-0000-00002DB90000}"/>
    <cellStyle name="Percentuale 13 3" xfId="1151" xr:uid="{00000000-0005-0000-0000-00002EB90000}"/>
    <cellStyle name="Percentuale 13 3 2" xfId="1152" xr:uid="{00000000-0005-0000-0000-00002FB90000}"/>
    <cellStyle name="Percentuale 13 3 2 2" xfId="4717" xr:uid="{00000000-0005-0000-0000-000030B90000}"/>
    <cellStyle name="Percentuale 13 3 2 2 2" xfId="24131" xr:uid="{00000000-0005-0000-0000-000031B90000}"/>
    <cellStyle name="Percentuale 13 3 2 3" xfId="3890" xr:uid="{00000000-0005-0000-0000-000032B90000}"/>
    <cellStyle name="Percentuale 13 3 2 3 2" xfId="10426" xr:uid="{00000000-0005-0000-0000-000033B90000}"/>
    <cellStyle name="Percentuale 13 3 2 3 3" xfId="24132" xr:uid="{00000000-0005-0000-0000-000034B90000}"/>
    <cellStyle name="Percentuale 13 3 2 4" xfId="24130" xr:uid="{00000000-0005-0000-0000-000035B90000}"/>
    <cellStyle name="Percentuale 13 3 3" xfId="2982" xr:uid="{00000000-0005-0000-0000-000036B90000}"/>
    <cellStyle name="Percentuale 13 3 3 2" xfId="5447" xr:uid="{00000000-0005-0000-0000-000037B90000}"/>
    <cellStyle name="Percentuale 13 3 3 2 2" xfId="24134" xr:uid="{00000000-0005-0000-0000-000038B90000}"/>
    <cellStyle name="Percentuale 13 3 3 3" xfId="24135" xr:uid="{00000000-0005-0000-0000-000039B90000}"/>
    <cellStyle name="Percentuale 13 3 3 3 2" xfId="45367" xr:uid="{00000000-0005-0000-0000-00003AB90000}"/>
    <cellStyle name="Percentuale 13 3 3 4" xfId="24133" xr:uid="{00000000-0005-0000-0000-00003BB90000}"/>
    <cellStyle name="Percentuale 13 3 4" xfId="3380" xr:uid="{00000000-0005-0000-0000-00003CB90000}"/>
    <cellStyle name="Percentuale 13 3 4 2" xfId="10087" xr:uid="{00000000-0005-0000-0000-00003DB90000}"/>
    <cellStyle name="Percentuale 13 3 4 3" xfId="24136" xr:uid="{00000000-0005-0000-0000-00003EB90000}"/>
    <cellStyle name="Percentuale 13 3 5" xfId="7511" xr:uid="{00000000-0005-0000-0000-00003FB90000}"/>
    <cellStyle name="Percentuale 13 3 5 2" xfId="24137" xr:uid="{00000000-0005-0000-0000-000040B90000}"/>
    <cellStyle name="Percentuale 13 3 6" xfId="24138" xr:uid="{00000000-0005-0000-0000-000041B90000}"/>
    <cellStyle name="Percentuale 13 3 7" xfId="24129" xr:uid="{00000000-0005-0000-0000-000042B90000}"/>
    <cellStyle name="Percentuale 13 3 8" xfId="2015" xr:uid="{00000000-0005-0000-0000-000043B90000}"/>
    <cellStyle name="Percentuale 13 4" xfId="1153" xr:uid="{00000000-0005-0000-0000-000044B90000}"/>
    <cellStyle name="Percentuale 13 4 2" xfId="5448" xr:uid="{00000000-0005-0000-0000-000045B90000}"/>
    <cellStyle name="Percentuale 13 4 2 2" xfId="5449" xr:uid="{00000000-0005-0000-0000-000046B90000}"/>
    <cellStyle name="Percentuale 13 4 2 2 2" xfId="24141" xr:uid="{00000000-0005-0000-0000-000047B90000}"/>
    <cellStyle name="Percentuale 13 4 2 3" xfId="14215" xr:uid="{00000000-0005-0000-0000-000048B90000}"/>
    <cellStyle name="Percentuale 13 4 2 3 2" xfId="24142" xr:uid="{00000000-0005-0000-0000-000049B90000}"/>
    <cellStyle name="Percentuale 13 4 2 4" xfId="24140" xr:uid="{00000000-0005-0000-0000-00004AB90000}"/>
    <cellStyle name="Percentuale 13 4 2 5" xfId="13821" xr:uid="{00000000-0005-0000-0000-00004BB90000}"/>
    <cellStyle name="Percentuale 13 4 3" xfId="5450" xr:uid="{00000000-0005-0000-0000-00004CB90000}"/>
    <cellStyle name="Percentuale 13 4 3 2" xfId="24143" xr:uid="{00000000-0005-0000-0000-00004DB90000}"/>
    <cellStyle name="Percentuale 13 4 4" xfId="24144" xr:uid="{00000000-0005-0000-0000-00004EB90000}"/>
    <cellStyle name="Percentuale 13 4 4 2" xfId="45368" xr:uid="{00000000-0005-0000-0000-00004FB90000}"/>
    <cellStyle name="Percentuale 13 4 5" xfId="24145" xr:uid="{00000000-0005-0000-0000-000050B90000}"/>
    <cellStyle name="Percentuale 13 4 6" xfId="24139" xr:uid="{00000000-0005-0000-0000-000051B90000}"/>
    <cellStyle name="Percentuale 13 4 7" xfId="2983" xr:uid="{00000000-0005-0000-0000-000052B90000}"/>
    <cellStyle name="Percentuale 13 5" xfId="1154" xr:uid="{00000000-0005-0000-0000-000053B90000}"/>
    <cellStyle name="Percentuale 13 5 2" xfId="24147" xr:uid="{00000000-0005-0000-0000-000054B90000}"/>
    <cellStyle name="Percentuale 13 5 2 2" xfId="45369" xr:uid="{00000000-0005-0000-0000-000055B90000}"/>
    <cellStyle name="Percentuale 13 5 3" xfId="24148" xr:uid="{00000000-0005-0000-0000-000056B90000}"/>
    <cellStyle name="Percentuale 13 5 4" xfId="24146" xr:uid="{00000000-0005-0000-0000-000057B90000}"/>
    <cellStyle name="Percentuale 13 6" xfId="2980" xr:uid="{00000000-0005-0000-0000-000058B90000}"/>
    <cellStyle name="Percentuale 13 6 2" xfId="5917" xr:uid="{00000000-0005-0000-0000-000059B90000}"/>
    <cellStyle name="Percentuale 13 6 3" xfId="24149" xr:uid="{00000000-0005-0000-0000-00005AB90000}"/>
    <cellStyle name="Percentuale 13 7" xfId="24124" xr:uid="{00000000-0005-0000-0000-00005BB90000}"/>
    <cellStyle name="Percentuale 14" xfId="1155" xr:uid="{00000000-0005-0000-0000-00005CB90000}"/>
    <cellStyle name="Percentuale 14 2" xfId="1156" xr:uid="{00000000-0005-0000-0000-00005DB90000}"/>
    <cellStyle name="Percentuale 14 2 2" xfId="2985" xr:uid="{00000000-0005-0000-0000-00005EB90000}"/>
    <cellStyle name="Percentuale 14 2 2 2" xfId="9873" xr:uid="{00000000-0005-0000-0000-00005FB90000}"/>
    <cellStyle name="Percentuale 14 2 2 3" xfId="24152" xr:uid="{00000000-0005-0000-0000-000060B90000}"/>
    <cellStyle name="Percentuale 14 2 3" xfId="9611" xr:uid="{00000000-0005-0000-0000-000061B90000}"/>
    <cellStyle name="Percentuale 14 2 3 2" xfId="24153" xr:uid="{00000000-0005-0000-0000-000062B90000}"/>
    <cellStyle name="Percentuale 14 2 4" xfId="24154" xr:uid="{00000000-0005-0000-0000-000063B90000}"/>
    <cellStyle name="Percentuale 14 2 5" xfId="24151" xr:uid="{00000000-0005-0000-0000-000064B90000}"/>
    <cellStyle name="Percentuale 14 3" xfId="1157" xr:uid="{00000000-0005-0000-0000-000065B90000}"/>
    <cellStyle name="Percentuale 14 3 2" xfId="1158" xr:uid="{00000000-0005-0000-0000-000066B90000}"/>
    <cellStyle name="Percentuale 14 3 2 2" xfId="4718" xr:uid="{00000000-0005-0000-0000-000067B90000}"/>
    <cellStyle name="Percentuale 14 3 2 2 2" xfId="24157" xr:uid="{00000000-0005-0000-0000-000068B90000}"/>
    <cellStyle name="Percentuale 14 3 2 3" xfId="3891" xr:uid="{00000000-0005-0000-0000-000069B90000}"/>
    <cellStyle name="Percentuale 14 3 2 3 2" xfId="10427" xr:uid="{00000000-0005-0000-0000-00006AB90000}"/>
    <cellStyle name="Percentuale 14 3 2 3 3" xfId="24158" xr:uid="{00000000-0005-0000-0000-00006BB90000}"/>
    <cellStyle name="Percentuale 14 3 2 4" xfId="24156" xr:uid="{00000000-0005-0000-0000-00006CB90000}"/>
    <cellStyle name="Percentuale 14 3 3" xfId="2986" xr:uid="{00000000-0005-0000-0000-00006DB90000}"/>
    <cellStyle name="Percentuale 14 3 3 2" xfId="5451" xr:uid="{00000000-0005-0000-0000-00006EB90000}"/>
    <cellStyle name="Percentuale 14 3 3 2 2" xfId="24160" xr:uid="{00000000-0005-0000-0000-00006FB90000}"/>
    <cellStyle name="Percentuale 14 3 3 3" xfId="24161" xr:uid="{00000000-0005-0000-0000-000070B90000}"/>
    <cellStyle name="Percentuale 14 3 3 3 2" xfId="45370" xr:uid="{00000000-0005-0000-0000-000071B90000}"/>
    <cellStyle name="Percentuale 14 3 3 4" xfId="24159" xr:uid="{00000000-0005-0000-0000-000072B90000}"/>
    <cellStyle name="Percentuale 14 3 4" xfId="3381" xr:uid="{00000000-0005-0000-0000-000073B90000}"/>
    <cellStyle name="Percentuale 14 3 4 2" xfId="10088" xr:uid="{00000000-0005-0000-0000-000074B90000}"/>
    <cellStyle name="Percentuale 14 3 4 3" xfId="24162" xr:uid="{00000000-0005-0000-0000-000075B90000}"/>
    <cellStyle name="Percentuale 14 3 5" xfId="8567" xr:uid="{00000000-0005-0000-0000-000076B90000}"/>
    <cellStyle name="Percentuale 14 3 5 2" xfId="24163" xr:uid="{00000000-0005-0000-0000-000077B90000}"/>
    <cellStyle name="Percentuale 14 3 6" xfId="24164" xr:uid="{00000000-0005-0000-0000-000078B90000}"/>
    <cellStyle name="Percentuale 14 3 7" xfId="24155" xr:uid="{00000000-0005-0000-0000-000079B90000}"/>
    <cellStyle name="Percentuale 14 3 8" xfId="2016" xr:uid="{00000000-0005-0000-0000-00007AB90000}"/>
    <cellStyle name="Percentuale 14 4" xfId="1159" xr:uid="{00000000-0005-0000-0000-00007BB90000}"/>
    <cellStyle name="Percentuale 14 4 2" xfId="5452" xr:uid="{00000000-0005-0000-0000-00007CB90000}"/>
    <cellStyle name="Percentuale 14 4 2 2" xfId="5453" xr:uid="{00000000-0005-0000-0000-00007DB90000}"/>
    <cellStyle name="Percentuale 14 4 2 2 2" xfId="24167" xr:uid="{00000000-0005-0000-0000-00007EB90000}"/>
    <cellStyle name="Percentuale 14 4 2 3" xfId="14216" xr:uid="{00000000-0005-0000-0000-00007FB90000}"/>
    <cellStyle name="Percentuale 14 4 2 3 2" xfId="24168" xr:uid="{00000000-0005-0000-0000-000080B90000}"/>
    <cellStyle name="Percentuale 14 4 2 4" xfId="24166" xr:uid="{00000000-0005-0000-0000-000081B90000}"/>
    <cellStyle name="Percentuale 14 4 2 5" xfId="13822" xr:uid="{00000000-0005-0000-0000-000082B90000}"/>
    <cellStyle name="Percentuale 14 4 3" xfId="5454" xr:uid="{00000000-0005-0000-0000-000083B90000}"/>
    <cellStyle name="Percentuale 14 4 3 2" xfId="24169" xr:uid="{00000000-0005-0000-0000-000084B90000}"/>
    <cellStyle name="Percentuale 14 4 4" xfId="24170" xr:uid="{00000000-0005-0000-0000-000085B90000}"/>
    <cellStyle name="Percentuale 14 4 4 2" xfId="45371" xr:uid="{00000000-0005-0000-0000-000086B90000}"/>
    <cellStyle name="Percentuale 14 4 5" xfId="24171" xr:uid="{00000000-0005-0000-0000-000087B90000}"/>
    <cellStyle name="Percentuale 14 4 6" xfId="24165" xr:uid="{00000000-0005-0000-0000-000088B90000}"/>
    <cellStyle name="Percentuale 14 4 7" xfId="2987" xr:uid="{00000000-0005-0000-0000-000089B90000}"/>
    <cellStyle name="Percentuale 14 5" xfId="1160" xr:uid="{00000000-0005-0000-0000-00008AB90000}"/>
    <cellStyle name="Percentuale 14 5 2" xfId="24173" xr:uid="{00000000-0005-0000-0000-00008BB90000}"/>
    <cellStyle name="Percentuale 14 5 2 2" xfId="45372" xr:uid="{00000000-0005-0000-0000-00008CB90000}"/>
    <cellStyle name="Percentuale 14 5 3" xfId="24174" xr:uid="{00000000-0005-0000-0000-00008DB90000}"/>
    <cellStyle name="Percentuale 14 5 4" xfId="24172" xr:uid="{00000000-0005-0000-0000-00008EB90000}"/>
    <cellStyle name="Percentuale 14 6" xfId="2984" xr:uid="{00000000-0005-0000-0000-00008FB90000}"/>
    <cellStyle name="Percentuale 14 6 2" xfId="5918" xr:uid="{00000000-0005-0000-0000-000090B90000}"/>
    <cellStyle name="Percentuale 14 6 3" xfId="24175" xr:uid="{00000000-0005-0000-0000-000091B90000}"/>
    <cellStyle name="Percentuale 14 7" xfId="24150" xr:uid="{00000000-0005-0000-0000-000092B90000}"/>
    <cellStyle name="Percentuale 15" xfId="1161" xr:uid="{00000000-0005-0000-0000-000093B90000}"/>
    <cellStyle name="Percentuale 15 2" xfId="1162" xr:uid="{00000000-0005-0000-0000-000094B90000}"/>
    <cellStyle name="Percentuale 15 2 2" xfId="2989" xr:uid="{00000000-0005-0000-0000-000095B90000}"/>
    <cellStyle name="Percentuale 15 2 2 2" xfId="9874" xr:uid="{00000000-0005-0000-0000-000096B90000}"/>
    <cellStyle name="Percentuale 15 2 2 3" xfId="24178" xr:uid="{00000000-0005-0000-0000-000097B90000}"/>
    <cellStyle name="Percentuale 15 2 3" xfId="9612" xr:uid="{00000000-0005-0000-0000-000098B90000}"/>
    <cellStyle name="Percentuale 15 2 3 2" xfId="24179" xr:uid="{00000000-0005-0000-0000-000099B90000}"/>
    <cellStyle name="Percentuale 15 2 4" xfId="24180" xr:uid="{00000000-0005-0000-0000-00009AB90000}"/>
    <cellStyle name="Percentuale 15 2 5" xfId="24177" xr:uid="{00000000-0005-0000-0000-00009BB90000}"/>
    <cellStyle name="Percentuale 15 3" xfId="1163" xr:uid="{00000000-0005-0000-0000-00009CB90000}"/>
    <cellStyle name="Percentuale 15 3 2" xfId="1164" xr:uid="{00000000-0005-0000-0000-00009DB90000}"/>
    <cellStyle name="Percentuale 15 3 2 2" xfId="4719" xr:uid="{00000000-0005-0000-0000-00009EB90000}"/>
    <cellStyle name="Percentuale 15 3 2 2 2" xfId="24183" xr:uid="{00000000-0005-0000-0000-00009FB90000}"/>
    <cellStyle name="Percentuale 15 3 2 3" xfId="3892" xr:uid="{00000000-0005-0000-0000-0000A0B90000}"/>
    <cellStyle name="Percentuale 15 3 2 3 2" xfId="10428" xr:uid="{00000000-0005-0000-0000-0000A1B90000}"/>
    <cellStyle name="Percentuale 15 3 2 3 3" xfId="24184" xr:uid="{00000000-0005-0000-0000-0000A2B90000}"/>
    <cellStyle name="Percentuale 15 3 2 4" xfId="24182" xr:uid="{00000000-0005-0000-0000-0000A3B90000}"/>
    <cellStyle name="Percentuale 15 3 3" xfId="2990" xr:uid="{00000000-0005-0000-0000-0000A4B90000}"/>
    <cellStyle name="Percentuale 15 3 3 2" xfId="5455" xr:uid="{00000000-0005-0000-0000-0000A5B90000}"/>
    <cellStyle name="Percentuale 15 3 3 2 2" xfId="24186" xr:uid="{00000000-0005-0000-0000-0000A6B90000}"/>
    <cellStyle name="Percentuale 15 3 3 3" xfId="24187" xr:uid="{00000000-0005-0000-0000-0000A7B90000}"/>
    <cellStyle name="Percentuale 15 3 3 3 2" xfId="45373" xr:uid="{00000000-0005-0000-0000-0000A8B90000}"/>
    <cellStyle name="Percentuale 15 3 3 4" xfId="24185" xr:uid="{00000000-0005-0000-0000-0000A9B90000}"/>
    <cellStyle name="Percentuale 15 3 4" xfId="3382" xr:uid="{00000000-0005-0000-0000-0000AAB90000}"/>
    <cellStyle name="Percentuale 15 3 4 2" xfId="10089" xr:uid="{00000000-0005-0000-0000-0000ABB90000}"/>
    <cellStyle name="Percentuale 15 3 4 3" xfId="24188" xr:uid="{00000000-0005-0000-0000-0000ACB90000}"/>
    <cellStyle name="Percentuale 15 3 5" xfId="7510" xr:uid="{00000000-0005-0000-0000-0000ADB90000}"/>
    <cellStyle name="Percentuale 15 3 5 2" xfId="24189" xr:uid="{00000000-0005-0000-0000-0000AEB90000}"/>
    <cellStyle name="Percentuale 15 3 6" xfId="24190" xr:uid="{00000000-0005-0000-0000-0000AFB90000}"/>
    <cellStyle name="Percentuale 15 3 7" xfId="24181" xr:uid="{00000000-0005-0000-0000-0000B0B90000}"/>
    <cellStyle name="Percentuale 15 3 8" xfId="2017" xr:uid="{00000000-0005-0000-0000-0000B1B90000}"/>
    <cellStyle name="Percentuale 15 4" xfId="1165" xr:uid="{00000000-0005-0000-0000-0000B2B90000}"/>
    <cellStyle name="Percentuale 15 4 2" xfId="5456" xr:uid="{00000000-0005-0000-0000-0000B3B90000}"/>
    <cellStyle name="Percentuale 15 4 2 2" xfId="5457" xr:uid="{00000000-0005-0000-0000-0000B4B90000}"/>
    <cellStyle name="Percentuale 15 4 2 2 2" xfId="24193" xr:uid="{00000000-0005-0000-0000-0000B5B90000}"/>
    <cellStyle name="Percentuale 15 4 2 3" xfId="14217" xr:uid="{00000000-0005-0000-0000-0000B6B90000}"/>
    <cellStyle name="Percentuale 15 4 2 3 2" xfId="24194" xr:uid="{00000000-0005-0000-0000-0000B7B90000}"/>
    <cellStyle name="Percentuale 15 4 2 4" xfId="24192" xr:uid="{00000000-0005-0000-0000-0000B8B90000}"/>
    <cellStyle name="Percentuale 15 4 2 5" xfId="13824" xr:uid="{00000000-0005-0000-0000-0000B9B90000}"/>
    <cellStyle name="Percentuale 15 4 3" xfId="5458" xr:uid="{00000000-0005-0000-0000-0000BAB90000}"/>
    <cellStyle name="Percentuale 15 4 3 2" xfId="24195" xr:uid="{00000000-0005-0000-0000-0000BBB90000}"/>
    <cellStyle name="Percentuale 15 4 4" xfId="24196" xr:uid="{00000000-0005-0000-0000-0000BCB90000}"/>
    <cellStyle name="Percentuale 15 4 4 2" xfId="45374" xr:uid="{00000000-0005-0000-0000-0000BDB90000}"/>
    <cellStyle name="Percentuale 15 4 5" xfId="24197" xr:uid="{00000000-0005-0000-0000-0000BEB90000}"/>
    <cellStyle name="Percentuale 15 4 6" xfId="24191" xr:uid="{00000000-0005-0000-0000-0000BFB90000}"/>
    <cellStyle name="Percentuale 15 4 7" xfId="2991" xr:uid="{00000000-0005-0000-0000-0000C0B90000}"/>
    <cellStyle name="Percentuale 15 5" xfId="1166" xr:uid="{00000000-0005-0000-0000-0000C1B90000}"/>
    <cellStyle name="Percentuale 15 5 2" xfId="24199" xr:uid="{00000000-0005-0000-0000-0000C2B90000}"/>
    <cellStyle name="Percentuale 15 5 2 2" xfId="45375" xr:uid="{00000000-0005-0000-0000-0000C3B90000}"/>
    <cellStyle name="Percentuale 15 5 3" xfId="24200" xr:uid="{00000000-0005-0000-0000-0000C4B90000}"/>
    <cellStyle name="Percentuale 15 5 4" xfId="24198" xr:uid="{00000000-0005-0000-0000-0000C5B90000}"/>
    <cellStyle name="Percentuale 15 6" xfId="2988" xr:uid="{00000000-0005-0000-0000-0000C6B90000}"/>
    <cellStyle name="Percentuale 15 6 2" xfId="5919" xr:uid="{00000000-0005-0000-0000-0000C7B90000}"/>
    <cellStyle name="Percentuale 15 6 3" xfId="24201" xr:uid="{00000000-0005-0000-0000-0000C8B90000}"/>
    <cellStyle name="Percentuale 15 7" xfId="24176" xr:uid="{00000000-0005-0000-0000-0000C9B90000}"/>
    <cellStyle name="Percentuale 16" xfId="1167" xr:uid="{00000000-0005-0000-0000-0000CAB90000}"/>
    <cellStyle name="Percentuale 16 2" xfId="1168" xr:uid="{00000000-0005-0000-0000-0000CBB90000}"/>
    <cellStyle name="Percentuale 16 2 2" xfId="2993" xr:uid="{00000000-0005-0000-0000-0000CCB90000}"/>
    <cellStyle name="Percentuale 16 2 2 2" xfId="9875" xr:uid="{00000000-0005-0000-0000-0000CDB90000}"/>
    <cellStyle name="Percentuale 16 2 2 3" xfId="24204" xr:uid="{00000000-0005-0000-0000-0000CEB90000}"/>
    <cellStyle name="Percentuale 16 2 3" xfId="9613" xr:uid="{00000000-0005-0000-0000-0000CFB90000}"/>
    <cellStyle name="Percentuale 16 2 3 2" xfId="24205" xr:uid="{00000000-0005-0000-0000-0000D0B90000}"/>
    <cellStyle name="Percentuale 16 2 4" xfId="24206" xr:uid="{00000000-0005-0000-0000-0000D1B90000}"/>
    <cellStyle name="Percentuale 16 2 5" xfId="24203" xr:uid="{00000000-0005-0000-0000-0000D2B90000}"/>
    <cellStyle name="Percentuale 16 3" xfId="1169" xr:uid="{00000000-0005-0000-0000-0000D3B90000}"/>
    <cellStyle name="Percentuale 16 3 2" xfId="1170" xr:uid="{00000000-0005-0000-0000-0000D4B90000}"/>
    <cellStyle name="Percentuale 16 3 2 2" xfId="4720" xr:uid="{00000000-0005-0000-0000-0000D5B90000}"/>
    <cellStyle name="Percentuale 16 3 2 2 2" xfId="24209" xr:uid="{00000000-0005-0000-0000-0000D6B90000}"/>
    <cellStyle name="Percentuale 16 3 2 3" xfId="3893" xr:uid="{00000000-0005-0000-0000-0000D7B90000}"/>
    <cellStyle name="Percentuale 16 3 2 3 2" xfId="10429" xr:uid="{00000000-0005-0000-0000-0000D8B90000}"/>
    <cellStyle name="Percentuale 16 3 2 3 3" xfId="24210" xr:uid="{00000000-0005-0000-0000-0000D9B90000}"/>
    <cellStyle name="Percentuale 16 3 2 4" xfId="24208" xr:uid="{00000000-0005-0000-0000-0000DAB90000}"/>
    <cellStyle name="Percentuale 16 3 3" xfId="2994" xr:uid="{00000000-0005-0000-0000-0000DBB90000}"/>
    <cellStyle name="Percentuale 16 3 3 2" xfId="5459" xr:uid="{00000000-0005-0000-0000-0000DCB90000}"/>
    <cellStyle name="Percentuale 16 3 3 2 2" xfId="24212" xr:uid="{00000000-0005-0000-0000-0000DDB90000}"/>
    <cellStyle name="Percentuale 16 3 3 3" xfId="24213" xr:uid="{00000000-0005-0000-0000-0000DEB90000}"/>
    <cellStyle name="Percentuale 16 3 3 3 2" xfId="45376" xr:uid="{00000000-0005-0000-0000-0000DFB90000}"/>
    <cellStyle name="Percentuale 16 3 3 4" xfId="24211" xr:uid="{00000000-0005-0000-0000-0000E0B90000}"/>
    <cellStyle name="Percentuale 16 3 4" xfId="3383" xr:uid="{00000000-0005-0000-0000-0000E1B90000}"/>
    <cellStyle name="Percentuale 16 3 4 2" xfId="10090" xr:uid="{00000000-0005-0000-0000-0000E2B90000}"/>
    <cellStyle name="Percentuale 16 3 4 3" xfId="24214" xr:uid="{00000000-0005-0000-0000-0000E3B90000}"/>
    <cellStyle name="Percentuale 16 3 5" xfId="8566" xr:uid="{00000000-0005-0000-0000-0000E4B90000}"/>
    <cellStyle name="Percentuale 16 3 5 2" xfId="24215" xr:uid="{00000000-0005-0000-0000-0000E5B90000}"/>
    <cellStyle name="Percentuale 16 3 6" xfId="24216" xr:uid="{00000000-0005-0000-0000-0000E6B90000}"/>
    <cellStyle name="Percentuale 16 3 7" xfId="24207" xr:uid="{00000000-0005-0000-0000-0000E7B90000}"/>
    <cellStyle name="Percentuale 16 3 8" xfId="2018" xr:uid="{00000000-0005-0000-0000-0000E8B90000}"/>
    <cellStyle name="Percentuale 16 4" xfId="1171" xr:uid="{00000000-0005-0000-0000-0000E9B90000}"/>
    <cellStyle name="Percentuale 16 4 2" xfId="5460" xr:uid="{00000000-0005-0000-0000-0000EAB90000}"/>
    <cellStyle name="Percentuale 16 4 2 2" xfId="5461" xr:uid="{00000000-0005-0000-0000-0000EBB90000}"/>
    <cellStyle name="Percentuale 16 4 2 2 2" xfId="24219" xr:uid="{00000000-0005-0000-0000-0000ECB90000}"/>
    <cellStyle name="Percentuale 16 4 2 3" xfId="14218" xr:uid="{00000000-0005-0000-0000-0000EDB90000}"/>
    <cellStyle name="Percentuale 16 4 2 3 2" xfId="24220" xr:uid="{00000000-0005-0000-0000-0000EEB90000}"/>
    <cellStyle name="Percentuale 16 4 2 4" xfId="24218" xr:uid="{00000000-0005-0000-0000-0000EFB90000}"/>
    <cellStyle name="Percentuale 16 4 2 5" xfId="13825" xr:uid="{00000000-0005-0000-0000-0000F0B90000}"/>
    <cellStyle name="Percentuale 16 4 3" xfId="5462" xr:uid="{00000000-0005-0000-0000-0000F1B90000}"/>
    <cellStyle name="Percentuale 16 4 3 2" xfId="24221" xr:uid="{00000000-0005-0000-0000-0000F2B90000}"/>
    <cellStyle name="Percentuale 16 4 4" xfId="24222" xr:uid="{00000000-0005-0000-0000-0000F3B90000}"/>
    <cellStyle name="Percentuale 16 4 4 2" xfId="45377" xr:uid="{00000000-0005-0000-0000-0000F4B90000}"/>
    <cellStyle name="Percentuale 16 4 5" xfId="24223" xr:uid="{00000000-0005-0000-0000-0000F5B90000}"/>
    <cellStyle name="Percentuale 16 4 6" xfId="24217" xr:uid="{00000000-0005-0000-0000-0000F6B90000}"/>
    <cellStyle name="Percentuale 16 4 7" xfId="2995" xr:uid="{00000000-0005-0000-0000-0000F7B90000}"/>
    <cellStyle name="Percentuale 16 5" xfId="1172" xr:uid="{00000000-0005-0000-0000-0000F8B90000}"/>
    <cellStyle name="Percentuale 16 5 2" xfId="24225" xr:uid="{00000000-0005-0000-0000-0000F9B90000}"/>
    <cellStyle name="Percentuale 16 5 2 2" xfId="45378" xr:uid="{00000000-0005-0000-0000-0000FAB90000}"/>
    <cellStyle name="Percentuale 16 5 3" xfId="24226" xr:uid="{00000000-0005-0000-0000-0000FBB90000}"/>
    <cellStyle name="Percentuale 16 5 4" xfId="24224" xr:uid="{00000000-0005-0000-0000-0000FCB90000}"/>
    <cellStyle name="Percentuale 16 6" xfId="2992" xr:uid="{00000000-0005-0000-0000-0000FDB90000}"/>
    <cellStyle name="Percentuale 16 6 2" xfId="5920" xr:uid="{00000000-0005-0000-0000-0000FEB90000}"/>
    <cellStyle name="Percentuale 16 6 3" xfId="24227" xr:uid="{00000000-0005-0000-0000-0000FFB90000}"/>
    <cellStyle name="Percentuale 16 7" xfId="24202" xr:uid="{00000000-0005-0000-0000-000000BA0000}"/>
    <cellStyle name="Percentuale 17" xfId="1173" xr:uid="{00000000-0005-0000-0000-000001BA0000}"/>
    <cellStyle name="Percentuale 17 2" xfId="1174" xr:uid="{00000000-0005-0000-0000-000002BA0000}"/>
    <cellStyle name="Percentuale 17 2 2" xfId="2997" xr:uid="{00000000-0005-0000-0000-000003BA0000}"/>
    <cellStyle name="Percentuale 17 2 2 2" xfId="9876" xr:uid="{00000000-0005-0000-0000-000004BA0000}"/>
    <cellStyle name="Percentuale 17 2 2 3" xfId="24230" xr:uid="{00000000-0005-0000-0000-000005BA0000}"/>
    <cellStyle name="Percentuale 17 2 3" xfId="9614" xr:uid="{00000000-0005-0000-0000-000006BA0000}"/>
    <cellStyle name="Percentuale 17 2 3 2" xfId="24231" xr:uid="{00000000-0005-0000-0000-000007BA0000}"/>
    <cellStyle name="Percentuale 17 2 4" xfId="24232" xr:uid="{00000000-0005-0000-0000-000008BA0000}"/>
    <cellStyle name="Percentuale 17 2 5" xfId="24229" xr:uid="{00000000-0005-0000-0000-000009BA0000}"/>
    <cellStyle name="Percentuale 17 3" xfId="1175" xr:uid="{00000000-0005-0000-0000-00000ABA0000}"/>
    <cellStyle name="Percentuale 17 3 2" xfId="1176" xr:uid="{00000000-0005-0000-0000-00000BBA0000}"/>
    <cellStyle name="Percentuale 17 3 2 2" xfId="4721" xr:uid="{00000000-0005-0000-0000-00000CBA0000}"/>
    <cellStyle name="Percentuale 17 3 2 2 2" xfId="24235" xr:uid="{00000000-0005-0000-0000-00000DBA0000}"/>
    <cellStyle name="Percentuale 17 3 2 3" xfId="3894" xr:uid="{00000000-0005-0000-0000-00000EBA0000}"/>
    <cellStyle name="Percentuale 17 3 2 3 2" xfId="10430" xr:uid="{00000000-0005-0000-0000-00000FBA0000}"/>
    <cellStyle name="Percentuale 17 3 2 3 3" xfId="24236" xr:uid="{00000000-0005-0000-0000-000010BA0000}"/>
    <cellStyle name="Percentuale 17 3 2 4" xfId="24234" xr:uid="{00000000-0005-0000-0000-000011BA0000}"/>
    <cellStyle name="Percentuale 17 3 3" xfId="2998" xr:uid="{00000000-0005-0000-0000-000012BA0000}"/>
    <cellStyle name="Percentuale 17 3 3 2" xfId="5463" xr:uid="{00000000-0005-0000-0000-000013BA0000}"/>
    <cellStyle name="Percentuale 17 3 3 2 2" xfId="24238" xr:uid="{00000000-0005-0000-0000-000014BA0000}"/>
    <cellStyle name="Percentuale 17 3 3 3" xfId="24239" xr:uid="{00000000-0005-0000-0000-000015BA0000}"/>
    <cellStyle name="Percentuale 17 3 3 3 2" xfId="45379" xr:uid="{00000000-0005-0000-0000-000016BA0000}"/>
    <cellStyle name="Percentuale 17 3 3 4" xfId="24237" xr:uid="{00000000-0005-0000-0000-000017BA0000}"/>
    <cellStyle name="Percentuale 17 3 4" xfId="3384" xr:uid="{00000000-0005-0000-0000-000018BA0000}"/>
    <cellStyle name="Percentuale 17 3 4 2" xfId="10091" xr:uid="{00000000-0005-0000-0000-000019BA0000}"/>
    <cellStyle name="Percentuale 17 3 4 3" xfId="24240" xr:uid="{00000000-0005-0000-0000-00001ABA0000}"/>
    <cellStyle name="Percentuale 17 3 5" xfId="8605" xr:uid="{00000000-0005-0000-0000-00001BBA0000}"/>
    <cellStyle name="Percentuale 17 3 5 2" xfId="24241" xr:uid="{00000000-0005-0000-0000-00001CBA0000}"/>
    <cellStyle name="Percentuale 17 3 6" xfId="24242" xr:uid="{00000000-0005-0000-0000-00001DBA0000}"/>
    <cellStyle name="Percentuale 17 3 7" xfId="24233" xr:uid="{00000000-0005-0000-0000-00001EBA0000}"/>
    <cellStyle name="Percentuale 17 3 8" xfId="2019" xr:uid="{00000000-0005-0000-0000-00001FBA0000}"/>
    <cellStyle name="Percentuale 17 4" xfId="1177" xr:uid="{00000000-0005-0000-0000-000020BA0000}"/>
    <cellStyle name="Percentuale 17 4 2" xfId="5464" xr:uid="{00000000-0005-0000-0000-000021BA0000}"/>
    <cellStyle name="Percentuale 17 4 2 2" xfId="5465" xr:uid="{00000000-0005-0000-0000-000022BA0000}"/>
    <cellStyle name="Percentuale 17 4 2 2 2" xfId="24245" xr:uid="{00000000-0005-0000-0000-000023BA0000}"/>
    <cellStyle name="Percentuale 17 4 2 3" xfId="14219" xr:uid="{00000000-0005-0000-0000-000024BA0000}"/>
    <cellStyle name="Percentuale 17 4 2 3 2" xfId="24246" xr:uid="{00000000-0005-0000-0000-000025BA0000}"/>
    <cellStyle name="Percentuale 17 4 2 4" xfId="24244" xr:uid="{00000000-0005-0000-0000-000026BA0000}"/>
    <cellStyle name="Percentuale 17 4 2 5" xfId="13826" xr:uid="{00000000-0005-0000-0000-000027BA0000}"/>
    <cellStyle name="Percentuale 17 4 3" xfId="5466" xr:uid="{00000000-0005-0000-0000-000028BA0000}"/>
    <cellStyle name="Percentuale 17 4 3 2" xfId="24247" xr:uid="{00000000-0005-0000-0000-000029BA0000}"/>
    <cellStyle name="Percentuale 17 4 4" xfId="24248" xr:uid="{00000000-0005-0000-0000-00002ABA0000}"/>
    <cellStyle name="Percentuale 17 4 5" xfId="24249" xr:uid="{00000000-0005-0000-0000-00002BBA0000}"/>
    <cellStyle name="Percentuale 17 4 5 2" xfId="45380" xr:uid="{00000000-0005-0000-0000-00002CBA0000}"/>
    <cellStyle name="Percentuale 17 4 6" xfId="24250" xr:uid="{00000000-0005-0000-0000-00002DBA0000}"/>
    <cellStyle name="Percentuale 17 4 7" xfId="24243" xr:uid="{00000000-0005-0000-0000-00002EBA0000}"/>
    <cellStyle name="Percentuale 17 4 8" xfId="2999" xr:uid="{00000000-0005-0000-0000-00002FBA0000}"/>
    <cellStyle name="Percentuale 17 5" xfId="1178" xr:uid="{00000000-0005-0000-0000-000030BA0000}"/>
    <cellStyle name="Percentuale 17 5 2" xfId="24252" xr:uid="{00000000-0005-0000-0000-000031BA0000}"/>
    <cellStyle name="Percentuale 17 5 3" xfId="24253" xr:uid="{00000000-0005-0000-0000-000032BA0000}"/>
    <cellStyle name="Percentuale 17 5 3 2" xfId="45381" xr:uid="{00000000-0005-0000-0000-000033BA0000}"/>
    <cellStyle name="Percentuale 17 5 4" xfId="24254" xr:uid="{00000000-0005-0000-0000-000034BA0000}"/>
    <cellStyle name="Percentuale 17 5 5" xfId="24251" xr:uid="{00000000-0005-0000-0000-000035BA0000}"/>
    <cellStyle name="Percentuale 17 6" xfId="2996" xr:uid="{00000000-0005-0000-0000-000036BA0000}"/>
    <cellStyle name="Percentuale 17 6 2" xfId="5921" xr:uid="{00000000-0005-0000-0000-000037BA0000}"/>
    <cellStyle name="Percentuale 17 6 3" xfId="24255" xr:uid="{00000000-0005-0000-0000-000038BA0000}"/>
    <cellStyle name="Percentuale 17 7" xfId="24228" xr:uid="{00000000-0005-0000-0000-000039BA0000}"/>
    <cellStyle name="Percentuale 18" xfId="1179" xr:uid="{00000000-0005-0000-0000-00003ABA0000}"/>
    <cellStyle name="Percentuale 18 2" xfId="1180" xr:uid="{00000000-0005-0000-0000-00003BBA0000}"/>
    <cellStyle name="Percentuale 18 2 2" xfId="3001" xr:uid="{00000000-0005-0000-0000-00003CBA0000}"/>
    <cellStyle name="Percentuale 18 2 2 2" xfId="9877" xr:uid="{00000000-0005-0000-0000-00003DBA0000}"/>
    <cellStyle name="Percentuale 18 2 2 3" xfId="24258" xr:uid="{00000000-0005-0000-0000-00003EBA0000}"/>
    <cellStyle name="Percentuale 18 2 3" xfId="9615" xr:uid="{00000000-0005-0000-0000-00003FBA0000}"/>
    <cellStyle name="Percentuale 18 2 3 2" xfId="24259" xr:uid="{00000000-0005-0000-0000-000040BA0000}"/>
    <cellStyle name="Percentuale 18 2 4" xfId="24260" xr:uid="{00000000-0005-0000-0000-000041BA0000}"/>
    <cellStyle name="Percentuale 18 2 4 2" xfId="45382" xr:uid="{00000000-0005-0000-0000-000042BA0000}"/>
    <cellStyle name="Percentuale 18 2 5" xfId="24261" xr:uid="{00000000-0005-0000-0000-000043BA0000}"/>
    <cellStyle name="Percentuale 18 2 6" xfId="24257" xr:uid="{00000000-0005-0000-0000-000044BA0000}"/>
    <cellStyle name="Percentuale 18 3" xfId="1181" xr:uid="{00000000-0005-0000-0000-000045BA0000}"/>
    <cellStyle name="Percentuale 18 3 2" xfId="1182" xr:uid="{00000000-0005-0000-0000-000046BA0000}"/>
    <cellStyle name="Percentuale 18 3 2 2" xfId="4722" xr:uid="{00000000-0005-0000-0000-000047BA0000}"/>
    <cellStyle name="Percentuale 18 3 2 2 2" xfId="24265" xr:uid="{00000000-0005-0000-0000-000048BA0000}"/>
    <cellStyle name="Percentuale 18 3 2 2 3" xfId="24264" xr:uid="{00000000-0005-0000-0000-000049BA0000}"/>
    <cellStyle name="Percentuale 18 3 2 3" xfId="3895" xr:uid="{00000000-0005-0000-0000-00004ABA0000}"/>
    <cellStyle name="Percentuale 18 3 2 3 2" xfId="10431" xr:uid="{00000000-0005-0000-0000-00004BBA0000}"/>
    <cellStyle name="Percentuale 18 3 2 3 3" xfId="24266" xr:uid="{00000000-0005-0000-0000-00004CBA0000}"/>
    <cellStyle name="Percentuale 18 3 2 3 4" xfId="45383" xr:uid="{00000000-0005-0000-0000-00004DBA0000}"/>
    <cellStyle name="Percentuale 18 3 2 4" xfId="24267" xr:uid="{00000000-0005-0000-0000-00004EBA0000}"/>
    <cellStyle name="Percentuale 18 3 2 5" xfId="24263" xr:uid="{00000000-0005-0000-0000-00004FBA0000}"/>
    <cellStyle name="Percentuale 18 3 3" xfId="3002" xr:uid="{00000000-0005-0000-0000-000050BA0000}"/>
    <cellStyle name="Percentuale 18 3 3 2" xfId="5467" xr:uid="{00000000-0005-0000-0000-000051BA0000}"/>
    <cellStyle name="Percentuale 18 3 3 2 2" xfId="24269" xr:uid="{00000000-0005-0000-0000-000052BA0000}"/>
    <cellStyle name="Percentuale 18 3 3 3" xfId="24270" xr:uid="{00000000-0005-0000-0000-000053BA0000}"/>
    <cellStyle name="Percentuale 18 3 3 4" xfId="24271" xr:uid="{00000000-0005-0000-0000-000054BA0000}"/>
    <cellStyle name="Percentuale 18 3 3 4 2" xfId="45384" xr:uid="{00000000-0005-0000-0000-000055BA0000}"/>
    <cellStyle name="Percentuale 18 3 3 5" xfId="24268" xr:uid="{00000000-0005-0000-0000-000056BA0000}"/>
    <cellStyle name="Percentuale 18 3 4" xfId="3385" xr:uid="{00000000-0005-0000-0000-000057BA0000}"/>
    <cellStyle name="Percentuale 18 3 4 2" xfId="10092" xr:uid="{00000000-0005-0000-0000-000058BA0000}"/>
    <cellStyle name="Percentuale 18 3 4 3" xfId="24272" xr:uid="{00000000-0005-0000-0000-000059BA0000}"/>
    <cellStyle name="Percentuale 18 3 5" xfId="7403" xr:uid="{00000000-0005-0000-0000-00005ABA0000}"/>
    <cellStyle name="Percentuale 18 3 5 2" xfId="24273" xr:uid="{00000000-0005-0000-0000-00005BBA0000}"/>
    <cellStyle name="Percentuale 18 3 6" xfId="24274" xr:uid="{00000000-0005-0000-0000-00005CBA0000}"/>
    <cellStyle name="Percentuale 18 3 6 2" xfId="45385" xr:uid="{00000000-0005-0000-0000-00005DBA0000}"/>
    <cellStyle name="Percentuale 18 3 7" xfId="24275" xr:uid="{00000000-0005-0000-0000-00005EBA0000}"/>
    <cellStyle name="Percentuale 18 3 8" xfId="24262" xr:uid="{00000000-0005-0000-0000-00005FBA0000}"/>
    <cellStyle name="Percentuale 18 3 9" xfId="2020" xr:uid="{00000000-0005-0000-0000-000060BA0000}"/>
    <cellStyle name="Percentuale 18 4" xfId="1183" xr:uid="{00000000-0005-0000-0000-000061BA0000}"/>
    <cellStyle name="Percentuale 18 4 2" xfId="5468" xr:uid="{00000000-0005-0000-0000-000062BA0000}"/>
    <cellStyle name="Percentuale 18 4 2 2" xfId="5469" xr:uid="{00000000-0005-0000-0000-000063BA0000}"/>
    <cellStyle name="Percentuale 18 4 2 2 2" xfId="24278" xr:uid="{00000000-0005-0000-0000-000064BA0000}"/>
    <cellStyle name="Percentuale 18 4 2 3" xfId="14220" xr:uid="{00000000-0005-0000-0000-000065BA0000}"/>
    <cellStyle name="Percentuale 18 4 2 3 2" xfId="24279" xr:uid="{00000000-0005-0000-0000-000066BA0000}"/>
    <cellStyle name="Percentuale 18 4 2 4" xfId="24277" xr:uid="{00000000-0005-0000-0000-000067BA0000}"/>
    <cellStyle name="Percentuale 18 4 2 5" xfId="13827" xr:uid="{00000000-0005-0000-0000-000068BA0000}"/>
    <cellStyle name="Percentuale 18 4 3" xfId="5470" xr:uid="{00000000-0005-0000-0000-000069BA0000}"/>
    <cellStyle name="Percentuale 18 4 3 2" xfId="24280" xr:uid="{00000000-0005-0000-0000-00006ABA0000}"/>
    <cellStyle name="Percentuale 18 4 4" xfId="24281" xr:uid="{00000000-0005-0000-0000-00006BBA0000}"/>
    <cellStyle name="Percentuale 18 4 5" xfId="24282" xr:uid="{00000000-0005-0000-0000-00006CBA0000}"/>
    <cellStyle name="Percentuale 18 4 5 2" xfId="45386" xr:uid="{00000000-0005-0000-0000-00006DBA0000}"/>
    <cellStyle name="Percentuale 18 4 6" xfId="24283" xr:uid="{00000000-0005-0000-0000-00006EBA0000}"/>
    <cellStyle name="Percentuale 18 4 7" xfId="24276" xr:uid="{00000000-0005-0000-0000-00006FBA0000}"/>
    <cellStyle name="Percentuale 18 4 8" xfId="3003" xr:uid="{00000000-0005-0000-0000-000070BA0000}"/>
    <cellStyle name="Percentuale 18 5" xfId="1184" xr:uid="{00000000-0005-0000-0000-000071BA0000}"/>
    <cellStyle name="Percentuale 18 5 2" xfId="24285" xr:uid="{00000000-0005-0000-0000-000072BA0000}"/>
    <cellStyle name="Percentuale 18 5 3" xfId="24286" xr:uid="{00000000-0005-0000-0000-000073BA0000}"/>
    <cellStyle name="Percentuale 18 5 3 2" xfId="45387" xr:uid="{00000000-0005-0000-0000-000074BA0000}"/>
    <cellStyle name="Percentuale 18 5 4" xfId="24287" xr:uid="{00000000-0005-0000-0000-000075BA0000}"/>
    <cellStyle name="Percentuale 18 5 5" xfId="24284" xr:uid="{00000000-0005-0000-0000-000076BA0000}"/>
    <cellStyle name="Percentuale 18 6" xfId="3000" xr:uid="{00000000-0005-0000-0000-000077BA0000}"/>
    <cellStyle name="Percentuale 18 6 2" xfId="5922" xr:uid="{00000000-0005-0000-0000-000078BA0000}"/>
    <cellStyle name="Percentuale 18 6 3" xfId="24288" xr:uid="{00000000-0005-0000-0000-000079BA0000}"/>
    <cellStyle name="Percentuale 18 7" xfId="24289" xr:uid="{00000000-0005-0000-0000-00007ABA0000}"/>
    <cellStyle name="Percentuale 18 7 2" xfId="45388" xr:uid="{00000000-0005-0000-0000-00007BBA0000}"/>
    <cellStyle name="Percentuale 18 8" xfId="24256" xr:uid="{00000000-0005-0000-0000-00007CBA0000}"/>
    <cellStyle name="Percentuale 19" xfId="1185" xr:uid="{00000000-0005-0000-0000-00007DBA0000}"/>
    <cellStyle name="Percentuale 19 2" xfId="1186" xr:uid="{00000000-0005-0000-0000-00007EBA0000}"/>
    <cellStyle name="Percentuale 19 2 2" xfId="3005" xr:uid="{00000000-0005-0000-0000-00007FBA0000}"/>
    <cellStyle name="Percentuale 19 2 2 2" xfId="9878" xr:uid="{00000000-0005-0000-0000-000080BA0000}"/>
    <cellStyle name="Percentuale 19 2 2 3" xfId="24292" xr:uid="{00000000-0005-0000-0000-000081BA0000}"/>
    <cellStyle name="Percentuale 19 2 3" xfId="9616" xr:uid="{00000000-0005-0000-0000-000082BA0000}"/>
    <cellStyle name="Percentuale 19 2 3 2" xfId="24293" xr:uid="{00000000-0005-0000-0000-000083BA0000}"/>
    <cellStyle name="Percentuale 19 2 4" xfId="24294" xr:uid="{00000000-0005-0000-0000-000084BA0000}"/>
    <cellStyle name="Percentuale 19 2 4 2" xfId="45389" xr:uid="{00000000-0005-0000-0000-000085BA0000}"/>
    <cellStyle name="Percentuale 19 2 5" xfId="24295" xr:uid="{00000000-0005-0000-0000-000086BA0000}"/>
    <cellStyle name="Percentuale 19 2 6" xfId="24291" xr:uid="{00000000-0005-0000-0000-000087BA0000}"/>
    <cellStyle name="Percentuale 19 3" xfId="1187" xr:uid="{00000000-0005-0000-0000-000088BA0000}"/>
    <cellStyle name="Percentuale 19 3 2" xfId="1188" xr:uid="{00000000-0005-0000-0000-000089BA0000}"/>
    <cellStyle name="Percentuale 19 3 2 2" xfId="4723" xr:uid="{00000000-0005-0000-0000-00008ABA0000}"/>
    <cellStyle name="Percentuale 19 3 2 2 2" xfId="24299" xr:uid="{00000000-0005-0000-0000-00008BBA0000}"/>
    <cellStyle name="Percentuale 19 3 2 2 3" xfId="24298" xr:uid="{00000000-0005-0000-0000-00008CBA0000}"/>
    <cellStyle name="Percentuale 19 3 2 3" xfId="3896" xr:uid="{00000000-0005-0000-0000-00008DBA0000}"/>
    <cellStyle name="Percentuale 19 3 2 3 2" xfId="10432" xr:uid="{00000000-0005-0000-0000-00008EBA0000}"/>
    <cellStyle name="Percentuale 19 3 2 3 3" xfId="24300" xr:uid="{00000000-0005-0000-0000-00008FBA0000}"/>
    <cellStyle name="Percentuale 19 3 2 3 4" xfId="45390" xr:uid="{00000000-0005-0000-0000-000090BA0000}"/>
    <cellStyle name="Percentuale 19 3 2 4" xfId="24301" xr:uid="{00000000-0005-0000-0000-000091BA0000}"/>
    <cellStyle name="Percentuale 19 3 2 5" xfId="24297" xr:uid="{00000000-0005-0000-0000-000092BA0000}"/>
    <cellStyle name="Percentuale 19 3 3" xfId="3006" xr:uid="{00000000-0005-0000-0000-000093BA0000}"/>
    <cellStyle name="Percentuale 19 3 3 2" xfId="5471" xr:uid="{00000000-0005-0000-0000-000094BA0000}"/>
    <cellStyle name="Percentuale 19 3 3 2 2" xfId="24303" xr:uid="{00000000-0005-0000-0000-000095BA0000}"/>
    <cellStyle name="Percentuale 19 3 3 3" xfId="24304" xr:uid="{00000000-0005-0000-0000-000096BA0000}"/>
    <cellStyle name="Percentuale 19 3 3 4" xfId="24305" xr:uid="{00000000-0005-0000-0000-000097BA0000}"/>
    <cellStyle name="Percentuale 19 3 3 4 2" xfId="45391" xr:uid="{00000000-0005-0000-0000-000098BA0000}"/>
    <cellStyle name="Percentuale 19 3 3 5" xfId="24302" xr:uid="{00000000-0005-0000-0000-000099BA0000}"/>
    <cellStyle name="Percentuale 19 3 4" xfId="3386" xr:uid="{00000000-0005-0000-0000-00009ABA0000}"/>
    <cellStyle name="Percentuale 19 3 4 2" xfId="10093" xr:uid="{00000000-0005-0000-0000-00009BBA0000}"/>
    <cellStyle name="Percentuale 19 3 4 3" xfId="24306" xr:uid="{00000000-0005-0000-0000-00009CBA0000}"/>
    <cellStyle name="Percentuale 19 3 5" xfId="8604" xr:uid="{00000000-0005-0000-0000-00009DBA0000}"/>
    <cellStyle name="Percentuale 19 3 5 2" xfId="24307" xr:uid="{00000000-0005-0000-0000-00009EBA0000}"/>
    <cellStyle name="Percentuale 19 3 6" xfId="24308" xr:uid="{00000000-0005-0000-0000-00009FBA0000}"/>
    <cellStyle name="Percentuale 19 3 6 2" xfId="45392" xr:uid="{00000000-0005-0000-0000-0000A0BA0000}"/>
    <cellStyle name="Percentuale 19 3 7" xfId="24309" xr:uid="{00000000-0005-0000-0000-0000A1BA0000}"/>
    <cellStyle name="Percentuale 19 3 8" xfId="24296" xr:uid="{00000000-0005-0000-0000-0000A2BA0000}"/>
    <cellStyle name="Percentuale 19 3 9" xfId="2021" xr:uid="{00000000-0005-0000-0000-0000A3BA0000}"/>
    <cellStyle name="Percentuale 19 4" xfId="1189" xr:uid="{00000000-0005-0000-0000-0000A4BA0000}"/>
    <cellStyle name="Percentuale 19 4 2" xfId="5472" xr:uid="{00000000-0005-0000-0000-0000A5BA0000}"/>
    <cellStyle name="Percentuale 19 4 2 2" xfId="5473" xr:uid="{00000000-0005-0000-0000-0000A6BA0000}"/>
    <cellStyle name="Percentuale 19 4 2 2 2" xfId="24312" xr:uid="{00000000-0005-0000-0000-0000A7BA0000}"/>
    <cellStyle name="Percentuale 19 4 2 3" xfId="14221" xr:uid="{00000000-0005-0000-0000-0000A8BA0000}"/>
    <cellStyle name="Percentuale 19 4 2 3 2" xfId="24313" xr:uid="{00000000-0005-0000-0000-0000A9BA0000}"/>
    <cellStyle name="Percentuale 19 4 2 4" xfId="24311" xr:uid="{00000000-0005-0000-0000-0000AABA0000}"/>
    <cellStyle name="Percentuale 19 4 2 5" xfId="13828" xr:uid="{00000000-0005-0000-0000-0000ABBA0000}"/>
    <cellStyle name="Percentuale 19 4 3" xfId="5474" xr:uid="{00000000-0005-0000-0000-0000ACBA0000}"/>
    <cellStyle name="Percentuale 19 4 3 2" xfId="24314" xr:uid="{00000000-0005-0000-0000-0000ADBA0000}"/>
    <cellStyle name="Percentuale 19 4 4" xfId="24315" xr:uid="{00000000-0005-0000-0000-0000AEBA0000}"/>
    <cellStyle name="Percentuale 19 4 5" xfId="24316" xr:uid="{00000000-0005-0000-0000-0000AFBA0000}"/>
    <cellStyle name="Percentuale 19 4 5 2" xfId="45393" xr:uid="{00000000-0005-0000-0000-0000B0BA0000}"/>
    <cellStyle name="Percentuale 19 4 6" xfId="24317" xr:uid="{00000000-0005-0000-0000-0000B1BA0000}"/>
    <cellStyle name="Percentuale 19 4 7" xfId="24310" xr:uid="{00000000-0005-0000-0000-0000B2BA0000}"/>
    <cellStyle name="Percentuale 19 4 8" xfId="3007" xr:uid="{00000000-0005-0000-0000-0000B3BA0000}"/>
    <cellStyle name="Percentuale 19 5" xfId="1190" xr:uid="{00000000-0005-0000-0000-0000B4BA0000}"/>
    <cellStyle name="Percentuale 19 5 2" xfId="24319" xr:uid="{00000000-0005-0000-0000-0000B5BA0000}"/>
    <cellStyle name="Percentuale 19 5 3" xfId="24320" xr:uid="{00000000-0005-0000-0000-0000B6BA0000}"/>
    <cellStyle name="Percentuale 19 5 3 2" xfId="45394" xr:uid="{00000000-0005-0000-0000-0000B7BA0000}"/>
    <cellStyle name="Percentuale 19 5 4" xfId="24321" xr:uid="{00000000-0005-0000-0000-0000B8BA0000}"/>
    <cellStyle name="Percentuale 19 5 5" xfId="24318" xr:uid="{00000000-0005-0000-0000-0000B9BA0000}"/>
    <cellStyle name="Percentuale 19 6" xfId="3004" xr:uid="{00000000-0005-0000-0000-0000BABA0000}"/>
    <cellStyle name="Percentuale 19 6 2" xfId="5923" xr:uid="{00000000-0005-0000-0000-0000BBBA0000}"/>
    <cellStyle name="Percentuale 19 6 3" xfId="24322" xr:uid="{00000000-0005-0000-0000-0000BCBA0000}"/>
    <cellStyle name="Percentuale 19 7" xfId="24323" xr:uid="{00000000-0005-0000-0000-0000BDBA0000}"/>
    <cellStyle name="Percentuale 19 7 2" xfId="45395" xr:uid="{00000000-0005-0000-0000-0000BEBA0000}"/>
    <cellStyle name="Percentuale 19 8" xfId="24290" xr:uid="{00000000-0005-0000-0000-0000BFBA0000}"/>
    <cellStyle name="Percentuale 2" xfId="1191" xr:uid="{00000000-0005-0000-0000-0000C0BA0000}"/>
    <cellStyle name="Percentuale 2 2" xfId="1192" xr:uid="{00000000-0005-0000-0000-0000C1BA0000}"/>
    <cellStyle name="Percentuale 2 2 2" xfId="3009" xr:uid="{00000000-0005-0000-0000-0000C2BA0000}"/>
    <cellStyle name="Percentuale 2 2 2 2" xfId="9879" xr:uid="{00000000-0005-0000-0000-0000C3BA0000}"/>
    <cellStyle name="Percentuale 2 2 2 3" xfId="24326" xr:uid="{00000000-0005-0000-0000-0000C4BA0000}"/>
    <cellStyle name="Percentuale 2 2 3" xfId="9617" xr:uid="{00000000-0005-0000-0000-0000C5BA0000}"/>
    <cellStyle name="Percentuale 2 2 3 2" xfId="24327" xr:uid="{00000000-0005-0000-0000-0000C6BA0000}"/>
    <cellStyle name="Percentuale 2 2 4" xfId="24328" xr:uid="{00000000-0005-0000-0000-0000C7BA0000}"/>
    <cellStyle name="Percentuale 2 2 4 2" xfId="45396" xr:uid="{00000000-0005-0000-0000-0000C8BA0000}"/>
    <cellStyle name="Percentuale 2 2 5" xfId="24329" xr:uid="{00000000-0005-0000-0000-0000C9BA0000}"/>
    <cellStyle name="Percentuale 2 2 6" xfId="24325" xr:uid="{00000000-0005-0000-0000-0000CABA0000}"/>
    <cellStyle name="Percentuale 2 3" xfId="1193" xr:uid="{00000000-0005-0000-0000-0000CBBA0000}"/>
    <cellStyle name="Percentuale 2 3 2" xfId="1194" xr:uid="{00000000-0005-0000-0000-0000CCBA0000}"/>
    <cellStyle name="Percentuale 2 3 2 2" xfId="4724" xr:uid="{00000000-0005-0000-0000-0000CDBA0000}"/>
    <cellStyle name="Percentuale 2 3 2 2 2" xfId="24333" xr:uid="{00000000-0005-0000-0000-0000CEBA0000}"/>
    <cellStyle name="Percentuale 2 3 2 2 3" xfId="24332" xr:uid="{00000000-0005-0000-0000-0000CFBA0000}"/>
    <cellStyle name="Percentuale 2 3 2 3" xfId="3897" xr:uid="{00000000-0005-0000-0000-0000D0BA0000}"/>
    <cellStyle name="Percentuale 2 3 2 3 2" xfId="10433" xr:uid="{00000000-0005-0000-0000-0000D1BA0000}"/>
    <cellStyle name="Percentuale 2 3 2 3 3" xfId="24334" xr:uid="{00000000-0005-0000-0000-0000D2BA0000}"/>
    <cellStyle name="Percentuale 2 3 2 3 4" xfId="45397" xr:uid="{00000000-0005-0000-0000-0000D3BA0000}"/>
    <cellStyle name="Percentuale 2 3 2 4" xfId="24335" xr:uid="{00000000-0005-0000-0000-0000D4BA0000}"/>
    <cellStyle name="Percentuale 2 3 2 5" xfId="24331" xr:uid="{00000000-0005-0000-0000-0000D5BA0000}"/>
    <cellStyle name="Percentuale 2 3 3" xfId="3010" xr:uid="{00000000-0005-0000-0000-0000D6BA0000}"/>
    <cellStyle name="Percentuale 2 3 3 2" xfId="5475" xr:uid="{00000000-0005-0000-0000-0000D7BA0000}"/>
    <cellStyle name="Percentuale 2 3 3 2 2" xfId="24337" xr:uid="{00000000-0005-0000-0000-0000D8BA0000}"/>
    <cellStyle name="Percentuale 2 3 3 3" xfId="24338" xr:uid="{00000000-0005-0000-0000-0000D9BA0000}"/>
    <cellStyle name="Percentuale 2 3 3 4" xfId="24339" xr:uid="{00000000-0005-0000-0000-0000DABA0000}"/>
    <cellStyle name="Percentuale 2 3 3 4 2" xfId="45398" xr:uid="{00000000-0005-0000-0000-0000DBBA0000}"/>
    <cellStyle name="Percentuale 2 3 3 5" xfId="24336" xr:uid="{00000000-0005-0000-0000-0000DCBA0000}"/>
    <cellStyle name="Percentuale 2 3 4" xfId="3387" xr:uid="{00000000-0005-0000-0000-0000DDBA0000}"/>
    <cellStyle name="Percentuale 2 3 4 2" xfId="10094" xr:uid="{00000000-0005-0000-0000-0000DEBA0000}"/>
    <cellStyle name="Percentuale 2 3 4 3" xfId="24340" xr:uid="{00000000-0005-0000-0000-0000DFBA0000}"/>
    <cellStyle name="Percentuale 2 3 5" xfId="7729" xr:uid="{00000000-0005-0000-0000-0000E0BA0000}"/>
    <cellStyle name="Percentuale 2 3 5 2" xfId="24341" xr:uid="{00000000-0005-0000-0000-0000E1BA0000}"/>
    <cellStyle name="Percentuale 2 3 6" xfId="24342" xr:uid="{00000000-0005-0000-0000-0000E2BA0000}"/>
    <cellStyle name="Percentuale 2 3 6 2" xfId="45399" xr:uid="{00000000-0005-0000-0000-0000E3BA0000}"/>
    <cellStyle name="Percentuale 2 3 7" xfId="24343" xr:uid="{00000000-0005-0000-0000-0000E4BA0000}"/>
    <cellStyle name="Percentuale 2 3 8" xfId="24330" xr:uid="{00000000-0005-0000-0000-0000E5BA0000}"/>
    <cellStyle name="Percentuale 2 3 9" xfId="2022" xr:uid="{00000000-0005-0000-0000-0000E6BA0000}"/>
    <cellStyle name="Percentuale 2 4" xfId="1195" xr:uid="{00000000-0005-0000-0000-0000E7BA0000}"/>
    <cellStyle name="Percentuale 2 4 2" xfId="5476" xr:uid="{00000000-0005-0000-0000-0000E8BA0000}"/>
    <cellStyle name="Percentuale 2 4 2 2" xfId="5477" xr:uid="{00000000-0005-0000-0000-0000E9BA0000}"/>
    <cellStyle name="Percentuale 2 4 2 2 2" xfId="24346" xr:uid="{00000000-0005-0000-0000-0000EABA0000}"/>
    <cellStyle name="Percentuale 2 4 2 3" xfId="14222" xr:uid="{00000000-0005-0000-0000-0000EBBA0000}"/>
    <cellStyle name="Percentuale 2 4 2 3 2" xfId="24347" xr:uid="{00000000-0005-0000-0000-0000ECBA0000}"/>
    <cellStyle name="Percentuale 2 4 2 4" xfId="24345" xr:uid="{00000000-0005-0000-0000-0000EDBA0000}"/>
    <cellStyle name="Percentuale 2 4 2 5" xfId="13829" xr:uid="{00000000-0005-0000-0000-0000EEBA0000}"/>
    <cellStyle name="Percentuale 2 4 3" xfId="5478" xr:uid="{00000000-0005-0000-0000-0000EFBA0000}"/>
    <cellStyle name="Percentuale 2 4 3 2" xfId="24348" xr:uid="{00000000-0005-0000-0000-0000F0BA0000}"/>
    <cellStyle name="Percentuale 2 4 4" xfId="24349" xr:uid="{00000000-0005-0000-0000-0000F1BA0000}"/>
    <cellStyle name="Percentuale 2 4 5" xfId="24350" xr:uid="{00000000-0005-0000-0000-0000F2BA0000}"/>
    <cellStyle name="Percentuale 2 4 5 2" xfId="45400" xr:uid="{00000000-0005-0000-0000-0000F3BA0000}"/>
    <cellStyle name="Percentuale 2 4 6" xfId="24351" xr:uid="{00000000-0005-0000-0000-0000F4BA0000}"/>
    <cellStyle name="Percentuale 2 4 7" xfId="24344" xr:uid="{00000000-0005-0000-0000-0000F5BA0000}"/>
    <cellStyle name="Percentuale 2 4 8" xfId="3011" xr:uid="{00000000-0005-0000-0000-0000F6BA0000}"/>
    <cellStyle name="Percentuale 2 5" xfId="1196" xr:uid="{00000000-0005-0000-0000-0000F7BA0000}"/>
    <cellStyle name="Percentuale 2 5 2" xfId="24353" xr:uid="{00000000-0005-0000-0000-0000F8BA0000}"/>
    <cellStyle name="Percentuale 2 5 3" xfId="24354" xr:uid="{00000000-0005-0000-0000-0000F9BA0000}"/>
    <cellStyle name="Percentuale 2 5 3 2" xfId="45401" xr:uid="{00000000-0005-0000-0000-0000FABA0000}"/>
    <cellStyle name="Percentuale 2 5 4" xfId="24355" xr:uid="{00000000-0005-0000-0000-0000FBBA0000}"/>
    <cellStyle name="Percentuale 2 5 5" xfId="24352" xr:uid="{00000000-0005-0000-0000-0000FCBA0000}"/>
    <cellStyle name="Percentuale 2 6" xfId="3008" xr:uid="{00000000-0005-0000-0000-0000FDBA0000}"/>
    <cellStyle name="Percentuale 2 6 2" xfId="5924" xr:uid="{00000000-0005-0000-0000-0000FEBA0000}"/>
    <cellStyle name="Percentuale 2 6 3" xfId="24356" xr:uid="{00000000-0005-0000-0000-0000FFBA0000}"/>
    <cellStyle name="Percentuale 2 7" xfId="24357" xr:uid="{00000000-0005-0000-0000-000000BB0000}"/>
    <cellStyle name="Percentuale 2 7 2" xfId="45402" xr:uid="{00000000-0005-0000-0000-000001BB0000}"/>
    <cellStyle name="Percentuale 2 8" xfId="24324" xr:uid="{00000000-0005-0000-0000-000002BB0000}"/>
    <cellStyle name="Percentuale 20" xfId="1197" xr:uid="{00000000-0005-0000-0000-000003BB0000}"/>
    <cellStyle name="Percentuale 20 2" xfId="1198" xr:uid="{00000000-0005-0000-0000-000004BB0000}"/>
    <cellStyle name="Percentuale 20 2 2" xfId="3013" xr:uid="{00000000-0005-0000-0000-000005BB0000}"/>
    <cellStyle name="Percentuale 20 2 2 2" xfId="9880" xr:uid="{00000000-0005-0000-0000-000006BB0000}"/>
    <cellStyle name="Percentuale 20 2 2 3" xfId="24360" xr:uid="{00000000-0005-0000-0000-000007BB0000}"/>
    <cellStyle name="Percentuale 20 2 3" xfId="9618" xr:uid="{00000000-0005-0000-0000-000008BB0000}"/>
    <cellStyle name="Percentuale 20 2 3 2" xfId="24361" xr:uid="{00000000-0005-0000-0000-000009BB0000}"/>
    <cellStyle name="Percentuale 20 2 4" xfId="24362" xr:uid="{00000000-0005-0000-0000-00000ABB0000}"/>
    <cellStyle name="Percentuale 20 2 4 2" xfId="45403" xr:uid="{00000000-0005-0000-0000-00000BBB0000}"/>
    <cellStyle name="Percentuale 20 2 5" xfId="24363" xr:uid="{00000000-0005-0000-0000-00000CBB0000}"/>
    <cellStyle name="Percentuale 20 2 6" xfId="24359" xr:uid="{00000000-0005-0000-0000-00000DBB0000}"/>
    <cellStyle name="Percentuale 20 3" xfId="1199" xr:uid="{00000000-0005-0000-0000-00000EBB0000}"/>
    <cellStyle name="Percentuale 20 3 2" xfId="1200" xr:uid="{00000000-0005-0000-0000-00000FBB0000}"/>
    <cellStyle name="Percentuale 20 3 2 2" xfId="4725" xr:uid="{00000000-0005-0000-0000-000010BB0000}"/>
    <cellStyle name="Percentuale 20 3 2 2 2" xfId="24367" xr:uid="{00000000-0005-0000-0000-000011BB0000}"/>
    <cellStyle name="Percentuale 20 3 2 2 3" xfId="24366" xr:uid="{00000000-0005-0000-0000-000012BB0000}"/>
    <cellStyle name="Percentuale 20 3 2 3" xfId="3898" xr:uid="{00000000-0005-0000-0000-000013BB0000}"/>
    <cellStyle name="Percentuale 20 3 2 3 2" xfId="10434" xr:uid="{00000000-0005-0000-0000-000014BB0000}"/>
    <cellStyle name="Percentuale 20 3 2 3 3" xfId="24368" xr:uid="{00000000-0005-0000-0000-000015BB0000}"/>
    <cellStyle name="Percentuale 20 3 2 3 4" xfId="45404" xr:uid="{00000000-0005-0000-0000-000016BB0000}"/>
    <cellStyle name="Percentuale 20 3 2 4" xfId="24369" xr:uid="{00000000-0005-0000-0000-000017BB0000}"/>
    <cellStyle name="Percentuale 20 3 2 5" xfId="24365" xr:uid="{00000000-0005-0000-0000-000018BB0000}"/>
    <cellStyle name="Percentuale 20 3 3" xfId="3014" xr:uid="{00000000-0005-0000-0000-000019BB0000}"/>
    <cellStyle name="Percentuale 20 3 3 2" xfId="5479" xr:uid="{00000000-0005-0000-0000-00001ABB0000}"/>
    <cellStyle name="Percentuale 20 3 3 2 2" xfId="24371" xr:uid="{00000000-0005-0000-0000-00001BBB0000}"/>
    <cellStyle name="Percentuale 20 3 3 3" xfId="24372" xr:uid="{00000000-0005-0000-0000-00001CBB0000}"/>
    <cellStyle name="Percentuale 20 3 3 4" xfId="24373" xr:uid="{00000000-0005-0000-0000-00001DBB0000}"/>
    <cellStyle name="Percentuale 20 3 3 4 2" xfId="45405" xr:uid="{00000000-0005-0000-0000-00001EBB0000}"/>
    <cellStyle name="Percentuale 20 3 3 5" xfId="24370" xr:uid="{00000000-0005-0000-0000-00001FBB0000}"/>
    <cellStyle name="Percentuale 20 3 4" xfId="3388" xr:uid="{00000000-0005-0000-0000-000020BB0000}"/>
    <cellStyle name="Percentuale 20 3 4 2" xfId="10095" xr:uid="{00000000-0005-0000-0000-000021BB0000}"/>
    <cellStyle name="Percentuale 20 3 4 3" xfId="24374" xr:uid="{00000000-0005-0000-0000-000022BB0000}"/>
    <cellStyle name="Percentuale 20 3 5" xfId="7453" xr:uid="{00000000-0005-0000-0000-000023BB0000}"/>
    <cellStyle name="Percentuale 20 3 5 2" xfId="24375" xr:uid="{00000000-0005-0000-0000-000024BB0000}"/>
    <cellStyle name="Percentuale 20 3 6" xfId="24376" xr:uid="{00000000-0005-0000-0000-000025BB0000}"/>
    <cellStyle name="Percentuale 20 3 6 2" xfId="45406" xr:uid="{00000000-0005-0000-0000-000026BB0000}"/>
    <cellStyle name="Percentuale 20 3 7" xfId="24377" xr:uid="{00000000-0005-0000-0000-000027BB0000}"/>
    <cellStyle name="Percentuale 20 3 8" xfId="24364" xr:uid="{00000000-0005-0000-0000-000028BB0000}"/>
    <cellStyle name="Percentuale 20 3 9" xfId="2023" xr:uid="{00000000-0005-0000-0000-000029BB0000}"/>
    <cellStyle name="Percentuale 20 4" xfId="1201" xr:uid="{00000000-0005-0000-0000-00002ABB0000}"/>
    <cellStyle name="Percentuale 20 4 2" xfId="5480" xr:uid="{00000000-0005-0000-0000-00002BBB0000}"/>
    <cellStyle name="Percentuale 20 4 2 2" xfId="5481" xr:uid="{00000000-0005-0000-0000-00002CBB0000}"/>
    <cellStyle name="Percentuale 20 4 2 2 2" xfId="24380" xr:uid="{00000000-0005-0000-0000-00002DBB0000}"/>
    <cellStyle name="Percentuale 20 4 2 3" xfId="14223" xr:uid="{00000000-0005-0000-0000-00002EBB0000}"/>
    <cellStyle name="Percentuale 20 4 2 3 2" xfId="24381" xr:uid="{00000000-0005-0000-0000-00002FBB0000}"/>
    <cellStyle name="Percentuale 20 4 2 4" xfId="24379" xr:uid="{00000000-0005-0000-0000-000030BB0000}"/>
    <cellStyle name="Percentuale 20 4 2 5" xfId="13830" xr:uid="{00000000-0005-0000-0000-000031BB0000}"/>
    <cellStyle name="Percentuale 20 4 3" xfId="5482" xr:uid="{00000000-0005-0000-0000-000032BB0000}"/>
    <cellStyle name="Percentuale 20 4 3 2" xfId="24382" xr:uid="{00000000-0005-0000-0000-000033BB0000}"/>
    <cellStyle name="Percentuale 20 4 4" xfId="24383" xr:uid="{00000000-0005-0000-0000-000034BB0000}"/>
    <cellStyle name="Percentuale 20 4 5" xfId="24384" xr:uid="{00000000-0005-0000-0000-000035BB0000}"/>
    <cellStyle name="Percentuale 20 4 5 2" xfId="45407" xr:uid="{00000000-0005-0000-0000-000036BB0000}"/>
    <cellStyle name="Percentuale 20 4 6" xfId="24385" xr:uid="{00000000-0005-0000-0000-000037BB0000}"/>
    <cellStyle name="Percentuale 20 4 7" xfId="24378" xr:uid="{00000000-0005-0000-0000-000038BB0000}"/>
    <cellStyle name="Percentuale 20 4 8" xfId="3015" xr:uid="{00000000-0005-0000-0000-000039BB0000}"/>
    <cellStyle name="Percentuale 20 5" xfId="1202" xr:uid="{00000000-0005-0000-0000-00003ABB0000}"/>
    <cellStyle name="Percentuale 20 5 2" xfId="24387" xr:uid="{00000000-0005-0000-0000-00003BBB0000}"/>
    <cellStyle name="Percentuale 20 5 3" xfId="24388" xr:uid="{00000000-0005-0000-0000-00003CBB0000}"/>
    <cellStyle name="Percentuale 20 5 3 2" xfId="45408" xr:uid="{00000000-0005-0000-0000-00003DBB0000}"/>
    <cellStyle name="Percentuale 20 5 4" xfId="24389" xr:uid="{00000000-0005-0000-0000-00003EBB0000}"/>
    <cellStyle name="Percentuale 20 5 5" xfId="24386" xr:uid="{00000000-0005-0000-0000-00003FBB0000}"/>
    <cellStyle name="Percentuale 20 6" xfId="3012" xr:uid="{00000000-0005-0000-0000-000040BB0000}"/>
    <cellStyle name="Percentuale 20 6 2" xfId="5925" xr:uid="{00000000-0005-0000-0000-000041BB0000}"/>
    <cellStyle name="Percentuale 20 6 3" xfId="24390" xr:uid="{00000000-0005-0000-0000-000042BB0000}"/>
    <cellStyle name="Percentuale 20 7" xfId="24391" xr:uid="{00000000-0005-0000-0000-000043BB0000}"/>
    <cellStyle name="Percentuale 20 7 2" xfId="45409" xr:uid="{00000000-0005-0000-0000-000044BB0000}"/>
    <cellStyle name="Percentuale 20 8" xfId="24358" xr:uid="{00000000-0005-0000-0000-000045BB0000}"/>
    <cellStyle name="Percentuale 21" xfId="1203" xr:uid="{00000000-0005-0000-0000-000046BB0000}"/>
    <cellStyle name="Percentuale 21 2" xfId="1204" xr:uid="{00000000-0005-0000-0000-000047BB0000}"/>
    <cellStyle name="Percentuale 21 2 2" xfId="3017" xr:uid="{00000000-0005-0000-0000-000048BB0000}"/>
    <cellStyle name="Percentuale 21 2 2 2" xfId="9881" xr:uid="{00000000-0005-0000-0000-000049BB0000}"/>
    <cellStyle name="Percentuale 21 2 2 3" xfId="24394" xr:uid="{00000000-0005-0000-0000-00004ABB0000}"/>
    <cellStyle name="Percentuale 21 2 3" xfId="9619" xr:uid="{00000000-0005-0000-0000-00004BBB0000}"/>
    <cellStyle name="Percentuale 21 2 3 2" xfId="24395" xr:uid="{00000000-0005-0000-0000-00004CBB0000}"/>
    <cellStyle name="Percentuale 21 2 4" xfId="24396" xr:uid="{00000000-0005-0000-0000-00004DBB0000}"/>
    <cellStyle name="Percentuale 21 2 4 2" xfId="45410" xr:uid="{00000000-0005-0000-0000-00004EBB0000}"/>
    <cellStyle name="Percentuale 21 2 5" xfId="24397" xr:uid="{00000000-0005-0000-0000-00004FBB0000}"/>
    <cellStyle name="Percentuale 21 2 6" xfId="24393" xr:uid="{00000000-0005-0000-0000-000050BB0000}"/>
    <cellStyle name="Percentuale 21 3" xfId="1205" xr:uid="{00000000-0005-0000-0000-000051BB0000}"/>
    <cellStyle name="Percentuale 21 3 2" xfId="1206" xr:uid="{00000000-0005-0000-0000-000052BB0000}"/>
    <cellStyle name="Percentuale 21 3 2 2" xfId="4726" xr:uid="{00000000-0005-0000-0000-000053BB0000}"/>
    <cellStyle name="Percentuale 21 3 2 2 2" xfId="24401" xr:uid="{00000000-0005-0000-0000-000054BB0000}"/>
    <cellStyle name="Percentuale 21 3 2 2 3" xfId="24400" xr:uid="{00000000-0005-0000-0000-000055BB0000}"/>
    <cellStyle name="Percentuale 21 3 2 3" xfId="3899" xr:uid="{00000000-0005-0000-0000-000056BB0000}"/>
    <cellStyle name="Percentuale 21 3 2 3 2" xfId="10435" xr:uid="{00000000-0005-0000-0000-000057BB0000}"/>
    <cellStyle name="Percentuale 21 3 2 3 3" xfId="24402" xr:uid="{00000000-0005-0000-0000-000058BB0000}"/>
    <cellStyle name="Percentuale 21 3 2 3 4" xfId="45411" xr:uid="{00000000-0005-0000-0000-000059BB0000}"/>
    <cellStyle name="Percentuale 21 3 2 4" xfId="24403" xr:uid="{00000000-0005-0000-0000-00005ABB0000}"/>
    <cellStyle name="Percentuale 21 3 2 5" xfId="24399" xr:uid="{00000000-0005-0000-0000-00005BBB0000}"/>
    <cellStyle name="Percentuale 21 3 3" xfId="3018" xr:uid="{00000000-0005-0000-0000-00005CBB0000}"/>
    <cellStyle name="Percentuale 21 3 3 2" xfId="5483" xr:uid="{00000000-0005-0000-0000-00005DBB0000}"/>
    <cellStyle name="Percentuale 21 3 3 2 2" xfId="24405" xr:uid="{00000000-0005-0000-0000-00005EBB0000}"/>
    <cellStyle name="Percentuale 21 3 3 3" xfId="24406" xr:uid="{00000000-0005-0000-0000-00005FBB0000}"/>
    <cellStyle name="Percentuale 21 3 3 4" xfId="24407" xr:uid="{00000000-0005-0000-0000-000060BB0000}"/>
    <cellStyle name="Percentuale 21 3 3 4 2" xfId="45412" xr:uid="{00000000-0005-0000-0000-000061BB0000}"/>
    <cellStyle name="Percentuale 21 3 3 5" xfId="24404" xr:uid="{00000000-0005-0000-0000-000062BB0000}"/>
    <cellStyle name="Percentuale 21 3 4" xfId="3389" xr:uid="{00000000-0005-0000-0000-000063BB0000}"/>
    <cellStyle name="Percentuale 21 3 4 2" xfId="10096" xr:uid="{00000000-0005-0000-0000-000064BB0000}"/>
    <cellStyle name="Percentuale 21 3 4 3" xfId="24408" xr:uid="{00000000-0005-0000-0000-000065BB0000}"/>
    <cellStyle name="Percentuale 21 3 5" xfId="8569" xr:uid="{00000000-0005-0000-0000-000066BB0000}"/>
    <cellStyle name="Percentuale 21 3 5 2" xfId="24409" xr:uid="{00000000-0005-0000-0000-000067BB0000}"/>
    <cellStyle name="Percentuale 21 3 6" xfId="24410" xr:uid="{00000000-0005-0000-0000-000068BB0000}"/>
    <cellStyle name="Percentuale 21 3 6 2" xfId="45413" xr:uid="{00000000-0005-0000-0000-000069BB0000}"/>
    <cellStyle name="Percentuale 21 3 7" xfId="24411" xr:uid="{00000000-0005-0000-0000-00006ABB0000}"/>
    <cellStyle name="Percentuale 21 3 8" xfId="24398" xr:uid="{00000000-0005-0000-0000-00006BBB0000}"/>
    <cellStyle name="Percentuale 21 3 9" xfId="2024" xr:uid="{00000000-0005-0000-0000-00006CBB0000}"/>
    <cellStyle name="Percentuale 21 4" xfId="1207" xr:uid="{00000000-0005-0000-0000-00006DBB0000}"/>
    <cellStyle name="Percentuale 21 4 2" xfId="5484" xr:uid="{00000000-0005-0000-0000-00006EBB0000}"/>
    <cellStyle name="Percentuale 21 4 2 2" xfId="5485" xr:uid="{00000000-0005-0000-0000-00006FBB0000}"/>
    <cellStyle name="Percentuale 21 4 2 2 2" xfId="24414" xr:uid="{00000000-0005-0000-0000-000070BB0000}"/>
    <cellStyle name="Percentuale 21 4 2 3" xfId="14224" xr:uid="{00000000-0005-0000-0000-000071BB0000}"/>
    <cellStyle name="Percentuale 21 4 2 3 2" xfId="24415" xr:uid="{00000000-0005-0000-0000-000072BB0000}"/>
    <cellStyle name="Percentuale 21 4 2 4" xfId="24413" xr:uid="{00000000-0005-0000-0000-000073BB0000}"/>
    <cellStyle name="Percentuale 21 4 2 5" xfId="13831" xr:uid="{00000000-0005-0000-0000-000074BB0000}"/>
    <cellStyle name="Percentuale 21 4 3" xfId="5486" xr:uid="{00000000-0005-0000-0000-000075BB0000}"/>
    <cellStyle name="Percentuale 21 4 3 2" xfId="24416" xr:uid="{00000000-0005-0000-0000-000076BB0000}"/>
    <cellStyle name="Percentuale 21 4 4" xfId="24417" xr:uid="{00000000-0005-0000-0000-000077BB0000}"/>
    <cellStyle name="Percentuale 21 4 5" xfId="24418" xr:uid="{00000000-0005-0000-0000-000078BB0000}"/>
    <cellStyle name="Percentuale 21 4 5 2" xfId="45414" xr:uid="{00000000-0005-0000-0000-000079BB0000}"/>
    <cellStyle name="Percentuale 21 4 6" xfId="24419" xr:uid="{00000000-0005-0000-0000-00007ABB0000}"/>
    <cellStyle name="Percentuale 21 4 7" xfId="24412" xr:uid="{00000000-0005-0000-0000-00007BBB0000}"/>
    <cellStyle name="Percentuale 21 4 8" xfId="3019" xr:uid="{00000000-0005-0000-0000-00007CBB0000}"/>
    <cellStyle name="Percentuale 21 5" xfId="1208" xr:uid="{00000000-0005-0000-0000-00007DBB0000}"/>
    <cellStyle name="Percentuale 21 5 2" xfId="24421" xr:uid="{00000000-0005-0000-0000-00007EBB0000}"/>
    <cellStyle name="Percentuale 21 5 3" xfId="24422" xr:uid="{00000000-0005-0000-0000-00007FBB0000}"/>
    <cellStyle name="Percentuale 21 5 3 2" xfId="45415" xr:uid="{00000000-0005-0000-0000-000080BB0000}"/>
    <cellStyle name="Percentuale 21 5 4" xfId="24423" xr:uid="{00000000-0005-0000-0000-000081BB0000}"/>
    <cellStyle name="Percentuale 21 5 5" xfId="24420" xr:uid="{00000000-0005-0000-0000-000082BB0000}"/>
    <cellStyle name="Percentuale 21 6" xfId="3016" xr:uid="{00000000-0005-0000-0000-000083BB0000}"/>
    <cellStyle name="Percentuale 21 6 2" xfId="5926" xr:uid="{00000000-0005-0000-0000-000084BB0000}"/>
    <cellStyle name="Percentuale 21 6 3" xfId="24424" xr:uid="{00000000-0005-0000-0000-000085BB0000}"/>
    <cellStyle name="Percentuale 21 7" xfId="24425" xr:uid="{00000000-0005-0000-0000-000086BB0000}"/>
    <cellStyle name="Percentuale 21 7 2" xfId="45416" xr:uid="{00000000-0005-0000-0000-000087BB0000}"/>
    <cellStyle name="Percentuale 21 8" xfId="24392" xr:uid="{00000000-0005-0000-0000-000088BB0000}"/>
    <cellStyle name="Percentuale 22" xfId="1209" xr:uid="{00000000-0005-0000-0000-000089BB0000}"/>
    <cellStyle name="Percentuale 22 2" xfId="1210" xr:uid="{00000000-0005-0000-0000-00008ABB0000}"/>
    <cellStyle name="Percentuale 22 2 2" xfId="3021" xr:uid="{00000000-0005-0000-0000-00008BBB0000}"/>
    <cellStyle name="Percentuale 22 2 2 2" xfId="9882" xr:uid="{00000000-0005-0000-0000-00008CBB0000}"/>
    <cellStyle name="Percentuale 22 2 2 3" xfId="24428" xr:uid="{00000000-0005-0000-0000-00008DBB0000}"/>
    <cellStyle name="Percentuale 22 2 3" xfId="9620" xr:uid="{00000000-0005-0000-0000-00008EBB0000}"/>
    <cellStyle name="Percentuale 22 2 3 2" xfId="24429" xr:uid="{00000000-0005-0000-0000-00008FBB0000}"/>
    <cellStyle name="Percentuale 22 2 4" xfId="24430" xr:uid="{00000000-0005-0000-0000-000090BB0000}"/>
    <cellStyle name="Percentuale 22 2 4 2" xfId="45417" xr:uid="{00000000-0005-0000-0000-000091BB0000}"/>
    <cellStyle name="Percentuale 22 2 5" xfId="24431" xr:uid="{00000000-0005-0000-0000-000092BB0000}"/>
    <cellStyle name="Percentuale 22 2 6" xfId="24427" xr:uid="{00000000-0005-0000-0000-000093BB0000}"/>
    <cellStyle name="Percentuale 22 3" xfId="1211" xr:uid="{00000000-0005-0000-0000-000094BB0000}"/>
    <cellStyle name="Percentuale 22 3 2" xfId="1212" xr:uid="{00000000-0005-0000-0000-000095BB0000}"/>
    <cellStyle name="Percentuale 22 3 2 2" xfId="4727" xr:uid="{00000000-0005-0000-0000-000096BB0000}"/>
    <cellStyle name="Percentuale 22 3 2 2 2" xfId="24435" xr:uid="{00000000-0005-0000-0000-000097BB0000}"/>
    <cellStyle name="Percentuale 22 3 2 2 3" xfId="24434" xr:uid="{00000000-0005-0000-0000-000098BB0000}"/>
    <cellStyle name="Percentuale 22 3 2 3" xfId="3900" xr:uid="{00000000-0005-0000-0000-000099BB0000}"/>
    <cellStyle name="Percentuale 22 3 2 3 2" xfId="10436" xr:uid="{00000000-0005-0000-0000-00009ABB0000}"/>
    <cellStyle name="Percentuale 22 3 2 3 3" xfId="24436" xr:uid="{00000000-0005-0000-0000-00009BBB0000}"/>
    <cellStyle name="Percentuale 22 3 2 3 4" xfId="45418" xr:uid="{00000000-0005-0000-0000-00009CBB0000}"/>
    <cellStyle name="Percentuale 22 3 2 4" xfId="24437" xr:uid="{00000000-0005-0000-0000-00009DBB0000}"/>
    <cellStyle name="Percentuale 22 3 2 5" xfId="24433" xr:uid="{00000000-0005-0000-0000-00009EBB0000}"/>
    <cellStyle name="Percentuale 22 3 3" xfId="3022" xr:uid="{00000000-0005-0000-0000-00009FBB0000}"/>
    <cellStyle name="Percentuale 22 3 3 2" xfId="5487" xr:uid="{00000000-0005-0000-0000-0000A0BB0000}"/>
    <cellStyle name="Percentuale 22 3 3 2 2" xfId="24439" xr:uid="{00000000-0005-0000-0000-0000A1BB0000}"/>
    <cellStyle name="Percentuale 22 3 3 3" xfId="24440" xr:uid="{00000000-0005-0000-0000-0000A2BB0000}"/>
    <cellStyle name="Percentuale 22 3 3 4" xfId="24441" xr:uid="{00000000-0005-0000-0000-0000A3BB0000}"/>
    <cellStyle name="Percentuale 22 3 3 4 2" xfId="45419" xr:uid="{00000000-0005-0000-0000-0000A4BB0000}"/>
    <cellStyle name="Percentuale 22 3 3 5" xfId="24438" xr:uid="{00000000-0005-0000-0000-0000A5BB0000}"/>
    <cellStyle name="Percentuale 22 3 4" xfId="3390" xr:uid="{00000000-0005-0000-0000-0000A6BB0000}"/>
    <cellStyle name="Percentuale 22 3 4 2" xfId="10097" xr:uid="{00000000-0005-0000-0000-0000A7BB0000}"/>
    <cellStyle name="Percentuale 22 3 4 3" xfId="24442" xr:uid="{00000000-0005-0000-0000-0000A8BB0000}"/>
    <cellStyle name="Percentuale 22 3 5" xfId="7819" xr:uid="{00000000-0005-0000-0000-0000A9BB0000}"/>
    <cellStyle name="Percentuale 22 3 5 2" xfId="24443" xr:uid="{00000000-0005-0000-0000-0000AABB0000}"/>
    <cellStyle name="Percentuale 22 3 6" xfId="24444" xr:uid="{00000000-0005-0000-0000-0000ABBB0000}"/>
    <cellStyle name="Percentuale 22 3 6 2" xfId="45420" xr:uid="{00000000-0005-0000-0000-0000ACBB0000}"/>
    <cellStyle name="Percentuale 22 3 7" xfId="24445" xr:uid="{00000000-0005-0000-0000-0000ADBB0000}"/>
    <cellStyle name="Percentuale 22 3 8" xfId="24432" xr:uid="{00000000-0005-0000-0000-0000AEBB0000}"/>
    <cellStyle name="Percentuale 22 3 9" xfId="2025" xr:uid="{00000000-0005-0000-0000-0000AFBB0000}"/>
    <cellStyle name="Percentuale 22 4" xfId="1213" xr:uid="{00000000-0005-0000-0000-0000B0BB0000}"/>
    <cellStyle name="Percentuale 22 4 2" xfId="5488" xr:uid="{00000000-0005-0000-0000-0000B1BB0000}"/>
    <cellStyle name="Percentuale 22 4 2 2" xfId="5489" xr:uid="{00000000-0005-0000-0000-0000B2BB0000}"/>
    <cellStyle name="Percentuale 22 4 2 2 2" xfId="24448" xr:uid="{00000000-0005-0000-0000-0000B3BB0000}"/>
    <cellStyle name="Percentuale 22 4 2 3" xfId="14225" xr:uid="{00000000-0005-0000-0000-0000B4BB0000}"/>
    <cellStyle name="Percentuale 22 4 2 3 2" xfId="24449" xr:uid="{00000000-0005-0000-0000-0000B5BB0000}"/>
    <cellStyle name="Percentuale 22 4 2 4" xfId="24447" xr:uid="{00000000-0005-0000-0000-0000B6BB0000}"/>
    <cellStyle name="Percentuale 22 4 2 5" xfId="13832" xr:uid="{00000000-0005-0000-0000-0000B7BB0000}"/>
    <cellStyle name="Percentuale 22 4 3" xfId="5490" xr:uid="{00000000-0005-0000-0000-0000B8BB0000}"/>
    <cellStyle name="Percentuale 22 4 3 2" xfId="24450" xr:uid="{00000000-0005-0000-0000-0000B9BB0000}"/>
    <cellStyle name="Percentuale 22 4 4" xfId="24451" xr:uid="{00000000-0005-0000-0000-0000BABB0000}"/>
    <cellStyle name="Percentuale 22 4 5" xfId="24452" xr:uid="{00000000-0005-0000-0000-0000BBBB0000}"/>
    <cellStyle name="Percentuale 22 4 5 2" xfId="45421" xr:uid="{00000000-0005-0000-0000-0000BCBB0000}"/>
    <cellStyle name="Percentuale 22 4 6" xfId="24453" xr:uid="{00000000-0005-0000-0000-0000BDBB0000}"/>
    <cellStyle name="Percentuale 22 4 7" xfId="24446" xr:uid="{00000000-0005-0000-0000-0000BEBB0000}"/>
    <cellStyle name="Percentuale 22 4 8" xfId="3023" xr:uid="{00000000-0005-0000-0000-0000BFBB0000}"/>
    <cellStyle name="Percentuale 22 5" xfId="1214" xr:uid="{00000000-0005-0000-0000-0000C0BB0000}"/>
    <cellStyle name="Percentuale 22 5 2" xfId="24455" xr:uid="{00000000-0005-0000-0000-0000C1BB0000}"/>
    <cellStyle name="Percentuale 22 5 3" xfId="24456" xr:uid="{00000000-0005-0000-0000-0000C2BB0000}"/>
    <cellStyle name="Percentuale 22 5 3 2" xfId="45422" xr:uid="{00000000-0005-0000-0000-0000C3BB0000}"/>
    <cellStyle name="Percentuale 22 5 4" xfId="24457" xr:uid="{00000000-0005-0000-0000-0000C4BB0000}"/>
    <cellStyle name="Percentuale 22 5 5" xfId="24454" xr:uid="{00000000-0005-0000-0000-0000C5BB0000}"/>
    <cellStyle name="Percentuale 22 6" xfId="3020" xr:uid="{00000000-0005-0000-0000-0000C6BB0000}"/>
    <cellStyle name="Percentuale 22 6 2" xfId="5927" xr:uid="{00000000-0005-0000-0000-0000C7BB0000}"/>
    <cellStyle name="Percentuale 22 6 3" xfId="24458" xr:uid="{00000000-0005-0000-0000-0000C8BB0000}"/>
    <cellStyle name="Percentuale 22 7" xfId="24459" xr:uid="{00000000-0005-0000-0000-0000C9BB0000}"/>
    <cellStyle name="Percentuale 22 7 2" xfId="45423" xr:uid="{00000000-0005-0000-0000-0000CABB0000}"/>
    <cellStyle name="Percentuale 22 8" xfId="24426" xr:uid="{00000000-0005-0000-0000-0000CBBB0000}"/>
    <cellStyle name="Percentuale 23" xfId="1215" xr:uid="{00000000-0005-0000-0000-0000CCBB0000}"/>
    <cellStyle name="Percentuale 23 2" xfId="1216" xr:uid="{00000000-0005-0000-0000-0000CDBB0000}"/>
    <cellStyle name="Percentuale 23 2 2" xfId="3025" xr:uid="{00000000-0005-0000-0000-0000CEBB0000}"/>
    <cellStyle name="Percentuale 23 2 2 2" xfId="9883" xr:uid="{00000000-0005-0000-0000-0000CFBB0000}"/>
    <cellStyle name="Percentuale 23 2 2 3" xfId="24462" xr:uid="{00000000-0005-0000-0000-0000D0BB0000}"/>
    <cellStyle name="Percentuale 23 2 3" xfId="9621" xr:uid="{00000000-0005-0000-0000-0000D1BB0000}"/>
    <cellStyle name="Percentuale 23 2 3 2" xfId="24463" xr:uid="{00000000-0005-0000-0000-0000D2BB0000}"/>
    <cellStyle name="Percentuale 23 2 4" xfId="24464" xr:uid="{00000000-0005-0000-0000-0000D3BB0000}"/>
    <cellStyle name="Percentuale 23 2 4 2" xfId="45424" xr:uid="{00000000-0005-0000-0000-0000D4BB0000}"/>
    <cellStyle name="Percentuale 23 2 5" xfId="24465" xr:uid="{00000000-0005-0000-0000-0000D5BB0000}"/>
    <cellStyle name="Percentuale 23 2 6" xfId="24461" xr:uid="{00000000-0005-0000-0000-0000D6BB0000}"/>
    <cellStyle name="Percentuale 23 3" xfId="1217" xr:uid="{00000000-0005-0000-0000-0000D7BB0000}"/>
    <cellStyle name="Percentuale 23 3 2" xfId="1218" xr:uid="{00000000-0005-0000-0000-0000D8BB0000}"/>
    <cellStyle name="Percentuale 23 3 2 2" xfId="4728" xr:uid="{00000000-0005-0000-0000-0000D9BB0000}"/>
    <cellStyle name="Percentuale 23 3 2 2 2" xfId="24469" xr:uid="{00000000-0005-0000-0000-0000DABB0000}"/>
    <cellStyle name="Percentuale 23 3 2 2 3" xfId="24468" xr:uid="{00000000-0005-0000-0000-0000DBBB0000}"/>
    <cellStyle name="Percentuale 23 3 2 3" xfId="3901" xr:uid="{00000000-0005-0000-0000-0000DCBB0000}"/>
    <cellStyle name="Percentuale 23 3 2 3 2" xfId="10437" xr:uid="{00000000-0005-0000-0000-0000DDBB0000}"/>
    <cellStyle name="Percentuale 23 3 2 3 3" xfId="24470" xr:uid="{00000000-0005-0000-0000-0000DEBB0000}"/>
    <cellStyle name="Percentuale 23 3 2 3 4" xfId="45425" xr:uid="{00000000-0005-0000-0000-0000DFBB0000}"/>
    <cellStyle name="Percentuale 23 3 2 4" xfId="24471" xr:uid="{00000000-0005-0000-0000-0000E0BB0000}"/>
    <cellStyle name="Percentuale 23 3 2 5" xfId="24467" xr:uid="{00000000-0005-0000-0000-0000E1BB0000}"/>
    <cellStyle name="Percentuale 23 3 3" xfId="3026" xr:uid="{00000000-0005-0000-0000-0000E2BB0000}"/>
    <cellStyle name="Percentuale 23 3 3 2" xfId="5491" xr:uid="{00000000-0005-0000-0000-0000E3BB0000}"/>
    <cellStyle name="Percentuale 23 3 3 2 2" xfId="24473" xr:uid="{00000000-0005-0000-0000-0000E4BB0000}"/>
    <cellStyle name="Percentuale 23 3 3 3" xfId="24474" xr:uid="{00000000-0005-0000-0000-0000E5BB0000}"/>
    <cellStyle name="Percentuale 23 3 3 4" xfId="24475" xr:uid="{00000000-0005-0000-0000-0000E6BB0000}"/>
    <cellStyle name="Percentuale 23 3 3 4 2" xfId="45426" xr:uid="{00000000-0005-0000-0000-0000E7BB0000}"/>
    <cellStyle name="Percentuale 23 3 3 5" xfId="24472" xr:uid="{00000000-0005-0000-0000-0000E8BB0000}"/>
    <cellStyle name="Percentuale 23 3 4" xfId="3391" xr:uid="{00000000-0005-0000-0000-0000E9BB0000}"/>
    <cellStyle name="Percentuale 23 3 4 2" xfId="10098" xr:uid="{00000000-0005-0000-0000-0000EABB0000}"/>
    <cellStyle name="Percentuale 23 3 4 3" xfId="24476" xr:uid="{00000000-0005-0000-0000-0000EBBB0000}"/>
    <cellStyle name="Percentuale 23 3 5" xfId="8568" xr:uid="{00000000-0005-0000-0000-0000ECBB0000}"/>
    <cellStyle name="Percentuale 23 3 5 2" xfId="24477" xr:uid="{00000000-0005-0000-0000-0000EDBB0000}"/>
    <cellStyle name="Percentuale 23 3 6" xfId="24478" xr:uid="{00000000-0005-0000-0000-0000EEBB0000}"/>
    <cellStyle name="Percentuale 23 3 6 2" xfId="45427" xr:uid="{00000000-0005-0000-0000-0000EFBB0000}"/>
    <cellStyle name="Percentuale 23 3 7" xfId="24479" xr:uid="{00000000-0005-0000-0000-0000F0BB0000}"/>
    <cellStyle name="Percentuale 23 3 8" xfId="24466" xr:uid="{00000000-0005-0000-0000-0000F1BB0000}"/>
    <cellStyle name="Percentuale 23 3 9" xfId="2026" xr:uid="{00000000-0005-0000-0000-0000F2BB0000}"/>
    <cellStyle name="Percentuale 23 4" xfId="1219" xr:uid="{00000000-0005-0000-0000-0000F3BB0000}"/>
    <cellStyle name="Percentuale 23 4 2" xfId="5492" xr:uid="{00000000-0005-0000-0000-0000F4BB0000}"/>
    <cellStyle name="Percentuale 23 4 2 2" xfId="5493" xr:uid="{00000000-0005-0000-0000-0000F5BB0000}"/>
    <cellStyle name="Percentuale 23 4 2 2 2" xfId="24482" xr:uid="{00000000-0005-0000-0000-0000F6BB0000}"/>
    <cellStyle name="Percentuale 23 4 2 3" xfId="14226" xr:uid="{00000000-0005-0000-0000-0000F7BB0000}"/>
    <cellStyle name="Percentuale 23 4 2 3 2" xfId="24483" xr:uid="{00000000-0005-0000-0000-0000F8BB0000}"/>
    <cellStyle name="Percentuale 23 4 2 4" xfId="24481" xr:uid="{00000000-0005-0000-0000-0000F9BB0000}"/>
    <cellStyle name="Percentuale 23 4 2 5" xfId="13833" xr:uid="{00000000-0005-0000-0000-0000FABB0000}"/>
    <cellStyle name="Percentuale 23 4 3" xfId="5494" xr:uid="{00000000-0005-0000-0000-0000FBBB0000}"/>
    <cellStyle name="Percentuale 23 4 3 2" xfId="24484" xr:uid="{00000000-0005-0000-0000-0000FCBB0000}"/>
    <cellStyle name="Percentuale 23 4 4" xfId="24485" xr:uid="{00000000-0005-0000-0000-0000FDBB0000}"/>
    <cellStyle name="Percentuale 23 4 5" xfId="24486" xr:uid="{00000000-0005-0000-0000-0000FEBB0000}"/>
    <cellStyle name="Percentuale 23 4 5 2" xfId="45428" xr:uid="{00000000-0005-0000-0000-0000FFBB0000}"/>
    <cellStyle name="Percentuale 23 4 6" xfId="24487" xr:uid="{00000000-0005-0000-0000-000000BC0000}"/>
    <cellStyle name="Percentuale 23 4 7" xfId="24480" xr:uid="{00000000-0005-0000-0000-000001BC0000}"/>
    <cellStyle name="Percentuale 23 4 8" xfId="3027" xr:uid="{00000000-0005-0000-0000-000002BC0000}"/>
    <cellStyle name="Percentuale 23 5" xfId="1220" xr:uid="{00000000-0005-0000-0000-000003BC0000}"/>
    <cellStyle name="Percentuale 23 5 2" xfId="24489" xr:uid="{00000000-0005-0000-0000-000004BC0000}"/>
    <cellStyle name="Percentuale 23 5 3" xfId="24490" xr:uid="{00000000-0005-0000-0000-000005BC0000}"/>
    <cellStyle name="Percentuale 23 5 3 2" xfId="45429" xr:uid="{00000000-0005-0000-0000-000006BC0000}"/>
    <cellStyle name="Percentuale 23 5 4" xfId="24491" xr:uid="{00000000-0005-0000-0000-000007BC0000}"/>
    <cellStyle name="Percentuale 23 5 5" xfId="24488" xr:uid="{00000000-0005-0000-0000-000008BC0000}"/>
    <cellStyle name="Percentuale 23 6" xfId="3024" xr:uid="{00000000-0005-0000-0000-000009BC0000}"/>
    <cellStyle name="Percentuale 23 6 2" xfId="5928" xr:uid="{00000000-0005-0000-0000-00000ABC0000}"/>
    <cellStyle name="Percentuale 23 6 3" xfId="24492" xr:uid="{00000000-0005-0000-0000-00000BBC0000}"/>
    <cellStyle name="Percentuale 23 7" xfId="24493" xr:uid="{00000000-0005-0000-0000-00000CBC0000}"/>
    <cellStyle name="Percentuale 23 7 2" xfId="45430" xr:uid="{00000000-0005-0000-0000-00000DBC0000}"/>
    <cellStyle name="Percentuale 23 8" xfId="24460" xr:uid="{00000000-0005-0000-0000-00000EBC0000}"/>
    <cellStyle name="Percentuale 24" xfId="1221" xr:uid="{00000000-0005-0000-0000-00000FBC0000}"/>
    <cellStyle name="Percentuale 24 2" xfId="1222" xr:uid="{00000000-0005-0000-0000-000010BC0000}"/>
    <cellStyle name="Percentuale 24 2 2" xfId="3029" xr:uid="{00000000-0005-0000-0000-000011BC0000}"/>
    <cellStyle name="Percentuale 24 2 2 2" xfId="9884" xr:uid="{00000000-0005-0000-0000-000012BC0000}"/>
    <cellStyle name="Percentuale 24 2 2 3" xfId="24496" xr:uid="{00000000-0005-0000-0000-000013BC0000}"/>
    <cellStyle name="Percentuale 24 2 3" xfId="9622" xr:uid="{00000000-0005-0000-0000-000014BC0000}"/>
    <cellStyle name="Percentuale 24 2 3 2" xfId="24497" xr:uid="{00000000-0005-0000-0000-000015BC0000}"/>
    <cellStyle name="Percentuale 24 2 4" xfId="24498" xr:uid="{00000000-0005-0000-0000-000016BC0000}"/>
    <cellStyle name="Percentuale 24 2 4 2" xfId="45431" xr:uid="{00000000-0005-0000-0000-000017BC0000}"/>
    <cellStyle name="Percentuale 24 2 5" xfId="24499" xr:uid="{00000000-0005-0000-0000-000018BC0000}"/>
    <cellStyle name="Percentuale 24 2 6" xfId="24495" xr:uid="{00000000-0005-0000-0000-000019BC0000}"/>
    <cellStyle name="Percentuale 24 3" xfId="1223" xr:uid="{00000000-0005-0000-0000-00001ABC0000}"/>
    <cellStyle name="Percentuale 24 3 2" xfId="1224" xr:uid="{00000000-0005-0000-0000-00001BBC0000}"/>
    <cellStyle name="Percentuale 24 3 2 2" xfId="4729" xr:uid="{00000000-0005-0000-0000-00001CBC0000}"/>
    <cellStyle name="Percentuale 24 3 2 2 2" xfId="24503" xr:uid="{00000000-0005-0000-0000-00001DBC0000}"/>
    <cellStyle name="Percentuale 24 3 2 2 3" xfId="24502" xr:uid="{00000000-0005-0000-0000-00001EBC0000}"/>
    <cellStyle name="Percentuale 24 3 2 3" xfId="3902" xr:uid="{00000000-0005-0000-0000-00001FBC0000}"/>
    <cellStyle name="Percentuale 24 3 2 3 2" xfId="10438" xr:uid="{00000000-0005-0000-0000-000020BC0000}"/>
    <cellStyle name="Percentuale 24 3 2 3 3" xfId="24504" xr:uid="{00000000-0005-0000-0000-000021BC0000}"/>
    <cellStyle name="Percentuale 24 3 2 3 4" xfId="45432" xr:uid="{00000000-0005-0000-0000-000022BC0000}"/>
    <cellStyle name="Percentuale 24 3 2 4" xfId="24505" xr:uid="{00000000-0005-0000-0000-000023BC0000}"/>
    <cellStyle name="Percentuale 24 3 2 5" xfId="24501" xr:uid="{00000000-0005-0000-0000-000024BC0000}"/>
    <cellStyle name="Percentuale 24 3 3" xfId="3030" xr:uid="{00000000-0005-0000-0000-000025BC0000}"/>
    <cellStyle name="Percentuale 24 3 3 2" xfId="5495" xr:uid="{00000000-0005-0000-0000-000026BC0000}"/>
    <cellStyle name="Percentuale 24 3 3 2 2" xfId="24507" xr:uid="{00000000-0005-0000-0000-000027BC0000}"/>
    <cellStyle name="Percentuale 24 3 3 3" xfId="24508" xr:uid="{00000000-0005-0000-0000-000028BC0000}"/>
    <cellStyle name="Percentuale 24 3 3 4" xfId="24509" xr:uid="{00000000-0005-0000-0000-000029BC0000}"/>
    <cellStyle name="Percentuale 24 3 3 4 2" xfId="45433" xr:uid="{00000000-0005-0000-0000-00002ABC0000}"/>
    <cellStyle name="Percentuale 24 3 3 5" xfId="24506" xr:uid="{00000000-0005-0000-0000-00002BBC0000}"/>
    <cellStyle name="Percentuale 24 3 4" xfId="3392" xr:uid="{00000000-0005-0000-0000-00002CBC0000}"/>
    <cellStyle name="Percentuale 24 3 4 2" xfId="10099" xr:uid="{00000000-0005-0000-0000-00002DBC0000}"/>
    <cellStyle name="Percentuale 24 3 4 3" xfId="24510" xr:uid="{00000000-0005-0000-0000-00002EBC0000}"/>
    <cellStyle name="Percentuale 24 3 5" xfId="7808" xr:uid="{00000000-0005-0000-0000-00002FBC0000}"/>
    <cellStyle name="Percentuale 24 3 5 2" xfId="24511" xr:uid="{00000000-0005-0000-0000-000030BC0000}"/>
    <cellStyle name="Percentuale 24 3 6" xfId="24512" xr:uid="{00000000-0005-0000-0000-000031BC0000}"/>
    <cellStyle name="Percentuale 24 3 6 2" xfId="45434" xr:uid="{00000000-0005-0000-0000-000032BC0000}"/>
    <cellStyle name="Percentuale 24 3 7" xfId="24513" xr:uid="{00000000-0005-0000-0000-000033BC0000}"/>
    <cellStyle name="Percentuale 24 3 8" xfId="24500" xr:uid="{00000000-0005-0000-0000-000034BC0000}"/>
    <cellStyle name="Percentuale 24 3 9" xfId="2027" xr:uid="{00000000-0005-0000-0000-000035BC0000}"/>
    <cellStyle name="Percentuale 24 4" xfId="1225" xr:uid="{00000000-0005-0000-0000-000036BC0000}"/>
    <cellStyle name="Percentuale 24 4 2" xfId="5496" xr:uid="{00000000-0005-0000-0000-000037BC0000}"/>
    <cellStyle name="Percentuale 24 4 2 2" xfId="5497" xr:uid="{00000000-0005-0000-0000-000038BC0000}"/>
    <cellStyle name="Percentuale 24 4 2 2 2" xfId="24516" xr:uid="{00000000-0005-0000-0000-000039BC0000}"/>
    <cellStyle name="Percentuale 24 4 2 3" xfId="14227" xr:uid="{00000000-0005-0000-0000-00003ABC0000}"/>
    <cellStyle name="Percentuale 24 4 2 3 2" xfId="24517" xr:uid="{00000000-0005-0000-0000-00003BBC0000}"/>
    <cellStyle name="Percentuale 24 4 2 4" xfId="24515" xr:uid="{00000000-0005-0000-0000-00003CBC0000}"/>
    <cellStyle name="Percentuale 24 4 2 5" xfId="13834" xr:uid="{00000000-0005-0000-0000-00003DBC0000}"/>
    <cellStyle name="Percentuale 24 4 3" xfId="5498" xr:uid="{00000000-0005-0000-0000-00003EBC0000}"/>
    <cellStyle name="Percentuale 24 4 3 2" xfId="24518" xr:uid="{00000000-0005-0000-0000-00003FBC0000}"/>
    <cellStyle name="Percentuale 24 4 4" xfId="24519" xr:uid="{00000000-0005-0000-0000-000040BC0000}"/>
    <cellStyle name="Percentuale 24 4 5" xfId="24520" xr:uid="{00000000-0005-0000-0000-000041BC0000}"/>
    <cellStyle name="Percentuale 24 4 5 2" xfId="45435" xr:uid="{00000000-0005-0000-0000-000042BC0000}"/>
    <cellStyle name="Percentuale 24 4 6" xfId="24521" xr:uid="{00000000-0005-0000-0000-000043BC0000}"/>
    <cellStyle name="Percentuale 24 4 7" xfId="24514" xr:uid="{00000000-0005-0000-0000-000044BC0000}"/>
    <cellStyle name="Percentuale 24 4 8" xfId="3031" xr:uid="{00000000-0005-0000-0000-000045BC0000}"/>
    <cellStyle name="Percentuale 24 5" xfId="1226" xr:uid="{00000000-0005-0000-0000-000046BC0000}"/>
    <cellStyle name="Percentuale 24 5 2" xfId="24523" xr:uid="{00000000-0005-0000-0000-000047BC0000}"/>
    <cellStyle name="Percentuale 24 5 3" xfId="24524" xr:uid="{00000000-0005-0000-0000-000048BC0000}"/>
    <cellStyle name="Percentuale 24 5 3 2" xfId="45436" xr:uid="{00000000-0005-0000-0000-000049BC0000}"/>
    <cellStyle name="Percentuale 24 5 4" xfId="24525" xr:uid="{00000000-0005-0000-0000-00004ABC0000}"/>
    <cellStyle name="Percentuale 24 5 5" xfId="24522" xr:uid="{00000000-0005-0000-0000-00004BBC0000}"/>
    <cellStyle name="Percentuale 24 6" xfId="3028" xr:uid="{00000000-0005-0000-0000-00004CBC0000}"/>
    <cellStyle name="Percentuale 24 6 2" xfId="5929" xr:uid="{00000000-0005-0000-0000-00004DBC0000}"/>
    <cellStyle name="Percentuale 24 6 3" xfId="24526" xr:uid="{00000000-0005-0000-0000-00004EBC0000}"/>
    <cellStyle name="Percentuale 24 7" xfId="24527" xr:uid="{00000000-0005-0000-0000-00004FBC0000}"/>
    <cellStyle name="Percentuale 24 7 2" xfId="45437" xr:uid="{00000000-0005-0000-0000-000050BC0000}"/>
    <cellStyle name="Percentuale 24 8" xfId="24494" xr:uid="{00000000-0005-0000-0000-000051BC0000}"/>
    <cellStyle name="Percentuale 25" xfId="1227" xr:uid="{00000000-0005-0000-0000-000052BC0000}"/>
    <cellStyle name="Percentuale 25 2" xfId="1228" xr:uid="{00000000-0005-0000-0000-000053BC0000}"/>
    <cellStyle name="Percentuale 25 2 2" xfId="3033" xr:uid="{00000000-0005-0000-0000-000054BC0000}"/>
    <cellStyle name="Percentuale 25 2 2 2" xfId="9885" xr:uid="{00000000-0005-0000-0000-000055BC0000}"/>
    <cellStyle name="Percentuale 25 2 2 3" xfId="24530" xr:uid="{00000000-0005-0000-0000-000056BC0000}"/>
    <cellStyle name="Percentuale 25 2 3" xfId="9623" xr:uid="{00000000-0005-0000-0000-000057BC0000}"/>
    <cellStyle name="Percentuale 25 2 3 2" xfId="24531" xr:uid="{00000000-0005-0000-0000-000058BC0000}"/>
    <cellStyle name="Percentuale 25 2 4" xfId="24532" xr:uid="{00000000-0005-0000-0000-000059BC0000}"/>
    <cellStyle name="Percentuale 25 2 4 2" xfId="45438" xr:uid="{00000000-0005-0000-0000-00005ABC0000}"/>
    <cellStyle name="Percentuale 25 2 5" xfId="24533" xr:uid="{00000000-0005-0000-0000-00005BBC0000}"/>
    <cellStyle name="Percentuale 25 2 6" xfId="24529" xr:uid="{00000000-0005-0000-0000-00005CBC0000}"/>
    <cellStyle name="Percentuale 25 3" xfId="1229" xr:uid="{00000000-0005-0000-0000-00005DBC0000}"/>
    <cellStyle name="Percentuale 25 3 2" xfId="1230" xr:uid="{00000000-0005-0000-0000-00005EBC0000}"/>
    <cellStyle name="Percentuale 25 3 2 2" xfId="4730" xr:uid="{00000000-0005-0000-0000-00005FBC0000}"/>
    <cellStyle name="Percentuale 25 3 2 2 2" xfId="24537" xr:uid="{00000000-0005-0000-0000-000060BC0000}"/>
    <cellStyle name="Percentuale 25 3 2 2 3" xfId="24536" xr:uid="{00000000-0005-0000-0000-000061BC0000}"/>
    <cellStyle name="Percentuale 25 3 2 3" xfId="3903" xr:uid="{00000000-0005-0000-0000-000062BC0000}"/>
    <cellStyle name="Percentuale 25 3 2 3 2" xfId="10439" xr:uid="{00000000-0005-0000-0000-000063BC0000}"/>
    <cellStyle name="Percentuale 25 3 2 3 3" xfId="24538" xr:uid="{00000000-0005-0000-0000-000064BC0000}"/>
    <cellStyle name="Percentuale 25 3 2 3 4" xfId="45439" xr:uid="{00000000-0005-0000-0000-000065BC0000}"/>
    <cellStyle name="Percentuale 25 3 2 4" xfId="24539" xr:uid="{00000000-0005-0000-0000-000066BC0000}"/>
    <cellStyle name="Percentuale 25 3 2 5" xfId="24535" xr:uid="{00000000-0005-0000-0000-000067BC0000}"/>
    <cellStyle name="Percentuale 25 3 3" xfId="3034" xr:uid="{00000000-0005-0000-0000-000068BC0000}"/>
    <cellStyle name="Percentuale 25 3 3 2" xfId="5499" xr:uid="{00000000-0005-0000-0000-000069BC0000}"/>
    <cellStyle name="Percentuale 25 3 3 2 2" xfId="24541" xr:uid="{00000000-0005-0000-0000-00006ABC0000}"/>
    <cellStyle name="Percentuale 25 3 3 3" xfId="24542" xr:uid="{00000000-0005-0000-0000-00006BBC0000}"/>
    <cellStyle name="Percentuale 25 3 3 4" xfId="24543" xr:uid="{00000000-0005-0000-0000-00006CBC0000}"/>
    <cellStyle name="Percentuale 25 3 3 4 2" xfId="45440" xr:uid="{00000000-0005-0000-0000-00006DBC0000}"/>
    <cellStyle name="Percentuale 25 3 3 5" xfId="24540" xr:uid="{00000000-0005-0000-0000-00006EBC0000}"/>
    <cellStyle name="Percentuale 25 3 4" xfId="3393" xr:uid="{00000000-0005-0000-0000-00006FBC0000}"/>
    <cellStyle name="Percentuale 25 3 4 2" xfId="10100" xr:uid="{00000000-0005-0000-0000-000070BC0000}"/>
    <cellStyle name="Percentuale 25 3 4 3" xfId="24544" xr:uid="{00000000-0005-0000-0000-000071BC0000}"/>
    <cellStyle name="Percentuale 25 3 5" xfId="7460" xr:uid="{00000000-0005-0000-0000-000072BC0000}"/>
    <cellStyle name="Percentuale 25 3 5 2" xfId="24545" xr:uid="{00000000-0005-0000-0000-000073BC0000}"/>
    <cellStyle name="Percentuale 25 3 6" xfId="24546" xr:uid="{00000000-0005-0000-0000-000074BC0000}"/>
    <cellStyle name="Percentuale 25 3 6 2" xfId="45441" xr:uid="{00000000-0005-0000-0000-000075BC0000}"/>
    <cellStyle name="Percentuale 25 3 7" xfId="24547" xr:uid="{00000000-0005-0000-0000-000076BC0000}"/>
    <cellStyle name="Percentuale 25 3 8" xfId="24534" xr:uid="{00000000-0005-0000-0000-000077BC0000}"/>
    <cellStyle name="Percentuale 25 3 9" xfId="2028" xr:uid="{00000000-0005-0000-0000-000078BC0000}"/>
    <cellStyle name="Percentuale 25 4" xfId="1231" xr:uid="{00000000-0005-0000-0000-000079BC0000}"/>
    <cellStyle name="Percentuale 25 4 2" xfId="5500" xr:uid="{00000000-0005-0000-0000-00007ABC0000}"/>
    <cellStyle name="Percentuale 25 4 2 2" xfId="5501" xr:uid="{00000000-0005-0000-0000-00007BBC0000}"/>
    <cellStyle name="Percentuale 25 4 2 2 2" xfId="24550" xr:uid="{00000000-0005-0000-0000-00007CBC0000}"/>
    <cellStyle name="Percentuale 25 4 2 3" xfId="14228" xr:uid="{00000000-0005-0000-0000-00007DBC0000}"/>
    <cellStyle name="Percentuale 25 4 2 3 2" xfId="24551" xr:uid="{00000000-0005-0000-0000-00007EBC0000}"/>
    <cellStyle name="Percentuale 25 4 2 4" xfId="24549" xr:uid="{00000000-0005-0000-0000-00007FBC0000}"/>
    <cellStyle name="Percentuale 25 4 2 5" xfId="13835" xr:uid="{00000000-0005-0000-0000-000080BC0000}"/>
    <cellStyle name="Percentuale 25 4 3" xfId="5502" xr:uid="{00000000-0005-0000-0000-000081BC0000}"/>
    <cellStyle name="Percentuale 25 4 3 2" xfId="24552" xr:uid="{00000000-0005-0000-0000-000082BC0000}"/>
    <cellStyle name="Percentuale 25 4 4" xfId="24553" xr:uid="{00000000-0005-0000-0000-000083BC0000}"/>
    <cellStyle name="Percentuale 25 4 5" xfId="24554" xr:uid="{00000000-0005-0000-0000-000084BC0000}"/>
    <cellStyle name="Percentuale 25 4 5 2" xfId="45442" xr:uid="{00000000-0005-0000-0000-000085BC0000}"/>
    <cellStyle name="Percentuale 25 4 6" xfId="24555" xr:uid="{00000000-0005-0000-0000-000086BC0000}"/>
    <cellStyle name="Percentuale 25 4 7" xfId="24548" xr:uid="{00000000-0005-0000-0000-000087BC0000}"/>
    <cellStyle name="Percentuale 25 4 8" xfId="3035" xr:uid="{00000000-0005-0000-0000-000088BC0000}"/>
    <cellStyle name="Percentuale 25 5" xfId="1232" xr:uid="{00000000-0005-0000-0000-000089BC0000}"/>
    <cellStyle name="Percentuale 25 5 2" xfId="24557" xr:uid="{00000000-0005-0000-0000-00008ABC0000}"/>
    <cellStyle name="Percentuale 25 5 3" xfId="24558" xr:uid="{00000000-0005-0000-0000-00008BBC0000}"/>
    <cellStyle name="Percentuale 25 5 3 2" xfId="45443" xr:uid="{00000000-0005-0000-0000-00008CBC0000}"/>
    <cellStyle name="Percentuale 25 5 4" xfId="24559" xr:uid="{00000000-0005-0000-0000-00008DBC0000}"/>
    <cellStyle name="Percentuale 25 5 5" xfId="24556" xr:uid="{00000000-0005-0000-0000-00008EBC0000}"/>
    <cellStyle name="Percentuale 25 6" xfId="3032" xr:uid="{00000000-0005-0000-0000-00008FBC0000}"/>
    <cellStyle name="Percentuale 25 6 2" xfId="5930" xr:uid="{00000000-0005-0000-0000-000090BC0000}"/>
    <cellStyle name="Percentuale 25 6 3" xfId="24560" xr:uid="{00000000-0005-0000-0000-000091BC0000}"/>
    <cellStyle name="Percentuale 25 7" xfId="24561" xr:uid="{00000000-0005-0000-0000-000092BC0000}"/>
    <cellStyle name="Percentuale 25 7 2" xfId="45444" xr:uid="{00000000-0005-0000-0000-000093BC0000}"/>
    <cellStyle name="Percentuale 25 8" xfId="24528" xr:uid="{00000000-0005-0000-0000-000094BC0000}"/>
    <cellStyle name="Percentuale 26" xfId="1233" xr:uid="{00000000-0005-0000-0000-000095BC0000}"/>
    <cellStyle name="Percentuale 26 2" xfId="1234" xr:uid="{00000000-0005-0000-0000-000096BC0000}"/>
    <cellStyle name="Percentuale 26 2 2" xfId="3037" xr:uid="{00000000-0005-0000-0000-000097BC0000}"/>
    <cellStyle name="Percentuale 26 2 2 2" xfId="9886" xr:uid="{00000000-0005-0000-0000-000098BC0000}"/>
    <cellStyle name="Percentuale 26 2 2 3" xfId="24564" xr:uid="{00000000-0005-0000-0000-000099BC0000}"/>
    <cellStyle name="Percentuale 26 2 3" xfId="9624" xr:uid="{00000000-0005-0000-0000-00009ABC0000}"/>
    <cellStyle name="Percentuale 26 2 3 2" xfId="24565" xr:uid="{00000000-0005-0000-0000-00009BBC0000}"/>
    <cellStyle name="Percentuale 26 2 4" xfId="24566" xr:uid="{00000000-0005-0000-0000-00009CBC0000}"/>
    <cellStyle name="Percentuale 26 2 4 2" xfId="45445" xr:uid="{00000000-0005-0000-0000-00009DBC0000}"/>
    <cellStyle name="Percentuale 26 2 5" xfId="24567" xr:uid="{00000000-0005-0000-0000-00009EBC0000}"/>
    <cellStyle name="Percentuale 26 2 6" xfId="24563" xr:uid="{00000000-0005-0000-0000-00009FBC0000}"/>
    <cellStyle name="Percentuale 26 3" xfId="1235" xr:uid="{00000000-0005-0000-0000-0000A0BC0000}"/>
    <cellStyle name="Percentuale 26 3 2" xfId="1236" xr:uid="{00000000-0005-0000-0000-0000A1BC0000}"/>
    <cellStyle name="Percentuale 26 3 2 2" xfId="4731" xr:uid="{00000000-0005-0000-0000-0000A2BC0000}"/>
    <cellStyle name="Percentuale 26 3 2 2 2" xfId="24571" xr:uid="{00000000-0005-0000-0000-0000A3BC0000}"/>
    <cellStyle name="Percentuale 26 3 2 2 3" xfId="24570" xr:uid="{00000000-0005-0000-0000-0000A4BC0000}"/>
    <cellStyle name="Percentuale 26 3 2 3" xfId="3904" xr:uid="{00000000-0005-0000-0000-0000A5BC0000}"/>
    <cellStyle name="Percentuale 26 3 2 3 2" xfId="10440" xr:uid="{00000000-0005-0000-0000-0000A6BC0000}"/>
    <cellStyle name="Percentuale 26 3 2 3 3" xfId="24572" xr:uid="{00000000-0005-0000-0000-0000A7BC0000}"/>
    <cellStyle name="Percentuale 26 3 2 3 4" xfId="45446" xr:uid="{00000000-0005-0000-0000-0000A8BC0000}"/>
    <cellStyle name="Percentuale 26 3 2 4" xfId="24573" xr:uid="{00000000-0005-0000-0000-0000A9BC0000}"/>
    <cellStyle name="Percentuale 26 3 2 5" xfId="24569" xr:uid="{00000000-0005-0000-0000-0000AABC0000}"/>
    <cellStyle name="Percentuale 26 3 3" xfId="3038" xr:uid="{00000000-0005-0000-0000-0000ABBC0000}"/>
    <cellStyle name="Percentuale 26 3 3 2" xfId="5503" xr:uid="{00000000-0005-0000-0000-0000ACBC0000}"/>
    <cellStyle name="Percentuale 26 3 3 2 2" xfId="24575" xr:uid="{00000000-0005-0000-0000-0000ADBC0000}"/>
    <cellStyle name="Percentuale 26 3 3 3" xfId="24576" xr:uid="{00000000-0005-0000-0000-0000AEBC0000}"/>
    <cellStyle name="Percentuale 26 3 3 4" xfId="24577" xr:uid="{00000000-0005-0000-0000-0000AFBC0000}"/>
    <cellStyle name="Percentuale 26 3 3 4 2" xfId="45447" xr:uid="{00000000-0005-0000-0000-0000B0BC0000}"/>
    <cellStyle name="Percentuale 26 3 3 5" xfId="24574" xr:uid="{00000000-0005-0000-0000-0000B1BC0000}"/>
    <cellStyle name="Percentuale 26 3 4" xfId="3394" xr:uid="{00000000-0005-0000-0000-0000B2BC0000}"/>
    <cellStyle name="Percentuale 26 3 4 2" xfId="10101" xr:uid="{00000000-0005-0000-0000-0000B3BC0000}"/>
    <cellStyle name="Percentuale 26 3 4 3" xfId="24578" xr:uid="{00000000-0005-0000-0000-0000B4BC0000}"/>
    <cellStyle name="Percentuale 26 3 5" xfId="8606" xr:uid="{00000000-0005-0000-0000-0000B5BC0000}"/>
    <cellStyle name="Percentuale 26 3 5 2" xfId="24579" xr:uid="{00000000-0005-0000-0000-0000B6BC0000}"/>
    <cellStyle name="Percentuale 26 3 6" xfId="24580" xr:uid="{00000000-0005-0000-0000-0000B7BC0000}"/>
    <cellStyle name="Percentuale 26 3 6 2" xfId="45448" xr:uid="{00000000-0005-0000-0000-0000B8BC0000}"/>
    <cellStyle name="Percentuale 26 3 7" xfId="24581" xr:uid="{00000000-0005-0000-0000-0000B9BC0000}"/>
    <cellStyle name="Percentuale 26 3 8" xfId="24568" xr:uid="{00000000-0005-0000-0000-0000BABC0000}"/>
    <cellStyle name="Percentuale 26 3 9" xfId="2029" xr:uid="{00000000-0005-0000-0000-0000BBBC0000}"/>
    <cellStyle name="Percentuale 26 4" xfId="1237" xr:uid="{00000000-0005-0000-0000-0000BCBC0000}"/>
    <cellStyle name="Percentuale 26 4 2" xfId="5504" xr:uid="{00000000-0005-0000-0000-0000BDBC0000}"/>
    <cellStyle name="Percentuale 26 4 2 2" xfId="5505" xr:uid="{00000000-0005-0000-0000-0000BEBC0000}"/>
    <cellStyle name="Percentuale 26 4 2 2 2" xfId="24584" xr:uid="{00000000-0005-0000-0000-0000BFBC0000}"/>
    <cellStyle name="Percentuale 26 4 2 3" xfId="14229" xr:uid="{00000000-0005-0000-0000-0000C0BC0000}"/>
    <cellStyle name="Percentuale 26 4 2 3 2" xfId="24585" xr:uid="{00000000-0005-0000-0000-0000C1BC0000}"/>
    <cellStyle name="Percentuale 26 4 2 4" xfId="24583" xr:uid="{00000000-0005-0000-0000-0000C2BC0000}"/>
    <cellStyle name="Percentuale 26 4 2 5" xfId="13836" xr:uid="{00000000-0005-0000-0000-0000C3BC0000}"/>
    <cellStyle name="Percentuale 26 4 3" xfId="5506" xr:uid="{00000000-0005-0000-0000-0000C4BC0000}"/>
    <cellStyle name="Percentuale 26 4 3 2" xfId="24586" xr:uid="{00000000-0005-0000-0000-0000C5BC0000}"/>
    <cellStyle name="Percentuale 26 4 4" xfId="24587" xr:uid="{00000000-0005-0000-0000-0000C6BC0000}"/>
    <cellStyle name="Percentuale 26 4 5" xfId="24588" xr:uid="{00000000-0005-0000-0000-0000C7BC0000}"/>
    <cellStyle name="Percentuale 26 4 5 2" xfId="45449" xr:uid="{00000000-0005-0000-0000-0000C8BC0000}"/>
    <cellStyle name="Percentuale 26 4 6" xfId="24589" xr:uid="{00000000-0005-0000-0000-0000C9BC0000}"/>
    <cellStyle name="Percentuale 26 4 7" xfId="24582" xr:uid="{00000000-0005-0000-0000-0000CABC0000}"/>
    <cellStyle name="Percentuale 26 4 8" xfId="3039" xr:uid="{00000000-0005-0000-0000-0000CBBC0000}"/>
    <cellStyle name="Percentuale 26 5" xfId="1238" xr:uid="{00000000-0005-0000-0000-0000CCBC0000}"/>
    <cellStyle name="Percentuale 26 5 2" xfId="24591" xr:uid="{00000000-0005-0000-0000-0000CDBC0000}"/>
    <cellStyle name="Percentuale 26 5 3" xfId="24592" xr:uid="{00000000-0005-0000-0000-0000CEBC0000}"/>
    <cellStyle name="Percentuale 26 5 3 2" xfId="45450" xr:uid="{00000000-0005-0000-0000-0000CFBC0000}"/>
    <cellStyle name="Percentuale 26 5 4" xfId="24593" xr:uid="{00000000-0005-0000-0000-0000D0BC0000}"/>
    <cellStyle name="Percentuale 26 5 5" xfId="24590" xr:uid="{00000000-0005-0000-0000-0000D1BC0000}"/>
    <cellStyle name="Percentuale 26 6" xfId="3036" xr:uid="{00000000-0005-0000-0000-0000D2BC0000}"/>
    <cellStyle name="Percentuale 26 6 2" xfId="5931" xr:uid="{00000000-0005-0000-0000-0000D3BC0000}"/>
    <cellStyle name="Percentuale 26 6 3" xfId="24594" xr:uid="{00000000-0005-0000-0000-0000D4BC0000}"/>
    <cellStyle name="Percentuale 26 7" xfId="24595" xr:uid="{00000000-0005-0000-0000-0000D5BC0000}"/>
    <cellStyle name="Percentuale 26 7 2" xfId="45451" xr:uid="{00000000-0005-0000-0000-0000D6BC0000}"/>
    <cellStyle name="Percentuale 26 8" xfId="24562" xr:uid="{00000000-0005-0000-0000-0000D7BC0000}"/>
    <cellStyle name="Percentuale 27" xfId="1239" xr:uid="{00000000-0005-0000-0000-0000D8BC0000}"/>
    <cellStyle name="Percentuale 27 2" xfId="1240" xr:uid="{00000000-0005-0000-0000-0000D9BC0000}"/>
    <cellStyle name="Percentuale 27 2 2" xfId="3041" xr:uid="{00000000-0005-0000-0000-0000DABC0000}"/>
    <cellStyle name="Percentuale 27 2 2 2" xfId="9887" xr:uid="{00000000-0005-0000-0000-0000DBBC0000}"/>
    <cellStyle name="Percentuale 27 2 2 3" xfId="24598" xr:uid="{00000000-0005-0000-0000-0000DCBC0000}"/>
    <cellStyle name="Percentuale 27 2 3" xfId="9625" xr:uid="{00000000-0005-0000-0000-0000DDBC0000}"/>
    <cellStyle name="Percentuale 27 2 3 2" xfId="24599" xr:uid="{00000000-0005-0000-0000-0000DEBC0000}"/>
    <cellStyle name="Percentuale 27 2 4" xfId="24600" xr:uid="{00000000-0005-0000-0000-0000DFBC0000}"/>
    <cellStyle name="Percentuale 27 2 4 2" xfId="45452" xr:uid="{00000000-0005-0000-0000-0000E0BC0000}"/>
    <cellStyle name="Percentuale 27 2 5" xfId="24601" xr:uid="{00000000-0005-0000-0000-0000E1BC0000}"/>
    <cellStyle name="Percentuale 27 2 6" xfId="24597" xr:uid="{00000000-0005-0000-0000-0000E2BC0000}"/>
    <cellStyle name="Percentuale 27 3" xfId="1241" xr:uid="{00000000-0005-0000-0000-0000E3BC0000}"/>
    <cellStyle name="Percentuale 27 3 2" xfId="1242" xr:uid="{00000000-0005-0000-0000-0000E4BC0000}"/>
    <cellStyle name="Percentuale 27 3 2 2" xfId="4732" xr:uid="{00000000-0005-0000-0000-0000E5BC0000}"/>
    <cellStyle name="Percentuale 27 3 2 2 2" xfId="24605" xr:uid="{00000000-0005-0000-0000-0000E6BC0000}"/>
    <cellStyle name="Percentuale 27 3 2 2 3" xfId="24604" xr:uid="{00000000-0005-0000-0000-0000E7BC0000}"/>
    <cellStyle name="Percentuale 27 3 2 3" xfId="3905" xr:uid="{00000000-0005-0000-0000-0000E8BC0000}"/>
    <cellStyle name="Percentuale 27 3 2 3 2" xfId="10441" xr:uid="{00000000-0005-0000-0000-0000E9BC0000}"/>
    <cellStyle name="Percentuale 27 3 2 3 3" xfId="24606" xr:uid="{00000000-0005-0000-0000-0000EABC0000}"/>
    <cellStyle name="Percentuale 27 3 2 3 4" xfId="45453" xr:uid="{00000000-0005-0000-0000-0000EBBC0000}"/>
    <cellStyle name="Percentuale 27 3 2 4" xfId="24607" xr:uid="{00000000-0005-0000-0000-0000ECBC0000}"/>
    <cellStyle name="Percentuale 27 3 2 5" xfId="24603" xr:uid="{00000000-0005-0000-0000-0000EDBC0000}"/>
    <cellStyle name="Percentuale 27 3 3" xfId="3042" xr:uid="{00000000-0005-0000-0000-0000EEBC0000}"/>
    <cellStyle name="Percentuale 27 3 3 2" xfId="5507" xr:uid="{00000000-0005-0000-0000-0000EFBC0000}"/>
    <cellStyle name="Percentuale 27 3 3 2 2" xfId="24609" xr:uid="{00000000-0005-0000-0000-0000F0BC0000}"/>
    <cellStyle name="Percentuale 27 3 3 3" xfId="24610" xr:uid="{00000000-0005-0000-0000-0000F1BC0000}"/>
    <cellStyle name="Percentuale 27 3 3 4" xfId="24611" xr:uid="{00000000-0005-0000-0000-0000F2BC0000}"/>
    <cellStyle name="Percentuale 27 3 3 4 2" xfId="45454" xr:uid="{00000000-0005-0000-0000-0000F3BC0000}"/>
    <cellStyle name="Percentuale 27 3 3 5" xfId="24608" xr:uid="{00000000-0005-0000-0000-0000F4BC0000}"/>
    <cellStyle name="Percentuale 27 3 4" xfId="3395" xr:uid="{00000000-0005-0000-0000-0000F5BC0000}"/>
    <cellStyle name="Percentuale 27 3 4 2" xfId="10102" xr:uid="{00000000-0005-0000-0000-0000F6BC0000}"/>
    <cellStyle name="Percentuale 27 3 4 3" xfId="24612" xr:uid="{00000000-0005-0000-0000-0000F7BC0000}"/>
    <cellStyle name="Percentuale 27 3 5" xfId="8735" xr:uid="{00000000-0005-0000-0000-0000F8BC0000}"/>
    <cellStyle name="Percentuale 27 3 5 2" xfId="24613" xr:uid="{00000000-0005-0000-0000-0000F9BC0000}"/>
    <cellStyle name="Percentuale 27 3 6" xfId="24614" xr:uid="{00000000-0005-0000-0000-0000FABC0000}"/>
    <cellStyle name="Percentuale 27 3 6 2" xfId="45455" xr:uid="{00000000-0005-0000-0000-0000FBBC0000}"/>
    <cellStyle name="Percentuale 27 3 7" xfId="24615" xr:uid="{00000000-0005-0000-0000-0000FCBC0000}"/>
    <cellStyle name="Percentuale 27 3 8" xfId="24602" xr:uid="{00000000-0005-0000-0000-0000FDBC0000}"/>
    <cellStyle name="Percentuale 27 3 9" xfId="2030" xr:uid="{00000000-0005-0000-0000-0000FEBC0000}"/>
    <cellStyle name="Percentuale 27 4" xfId="1243" xr:uid="{00000000-0005-0000-0000-0000FFBC0000}"/>
    <cellStyle name="Percentuale 27 4 2" xfId="5508" xr:uid="{00000000-0005-0000-0000-000000BD0000}"/>
    <cellStyle name="Percentuale 27 4 2 2" xfId="5509" xr:uid="{00000000-0005-0000-0000-000001BD0000}"/>
    <cellStyle name="Percentuale 27 4 2 2 2" xfId="24618" xr:uid="{00000000-0005-0000-0000-000002BD0000}"/>
    <cellStyle name="Percentuale 27 4 2 3" xfId="14230" xr:uid="{00000000-0005-0000-0000-000003BD0000}"/>
    <cellStyle name="Percentuale 27 4 2 3 2" xfId="24619" xr:uid="{00000000-0005-0000-0000-000004BD0000}"/>
    <cellStyle name="Percentuale 27 4 2 4" xfId="24617" xr:uid="{00000000-0005-0000-0000-000005BD0000}"/>
    <cellStyle name="Percentuale 27 4 2 5" xfId="13837" xr:uid="{00000000-0005-0000-0000-000006BD0000}"/>
    <cellStyle name="Percentuale 27 4 3" xfId="5510" xr:uid="{00000000-0005-0000-0000-000007BD0000}"/>
    <cellStyle name="Percentuale 27 4 3 2" xfId="24620" xr:uid="{00000000-0005-0000-0000-000008BD0000}"/>
    <cellStyle name="Percentuale 27 4 4" xfId="24621" xr:uid="{00000000-0005-0000-0000-000009BD0000}"/>
    <cellStyle name="Percentuale 27 4 5" xfId="24622" xr:uid="{00000000-0005-0000-0000-00000ABD0000}"/>
    <cellStyle name="Percentuale 27 4 5 2" xfId="45456" xr:uid="{00000000-0005-0000-0000-00000BBD0000}"/>
    <cellStyle name="Percentuale 27 4 6" xfId="24623" xr:uid="{00000000-0005-0000-0000-00000CBD0000}"/>
    <cellStyle name="Percentuale 27 4 7" xfId="24616" xr:uid="{00000000-0005-0000-0000-00000DBD0000}"/>
    <cellStyle name="Percentuale 27 4 8" xfId="3043" xr:uid="{00000000-0005-0000-0000-00000EBD0000}"/>
    <cellStyle name="Percentuale 27 5" xfId="1244" xr:uid="{00000000-0005-0000-0000-00000FBD0000}"/>
    <cellStyle name="Percentuale 27 5 2" xfId="24625" xr:uid="{00000000-0005-0000-0000-000010BD0000}"/>
    <cellStyle name="Percentuale 27 5 3" xfId="24626" xr:uid="{00000000-0005-0000-0000-000011BD0000}"/>
    <cellStyle name="Percentuale 27 5 3 2" xfId="45457" xr:uid="{00000000-0005-0000-0000-000012BD0000}"/>
    <cellStyle name="Percentuale 27 5 4" xfId="24627" xr:uid="{00000000-0005-0000-0000-000013BD0000}"/>
    <cellStyle name="Percentuale 27 5 5" xfId="24624" xr:uid="{00000000-0005-0000-0000-000014BD0000}"/>
    <cellStyle name="Percentuale 27 6" xfId="3040" xr:uid="{00000000-0005-0000-0000-000015BD0000}"/>
    <cellStyle name="Percentuale 27 6 2" xfId="5932" xr:uid="{00000000-0005-0000-0000-000016BD0000}"/>
    <cellStyle name="Percentuale 27 6 3" xfId="24628" xr:uid="{00000000-0005-0000-0000-000017BD0000}"/>
    <cellStyle name="Percentuale 27 7" xfId="24629" xr:uid="{00000000-0005-0000-0000-000018BD0000}"/>
    <cellStyle name="Percentuale 27 7 2" xfId="45458" xr:uid="{00000000-0005-0000-0000-000019BD0000}"/>
    <cellStyle name="Percentuale 27 8" xfId="24596" xr:uid="{00000000-0005-0000-0000-00001ABD0000}"/>
    <cellStyle name="Percentuale 28" xfId="1245" xr:uid="{00000000-0005-0000-0000-00001BBD0000}"/>
    <cellStyle name="Percentuale 28 2" xfId="1246" xr:uid="{00000000-0005-0000-0000-00001CBD0000}"/>
    <cellStyle name="Percentuale 28 2 2" xfId="3045" xr:uid="{00000000-0005-0000-0000-00001DBD0000}"/>
    <cellStyle name="Percentuale 28 2 2 2" xfId="9888" xr:uid="{00000000-0005-0000-0000-00001EBD0000}"/>
    <cellStyle name="Percentuale 28 2 2 3" xfId="24632" xr:uid="{00000000-0005-0000-0000-00001FBD0000}"/>
    <cellStyle name="Percentuale 28 2 3" xfId="9626" xr:uid="{00000000-0005-0000-0000-000020BD0000}"/>
    <cellStyle name="Percentuale 28 2 3 2" xfId="24633" xr:uid="{00000000-0005-0000-0000-000021BD0000}"/>
    <cellStyle name="Percentuale 28 2 4" xfId="24634" xr:uid="{00000000-0005-0000-0000-000022BD0000}"/>
    <cellStyle name="Percentuale 28 2 4 2" xfId="45459" xr:uid="{00000000-0005-0000-0000-000023BD0000}"/>
    <cellStyle name="Percentuale 28 2 5" xfId="24635" xr:uid="{00000000-0005-0000-0000-000024BD0000}"/>
    <cellStyle name="Percentuale 28 2 6" xfId="24631" xr:uid="{00000000-0005-0000-0000-000025BD0000}"/>
    <cellStyle name="Percentuale 28 3" xfId="1247" xr:uid="{00000000-0005-0000-0000-000026BD0000}"/>
    <cellStyle name="Percentuale 28 3 2" xfId="1248" xr:uid="{00000000-0005-0000-0000-000027BD0000}"/>
    <cellStyle name="Percentuale 28 3 2 2" xfId="4733" xr:uid="{00000000-0005-0000-0000-000028BD0000}"/>
    <cellStyle name="Percentuale 28 3 2 2 2" xfId="24639" xr:uid="{00000000-0005-0000-0000-000029BD0000}"/>
    <cellStyle name="Percentuale 28 3 2 2 3" xfId="24638" xr:uid="{00000000-0005-0000-0000-00002ABD0000}"/>
    <cellStyle name="Percentuale 28 3 2 3" xfId="3906" xr:uid="{00000000-0005-0000-0000-00002BBD0000}"/>
    <cellStyle name="Percentuale 28 3 2 3 2" xfId="10442" xr:uid="{00000000-0005-0000-0000-00002CBD0000}"/>
    <cellStyle name="Percentuale 28 3 2 3 3" xfId="24640" xr:uid="{00000000-0005-0000-0000-00002DBD0000}"/>
    <cellStyle name="Percentuale 28 3 2 3 4" xfId="45460" xr:uid="{00000000-0005-0000-0000-00002EBD0000}"/>
    <cellStyle name="Percentuale 28 3 2 4" xfId="24641" xr:uid="{00000000-0005-0000-0000-00002FBD0000}"/>
    <cellStyle name="Percentuale 28 3 2 5" xfId="24637" xr:uid="{00000000-0005-0000-0000-000030BD0000}"/>
    <cellStyle name="Percentuale 28 3 3" xfId="3046" xr:uid="{00000000-0005-0000-0000-000031BD0000}"/>
    <cellStyle name="Percentuale 28 3 3 2" xfId="5511" xr:uid="{00000000-0005-0000-0000-000032BD0000}"/>
    <cellStyle name="Percentuale 28 3 3 2 2" xfId="24643" xr:uid="{00000000-0005-0000-0000-000033BD0000}"/>
    <cellStyle name="Percentuale 28 3 3 3" xfId="24644" xr:uid="{00000000-0005-0000-0000-000034BD0000}"/>
    <cellStyle name="Percentuale 28 3 3 4" xfId="24645" xr:uid="{00000000-0005-0000-0000-000035BD0000}"/>
    <cellStyle name="Percentuale 28 3 3 4 2" xfId="45461" xr:uid="{00000000-0005-0000-0000-000036BD0000}"/>
    <cellStyle name="Percentuale 28 3 3 5" xfId="24642" xr:uid="{00000000-0005-0000-0000-000037BD0000}"/>
    <cellStyle name="Percentuale 28 3 4" xfId="3396" xr:uid="{00000000-0005-0000-0000-000038BD0000}"/>
    <cellStyle name="Percentuale 28 3 4 2" xfId="10103" xr:uid="{00000000-0005-0000-0000-000039BD0000}"/>
    <cellStyle name="Percentuale 28 3 4 3" xfId="24646" xr:uid="{00000000-0005-0000-0000-00003ABD0000}"/>
    <cellStyle name="Percentuale 28 3 5" xfId="7394" xr:uid="{00000000-0005-0000-0000-00003BBD0000}"/>
    <cellStyle name="Percentuale 28 3 5 2" xfId="24647" xr:uid="{00000000-0005-0000-0000-00003CBD0000}"/>
    <cellStyle name="Percentuale 28 3 6" xfId="24648" xr:uid="{00000000-0005-0000-0000-00003DBD0000}"/>
    <cellStyle name="Percentuale 28 3 6 2" xfId="45462" xr:uid="{00000000-0005-0000-0000-00003EBD0000}"/>
    <cellStyle name="Percentuale 28 3 7" xfId="24649" xr:uid="{00000000-0005-0000-0000-00003FBD0000}"/>
    <cellStyle name="Percentuale 28 3 8" xfId="24636" xr:uid="{00000000-0005-0000-0000-000040BD0000}"/>
    <cellStyle name="Percentuale 28 3 9" xfId="2031" xr:uid="{00000000-0005-0000-0000-000041BD0000}"/>
    <cellStyle name="Percentuale 28 4" xfId="1249" xr:uid="{00000000-0005-0000-0000-000042BD0000}"/>
    <cellStyle name="Percentuale 28 4 2" xfId="5512" xr:uid="{00000000-0005-0000-0000-000043BD0000}"/>
    <cellStyle name="Percentuale 28 4 2 2" xfId="5513" xr:uid="{00000000-0005-0000-0000-000044BD0000}"/>
    <cellStyle name="Percentuale 28 4 2 2 2" xfId="24652" xr:uid="{00000000-0005-0000-0000-000045BD0000}"/>
    <cellStyle name="Percentuale 28 4 2 3" xfId="14231" xr:uid="{00000000-0005-0000-0000-000046BD0000}"/>
    <cellStyle name="Percentuale 28 4 2 3 2" xfId="24653" xr:uid="{00000000-0005-0000-0000-000047BD0000}"/>
    <cellStyle name="Percentuale 28 4 2 4" xfId="24651" xr:uid="{00000000-0005-0000-0000-000048BD0000}"/>
    <cellStyle name="Percentuale 28 4 2 5" xfId="13838" xr:uid="{00000000-0005-0000-0000-000049BD0000}"/>
    <cellStyle name="Percentuale 28 4 3" xfId="5514" xr:uid="{00000000-0005-0000-0000-00004ABD0000}"/>
    <cellStyle name="Percentuale 28 4 3 2" xfId="24654" xr:uid="{00000000-0005-0000-0000-00004BBD0000}"/>
    <cellStyle name="Percentuale 28 4 4" xfId="24655" xr:uid="{00000000-0005-0000-0000-00004CBD0000}"/>
    <cellStyle name="Percentuale 28 4 5" xfId="24656" xr:uid="{00000000-0005-0000-0000-00004DBD0000}"/>
    <cellStyle name="Percentuale 28 4 5 2" xfId="45463" xr:uid="{00000000-0005-0000-0000-00004EBD0000}"/>
    <cellStyle name="Percentuale 28 4 6" xfId="24657" xr:uid="{00000000-0005-0000-0000-00004FBD0000}"/>
    <cellStyle name="Percentuale 28 4 7" xfId="24650" xr:uid="{00000000-0005-0000-0000-000050BD0000}"/>
    <cellStyle name="Percentuale 28 4 8" xfId="3047" xr:uid="{00000000-0005-0000-0000-000051BD0000}"/>
    <cellStyle name="Percentuale 28 5" xfId="1250" xr:uid="{00000000-0005-0000-0000-000052BD0000}"/>
    <cellStyle name="Percentuale 28 5 2" xfId="24659" xr:uid="{00000000-0005-0000-0000-000053BD0000}"/>
    <cellStyle name="Percentuale 28 5 3" xfId="24660" xr:uid="{00000000-0005-0000-0000-000054BD0000}"/>
    <cellStyle name="Percentuale 28 5 3 2" xfId="45464" xr:uid="{00000000-0005-0000-0000-000055BD0000}"/>
    <cellStyle name="Percentuale 28 5 4" xfId="24661" xr:uid="{00000000-0005-0000-0000-000056BD0000}"/>
    <cellStyle name="Percentuale 28 5 5" xfId="24658" xr:uid="{00000000-0005-0000-0000-000057BD0000}"/>
    <cellStyle name="Percentuale 28 6" xfId="3044" xr:uid="{00000000-0005-0000-0000-000058BD0000}"/>
    <cellStyle name="Percentuale 28 6 2" xfId="5933" xr:uid="{00000000-0005-0000-0000-000059BD0000}"/>
    <cellStyle name="Percentuale 28 6 3" xfId="24662" xr:uid="{00000000-0005-0000-0000-00005ABD0000}"/>
    <cellStyle name="Percentuale 28 7" xfId="24663" xr:uid="{00000000-0005-0000-0000-00005BBD0000}"/>
    <cellStyle name="Percentuale 28 7 2" xfId="45465" xr:uid="{00000000-0005-0000-0000-00005CBD0000}"/>
    <cellStyle name="Percentuale 28 8" xfId="24630" xr:uid="{00000000-0005-0000-0000-00005DBD0000}"/>
    <cellStyle name="Percentuale 29" xfId="1251" xr:uid="{00000000-0005-0000-0000-00005EBD0000}"/>
    <cellStyle name="Percentuale 29 2" xfId="1252" xr:uid="{00000000-0005-0000-0000-00005FBD0000}"/>
    <cellStyle name="Percentuale 29 2 2" xfId="3049" xr:uid="{00000000-0005-0000-0000-000060BD0000}"/>
    <cellStyle name="Percentuale 29 2 2 2" xfId="9889" xr:uid="{00000000-0005-0000-0000-000061BD0000}"/>
    <cellStyle name="Percentuale 29 2 2 3" xfId="24666" xr:uid="{00000000-0005-0000-0000-000062BD0000}"/>
    <cellStyle name="Percentuale 29 2 3" xfId="9627" xr:uid="{00000000-0005-0000-0000-000063BD0000}"/>
    <cellStyle name="Percentuale 29 2 3 2" xfId="24667" xr:uid="{00000000-0005-0000-0000-000064BD0000}"/>
    <cellStyle name="Percentuale 29 2 4" xfId="24668" xr:uid="{00000000-0005-0000-0000-000065BD0000}"/>
    <cellStyle name="Percentuale 29 2 4 2" xfId="45466" xr:uid="{00000000-0005-0000-0000-000066BD0000}"/>
    <cellStyle name="Percentuale 29 2 5" xfId="24669" xr:uid="{00000000-0005-0000-0000-000067BD0000}"/>
    <cellStyle name="Percentuale 29 2 6" xfId="24665" xr:uid="{00000000-0005-0000-0000-000068BD0000}"/>
    <cellStyle name="Percentuale 29 3" xfId="1253" xr:uid="{00000000-0005-0000-0000-000069BD0000}"/>
    <cellStyle name="Percentuale 29 3 2" xfId="1254" xr:uid="{00000000-0005-0000-0000-00006ABD0000}"/>
    <cellStyle name="Percentuale 29 3 2 2" xfId="4734" xr:uid="{00000000-0005-0000-0000-00006BBD0000}"/>
    <cellStyle name="Percentuale 29 3 2 2 2" xfId="24673" xr:uid="{00000000-0005-0000-0000-00006CBD0000}"/>
    <cellStyle name="Percentuale 29 3 2 2 3" xfId="24672" xr:uid="{00000000-0005-0000-0000-00006DBD0000}"/>
    <cellStyle name="Percentuale 29 3 2 3" xfId="3907" xr:uid="{00000000-0005-0000-0000-00006EBD0000}"/>
    <cellStyle name="Percentuale 29 3 2 3 2" xfId="10443" xr:uid="{00000000-0005-0000-0000-00006FBD0000}"/>
    <cellStyle name="Percentuale 29 3 2 3 3" xfId="24674" xr:uid="{00000000-0005-0000-0000-000070BD0000}"/>
    <cellStyle name="Percentuale 29 3 2 3 4" xfId="45467" xr:uid="{00000000-0005-0000-0000-000071BD0000}"/>
    <cellStyle name="Percentuale 29 3 2 4" xfId="24675" xr:uid="{00000000-0005-0000-0000-000072BD0000}"/>
    <cellStyle name="Percentuale 29 3 2 5" xfId="24671" xr:uid="{00000000-0005-0000-0000-000073BD0000}"/>
    <cellStyle name="Percentuale 29 3 3" xfId="3050" xr:uid="{00000000-0005-0000-0000-000074BD0000}"/>
    <cellStyle name="Percentuale 29 3 3 2" xfId="5515" xr:uid="{00000000-0005-0000-0000-000075BD0000}"/>
    <cellStyle name="Percentuale 29 3 3 2 2" xfId="24677" xr:uid="{00000000-0005-0000-0000-000076BD0000}"/>
    <cellStyle name="Percentuale 29 3 3 3" xfId="24678" xr:uid="{00000000-0005-0000-0000-000077BD0000}"/>
    <cellStyle name="Percentuale 29 3 3 4" xfId="24679" xr:uid="{00000000-0005-0000-0000-000078BD0000}"/>
    <cellStyle name="Percentuale 29 3 3 4 2" xfId="45468" xr:uid="{00000000-0005-0000-0000-000079BD0000}"/>
    <cellStyle name="Percentuale 29 3 3 5" xfId="24676" xr:uid="{00000000-0005-0000-0000-00007ABD0000}"/>
    <cellStyle name="Percentuale 29 3 4" xfId="3397" xr:uid="{00000000-0005-0000-0000-00007BBD0000}"/>
    <cellStyle name="Percentuale 29 3 4 2" xfId="10104" xr:uid="{00000000-0005-0000-0000-00007CBD0000}"/>
    <cellStyle name="Percentuale 29 3 4 3" xfId="24680" xr:uid="{00000000-0005-0000-0000-00007DBD0000}"/>
    <cellStyle name="Percentuale 29 3 5" xfId="8736" xr:uid="{00000000-0005-0000-0000-00007EBD0000}"/>
    <cellStyle name="Percentuale 29 3 5 2" xfId="24681" xr:uid="{00000000-0005-0000-0000-00007FBD0000}"/>
    <cellStyle name="Percentuale 29 3 6" xfId="24682" xr:uid="{00000000-0005-0000-0000-000080BD0000}"/>
    <cellStyle name="Percentuale 29 3 6 2" xfId="45469" xr:uid="{00000000-0005-0000-0000-000081BD0000}"/>
    <cellStyle name="Percentuale 29 3 7" xfId="24683" xr:uid="{00000000-0005-0000-0000-000082BD0000}"/>
    <cellStyle name="Percentuale 29 3 8" xfId="24670" xr:uid="{00000000-0005-0000-0000-000083BD0000}"/>
    <cellStyle name="Percentuale 29 3 9" xfId="2032" xr:uid="{00000000-0005-0000-0000-000084BD0000}"/>
    <cellStyle name="Percentuale 29 4" xfId="1255" xr:uid="{00000000-0005-0000-0000-000085BD0000}"/>
    <cellStyle name="Percentuale 29 4 2" xfId="5516" xr:uid="{00000000-0005-0000-0000-000086BD0000}"/>
    <cellStyle name="Percentuale 29 4 2 2" xfId="5517" xr:uid="{00000000-0005-0000-0000-000087BD0000}"/>
    <cellStyle name="Percentuale 29 4 2 2 2" xfId="24686" xr:uid="{00000000-0005-0000-0000-000088BD0000}"/>
    <cellStyle name="Percentuale 29 4 2 3" xfId="14232" xr:uid="{00000000-0005-0000-0000-000089BD0000}"/>
    <cellStyle name="Percentuale 29 4 2 3 2" xfId="24687" xr:uid="{00000000-0005-0000-0000-00008ABD0000}"/>
    <cellStyle name="Percentuale 29 4 2 4" xfId="24685" xr:uid="{00000000-0005-0000-0000-00008BBD0000}"/>
    <cellStyle name="Percentuale 29 4 2 5" xfId="13840" xr:uid="{00000000-0005-0000-0000-00008CBD0000}"/>
    <cellStyle name="Percentuale 29 4 3" xfId="5518" xr:uid="{00000000-0005-0000-0000-00008DBD0000}"/>
    <cellStyle name="Percentuale 29 4 3 2" xfId="24688" xr:uid="{00000000-0005-0000-0000-00008EBD0000}"/>
    <cellStyle name="Percentuale 29 4 4" xfId="24689" xr:uid="{00000000-0005-0000-0000-00008FBD0000}"/>
    <cellStyle name="Percentuale 29 4 5" xfId="24690" xr:uid="{00000000-0005-0000-0000-000090BD0000}"/>
    <cellStyle name="Percentuale 29 4 5 2" xfId="45470" xr:uid="{00000000-0005-0000-0000-000091BD0000}"/>
    <cellStyle name="Percentuale 29 4 6" xfId="24691" xr:uid="{00000000-0005-0000-0000-000092BD0000}"/>
    <cellStyle name="Percentuale 29 4 7" xfId="24684" xr:uid="{00000000-0005-0000-0000-000093BD0000}"/>
    <cellStyle name="Percentuale 29 4 8" xfId="3051" xr:uid="{00000000-0005-0000-0000-000094BD0000}"/>
    <cellStyle name="Percentuale 29 5" xfId="1256" xr:uid="{00000000-0005-0000-0000-000095BD0000}"/>
    <cellStyle name="Percentuale 29 5 2" xfId="24693" xr:uid="{00000000-0005-0000-0000-000096BD0000}"/>
    <cellStyle name="Percentuale 29 5 3" xfId="24694" xr:uid="{00000000-0005-0000-0000-000097BD0000}"/>
    <cellStyle name="Percentuale 29 5 3 2" xfId="45471" xr:uid="{00000000-0005-0000-0000-000098BD0000}"/>
    <cellStyle name="Percentuale 29 5 4" xfId="24695" xr:uid="{00000000-0005-0000-0000-000099BD0000}"/>
    <cellStyle name="Percentuale 29 5 5" xfId="24692" xr:uid="{00000000-0005-0000-0000-00009ABD0000}"/>
    <cellStyle name="Percentuale 29 6" xfId="3048" xr:uid="{00000000-0005-0000-0000-00009BBD0000}"/>
    <cellStyle name="Percentuale 29 6 2" xfId="5934" xr:uid="{00000000-0005-0000-0000-00009CBD0000}"/>
    <cellStyle name="Percentuale 29 6 3" xfId="24696" xr:uid="{00000000-0005-0000-0000-00009DBD0000}"/>
    <cellStyle name="Percentuale 29 7" xfId="24697" xr:uid="{00000000-0005-0000-0000-00009EBD0000}"/>
    <cellStyle name="Percentuale 29 7 2" xfId="45472" xr:uid="{00000000-0005-0000-0000-00009FBD0000}"/>
    <cellStyle name="Percentuale 29 8" xfId="24664" xr:uid="{00000000-0005-0000-0000-0000A0BD0000}"/>
    <cellStyle name="Percentuale 3" xfId="1257" xr:uid="{00000000-0005-0000-0000-0000A1BD0000}"/>
    <cellStyle name="Percentuale 3 2" xfId="1258" xr:uid="{00000000-0005-0000-0000-0000A2BD0000}"/>
    <cellStyle name="Percentuale 3 2 2" xfId="3053" xr:uid="{00000000-0005-0000-0000-0000A3BD0000}"/>
    <cellStyle name="Percentuale 3 2 2 2" xfId="9890" xr:uid="{00000000-0005-0000-0000-0000A4BD0000}"/>
    <cellStyle name="Percentuale 3 2 2 3" xfId="24700" xr:uid="{00000000-0005-0000-0000-0000A5BD0000}"/>
    <cellStyle name="Percentuale 3 2 3" xfId="9628" xr:uid="{00000000-0005-0000-0000-0000A6BD0000}"/>
    <cellStyle name="Percentuale 3 2 3 2" xfId="24701" xr:uid="{00000000-0005-0000-0000-0000A7BD0000}"/>
    <cellStyle name="Percentuale 3 2 4" xfId="24702" xr:uid="{00000000-0005-0000-0000-0000A8BD0000}"/>
    <cellStyle name="Percentuale 3 2 4 2" xfId="45473" xr:uid="{00000000-0005-0000-0000-0000A9BD0000}"/>
    <cellStyle name="Percentuale 3 2 5" xfId="24703" xr:uid="{00000000-0005-0000-0000-0000AABD0000}"/>
    <cellStyle name="Percentuale 3 2 6" xfId="24699" xr:uid="{00000000-0005-0000-0000-0000ABBD0000}"/>
    <cellStyle name="Percentuale 3 3" xfId="1259" xr:uid="{00000000-0005-0000-0000-0000ACBD0000}"/>
    <cellStyle name="Percentuale 3 3 2" xfId="1260" xr:uid="{00000000-0005-0000-0000-0000ADBD0000}"/>
    <cellStyle name="Percentuale 3 3 2 2" xfId="4735" xr:uid="{00000000-0005-0000-0000-0000AEBD0000}"/>
    <cellStyle name="Percentuale 3 3 2 2 2" xfId="24707" xr:uid="{00000000-0005-0000-0000-0000AFBD0000}"/>
    <cellStyle name="Percentuale 3 3 2 2 3" xfId="24706" xr:uid="{00000000-0005-0000-0000-0000B0BD0000}"/>
    <cellStyle name="Percentuale 3 3 2 3" xfId="3908" xr:uid="{00000000-0005-0000-0000-0000B1BD0000}"/>
    <cellStyle name="Percentuale 3 3 2 3 2" xfId="10444" xr:uid="{00000000-0005-0000-0000-0000B2BD0000}"/>
    <cellStyle name="Percentuale 3 3 2 3 3" xfId="24708" xr:uid="{00000000-0005-0000-0000-0000B3BD0000}"/>
    <cellStyle name="Percentuale 3 3 2 3 4" xfId="45474" xr:uid="{00000000-0005-0000-0000-0000B4BD0000}"/>
    <cellStyle name="Percentuale 3 3 2 4" xfId="24709" xr:uid="{00000000-0005-0000-0000-0000B5BD0000}"/>
    <cellStyle name="Percentuale 3 3 2 5" xfId="24705" xr:uid="{00000000-0005-0000-0000-0000B6BD0000}"/>
    <cellStyle name="Percentuale 3 3 3" xfId="3054" xr:uid="{00000000-0005-0000-0000-0000B7BD0000}"/>
    <cellStyle name="Percentuale 3 3 3 2" xfId="5519" xr:uid="{00000000-0005-0000-0000-0000B8BD0000}"/>
    <cellStyle name="Percentuale 3 3 3 2 2" xfId="24711" xr:uid="{00000000-0005-0000-0000-0000B9BD0000}"/>
    <cellStyle name="Percentuale 3 3 3 3" xfId="24712" xr:uid="{00000000-0005-0000-0000-0000BABD0000}"/>
    <cellStyle name="Percentuale 3 3 3 4" xfId="24713" xr:uid="{00000000-0005-0000-0000-0000BBBD0000}"/>
    <cellStyle name="Percentuale 3 3 3 4 2" xfId="45475" xr:uid="{00000000-0005-0000-0000-0000BCBD0000}"/>
    <cellStyle name="Percentuale 3 3 3 5" xfId="24710" xr:uid="{00000000-0005-0000-0000-0000BDBD0000}"/>
    <cellStyle name="Percentuale 3 3 4" xfId="3398" xr:uid="{00000000-0005-0000-0000-0000BEBD0000}"/>
    <cellStyle name="Percentuale 3 3 4 2" xfId="10105" xr:uid="{00000000-0005-0000-0000-0000BFBD0000}"/>
    <cellStyle name="Percentuale 3 3 4 3" xfId="24714" xr:uid="{00000000-0005-0000-0000-0000C0BD0000}"/>
    <cellStyle name="Percentuale 3 3 5" xfId="7509" xr:uid="{00000000-0005-0000-0000-0000C1BD0000}"/>
    <cellStyle name="Percentuale 3 3 5 2" xfId="24715" xr:uid="{00000000-0005-0000-0000-0000C2BD0000}"/>
    <cellStyle name="Percentuale 3 3 6" xfId="24716" xr:uid="{00000000-0005-0000-0000-0000C3BD0000}"/>
    <cellStyle name="Percentuale 3 3 6 2" xfId="45476" xr:uid="{00000000-0005-0000-0000-0000C4BD0000}"/>
    <cellStyle name="Percentuale 3 3 7" xfId="24717" xr:uid="{00000000-0005-0000-0000-0000C5BD0000}"/>
    <cellStyle name="Percentuale 3 3 8" xfId="24704" xr:uid="{00000000-0005-0000-0000-0000C6BD0000}"/>
    <cellStyle name="Percentuale 3 3 9" xfId="2033" xr:uid="{00000000-0005-0000-0000-0000C7BD0000}"/>
    <cellStyle name="Percentuale 3 4" xfId="1261" xr:uid="{00000000-0005-0000-0000-0000C8BD0000}"/>
    <cellStyle name="Percentuale 3 4 2" xfId="5520" xr:uid="{00000000-0005-0000-0000-0000C9BD0000}"/>
    <cellStyle name="Percentuale 3 4 2 2" xfId="5521" xr:uid="{00000000-0005-0000-0000-0000CABD0000}"/>
    <cellStyle name="Percentuale 3 4 2 2 2" xfId="24720" xr:uid="{00000000-0005-0000-0000-0000CBBD0000}"/>
    <cellStyle name="Percentuale 3 4 2 3" xfId="14233" xr:uid="{00000000-0005-0000-0000-0000CCBD0000}"/>
    <cellStyle name="Percentuale 3 4 2 3 2" xfId="24721" xr:uid="{00000000-0005-0000-0000-0000CDBD0000}"/>
    <cellStyle name="Percentuale 3 4 2 4" xfId="24719" xr:uid="{00000000-0005-0000-0000-0000CEBD0000}"/>
    <cellStyle name="Percentuale 3 4 2 5" xfId="13841" xr:uid="{00000000-0005-0000-0000-0000CFBD0000}"/>
    <cellStyle name="Percentuale 3 4 3" xfId="5522" xr:uid="{00000000-0005-0000-0000-0000D0BD0000}"/>
    <cellStyle name="Percentuale 3 4 3 2" xfId="24722" xr:uid="{00000000-0005-0000-0000-0000D1BD0000}"/>
    <cellStyle name="Percentuale 3 4 4" xfId="24723" xr:uid="{00000000-0005-0000-0000-0000D2BD0000}"/>
    <cellStyle name="Percentuale 3 4 5" xfId="24724" xr:uid="{00000000-0005-0000-0000-0000D3BD0000}"/>
    <cellStyle name="Percentuale 3 4 5 2" xfId="45477" xr:uid="{00000000-0005-0000-0000-0000D4BD0000}"/>
    <cellStyle name="Percentuale 3 4 6" xfId="24725" xr:uid="{00000000-0005-0000-0000-0000D5BD0000}"/>
    <cellStyle name="Percentuale 3 4 7" xfId="24718" xr:uid="{00000000-0005-0000-0000-0000D6BD0000}"/>
    <cellStyle name="Percentuale 3 4 8" xfId="3055" xr:uid="{00000000-0005-0000-0000-0000D7BD0000}"/>
    <cellStyle name="Percentuale 3 5" xfId="1262" xr:uid="{00000000-0005-0000-0000-0000D8BD0000}"/>
    <cellStyle name="Percentuale 3 5 2" xfId="24727" xr:uid="{00000000-0005-0000-0000-0000D9BD0000}"/>
    <cellStyle name="Percentuale 3 5 3" xfId="24728" xr:uid="{00000000-0005-0000-0000-0000DABD0000}"/>
    <cellStyle name="Percentuale 3 5 3 2" xfId="45478" xr:uid="{00000000-0005-0000-0000-0000DBBD0000}"/>
    <cellStyle name="Percentuale 3 5 4" xfId="24729" xr:uid="{00000000-0005-0000-0000-0000DCBD0000}"/>
    <cellStyle name="Percentuale 3 5 5" xfId="24726" xr:uid="{00000000-0005-0000-0000-0000DDBD0000}"/>
    <cellStyle name="Percentuale 3 6" xfId="3052" xr:uid="{00000000-0005-0000-0000-0000DEBD0000}"/>
    <cellStyle name="Percentuale 3 6 2" xfId="5935" xr:uid="{00000000-0005-0000-0000-0000DFBD0000}"/>
    <cellStyle name="Percentuale 3 6 3" xfId="24730" xr:uid="{00000000-0005-0000-0000-0000E0BD0000}"/>
    <cellStyle name="Percentuale 3 7" xfId="24731" xr:uid="{00000000-0005-0000-0000-0000E1BD0000}"/>
    <cellStyle name="Percentuale 3 7 2" xfId="45479" xr:uid="{00000000-0005-0000-0000-0000E2BD0000}"/>
    <cellStyle name="Percentuale 3 8" xfId="24698" xr:uid="{00000000-0005-0000-0000-0000E3BD0000}"/>
    <cellStyle name="Percentuale 30" xfId="1263" xr:uid="{00000000-0005-0000-0000-0000E4BD0000}"/>
    <cellStyle name="Percentuale 30 2" xfId="1264" xr:uid="{00000000-0005-0000-0000-0000E5BD0000}"/>
    <cellStyle name="Percentuale 30 2 2" xfId="3057" xr:uid="{00000000-0005-0000-0000-0000E6BD0000}"/>
    <cellStyle name="Percentuale 30 2 2 2" xfId="9891" xr:uid="{00000000-0005-0000-0000-0000E7BD0000}"/>
    <cellStyle name="Percentuale 30 2 2 3" xfId="24734" xr:uid="{00000000-0005-0000-0000-0000E8BD0000}"/>
    <cellStyle name="Percentuale 30 2 3" xfId="9629" xr:uid="{00000000-0005-0000-0000-0000E9BD0000}"/>
    <cellStyle name="Percentuale 30 2 3 2" xfId="24735" xr:uid="{00000000-0005-0000-0000-0000EABD0000}"/>
    <cellStyle name="Percentuale 30 2 4" xfId="24736" xr:uid="{00000000-0005-0000-0000-0000EBBD0000}"/>
    <cellStyle name="Percentuale 30 2 4 2" xfId="45480" xr:uid="{00000000-0005-0000-0000-0000ECBD0000}"/>
    <cellStyle name="Percentuale 30 2 5" xfId="24737" xr:uid="{00000000-0005-0000-0000-0000EDBD0000}"/>
    <cellStyle name="Percentuale 30 2 6" xfId="24733" xr:uid="{00000000-0005-0000-0000-0000EEBD0000}"/>
    <cellStyle name="Percentuale 30 3" xfId="1265" xr:uid="{00000000-0005-0000-0000-0000EFBD0000}"/>
    <cellStyle name="Percentuale 30 3 2" xfId="1266" xr:uid="{00000000-0005-0000-0000-0000F0BD0000}"/>
    <cellStyle name="Percentuale 30 3 2 2" xfId="4736" xr:uid="{00000000-0005-0000-0000-0000F1BD0000}"/>
    <cellStyle name="Percentuale 30 3 2 2 2" xfId="24741" xr:uid="{00000000-0005-0000-0000-0000F2BD0000}"/>
    <cellStyle name="Percentuale 30 3 2 2 3" xfId="24740" xr:uid="{00000000-0005-0000-0000-0000F3BD0000}"/>
    <cellStyle name="Percentuale 30 3 2 3" xfId="3909" xr:uid="{00000000-0005-0000-0000-0000F4BD0000}"/>
    <cellStyle name="Percentuale 30 3 2 3 2" xfId="10445" xr:uid="{00000000-0005-0000-0000-0000F5BD0000}"/>
    <cellStyle name="Percentuale 30 3 2 3 3" xfId="24742" xr:uid="{00000000-0005-0000-0000-0000F6BD0000}"/>
    <cellStyle name="Percentuale 30 3 2 3 4" xfId="45481" xr:uid="{00000000-0005-0000-0000-0000F7BD0000}"/>
    <cellStyle name="Percentuale 30 3 2 4" xfId="24743" xr:uid="{00000000-0005-0000-0000-0000F8BD0000}"/>
    <cellStyle name="Percentuale 30 3 2 5" xfId="24739" xr:uid="{00000000-0005-0000-0000-0000F9BD0000}"/>
    <cellStyle name="Percentuale 30 3 3" xfId="3058" xr:uid="{00000000-0005-0000-0000-0000FABD0000}"/>
    <cellStyle name="Percentuale 30 3 3 2" xfId="5523" xr:uid="{00000000-0005-0000-0000-0000FBBD0000}"/>
    <cellStyle name="Percentuale 30 3 3 2 2" xfId="24745" xr:uid="{00000000-0005-0000-0000-0000FCBD0000}"/>
    <cellStyle name="Percentuale 30 3 3 3" xfId="24746" xr:uid="{00000000-0005-0000-0000-0000FDBD0000}"/>
    <cellStyle name="Percentuale 30 3 3 4" xfId="24747" xr:uid="{00000000-0005-0000-0000-0000FEBD0000}"/>
    <cellStyle name="Percentuale 30 3 3 4 2" xfId="45482" xr:uid="{00000000-0005-0000-0000-0000FFBD0000}"/>
    <cellStyle name="Percentuale 30 3 3 5" xfId="24744" xr:uid="{00000000-0005-0000-0000-000000BE0000}"/>
    <cellStyle name="Percentuale 30 3 4" xfId="3399" xr:uid="{00000000-0005-0000-0000-000001BE0000}"/>
    <cellStyle name="Percentuale 30 3 4 2" xfId="10106" xr:uid="{00000000-0005-0000-0000-000002BE0000}"/>
    <cellStyle name="Percentuale 30 3 4 3" xfId="24748" xr:uid="{00000000-0005-0000-0000-000003BE0000}"/>
    <cellStyle name="Percentuale 30 3 5" xfId="8749" xr:uid="{00000000-0005-0000-0000-000004BE0000}"/>
    <cellStyle name="Percentuale 30 3 5 2" xfId="24749" xr:uid="{00000000-0005-0000-0000-000005BE0000}"/>
    <cellStyle name="Percentuale 30 3 6" xfId="24750" xr:uid="{00000000-0005-0000-0000-000006BE0000}"/>
    <cellStyle name="Percentuale 30 3 6 2" xfId="45483" xr:uid="{00000000-0005-0000-0000-000007BE0000}"/>
    <cellStyle name="Percentuale 30 3 7" xfId="24751" xr:uid="{00000000-0005-0000-0000-000008BE0000}"/>
    <cellStyle name="Percentuale 30 3 8" xfId="24738" xr:uid="{00000000-0005-0000-0000-000009BE0000}"/>
    <cellStyle name="Percentuale 30 3 9" xfId="2034" xr:uid="{00000000-0005-0000-0000-00000ABE0000}"/>
    <cellStyle name="Percentuale 30 4" xfId="1267" xr:uid="{00000000-0005-0000-0000-00000BBE0000}"/>
    <cellStyle name="Percentuale 30 4 2" xfId="5524" xr:uid="{00000000-0005-0000-0000-00000CBE0000}"/>
    <cellStyle name="Percentuale 30 4 2 2" xfId="5525" xr:uid="{00000000-0005-0000-0000-00000DBE0000}"/>
    <cellStyle name="Percentuale 30 4 2 2 2" xfId="24754" xr:uid="{00000000-0005-0000-0000-00000EBE0000}"/>
    <cellStyle name="Percentuale 30 4 2 3" xfId="14234" xr:uid="{00000000-0005-0000-0000-00000FBE0000}"/>
    <cellStyle name="Percentuale 30 4 2 3 2" xfId="24755" xr:uid="{00000000-0005-0000-0000-000010BE0000}"/>
    <cellStyle name="Percentuale 30 4 2 4" xfId="24753" xr:uid="{00000000-0005-0000-0000-000011BE0000}"/>
    <cellStyle name="Percentuale 30 4 2 5" xfId="13842" xr:uid="{00000000-0005-0000-0000-000012BE0000}"/>
    <cellStyle name="Percentuale 30 4 3" xfId="5526" xr:uid="{00000000-0005-0000-0000-000013BE0000}"/>
    <cellStyle name="Percentuale 30 4 3 2" xfId="24756" xr:uid="{00000000-0005-0000-0000-000014BE0000}"/>
    <cellStyle name="Percentuale 30 4 4" xfId="24757" xr:uid="{00000000-0005-0000-0000-000015BE0000}"/>
    <cellStyle name="Percentuale 30 4 5" xfId="24758" xr:uid="{00000000-0005-0000-0000-000016BE0000}"/>
    <cellStyle name="Percentuale 30 4 5 2" xfId="45484" xr:uid="{00000000-0005-0000-0000-000017BE0000}"/>
    <cellStyle name="Percentuale 30 4 6" xfId="24759" xr:uid="{00000000-0005-0000-0000-000018BE0000}"/>
    <cellStyle name="Percentuale 30 4 7" xfId="24752" xr:uid="{00000000-0005-0000-0000-000019BE0000}"/>
    <cellStyle name="Percentuale 30 4 8" xfId="3059" xr:uid="{00000000-0005-0000-0000-00001ABE0000}"/>
    <cellStyle name="Percentuale 30 5" xfId="1268" xr:uid="{00000000-0005-0000-0000-00001BBE0000}"/>
    <cellStyle name="Percentuale 30 5 2" xfId="24761" xr:uid="{00000000-0005-0000-0000-00001CBE0000}"/>
    <cellStyle name="Percentuale 30 5 3" xfId="24762" xr:uid="{00000000-0005-0000-0000-00001DBE0000}"/>
    <cellStyle name="Percentuale 30 5 3 2" xfId="45485" xr:uid="{00000000-0005-0000-0000-00001EBE0000}"/>
    <cellStyle name="Percentuale 30 5 4" xfId="24763" xr:uid="{00000000-0005-0000-0000-00001FBE0000}"/>
    <cellStyle name="Percentuale 30 5 5" xfId="24760" xr:uid="{00000000-0005-0000-0000-000020BE0000}"/>
    <cellStyle name="Percentuale 30 6" xfId="3056" xr:uid="{00000000-0005-0000-0000-000021BE0000}"/>
    <cellStyle name="Percentuale 30 6 2" xfId="5936" xr:uid="{00000000-0005-0000-0000-000022BE0000}"/>
    <cellStyle name="Percentuale 30 6 3" xfId="24764" xr:uid="{00000000-0005-0000-0000-000023BE0000}"/>
    <cellStyle name="Percentuale 30 7" xfId="24765" xr:uid="{00000000-0005-0000-0000-000024BE0000}"/>
    <cellStyle name="Percentuale 30 7 2" xfId="45486" xr:uid="{00000000-0005-0000-0000-000025BE0000}"/>
    <cellStyle name="Percentuale 30 8" xfId="24732" xr:uid="{00000000-0005-0000-0000-000026BE0000}"/>
    <cellStyle name="Percentuale 31" xfId="1269" xr:uid="{00000000-0005-0000-0000-000027BE0000}"/>
    <cellStyle name="Percentuale 31 2" xfId="1270" xr:uid="{00000000-0005-0000-0000-000028BE0000}"/>
    <cellStyle name="Percentuale 31 2 2" xfId="3061" xr:uid="{00000000-0005-0000-0000-000029BE0000}"/>
    <cellStyle name="Percentuale 31 2 2 2" xfId="9892" xr:uid="{00000000-0005-0000-0000-00002ABE0000}"/>
    <cellStyle name="Percentuale 31 2 2 3" xfId="24768" xr:uid="{00000000-0005-0000-0000-00002BBE0000}"/>
    <cellStyle name="Percentuale 31 2 3" xfId="9630" xr:uid="{00000000-0005-0000-0000-00002CBE0000}"/>
    <cellStyle name="Percentuale 31 2 3 2" xfId="24769" xr:uid="{00000000-0005-0000-0000-00002DBE0000}"/>
    <cellStyle name="Percentuale 31 2 4" xfId="24770" xr:uid="{00000000-0005-0000-0000-00002EBE0000}"/>
    <cellStyle name="Percentuale 31 2 4 2" xfId="45487" xr:uid="{00000000-0005-0000-0000-00002FBE0000}"/>
    <cellStyle name="Percentuale 31 2 5" xfId="24771" xr:uid="{00000000-0005-0000-0000-000030BE0000}"/>
    <cellStyle name="Percentuale 31 2 6" xfId="24767" xr:uid="{00000000-0005-0000-0000-000031BE0000}"/>
    <cellStyle name="Percentuale 31 3" xfId="1271" xr:uid="{00000000-0005-0000-0000-000032BE0000}"/>
    <cellStyle name="Percentuale 31 3 2" xfId="1272" xr:uid="{00000000-0005-0000-0000-000033BE0000}"/>
    <cellStyle name="Percentuale 31 3 2 2" xfId="4737" xr:uid="{00000000-0005-0000-0000-000034BE0000}"/>
    <cellStyle name="Percentuale 31 3 2 2 2" xfId="24775" xr:uid="{00000000-0005-0000-0000-000035BE0000}"/>
    <cellStyle name="Percentuale 31 3 2 2 3" xfId="24774" xr:uid="{00000000-0005-0000-0000-000036BE0000}"/>
    <cellStyle name="Percentuale 31 3 2 3" xfId="3910" xr:uid="{00000000-0005-0000-0000-000037BE0000}"/>
    <cellStyle name="Percentuale 31 3 2 3 2" xfId="10446" xr:uid="{00000000-0005-0000-0000-000038BE0000}"/>
    <cellStyle name="Percentuale 31 3 2 3 3" xfId="24776" xr:uid="{00000000-0005-0000-0000-000039BE0000}"/>
    <cellStyle name="Percentuale 31 3 2 3 4" xfId="45488" xr:uid="{00000000-0005-0000-0000-00003ABE0000}"/>
    <cellStyle name="Percentuale 31 3 2 4" xfId="24777" xr:uid="{00000000-0005-0000-0000-00003BBE0000}"/>
    <cellStyle name="Percentuale 31 3 2 5" xfId="24773" xr:uid="{00000000-0005-0000-0000-00003CBE0000}"/>
    <cellStyle name="Percentuale 31 3 3" xfId="3062" xr:uid="{00000000-0005-0000-0000-00003DBE0000}"/>
    <cellStyle name="Percentuale 31 3 3 2" xfId="5527" xr:uid="{00000000-0005-0000-0000-00003EBE0000}"/>
    <cellStyle name="Percentuale 31 3 3 2 2" xfId="24779" xr:uid="{00000000-0005-0000-0000-00003FBE0000}"/>
    <cellStyle name="Percentuale 31 3 3 3" xfId="24780" xr:uid="{00000000-0005-0000-0000-000040BE0000}"/>
    <cellStyle name="Percentuale 31 3 3 4" xfId="24781" xr:uid="{00000000-0005-0000-0000-000041BE0000}"/>
    <cellStyle name="Percentuale 31 3 3 4 2" xfId="45489" xr:uid="{00000000-0005-0000-0000-000042BE0000}"/>
    <cellStyle name="Percentuale 31 3 3 5" xfId="24778" xr:uid="{00000000-0005-0000-0000-000043BE0000}"/>
    <cellStyle name="Percentuale 31 3 4" xfId="3400" xr:uid="{00000000-0005-0000-0000-000044BE0000}"/>
    <cellStyle name="Percentuale 31 3 4 2" xfId="10107" xr:uid="{00000000-0005-0000-0000-000045BE0000}"/>
    <cellStyle name="Percentuale 31 3 4 3" xfId="24782" xr:uid="{00000000-0005-0000-0000-000046BE0000}"/>
    <cellStyle name="Percentuale 31 3 5" xfId="8738" xr:uid="{00000000-0005-0000-0000-000047BE0000}"/>
    <cellStyle name="Percentuale 31 3 5 2" xfId="24783" xr:uid="{00000000-0005-0000-0000-000048BE0000}"/>
    <cellStyle name="Percentuale 31 3 6" xfId="24784" xr:uid="{00000000-0005-0000-0000-000049BE0000}"/>
    <cellStyle name="Percentuale 31 3 6 2" xfId="45490" xr:uid="{00000000-0005-0000-0000-00004ABE0000}"/>
    <cellStyle name="Percentuale 31 3 7" xfId="24785" xr:uid="{00000000-0005-0000-0000-00004BBE0000}"/>
    <cellStyle name="Percentuale 31 3 8" xfId="24772" xr:uid="{00000000-0005-0000-0000-00004CBE0000}"/>
    <cellStyle name="Percentuale 31 3 9" xfId="2035" xr:uid="{00000000-0005-0000-0000-00004DBE0000}"/>
    <cellStyle name="Percentuale 31 4" xfId="1273" xr:uid="{00000000-0005-0000-0000-00004EBE0000}"/>
    <cellStyle name="Percentuale 31 4 2" xfId="5528" xr:uid="{00000000-0005-0000-0000-00004FBE0000}"/>
    <cellStyle name="Percentuale 31 4 2 2" xfId="5529" xr:uid="{00000000-0005-0000-0000-000050BE0000}"/>
    <cellStyle name="Percentuale 31 4 2 2 2" xfId="24788" xr:uid="{00000000-0005-0000-0000-000051BE0000}"/>
    <cellStyle name="Percentuale 31 4 2 3" xfId="14235" xr:uid="{00000000-0005-0000-0000-000052BE0000}"/>
    <cellStyle name="Percentuale 31 4 2 3 2" xfId="24789" xr:uid="{00000000-0005-0000-0000-000053BE0000}"/>
    <cellStyle name="Percentuale 31 4 2 4" xfId="24787" xr:uid="{00000000-0005-0000-0000-000054BE0000}"/>
    <cellStyle name="Percentuale 31 4 2 5" xfId="13843" xr:uid="{00000000-0005-0000-0000-000055BE0000}"/>
    <cellStyle name="Percentuale 31 4 3" xfId="5530" xr:uid="{00000000-0005-0000-0000-000056BE0000}"/>
    <cellStyle name="Percentuale 31 4 3 2" xfId="24790" xr:uid="{00000000-0005-0000-0000-000057BE0000}"/>
    <cellStyle name="Percentuale 31 4 4" xfId="24791" xr:uid="{00000000-0005-0000-0000-000058BE0000}"/>
    <cellStyle name="Percentuale 31 4 5" xfId="24792" xr:uid="{00000000-0005-0000-0000-000059BE0000}"/>
    <cellStyle name="Percentuale 31 4 5 2" xfId="45491" xr:uid="{00000000-0005-0000-0000-00005ABE0000}"/>
    <cellStyle name="Percentuale 31 4 6" xfId="24793" xr:uid="{00000000-0005-0000-0000-00005BBE0000}"/>
    <cellStyle name="Percentuale 31 4 7" xfId="24786" xr:uid="{00000000-0005-0000-0000-00005CBE0000}"/>
    <cellStyle name="Percentuale 31 4 8" xfId="3063" xr:uid="{00000000-0005-0000-0000-00005DBE0000}"/>
    <cellStyle name="Percentuale 31 5" xfId="1274" xr:uid="{00000000-0005-0000-0000-00005EBE0000}"/>
    <cellStyle name="Percentuale 31 5 2" xfId="24795" xr:uid="{00000000-0005-0000-0000-00005FBE0000}"/>
    <cellStyle name="Percentuale 31 5 3" xfId="24796" xr:uid="{00000000-0005-0000-0000-000060BE0000}"/>
    <cellStyle name="Percentuale 31 5 3 2" xfId="45492" xr:uid="{00000000-0005-0000-0000-000061BE0000}"/>
    <cellStyle name="Percentuale 31 5 4" xfId="24797" xr:uid="{00000000-0005-0000-0000-000062BE0000}"/>
    <cellStyle name="Percentuale 31 5 5" xfId="24794" xr:uid="{00000000-0005-0000-0000-000063BE0000}"/>
    <cellStyle name="Percentuale 31 6" xfId="3060" xr:uid="{00000000-0005-0000-0000-000064BE0000}"/>
    <cellStyle name="Percentuale 31 6 2" xfId="5937" xr:uid="{00000000-0005-0000-0000-000065BE0000}"/>
    <cellStyle name="Percentuale 31 6 3" xfId="24798" xr:uid="{00000000-0005-0000-0000-000066BE0000}"/>
    <cellStyle name="Percentuale 31 7" xfId="24799" xr:uid="{00000000-0005-0000-0000-000067BE0000}"/>
    <cellStyle name="Percentuale 31 7 2" xfId="45493" xr:uid="{00000000-0005-0000-0000-000068BE0000}"/>
    <cellStyle name="Percentuale 31 8" xfId="24766" xr:uid="{00000000-0005-0000-0000-000069BE0000}"/>
    <cellStyle name="Percentuale 32" xfId="1275" xr:uid="{00000000-0005-0000-0000-00006ABE0000}"/>
    <cellStyle name="Percentuale 32 2" xfId="1276" xr:uid="{00000000-0005-0000-0000-00006BBE0000}"/>
    <cellStyle name="Percentuale 32 2 2" xfId="3065" xr:uid="{00000000-0005-0000-0000-00006CBE0000}"/>
    <cellStyle name="Percentuale 32 2 2 2" xfId="9893" xr:uid="{00000000-0005-0000-0000-00006DBE0000}"/>
    <cellStyle name="Percentuale 32 2 2 3" xfId="24802" xr:uid="{00000000-0005-0000-0000-00006EBE0000}"/>
    <cellStyle name="Percentuale 32 2 3" xfId="9631" xr:uid="{00000000-0005-0000-0000-00006FBE0000}"/>
    <cellStyle name="Percentuale 32 2 3 2" xfId="24803" xr:uid="{00000000-0005-0000-0000-000070BE0000}"/>
    <cellStyle name="Percentuale 32 2 4" xfId="24804" xr:uid="{00000000-0005-0000-0000-000071BE0000}"/>
    <cellStyle name="Percentuale 32 2 4 2" xfId="45494" xr:uid="{00000000-0005-0000-0000-000072BE0000}"/>
    <cellStyle name="Percentuale 32 2 5" xfId="24805" xr:uid="{00000000-0005-0000-0000-000073BE0000}"/>
    <cellStyle name="Percentuale 32 2 6" xfId="24801" xr:uid="{00000000-0005-0000-0000-000074BE0000}"/>
    <cellStyle name="Percentuale 32 3" xfId="1277" xr:uid="{00000000-0005-0000-0000-000075BE0000}"/>
    <cellStyle name="Percentuale 32 3 2" xfId="1278" xr:uid="{00000000-0005-0000-0000-000076BE0000}"/>
    <cellStyle name="Percentuale 32 3 2 2" xfId="4738" xr:uid="{00000000-0005-0000-0000-000077BE0000}"/>
    <cellStyle name="Percentuale 32 3 2 2 2" xfId="24809" xr:uid="{00000000-0005-0000-0000-000078BE0000}"/>
    <cellStyle name="Percentuale 32 3 2 2 3" xfId="24808" xr:uid="{00000000-0005-0000-0000-000079BE0000}"/>
    <cellStyle name="Percentuale 32 3 2 3" xfId="3911" xr:uid="{00000000-0005-0000-0000-00007ABE0000}"/>
    <cellStyle name="Percentuale 32 3 2 3 2" xfId="10447" xr:uid="{00000000-0005-0000-0000-00007BBE0000}"/>
    <cellStyle name="Percentuale 32 3 2 3 3" xfId="24810" xr:uid="{00000000-0005-0000-0000-00007CBE0000}"/>
    <cellStyle name="Percentuale 32 3 2 3 4" xfId="45495" xr:uid="{00000000-0005-0000-0000-00007DBE0000}"/>
    <cellStyle name="Percentuale 32 3 2 4" xfId="24811" xr:uid="{00000000-0005-0000-0000-00007EBE0000}"/>
    <cellStyle name="Percentuale 32 3 2 5" xfId="24807" xr:uid="{00000000-0005-0000-0000-00007FBE0000}"/>
    <cellStyle name="Percentuale 32 3 3" xfId="3066" xr:uid="{00000000-0005-0000-0000-000080BE0000}"/>
    <cellStyle name="Percentuale 32 3 3 2" xfId="5531" xr:uid="{00000000-0005-0000-0000-000081BE0000}"/>
    <cellStyle name="Percentuale 32 3 3 2 2" xfId="24813" xr:uid="{00000000-0005-0000-0000-000082BE0000}"/>
    <cellStyle name="Percentuale 32 3 3 3" xfId="24814" xr:uid="{00000000-0005-0000-0000-000083BE0000}"/>
    <cellStyle name="Percentuale 32 3 3 4" xfId="24815" xr:uid="{00000000-0005-0000-0000-000084BE0000}"/>
    <cellStyle name="Percentuale 32 3 3 4 2" xfId="45496" xr:uid="{00000000-0005-0000-0000-000085BE0000}"/>
    <cellStyle name="Percentuale 32 3 3 5" xfId="24812" xr:uid="{00000000-0005-0000-0000-000086BE0000}"/>
    <cellStyle name="Percentuale 32 3 4" xfId="3401" xr:uid="{00000000-0005-0000-0000-000087BE0000}"/>
    <cellStyle name="Percentuale 32 3 4 2" xfId="10108" xr:uid="{00000000-0005-0000-0000-000088BE0000}"/>
    <cellStyle name="Percentuale 32 3 4 3" xfId="24816" xr:uid="{00000000-0005-0000-0000-000089BE0000}"/>
    <cellStyle name="Percentuale 32 3 5" xfId="8737" xr:uid="{00000000-0005-0000-0000-00008ABE0000}"/>
    <cellStyle name="Percentuale 32 3 5 2" xfId="24817" xr:uid="{00000000-0005-0000-0000-00008BBE0000}"/>
    <cellStyle name="Percentuale 32 3 6" xfId="24818" xr:uid="{00000000-0005-0000-0000-00008CBE0000}"/>
    <cellStyle name="Percentuale 32 3 6 2" xfId="45497" xr:uid="{00000000-0005-0000-0000-00008DBE0000}"/>
    <cellStyle name="Percentuale 32 3 7" xfId="24819" xr:uid="{00000000-0005-0000-0000-00008EBE0000}"/>
    <cellStyle name="Percentuale 32 3 8" xfId="24806" xr:uid="{00000000-0005-0000-0000-00008FBE0000}"/>
    <cellStyle name="Percentuale 32 3 9" xfId="2036" xr:uid="{00000000-0005-0000-0000-000090BE0000}"/>
    <cellStyle name="Percentuale 32 4" xfId="1279" xr:uid="{00000000-0005-0000-0000-000091BE0000}"/>
    <cellStyle name="Percentuale 32 4 2" xfId="5532" xr:uid="{00000000-0005-0000-0000-000092BE0000}"/>
    <cellStyle name="Percentuale 32 4 2 2" xfId="5533" xr:uid="{00000000-0005-0000-0000-000093BE0000}"/>
    <cellStyle name="Percentuale 32 4 2 2 2" xfId="24822" xr:uid="{00000000-0005-0000-0000-000094BE0000}"/>
    <cellStyle name="Percentuale 32 4 2 3" xfId="14236" xr:uid="{00000000-0005-0000-0000-000095BE0000}"/>
    <cellStyle name="Percentuale 32 4 2 3 2" xfId="24823" xr:uid="{00000000-0005-0000-0000-000096BE0000}"/>
    <cellStyle name="Percentuale 32 4 2 4" xfId="24821" xr:uid="{00000000-0005-0000-0000-000097BE0000}"/>
    <cellStyle name="Percentuale 32 4 2 5" xfId="13844" xr:uid="{00000000-0005-0000-0000-000098BE0000}"/>
    <cellStyle name="Percentuale 32 4 3" xfId="5534" xr:uid="{00000000-0005-0000-0000-000099BE0000}"/>
    <cellStyle name="Percentuale 32 4 3 2" xfId="24824" xr:uid="{00000000-0005-0000-0000-00009ABE0000}"/>
    <cellStyle name="Percentuale 32 4 4" xfId="24825" xr:uid="{00000000-0005-0000-0000-00009BBE0000}"/>
    <cellStyle name="Percentuale 32 4 5" xfId="24826" xr:uid="{00000000-0005-0000-0000-00009CBE0000}"/>
    <cellStyle name="Percentuale 32 4 5 2" xfId="45498" xr:uid="{00000000-0005-0000-0000-00009DBE0000}"/>
    <cellStyle name="Percentuale 32 4 6" xfId="24827" xr:uid="{00000000-0005-0000-0000-00009EBE0000}"/>
    <cellStyle name="Percentuale 32 4 7" xfId="24820" xr:uid="{00000000-0005-0000-0000-00009FBE0000}"/>
    <cellStyle name="Percentuale 32 4 8" xfId="3067" xr:uid="{00000000-0005-0000-0000-0000A0BE0000}"/>
    <cellStyle name="Percentuale 32 5" xfId="1280" xr:uid="{00000000-0005-0000-0000-0000A1BE0000}"/>
    <cellStyle name="Percentuale 32 5 2" xfId="24829" xr:uid="{00000000-0005-0000-0000-0000A2BE0000}"/>
    <cellStyle name="Percentuale 32 5 3" xfId="24830" xr:uid="{00000000-0005-0000-0000-0000A3BE0000}"/>
    <cellStyle name="Percentuale 32 5 3 2" xfId="45499" xr:uid="{00000000-0005-0000-0000-0000A4BE0000}"/>
    <cellStyle name="Percentuale 32 5 4" xfId="24831" xr:uid="{00000000-0005-0000-0000-0000A5BE0000}"/>
    <cellStyle name="Percentuale 32 5 5" xfId="24828" xr:uid="{00000000-0005-0000-0000-0000A6BE0000}"/>
    <cellStyle name="Percentuale 32 6" xfId="3064" xr:uid="{00000000-0005-0000-0000-0000A7BE0000}"/>
    <cellStyle name="Percentuale 32 6 2" xfId="5938" xr:uid="{00000000-0005-0000-0000-0000A8BE0000}"/>
    <cellStyle name="Percentuale 32 6 3" xfId="24832" xr:uid="{00000000-0005-0000-0000-0000A9BE0000}"/>
    <cellStyle name="Percentuale 32 7" xfId="24833" xr:uid="{00000000-0005-0000-0000-0000AABE0000}"/>
    <cellStyle name="Percentuale 32 7 2" xfId="45500" xr:uid="{00000000-0005-0000-0000-0000ABBE0000}"/>
    <cellStyle name="Percentuale 32 8" xfId="24800" xr:uid="{00000000-0005-0000-0000-0000ACBE0000}"/>
    <cellStyle name="Percentuale 33" xfId="1281" xr:uid="{00000000-0005-0000-0000-0000ADBE0000}"/>
    <cellStyle name="Percentuale 33 2" xfId="1282" xr:uid="{00000000-0005-0000-0000-0000AEBE0000}"/>
    <cellStyle name="Percentuale 33 2 2" xfId="3069" xr:uid="{00000000-0005-0000-0000-0000AFBE0000}"/>
    <cellStyle name="Percentuale 33 2 2 2" xfId="9894" xr:uid="{00000000-0005-0000-0000-0000B0BE0000}"/>
    <cellStyle name="Percentuale 33 2 2 3" xfId="24836" xr:uid="{00000000-0005-0000-0000-0000B1BE0000}"/>
    <cellStyle name="Percentuale 33 2 3" xfId="9632" xr:uid="{00000000-0005-0000-0000-0000B2BE0000}"/>
    <cellStyle name="Percentuale 33 2 3 2" xfId="24837" xr:uid="{00000000-0005-0000-0000-0000B3BE0000}"/>
    <cellStyle name="Percentuale 33 2 4" xfId="24838" xr:uid="{00000000-0005-0000-0000-0000B4BE0000}"/>
    <cellStyle name="Percentuale 33 2 4 2" xfId="45501" xr:uid="{00000000-0005-0000-0000-0000B5BE0000}"/>
    <cellStyle name="Percentuale 33 2 5" xfId="24839" xr:uid="{00000000-0005-0000-0000-0000B6BE0000}"/>
    <cellStyle name="Percentuale 33 2 6" xfId="24835" xr:uid="{00000000-0005-0000-0000-0000B7BE0000}"/>
    <cellStyle name="Percentuale 33 3" xfId="1283" xr:uid="{00000000-0005-0000-0000-0000B8BE0000}"/>
    <cellStyle name="Percentuale 33 3 2" xfId="1284" xr:uid="{00000000-0005-0000-0000-0000B9BE0000}"/>
    <cellStyle name="Percentuale 33 3 2 2" xfId="4739" xr:uid="{00000000-0005-0000-0000-0000BABE0000}"/>
    <cellStyle name="Percentuale 33 3 2 2 2" xfId="24843" xr:uid="{00000000-0005-0000-0000-0000BBBE0000}"/>
    <cellStyle name="Percentuale 33 3 2 2 3" xfId="24842" xr:uid="{00000000-0005-0000-0000-0000BCBE0000}"/>
    <cellStyle name="Percentuale 33 3 2 3" xfId="3912" xr:uid="{00000000-0005-0000-0000-0000BDBE0000}"/>
    <cellStyle name="Percentuale 33 3 2 3 2" xfId="10448" xr:uid="{00000000-0005-0000-0000-0000BEBE0000}"/>
    <cellStyle name="Percentuale 33 3 2 3 3" xfId="24844" xr:uid="{00000000-0005-0000-0000-0000BFBE0000}"/>
    <cellStyle name="Percentuale 33 3 2 3 4" xfId="45502" xr:uid="{00000000-0005-0000-0000-0000C0BE0000}"/>
    <cellStyle name="Percentuale 33 3 2 4" xfId="24845" xr:uid="{00000000-0005-0000-0000-0000C1BE0000}"/>
    <cellStyle name="Percentuale 33 3 2 5" xfId="24841" xr:uid="{00000000-0005-0000-0000-0000C2BE0000}"/>
    <cellStyle name="Percentuale 33 3 3" xfId="3070" xr:uid="{00000000-0005-0000-0000-0000C3BE0000}"/>
    <cellStyle name="Percentuale 33 3 3 2" xfId="5535" xr:uid="{00000000-0005-0000-0000-0000C4BE0000}"/>
    <cellStyle name="Percentuale 33 3 3 2 2" xfId="24847" xr:uid="{00000000-0005-0000-0000-0000C5BE0000}"/>
    <cellStyle name="Percentuale 33 3 3 3" xfId="24848" xr:uid="{00000000-0005-0000-0000-0000C6BE0000}"/>
    <cellStyle name="Percentuale 33 3 3 4" xfId="24849" xr:uid="{00000000-0005-0000-0000-0000C7BE0000}"/>
    <cellStyle name="Percentuale 33 3 3 4 2" xfId="45503" xr:uid="{00000000-0005-0000-0000-0000C8BE0000}"/>
    <cellStyle name="Percentuale 33 3 3 5" xfId="24846" xr:uid="{00000000-0005-0000-0000-0000C9BE0000}"/>
    <cellStyle name="Percentuale 33 3 4" xfId="3402" xr:uid="{00000000-0005-0000-0000-0000CABE0000}"/>
    <cellStyle name="Percentuale 33 3 4 2" xfId="10109" xr:uid="{00000000-0005-0000-0000-0000CBBE0000}"/>
    <cellStyle name="Percentuale 33 3 4 3" xfId="24850" xr:uid="{00000000-0005-0000-0000-0000CCBE0000}"/>
    <cellStyle name="Percentuale 33 3 5" xfId="7508" xr:uid="{00000000-0005-0000-0000-0000CDBE0000}"/>
    <cellStyle name="Percentuale 33 3 5 2" xfId="24851" xr:uid="{00000000-0005-0000-0000-0000CEBE0000}"/>
    <cellStyle name="Percentuale 33 3 6" xfId="24852" xr:uid="{00000000-0005-0000-0000-0000CFBE0000}"/>
    <cellStyle name="Percentuale 33 3 6 2" xfId="45504" xr:uid="{00000000-0005-0000-0000-0000D0BE0000}"/>
    <cellStyle name="Percentuale 33 3 7" xfId="24853" xr:uid="{00000000-0005-0000-0000-0000D1BE0000}"/>
    <cellStyle name="Percentuale 33 3 8" xfId="24840" xr:uid="{00000000-0005-0000-0000-0000D2BE0000}"/>
    <cellStyle name="Percentuale 33 3 9" xfId="2037" xr:uid="{00000000-0005-0000-0000-0000D3BE0000}"/>
    <cellStyle name="Percentuale 33 4" xfId="1285" xr:uid="{00000000-0005-0000-0000-0000D4BE0000}"/>
    <cellStyle name="Percentuale 33 4 2" xfId="5536" xr:uid="{00000000-0005-0000-0000-0000D5BE0000}"/>
    <cellStyle name="Percentuale 33 4 2 2" xfId="5537" xr:uid="{00000000-0005-0000-0000-0000D6BE0000}"/>
    <cellStyle name="Percentuale 33 4 2 2 2" xfId="24856" xr:uid="{00000000-0005-0000-0000-0000D7BE0000}"/>
    <cellStyle name="Percentuale 33 4 2 3" xfId="14237" xr:uid="{00000000-0005-0000-0000-0000D8BE0000}"/>
    <cellStyle name="Percentuale 33 4 2 3 2" xfId="24857" xr:uid="{00000000-0005-0000-0000-0000D9BE0000}"/>
    <cellStyle name="Percentuale 33 4 2 4" xfId="24855" xr:uid="{00000000-0005-0000-0000-0000DABE0000}"/>
    <cellStyle name="Percentuale 33 4 2 5" xfId="13845" xr:uid="{00000000-0005-0000-0000-0000DBBE0000}"/>
    <cellStyle name="Percentuale 33 4 3" xfId="5538" xr:uid="{00000000-0005-0000-0000-0000DCBE0000}"/>
    <cellStyle name="Percentuale 33 4 3 2" xfId="24858" xr:uid="{00000000-0005-0000-0000-0000DDBE0000}"/>
    <cellStyle name="Percentuale 33 4 4" xfId="24859" xr:uid="{00000000-0005-0000-0000-0000DEBE0000}"/>
    <cellStyle name="Percentuale 33 4 5" xfId="24860" xr:uid="{00000000-0005-0000-0000-0000DFBE0000}"/>
    <cellStyle name="Percentuale 33 4 5 2" xfId="45505" xr:uid="{00000000-0005-0000-0000-0000E0BE0000}"/>
    <cellStyle name="Percentuale 33 4 6" xfId="24861" xr:uid="{00000000-0005-0000-0000-0000E1BE0000}"/>
    <cellStyle name="Percentuale 33 4 7" xfId="24854" xr:uid="{00000000-0005-0000-0000-0000E2BE0000}"/>
    <cellStyle name="Percentuale 33 4 8" xfId="3071" xr:uid="{00000000-0005-0000-0000-0000E3BE0000}"/>
    <cellStyle name="Percentuale 33 5" xfId="1286" xr:uid="{00000000-0005-0000-0000-0000E4BE0000}"/>
    <cellStyle name="Percentuale 33 5 2" xfId="24863" xr:uid="{00000000-0005-0000-0000-0000E5BE0000}"/>
    <cellStyle name="Percentuale 33 5 3" xfId="24864" xr:uid="{00000000-0005-0000-0000-0000E6BE0000}"/>
    <cellStyle name="Percentuale 33 5 3 2" xfId="45506" xr:uid="{00000000-0005-0000-0000-0000E7BE0000}"/>
    <cellStyle name="Percentuale 33 5 4" xfId="24865" xr:uid="{00000000-0005-0000-0000-0000E8BE0000}"/>
    <cellStyle name="Percentuale 33 5 5" xfId="24862" xr:uid="{00000000-0005-0000-0000-0000E9BE0000}"/>
    <cellStyle name="Percentuale 33 6" xfId="3068" xr:uid="{00000000-0005-0000-0000-0000EABE0000}"/>
    <cellStyle name="Percentuale 33 6 2" xfId="5939" xr:uid="{00000000-0005-0000-0000-0000EBBE0000}"/>
    <cellStyle name="Percentuale 33 6 3" xfId="24866" xr:uid="{00000000-0005-0000-0000-0000ECBE0000}"/>
    <cellStyle name="Percentuale 33 7" xfId="24867" xr:uid="{00000000-0005-0000-0000-0000EDBE0000}"/>
    <cellStyle name="Percentuale 33 7 2" xfId="45507" xr:uid="{00000000-0005-0000-0000-0000EEBE0000}"/>
    <cellStyle name="Percentuale 33 8" xfId="24834" xr:uid="{00000000-0005-0000-0000-0000EFBE0000}"/>
    <cellStyle name="Percentuale 34" xfId="1287" xr:uid="{00000000-0005-0000-0000-0000F0BE0000}"/>
    <cellStyle name="Percentuale 34 2" xfId="1288" xr:uid="{00000000-0005-0000-0000-0000F1BE0000}"/>
    <cellStyle name="Percentuale 34 2 2" xfId="3073" xr:uid="{00000000-0005-0000-0000-0000F2BE0000}"/>
    <cellStyle name="Percentuale 34 2 2 2" xfId="9895" xr:uid="{00000000-0005-0000-0000-0000F3BE0000}"/>
    <cellStyle name="Percentuale 34 2 2 3" xfId="24870" xr:uid="{00000000-0005-0000-0000-0000F4BE0000}"/>
    <cellStyle name="Percentuale 34 2 3" xfId="9633" xr:uid="{00000000-0005-0000-0000-0000F5BE0000}"/>
    <cellStyle name="Percentuale 34 2 3 2" xfId="24871" xr:uid="{00000000-0005-0000-0000-0000F6BE0000}"/>
    <cellStyle name="Percentuale 34 2 4" xfId="24872" xr:uid="{00000000-0005-0000-0000-0000F7BE0000}"/>
    <cellStyle name="Percentuale 34 2 4 2" xfId="45508" xr:uid="{00000000-0005-0000-0000-0000F8BE0000}"/>
    <cellStyle name="Percentuale 34 2 5" xfId="24873" xr:uid="{00000000-0005-0000-0000-0000F9BE0000}"/>
    <cellStyle name="Percentuale 34 2 6" xfId="24869" xr:uid="{00000000-0005-0000-0000-0000FABE0000}"/>
    <cellStyle name="Percentuale 34 3" xfId="1289" xr:uid="{00000000-0005-0000-0000-0000FBBE0000}"/>
    <cellStyle name="Percentuale 34 3 2" xfId="1290" xr:uid="{00000000-0005-0000-0000-0000FCBE0000}"/>
    <cellStyle name="Percentuale 34 3 2 2" xfId="4740" xr:uid="{00000000-0005-0000-0000-0000FDBE0000}"/>
    <cellStyle name="Percentuale 34 3 2 2 2" xfId="24877" xr:uid="{00000000-0005-0000-0000-0000FEBE0000}"/>
    <cellStyle name="Percentuale 34 3 2 2 3" xfId="24876" xr:uid="{00000000-0005-0000-0000-0000FFBE0000}"/>
    <cellStyle name="Percentuale 34 3 2 3" xfId="3913" xr:uid="{00000000-0005-0000-0000-000000BF0000}"/>
    <cellStyle name="Percentuale 34 3 2 3 2" xfId="10449" xr:uid="{00000000-0005-0000-0000-000001BF0000}"/>
    <cellStyle name="Percentuale 34 3 2 3 3" xfId="24878" xr:uid="{00000000-0005-0000-0000-000002BF0000}"/>
    <cellStyle name="Percentuale 34 3 2 3 4" xfId="45509" xr:uid="{00000000-0005-0000-0000-000003BF0000}"/>
    <cellStyle name="Percentuale 34 3 2 4" xfId="24879" xr:uid="{00000000-0005-0000-0000-000004BF0000}"/>
    <cellStyle name="Percentuale 34 3 2 5" xfId="24875" xr:uid="{00000000-0005-0000-0000-000005BF0000}"/>
    <cellStyle name="Percentuale 34 3 3" xfId="3074" xr:uid="{00000000-0005-0000-0000-000006BF0000}"/>
    <cellStyle name="Percentuale 34 3 3 2" xfId="5539" xr:uid="{00000000-0005-0000-0000-000007BF0000}"/>
    <cellStyle name="Percentuale 34 3 3 2 2" xfId="24881" xr:uid="{00000000-0005-0000-0000-000008BF0000}"/>
    <cellStyle name="Percentuale 34 3 3 3" xfId="24882" xr:uid="{00000000-0005-0000-0000-000009BF0000}"/>
    <cellStyle name="Percentuale 34 3 3 4" xfId="24883" xr:uid="{00000000-0005-0000-0000-00000ABF0000}"/>
    <cellStyle name="Percentuale 34 3 3 4 2" xfId="45510" xr:uid="{00000000-0005-0000-0000-00000BBF0000}"/>
    <cellStyle name="Percentuale 34 3 3 5" xfId="24880" xr:uid="{00000000-0005-0000-0000-00000CBF0000}"/>
    <cellStyle name="Percentuale 34 3 4" xfId="3403" xr:uid="{00000000-0005-0000-0000-00000DBF0000}"/>
    <cellStyle name="Percentuale 34 3 4 2" xfId="10110" xr:uid="{00000000-0005-0000-0000-00000EBF0000}"/>
    <cellStyle name="Percentuale 34 3 4 3" xfId="24884" xr:uid="{00000000-0005-0000-0000-00000FBF0000}"/>
    <cellStyle name="Percentuale 34 3 5" xfId="8608" xr:uid="{00000000-0005-0000-0000-000010BF0000}"/>
    <cellStyle name="Percentuale 34 3 5 2" xfId="24885" xr:uid="{00000000-0005-0000-0000-000011BF0000}"/>
    <cellStyle name="Percentuale 34 3 6" xfId="24886" xr:uid="{00000000-0005-0000-0000-000012BF0000}"/>
    <cellStyle name="Percentuale 34 3 6 2" xfId="45511" xr:uid="{00000000-0005-0000-0000-000013BF0000}"/>
    <cellStyle name="Percentuale 34 3 7" xfId="24887" xr:uid="{00000000-0005-0000-0000-000014BF0000}"/>
    <cellStyle name="Percentuale 34 3 8" xfId="24874" xr:uid="{00000000-0005-0000-0000-000015BF0000}"/>
    <cellStyle name="Percentuale 34 3 9" xfId="2038" xr:uid="{00000000-0005-0000-0000-000016BF0000}"/>
    <cellStyle name="Percentuale 34 4" xfId="1291" xr:uid="{00000000-0005-0000-0000-000017BF0000}"/>
    <cellStyle name="Percentuale 34 4 2" xfId="5540" xr:uid="{00000000-0005-0000-0000-000018BF0000}"/>
    <cellStyle name="Percentuale 34 4 2 2" xfId="5541" xr:uid="{00000000-0005-0000-0000-000019BF0000}"/>
    <cellStyle name="Percentuale 34 4 2 2 2" xfId="24890" xr:uid="{00000000-0005-0000-0000-00001ABF0000}"/>
    <cellStyle name="Percentuale 34 4 2 3" xfId="14238" xr:uid="{00000000-0005-0000-0000-00001BBF0000}"/>
    <cellStyle name="Percentuale 34 4 2 3 2" xfId="24891" xr:uid="{00000000-0005-0000-0000-00001CBF0000}"/>
    <cellStyle name="Percentuale 34 4 2 4" xfId="24889" xr:uid="{00000000-0005-0000-0000-00001DBF0000}"/>
    <cellStyle name="Percentuale 34 4 2 5" xfId="13846" xr:uid="{00000000-0005-0000-0000-00001EBF0000}"/>
    <cellStyle name="Percentuale 34 4 3" xfId="5542" xr:uid="{00000000-0005-0000-0000-00001FBF0000}"/>
    <cellStyle name="Percentuale 34 4 3 2" xfId="24892" xr:uid="{00000000-0005-0000-0000-000020BF0000}"/>
    <cellStyle name="Percentuale 34 4 4" xfId="24893" xr:uid="{00000000-0005-0000-0000-000021BF0000}"/>
    <cellStyle name="Percentuale 34 4 5" xfId="24894" xr:uid="{00000000-0005-0000-0000-000022BF0000}"/>
    <cellStyle name="Percentuale 34 4 5 2" xfId="45512" xr:uid="{00000000-0005-0000-0000-000023BF0000}"/>
    <cellStyle name="Percentuale 34 4 6" xfId="24895" xr:uid="{00000000-0005-0000-0000-000024BF0000}"/>
    <cellStyle name="Percentuale 34 4 7" xfId="24888" xr:uid="{00000000-0005-0000-0000-000025BF0000}"/>
    <cellStyle name="Percentuale 34 4 8" xfId="3075" xr:uid="{00000000-0005-0000-0000-000026BF0000}"/>
    <cellStyle name="Percentuale 34 5" xfId="1292" xr:uid="{00000000-0005-0000-0000-000027BF0000}"/>
    <cellStyle name="Percentuale 34 5 2" xfId="24897" xr:uid="{00000000-0005-0000-0000-000028BF0000}"/>
    <cellStyle name="Percentuale 34 5 3" xfId="24898" xr:uid="{00000000-0005-0000-0000-000029BF0000}"/>
    <cellStyle name="Percentuale 34 5 3 2" xfId="45513" xr:uid="{00000000-0005-0000-0000-00002ABF0000}"/>
    <cellStyle name="Percentuale 34 5 4" xfId="24899" xr:uid="{00000000-0005-0000-0000-00002BBF0000}"/>
    <cellStyle name="Percentuale 34 5 5" xfId="24896" xr:uid="{00000000-0005-0000-0000-00002CBF0000}"/>
    <cellStyle name="Percentuale 34 6" xfId="3072" xr:uid="{00000000-0005-0000-0000-00002DBF0000}"/>
    <cellStyle name="Percentuale 34 6 2" xfId="5940" xr:uid="{00000000-0005-0000-0000-00002EBF0000}"/>
    <cellStyle name="Percentuale 34 6 3" xfId="24900" xr:uid="{00000000-0005-0000-0000-00002FBF0000}"/>
    <cellStyle name="Percentuale 34 7" xfId="24901" xr:uid="{00000000-0005-0000-0000-000030BF0000}"/>
    <cellStyle name="Percentuale 34 7 2" xfId="45514" xr:uid="{00000000-0005-0000-0000-000031BF0000}"/>
    <cellStyle name="Percentuale 34 8" xfId="24868" xr:uid="{00000000-0005-0000-0000-000032BF0000}"/>
    <cellStyle name="Percentuale 35" xfId="1293" xr:uid="{00000000-0005-0000-0000-000033BF0000}"/>
    <cellStyle name="Percentuale 35 2" xfId="1294" xr:uid="{00000000-0005-0000-0000-000034BF0000}"/>
    <cellStyle name="Percentuale 35 2 2" xfId="3077" xr:uid="{00000000-0005-0000-0000-000035BF0000}"/>
    <cellStyle name="Percentuale 35 2 2 2" xfId="9896" xr:uid="{00000000-0005-0000-0000-000036BF0000}"/>
    <cellStyle name="Percentuale 35 2 2 3" xfId="24904" xr:uid="{00000000-0005-0000-0000-000037BF0000}"/>
    <cellStyle name="Percentuale 35 2 3" xfId="9634" xr:uid="{00000000-0005-0000-0000-000038BF0000}"/>
    <cellStyle name="Percentuale 35 2 3 2" xfId="24905" xr:uid="{00000000-0005-0000-0000-000039BF0000}"/>
    <cellStyle name="Percentuale 35 2 4" xfId="24906" xr:uid="{00000000-0005-0000-0000-00003ABF0000}"/>
    <cellStyle name="Percentuale 35 2 4 2" xfId="45515" xr:uid="{00000000-0005-0000-0000-00003BBF0000}"/>
    <cellStyle name="Percentuale 35 2 5" xfId="24907" xr:uid="{00000000-0005-0000-0000-00003CBF0000}"/>
    <cellStyle name="Percentuale 35 2 6" xfId="24903" xr:uid="{00000000-0005-0000-0000-00003DBF0000}"/>
    <cellStyle name="Percentuale 35 3" xfId="1295" xr:uid="{00000000-0005-0000-0000-00003EBF0000}"/>
    <cellStyle name="Percentuale 35 3 2" xfId="1296" xr:uid="{00000000-0005-0000-0000-00003FBF0000}"/>
    <cellStyle name="Percentuale 35 3 2 2" xfId="4741" xr:uid="{00000000-0005-0000-0000-000040BF0000}"/>
    <cellStyle name="Percentuale 35 3 2 2 2" xfId="24911" xr:uid="{00000000-0005-0000-0000-000041BF0000}"/>
    <cellStyle name="Percentuale 35 3 2 2 3" xfId="24910" xr:uid="{00000000-0005-0000-0000-000042BF0000}"/>
    <cellStyle name="Percentuale 35 3 2 3" xfId="3914" xr:uid="{00000000-0005-0000-0000-000043BF0000}"/>
    <cellStyle name="Percentuale 35 3 2 3 2" xfId="10450" xr:uid="{00000000-0005-0000-0000-000044BF0000}"/>
    <cellStyle name="Percentuale 35 3 2 3 3" xfId="24912" xr:uid="{00000000-0005-0000-0000-000045BF0000}"/>
    <cellStyle name="Percentuale 35 3 2 3 4" xfId="45516" xr:uid="{00000000-0005-0000-0000-000046BF0000}"/>
    <cellStyle name="Percentuale 35 3 2 4" xfId="24913" xr:uid="{00000000-0005-0000-0000-000047BF0000}"/>
    <cellStyle name="Percentuale 35 3 2 5" xfId="24909" xr:uid="{00000000-0005-0000-0000-000048BF0000}"/>
    <cellStyle name="Percentuale 35 3 3" xfId="3078" xr:uid="{00000000-0005-0000-0000-000049BF0000}"/>
    <cellStyle name="Percentuale 35 3 3 2" xfId="5543" xr:uid="{00000000-0005-0000-0000-00004ABF0000}"/>
    <cellStyle name="Percentuale 35 3 3 2 2" xfId="24915" xr:uid="{00000000-0005-0000-0000-00004BBF0000}"/>
    <cellStyle name="Percentuale 35 3 3 3" xfId="24916" xr:uid="{00000000-0005-0000-0000-00004CBF0000}"/>
    <cellStyle name="Percentuale 35 3 3 4" xfId="24917" xr:uid="{00000000-0005-0000-0000-00004DBF0000}"/>
    <cellStyle name="Percentuale 35 3 3 4 2" xfId="45517" xr:uid="{00000000-0005-0000-0000-00004EBF0000}"/>
    <cellStyle name="Percentuale 35 3 3 5" xfId="24914" xr:uid="{00000000-0005-0000-0000-00004FBF0000}"/>
    <cellStyle name="Percentuale 35 3 4" xfId="3404" xr:uid="{00000000-0005-0000-0000-000050BF0000}"/>
    <cellStyle name="Percentuale 35 3 4 2" xfId="10111" xr:uid="{00000000-0005-0000-0000-000051BF0000}"/>
    <cellStyle name="Percentuale 35 3 4 3" xfId="24918" xr:uid="{00000000-0005-0000-0000-000052BF0000}"/>
    <cellStyle name="Percentuale 35 3 5" xfId="8696" xr:uid="{00000000-0005-0000-0000-000053BF0000}"/>
    <cellStyle name="Percentuale 35 3 5 2" xfId="24919" xr:uid="{00000000-0005-0000-0000-000054BF0000}"/>
    <cellStyle name="Percentuale 35 3 6" xfId="24920" xr:uid="{00000000-0005-0000-0000-000055BF0000}"/>
    <cellStyle name="Percentuale 35 3 6 2" xfId="45518" xr:uid="{00000000-0005-0000-0000-000056BF0000}"/>
    <cellStyle name="Percentuale 35 3 7" xfId="24921" xr:uid="{00000000-0005-0000-0000-000057BF0000}"/>
    <cellStyle name="Percentuale 35 3 8" xfId="24908" xr:uid="{00000000-0005-0000-0000-000058BF0000}"/>
    <cellStyle name="Percentuale 35 3 9" xfId="2039" xr:uid="{00000000-0005-0000-0000-000059BF0000}"/>
    <cellStyle name="Percentuale 35 4" xfId="1297" xr:uid="{00000000-0005-0000-0000-00005ABF0000}"/>
    <cellStyle name="Percentuale 35 4 2" xfId="5544" xr:uid="{00000000-0005-0000-0000-00005BBF0000}"/>
    <cellStyle name="Percentuale 35 4 2 2" xfId="5545" xr:uid="{00000000-0005-0000-0000-00005CBF0000}"/>
    <cellStyle name="Percentuale 35 4 2 2 2" xfId="24924" xr:uid="{00000000-0005-0000-0000-00005DBF0000}"/>
    <cellStyle name="Percentuale 35 4 2 3" xfId="14239" xr:uid="{00000000-0005-0000-0000-00005EBF0000}"/>
    <cellStyle name="Percentuale 35 4 2 3 2" xfId="24925" xr:uid="{00000000-0005-0000-0000-00005FBF0000}"/>
    <cellStyle name="Percentuale 35 4 2 4" xfId="24923" xr:uid="{00000000-0005-0000-0000-000060BF0000}"/>
    <cellStyle name="Percentuale 35 4 2 5" xfId="13847" xr:uid="{00000000-0005-0000-0000-000061BF0000}"/>
    <cellStyle name="Percentuale 35 4 3" xfId="5546" xr:uid="{00000000-0005-0000-0000-000062BF0000}"/>
    <cellStyle name="Percentuale 35 4 3 2" xfId="24926" xr:uid="{00000000-0005-0000-0000-000063BF0000}"/>
    <cellStyle name="Percentuale 35 4 4" xfId="24927" xr:uid="{00000000-0005-0000-0000-000064BF0000}"/>
    <cellStyle name="Percentuale 35 4 5" xfId="24928" xr:uid="{00000000-0005-0000-0000-000065BF0000}"/>
    <cellStyle name="Percentuale 35 4 5 2" xfId="45519" xr:uid="{00000000-0005-0000-0000-000066BF0000}"/>
    <cellStyle name="Percentuale 35 4 6" xfId="24929" xr:uid="{00000000-0005-0000-0000-000067BF0000}"/>
    <cellStyle name="Percentuale 35 4 7" xfId="24922" xr:uid="{00000000-0005-0000-0000-000068BF0000}"/>
    <cellStyle name="Percentuale 35 4 8" xfId="3079" xr:uid="{00000000-0005-0000-0000-000069BF0000}"/>
    <cellStyle name="Percentuale 35 5" xfId="1298" xr:uid="{00000000-0005-0000-0000-00006ABF0000}"/>
    <cellStyle name="Percentuale 35 5 2" xfId="24931" xr:uid="{00000000-0005-0000-0000-00006BBF0000}"/>
    <cellStyle name="Percentuale 35 5 3" xfId="24932" xr:uid="{00000000-0005-0000-0000-00006CBF0000}"/>
    <cellStyle name="Percentuale 35 5 3 2" xfId="45520" xr:uid="{00000000-0005-0000-0000-00006DBF0000}"/>
    <cellStyle name="Percentuale 35 5 4" xfId="24933" xr:uid="{00000000-0005-0000-0000-00006EBF0000}"/>
    <cellStyle name="Percentuale 35 5 5" xfId="24930" xr:uid="{00000000-0005-0000-0000-00006FBF0000}"/>
    <cellStyle name="Percentuale 35 6" xfId="3076" xr:uid="{00000000-0005-0000-0000-000070BF0000}"/>
    <cellStyle name="Percentuale 35 6 2" xfId="5941" xr:uid="{00000000-0005-0000-0000-000071BF0000}"/>
    <cellStyle name="Percentuale 35 6 3" xfId="24934" xr:uid="{00000000-0005-0000-0000-000072BF0000}"/>
    <cellStyle name="Percentuale 35 7" xfId="24935" xr:uid="{00000000-0005-0000-0000-000073BF0000}"/>
    <cellStyle name="Percentuale 35 7 2" xfId="45521" xr:uid="{00000000-0005-0000-0000-000074BF0000}"/>
    <cellStyle name="Percentuale 35 8" xfId="24902" xr:uid="{00000000-0005-0000-0000-000075BF0000}"/>
    <cellStyle name="Percentuale 36" xfId="1299" xr:uid="{00000000-0005-0000-0000-000076BF0000}"/>
    <cellStyle name="Percentuale 36 2" xfId="1300" xr:uid="{00000000-0005-0000-0000-000077BF0000}"/>
    <cellStyle name="Percentuale 36 2 2" xfId="3081" xr:uid="{00000000-0005-0000-0000-000078BF0000}"/>
    <cellStyle name="Percentuale 36 2 2 2" xfId="9897" xr:uid="{00000000-0005-0000-0000-000079BF0000}"/>
    <cellStyle name="Percentuale 36 2 2 3" xfId="24938" xr:uid="{00000000-0005-0000-0000-00007ABF0000}"/>
    <cellStyle name="Percentuale 36 2 3" xfId="9635" xr:uid="{00000000-0005-0000-0000-00007BBF0000}"/>
    <cellStyle name="Percentuale 36 2 3 2" xfId="24939" xr:uid="{00000000-0005-0000-0000-00007CBF0000}"/>
    <cellStyle name="Percentuale 36 2 4" xfId="24940" xr:uid="{00000000-0005-0000-0000-00007DBF0000}"/>
    <cellStyle name="Percentuale 36 2 4 2" xfId="45522" xr:uid="{00000000-0005-0000-0000-00007EBF0000}"/>
    <cellStyle name="Percentuale 36 2 5" xfId="24941" xr:uid="{00000000-0005-0000-0000-00007FBF0000}"/>
    <cellStyle name="Percentuale 36 2 6" xfId="24937" xr:uid="{00000000-0005-0000-0000-000080BF0000}"/>
    <cellStyle name="Percentuale 36 3" xfId="1301" xr:uid="{00000000-0005-0000-0000-000081BF0000}"/>
    <cellStyle name="Percentuale 36 3 2" xfId="1302" xr:uid="{00000000-0005-0000-0000-000082BF0000}"/>
    <cellStyle name="Percentuale 36 3 2 2" xfId="4742" xr:uid="{00000000-0005-0000-0000-000083BF0000}"/>
    <cellStyle name="Percentuale 36 3 2 2 2" xfId="24945" xr:uid="{00000000-0005-0000-0000-000084BF0000}"/>
    <cellStyle name="Percentuale 36 3 2 2 3" xfId="24944" xr:uid="{00000000-0005-0000-0000-000085BF0000}"/>
    <cellStyle name="Percentuale 36 3 2 3" xfId="3915" xr:uid="{00000000-0005-0000-0000-000086BF0000}"/>
    <cellStyle name="Percentuale 36 3 2 3 2" xfId="10451" xr:uid="{00000000-0005-0000-0000-000087BF0000}"/>
    <cellStyle name="Percentuale 36 3 2 3 3" xfId="24946" xr:uid="{00000000-0005-0000-0000-000088BF0000}"/>
    <cellStyle name="Percentuale 36 3 2 3 4" xfId="45523" xr:uid="{00000000-0005-0000-0000-000089BF0000}"/>
    <cellStyle name="Percentuale 36 3 2 4" xfId="24947" xr:uid="{00000000-0005-0000-0000-00008ABF0000}"/>
    <cellStyle name="Percentuale 36 3 2 5" xfId="24943" xr:uid="{00000000-0005-0000-0000-00008BBF0000}"/>
    <cellStyle name="Percentuale 36 3 3" xfId="3082" xr:uid="{00000000-0005-0000-0000-00008CBF0000}"/>
    <cellStyle name="Percentuale 36 3 3 2" xfId="5547" xr:uid="{00000000-0005-0000-0000-00008DBF0000}"/>
    <cellStyle name="Percentuale 36 3 3 2 2" xfId="24949" xr:uid="{00000000-0005-0000-0000-00008EBF0000}"/>
    <cellStyle name="Percentuale 36 3 3 3" xfId="24950" xr:uid="{00000000-0005-0000-0000-00008FBF0000}"/>
    <cellStyle name="Percentuale 36 3 3 4" xfId="24951" xr:uid="{00000000-0005-0000-0000-000090BF0000}"/>
    <cellStyle name="Percentuale 36 3 3 4 2" xfId="45524" xr:uid="{00000000-0005-0000-0000-000091BF0000}"/>
    <cellStyle name="Percentuale 36 3 3 5" xfId="24948" xr:uid="{00000000-0005-0000-0000-000092BF0000}"/>
    <cellStyle name="Percentuale 36 3 4" xfId="3405" xr:uid="{00000000-0005-0000-0000-000093BF0000}"/>
    <cellStyle name="Percentuale 36 3 4 2" xfId="10112" xr:uid="{00000000-0005-0000-0000-000094BF0000}"/>
    <cellStyle name="Percentuale 36 3 4 3" xfId="24952" xr:uid="{00000000-0005-0000-0000-000095BF0000}"/>
    <cellStyle name="Percentuale 36 3 5" xfId="8607" xr:uid="{00000000-0005-0000-0000-000096BF0000}"/>
    <cellStyle name="Percentuale 36 3 5 2" xfId="24953" xr:uid="{00000000-0005-0000-0000-000097BF0000}"/>
    <cellStyle name="Percentuale 36 3 6" xfId="24954" xr:uid="{00000000-0005-0000-0000-000098BF0000}"/>
    <cellStyle name="Percentuale 36 3 6 2" xfId="45525" xr:uid="{00000000-0005-0000-0000-000099BF0000}"/>
    <cellStyle name="Percentuale 36 3 7" xfId="24955" xr:uid="{00000000-0005-0000-0000-00009ABF0000}"/>
    <cellStyle name="Percentuale 36 3 8" xfId="24942" xr:uid="{00000000-0005-0000-0000-00009BBF0000}"/>
    <cellStyle name="Percentuale 36 3 9" xfId="2040" xr:uid="{00000000-0005-0000-0000-00009CBF0000}"/>
    <cellStyle name="Percentuale 36 4" xfId="1303" xr:uid="{00000000-0005-0000-0000-00009DBF0000}"/>
    <cellStyle name="Percentuale 36 4 2" xfId="5548" xr:uid="{00000000-0005-0000-0000-00009EBF0000}"/>
    <cellStyle name="Percentuale 36 4 2 2" xfId="5549" xr:uid="{00000000-0005-0000-0000-00009FBF0000}"/>
    <cellStyle name="Percentuale 36 4 2 2 2" xfId="24958" xr:uid="{00000000-0005-0000-0000-0000A0BF0000}"/>
    <cellStyle name="Percentuale 36 4 2 3" xfId="14240" xr:uid="{00000000-0005-0000-0000-0000A1BF0000}"/>
    <cellStyle name="Percentuale 36 4 2 3 2" xfId="24959" xr:uid="{00000000-0005-0000-0000-0000A2BF0000}"/>
    <cellStyle name="Percentuale 36 4 2 4" xfId="24957" xr:uid="{00000000-0005-0000-0000-0000A3BF0000}"/>
    <cellStyle name="Percentuale 36 4 2 5" xfId="13848" xr:uid="{00000000-0005-0000-0000-0000A4BF0000}"/>
    <cellStyle name="Percentuale 36 4 3" xfId="5550" xr:uid="{00000000-0005-0000-0000-0000A5BF0000}"/>
    <cellStyle name="Percentuale 36 4 3 2" xfId="24960" xr:uid="{00000000-0005-0000-0000-0000A6BF0000}"/>
    <cellStyle name="Percentuale 36 4 4" xfId="24961" xr:uid="{00000000-0005-0000-0000-0000A7BF0000}"/>
    <cellStyle name="Percentuale 36 4 5" xfId="24962" xr:uid="{00000000-0005-0000-0000-0000A8BF0000}"/>
    <cellStyle name="Percentuale 36 4 5 2" xfId="45526" xr:uid="{00000000-0005-0000-0000-0000A9BF0000}"/>
    <cellStyle name="Percentuale 36 4 6" xfId="24963" xr:uid="{00000000-0005-0000-0000-0000AABF0000}"/>
    <cellStyle name="Percentuale 36 4 7" xfId="24956" xr:uid="{00000000-0005-0000-0000-0000ABBF0000}"/>
    <cellStyle name="Percentuale 36 4 8" xfId="3083" xr:uid="{00000000-0005-0000-0000-0000ACBF0000}"/>
    <cellStyle name="Percentuale 36 5" xfId="1304" xr:uid="{00000000-0005-0000-0000-0000ADBF0000}"/>
    <cellStyle name="Percentuale 36 5 2" xfId="24965" xr:uid="{00000000-0005-0000-0000-0000AEBF0000}"/>
    <cellStyle name="Percentuale 36 5 3" xfId="24966" xr:uid="{00000000-0005-0000-0000-0000AFBF0000}"/>
    <cellStyle name="Percentuale 36 5 3 2" xfId="45527" xr:uid="{00000000-0005-0000-0000-0000B0BF0000}"/>
    <cellStyle name="Percentuale 36 5 4" xfId="24967" xr:uid="{00000000-0005-0000-0000-0000B1BF0000}"/>
    <cellStyle name="Percentuale 36 5 5" xfId="24964" xr:uid="{00000000-0005-0000-0000-0000B2BF0000}"/>
    <cellStyle name="Percentuale 36 6" xfId="3080" xr:uid="{00000000-0005-0000-0000-0000B3BF0000}"/>
    <cellStyle name="Percentuale 36 6 2" xfId="5942" xr:uid="{00000000-0005-0000-0000-0000B4BF0000}"/>
    <cellStyle name="Percentuale 36 6 3" xfId="24968" xr:uid="{00000000-0005-0000-0000-0000B5BF0000}"/>
    <cellStyle name="Percentuale 36 7" xfId="24969" xr:uid="{00000000-0005-0000-0000-0000B6BF0000}"/>
    <cellStyle name="Percentuale 36 7 2" xfId="45528" xr:uid="{00000000-0005-0000-0000-0000B7BF0000}"/>
    <cellStyle name="Percentuale 36 8" xfId="24936" xr:uid="{00000000-0005-0000-0000-0000B8BF0000}"/>
    <cellStyle name="Percentuale 37" xfId="1305" xr:uid="{00000000-0005-0000-0000-0000B9BF0000}"/>
    <cellStyle name="Percentuale 37 2" xfId="1306" xr:uid="{00000000-0005-0000-0000-0000BABF0000}"/>
    <cellStyle name="Percentuale 37 2 2" xfId="3085" xr:uid="{00000000-0005-0000-0000-0000BBBF0000}"/>
    <cellStyle name="Percentuale 37 2 2 2" xfId="9898" xr:uid="{00000000-0005-0000-0000-0000BCBF0000}"/>
    <cellStyle name="Percentuale 37 2 2 3" xfId="24972" xr:uid="{00000000-0005-0000-0000-0000BDBF0000}"/>
    <cellStyle name="Percentuale 37 2 3" xfId="9636" xr:uid="{00000000-0005-0000-0000-0000BEBF0000}"/>
    <cellStyle name="Percentuale 37 2 3 2" xfId="24973" xr:uid="{00000000-0005-0000-0000-0000BFBF0000}"/>
    <cellStyle name="Percentuale 37 2 4" xfId="24974" xr:uid="{00000000-0005-0000-0000-0000C0BF0000}"/>
    <cellStyle name="Percentuale 37 2 4 2" xfId="45529" xr:uid="{00000000-0005-0000-0000-0000C1BF0000}"/>
    <cellStyle name="Percentuale 37 2 5" xfId="24975" xr:uid="{00000000-0005-0000-0000-0000C2BF0000}"/>
    <cellStyle name="Percentuale 37 2 6" xfId="24971" xr:uid="{00000000-0005-0000-0000-0000C3BF0000}"/>
    <cellStyle name="Percentuale 37 3" xfId="1307" xr:uid="{00000000-0005-0000-0000-0000C4BF0000}"/>
    <cellStyle name="Percentuale 37 3 2" xfId="1308" xr:uid="{00000000-0005-0000-0000-0000C5BF0000}"/>
    <cellStyle name="Percentuale 37 3 2 2" xfId="4743" xr:uid="{00000000-0005-0000-0000-0000C6BF0000}"/>
    <cellStyle name="Percentuale 37 3 2 2 2" xfId="24979" xr:uid="{00000000-0005-0000-0000-0000C7BF0000}"/>
    <cellStyle name="Percentuale 37 3 2 2 3" xfId="24978" xr:uid="{00000000-0005-0000-0000-0000C8BF0000}"/>
    <cellStyle name="Percentuale 37 3 2 3" xfId="3916" xr:uid="{00000000-0005-0000-0000-0000C9BF0000}"/>
    <cellStyle name="Percentuale 37 3 2 3 2" xfId="10452" xr:uid="{00000000-0005-0000-0000-0000CABF0000}"/>
    <cellStyle name="Percentuale 37 3 2 3 3" xfId="24980" xr:uid="{00000000-0005-0000-0000-0000CBBF0000}"/>
    <cellStyle name="Percentuale 37 3 2 3 4" xfId="45530" xr:uid="{00000000-0005-0000-0000-0000CCBF0000}"/>
    <cellStyle name="Percentuale 37 3 2 4" xfId="24981" xr:uid="{00000000-0005-0000-0000-0000CDBF0000}"/>
    <cellStyle name="Percentuale 37 3 2 5" xfId="24977" xr:uid="{00000000-0005-0000-0000-0000CEBF0000}"/>
    <cellStyle name="Percentuale 37 3 3" xfId="3086" xr:uid="{00000000-0005-0000-0000-0000CFBF0000}"/>
    <cellStyle name="Percentuale 37 3 3 2" xfId="5551" xr:uid="{00000000-0005-0000-0000-0000D0BF0000}"/>
    <cellStyle name="Percentuale 37 3 3 2 2" xfId="24983" xr:uid="{00000000-0005-0000-0000-0000D1BF0000}"/>
    <cellStyle name="Percentuale 37 3 3 3" xfId="24984" xr:uid="{00000000-0005-0000-0000-0000D2BF0000}"/>
    <cellStyle name="Percentuale 37 3 3 4" xfId="24985" xr:uid="{00000000-0005-0000-0000-0000D3BF0000}"/>
    <cellStyle name="Percentuale 37 3 3 4 2" xfId="45531" xr:uid="{00000000-0005-0000-0000-0000D4BF0000}"/>
    <cellStyle name="Percentuale 37 3 3 5" xfId="24982" xr:uid="{00000000-0005-0000-0000-0000D5BF0000}"/>
    <cellStyle name="Percentuale 37 3 4" xfId="3406" xr:uid="{00000000-0005-0000-0000-0000D6BF0000}"/>
    <cellStyle name="Percentuale 37 3 4 2" xfId="10113" xr:uid="{00000000-0005-0000-0000-0000D7BF0000}"/>
    <cellStyle name="Percentuale 37 3 4 3" xfId="24986" xr:uid="{00000000-0005-0000-0000-0000D8BF0000}"/>
    <cellStyle name="Percentuale 37 3 5" xfId="8697" xr:uid="{00000000-0005-0000-0000-0000D9BF0000}"/>
    <cellStyle name="Percentuale 37 3 5 2" xfId="24987" xr:uid="{00000000-0005-0000-0000-0000DABF0000}"/>
    <cellStyle name="Percentuale 37 3 6" xfId="24988" xr:uid="{00000000-0005-0000-0000-0000DBBF0000}"/>
    <cellStyle name="Percentuale 37 3 6 2" xfId="45532" xr:uid="{00000000-0005-0000-0000-0000DCBF0000}"/>
    <cellStyle name="Percentuale 37 3 7" xfId="24989" xr:uid="{00000000-0005-0000-0000-0000DDBF0000}"/>
    <cellStyle name="Percentuale 37 3 8" xfId="24976" xr:uid="{00000000-0005-0000-0000-0000DEBF0000}"/>
    <cellStyle name="Percentuale 37 3 9" xfId="2041" xr:uid="{00000000-0005-0000-0000-0000DFBF0000}"/>
    <cellStyle name="Percentuale 37 4" xfId="1309" xr:uid="{00000000-0005-0000-0000-0000E0BF0000}"/>
    <cellStyle name="Percentuale 37 4 2" xfId="5552" xr:uid="{00000000-0005-0000-0000-0000E1BF0000}"/>
    <cellStyle name="Percentuale 37 4 2 2" xfId="5553" xr:uid="{00000000-0005-0000-0000-0000E2BF0000}"/>
    <cellStyle name="Percentuale 37 4 2 2 2" xfId="24992" xr:uid="{00000000-0005-0000-0000-0000E3BF0000}"/>
    <cellStyle name="Percentuale 37 4 2 3" xfId="14241" xr:uid="{00000000-0005-0000-0000-0000E4BF0000}"/>
    <cellStyle name="Percentuale 37 4 2 3 2" xfId="24993" xr:uid="{00000000-0005-0000-0000-0000E5BF0000}"/>
    <cellStyle name="Percentuale 37 4 2 4" xfId="24991" xr:uid="{00000000-0005-0000-0000-0000E6BF0000}"/>
    <cellStyle name="Percentuale 37 4 2 5" xfId="13849" xr:uid="{00000000-0005-0000-0000-0000E7BF0000}"/>
    <cellStyle name="Percentuale 37 4 3" xfId="5554" xr:uid="{00000000-0005-0000-0000-0000E8BF0000}"/>
    <cellStyle name="Percentuale 37 4 3 2" xfId="24994" xr:uid="{00000000-0005-0000-0000-0000E9BF0000}"/>
    <cellStyle name="Percentuale 37 4 4" xfId="24995" xr:uid="{00000000-0005-0000-0000-0000EABF0000}"/>
    <cellStyle name="Percentuale 37 4 5" xfId="24996" xr:uid="{00000000-0005-0000-0000-0000EBBF0000}"/>
    <cellStyle name="Percentuale 37 4 5 2" xfId="45533" xr:uid="{00000000-0005-0000-0000-0000ECBF0000}"/>
    <cellStyle name="Percentuale 37 4 6" xfId="24997" xr:uid="{00000000-0005-0000-0000-0000EDBF0000}"/>
    <cellStyle name="Percentuale 37 4 7" xfId="24990" xr:uid="{00000000-0005-0000-0000-0000EEBF0000}"/>
    <cellStyle name="Percentuale 37 4 8" xfId="3087" xr:uid="{00000000-0005-0000-0000-0000EFBF0000}"/>
    <cellStyle name="Percentuale 37 5" xfId="1310" xr:uid="{00000000-0005-0000-0000-0000F0BF0000}"/>
    <cellStyle name="Percentuale 37 5 2" xfId="24999" xr:uid="{00000000-0005-0000-0000-0000F1BF0000}"/>
    <cellStyle name="Percentuale 37 5 3" xfId="25000" xr:uid="{00000000-0005-0000-0000-0000F2BF0000}"/>
    <cellStyle name="Percentuale 37 5 3 2" xfId="45534" xr:uid="{00000000-0005-0000-0000-0000F3BF0000}"/>
    <cellStyle name="Percentuale 37 5 4" xfId="25001" xr:uid="{00000000-0005-0000-0000-0000F4BF0000}"/>
    <cellStyle name="Percentuale 37 5 5" xfId="24998" xr:uid="{00000000-0005-0000-0000-0000F5BF0000}"/>
    <cellStyle name="Percentuale 37 6" xfId="3084" xr:uid="{00000000-0005-0000-0000-0000F6BF0000}"/>
    <cellStyle name="Percentuale 37 6 2" xfId="5943" xr:uid="{00000000-0005-0000-0000-0000F7BF0000}"/>
    <cellStyle name="Percentuale 37 6 3" xfId="25002" xr:uid="{00000000-0005-0000-0000-0000F8BF0000}"/>
    <cellStyle name="Percentuale 37 7" xfId="25003" xr:uid="{00000000-0005-0000-0000-0000F9BF0000}"/>
    <cellStyle name="Percentuale 37 7 2" xfId="45535" xr:uid="{00000000-0005-0000-0000-0000FABF0000}"/>
    <cellStyle name="Percentuale 37 8" xfId="24970" xr:uid="{00000000-0005-0000-0000-0000FBBF0000}"/>
    <cellStyle name="Percentuale 38" xfId="1311" xr:uid="{00000000-0005-0000-0000-0000FCBF0000}"/>
    <cellStyle name="Percentuale 38 2" xfId="1312" xr:uid="{00000000-0005-0000-0000-0000FDBF0000}"/>
    <cellStyle name="Percentuale 38 2 2" xfId="3089" xr:uid="{00000000-0005-0000-0000-0000FEBF0000}"/>
    <cellStyle name="Percentuale 38 2 2 2" xfId="9899" xr:uid="{00000000-0005-0000-0000-0000FFBF0000}"/>
    <cellStyle name="Percentuale 38 2 2 3" xfId="25006" xr:uid="{00000000-0005-0000-0000-000000C00000}"/>
    <cellStyle name="Percentuale 38 2 3" xfId="9637" xr:uid="{00000000-0005-0000-0000-000001C00000}"/>
    <cellStyle name="Percentuale 38 2 3 2" xfId="25007" xr:uid="{00000000-0005-0000-0000-000002C00000}"/>
    <cellStyle name="Percentuale 38 2 4" xfId="25008" xr:uid="{00000000-0005-0000-0000-000003C00000}"/>
    <cellStyle name="Percentuale 38 2 4 2" xfId="45536" xr:uid="{00000000-0005-0000-0000-000004C00000}"/>
    <cellStyle name="Percentuale 38 2 5" xfId="25009" xr:uid="{00000000-0005-0000-0000-000005C00000}"/>
    <cellStyle name="Percentuale 38 2 6" xfId="25005" xr:uid="{00000000-0005-0000-0000-000006C00000}"/>
    <cellStyle name="Percentuale 38 3" xfId="1313" xr:uid="{00000000-0005-0000-0000-000007C00000}"/>
    <cellStyle name="Percentuale 38 3 2" xfId="1314" xr:uid="{00000000-0005-0000-0000-000008C00000}"/>
    <cellStyle name="Percentuale 38 3 2 2" xfId="4744" xr:uid="{00000000-0005-0000-0000-000009C00000}"/>
    <cellStyle name="Percentuale 38 3 2 2 2" xfId="25013" xr:uid="{00000000-0005-0000-0000-00000AC00000}"/>
    <cellStyle name="Percentuale 38 3 2 2 3" xfId="25012" xr:uid="{00000000-0005-0000-0000-00000BC00000}"/>
    <cellStyle name="Percentuale 38 3 2 3" xfId="3917" xr:uid="{00000000-0005-0000-0000-00000CC00000}"/>
    <cellStyle name="Percentuale 38 3 2 3 2" xfId="10453" xr:uid="{00000000-0005-0000-0000-00000DC00000}"/>
    <cellStyle name="Percentuale 38 3 2 3 3" xfId="25014" xr:uid="{00000000-0005-0000-0000-00000EC00000}"/>
    <cellStyle name="Percentuale 38 3 2 3 4" xfId="45537" xr:uid="{00000000-0005-0000-0000-00000FC00000}"/>
    <cellStyle name="Percentuale 38 3 2 4" xfId="25015" xr:uid="{00000000-0005-0000-0000-000010C00000}"/>
    <cellStyle name="Percentuale 38 3 2 5" xfId="25011" xr:uid="{00000000-0005-0000-0000-000011C00000}"/>
    <cellStyle name="Percentuale 38 3 3" xfId="3090" xr:uid="{00000000-0005-0000-0000-000012C00000}"/>
    <cellStyle name="Percentuale 38 3 3 2" xfId="5555" xr:uid="{00000000-0005-0000-0000-000013C00000}"/>
    <cellStyle name="Percentuale 38 3 3 2 2" xfId="25017" xr:uid="{00000000-0005-0000-0000-000014C00000}"/>
    <cellStyle name="Percentuale 38 3 3 3" xfId="25018" xr:uid="{00000000-0005-0000-0000-000015C00000}"/>
    <cellStyle name="Percentuale 38 3 3 4" xfId="25019" xr:uid="{00000000-0005-0000-0000-000016C00000}"/>
    <cellStyle name="Percentuale 38 3 3 4 2" xfId="45538" xr:uid="{00000000-0005-0000-0000-000017C00000}"/>
    <cellStyle name="Percentuale 38 3 3 5" xfId="25016" xr:uid="{00000000-0005-0000-0000-000018C00000}"/>
    <cellStyle name="Percentuale 38 3 4" xfId="3407" xr:uid="{00000000-0005-0000-0000-000019C00000}"/>
    <cellStyle name="Percentuale 38 3 4 2" xfId="10114" xr:uid="{00000000-0005-0000-0000-00001AC00000}"/>
    <cellStyle name="Percentuale 38 3 4 3" xfId="25020" xr:uid="{00000000-0005-0000-0000-00001BC00000}"/>
    <cellStyle name="Percentuale 38 3 5" xfId="7507" xr:uid="{00000000-0005-0000-0000-00001CC00000}"/>
    <cellStyle name="Percentuale 38 3 5 2" xfId="25021" xr:uid="{00000000-0005-0000-0000-00001DC00000}"/>
    <cellStyle name="Percentuale 38 3 6" xfId="25022" xr:uid="{00000000-0005-0000-0000-00001EC00000}"/>
    <cellStyle name="Percentuale 38 3 6 2" xfId="45539" xr:uid="{00000000-0005-0000-0000-00001FC00000}"/>
    <cellStyle name="Percentuale 38 3 7" xfId="25023" xr:uid="{00000000-0005-0000-0000-000020C00000}"/>
    <cellStyle name="Percentuale 38 3 8" xfId="25010" xr:uid="{00000000-0005-0000-0000-000021C00000}"/>
    <cellStyle name="Percentuale 38 3 9" xfId="2042" xr:uid="{00000000-0005-0000-0000-000022C00000}"/>
    <cellStyle name="Percentuale 38 4" xfId="1315" xr:uid="{00000000-0005-0000-0000-000023C00000}"/>
    <cellStyle name="Percentuale 38 4 2" xfId="5556" xr:uid="{00000000-0005-0000-0000-000024C00000}"/>
    <cellStyle name="Percentuale 38 4 2 2" xfId="5557" xr:uid="{00000000-0005-0000-0000-000025C00000}"/>
    <cellStyle name="Percentuale 38 4 2 2 2" xfId="25026" xr:uid="{00000000-0005-0000-0000-000026C00000}"/>
    <cellStyle name="Percentuale 38 4 2 3" xfId="14242" xr:uid="{00000000-0005-0000-0000-000027C00000}"/>
    <cellStyle name="Percentuale 38 4 2 3 2" xfId="25027" xr:uid="{00000000-0005-0000-0000-000028C00000}"/>
    <cellStyle name="Percentuale 38 4 2 4" xfId="25025" xr:uid="{00000000-0005-0000-0000-000029C00000}"/>
    <cellStyle name="Percentuale 38 4 2 5" xfId="13851" xr:uid="{00000000-0005-0000-0000-00002AC00000}"/>
    <cellStyle name="Percentuale 38 4 3" xfId="5558" xr:uid="{00000000-0005-0000-0000-00002BC00000}"/>
    <cellStyle name="Percentuale 38 4 3 2" xfId="25028" xr:uid="{00000000-0005-0000-0000-00002CC00000}"/>
    <cellStyle name="Percentuale 38 4 4" xfId="25029" xr:uid="{00000000-0005-0000-0000-00002DC00000}"/>
    <cellStyle name="Percentuale 38 4 5" xfId="25030" xr:uid="{00000000-0005-0000-0000-00002EC00000}"/>
    <cellStyle name="Percentuale 38 4 5 2" xfId="45540" xr:uid="{00000000-0005-0000-0000-00002FC00000}"/>
    <cellStyle name="Percentuale 38 4 6" xfId="25031" xr:uid="{00000000-0005-0000-0000-000030C00000}"/>
    <cellStyle name="Percentuale 38 4 7" xfId="25024" xr:uid="{00000000-0005-0000-0000-000031C00000}"/>
    <cellStyle name="Percentuale 38 4 8" xfId="3091" xr:uid="{00000000-0005-0000-0000-000032C00000}"/>
    <cellStyle name="Percentuale 38 5" xfId="1316" xr:uid="{00000000-0005-0000-0000-000033C00000}"/>
    <cellStyle name="Percentuale 38 5 2" xfId="25033" xr:uid="{00000000-0005-0000-0000-000034C00000}"/>
    <cellStyle name="Percentuale 38 5 3" xfId="25034" xr:uid="{00000000-0005-0000-0000-000035C00000}"/>
    <cellStyle name="Percentuale 38 5 3 2" xfId="45541" xr:uid="{00000000-0005-0000-0000-000036C00000}"/>
    <cellStyle name="Percentuale 38 5 4" xfId="25035" xr:uid="{00000000-0005-0000-0000-000037C00000}"/>
    <cellStyle name="Percentuale 38 5 5" xfId="25032" xr:uid="{00000000-0005-0000-0000-000038C00000}"/>
    <cellStyle name="Percentuale 38 6" xfId="3088" xr:uid="{00000000-0005-0000-0000-000039C00000}"/>
    <cellStyle name="Percentuale 38 6 2" xfId="5944" xr:uid="{00000000-0005-0000-0000-00003AC00000}"/>
    <cellStyle name="Percentuale 38 6 3" xfId="25036" xr:uid="{00000000-0005-0000-0000-00003BC00000}"/>
    <cellStyle name="Percentuale 38 7" xfId="25037" xr:uid="{00000000-0005-0000-0000-00003CC00000}"/>
    <cellStyle name="Percentuale 38 7 2" xfId="45542" xr:uid="{00000000-0005-0000-0000-00003DC00000}"/>
    <cellStyle name="Percentuale 38 8" xfId="25004" xr:uid="{00000000-0005-0000-0000-00003EC00000}"/>
    <cellStyle name="Percentuale 39" xfId="1317" xr:uid="{00000000-0005-0000-0000-00003FC00000}"/>
    <cellStyle name="Percentuale 39 2" xfId="1318" xr:uid="{00000000-0005-0000-0000-000040C00000}"/>
    <cellStyle name="Percentuale 39 2 2" xfId="3093" xr:uid="{00000000-0005-0000-0000-000041C00000}"/>
    <cellStyle name="Percentuale 39 2 2 2" xfId="9900" xr:uid="{00000000-0005-0000-0000-000042C00000}"/>
    <cellStyle name="Percentuale 39 2 2 3" xfId="25040" xr:uid="{00000000-0005-0000-0000-000043C00000}"/>
    <cellStyle name="Percentuale 39 2 3" xfId="9638" xr:uid="{00000000-0005-0000-0000-000044C00000}"/>
    <cellStyle name="Percentuale 39 2 3 2" xfId="25041" xr:uid="{00000000-0005-0000-0000-000045C00000}"/>
    <cellStyle name="Percentuale 39 2 4" xfId="25042" xr:uid="{00000000-0005-0000-0000-000046C00000}"/>
    <cellStyle name="Percentuale 39 2 4 2" xfId="45543" xr:uid="{00000000-0005-0000-0000-000047C00000}"/>
    <cellStyle name="Percentuale 39 2 5" xfId="25043" xr:uid="{00000000-0005-0000-0000-000048C00000}"/>
    <cellStyle name="Percentuale 39 2 6" xfId="25039" xr:uid="{00000000-0005-0000-0000-000049C00000}"/>
    <cellStyle name="Percentuale 39 3" xfId="1319" xr:uid="{00000000-0005-0000-0000-00004AC00000}"/>
    <cellStyle name="Percentuale 39 3 2" xfId="1320" xr:uid="{00000000-0005-0000-0000-00004BC00000}"/>
    <cellStyle name="Percentuale 39 3 2 2" xfId="4745" xr:uid="{00000000-0005-0000-0000-00004CC00000}"/>
    <cellStyle name="Percentuale 39 3 2 2 2" xfId="25047" xr:uid="{00000000-0005-0000-0000-00004DC00000}"/>
    <cellStyle name="Percentuale 39 3 2 2 3" xfId="25046" xr:uid="{00000000-0005-0000-0000-00004EC00000}"/>
    <cellStyle name="Percentuale 39 3 2 3" xfId="3918" xr:uid="{00000000-0005-0000-0000-00004FC00000}"/>
    <cellStyle name="Percentuale 39 3 2 3 2" xfId="10454" xr:uid="{00000000-0005-0000-0000-000050C00000}"/>
    <cellStyle name="Percentuale 39 3 2 3 3" xfId="25048" xr:uid="{00000000-0005-0000-0000-000051C00000}"/>
    <cellStyle name="Percentuale 39 3 2 3 4" xfId="45544" xr:uid="{00000000-0005-0000-0000-000052C00000}"/>
    <cellStyle name="Percentuale 39 3 2 4" xfId="25049" xr:uid="{00000000-0005-0000-0000-000053C00000}"/>
    <cellStyle name="Percentuale 39 3 2 5" xfId="25045" xr:uid="{00000000-0005-0000-0000-000054C00000}"/>
    <cellStyle name="Percentuale 39 3 3" xfId="3094" xr:uid="{00000000-0005-0000-0000-000055C00000}"/>
    <cellStyle name="Percentuale 39 3 3 2" xfId="5559" xr:uid="{00000000-0005-0000-0000-000056C00000}"/>
    <cellStyle name="Percentuale 39 3 3 2 2" xfId="25051" xr:uid="{00000000-0005-0000-0000-000057C00000}"/>
    <cellStyle name="Percentuale 39 3 3 3" xfId="25052" xr:uid="{00000000-0005-0000-0000-000058C00000}"/>
    <cellStyle name="Percentuale 39 3 3 4" xfId="25053" xr:uid="{00000000-0005-0000-0000-000059C00000}"/>
    <cellStyle name="Percentuale 39 3 3 4 2" xfId="45545" xr:uid="{00000000-0005-0000-0000-00005AC00000}"/>
    <cellStyle name="Percentuale 39 3 3 5" xfId="25050" xr:uid="{00000000-0005-0000-0000-00005BC00000}"/>
    <cellStyle name="Percentuale 39 3 4" xfId="3408" xr:uid="{00000000-0005-0000-0000-00005CC00000}"/>
    <cellStyle name="Percentuale 39 3 4 2" xfId="10115" xr:uid="{00000000-0005-0000-0000-00005DC00000}"/>
    <cellStyle name="Percentuale 39 3 4 3" xfId="25054" xr:uid="{00000000-0005-0000-0000-00005EC00000}"/>
    <cellStyle name="Percentuale 39 3 5" xfId="8739" xr:uid="{00000000-0005-0000-0000-00005FC00000}"/>
    <cellStyle name="Percentuale 39 3 5 2" xfId="25055" xr:uid="{00000000-0005-0000-0000-000060C00000}"/>
    <cellStyle name="Percentuale 39 3 6" xfId="25056" xr:uid="{00000000-0005-0000-0000-000061C00000}"/>
    <cellStyle name="Percentuale 39 3 6 2" xfId="45546" xr:uid="{00000000-0005-0000-0000-000062C00000}"/>
    <cellStyle name="Percentuale 39 3 7" xfId="25057" xr:uid="{00000000-0005-0000-0000-000063C00000}"/>
    <cellStyle name="Percentuale 39 3 8" xfId="25044" xr:uid="{00000000-0005-0000-0000-000064C00000}"/>
    <cellStyle name="Percentuale 39 3 9" xfId="2043" xr:uid="{00000000-0005-0000-0000-000065C00000}"/>
    <cellStyle name="Percentuale 39 4" xfId="1321" xr:uid="{00000000-0005-0000-0000-000066C00000}"/>
    <cellStyle name="Percentuale 39 4 2" xfId="5560" xr:uid="{00000000-0005-0000-0000-000067C00000}"/>
    <cellStyle name="Percentuale 39 4 2 2" xfId="5561" xr:uid="{00000000-0005-0000-0000-000068C00000}"/>
    <cellStyle name="Percentuale 39 4 2 2 2" xfId="25060" xr:uid="{00000000-0005-0000-0000-000069C00000}"/>
    <cellStyle name="Percentuale 39 4 2 3" xfId="14243" xr:uid="{00000000-0005-0000-0000-00006AC00000}"/>
    <cellStyle name="Percentuale 39 4 2 3 2" xfId="25061" xr:uid="{00000000-0005-0000-0000-00006BC00000}"/>
    <cellStyle name="Percentuale 39 4 2 4" xfId="25059" xr:uid="{00000000-0005-0000-0000-00006CC00000}"/>
    <cellStyle name="Percentuale 39 4 2 5" xfId="13852" xr:uid="{00000000-0005-0000-0000-00006DC00000}"/>
    <cellStyle name="Percentuale 39 4 3" xfId="5562" xr:uid="{00000000-0005-0000-0000-00006EC00000}"/>
    <cellStyle name="Percentuale 39 4 3 2" xfId="25062" xr:uid="{00000000-0005-0000-0000-00006FC00000}"/>
    <cellStyle name="Percentuale 39 4 4" xfId="25063" xr:uid="{00000000-0005-0000-0000-000070C00000}"/>
    <cellStyle name="Percentuale 39 4 5" xfId="25064" xr:uid="{00000000-0005-0000-0000-000071C00000}"/>
    <cellStyle name="Percentuale 39 4 5 2" xfId="45547" xr:uid="{00000000-0005-0000-0000-000072C00000}"/>
    <cellStyle name="Percentuale 39 4 6" xfId="25065" xr:uid="{00000000-0005-0000-0000-000073C00000}"/>
    <cellStyle name="Percentuale 39 4 7" xfId="25058" xr:uid="{00000000-0005-0000-0000-000074C00000}"/>
    <cellStyle name="Percentuale 39 4 8" xfId="3095" xr:uid="{00000000-0005-0000-0000-000075C00000}"/>
    <cellStyle name="Percentuale 39 5" xfId="1322" xr:uid="{00000000-0005-0000-0000-000076C00000}"/>
    <cellStyle name="Percentuale 39 5 2" xfId="25067" xr:uid="{00000000-0005-0000-0000-000077C00000}"/>
    <cellStyle name="Percentuale 39 5 3" xfId="25068" xr:uid="{00000000-0005-0000-0000-000078C00000}"/>
    <cellStyle name="Percentuale 39 5 3 2" xfId="45548" xr:uid="{00000000-0005-0000-0000-000079C00000}"/>
    <cellStyle name="Percentuale 39 5 4" xfId="25069" xr:uid="{00000000-0005-0000-0000-00007AC00000}"/>
    <cellStyle name="Percentuale 39 5 5" xfId="25066" xr:uid="{00000000-0005-0000-0000-00007BC00000}"/>
    <cellStyle name="Percentuale 39 6" xfId="3092" xr:uid="{00000000-0005-0000-0000-00007CC00000}"/>
    <cellStyle name="Percentuale 39 6 2" xfId="5945" xr:uid="{00000000-0005-0000-0000-00007DC00000}"/>
    <cellStyle name="Percentuale 39 6 3" xfId="25070" xr:uid="{00000000-0005-0000-0000-00007EC00000}"/>
    <cellStyle name="Percentuale 39 7" xfId="25071" xr:uid="{00000000-0005-0000-0000-00007FC00000}"/>
    <cellStyle name="Percentuale 39 7 2" xfId="45549" xr:uid="{00000000-0005-0000-0000-000080C00000}"/>
    <cellStyle name="Percentuale 39 8" xfId="25038" xr:uid="{00000000-0005-0000-0000-000081C00000}"/>
    <cellStyle name="Percentuale 4" xfId="1323" xr:uid="{00000000-0005-0000-0000-000082C00000}"/>
    <cellStyle name="Percentuale 4 2" xfId="1324" xr:uid="{00000000-0005-0000-0000-000083C00000}"/>
    <cellStyle name="Percentuale 4 2 2" xfId="3097" xr:uid="{00000000-0005-0000-0000-000084C00000}"/>
    <cellStyle name="Percentuale 4 2 2 2" xfId="9901" xr:uid="{00000000-0005-0000-0000-000085C00000}"/>
    <cellStyle name="Percentuale 4 2 2 3" xfId="25074" xr:uid="{00000000-0005-0000-0000-000086C00000}"/>
    <cellStyle name="Percentuale 4 2 3" xfId="9639" xr:uid="{00000000-0005-0000-0000-000087C00000}"/>
    <cellStyle name="Percentuale 4 2 3 2" xfId="25075" xr:uid="{00000000-0005-0000-0000-000088C00000}"/>
    <cellStyle name="Percentuale 4 2 4" xfId="25076" xr:uid="{00000000-0005-0000-0000-000089C00000}"/>
    <cellStyle name="Percentuale 4 2 4 2" xfId="45550" xr:uid="{00000000-0005-0000-0000-00008AC00000}"/>
    <cellStyle name="Percentuale 4 2 5" xfId="25077" xr:uid="{00000000-0005-0000-0000-00008BC00000}"/>
    <cellStyle name="Percentuale 4 2 6" xfId="25073" xr:uid="{00000000-0005-0000-0000-00008CC00000}"/>
    <cellStyle name="Percentuale 4 3" xfId="1325" xr:uid="{00000000-0005-0000-0000-00008DC00000}"/>
    <cellStyle name="Percentuale 4 3 2" xfId="1326" xr:uid="{00000000-0005-0000-0000-00008EC00000}"/>
    <cellStyle name="Percentuale 4 3 2 2" xfId="4746" xr:uid="{00000000-0005-0000-0000-00008FC00000}"/>
    <cellStyle name="Percentuale 4 3 2 2 2" xfId="25081" xr:uid="{00000000-0005-0000-0000-000090C00000}"/>
    <cellStyle name="Percentuale 4 3 2 2 3" xfId="25080" xr:uid="{00000000-0005-0000-0000-000091C00000}"/>
    <cellStyle name="Percentuale 4 3 2 3" xfId="3919" xr:uid="{00000000-0005-0000-0000-000092C00000}"/>
    <cellStyle name="Percentuale 4 3 2 3 2" xfId="10455" xr:uid="{00000000-0005-0000-0000-000093C00000}"/>
    <cellStyle name="Percentuale 4 3 2 3 3" xfId="25082" xr:uid="{00000000-0005-0000-0000-000094C00000}"/>
    <cellStyle name="Percentuale 4 3 2 3 4" xfId="45551" xr:uid="{00000000-0005-0000-0000-000095C00000}"/>
    <cellStyle name="Percentuale 4 3 2 4" xfId="25083" xr:uid="{00000000-0005-0000-0000-000096C00000}"/>
    <cellStyle name="Percentuale 4 3 2 5" xfId="25079" xr:uid="{00000000-0005-0000-0000-000097C00000}"/>
    <cellStyle name="Percentuale 4 3 3" xfId="3098" xr:uid="{00000000-0005-0000-0000-000098C00000}"/>
    <cellStyle name="Percentuale 4 3 3 2" xfId="5563" xr:uid="{00000000-0005-0000-0000-000099C00000}"/>
    <cellStyle name="Percentuale 4 3 3 2 2" xfId="25085" xr:uid="{00000000-0005-0000-0000-00009AC00000}"/>
    <cellStyle name="Percentuale 4 3 3 3" xfId="25086" xr:uid="{00000000-0005-0000-0000-00009BC00000}"/>
    <cellStyle name="Percentuale 4 3 3 4" xfId="25087" xr:uid="{00000000-0005-0000-0000-00009CC00000}"/>
    <cellStyle name="Percentuale 4 3 3 4 2" xfId="45552" xr:uid="{00000000-0005-0000-0000-00009DC00000}"/>
    <cellStyle name="Percentuale 4 3 3 5" xfId="25084" xr:uid="{00000000-0005-0000-0000-00009EC00000}"/>
    <cellStyle name="Percentuale 4 3 4" xfId="3409" xr:uid="{00000000-0005-0000-0000-00009FC00000}"/>
    <cellStyle name="Percentuale 4 3 4 2" xfId="10116" xr:uid="{00000000-0005-0000-0000-0000A0C00000}"/>
    <cellStyle name="Percentuale 4 3 4 3" xfId="25088" xr:uid="{00000000-0005-0000-0000-0000A1C00000}"/>
    <cellStyle name="Percentuale 4 3 5" xfId="8008" xr:uid="{00000000-0005-0000-0000-0000A2C00000}"/>
    <cellStyle name="Percentuale 4 3 5 2" xfId="25089" xr:uid="{00000000-0005-0000-0000-0000A3C00000}"/>
    <cellStyle name="Percentuale 4 3 6" xfId="25090" xr:uid="{00000000-0005-0000-0000-0000A4C00000}"/>
    <cellStyle name="Percentuale 4 3 6 2" xfId="45553" xr:uid="{00000000-0005-0000-0000-0000A5C00000}"/>
    <cellStyle name="Percentuale 4 3 7" xfId="25091" xr:uid="{00000000-0005-0000-0000-0000A6C00000}"/>
    <cellStyle name="Percentuale 4 3 8" xfId="25078" xr:uid="{00000000-0005-0000-0000-0000A7C00000}"/>
    <cellStyle name="Percentuale 4 3 9" xfId="2044" xr:uid="{00000000-0005-0000-0000-0000A8C00000}"/>
    <cellStyle name="Percentuale 4 4" xfId="1327" xr:uid="{00000000-0005-0000-0000-0000A9C00000}"/>
    <cellStyle name="Percentuale 4 4 2" xfId="5564" xr:uid="{00000000-0005-0000-0000-0000AAC00000}"/>
    <cellStyle name="Percentuale 4 4 2 2" xfId="5565" xr:uid="{00000000-0005-0000-0000-0000ABC00000}"/>
    <cellStyle name="Percentuale 4 4 2 2 2" xfId="25094" xr:uid="{00000000-0005-0000-0000-0000ACC00000}"/>
    <cellStyle name="Percentuale 4 4 2 3" xfId="14244" xr:uid="{00000000-0005-0000-0000-0000ADC00000}"/>
    <cellStyle name="Percentuale 4 4 2 3 2" xfId="25095" xr:uid="{00000000-0005-0000-0000-0000AEC00000}"/>
    <cellStyle name="Percentuale 4 4 2 4" xfId="25093" xr:uid="{00000000-0005-0000-0000-0000AFC00000}"/>
    <cellStyle name="Percentuale 4 4 2 5" xfId="13853" xr:uid="{00000000-0005-0000-0000-0000B0C00000}"/>
    <cellStyle name="Percentuale 4 4 3" xfId="5566" xr:uid="{00000000-0005-0000-0000-0000B1C00000}"/>
    <cellStyle name="Percentuale 4 4 3 2" xfId="25096" xr:uid="{00000000-0005-0000-0000-0000B2C00000}"/>
    <cellStyle name="Percentuale 4 4 4" xfId="25097" xr:uid="{00000000-0005-0000-0000-0000B3C00000}"/>
    <cellStyle name="Percentuale 4 4 5" xfId="25098" xr:uid="{00000000-0005-0000-0000-0000B4C00000}"/>
    <cellStyle name="Percentuale 4 4 5 2" xfId="45554" xr:uid="{00000000-0005-0000-0000-0000B5C00000}"/>
    <cellStyle name="Percentuale 4 4 6" xfId="25099" xr:uid="{00000000-0005-0000-0000-0000B6C00000}"/>
    <cellStyle name="Percentuale 4 4 7" xfId="25092" xr:uid="{00000000-0005-0000-0000-0000B7C00000}"/>
    <cellStyle name="Percentuale 4 4 8" xfId="3099" xr:uid="{00000000-0005-0000-0000-0000B8C00000}"/>
    <cellStyle name="Percentuale 4 5" xfId="1328" xr:uid="{00000000-0005-0000-0000-0000B9C00000}"/>
    <cellStyle name="Percentuale 4 5 2" xfId="25101" xr:uid="{00000000-0005-0000-0000-0000BAC00000}"/>
    <cellStyle name="Percentuale 4 5 3" xfId="25102" xr:uid="{00000000-0005-0000-0000-0000BBC00000}"/>
    <cellStyle name="Percentuale 4 5 3 2" xfId="45555" xr:uid="{00000000-0005-0000-0000-0000BCC00000}"/>
    <cellStyle name="Percentuale 4 5 4" xfId="25103" xr:uid="{00000000-0005-0000-0000-0000BDC00000}"/>
    <cellStyle name="Percentuale 4 5 5" xfId="25100" xr:uid="{00000000-0005-0000-0000-0000BEC00000}"/>
    <cellStyle name="Percentuale 4 6" xfId="3096" xr:uid="{00000000-0005-0000-0000-0000BFC00000}"/>
    <cellStyle name="Percentuale 4 6 2" xfId="5946" xr:uid="{00000000-0005-0000-0000-0000C0C00000}"/>
    <cellStyle name="Percentuale 4 6 3" xfId="25104" xr:uid="{00000000-0005-0000-0000-0000C1C00000}"/>
    <cellStyle name="Percentuale 4 7" xfId="25105" xr:uid="{00000000-0005-0000-0000-0000C2C00000}"/>
    <cellStyle name="Percentuale 4 7 2" xfId="45556" xr:uid="{00000000-0005-0000-0000-0000C3C00000}"/>
    <cellStyle name="Percentuale 4 8" xfId="25072" xr:uid="{00000000-0005-0000-0000-0000C4C00000}"/>
    <cellStyle name="Percentuale 40" xfId="1329" xr:uid="{00000000-0005-0000-0000-0000C5C00000}"/>
    <cellStyle name="Percentuale 40 2" xfId="1330" xr:uid="{00000000-0005-0000-0000-0000C6C00000}"/>
    <cellStyle name="Percentuale 40 2 2" xfId="3101" xr:uid="{00000000-0005-0000-0000-0000C7C00000}"/>
    <cellStyle name="Percentuale 40 2 2 2" xfId="9902" xr:uid="{00000000-0005-0000-0000-0000C8C00000}"/>
    <cellStyle name="Percentuale 40 2 2 3" xfId="25108" xr:uid="{00000000-0005-0000-0000-0000C9C00000}"/>
    <cellStyle name="Percentuale 40 2 3" xfId="9640" xr:uid="{00000000-0005-0000-0000-0000CAC00000}"/>
    <cellStyle name="Percentuale 40 2 3 2" xfId="25109" xr:uid="{00000000-0005-0000-0000-0000CBC00000}"/>
    <cellStyle name="Percentuale 40 2 4" xfId="25110" xr:uid="{00000000-0005-0000-0000-0000CCC00000}"/>
    <cellStyle name="Percentuale 40 2 4 2" xfId="45557" xr:uid="{00000000-0005-0000-0000-0000CDC00000}"/>
    <cellStyle name="Percentuale 40 2 5" xfId="25111" xr:uid="{00000000-0005-0000-0000-0000CEC00000}"/>
    <cellStyle name="Percentuale 40 2 6" xfId="25107" xr:uid="{00000000-0005-0000-0000-0000CFC00000}"/>
    <cellStyle name="Percentuale 40 3" xfId="1331" xr:uid="{00000000-0005-0000-0000-0000D0C00000}"/>
    <cellStyle name="Percentuale 40 3 2" xfId="1332" xr:uid="{00000000-0005-0000-0000-0000D1C00000}"/>
    <cellStyle name="Percentuale 40 3 2 2" xfId="4747" xr:uid="{00000000-0005-0000-0000-0000D2C00000}"/>
    <cellStyle name="Percentuale 40 3 2 2 2" xfId="25115" xr:uid="{00000000-0005-0000-0000-0000D3C00000}"/>
    <cellStyle name="Percentuale 40 3 2 2 3" xfId="25114" xr:uid="{00000000-0005-0000-0000-0000D4C00000}"/>
    <cellStyle name="Percentuale 40 3 2 3" xfId="3920" xr:uid="{00000000-0005-0000-0000-0000D5C00000}"/>
    <cellStyle name="Percentuale 40 3 2 3 2" xfId="10456" xr:uid="{00000000-0005-0000-0000-0000D6C00000}"/>
    <cellStyle name="Percentuale 40 3 2 3 3" xfId="25116" xr:uid="{00000000-0005-0000-0000-0000D7C00000}"/>
    <cellStyle name="Percentuale 40 3 2 3 4" xfId="45558" xr:uid="{00000000-0005-0000-0000-0000D8C00000}"/>
    <cellStyle name="Percentuale 40 3 2 4" xfId="25117" xr:uid="{00000000-0005-0000-0000-0000D9C00000}"/>
    <cellStyle name="Percentuale 40 3 2 5" xfId="25113" xr:uid="{00000000-0005-0000-0000-0000DAC00000}"/>
    <cellStyle name="Percentuale 40 3 3" xfId="3102" xr:uid="{00000000-0005-0000-0000-0000DBC00000}"/>
    <cellStyle name="Percentuale 40 3 3 2" xfId="5567" xr:uid="{00000000-0005-0000-0000-0000DCC00000}"/>
    <cellStyle name="Percentuale 40 3 3 2 2" xfId="25119" xr:uid="{00000000-0005-0000-0000-0000DDC00000}"/>
    <cellStyle name="Percentuale 40 3 3 3" xfId="25120" xr:uid="{00000000-0005-0000-0000-0000DEC00000}"/>
    <cellStyle name="Percentuale 40 3 3 4" xfId="25121" xr:uid="{00000000-0005-0000-0000-0000DFC00000}"/>
    <cellStyle name="Percentuale 40 3 3 4 2" xfId="45559" xr:uid="{00000000-0005-0000-0000-0000E0C00000}"/>
    <cellStyle name="Percentuale 40 3 3 5" xfId="25118" xr:uid="{00000000-0005-0000-0000-0000E1C00000}"/>
    <cellStyle name="Percentuale 40 3 4" xfId="3410" xr:uid="{00000000-0005-0000-0000-0000E2C00000}"/>
    <cellStyle name="Percentuale 40 3 4 2" xfId="10117" xr:uid="{00000000-0005-0000-0000-0000E3C00000}"/>
    <cellStyle name="Percentuale 40 3 4 3" xfId="25122" xr:uid="{00000000-0005-0000-0000-0000E4C00000}"/>
    <cellStyle name="Percentuale 40 3 5" xfId="8740" xr:uid="{00000000-0005-0000-0000-0000E5C00000}"/>
    <cellStyle name="Percentuale 40 3 5 2" xfId="25123" xr:uid="{00000000-0005-0000-0000-0000E6C00000}"/>
    <cellStyle name="Percentuale 40 3 6" xfId="25124" xr:uid="{00000000-0005-0000-0000-0000E7C00000}"/>
    <cellStyle name="Percentuale 40 3 6 2" xfId="45560" xr:uid="{00000000-0005-0000-0000-0000E8C00000}"/>
    <cellStyle name="Percentuale 40 3 7" xfId="25125" xr:uid="{00000000-0005-0000-0000-0000E9C00000}"/>
    <cellStyle name="Percentuale 40 3 8" xfId="25112" xr:uid="{00000000-0005-0000-0000-0000EAC00000}"/>
    <cellStyle name="Percentuale 40 3 9" xfId="2045" xr:uid="{00000000-0005-0000-0000-0000EBC00000}"/>
    <cellStyle name="Percentuale 40 4" xfId="1333" xr:uid="{00000000-0005-0000-0000-0000ECC00000}"/>
    <cellStyle name="Percentuale 40 4 2" xfId="5568" xr:uid="{00000000-0005-0000-0000-0000EDC00000}"/>
    <cellStyle name="Percentuale 40 4 2 2" xfId="5569" xr:uid="{00000000-0005-0000-0000-0000EEC00000}"/>
    <cellStyle name="Percentuale 40 4 2 2 2" xfId="25128" xr:uid="{00000000-0005-0000-0000-0000EFC00000}"/>
    <cellStyle name="Percentuale 40 4 2 3" xfId="14245" xr:uid="{00000000-0005-0000-0000-0000F0C00000}"/>
    <cellStyle name="Percentuale 40 4 2 3 2" xfId="25129" xr:uid="{00000000-0005-0000-0000-0000F1C00000}"/>
    <cellStyle name="Percentuale 40 4 2 4" xfId="25127" xr:uid="{00000000-0005-0000-0000-0000F2C00000}"/>
    <cellStyle name="Percentuale 40 4 2 5" xfId="13854" xr:uid="{00000000-0005-0000-0000-0000F3C00000}"/>
    <cellStyle name="Percentuale 40 4 3" xfId="5570" xr:uid="{00000000-0005-0000-0000-0000F4C00000}"/>
    <cellStyle name="Percentuale 40 4 3 2" xfId="25130" xr:uid="{00000000-0005-0000-0000-0000F5C00000}"/>
    <cellStyle name="Percentuale 40 4 4" xfId="25131" xr:uid="{00000000-0005-0000-0000-0000F6C00000}"/>
    <cellStyle name="Percentuale 40 4 5" xfId="25132" xr:uid="{00000000-0005-0000-0000-0000F7C00000}"/>
    <cellStyle name="Percentuale 40 4 5 2" xfId="45561" xr:uid="{00000000-0005-0000-0000-0000F8C00000}"/>
    <cellStyle name="Percentuale 40 4 6" xfId="25133" xr:uid="{00000000-0005-0000-0000-0000F9C00000}"/>
    <cellStyle name="Percentuale 40 4 7" xfId="25126" xr:uid="{00000000-0005-0000-0000-0000FAC00000}"/>
    <cellStyle name="Percentuale 40 4 8" xfId="3103" xr:uid="{00000000-0005-0000-0000-0000FBC00000}"/>
    <cellStyle name="Percentuale 40 5" xfId="1334" xr:uid="{00000000-0005-0000-0000-0000FCC00000}"/>
    <cellStyle name="Percentuale 40 5 2" xfId="25135" xr:uid="{00000000-0005-0000-0000-0000FDC00000}"/>
    <cellStyle name="Percentuale 40 5 3" xfId="25136" xr:uid="{00000000-0005-0000-0000-0000FEC00000}"/>
    <cellStyle name="Percentuale 40 5 3 2" xfId="45562" xr:uid="{00000000-0005-0000-0000-0000FFC00000}"/>
    <cellStyle name="Percentuale 40 5 4" xfId="25137" xr:uid="{00000000-0005-0000-0000-000000C10000}"/>
    <cellStyle name="Percentuale 40 5 5" xfId="25134" xr:uid="{00000000-0005-0000-0000-000001C10000}"/>
    <cellStyle name="Percentuale 40 6" xfId="3100" xr:uid="{00000000-0005-0000-0000-000002C10000}"/>
    <cellStyle name="Percentuale 40 6 2" xfId="5947" xr:uid="{00000000-0005-0000-0000-000003C10000}"/>
    <cellStyle name="Percentuale 40 6 3" xfId="25138" xr:uid="{00000000-0005-0000-0000-000004C10000}"/>
    <cellStyle name="Percentuale 40 7" xfId="25139" xr:uid="{00000000-0005-0000-0000-000005C10000}"/>
    <cellStyle name="Percentuale 40 7 2" xfId="45563" xr:uid="{00000000-0005-0000-0000-000006C10000}"/>
    <cellStyle name="Percentuale 40 8" xfId="25106" xr:uid="{00000000-0005-0000-0000-000007C10000}"/>
    <cellStyle name="Percentuale 41" xfId="1335" xr:uid="{00000000-0005-0000-0000-000008C10000}"/>
    <cellStyle name="Percentuale 41 2" xfId="1336" xr:uid="{00000000-0005-0000-0000-000009C10000}"/>
    <cellStyle name="Percentuale 41 2 2" xfId="3105" xr:uid="{00000000-0005-0000-0000-00000AC10000}"/>
    <cellStyle name="Percentuale 41 2 2 2" xfId="9903" xr:uid="{00000000-0005-0000-0000-00000BC10000}"/>
    <cellStyle name="Percentuale 41 2 2 3" xfId="25142" xr:uid="{00000000-0005-0000-0000-00000CC10000}"/>
    <cellStyle name="Percentuale 41 2 3" xfId="9641" xr:uid="{00000000-0005-0000-0000-00000DC10000}"/>
    <cellStyle name="Percentuale 41 2 3 2" xfId="25143" xr:uid="{00000000-0005-0000-0000-00000EC10000}"/>
    <cellStyle name="Percentuale 41 2 4" xfId="25144" xr:uid="{00000000-0005-0000-0000-00000FC10000}"/>
    <cellStyle name="Percentuale 41 2 4 2" xfId="45564" xr:uid="{00000000-0005-0000-0000-000010C10000}"/>
    <cellStyle name="Percentuale 41 2 5" xfId="25145" xr:uid="{00000000-0005-0000-0000-000011C10000}"/>
    <cellStyle name="Percentuale 41 2 6" xfId="25141" xr:uid="{00000000-0005-0000-0000-000012C10000}"/>
    <cellStyle name="Percentuale 41 3" xfId="1337" xr:uid="{00000000-0005-0000-0000-000013C10000}"/>
    <cellStyle name="Percentuale 41 3 2" xfId="1338" xr:uid="{00000000-0005-0000-0000-000014C10000}"/>
    <cellStyle name="Percentuale 41 3 2 2" xfId="4748" xr:uid="{00000000-0005-0000-0000-000015C10000}"/>
    <cellStyle name="Percentuale 41 3 2 2 2" xfId="25149" xr:uid="{00000000-0005-0000-0000-000016C10000}"/>
    <cellStyle name="Percentuale 41 3 2 2 3" xfId="25148" xr:uid="{00000000-0005-0000-0000-000017C10000}"/>
    <cellStyle name="Percentuale 41 3 2 3" xfId="3921" xr:uid="{00000000-0005-0000-0000-000018C10000}"/>
    <cellStyle name="Percentuale 41 3 2 3 2" xfId="10457" xr:uid="{00000000-0005-0000-0000-000019C10000}"/>
    <cellStyle name="Percentuale 41 3 2 3 3" xfId="25150" xr:uid="{00000000-0005-0000-0000-00001AC10000}"/>
    <cellStyle name="Percentuale 41 3 2 3 4" xfId="45565" xr:uid="{00000000-0005-0000-0000-00001BC10000}"/>
    <cellStyle name="Percentuale 41 3 2 4" xfId="25151" xr:uid="{00000000-0005-0000-0000-00001CC10000}"/>
    <cellStyle name="Percentuale 41 3 2 5" xfId="25147" xr:uid="{00000000-0005-0000-0000-00001DC10000}"/>
    <cellStyle name="Percentuale 41 3 3" xfId="3106" xr:uid="{00000000-0005-0000-0000-00001EC10000}"/>
    <cellStyle name="Percentuale 41 3 3 2" xfId="5571" xr:uid="{00000000-0005-0000-0000-00001FC10000}"/>
    <cellStyle name="Percentuale 41 3 3 2 2" xfId="25153" xr:uid="{00000000-0005-0000-0000-000020C10000}"/>
    <cellStyle name="Percentuale 41 3 3 3" xfId="25154" xr:uid="{00000000-0005-0000-0000-000021C10000}"/>
    <cellStyle name="Percentuale 41 3 3 4" xfId="25155" xr:uid="{00000000-0005-0000-0000-000022C10000}"/>
    <cellStyle name="Percentuale 41 3 3 4 2" xfId="45566" xr:uid="{00000000-0005-0000-0000-000023C10000}"/>
    <cellStyle name="Percentuale 41 3 3 5" xfId="25152" xr:uid="{00000000-0005-0000-0000-000024C10000}"/>
    <cellStyle name="Percentuale 41 3 4" xfId="3411" xr:uid="{00000000-0005-0000-0000-000025C10000}"/>
    <cellStyle name="Percentuale 41 3 4 2" xfId="10118" xr:uid="{00000000-0005-0000-0000-000026C10000}"/>
    <cellStyle name="Percentuale 41 3 4 3" xfId="25156" xr:uid="{00000000-0005-0000-0000-000027C10000}"/>
    <cellStyle name="Percentuale 41 3 5" xfId="8610" xr:uid="{00000000-0005-0000-0000-000028C10000}"/>
    <cellStyle name="Percentuale 41 3 5 2" xfId="25157" xr:uid="{00000000-0005-0000-0000-000029C10000}"/>
    <cellStyle name="Percentuale 41 3 6" xfId="25158" xr:uid="{00000000-0005-0000-0000-00002AC10000}"/>
    <cellStyle name="Percentuale 41 3 6 2" xfId="45567" xr:uid="{00000000-0005-0000-0000-00002BC10000}"/>
    <cellStyle name="Percentuale 41 3 7" xfId="25159" xr:uid="{00000000-0005-0000-0000-00002CC10000}"/>
    <cellStyle name="Percentuale 41 3 8" xfId="25146" xr:uid="{00000000-0005-0000-0000-00002DC10000}"/>
    <cellStyle name="Percentuale 41 3 9" xfId="2046" xr:uid="{00000000-0005-0000-0000-00002EC10000}"/>
    <cellStyle name="Percentuale 41 4" xfId="1339" xr:uid="{00000000-0005-0000-0000-00002FC10000}"/>
    <cellStyle name="Percentuale 41 4 2" xfId="5572" xr:uid="{00000000-0005-0000-0000-000030C10000}"/>
    <cellStyle name="Percentuale 41 4 2 2" xfId="5573" xr:uid="{00000000-0005-0000-0000-000031C10000}"/>
    <cellStyle name="Percentuale 41 4 2 2 2" xfId="25162" xr:uid="{00000000-0005-0000-0000-000032C10000}"/>
    <cellStyle name="Percentuale 41 4 2 3" xfId="14246" xr:uid="{00000000-0005-0000-0000-000033C10000}"/>
    <cellStyle name="Percentuale 41 4 2 3 2" xfId="25163" xr:uid="{00000000-0005-0000-0000-000034C10000}"/>
    <cellStyle name="Percentuale 41 4 2 4" xfId="25161" xr:uid="{00000000-0005-0000-0000-000035C10000}"/>
    <cellStyle name="Percentuale 41 4 2 5" xfId="13855" xr:uid="{00000000-0005-0000-0000-000036C10000}"/>
    <cellStyle name="Percentuale 41 4 3" xfId="5574" xr:uid="{00000000-0005-0000-0000-000037C10000}"/>
    <cellStyle name="Percentuale 41 4 3 2" xfId="25164" xr:uid="{00000000-0005-0000-0000-000038C10000}"/>
    <cellStyle name="Percentuale 41 4 4" xfId="25165" xr:uid="{00000000-0005-0000-0000-000039C10000}"/>
    <cellStyle name="Percentuale 41 4 5" xfId="25166" xr:uid="{00000000-0005-0000-0000-00003AC10000}"/>
    <cellStyle name="Percentuale 41 4 5 2" xfId="45568" xr:uid="{00000000-0005-0000-0000-00003BC10000}"/>
    <cellStyle name="Percentuale 41 4 6" xfId="25167" xr:uid="{00000000-0005-0000-0000-00003CC10000}"/>
    <cellStyle name="Percentuale 41 4 7" xfId="25160" xr:uid="{00000000-0005-0000-0000-00003DC10000}"/>
    <cellStyle name="Percentuale 41 4 8" xfId="3107" xr:uid="{00000000-0005-0000-0000-00003EC10000}"/>
    <cellStyle name="Percentuale 41 5" xfId="1340" xr:uid="{00000000-0005-0000-0000-00003FC10000}"/>
    <cellStyle name="Percentuale 41 5 2" xfId="25169" xr:uid="{00000000-0005-0000-0000-000040C10000}"/>
    <cellStyle name="Percentuale 41 5 3" xfId="25170" xr:uid="{00000000-0005-0000-0000-000041C10000}"/>
    <cellStyle name="Percentuale 41 5 3 2" xfId="45569" xr:uid="{00000000-0005-0000-0000-000042C10000}"/>
    <cellStyle name="Percentuale 41 5 4" xfId="25171" xr:uid="{00000000-0005-0000-0000-000043C10000}"/>
    <cellStyle name="Percentuale 41 5 5" xfId="25168" xr:uid="{00000000-0005-0000-0000-000044C10000}"/>
    <cellStyle name="Percentuale 41 6" xfId="3104" xr:uid="{00000000-0005-0000-0000-000045C10000}"/>
    <cellStyle name="Percentuale 41 6 2" xfId="5948" xr:uid="{00000000-0005-0000-0000-000046C10000}"/>
    <cellStyle name="Percentuale 41 6 3" xfId="25172" xr:uid="{00000000-0005-0000-0000-000047C10000}"/>
    <cellStyle name="Percentuale 41 7" xfId="25173" xr:uid="{00000000-0005-0000-0000-000048C10000}"/>
    <cellStyle name="Percentuale 41 7 2" xfId="45570" xr:uid="{00000000-0005-0000-0000-000049C10000}"/>
    <cellStyle name="Percentuale 41 8" xfId="25140" xr:uid="{00000000-0005-0000-0000-00004AC10000}"/>
    <cellStyle name="Percentuale 42" xfId="1341" xr:uid="{00000000-0005-0000-0000-00004BC10000}"/>
    <cellStyle name="Percentuale 42 2" xfId="1342" xr:uid="{00000000-0005-0000-0000-00004CC10000}"/>
    <cellStyle name="Percentuale 42 2 2" xfId="3109" xr:uid="{00000000-0005-0000-0000-00004DC10000}"/>
    <cellStyle name="Percentuale 42 2 2 2" xfId="9904" xr:uid="{00000000-0005-0000-0000-00004EC10000}"/>
    <cellStyle name="Percentuale 42 2 2 3" xfId="25176" xr:uid="{00000000-0005-0000-0000-00004FC10000}"/>
    <cellStyle name="Percentuale 42 2 3" xfId="9642" xr:uid="{00000000-0005-0000-0000-000050C10000}"/>
    <cellStyle name="Percentuale 42 2 3 2" xfId="25177" xr:uid="{00000000-0005-0000-0000-000051C10000}"/>
    <cellStyle name="Percentuale 42 2 4" xfId="25178" xr:uid="{00000000-0005-0000-0000-000052C10000}"/>
    <cellStyle name="Percentuale 42 2 4 2" xfId="45571" xr:uid="{00000000-0005-0000-0000-000053C10000}"/>
    <cellStyle name="Percentuale 42 2 5" xfId="25179" xr:uid="{00000000-0005-0000-0000-000054C10000}"/>
    <cellStyle name="Percentuale 42 2 6" xfId="25175" xr:uid="{00000000-0005-0000-0000-000055C10000}"/>
    <cellStyle name="Percentuale 42 3" xfId="1343" xr:uid="{00000000-0005-0000-0000-000056C10000}"/>
    <cellStyle name="Percentuale 42 3 2" xfId="1344" xr:uid="{00000000-0005-0000-0000-000057C10000}"/>
    <cellStyle name="Percentuale 42 3 2 2" xfId="4749" xr:uid="{00000000-0005-0000-0000-000058C10000}"/>
    <cellStyle name="Percentuale 42 3 2 2 2" xfId="25183" xr:uid="{00000000-0005-0000-0000-000059C10000}"/>
    <cellStyle name="Percentuale 42 3 2 2 3" xfId="25182" xr:uid="{00000000-0005-0000-0000-00005AC10000}"/>
    <cellStyle name="Percentuale 42 3 2 3" xfId="3922" xr:uid="{00000000-0005-0000-0000-00005BC10000}"/>
    <cellStyle name="Percentuale 42 3 2 3 2" xfId="10458" xr:uid="{00000000-0005-0000-0000-00005CC10000}"/>
    <cellStyle name="Percentuale 42 3 2 3 3" xfId="25184" xr:uid="{00000000-0005-0000-0000-00005DC10000}"/>
    <cellStyle name="Percentuale 42 3 2 3 4" xfId="45572" xr:uid="{00000000-0005-0000-0000-00005EC10000}"/>
    <cellStyle name="Percentuale 42 3 2 4" xfId="25185" xr:uid="{00000000-0005-0000-0000-00005FC10000}"/>
    <cellStyle name="Percentuale 42 3 2 5" xfId="25181" xr:uid="{00000000-0005-0000-0000-000060C10000}"/>
    <cellStyle name="Percentuale 42 3 3" xfId="3110" xr:uid="{00000000-0005-0000-0000-000061C10000}"/>
    <cellStyle name="Percentuale 42 3 3 2" xfId="5575" xr:uid="{00000000-0005-0000-0000-000062C10000}"/>
    <cellStyle name="Percentuale 42 3 3 2 2" xfId="25187" xr:uid="{00000000-0005-0000-0000-000063C10000}"/>
    <cellStyle name="Percentuale 42 3 3 3" xfId="25188" xr:uid="{00000000-0005-0000-0000-000064C10000}"/>
    <cellStyle name="Percentuale 42 3 3 4" xfId="25189" xr:uid="{00000000-0005-0000-0000-000065C10000}"/>
    <cellStyle name="Percentuale 42 3 3 4 2" xfId="45573" xr:uid="{00000000-0005-0000-0000-000066C10000}"/>
    <cellStyle name="Percentuale 42 3 3 5" xfId="25186" xr:uid="{00000000-0005-0000-0000-000067C10000}"/>
    <cellStyle name="Percentuale 42 3 4" xfId="3412" xr:uid="{00000000-0005-0000-0000-000068C10000}"/>
    <cellStyle name="Percentuale 42 3 4 2" xfId="10119" xr:uid="{00000000-0005-0000-0000-000069C10000}"/>
    <cellStyle name="Percentuale 42 3 4 3" xfId="25190" xr:uid="{00000000-0005-0000-0000-00006AC10000}"/>
    <cellStyle name="Percentuale 42 3 5" xfId="8609" xr:uid="{00000000-0005-0000-0000-00006BC10000}"/>
    <cellStyle name="Percentuale 42 3 5 2" xfId="25191" xr:uid="{00000000-0005-0000-0000-00006CC10000}"/>
    <cellStyle name="Percentuale 42 3 6" xfId="25192" xr:uid="{00000000-0005-0000-0000-00006DC10000}"/>
    <cellStyle name="Percentuale 42 3 6 2" xfId="45574" xr:uid="{00000000-0005-0000-0000-00006EC10000}"/>
    <cellStyle name="Percentuale 42 3 7" xfId="25193" xr:uid="{00000000-0005-0000-0000-00006FC10000}"/>
    <cellStyle name="Percentuale 42 3 8" xfId="25180" xr:uid="{00000000-0005-0000-0000-000070C10000}"/>
    <cellStyle name="Percentuale 42 3 9" xfId="2047" xr:uid="{00000000-0005-0000-0000-000071C10000}"/>
    <cellStyle name="Percentuale 42 4" xfId="1345" xr:uid="{00000000-0005-0000-0000-000072C10000}"/>
    <cellStyle name="Percentuale 42 4 2" xfId="5576" xr:uid="{00000000-0005-0000-0000-000073C10000}"/>
    <cellStyle name="Percentuale 42 4 2 2" xfId="5577" xr:uid="{00000000-0005-0000-0000-000074C10000}"/>
    <cellStyle name="Percentuale 42 4 2 2 2" xfId="25196" xr:uid="{00000000-0005-0000-0000-000075C10000}"/>
    <cellStyle name="Percentuale 42 4 2 3" xfId="14247" xr:uid="{00000000-0005-0000-0000-000076C10000}"/>
    <cellStyle name="Percentuale 42 4 2 3 2" xfId="25197" xr:uid="{00000000-0005-0000-0000-000077C10000}"/>
    <cellStyle name="Percentuale 42 4 2 4" xfId="25195" xr:uid="{00000000-0005-0000-0000-000078C10000}"/>
    <cellStyle name="Percentuale 42 4 2 5" xfId="13856" xr:uid="{00000000-0005-0000-0000-000079C10000}"/>
    <cellStyle name="Percentuale 42 4 3" xfId="5578" xr:uid="{00000000-0005-0000-0000-00007AC10000}"/>
    <cellStyle name="Percentuale 42 4 3 2" xfId="25198" xr:uid="{00000000-0005-0000-0000-00007BC10000}"/>
    <cellStyle name="Percentuale 42 4 4" xfId="25199" xr:uid="{00000000-0005-0000-0000-00007CC10000}"/>
    <cellStyle name="Percentuale 42 4 5" xfId="25200" xr:uid="{00000000-0005-0000-0000-00007DC10000}"/>
    <cellStyle name="Percentuale 42 4 5 2" xfId="45575" xr:uid="{00000000-0005-0000-0000-00007EC10000}"/>
    <cellStyle name="Percentuale 42 4 6" xfId="25201" xr:uid="{00000000-0005-0000-0000-00007FC10000}"/>
    <cellStyle name="Percentuale 42 4 7" xfId="25194" xr:uid="{00000000-0005-0000-0000-000080C10000}"/>
    <cellStyle name="Percentuale 42 4 8" xfId="3111" xr:uid="{00000000-0005-0000-0000-000081C10000}"/>
    <cellStyle name="Percentuale 42 5" xfId="1346" xr:uid="{00000000-0005-0000-0000-000082C10000}"/>
    <cellStyle name="Percentuale 42 5 2" xfId="25203" xr:uid="{00000000-0005-0000-0000-000083C10000}"/>
    <cellStyle name="Percentuale 42 5 3" xfId="25204" xr:uid="{00000000-0005-0000-0000-000084C10000}"/>
    <cellStyle name="Percentuale 42 5 3 2" xfId="45576" xr:uid="{00000000-0005-0000-0000-000085C10000}"/>
    <cellStyle name="Percentuale 42 5 4" xfId="25205" xr:uid="{00000000-0005-0000-0000-000086C10000}"/>
    <cellStyle name="Percentuale 42 5 5" xfId="25202" xr:uid="{00000000-0005-0000-0000-000087C10000}"/>
    <cellStyle name="Percentuale 42 6" xfId="3108" xr:uid="{00000000-0005-0000-0000-000088C10000}"/>
    <cellStyle name="Percentuale 42 6 2" xfId="5949" xr:uid="{00000000-0005-0000-0000-000089C10000}"/>
    <cellStyle name="Percentuale 42 6 3" xfId="25206" xr:uid="{00000000-0005-0000-0000-00008AC10000}"/>
    <cellStyle name="Percentuale 42 7" xfId="25207" xr:uid="{00000000-0005-0000-0000-00008BC10000}"/>
    <cellStyle name="Percentuale 42 7 2" xfId="45577" xr:uid="{00000000-0005-0000-0000-00008CC10000}"/>
    <cellStyle name="Percentuale 42 8" xfId="25174" xr:uid="{00000000-0005-0000-0000-00008DC10000}"/>
    <cellStyle name="Percentuale 43" xfId="1347" xr:uid="{00000000-0005-0000-0000-00008EC10000}"/>
    <cellStyle name="Percentuale 43 2" xfId="1348" xr:uid="{00000000-0005-0000-0000-00008FC10000}"/>
    <cellStyle name="Percentuale 43 2 2" xfId="3113" xr:uid="{00000000-0005-0000-0000-000090C10000}"/>
    <cellStyle name="Percentuale 43 2 2 2" xfId="9905" xr:uid="{00000000-0005-0000-0000-000091C10000}"/>
    <cellStyle name="Percentuale 43 2 2 3" xfId="25210" xr:uid="{00000000-0005-0000-0000-000092C10000}"/>
    <cellStyle name="Percentuale 43 2 3" xfId="9643" xr:uid="{00000000-0005-0000-0000-000093C10000}"/>
    <cellStyle name="Percentuale 43 2 3 2" xfId="25211" xr:uid="{00000000-0005-0000-0000-000094C10000}"/>
    <cellStyle name="Percentuale 43 2 4" xfId="25212" xr:uid="{00000000-0005-0000-0000-000095C10000}"/>
    <cellStyle name="Percentuale 43 2 4 2" xfId="45578" xr:uid="{00000000-0005-0000-0000-000096C10000}"/>
    <cellStyle name="Percentuale 43 2 5" xfId="25213" xr:uid="{00000000-0005-0000-0000-000097C10000}"/>
    <cellStyle name="Percentuale 43 2 6" xfId="25209" xr:uid="{00000000-0005-0000-0000-000098C10000}"/>
    <cellStyle name="Percentuale 43 3" xfId="1349" xr:uid="{00000000-0005-0000-0000-000099C10000}"/>
    <cellStyle name="Percentuale 43 3 2" xfId="1350" xr:uid="{00000000-0005-0000-0000-00009AC10000}"/>
    <cellStyle name="Percentuale 43 3 2 2" xfId="4750" xr:uid="{00000000-0005-0000-0000-00009BC10000}"/>
    <cellStyle name="Percentuale 43 3 2 2 2" xfId="25217" xr:uid="{00000000-0005-0000-0000-00009CC10000}"/>
    <cellStyle name="Percentuale 43 3 2 2 3" xfId="25216" xr:uid="{00000000-0005-0000-0000-00009DC10000}"/>
    <cellStyle name="Percentuale 43 3 2 3" xfId="3923" xr:uid="{00000000-0005-0000-0000-00009EC10000}"/>
    <cellStyle name="Percentuale 43 3 2 3 2" xfId="10459" xr:uid="{00000000-0005-0000-0000-00009FC10000}"/>
    <cellStyle name="Percentuale 43 3 2 3 3" xfId="25218" xr:uid="{00000000-0005-0000-0000-0000A0C10000}"/>
    <cellStyle name="Percentuale 43 3 2 3 4" xfId="45579" xr:uid="{00000000-0005-0000-0000-0000A1C10000}"/>
    <cellStyle name="Percentuale 43 3 2 4" xfId="25219" xr:uid="{00000000-0005-0000-0000-0000A2C10000}"/>
    <cellStyle name="Percentuale 43 3 2 5" xfId="25215" xr:uid="{00000000-0005-0000-0000-0000A3C10000}"/>
    <cellStyle name="Percentuale 43 3 3" xfId="3114" xr:uid="{00000000-0005-0000-0000-0000A4C10000}"/>
    <cellStyle name="Percentuale 43 3 3 2" xfId="5579" xr:uid="{00000000-0005-0000-0000-0000A5C10000}"/>
    <cellStyle name="Percentuale 43 3 3 2 2" xfId="25221" xr:uid="{00000000-0005-0000-0000-0000A6C10000}"/>
    <cellStyle name="Percentuale 43 3 3 3" xfId="25222" xr:uid="{00000000-0005-0000-0000-0000A7C10000}"/>
    <cellStyle name="Percentuale 43 3 3 4" xfId="25223" xr:uid="{00000000-0005-0000-0000-0000A8C10000}"/>
    <cellStyle name="Percentuale 43 3 3 4 2" xfId="45580" xr:uid="{00000000-0005-0000-0000-0000A9C10000}"/>
    <cellStyle name="Percentuale 43 3 3 5" xfId="25220" xr:uid="{00000000-0005-0000-0000-0000AAC10000}"/>
    <cellStyle name="Percentuale 43 3 4" xfId="3413" xr:uid="{00000000-0005-0000-0000-0000ABC10000}"/>
    <cellStyle name="Percentuale 43 3 4 2" xfId="10120" xr:uid="{00000000-0005-0000-0000-0000ACC10000}"/>
    <cellStyle name="Percentuale 43 3 4 3" xfId="25224" xr:uid="{00000000-0005-0000-0000-0000ADC10000}"/>
    <cellStyle name="Percentuale 43 3 5" xfId="7815" xr:uid="{00000000-0005-0000-0000-0000AEC10000}"/>
    <cellStyle name="Percentuale 43 3 5 2" xfId="25225" xr:uid="{00000000-0005-0000-0000-0000AFC10000}"/>
    <cellStyle name="Percentuale 43 3 6" xfId="25226" xr:uid="{00000000-0005-0000-0000-0000B0C10000}"/>
    <cellStyle name="Percentuale 43 3 6 2" xfId="45581" xr:uid="{00000000-0005-0000-0000-0000B1C10000}"/>
    <cellStyle name="Percentuale 43 3 7" xfId="25227" xr:uid="{00000000-0005-0000-0000-0000B2C10000}"/>
    <cellStyle name="Percentuale 43 3 8" xfId="25214" xr:uid="{00000000-0005-0000-0000-0000B3C10000}"/>
    <cellStyle name="Percentuale 43 3 9" xfId="2048" xr:uid="{00000000-0005-0000-0000-0000B4C10000}"/>
    <cellStyle name="Percentuale 43 4" xfId="1351" xr:uid="{00000000-0005-0000-0000-0000B5C10000}"/>
    <cellStyle name="Percentuale 43 4 2" xfId="5580" xr:uid="{00000000-0005-0000-0000-0000B6C10000}"/>
    <cellStyle name="Percentuale 43 4 2 2" xfId="5581" xr:uid="{00000000-0005-0000-0000-0000B7C10000}"/>
    <cellStyle name="Percentuale 43 4 2 2 2" xfId="25230" xr:uid="{00000000-0005-0000-0000-0000B8C10000}"/>
    <cellStyle name="Percentuale 43 4 2 3" xfId="14248" xr:uid="{00000000-0005-0000-0000-0000B9C10000}"/>
    <cellStyle name="Percentuale 43 4 2 3 2" xfId="25231" xr:uid="{00000000-0005-0000-0000-0000BAC10000}"/>
    <cellStyle name="Percentuale 43 4 2 4" xfId="25229" xr:uid="{00000000-0005-0000-0000-0000BBC10000}"/>
    <cellStyle name="Percentuale 43 4 2 5" xfId="13857" xr:uid="{00000000-0005-0000-0000-0000BCC10000}"/>
    <cellStyle name="Percentuale 43 4 3" xfId="5582" xr:uid="{00000000-0005-0000-0000-0000BDC10000}"/>
    <cellStyle name="Percentuale 43 4 3 2" xfId="25232" xr:uid="{00000000-0005-0000-0000-0000BEC10000}"/>
    <cellStyle name="Percentuale 43 4 4" xfId="25233" xr:uid="{00000000-0005-0000-0000-0000BFC10000}"/>
    <cellStyle name="Percentuale 43 4 5" xfId="25234" xr:uid="{00000000-0005-0000-0000-0000C0C10000}"/>
    <cellStyle name="Percentuale 43 4 5 2" xfId="45582" xr:uid="{00000000-0005-0000-0000-0000C1C10000}"/>
    <cellStyle name="Percentuale 43 4 6" xfId="25235" xr:uid="{00000000-0005-0000-0000-0000C2C10000}"/>
    <cellStyle name="Percentuale 43 4 7" xfId="25228" xr:uid="{00000000-0005-0000-0000-0000C3C10000}"/>
    <cellStyle name="Percentuale 43 4 8" xfId="3115" xr:uid="{00000000-0005-0000-0000-0000C4C10000}"/>
    <cellStyle name="Percentuale 43 5" xfId="1352" xr:uid="{00000000-0005-0000-0000-0000C5C10000}"/>
    <cellStyle name="Percentuale 43 5 2" xfId="25237" xr:uid="{00000000-0005-0000-0000-0000C6C10000}"/>
    <cellStyle name="Percentuale 43 5 3" xfId="25238" xr:uid="{00000000-0005-0000-0000-0000C7C10000}"/>
    <cellStyle name="Percentuale 43 5 3 2" xfId="45583" xr:uid="{00000000-0005-0000-0000-0000C8C10000}"/>
    <cellStyle name="Percentuale 43 5 4" xfId="25239" xr:uid="{00000000-0005-0000-0000-0000C9C10000}"/>
    <cellStyle name="Percentuale 43 5 5" xfId="25236" xr:uid="{00000000-0005-0000-0000-0000CAC10000}"/>
    <cellStyle name="Percentuale 43 6" xfId="3112" xr:uid="{00000000-0005-0000-0000-0000CBC10000}"/>
    <cellStyle name="Percentuale 43 6 2" xfId="5950" xr:uid="{00000000-0005-0000-0000-0000CCC10000}"/>
    <cellStyle name="Percentuale 43 6 3" xfId="25240" xr:uid="{00000000-0005-0000-0000-0000CDC10000}"/>
    <cellStyle name="Percentuale 43 7" xfId="25241" xr:uid="{00000000-0005-0000-0000-0000CEC10000}"/>
    <cellStyle name="Percentuale 43 7 2" xfId="45584" xr:uid="{00000000-0005-0000-0000-0000CFC10000}"/>
    <cellStyle name="Percentuale 43 8" xfId="25208" xr:uid="{00000000-0005-0000-0000-0000D0C10000}"/>
    <cellStyle name="Percentuale 44" xfId="1353" xr:uid="{00000000-0005-0000-0000-0000D1C10000}"/>
    <cellStyle name="Percentuale 44 2" xfId="1354" xr:uid="{00000000-0005-0000-0000-0000D2C10000}"/>
    <cellStyle name="Percentuale 44 2 2" xfId="3117" xr:uid="{00000000-0005-0000-0000-0000D3C10000}"/>
    <cellStyle name="Percentuale 44 2 2 2" xfId="9906" xr:uid="{00000000-0005-0000-0000-0000D4C10000}"/>
    <cellStyle name="Percentuale 44 2 2 3" xfId="25244" xr:uid="{00000000-0005-0000-0000-0000D5C10000}"/>
    <cellStyle name="Percentuale 44 2 3" xfId="9644" xr:uid="{00000000-0005-0000-0000-0000D6C10000}"/>
    <cellStyle name="Percentuale 44 2 3 2" xfId="25245" xr:uid="{00000000-0005-0000-0000-0000D7C10000}"/>
    <cellStyle name="Percentuale 44 2 4" xfId="25246" xr:uid="{00000000-0005-0000-0000-0000D8C10000}"/>
    <cellStyle name="Percentuale 44 2 4 2" xfId="45585" xr:uid="{00000000-0005-0000-0000-0000D9C10000}"/>
    <cellStyle name="Percentuale 44 2 5" xfId="25247" xr:uid="{00000000-0005-0000-0000-0000DAC10000}"/>
    <cellStyle name="Percentuale 44 2 6" xfId="25243" xr:uid="{00000000-0005-0000-0000-0000DBC10000}"/>
    <cellStyle name="Percentuale 44 3" xfId="1355" xr:uid="{00000000-0005-0000-0000-0000DCC10000}"/>
    <cellStyle name="Percentuale 44 3 2" xfId="1356" xr:uid="{00000000-0005-0000-0000-0000DDC10000}"/>
    <cellStyle name="Percentuale 44 3 2 2" xfId="4751" xr:uid="{00000000-0005-0000-0000-0000DEC10000}"/>
    <cellStyle name="Percentuale 44 3 2 2 2" xfId="25251" xr:uid="{00000000-0005-0000-0000-0000DFC10000}"/>
    <cellStyle name="Percentuale 44 3 2 2 3" xfId="25250" xr:uid="{00000000-0005-0000-0000-0000E0C10000}"/>
    <cellStyle name="Percentuale 44 3 2 3" xfId="3924" xr:uid="{00000000-0005-0000-0000-0000E1C10000}"/>
    <cellStyle name="Percentuale 44 3 2 3 2" xfId="10460" xr:uid="{00000000-0005-0000-0000-0000E2C10000}"/>
    <cellStyle name="Percentuale 44 3 2 3 3" xfId="25252" xr:uid="{00000000-0005-0000-0000-0000E3C10000}"/>
    <cellStyle name="Percentuale 44 3 2 3 4" xfId="45586" xr:uid="{00000000-0005-0000-0000-0000E4C10000}"/>
    <cellStyle name="Percentuale 44 3 2 4" xfId="25253" xr:uid="{00000000-0005-0000-0000-0000E5C10000}"/>
    <cellStyle name="Percentuale 44 3 2 5" xfId="25249" xr:uid="{00000000-0005-0000-0000-0000E6C10000}"/>
    <cellStyle name="Percentuale 44 3 3" xfId="3118" xr:uid="{00000000-0005-0000-0000-0000E7C10000}"/>
    <cellStyle name="Percentuale 44 3 3 2" xfId="5583" xr:uid="{00000000-0005-0000-0000-0000E8C10000}"/>
    <cellStyle name="Percentuale 44 3 3 2 2" xfId="25255" xr:uid="{00000000-0005-0000-0000-0000E9C10000}"/>
    <cellStyle name="Percentuale 44 3 3 3" xfId="25256" xr:uid="{00000000-0005-0000-0000-0000EAC10000}"/>
    <cellStyle name="Percentuale 44 3 3 4" xfId="25257" xr:uid="{00000000-0005-0000-0000-0000EBC10000}"/>
    <cellStyle name="Percentuale 44 3 3 4 2" xfId="45587" xr:uid="{00000000-0005-0000-0000-0000ECC10000}"/>
    <cellStyle name="Percentuale 44 3 3 5" xfId="25254" xr:uid="{00000000-0005-0000-0000-0000EDC10000}"/>
    <cellStyle name="Percentuale 44 3 4" xfId="3414" xr:uid="{00000000-0005-0000-0000-0000EEC10000}"/>
    <cellStyle name="Percentuale 44 3 4 2" xfId="10121" xr:uid="{00000000-0005-0000-0000-0000EFC10000}"/>
    <cellStyle name="Percentuale 44 3 4 3" xfId="25258" xr:uid="{00000000-0005-0000-0000-0000F0C10000}"/>
    <cellStyle name="Percentuale 44 3 5" xfId="7825" xr:uid="{00000000-0005-0000-0000-0000F1C10000}"/>
    <cellStyle name="Percentuale 44 3 5 2" xfId="25259" xr:uid="{00000000-0005-0000-0000-0000F2C10000}"/>
    <cellStyle name="Percentuale 44 3 6" xfId="25260" xr:uid="{00000000-0005-0000-0000-0000F3C10000}"/>
    <cellStyle name="Percentuale 44 3 6 2" xfId="45588" xr:uid="{00000000-0005-0000-0000-0000F4C10000}"/>
    <cellStyle name="Percentuale 44 3 7" xfId="25261" xr:uid="{00000000-0005-0000-0000-0000F5C10000}"/>
    <cellStyle name="Percentuale 44 3 8" xfId="25248" xr:uid="{00000000-0005-0000-0000-0000F6C10000}"/>
    <cellStyle name="Percentuale 44 3 9" xfId="2049" xr:uid="{00000000-0005-0000-0000-0000F7C10000}"/>
    <cellStyle name="Percentuale 44 4" xfId="1357" xr:uid="{00000000-0005-0000-0000-0000F8C10000}"/>
    <cellStyle name="Percentuale 44 4 2" xfId="5584" xr:uid="{00000000-0005-0000-0000-0000F9C10000}"/>
    <cellStyle name="Percentuale 44 4 2 2" xfId="5585" xr:uid="{00000000-0005-0000-0000-0000FAC10000}"/>
    <cellStyle name="Percentuale 44 4 2 2 2" xfId="25264" xr:uid="{00000000-0005-0000-0000-0000FBC10000}"/>
    <cellStyle name="Percentuale 44 4 2 3" xfId="14249" xr:uid="{00000000-0005-0000-0000-0000FCC10000}"/>
    <cellStyle name="Percentuale 44 4 2 3 2" xfId="25265" xr:uid="{00000000-0005-0000-0000-0000FDC10000}"/>
    <cellStyle name="Percentuale 44 4 2 4" xfId="25263" xr:uid="{00000000-0005-0000-0000-0000FEC10000}"/>
    <cellStyle name="Percentuale 44 4 2 5" xfId="13858" xr:uid="{00000000-0005-0000-0000-0000FFC10000}"/>
    <cellStyle name="Percentuale 44 4 3" xfId="5586" xr:uid="{00000000-0005-0000-0000-000000C20000}"/>
    <cellStyle name="Percentuale 44 4 3 2" xfId="25266" xr:uid="{00000000-0005-0000-0000-000001C20000}"/>
    <cellStyle name="Percentuale 44 4 4" xfId="25267" xr:uid="{00000000-0005-0000-0000-000002C20000}"/>
    <cellStyle name="Percentuale 44 4 5" xfId="25268" xr:uid="{00000000-0005-0000-0000-000003C20000}"/>
    <cellStyle name="Percentuale 44 4 5 2" xfId="45589" xr:uid="{00000000-0005-0000-0000-000004C20000}"/>
    <cellStyle name="Percentuale 44 4 6" xfId="25269" xr:uid="{00000000-0005-0000-0000-000005C20000}"/>
    <cellStyle name="Percentuale 44 4 7" xfId="25262" xr:uid="{00000000-0005-0000-0000-000006C20000}"/>
    <cellStyle name="Percentuale 44 4 8" xfId="3119" xr:uid="{00000000-0005-0000-0000-000007C20000}"/>
    <cellStyle name="Percentuale 44 5" xfId="1358" xr:uid="{00000000-0005-0000-0000-000008C20000}"/>
    <cellStyle name="Percentuale 44 5 2" xfId="25271" xr:uid="{00000000-0005-0000-0000-000009C20000}"/>
    <cellStyle name="Percentuale 44 5 3" xfId="25272" xr:uid="{00000000-0005-0000-0000-00000AC20000}"/>
    <cellStyle name="Percentuale 44 5 3 2" xfId="45590" xr:uid="{00000000-0005-0000-0000-00000BC20000}"/>
    <cellStyle name="Percentuale 44 5 4" xfId="25273" xr:uid="{00000000-0005-0000-0000-00000CC20000}"/>
    <cellStyle name="Percentuale 44 5 5" xfId="25270" xr:uid="{00000000-0005-0000-0000-00000DC20000}"/>
    <cellStyle name="Percentuale 44 6" xfId="3116" xr:uid="{00000000-0005-0000-0000-00000EC20000}"/>
    <cellStyle name="Percentuale 44 6 2" xfId="5951" xr:uid="{00000000-0005-0000-0000-00000FC20000}"/>
    <cellStyle name="Percentuale 44 6 3" xfId="25274" xr:uid="{00000000-0005-0000-0000-000010C20000}"/>
    <cellStyle name="Percentuale 44 7" xfId="25275" xr:uid="{00000000-0005-0000-0000-000011C20000}"/>
    <cellStyle name="Percentuale 44 7 2" xfId="45591" xr:uid="{00000000-0005-0000-0000-000012C20000}"/>
    <cellStyle name="Percentuale 44 8" xfId="25242" xr:uid="{00000000-0005-0000-0000-000013C20000}"/>
    <cellStyle name="Percentuale 45" xfId="1359" xr:uid="{00000000-0005-0000-0000-000014C20000}"/>
    <cellStyle name="Percentuale 45 2" xfId="1360" xr:uid="{00000000-0005-0000-0000-000015C20000}"/>
    <cellStyle name="Percentuale 45 2 2" xfId="3121" xr:uid="{00000000-0005-0000-0000-000016C20000}"/>
    <cellStyle name="Percentuale 45 2 2 2" xfId="9907" xr:uid="{00000000-0005-0000-0000-000017C20000}"/>
    <cellStyle name="Percentuale 45 2 2 3" xfId="25278" xr:uid="{00000000-0005-0000-0000-000018C20000}"/>
    <cellStyle name="Percentuale 45 2 3" xfId="9645" xr:uid="{00000000-0005-0000-0000-000019C20000}"/>
    <cellStyle name="Percentuale 45 2 3 2" xfId="25279" xr:uid="{00000000-0005-0000-0000-00001AC20000}"/>
    <cellStyle name="Percentuale 45 2 4" xfId="25280" xr:uid="{00000000-0005-0000-0000-00001BC20000}"/>
    <cellStyle name="Percentuale 45 2 4 2" xfId="45592" xr:uid="{00000000-0005-0000-0000-00001CC20000}"/>
    <cellStyle name="Percentuale 45 2 5" xfId="25281" xr:uid="{00000000-0005-0000-0000-00001DC20000}"/>
    <cellStyle name="Percentuale 45 2 6" xfId="25277" xr:uid="{00000000-0005-0000-0000-00001EC20000}"/>
    <cellStyle name="Percentuale 45 3" xfId="1361" xr:uid="{00000000-0005-0000-0000-00001FC20000}"/>
    <cellStyle name="Percentuale 45 3 2" xfId="1362" xr:uid="{00000000-0005-0000-0000-000020C20000}"/>
    <cellStyle name="Percentuale 45 3 2 2" xfId="4752" xr:uid="{00000000-0005-0000-0000-000021C20000}"/>
    <cellStyle name="Percentuale 45 3 2 2 2" xfId="25285" xr:uid="{00000000-0005-0000-0000-000022C20000}"/>
    <cellStyle name="Percentuale 45 3 2 2 3" xfId="25284" xr:uid="{00000000-0005-0000-0000-000023C20000}"/>
    <cellStyle name="Percentuale 45 3 2 3" xfId="3925" xr:uid="{00000000-0005-0000-0000-000024C20000}"/>
    <cellStyle name="Percentuale 45 3 2 3 2" xfId="10461" xr:uid="{00000000-0005-0000-0000-000025C20000}"/>
    <cellStyle name="Percentuale 45 3 2 3 3" xfId="25286" xr:uid="{00000000-0005-0000-0000-000026C20000}"/>
    <cellStyle name="Percentuale 45 3 2 3 4" xfId="45593" xr:uid="{00000000-0005-0000-0000-000027C20000}"/>
    <cellStyle name="Percentuale 45 3 2 4" xfId="25287" xr:uid="{00000000-0005-0000-0000-000028C20000}"/>
    <cellStyle name="Percentuale 45 3 2 5" xfId="25283" xr:uid="{00000000-0005-0000-0000-000029C20000}"/>
    <cellStyle name="Percentuale 45 3 3" xfId="3122" xr:uid="{00000000-0005-0000-0000-00002AC20000}"/>
    <cellStyle name="Percentuale 45 3 3 2" xfId="5587" xr:uid="{00000000-0005-0000-0000-00002BC20000}"/>
    <cellStyle name="Percentuale 45 3 3 2 2" xfId="25289" xr:uid="{00000000-0005-0000-0000-00002CC20000}"/>
    <cellStyle name="Percentuale 45 3 3 3" xfId="25290" xr:uid="{00000000-0005-0000-0000-00002DC20000}"/>
    <cellStyle name="Percentuale 45 3 3 4" xfId="25291" xr:uid="{00000000-0005-0000-0000-00002EC20000}"/>
    <cellStyle name="Percentuale 45 3 3 4 2" xfId="45594" xr:uid="{00000000-0005-0000-0000-00002FC20000}"/>
    <cellStyle name="Percentuale 45 3 3 5" xfId="25288" xr:uid="{00000000-0005-0000-0000-000030C20000}"/>
    <cellStyle name="Percentuale 45 3 4" xfId="3415" xr:uid="{00000000-0005-0000-0000-000031C20000}"/>
    <cellStyle name="Percentuale 45 3 4 2" xfId="10122" xr:uid="{00000000-0005-0000-0000-000032C20000}"/>
    <cellStyle name="Percentuale 45 3 4 3" xfId="25292" xr:uid="{00000000-0005-0000-0000-000033C20000}"/>
    <cellStyle name="Percentuale 45 3 5" xfId="7506" xr:uid="{00000000-0005-0000-0000-000034C20000}"/>
    <cellStyle name="Percentuale 45 3 5 2" xfId="25293" xr:uid="{00000000-0005-0000-0000-000035C20000}"/>
    <cellStyle name="Percentuale 45 3 6" xfId="25294" xr:uid="{00000000-0005-0000-0000-000036C20000}"/>
    <cellStyle name="Percentuale 45 3 6 2" xfId="45595" xr:uid="{00000000-0005-0000-0000-000037C20000}"/>
    <cellStyle name="Percentuale 45 3 7" xfId="25295" xr:uid="{00000000-0005-0000-0000-000038C20000}"/>
    <cellStyle name="Percentuale 45 3 8" xfId="25282" xr:uid="{00000000-0005-0000-0000-000039C20000}"/>
    <cellStyle name="Percentuale 45 3 9" xfId="2050" xr:uid="{00000000-0005-0000-0000-00003AC20000}"/>
    <cellStyle name="Percentuale 45 4" xfId="1363" xr:uid="{00000000-0005-0000-0000-00003BC20000}"/>
    <cellStyle name="Percentuale 45 4 2" xfId="5588" xr:uid="{00000000-0005-0000-0000-00003CC20000}"/>
    <cellStyle name="Percentuale 45 4 2 2" xfId="5589" xr:uid="{00000000-0005-0000-0000-00003DC20000}"/>
    <cellStyle name="Percentuale 45 4 2 2 2" xfId="25298" xr:uid="{00000000-0005-0000-0000-00003EC20000}"/>
    <cellStyle name="Percentuale 45 4 2 3" xfId="14250" xr:uid="{00000000-0005-0000-0000-00003FC20000}"/>
    <cellStyle name="Percentuale 45 4 2 3 2" xfId="25299" xr:uid="{00000000-0005-0000-0000-000040C20000}"/>
    <cellStyle name="Percentuale 45 4 2 4" xfId="25297" xr:uid="{00000000-0005-0000-0000-000041C20000}"/>
    <cellStyle name="Percentuale 45 4 2 5" xfId="13859" xr:uid="{00000000-0005-0000-0000-000042C20000}"/>
    <cellStyle name="Percentuale 45 4 3" xfId="5590" xr:uid="{00000000-0005-0000-0000-000043C20000}"/>
    <cellStyle name="Percentuale 45 4 3 2" xfId="25300" xr:uid="{00000000-0005-0000-0000-000044C20000}"/>
    <cellStyle name="Percentuale 45 4 4" xfId="25301" xr:uid="{00000000-0005-0000-0000-000045C20000}"/>
    <cellStyle name="Percentuale 45 4 5" xfId="25302" xr:uid="{00000000-0005-0000-0000-000046C20000}"/>
    <cellStyle name="Percentuale 45 4 5 2" xfId="45596" xr:uid="{00000000-0005-0000-0000-000047C20000}"/>
    <cellStyle name="Percentuale 45 4 6" xfId="25303" xr:uid="{00000000-0005-0000-0000-000048C20000}"/>
    <cellStyle name="Percentuale 45 4 7" xfId="25296" xr:uid="{00000000-0005-0000-0000-000049C20000}"/>
    <cellStyle name="Percentuale 45 4 8" xfId="3123" xr:uid="{00000000-0005-0000-0000-00004AC20000}"/>
    <cellStyle name="Percentuale 45 5" xfId="1364" xr:uid="{00000000-0005-0000-0000-00004BC20000}"/>
    <cellStyle name="Percentuale 45 5 2" xfId="25305" xr:uid="{00000000-0005-0000-0000-00004CC20000}"/>
    <cellStyle name="Percentuale 45 5 3" xfId="25306" xr:uid="{00000000-0005-0000-0000-00004DC20000}"/>
    <cellStyle name="Percentuale 45 5 3 2" xfId="45597" xr:uid="{00000000-0005-0000-0000-00004EC20000}"/>
    <cellStyle name="Percentuale 45 5 4" xfId="25307" xr:uid="{00000000-0005-0000-0000-00004FC20000}"/>
    <cellStyle name="Percentuale 45 5 5" xfId="25304" xr:uid="{00000000-0005-0000-0000-000050C20000}"/>
    <cellStyle name="Percentuale 45 6" xfId="3120" xr:uid="{00000000-0005-0000-0000-000051C20000}"/>
    <cellStyle name="Percentuale 45 6 2" xfId="5952" xr:uid="{00000000-0005-0000-0000-000052C20000}"/>
    <cellStyle name="Percentuale 45 6 3" xfId="25308" xr:uid="{00000000-0005-0000-0000-000053C20000}"/>
    <cellStyle name="Percentuale 45 7" xfId="25309" xr:uid="{00000000-0005-0000-0000-000054C20000}"/>
    <cellStyle name="Percentuale 45 7 2" xfId="45598" xr:uid="{00000000-0005-0000-0000-000055C20000}"/>
    <cellStyle name="Percentuale 45 8" xfId="25276" xr:uid="{00000000-0005-0000-0000-000056C20000}"/>
    <cellStyle name="Percentuale 46" xfId="1365" xr:uid="{00000000-0005-0000-0000-000057C20000}"/>
    <cellStyle name="Percentuale 46 2" xfId="1366" xr:uid="{00000000-0005-0000-0000-000058C20000}"/>
    <cellStyle name="Percentuale 46 2 2" xfId="3125" xr:uid="{00000000-0005-0000-0000-000059C20000}"/>
    <cellStyle name="Percentuale 46 2 2 2" xfId="9908" xr:uid="{00000000-0005-0000-0000-00005AC20000}"/>
    <cellStyle name="Percentuale 46 2 2 3" xfId="25312" xr:uid="{00000000-0005-0000-0000-00005BC20000}"/>
    <cellStyle name="Percentuale 46 2 3" xfId="9646" xr:uid="{00000000-0005-0000-0000-00005CC20000}"/>
    <cellStyle name="Percentuale 46 2 3 2" xfId="25313" xr:uid="{00000000-0005-0000-0000-00005DC20000}"/>
    <cellStyle name="Percentuale 46 2 4" xfId="25314" xr:uid="{00000000-0005-0000-0000-00005EC20000}"/>
    <cellStyle name="Percentuale 46 2 4 2" xfId="45599" xr:uid="{00000000-0005-0000-0000-00005FC20000}"/>
    <cellStyle name="Percentuale 46 2 5" xfId="25315" xr:uid="{00000000-0005-0000-0000-000060C20000}"/>
    <cellStyle name="Percentuale 46 2 6" xfId="25311" xr:uid="{00000000-0005-0000-0000-000061C20000}"/>
    <cellStyle name="Percentuale 46 3" xfId="1367" xr:uid="{00000000-0005-0000-0000-000062C20000}"/>
    <cellStyle name="Percentuale 46 3 2" xfId="1368" xr:uid="{00000000-0005-0000-0000-000063C20000}"/>
    <cellStyle name="Percentuale 46 3 2 2" xfId="4753" xr:uid="{00000000-0005-0000-0000-000064C20000}"/>
    <cellStyle name="Percentuale 46 3 2 2 2" xfId="25319" xr:uid="{00000000-0005-0000-0000-000065C20000}"/>
    <cellStyle name="Percentuale 46 3 2 2 3" xfId="25318" xr:uid="{00000000-0005-0000-0000-000066C20000}"/>
    <cellStyle name="Percentuale 46 3 2 3" xfId="3926" xr:uid="{00000000-0005-0000-0000-000067C20000}"/>
    <cellStyle name="Percentuale 46 3 2 3 2" xfId="10462" xr:uid="{00000000-0005-0000-0000-000068C20000}"/>
    <cellStyle name="Percentuale 46 3 2 3 3" xfId="25320" xr:uid="{00000000-0005-0000-0000-000069C20000}"/>
    <cellStyle name="Percentuale 46 3 2 3 4" xfId="45600" xr:uid="{00000000-0005-0000-0000-00006AC20000}"/>
    <cellStyle name="Percentuale 46 3 2 4" xfId="25321" xr:uid="{00000000-0005-0000-0000-00006BC20000}"/>
    <cellStyle name="Percentuale 46 3 2 5" xfId="25317" xr:uid="{00000000-0005-0000-0000-00006CC20000}"/>
    <cellStyle name="Percentuale 46 3 3" xfId="3126" xr:uid="{00000000-0005-0000-0000-00006DC20000}"/>
    <cellStyle name="Percentuale 46 3 3 2" xfId="5591" xr:uid="{00000000-0005-0000-0000-00006EC20000}"/>
    <cellStyle name="Percentuale 46 3 3 2 2" xfId="25323" xr:uid="{00000000-0005-0000-0000-00006FC20000}"/>
    <cellStyle name="Percentuale 46 3 3 3" xfId="25324" xr:uid="{00000000-0005-0000-0000-000070C20000}"/>
    <cellStyle name="Percentuale 46 3 3 4" xfId="25325" xr:uid="{00000000-0005-0000-0000-000071C20000}"/>
    <cellStyle name="Percentuale 46 3 3 4 2" xfId="45601" xr:uid="{00000000-0005-0000-0000-000072C20000}"/>
    <cellStyle name="Percentuale 46 3 3 5" xfId="25322" xr:uid="{00000000-0005-0000-0000-000073C20000}"/>
    <cellStyle name="Percentuale 46 3 4" xfId="3416" xr:uid="{00000000-0005-0000-0000-000074C20000}"/>
    <cellStyle name="Percentuale 46 3 4 2" xfId="10123" xr:uid="{00000000-0005-0000-0000-000075C20000}"/>
    <cellStyle name="Percentuale 46 3 4 3" xfId="25326" xr:uid="{00000000-0005-0000-0000-000076C20000}"/>
    <cellStyle name="Percentuale 46 3 5" xfId="7824" xr:uid="{00000000-0005-0000-0000-000077C20000}"/>
    <cellStyle name="Percentuale 46 3 5 2" xfId="25327" xr:uid="{00000000-0005-0000-0000-000078C20000}"/>
    <cellStyle name="Percentuale 46 3 6" xfId="25328" xr:uid="{00000000-0005-0000-0000-000079C20000}"/>
    <cellStyle name="Percentuale 46 3 6 2" xfId="45602" xr:uid="{00000000-0005-0000-0000-00007AC20000}"/>
    <cellStyle name="Percentuale 46 3 7" xfId="25329" xr:uid="{00000000-0005-0000-0000-00007BC20000}"/>
    <cellStyle name="Percentuale 46 3 8" xfId="25316" xr:uid="{00000000-0005-0000-0000-00007CC20000}"/>
    <cellStyle name="Percentuale 46 3 9" xfId="2051" xr:uid="{00000000-0005-0000-0000-00007DC20000}"/>
    <cellStyle name="Percentuale 46 4" xfId="1369" xr:uid="{00000000-0005-0000-0000-00007EC20000}"/>
    <cellStyle name="Percentuale 46 4 2" xfId="5592" xr:uid="{00000000-0005-0000-0000-00007FC20000}"/>
    <cellStyle name="Percentuale 46 4 2 2" xfId="5593" xr:uid="{00000000-0005-0000-0000-000080C20000}"/>
    <cellStyle name="Percentuale 46 4 2 2 2" xfId="25332" xr:uid="{00000000-0005-0000-0000-000081C20000}"/>
    <cellStyle name="Percentuale 46 4 2 3" xfId="14251" xr:uid="{00000000-0005-0000-0000-000082C20000}"/>
    <cellStyle name="Percentuale 46 4 2 3 2" xfId="25333" xr:uid="{00000000-0005-0000-0000-000083C20000}"/>
    <cellStyle name="Percentuale 46 4 2 4" xfId="25331" xr:uid="{00000000-0005-0000-0000-000084C20000}"/>
    <cellStyle name="Percentuale 46 4 2 5" xfId="13860" xr:uid="{00000000-0005-0000-0000-000085C20000}"/>
    <cellStyle name="Percentuale 46 4 3" xfId="5594" xr:uid="{00000000-0005-0000-0000-000086C20000}"/>
    <cellStyle name="Percentuale 46 4 3 2" xfId="25334" xr:uid="{00000000-0005-0000-0000-000087C20000}"/>
    <cellStyle name="Percentuale 46 4 4" xfId="25335" xr:uid="{00000000-0005-0000-0000-000088C20000}"/>
    <cellStyle name="Percentuale 46 4 5" xfId="25336" xr:uid="{00000000-0005-0000-0000-000089C20000}"/>
    <cellStyle name="Percentuale 46 4 5 2" xfId="45603" xr:uid="{00000000-0005-0000-0000-00008AC20000}"/>
    <cellStyle name="Percentuale 46 4 6" xfId="25337" xr:uid="{00000000-0005-0000-0000-00008BC20000}"/>
    <cellStyle name="Percentuale 46 4 7" xfId="25330" xr:uid="{00000000-0005-0000-0000-00008CC20000}"/>
    <cellStyle name="Percentuale 46 4 8" xfId="3127" xr:uid="{00000000-0005-0000-0000-00008DC20000}"/>
    <cellStyle name="Percentuale 46 5" xfId="1370" xr:uid="{00000000-0005-0000-0000-00008EC20000}"/>
    <cellStyle name="Percentuale 46 5 2" xfId="25339" xr:uid="{00000000-0005-0000-0000-00008FC20000}"/>
    <cellStyle name="Percentuale 46 5 3" xfId="25340" xr:uid="{00000000-0005-0000-0000-000090C20000}"/>
    <cellStyle name="Percentuale 46 5 3 2" xfId="45604" xr:uid="{00000000-0005-0000-0000-000091C20000}"/>
    <cellStyle name="Percentuale 46 5 4" xfId="25341" xr:uid="{00000000-0005-0000-0000-000092C20000}"/>
    <cellStyle name="Percentuale 46 5 5" xfId="25338" xr:uid="{00000000-0005-0000-0000-000093C20000}"/>
    <cellStyle name="Percentuale 46 6" xfId="3124" xr:uid="{00000000-0005-0000-0000-000094C20000}"/>
    <cellStyle name="Percentuale 46 6 2" xfId="5953" xr:uid="{00000000-0005-0000-0000-000095C20000}"/>
    <cellStyle name="Percentuale 46 6 3" xfId="25342" xr:uid="{00000000-0005-0000-0000-000096C20000}"/>
    <cellStyle name="Percentuale 46 7" xfId="25343" xr:uid="{00000000-0005-0000-0000-000097C20000}"/>
    <cellStyle name="Percentuale 46 7 2" xfId="45605" xr:uid="{00000000-0005-0000-0000-000098C20000}"/>
    <cellStyle name="Percentuale 46 8" xfId="25310" xr:uid="{00000000-0005-0000-0000-000099C20000}"/>
    <cellStyle name="Percentuale 47" xfId="1371" xr:uid="{00000000-0005-0000-0000-00009AC20000}"/>
    <cellStyle name="Percentuale 47 2" xfId="1372" xr:uid="{00000000-0005-0000-0000-00009BC20000}"/>
    <cellStyle name="Percentuale 47 2 2" xfId="3129" xr:uid="{00000000-0005-0000-0000-00009CC20000}"/>
    <cellStyle name="Percentuale 47 2 2 2" xfId="9909" xr:uid="{00000000-0005-0000-0000-00009DC20000}"/>
    <cellStyle name="Percentuale 47 2 2 3" xfId="25346" xr:uid="{00000000-0005-0000-0000-00009EC20000}"/>
    <cellStyle name="Percentuale 47 2 3" xfId="9647" xr:uid="{00000000-0005-0000-0000-00009FC20000}"/>
    <cellStyle name="Percentuale 47 2 3 2" xfId="25347" xr:uid="{00000000-0005-0000-0000-0000A0C20000}"/>
    <cellStyle name="Percentuale 47 2 4" xfId="25348" xr:uid="{00000000-0005-0000-0000-0000A1C20000}"/>
    <cellStyle name="Percentuale 47 2 4 2" xfId="45606" xr:uid="{00000000-0005-0000-0000-0000A2C20000}"/>
    <cellStyle name="Percentuale 47 2 5" xfId="25349" xr:uid="{00000000-0005-0000-0000-0000A3C20000}"/>
    <cellStyle name="Percentuale 47 2 6" xfId="25345" xr:uid="{00000000-0005-0000-0000-0000A4C20000}"/>
    <cellStyle name="Percentuale 47 3" xfId="1373" xr:uid="{00000000-0005-0000-0000-0000A5C20000}"/>
    <cellStyle name="Percentuale 47 3 2" xfId="1374" xr:uid="{00000000-0005-0000-0000-0000A6C20000}"/>
    <cellStyle name="Percentuale 47 3 2 2" xfId="4754" xr:uid="{00000000-0005-0000-0000-0000A7C20000}"/>
    <cellStyle name="Percentuale 47 3 2 2 2" xfId="25353" xr:uid="{00000000-0005-0000-0000-0000A8C20000}"/>
    <cellStyle name="Percentuale 47 3 2 2 3" xfId="25352" xr:uid="{00000000-0005-0000-0000-0000A9C20000}"/>
    <cellStyle name="Percentuale 47 3 2 3" xfId="3927" xr:uid="{00000000-0005-0000-0000-0000AAC20000}"/>
    <cellStyle name="Percentuale 47 3 2 3 2" xfId="10463" xr:uid="{00000000-0005-0000-0000-0000ABC20000}"/>
    <cellStyle name="Percentuale 47 3 2 3 3" xfId="25354" xr:uid="{00000000-0005-0000-0000-0000ACC20000}"/>
    <cellStyle name="Percentuale 47 3 2 3 4" xfId="45607" xr:uid="{00000000-0005-0000-0000-0000ADC20000}"/>
    <cellStyle name="Percentuale 47 3 2 4" xfId="25355" xr:uid="{00000000-0005-0000-0000-0000AEC20000}"/>
    <cellStyle name="Percentuale 47 3 2 5" xfId="25351" xr:uid="{00000000-0005-0000-0000-0000AFC20000}"/>
    <cellStyle name="Percentuale 47 3 3" xfId="3130" xr:uid="{00000000-0005-0000-0000-0000B0C20000}"/>
    <cellStyle name="Percentuale 47 3 3 2" xfId="5595" xr:uid="{00000000-0005-0000-0000-0000B1C20000}"/>
    <cellStyle name="Percentuale 47 3 3 2 2" xfId="25357" xr:uid="{00000000-0005-0000-0000-0000B2C20000}"/>
    <cellStyle name="Percentuale 47 3 3 3" xfId="25358" xr:uid="{00000000-0005-0000-0000-0000B3C20000}"/>
    <cellStyle name="Percentuale 47 3 3 4" xfId="25359" xr:uid="{00000000-0005-0000-0000-0000B4C20000}"/>
    <cellStyle name="Percentuale 47 3 3 4 2" xfId="45608" xr:uid="{00000000-0005-0000-0000-0000B5C20000}"/>
    <cellStyle name="Percentuale 47 3 3 5" xfId="25356" xr:uid="{00000000-0005-0000-0000-0000B6C20000}"/>
    <cellStyle name="Percentuale 47 3 4" xfId="3417" xr:uid="{00000000-0005-0000-0000-0000B7C20000}"/>
    <cellStyle name="Percentuale 47 3 4 2" xfId="10124" xr:uid="{00000000-0005-0000-0000-0000B8C20000}"/>
    <cellStyle name="Percentuale 47 3 4 3" xfId="25360" xr:uid="{00000000-0005-0000-0000-0000B9C20000}"/>
    <cellStyle name="Percentuale 47 3 5" xfId="7469" xr:uid="{00000000-0005-0000-0000-0000BAC20000}"/>
    <cellStyle name="Percentuale 47 3 5 2" xfId="25361" xr:uid="{00000000-0005-0000-0000-0000BBC20000}"/>
    <cellStyle name="Percentuale 47 3 6" xfId="25362" xr:uid="{00000000-0005-0000-0000-0000BCC20000}"/>
    <cellStyle name="Percentuale 47 3 6 2" xfId="45609" xr:uid="{00000000-0005-0000-0000-0000BDC20000}"/>
    <cellStyle name="Percentuale 47 3 7" xfId="25363" xr:uid="{00000000-0005-0000-0000-0000BEC20000}"/>
    <cellStyle name="Percentuale 47 3 8" xfId="25350" xr:uid="{00000000-0005-0000-0000-0000BFC20000}"/>
    <cellStyle name="Percentuale 47 3 9" xfId="2052" xr:uid="{00000000-0005-0000-0000-0000C0C20000}"/>
    <cellStyle name="Percentuale 47 4" xfId="1375" xr:uid="{00000000-0005-0000-0000-0000C1C20000}"/>
    <cellStyle name="Percentuale 47 4 2" xfId="5596" xr:uid="{00000000-0005-0000-0000-0000C2C20000}"/>
    <cellStyle name="Percentuale 47 4 2 2" xfId="5597" xr:uid="{00000000-0005-0000-0000-0000C3C20000}"/>
    <cellStyle name="Percentuale 47 4 2 2 2" xfId="25366" xr:uid="{00000000-0005-0000-0000-0000C4C20000}"/>
    <cellStyle name="Percentuale 47 4 2 3" xfId="14252" xr:uid="{00000000-0005-0000-0000-0000C5C20000}"/>
    <cellStyle name="Percentuale 47 4 2 3 2" xfId="25367" xr:uid="{00000000-0005-0000-0000-0000C6C20000}"/>
    <cellStyle name="Percentuale 47 4 2 4" xfId="25365" xr:uid="{00000000-0005-0000-0000-0000C7C20000}"/>
    <cellStyle name="Percentuale 47 4 2 5" xfId="13861" xr:uid="{00000000-0005-0000-0000-0000C8C20000}"/>
    <cellStyle name="Percentuale 47 4 3" xfId="5598" xr:uid="{00000000-0005-0000-0000-0000C9C20000}"/>
    <cellStyle name="Percentuale 47 4 3 2" xfId="25368" xr:uid="{00000000-0005-0000-0000-0000CAC20000}"/>
    <cellStyle name="Percentuale 47 4 4" xfId="25369" xr:uid="{00000000-0005-0000-0000-0000CBC20000}"/>
    <cellStyle name="Percentuale 47 4 5" xfId="25370" xr:uid="{00000000-0005-0000-0000-0000CCC20000}"/>
    <cellStyle name="Percentuale 47 4 5 2" xfId="45610" xr:uid="{00000000-0005-0000-0000-0000CDC20000}"/>
    <cellStyle name="Percentuale 47 4 6" xfId="25371" xr:uid="{00000000-0005-0000-0000-0000CEC20000}"/>
    <cellStyle name="Percentuale 47 4 7" xfId="25364" xr:uid="{00000000-0005-0000-0000-0000CFC20000}"/>
    <cellStyle name="Percentuale 47 4 8" xfId="3131" xr:uid="{00000000-0005-0000-0000-0000D0C20000}"/>
    <cellStyle name="Percentuale 47 5" xfId="1376" xr:uid="{00000000-0005-0000-0000-0000D1C20000}"/>
    <cellStyle name="Percentuale 47 5 2" xfId="25373" xr:uid="{00000000-0005-0000-0000-0000D2C20000}"/>
    <cellStyle name="Percentuale 47 5 3" xfId="25374" xr:uid="{00000000-0005-0000-0000-0000D3C20000}"/>
    <cellStyle name="Percentuale 47 5 3 2" xfId="45611" xr:uid="{00000000-0005-0000-0000-0000D4C20000}"/>
    <cellStyle name="Percentuale 47 5 4" xfId="25375" xr:uid="{00000000-0005-0000-0000-0000D5C20000}"/>
    <cellStyle name="Percentuale 47 5 5" xfId="25372" xr:uid="{00000000-0005-0000-0000-0000D6C20000}"/>
    <cellStyle name="Percentuale 47 6" xfId="3128" xr:uid="{00000000-0005-0000-0000-0000D7C20000}"/>
    <cellStyle name="Percentuale 47 6 2" xfId="5954" xr:uid="{00000000-0005-0000-0000-0000D8C20000}"/>
    <cellStyle name="Percentuale 47 6 3" xfId="25376" xr:uid="{00000000-0005-0000-0000-0000D9C20000}"/>
    <cellStyle name="Percentuale 47 7" xfId="25377" xr:uid="{00000000-0005-0000-0000-0000DAC20000}"/>
    <cellStyle name="Percentuale 47 7 2" xfId="45612" xr:uid="{00000000-0005-0000-0000-0000DBC20000}"/>
    <cellStyle name="Percentuale 47 8" xfId="25344" xr:uid="{00000000-0005-0000-0000-0000DCC20000}"/>
    <cellStyle name="Percentuale 48" xfId="1377" xr:uid="{00000000-0005-0000-0000-0000DDC20000}"/>
    <cellStyle name="Percentuale 48 2" xfId="1378" xr:uid="{00000000-0005-0000-0000-0000DEC20000}"/>
    <cellStyle name="Percentuale 48 2 2" xfId="3133" xr:uid="{00000000-0005-0000-0000-0000DFC20000}"/>
    <cellStyle name="Percentuale 48 2 2 2" xfId="9910" xr:uid="{00000000-0005-0000-0000-0000E0C20000}"/>
    <cellStyle name="Percentuale 48 2 2 3" xfId="25380" xr:uid="{00000000-0005-0000-0000-0000E1C20000}"/>
    <cellStyle name="Percentuale 48 2 3" xfId="9648" xr:uid="{00000000-0005-0000-0000-0000E2C20000}"/>
    <cellStyle name="Percentuale 48 2 3 2" xfId="25381" xr:uid="{00000000-0005-0000-0000-0000E3C20000}"/>
    <cellStyle name="Percentuale 48 2 4" xfId="25382" xr:uid="{00000000-0005-0000-0000-0000E4C20000}"/>
    <cellStyle name="Percentuale 48 2 4 2" xfId="45613" xr:uid="{00000000-0005-0000-0000-0000E5C20000}"/>
    <cellStyle name="Percentuale 48 2 5" xfId="25383" xr:uid="{00000000-0005-0000-0000-0000E6C20000}"/>
    <cellStyle name="Percentuale 48 2 6" xfId="25379" xr:uid="{00000000-0005-0000-0000-0000E7C20000}"/>
    <cellStyle name="Percentuale 48 3" xfId="1379" xr:uid="{00000000-0005-0000-0000-0000E8C20000}"/>
    <cellStyle name="Percentuale 48 3 2" xfId="1380" xr:uid="{00000000-0005-0000-0000-0000E9C20000}"/>
    <cellStyle name="Percentuale 48 3 2 2" xfId="4755" xr:uid="{00000000-0005-0000-0000-0000EAC20000}"/>
    <cellStyle name="Percentuale 48 3 2 2 2" xfId="25387" xr:uid="{00000000-0005-0000-0000-0000EBC20000}"/>
    <cellStyle name="Percentuale 48 3 2 2 3" xfId="25386" xr:uid="{00000000-0005-0000-0000-0000ECC20000}"/>
    <cellStyle name="Percentuale 48 3 2 3" xfId="3928" xr:uid="{00000000-0005-0000-0000-0000EDC20000}"/>
    <cellStyle name="Percentuale 48 3 2 3 2" xfId="10464" xr:uid="{00000000-0005-0000-0000-0000EEC20000}"/>
    <cellStyle name="Percentuale 48 3 2 3 3" xfId="25388" xr:uid="{00000000-0005-0000-0000-0000EFC20000}"/>
    <cellStyle name="Percentuale 48 3 2 3 4" xfId="45614" xr:uid="{00000000-0005-0000-0000-0000F0C20000}"/>
    <cellStyle name="Percentuale 48 3 2 4" xfId="25389" xr:uid="{00000000-0005-0000-0000-0000F1C20000}"/>
    <cellStyle name="Percentuale 48 3 2 5" xfId="25385" xr:uid="{00000000-0005-0000-0000-0000F2C20000}"/>
    <cellStyle name="Percentuale 48 3 3" xfId="3134" xr:uid="{00000000-0005-0000-0000-0000F3C20000}"/>
    <cellStyle name="Percentuale 48 3 3 2" xfId="5599" xr:uid="{00000000-0005-0000-0000-0000F4C20000}"/>
    <cellStyle name="Percentuale 48 3 3 2 2" xfId="25391" xr:uid="{00000000-0005-0000-0000-0000F5C20000}"/>
    <cellStyle name="Percentuale 48 3 3 3" xfId="25392" xr:uid="{00000000-0005-0000-0000-0000F6C20000}"/>
    <cellStyle name="Percentuale 48 3 3 4" xfId="25393" xr:uid="{00000000-0005-0000-0000-0000F7C20000}"/>
    <cellStyle name="Percentuale 48 3 3 4 2" xfId="45615" xr:uid="{00000000-0005-0000-0000-0000F8C20000}"/>
    <cellStyle name="Percentuale 48 3 3 5" xfId="25390" xr:uid="{00000000-0005-0000-0000-0000F9C20000}"/>
    <cellStyle name="Percentuale 48 3 4" xfId="3418" xr:uid="{00000000-0005-0000-0000-0000FAC20000}"/>
    <cellStyle name="Percentuale 48 3 4 2" xfId="10125" xr:uid="{00000000-0005-0000-0000-0000FBC20000}"/>
    <cellStyle name="Percentuale 48 3 4 3" xfId="25394" xr:uid="{00000000-0005-0000-0000-0000FCC20000}"/>
    <cellStyle name="Percentuale 48 3 5" xfId="7807" xr:uid="{00000000-0005-0000-0000-0000FDC20000}"/>
    <cellStyle name="Percentuale 48 3 5 2" xfId="25395" xr:uid="{00000000-0005-0000-0000-0000FEC20000}"/>
    <cellStyle name="Percentuale 48 3 6" xfId="25396" xr:uid="{00000000-0005-0000-0000-0000FFC20000}"/>
    <cellStyle name="Percentuale 48 3 6 2" xfId="45616" xr:uid="{00000000-0005-0000-0000-000000C30000}"/>
    <cellStyle name="Percentuale 48 3 7" xfId="25397" xr:uid="{00000000-0005-0000-0000-000001C30000}"/>
    <cellStyle name="Percentuale 48 3 8" xfId="25384" xr:uid="{00000000-0005-0000-0000-000002C30000}"/>
    <cellStyle name="Percentuale 48 3 9" xfId="2053" xr:uid="{00000000-0005-0000-0000-000003C30000}"/>
    <cellStyle name="Percentuale 48 4" xfId="1381" xr:uid="{00000000-0005-0000-0000-000004C30000}"/>
    <cellStyle name="Percentuale 48 4 2" xfId="5600" xr:uid="{00000000-0005-0000-0000-000005C30000}"/>
    <cellStyle name="Percentuale 48 4 2 2" xfId="5601" xr:uid="{00000000-0005-0000-0000-000006C30000}"/>
    <cellStyle name="Percentuale 48 4 2 2 2" xfId="25400" xr:uid="{00000000-0005-0000-0000-000007C30000}"/>
    <cellStyle name="Percentuale 48 4 2 3" xfId="14253" xr:uid="{00000000-0005-0000-0000-000008C30000}"/>
    <cellStyle name="Percentuale 48 4 2 3 2" xfId="25401" xr:uid="{00000000-0005-0000-0000-000009C30000}"/>
    <cellStyle name="Percentuale 48 4 2 4" xfId="25399" xr:uid="{00000000-0005-0000-0000-00000AC30000}"/>
    <cellStyle name="Percentuale 48 4 2 5" xfId="13862" xr:uid="{00000000-0005-0000-0000-00000BC30000}"/>
    <cellStyle name="Percentuale 48 4 3" xfId="5602" xr:uid="{00000000-0005-0000-0000-00000CC30000}"/>
    <cellStyle name="Percentuale 48 4 3 2" xfId="25402" xr:uid="{00000000-0005-0000-0000-00000DC30000}"/>
    <cellStyle name="Percentuale 48 4 4" xfId="25403" xr:uid="{00000000-0005-0000-0000-00000EC30000}"/>
    <cellStyle name="Percentuale 48 4 5" xfId="25404" xr:uid="{00000000-0005-0000-0000-00000FC30000}"/>
    <cellStyle name="Percentuale 48 4 5 2" xfId="45617" xr:uid="{00000000-0005-0000-0000-000010C30000}"/>
    <cellStyle name="Percentuale 48 4 6" xfId="25405" xr:uid="{00000000-0005-0000-0000-000011C30000}"/>
    <cellStyle name="Percentuale 48 4 7" xfId="25398" xr:uid="{00000000-0005-0000-0000-000012C30000}"/>
    <cellStyle name="Percentuale 48 4 8" xfId="3135" xr:uid="{00000000-0005-0000-0000-000013C30000}"/>
    <cellStyle name="Percentuale 48 5" xfId="1382" xr:uid="{00000000-0005-0000-0000-000014C30000}"/>
    <cellStyle name="Percentuale 48 5 2" xfId="25407" xr:uid="{00000000-0005-0000-0000-000015C30000}"/>
    <cellStyle name="Percentuale 48 5 3" xfId="25408" xr:uid="{00000000-0005-0000-0000-000016C30000}"/>
    <cellStyle name="Percentuale 48 5 3 2" xfId="45618" xr:uid="{00000000-0005-0000-0000-000017C30000}"/>
    <cellStyle name="Percentuale 48 5 4" xfId="25409" xr:uid="{00000000-0005-0000-0000-000018C30000}"/>
    <cellStyle name="Percentuale 48 5 5" xfId="25406" xr:uid="{00000000-0005-0000-0000-000019C30000}"/>
    <cellStyle name="Percentuale 48 6" xfId="3132" xr:uid="{00000000-0005-0000-0000-00001AC30000}"/>
    <cellStyle name="Percentuale 48 6 2" xfId="5955" xr:uid="{00000000-0005-0000-0000-00001BC30000}"/>
    <cellStyle name="Percentuale 48 6 3" xfId="25410" xr:uid="{00000000-0005-0000-0000-00001CC30000}"/>
    <cellStyle name="Percentuale 48 7" xfId="25411" xr:uid="{00000000-0005-0000-0000-00001DC30000}"/>
    <cellStyle name="Percentuale 48 7 2" xfId="45619" xr:uid="{00000000-0005-0000-0000-00001EC30000}"/>
    <cellStyle name="Percentuale 48 8" xfId="25378" xr:uid="{00000000-0005-0000-0000-00001FC30000}"/>
    <cellStyle name="Percentuale 49" xfId="1383" xr:uid="{00000000-0005-0000-0000-000020C30000}"/>
    <cellStyle name="Percentuale 49 2" xfId="1384" xr:uid="{00000000-0005-0000-0000-000021C30000}"/>
    <cellStyle name="Percentuale 49 2 2" xfId="3137" xr:uid="{00000000-0005-0000-0000-000022C30000}"/>
    <cellStyle name="Percentuale 49 2 2 2" xfId="9911" xr:uid="{00000000-0005-0000-0000-000023C30000}"/>
    <cellStyle name="Percentuale 49 2 2 3" xfId="25414" xr:uid="{00000000-0005-0000-0000-000024C30000}"/>
    <cellStyle name="Percentuale 49 2 3" xfId="9649" xr:uid="{00000000-0005-0000-0000-000025C30000}"/>
    <cellStyle name="Percentuale 49 2 3 2" xfId="25415" xr:uid="{00000000-0005-0000-0000-000026C30000}"/>
    <cellStyle name="Percentuale 49 2 4" xfId="25416" xr:uid="{00000000-0005-0000-0000-000027C30000}"/>
    <cellStyle name="Percentuale 49 2 4 2" xfId="45620" xr:uid="{00000000-0005-0000-0000-000028C30000}"/>
    <cellStyle name="Percentuale 49 2 5" xfId="25417" xr:uid="{00000000-0005-0000-0000-000029C30000}"/>
    <cellStyle name="Percentuale 49 2 6" xfId="25413" xr:uid="{00000000-0005-0000-0000-00002AC30000}"/>
    <cellStyle name="Percentuale 49 3" xfId="1385" xr:uid="{00000000-0005-0000-0000-00002BC30000}"/>
    <cellStyle name="Percentuale 49 3 2" xfId="1386" xr:uid="{00000000-0005-0000-0000-00002CC30000}"/>
    <cellStyle name="Percentuale 49 3 2 2" xfId="4756" xr:uid="{00000000-0005-0000-0000-00002DC30000}"/>
    <cellStyle name="Percentuale 49 3 2 2 2" xfId="25421" xr:uid="{00000000-0005-0000-0000-00002EC30000}"/>
    <cellStyle name="Percentuale 49 3 2 2 3" xfId="25420" xr:uid="{00000000-0005-0000-0000-00002FC30000}"/>
    <cellStyle name="Percentuale 49 3 2 3" xfId="3929" xr:uid="{00000000-0005-0000-0000-000030C30000}"/>
    <cellStyle name="Percentuale 49 3 2 3 2" xfId="10465" xr:uid="{00000000-0005-0000-0000-000031C30000}"/>
    <cellStyle name="Percentuale 49 3 2 3 3" xfId="25422" xr:uid="{00000000-0005-0000-0000-000032C30000}"/>
    <cellStyle name="Percentuale 49 3 2 3 4" xfId="45621" xr:uid="{00000000-0005-0000-0000-000033C30000}"/>
    <cellStyle name="Percentuale 49 3 2 4" xfId="25423" xr:uid="{00000000-0005-0000-0000-000034C30000}"/>
    <cellStyle name="Percentuale 49 3 2 5" xfId="25419" xr:uid="{00000000-0005-0000-0000-000035C30000}"/>
    <cellStyle name="Percentuale 49 3 3" xfId="3138" xr:uid="{00000000-0005-0000-0000-000036C30000}"/>
    <cellStyle name="Percentuale 49 3 3 2" xfId="5603" xr:uid="{00000000-0005-0000-0000-000037C30000}"/>
    <cellStyle name="Percentuale 49 3 3 2 2" xfId="25425" xr:uid="{00000000-0005-0000-0000-000038C30000}"/>
    <cellStyle name="Percentuale 49 3 3 3" xfId="25426" xr:uid="{00000000-0005-0000-0000-000039C30000}"/>
    <cellStyle name="Percentuale 49 3 3 4" xfId="25427" xr:uid="{00000000-0005-0000-0000-00003AC30000}"/>
    <cellStyle name="Percentuale 49 3 3 4 2" xfId="45622" xr:uid="{00000000-0005-0000-0000-00003BC30000}"/>
    <cellStyle name="Percentuale 49 3 3 5" xfId="25424" xr:uid="{00000000-0005-0000-0000-00003CC30000}"/>
    <cellStyle name="Percentuale 49 3 4" xfId="3419" xr:uid="{00000000-0005-0000-0000-00003DC30000}"/>
    <cellStyle name="Percentuale 49 3 4 2" xfId="10126" xr:uid="{00000000-0005-0000-0000-00003EC30000}"/>
    <cellStyle name="Percentuale 49 3 4 3" xfId="25428" xr:uid="{00000000-0005-0000-0000-00003FC30000}"/>
    <cellStyle name="Percentuale 49 3 5" xfId="8611" xr:uid="{00000000-0005-0000-0000-000040C30000}"/>
    <cellStyle name="Percentuale 49 3 5 2" xfId="25429" xr:uid="{00000000-0005-0000-0000-000041C30000}"/>
    <cellStyle name="Percentuale 49 3 6" xfId="25430" xr:uid="{00000000-0005-0000-0000-000042C30000}"/>
    <cellStyle name="Percentuale 49 3 6 2" xfId="45623" xr:uid="{00000000-0005-0000-0000-000043C30000}"/>
    <cellStyle name="Percentuale 49 3 7" xfId="25431" xr:uid="{00000000-0005-0000-0000-000044C30000}"/>
    <cellStyle name="Percentuale 49 3 8" xfId="25418" xr:uid="{00000000-0005-0000-0000-000045C30000}"/>
    <cellStyle name="Percentuale 49 3 9" xfId="2054" xr:uid="{00000000-0005-0000-0000-000046C30000}"/>
    <cellStyle name="Percentuale 49 4" xfId="1387" xr:uid="{00000000-0005-0000-0000-000047C30000}"/>
    <cellStyle name="Percentuale 49 4 2" xfId="5604" xr:uid="{00000000-0005-0000-0000-000048C30000}"/>
    <cellStyle name="Percentuale 49 4 2 2" xfId="5605" xr:uid="{00000000-0005-0000-0000-000049C30000}"/>
    <cellStyle name="Percentuale 49 4 2 2 2" xfId="25434" xr:uid="{00000000-0005-0000-0000-00004AC30000}"/>
    <cellStyle name="Percentuale 49 4 2 3" xfId="14254" xr:uid="{00000000-0005-0000-0000-00004BC30000}"/>
    <cellStyle name="Percentuale 49 4 2 3 2" xfId="25435" xr:uid="{00000000-0005-0000-0000-00004CC30000}"/>
    <cellStyle name="Percentuale 49 4 2 4" xfId="25433" xr:uid="{00000000-0005-0000-0000-00004DC30000}"/>
    <cellStyle name="Percentuale 49 4 2 5" xfId="13863" xr:uid="{00000000-0005-0000-0000-00004EC30000}"/>
    <cellStyle name="Percentuale 49 4 3" xfId="5606" xr:uid="{00000000-0005-0000-0000-00004FC30000}"/>
    <cellStyle name="Percentuale 49 4 3 2" xfId="25436" xr:uid="{00000000-0005-0000-0000-000050C30000}"/>
    <cellStyle name="Percentuale 49 4 4" xfId="25437" xr:uid="{00000000-0005-0000-0000-000051C30000}"/>
    <cellStyle name="Percentuale 49 4 5" xfId="25438" xr:uid="{00000000-0005-0000-0000-000052C30000}"/>
    <cellStyle name="Percentuale 49 4 5 2" xfId="45624" xr:uid="{00000000-0005-0000-0000-000053C30000}"/>
    <cellStyle name="Percentuale 49 4 6" xfId="25439" xr:uid="{00000000-0005-0000-0000-000054C30000}"/>
    <cellStyle name="Percentuale 49 4 7" xfId="25432" xr:uid="{00000000-0005-0000-0000-000055C30000}"/>
    <cellStyle name="Percentuale 49 4 8" xfId="3139" xr:uid="{00000000-0005-0000-0000-000056C30000}"/>
    <cellStyle name="Percentuale 49 5" xfId="1388" xr:uid="{00000000-0005-0000-0000-000057C30000}"/>
    <cellStyle name="Percentuale 49 5 2" xfId="25441" xr:uid="{00000000-0005-0000-0000-000058C30000}"/>
    <cellStyle name="Percentuale 49 5 3" xfId="25442" xr:uid="{00000000-0005-0000-0000-000059C30000}"/>
    <cellStyle name="Percentuale 49 5 3 2" xfId="45625" xr:uid="{00000000-0005-0000-0000-00005AC30000}"/>
    <cellStyle name="Percentuale 49 5 4" xfId="25443" xr:uid="{00000000-0005-0000-0000-00005BC30000}"/>
    <cellStyle name="Percentuale 49 5 5" xfId="25440" xr:uid="{00000000-0005-0000-0000-00005CC30000}"/>
    <cellStyle name="Percentuale 49 6" xfId="3136" xr:uid="{00000000-0005-0000-0000-00005DC30000}"/>
    <cellStyle name="Percentuale 49 6 2" xfId="5956" xr:uid="{00000000-0005-0000-0000-00005EC30000}"/>
    <cellStyle name="Percentuale 49 6 3" xfId="25444" xr:uid="{00000000-0005-0000-0000-00005FC30000}"/>
    <cellStyle name="Percentuale 49 7" xfId="25445" xr:uid="{00000000-0005-0000-0000-000060C30000}"/>
    <cellStyle name="Percentuale 49 7 2" xfId="45626" xr:uid="{00000000-0005-0000-0000-000061C30000}"/>
    <cellStyle name="Percentuale 49 8" xfId="25412" xr:uid="{00000000-0005-0000-0000-000062C30000}"/>
    <cellStyle name="Percentuale 5" xfId="1389" xr:uid="{00000000-0005-0000-0000-000063C30000}"/>
    <cellStyle name="Percentuale 5 2" xfId="1390" xr:uid="{00000000-0005-0000-0000-000064C30000}"/>
    <cellStyle name="Percentuale 5 2 2" xfId="3141" xr:uid="{00000000-0005-0000-0000-000065C30000}"/>
    <cellStyle name="Percentuale 5 2 2 2" xfId="9912" xr:uid="{00000000-0005-0000-0000-000066C30000}"/>
    <cellStyle name="Percentuale 5 2 2 3" xfId="25448" xr:uid="{00000000-0005-0000-0000-000067C30000}"/>
    <cellStyle name="Percentuale 5 2 3" xfId="9650" xr:uid="{00000000-0005-0000-0000-000068C30000}"/>
    <cellStyle name="Percentuale 5 2 3 2" xfId="25449" xr:uid="{00000000-0005-0000-0000-000069C30000}"/>
    <cellStyle name="Percentuale 5 2 4" xfId="25450" xr:uid="{00000000-0005-0000-0000-00006AC30000}"/>
    <cellStyle name="Percentuale 5 2 4 2" xfId="45627" xr:uid="{00000000-0005-0000-0000-00006BC30000}"/>
    <cellStyle name="Percentuale 5 2 5" xfId="25451" xr:uid="{00000000-0005-0000-0000-00006CC30000}"/>
    <cellStyle name="Percentuale 5 2 6" xfId="25447" xr:uid="{00000000-0005-0000-0000-00006DC30000}"/>
    <cellStyle name="Percentuale 5 3" xfId="1391" xr:uid="{00000000-0005-0000-0000-00006EC30000}"/>
    <cellStyle name="Percentuale 5 3 2" xfId="1392" xr:uid="{00000000-0005-0000-0000-00006FC30000}"/>
    <cellStyle name="Percentuale 5 3 2 2" xfId="4757" xr:uid="{00000000-0005-0000-0000-000070C30000}"/>
    <cellStyle name="Percentuale 5 3 2 2 2" xfId="25455" xr:uid="{00000000-0005-0000-0000-000071C30000}"/>
    <cellStyle name="Percentuale 5 3 2 2 3" xfId="25454" xr:uid="{00000000-0005-0000-0000-000072C30000}"/>
    <cellStyle name="Percentuale 5 3 2 3" xfId="3930" xr:uid="{00000000-0005-0000-0000-000073C30000}"/>
    <cellStyle name="Percentuale 5 3 2 3 2" xfId="10466" xr:uid="{00000000-0005-0000-0000-000074C30000}"/>
    <cellStyle name="Percentuale 5 3 2 3 3" xfId="25456" xr:uid="{00000000-0005-0000-0000-000075C30000}"/>
    <cellStyle name="Percentuale 5 3 2 3 4" xfId="45628" xr:uid="{00000000-0005-0000-0000-000076C30000}"/>
    <cellStyle name="Percentuale 5 3 2 4" xfId="25457" xr:uid="{00000000-0005-0000-0000-000077C30000}"/>
    <cellStyle name="Percentuale 5 3 2 5" xfId="25453" xr:uid="{00000000-0005-0000-0000-000078C30000}"/>
    <cellStyle name="Percentuale 5 3 3" xfId="3142" xr:uid="{00000000-0005-0000-0000-000079C30000}"/>
    <cellStyle name="Percentuale 5 3 3 2" xfId="5607" xr:uid="{00000000-0005-0000-0000-00007AC30000}"/>
    <cellStyle name="Percentuale 5 3 3 2 2" xfId="25459" xr:uid="{00000000-0005-0000-0000-00007BC30000}"/>
    <cellStyle name="Percentuale 5 3 3 3" xfId="25460" xr:uid="{00000000-0005-0000-0000-00007CC30000}"/>
    <cellStyle name="Percentuale 5 3 3 4" xfId="25461" xr:uid="{00000000-0005-0000-0000-00007DC30000}"/>
    <cellStyle name="Percentuale 5 3 3 4 2" xfId="45629" xr:uid="{00000000-0005-0000-0000-00007EC30000}"/>
    <cellStyle name="Percentuale 5 3 3 5" xfId="25458" xr:uid="{00000000-0005-0000-0000-00007FC30000}"/>
    <cellStyle name="Percentuale 5 3 4" xfId="3420" xr:uid="{00000000-0005-0000-0000-000080C30000}"/>
    <cellStyle name="Percentuale 5 3 4 2" xfId="10127" xr:uid="{00000000-0005-0000-0000-000081C30000}"/>
    <cellStyle name="Percentuale 5 3 4 3" xfId="25462" xr:uid="{00000000-0005-0000-0000-000082C30000}"/>
    <cellStyle name="Percentuale 5 3 5" xfId="7724" xr:uid="{00000000-0005-0000-0000-000083C30000}"/>
    <cellStyle name="Percentuale 5 3 5 2" xfId="25463" xr:uid="{00000000-0005-0000-0000-000084C30000}"/>
    <cellStyle name="Percentuale 5 3 6" xfId="25464" xr:uid="{00000000-0005-0000-0000-000085C30000}"/>
    <cellStyle name="Percentuale 5 3 6 2" xfId="45630" xr:uid="{00000000-0005-0000-0000-000086C30000}"/>
    <cellStyle name="Percentuale 5 3 7" xfId="25465" xr:uid="{00000000-0005-0000-0000-000087C30000}"/>
    <cellStyle name="Percentuale 5 3 8" xfId="25452" xr:uid="{00000000-0005-0000-0000-000088C30000}"/>
    <cellStyle name="Percentuale 5 3 9" xfId="2055" xr:uid="{00000000-0005-0000-0000-000089C30000}"/>
    <cellStyle name="Percentuale 5 4" xfId="1393" xr:uid="{00000000-0005-0000-0000-00008AC30000}"/>
    <cellStyle name="Percentuale 5 4 2" xfId="5608" xr:uid="{00000000-0005-0000-0000-00008BC30000}"/>
    <cellStyle name="Percentuale 5 4 2 2" xfId="5609" xr:uid="{00000000-0005-0000-0000-00008CC30000}"/>
    <cellStyle name="Percentuale 5 4 2 2 2" xfId="25468" xr:uid="{00000000-0005-0000-0000-00008DC30000}"/>
    <cellStyle name="Percentuale 5 4 2 3" xfId="14255" xr:uid="{00000000-0005-0000-0000-00008EC30000}"/>
    <cellStyle name="Percentuale 5 4 2 3 2" xfId="25469" xr:uid="{00000000-0005-0000-0000-00008FC30000}"/>
    <cellStyle name="Percentuale 5 4 2 4" xfId="25467" xr:uid="{00000000-0005-0000-0000-000090C30000}"/>
    <cellStyle name="Percentuale 5 4 2 5" xfId="13864" xr:uid="{00000000-0005-0000-0000-000091C30000}"/>
    <cellStyle name="Percentuale 5 4 3" xfId="5610" xr:uid="{00000000-0005-0000-0000-000092C30000}"/>
    <cellStyle name="Percentuale 5 4 3 2" xfId="25470" xr:uid="{00000000-0005-0000-0000-000093C30000}"/>
    <cellStyle name="Percentuale 5 4 4" xfId="25471" xr:uid="{00000000-0005-0000-0000-000094C30000}"/>
    <cellStyle name="Percentuale 5 4 5" xfId="25472" xr:uid="{00000000-0005-0000-0000-000095C30000}"/>
    <cellStyle name="Percentuale 5 4 5 2" xfId="45631" xr:uid="{00000000-0005-0000-0000-000096C30000}"/>
    <cellStyle name="Percentuale 5 4 6" xfId="25473" xr:uid="{00000000-0005-0000-0000-000097C30000}"/>
    <cellStyle name="Percentuale 5 4 7" xfId="25466" xr:uid="{00000000-0005-0000-0000-000098C30000}"/>
    <cellStyle name="Percentuale 5 4 8" xfId="3143" xr:uid="{00000000-0005-0000-0000-000099C30000}"/>
    <cellStyle name="Percentuale 5 5" xfId="1394" xr:uid="{00000000-0005-0000-0000-00009AC30000}"/>
    <cellStyle name="Percentuale 5 5 2" xfId="25475" xr:uid="{00000000-0005-0000-0000-00009BC30000}"/>
    <cellStyle name="Percentuale 5 5 3" xfId="25476" xr:uid="{00000000-0005-0000-0000-00009CC30000}"/>
    <cellStyle name="Percentuale 5 5 3 2" xfId="45632" xr:uid="{00000000-0005-0000-0000-00009DC30000}"/>
    <cellStyle name="Percentuale 5 5 4" xfId="25477" xr:uid="{00000000-0005-0000-0000-00009EC30000}"/>
    <cellStyle name="Percentuale 5 5 5" xfId="25474" xr:uid="{00000000-0005-0000-0000-00009FC30000}"/>
    <cellStyle name="Percentuale 5 6" xfId="3140" xr:uid="{00000000-0005-0000-0000-0000A0C30000}"/>
    <cellStyle name="Percentuale 5 6 2" xfId="5957" xr:uid="{00000000-0005-0000-0000-0000A1C30000}"/>
    <cellStyle name="Percentuale 5 6 3" xfId="25478" xr:uid="{00000000-0005-0000-0000-0000A2C30000}"/>
    <cellStyle name="Percentuale 5 7" xfId="25479" xr:uid="{00000000-0005-0000-0000-0000A3C30000}"/>
    <cellStyle name="Percentuale 5 7 2" xfId="45633" xr:uid="{00000000-0005-0000-0000-0000A4C30000}"/>
    <cellStyle name="Percentuale 5 8" xfId="25446" xr:uid="{00000000-0005-0000-0000-0000A5C30000}"/>
    <cellStyle name="Percentuale 50" xfId="1395" xr:uid="{00000000-0005-0000-0000-0000A6C30000}"/>
    <cellStyle name="Percentuale 50 2" xfId="1396" xr:uid="{00000000-0005-0000-0000-0000A7C30000}"/>
    <cellStyle name="Percentuale 50 2 2" xfId="3145" xr:uid="{00000000-0005-0000-0000-0000A8C30000}"/>
    <cellStyle name="Percentuale 50 2 2 2" xfId="9913" xr:uid="{00000000-0005-0000-0000-0000A9C30000}"/>
    <cellStyle name="Percentuale 50 2 2 3" xfId="25482" xr:uid="{00000000-0005-0000-0000-0000AAC30000}"/>
    <cellStyle name="Percentuale 50 2 3" xfId="9651" xr:uid="{00000000-0005-0000-0000-0000ABC30000}"/>
    <cellStyle name="Percentuale 50 2 3 2" xfId="25483" xr:uid="{00000000-0005-0000-0000-0000ACC30000}"/>
    <cellStyle name="Percentuale 50 2 4" xfId="25484" xr:uid="{00000000-0005-0000-0000-0000ADC30000}"/>
    <cellStyle name="Percentuale 50 2 4 2" xfId="45634" xr:uid="{00000000-0005-0000-0000-0000AEC30000}"/>
    <cellStyle name="Percentuale 50 2 5" xfId="25485" xr:uid="{00000000-0005-0000-0000-0000AFC30000}"/>
    <cellStyle name="Percentuale 50 2 6" xfId="25481" xr:uid="{00000000-0005-0000-0000-0000B0C30000}"/>
    <cellStyle name="Percentuale 50 3" xfId="1397" xr:uid="{00000000-0005-0000-0000-0000B1C30000}"/>
    <cellStyle name="Percentuale 50 3 2" xfId="1398" xr:uid="{00000000-0005-0000-0000-0000B2C30000}"/>
    <cellStyle name="Percentuale 50 3 2 2" xfId="4758" xr:uid="{00000000-0005-0000-0000-0000B3C30000}"/>
    <cellStyle name="Percentuale 50 3 2 2 2" xfId="25489" xr:uid="{00000000-0005-0000-0000-0000B4C30000}"/>
    <cellStyle name="Percentuale 50 3 2 2 3" xfId="25488" xr:uid="{00000000-0005-0000-0000-0000B5C30000}"/>
    <cellStyle name="Percentuale 50 3 2 3" xfId="3931" xr:uid="{00000000-0005-0000-0000-0000B6C30000}"/>
    <cellStyle name="Percentuale 50 3 2 3 2" xfId="10467" xr:uid="{00000000-0005-0000-0000-0000B7C30000}"/>
    <cellStyle name="Percentuale 50 3 2 3 3" xfId="25490" xr:uid="{00000000-0005-0000-0000-0000B8C30000}"/>
    <cellStyle name="Percentuale 50 3 2 3 4" xfId="45635" xr:uid="{00000000-0005-0000-0000-0000B9C30000}"/>
    <cellStyle name="Percentuale 50 3 2 4" xfId="25491" xr:uid="{00000000-0005-0000-0000-0000BAC30000}"/>
    <cellStyle name="Percentuale 50 3 2 5" xfId="25487" xr:uid="{00000000-0005-0000-0000-0000BBC30000}"/>
    <cellStyle name="Percentuale 50 3 3" xfId="3146" xr:uid="{00000000-0005-0000-0000-0000BCC30000}"/>
    <cellStyle name="Percentuale 50 3 3 2" xfId="5611" xr:uid="{00000000-0005-0000-0000-0000BDC30000}"/>
    <cellStyle name="Percentuale 50 3 3 2 2" xfId="25493" xr:uid="{00000000-0005-0000-0000-0000BEC30000}"/>
    <cellStyle name="Percentuale 50 3 3 3" xfId="25494" xr:uid="{00000000-0005-0000-0000-0000BFC30000}"/>
    <cellStyle name="Percentuale 50 3 3 4" xfId="25495" xr:uid="{00000000-0005-0000-0000-0000C0C30000}"/>
    <cellStyle name="Percentuale 50 3 3 4 2" xfId="45636" xr:uid="{00000000-0005-0000-0000-0000C1C30000}"/>
    <cellStyle name="Percentuale 50 3 3 5" xfId="25492" xr:uid="{00000000-0005-0000-0000-0000C2C30000}"/>
    <cellStyle name="Percentuale 50 3 4" xfId="3421" xr:uid="{00000000-0005-0000-0000-0000C3C30000}"/>
    <cellStyle name="Percentuale 50 3 4 2" xfId="10128" xr:uid="{00000000-0005-0000-0000-0000C4C30000}"/>
    <cellStyle name="Percentuale 50 3 4 3" xfId="25496" xr:uid="{00000000-0005-0000-0000-0000C5C30000}"/>
    <cellStyle name="Percentuale 50 3 5" xfId="8570" xr:uid="{00000000-0005-0000-0000-0000C6C30000}"/>
    <cellStyle name="Percentuale 50 3 5 2" xfId="25497" xr:uid="{00000000-0005-0000-0000-0000C7C30000}"/>
    <cellStyle name="Percentuale 50 3 6" xfId="25498" xr:uid="{00000000-0005-0000-0000-0000C8C30000}"/>
    <cellStyle name="Percentuale 50 3 6 2" xfId="45637" xr:uid="{00000000-0005-0000-0000-0000C9C30000}"/>
    <cellStyle name="Percentuale 50 3 7" xfId="25499" xr:uid="{00000000-0005-0000-0000-0000CAC30000}"/>
    <cellStyle name="Percentuale 50 3 8" xfId="25486" xr:uid="{00000000-0005-0000-0000-0000CBC30000}"/>
    <cellStyle name="Percentuale 50 3 9" xfId="2056" xr:uid="{00000000-0005-0000-0000-0000CCC30000}"/>
    <cellStyle name="Percentuale 50 4" xfId="1399" xr:uid="{00000000-0005-0000-0000-0000CDC30000}"/>
    <cellStyle name="Percentuale 50 4 2" xfId="5612" xr:uid="{00000000-0005-0000-0000-0000CEC30000}"/>
    <cellStyle name="Percentuale 50 4 2 2" xfId="5613" xr:uid="{00000000-0005-0000-0000-0000CFC30000}"/>
    <cellStyle name="Percentuale 50 4 2 2 2" xfId="25502" xr:uid="{00000000-0005-0000-0000-0000D0C30000}"/>
    <cellStyle name="Percentuale 50 4 2 3" xfId="14256" xr:uid="{00000000-0005-0000-0000-0000D1C30000}"/>
    <cellStyle name="Percentuale 50 4 2 3 2" xfId="25503" xr:uid="{00000000-0005-0000-0000-0000D2C30000}"/>
    <cellStyle name="Percentuale 50 4 2 4" xfId="25501" xr:uid="{00000000-0005-0000-0000-0000D3C30000}"/>
    <cellStyle name="Percentuale 50 4 2 5" xfId="13865" xr:uid="{00000000-0005-0000-0000-0000D4C30000}"/>
    <cellStyle name="Percentuale 50 4 3" xfId="5614" xr:uid="{00000000-0005-0000-0000-0000D5C30000}"/>
    <cellStyle name="Percentuale 50 4 3 2" xfId="25504" xr:uid="{00000000-0005-0000-0000-0000D6C30000}"/>
    <cellStyle name="Percentuale 50 4 4" xfId="25505" xr:uid="{00000000-0005-0000-0000-0000D7C30000}"/>
    <cellStyle name="Percentuale 50 4 5" xfId="25506" xr:uid="{00000000-0005-0000-0000-0000D8C30000}"/>
    <cellStyle name="Percentuale 50 4 5 2" xfId="45638" xr:uid="{00000000-0005-0000-0000-0000D9C30000}"/>
    <cellStyle name="Percentuale 50 4 6" xfId="25507" xr:uid="{00000000-0005-0000-0000-0000DAC30000}"/>
    <cellStyle name="Percentuale 50 4 7" xfId="25500" xr:uid="{00000000-0005-0000-0000-0000DBC30000}"/>
    <cellStyle name="Percentuale 50 4 8" xfId="3147" xr:uid="{00000000-0005-0000-0000-0000DCC30000}"/>
    <cellStyle name="Percentuale 50 5" xfId="1400" xr:uid="{00000000-0005-0000-0000-0000DDC30000}"/>
    <cellStyle name="Percentuale 50 5 2" xfId="25509" xr:uid="{00000000-0005-0000-0000-0000DEC30000}"/>
    <cellStyle name="Percentuale 50 5 3" xfId="25510" xr:uid="{00000000-0005-0000-0000-0000DFC30000}"/>
    <cellStyle name="Percentuale 50 5 3 2" xfId="45639" xr:uid="{00000000-0005-0000-0000-0000E0C30000}"/>
    <cellStyle name="Percentuale 50 5 4" xfId="25511" xr:uid="{00000000-0005-0000-0000-0000E1C30000}"/>
    <cellStyle name="Percentuale 50 5 5" xfId="25508" xr:uid="{00000000-0005-0000-0000-0000E2C30000}"/>
    <cellStyle name="Percentuale 50 6" xfId="3144" xr:uid="{00000000-0005-0000-0000-0000E3C30000}"/>
    <cellStyle name="Percentuale 50 6 2" xfId="5958" xr:uid="{00000000-0005-0000-0000-0000E4C30000}"/>
    <cellStyle name="Percentuale 50 6 3" xfId="25512" xr:uid="{00000000-0005-0000-0000-0000E5C30000}"/>
    <cellStyle name="Percentuale 50 7" xfId="25513" xr:uid="{00000000-0005-0000-0000-0000E6C30000}"/>
    <cellStyle name="Percentuale 50 7 2" xfId="45640" xr:uid="{00000000-0005-0000-0000-0000E7C30000}"/>
    <cellStyle name="Percentuale 50 8" xfId="25480" xr:uid="{00000000-0005-0000-0000-0000E8C30000}"/>
    <cellStyle name="Percentuale 51" xfId="1401" xr:uid="{00000000-0005-0000-0000-0000E9C30000}"/>
    <cellStyle name="Percentuale 51 2" xfId="1402" xr:uid="{00000000-0005-0000-0000-0000EAC30000}"/>
    <cellStyle name="Percentuale 51 2 2" xfId="3149" xr:uid="{00000000-0005-0000-0000-0000EBC30000}"/>
    <cellStyle name="Percentuale 51 2 2 2" xfId="9914" xr:uid="{00000000-0005-0000-0000-0000ECC30000}"/>
    <cellStyle name="Percentuale 51 2 2 3" xfId="25516" xr:uid="{00000000-0005-0000-0000-0000EDC30000}"/>
    <cellStyle name="Percentuale 51 2 3" xfId="9652" xr:uid="{00000000-0005-0000-0000-0000EEC30000}"/>
    <cellStyle name="Percentuale 51 2 3 2" xfId="25517" xr:uid="{00000000-0005-0000-0000-0000EFC30000}"/>
    <cellStyle name="Percentuale 51 2 4" xfId="25518" xr:uid="{00000000-0005-0000-0000-0000F0C30000}"/>
    <cellStyle name="Percentuale 51 2 4 2" xfId="45641" xr:uid="{00000000-0005-0000-0000-0000F1C30000}"/>
    <cellStyle name="Percentuale 51 2 5" xfId="25519" xr:uid="{00000000-0005-0000-0000-0000F2C30000}"/>
    <cellStyle name="Percentuale 51 2 6" xfId="25515" xr:uid="{00000000-0005-0000-0000-0000F3C30000}"/>
    <cellStyle name="Percentuale 51 3" xfId="1403" xr:uid="{00000000-0005-0000-0000-0000F4C30000}"/>
    <cellStyle name="Percentuale 51 3 2" xfId="1404" xr:uid="{00000000-0005-0000-0000-0000F5C30000}"/>
    <cellStyle name="Percentuale 51 3 2 2" xfId="4759" xr:uid="{00000000-0005-0000-0000-0000F6C30000}"/>
    <cellStyle name="Percentuale 51 3 2 2 2" xfId="25523" xr:uid="{00000000-0005-0000-0000-0000F7C30000}"/>
    <cellStyle name="Percentuale 51 3 2 2 3" xfId="25522" xr:uid="{00000000-0005-0000-0000-0000F8C30000}"/>
    <cellStyle name="Percentuale 51 3 2 3" xfId="3932" xr:uid="{00000000-0005-0000-0000-0000F9C30000}"/>
    <cellStyle name="Percentuale 51 3 2 3 2" xfId="10468" xr:uid="{00000000-0005-0000-0000-0000FAC30000}"/>
    <cellStyle name="Percentuale 51 3 2 3 3" xfId="25524" xr:uid="{00000000-0005-0000-0000-0000FBC30000}"/>
    <cellStyle name="Percentuale 51 3 2 3 4" xfId="45642" xr:uid="{00000000-0005-0000-0000-0000FCC30000}"/>
    <cellStyle name="Percentuale 51 3 2 4" xfId="25525" xr:uid="{00000000-0005-0000-0000-0000FDC30000}"/>
    <cellStyle name="Percentuale 51 3 2 5" xfId="25521" xr:uid="{00000000-0005-0000-0000-0000FEC30000}"/>
    <cellStyle name="Percentuale 51 3 3" xfId="3150" xr:uid="{00000000-0005-0000-0000-0000FFC30000}"/>
    <cellStyle name="Percentuale 51 3 3 2" xfId="5615" xr:uid="{00000000-0005-0000-0000-000000C40000}"/>
    <cellStyle name="Percentuale 51 3 3 2 2" xfId="25527" xr:uid="{00000000-0005-0000-0000-000001C40000}"/>
    <cellStyle name="Percentuale 51 3 3 3" xfId="25528" xr:uid="{00000000-0005-0000-0000-000002C40000}"/>
    <cellStyle name="Percentuale 51 3 3 4" xfId="25529" xr:uid="{00000000-0005-0000-0000-000003C40000}"/>
    <cellStyle name="Percentuale 51 3 3 4 2" xfId="45643" xr:uid="{00000000-0005-0000-0000-000004C40000}"/>
    <cellStyle name="Percentuale 51 3 3 5" xfId="25526" xr:uid="{00000000-0005-0000-0000-000005C40000}"/>
    <cellStyle name="Percentuale 51 3 4" xfId="3422" xr:uid="{00000000-0005-0000-0000-000006C40000}"/>
    <cellStyle name="Percentuale 51 3 4 2" xfId="10129" xr:uid="{00000000-0005-0000-0000-000007C40000}"/>
    <cellStyle name="Percentuale 51 3 4 3" xfId="25530" xr:uid="{00000000-0005-0000-0000-000008C40000}"/>
    <cellStyle name="Percentuale 51 3 5" xfId="7505" xr:uid="{00000000-0005-0000-0000-000009C40000}"/>
    <cellStyle name="Percentuale 51 3 5 2" xfId="25531" xr:uid="{00000000-0005-0000-0000-00000AC40000}"/>
    <cellStyle name="Percentuale 51 3 6" xfId="25532" xr:uid="{00000000-0005-0000-0000-00000BC40000}"/>
    <cellStyle name="Percentuale 51 3 6 2" xfId="45644" xr:uid="{00000000-0005-0000-0000-00000CC40000}"/>
    <cellStyle name="Percentuale 51 3 7" xfId="25533" xr:uid="{00000000-0005-0000-0000-00000DC40000}"/>
    <cellStyle name="Percentuale 51 3 8" xfId="25520" xr:uid="{00000000-0005-0000-0000-00000EC40000}"/>
    <cellStyle name="Percentuale 51 3 9" xfId="2057" xr:uid="{00000000-0005-0000-0000-00000FC40000}"/>
    <cellStyle name="Percentuale 51 4" xfId="1405" xr:uid="{00000000-0005-0000-0000-000010C40000}"/>
    <cellStyle name="Percentuale 51 4 2" xfId="5616" xr:uid="{00000000-0005-0000-0000-000011C40000}"/>
    <cellStyle name="Percentuale 51 4 2 2" xfId="5617" xr:uid="{00000000-0005-0000-0000-000012C40000}"/>
    <cellStyle name="Percentuale 51 4 2 2 2" xfId="25536" xr:uid="{00000000-0005-0000-0000-000013C40000}"/>
    <cellStyle name="Percentuale 51 4 2 3" xfId="14257" xr:uid="{00000000-0005-0000-0000-000014C40000}"/>
    <cellStyle name="Percentuale 51 4 2 3 2" xfId="25537" xr:uid="{00000000-0005-0000-0000-000015C40000}"/>
    <cellStyle name="Percentuale 51 4 2 4" xfId="25535" xr:uid="{00000000-0005-0000-0000-000016C40000}"/>
    <cellStyle name="Percentuale 51 4 2 5" xfId="13866" xr:uid="{00000000-0005-0000-0000-000017C40000}"/>
    <cellStyle name="Percentuale 51 4 3" xfId="5618" xr:uid="{00000000-0005-0000-0000-000018C40000}"/>
    <cellStyle name="Percentuale 51 4 3 2" xfId="25538" xr:uid="{00000000-0005-0000-0000-000019C40000}"/>
    <cellStyle name="Percentuale 51 4 4" xfId="25539" xr:uid="{00000000-0005-0000-0000-00001AC40000}"/>
    <cellStyle name="Percentuale 51 4 5" xfId="25540" xr:uid="{00000000-0005-0000-0000-00001BC40000}"/>
    <cellStyle name="Percentuale 51 4 5 2" xfId="45645" xr:uid="{00000000-0005-0000-0000-00001CC40000}"/>
    <cellStyle name="Percentuale 51 4 6" xfId="25541" xr:uid="{00000000-0005-0000-0000-00001DC40000}"/>
    <cellStyle name="Percentuale 51 4 7" xfId="25534" xr:uid="{00000000-0005-0000-0000-00001EC40000}"/>
    <cellStyle name="Percentuale 51 4 8" xfId="3151" xr:uid="{00000000-0005-0000-0000-00001FC40000}"/>
    <cellStyle name="Percentuale 51 5" xfId="1406" xr:uid="{00000000-0005-0000-0000-000020C40000}"/>
    <cellStyle name="Percentuale 51 5 2" xfId="25543" xr:uid="{00000000-0005-0000-0000-000021C40000}"/>
    <cellStyle name="Percentuale 51 5 3" xfId="25544" xr:uid="{00000000-0005-0000-0000-000022C40000}"/>
    <cellStyle name="Percentuale 51 5 3 2" xfId="45646" xr:uid="{00000000-0005-0000-0000-000023C40000}"/>
    <cellStyle name="Percentuale 51 5 4" xfId="25545" xr:uid="{00000000-0005-0000-0000-000024C40000}"/>
    <cellStyle name="Percentuale 51 5 5" xfId="25542" xr:uid="{00000000-0005-0000-0000-000025C40000}"/>
    <cellStyle name="Percentuale 51 6" xfId="3148" xr:uid="{00000000-0005-0000-0000-000026C40000}"/>
    <cellStyle name="Percentuale 51 6 2" xfId="5959" xr:uid="{00000000-0005-0000-0000-000027C40000}"/>
    <cellStyle name="Percentuale 51 6 3" xfId="25546" xr:uid="{00000000-0005-0000-0000-000028C40000}"/>
    <cellStyle name="Percentuale 51 7" xfId="25547" xr:uid="{00000000-0005-0000-0000-000029C40000}"/>
    <cellStyle name="Percentuale 51 7 2" xfId="45647" xr:uid="{00000000-0005-0000-0000-00002AC40000}"/>
    <cellStyle name="Percentuale 51 8" xfId="25514" xr:uid="{00000000-0005-0000-0000-00002BC40000}"/>
    <cellStyle name="Percentuale 52" xfId="1407" xr:uid="{00000000-0005-0000-0000-00002CC40000}"/>
    <cellStyle name="Percentuale 52 2" xfId="1408" xr:uid="{00000000-0005-0000-0000-00002DC40000}"/>
    <cellStyle name="Percentuale 52 2 2" xfId="3153" xr:uid="{00000000-0005-0000-0000-00002EC40000}"/>
    <cellStyle name="Percentuale 52 2 2 2" xfId="9915" xr:uid="{00000000-0005-0000-0000-00002FC40000}"/>
    <cellStyle name="Percentuale 52 2 2 3" xfId="25550" xr:uid="{00000000-0005-0000-0000-000030C40000}"/>
    <cellStyle name="Percentuale 52 2 3" xfId="9653" xr:uid="{00000000-0005-0000-0000-000031C40000}"/>
    <cellStyle name="Percentuale 52 2 3 2" xfId="25551" xr:uid="{00000000-0005-0000-0000-000032C40000}"/>
    <cellStyle name="Percentuale 52 2 4" xfId="25552" xr:uid="{00000000-0005-0000-0000-000033C40000}"/>
    <cellStyle name="Percentuale 52 2 4 2" xfId="45648" xr:uid="{00000000-0005-0000-0000-000034C40000}"/>
    <cellStyle name="Percentuale 52 2 5" xfId="25553" xr:uid="{00000000-0005-0000-0000-000035C40000}"/>
    <cellStyle name="Percentuale 52 2 6" xfId="25549" xr:uid="{00000000-0005-0000-0000-000036C40000}"/>
    <cellStyle name="Percentuale 52 3" xfId="1409" xr:uid="{00000000-0005-0000-0000-000037C40000}"/>
    <cellStyle name="Percentuale 52 3 2" xfId="1410" xr:uid="{00000000-0005-0000-0000-000038C40000}"/>
    <cellStyle name="Percentuale 52 3 2 2" xfId="4760" xr:uid="{00000000-0005-0000-0000-000039C40000}"/>
    <cellStyle name="Percentuale 52 3 2 2 2" xfId="25557" xr:uid="{00000000-0005-0000-0000-00003AC40000}"/>
    <cellStyle name="Percentuale 52 3 2 2 3" xfId="25556" xr:uid="{00000000-0005-0000-0000-00003BC40000}"/>
    <cellStyle name="Percentuale 52 3 2 3" xfId="3933" xr:uid="{00000000-0005-0000-0000-00003CC40000}"/>
    <cellStyle name="Percentuale 52 3 2 3 2" xfId="10469" xr:uid="{00000000-0005-0000-0000-00003DC40000}"/>
    <cellStyle name="Percentuale 52 3 2 3 3" xfId="25558" xr:uid="{00000000-0005-0000-0000-00003EC40000}"/>
    <cellStyle name="Percentuale 52 3 2 3 4" xfId="45649" xr:uid="{00000000-0005-0000-0000-00003FC40000}"/>
    <cellStyle name="Percentuale 52 3 2 4" xfId="25559" xr:uid="{00000000-0005-0000-0000-000040C40000}"/>
    <cellStyle name="Percentuale 52 3 2 5" xfId="25555" xr:uid="{00000000-0005-0000-0000-000041C40000}"/>
    <cellStyle name="Percentuale 52 3 3" xfId="3154" xr:uid="{00000000-0005-0000-0000-000042C40000}"/>
    <cellStyle name="Percentuale 52 3 3 2" xfId="5619" xr:uid="{00000000-0005-0000-0000-000043C40000}"/>
    <cellStyle name="Percentuale 52 3 3 2 2" xfId="25561" xr:uid="{00000000-0005-0000-0000-000044C40000}"/>
    <cellStyle name="Percentuale 52 3 3 3" xfId="25562" xr:uid="{00000000-0005-0000-0000-000045C40000}"/>
    <cellStyle name="Percentuale 52 3 3 4" xfId="25563" xr:uid="{00000000-0005-0000-0000-000046C40000}"/>
    <cellStyle name="Percentuale 52 3 3 4 2" xfId="45650" xr:uid="{00000000-0005-0000-0000-000047C40000}"/>
    <cellStyle name="Percentuale 52 3 3 5" xfId="25560" xr:uid="{00000000-0005-0000-0000-000048C40000}"/>
    <cellStyle name="Percentuale 52 3 4" xfId="3423" xr:uid="{00000000-0005-0000-0000-000049C40000}"/>
    <cellStyle name="Percentuale 52 3 4 2" xfId="10130" xr:uid="{00000000-0005-0000-0000-00004AC40000}"/>
    <cellStyle name="Percentuale 52 3 4 3" xfId="25564" xr:uid="{00000000-0005-0000-0000-00004BC40000}"/>
    <cellStyle name="Percentuale 52 3 5" xfId="7402" xr:uid="{00000000-0005-0000-0000-00004CC40000}"/>
    <cellStyle name="Percentuale 52 3 5 2" xfId="25565" xr:uid="{00000000-0005-0000-0000-00004DC40000}"/>
    <cellStyle name="Percentuale 52 3 6" xfId="25566" xr:uid="{00000000-0005-0000-0000-00004EC40000}"/>
    <cellStyle name="Percentuale 52 3 6 2" xfId="45651" xr:uid="{00000000-0005-0000-0000-00004FC40000}"/>
    <cellStyle name="Percentuale 52 3 7" xfId="25567" xr:uid="{00000000-0005-0000-0000-000050C40000}"/>
    <cellStyle name="Percentuale 52 3 8" xfId="25554" xr:uid="{00000000-0005-0000-0000-000051C40000}"/>
    <cellStyle name="Percentuale 52 3 9" xfId="2058" xr:uid="{00000000-0005-0000-0000-000052C40000}"/>
    <cellStyle name="Percentuale 52 4" xfId="1411" xr:uid="{00000000-0005-0000-0000-000053C40000}"/>
    <cellStyle name="Percentuale 52 4 2" xfId="5620" xr:uid="{00000000-0005-0000-0000-000054C40000}"/>
    <cellStyle name="Percentuale 52 4 2 2" xfId="5621" xr:uid="{00000000-0005-0000-0000-000055C40000}"/>
    <cellStyle name="Percentuale 52 4 2 2 2" xfId="25570" xr:uid="{00000000-0005-0000-0000-000056C40000}"/>
    <cellStyle name="Percentuale 52 4 2 3" xfId="14258" xr:uid="{00000000-0005-0000-0000-000057C40000}"/>
    <cellStyle name="Percentuale 52 4 2 3 2" xfId="25571" xr:uid="{00000000-0005-0000-0000-000058C40000}"/>
    <cellStyle name="Percentuale 52 4 2 4" xfId="25569" xr:uid="{00000000-0005-0000-0000-000059C40000}"/>
    <cellStyle name="Percentuale 52 4 2 5" xfId="13867" xr:uid="{00000000-0005-0000-0000-00005AC40000}"/>
    <cellStyle name="Percentuale 52 4 3" xfId="5622" xr:uid="{00000000-0005-0000-0000-00005BC40000}"/>
    <cellStyle name="Percentuale 52 4 3 2" xfId="25572" xr:uid="{00000000-0005-0000-0000-00005CC40000}"/>
    <cellStyle name="Percentuale 52 4 4" xfId="25573" xr:uid="{00000000-0005-0000-0000-00005DC40000}"/>
    <cellStyle name="Percentuale 52 4 5" xfId="25574" xr:uid="{00000000-0005-0000-0000-00005EC40000}"/>
    <cellStyle name="Percentuale 52 4 5 2" xfId="45652" xr:uid="{00000000-0005-0000-0000-00005FC40000}"/>
    <cellStyle name="Percentuale 52 4 6" xfId="25575" xr:uid="{00000000-0005-0000-0000-000060C40000}"/>
    <cellStyle name="Percentuale 52 4 7" xfId="25568" xr:uid="{00000000-0005-0000-0000-000061C40000}"/>
    <cellStyle name="Percentuale 52 4 8" xfId="3155" xr:uid="{00000000-0005-0000-0000-000062C40000}"/>
    <cellStyle name="Percentuale 52 5" xfId="1412" xr:uid="{00000000-0005-0000-0000-000063C40000}"/>
    <cellStyle name="Percentuale 52 5 2" xfId="25577" xr:uid="{00000000-0005-0000-0000-000064C40000}"/>
    <cellStyle name="Percentuale 52 5 3" xfId="25578" xr:uid="{00000000-0005-0000-0000-000065C40000}"/>
    <cellStyle name="Percentuale 52 5 3 2" xfId="45653" xr:uid="{00000000-0005-0000-0000-000066C40000}"/>
    <cellStyle name="Percentuale 52 5 4" xfId="25579" xr:uid="{00000000-0005-0000-0000-000067C40000}"/>
    <cellStyle name="Percentuale 52 5 5" xfId="25576" xr:uid="{00000000-0005-0000-0000-000068C40000}"/>
    <cellStyle name="Percentuale 52 6" xfId="3152" xr:uid="{00000000-0005-0000-0000-000069C40000}"/>
    <cellStyle name="Percentuale 52 6 2" xfId="5960" xr:uid="{00000000-0005-0000-0000-00006AC40000}"/>
    <cellStyle name="Percentuale 52 6 3" xfId="25580" xr:uid="{00000000-0005-0000-0000-00006BC40000}"/>
    <cellStyle name="Percentuale 52 7" xfId="25581" xr:uid="{00000000-0005-0000-0000-00006CC40000}"/>
    <cellStyle name="Percentuale 52 7 2" xfId="45654" xr:uid="{00000000-0005-0000-0000-00006DC40000}"/>
    <cellStyle name="Percentuale 52 8" xfId="25548" xr:uid="{00000000-0005-0000-0000-00006EC40000}"/>
    <cellStyle name="Percentuale 53" xfId="1413" xr:uid="{00000000-0005-0000-0000-00006FC40000}"/>
    <cellStyle name="Percentuale 53 2" xfId="1414" xr:uid="{00000000-0005-0000-0000-000070C40000}"/>
    <cellStyle name="Percentuale 53 2 2" xfId="3157" xr:uid="{00000000-0005-0000-0000-000071C40000}"/>
    <cellStyle name="Percentuale 53 2 2 2" xfId="9916" xr:uid="{00000000-0005-0000-0000-000072C40000}"/>
    <cellStyle name="Percentuale 53 2 2 3" xfId="25584" xr:uid="{00000000-0005-0000-0000-000073C40000}"/>
    <cellStyle name="Percentuale 53 2 3" xfId="9654" xr:uid="{00000000-0005-0000-0000-000074C40000}"/>
    <cellStyle name="Percentuale 53 2 3 2" xfId="25585" xr:uid="{00000000-0005-0000-0000-000075C40000}"/>
    <cellStyle name="Percentuale 53 2 4" xfId="25586" xr:uid="{00000000-0005-0000-0000-000076C40000}"/>
    <cellStyle name="Percentuale 53 2 4 2" xfId="45655" xr:uid="{00000000-0005-0000-0000-000077C40000}"/>
    <cellStyle name="Percentuale 53 2 5" xfId="25587" xr:uid="{00000000-0005-0000-0000-000078C40000}"/>
    <cellStyle name="Percentuale 53 2 6" xfId="25583" xr:uid="{00000000-0005-0000-0000-000079C40000}"/>
    <cellStyle name="Percentuale 53 3" xfId="1415" xr:uid="{00000000-0005-0000-0000-00007AC40000}"/>
    <cellStyle name="Percentuale 53 3 2" xfId="1416" xr:uid="{00000000-0005-0000-0000-00007BC40000}"/>
    <cellStyle name="Percentuale 53 3 2 2" xfId="4761" xr:uid="{00000000-0005-0000-0000-00007CC40000}"/>
    <cellStyle name="Percentuale 53 3 2 2 2" xfId="25591" xr:uid="{00000000-0005-0000-0000-00007DC40000}"/>
    <cellStyle name="Percentuale 53 3 2 2 3" xfId="25590" xr:uid="{00000000-0005-0000-0000-00007EC40000}"/>
    <cellStyle name="Percentuale 53 3 2 3" xfId="3934" xr:uid="{00000000-0005-0000-0000-00007FC40000}"/>
    <cellStyle name="Percentuale 53 3 2 3 2" xfId="10470" xr:uid="{00000000-0005-0000-0000-000080C40000}"/>
    <cellStyle name="Percentuale 53 3 2 3 3" xfId="25592" xr:uid="{00000000-0005-0000-0000-000081C40000}"/>
    <cellStyle name="Percentuale 53 3 2 3 4" xfId="45656" xr:uid="{00000000-0005-0000-0000-000082C40000}"/>
    <cellStyle name="Percentuale 53 3 2 4" xfId="25593" xr:uid="{00000000-0005-0000-0000-000083C40000}"/>
    <cellStyle name="Percentuale 53 3 2 5" xfId="25589" xr:uid="{00000000-0005-0000-0000-000084C40000}"/>
    <cellStyle name="Percentuale 53 3 3" xfId="3158" xr:uid="{00000000-0005-0000-0000-000085C40000}"/>
    <cellStyle name="Percentuale 53 3 3 2" xfId="5623" xr:uid="{00000000-0005-0000-0000-000086C40000}"/>
    <cellStyle name="Percentuale 53 3 3 2 2" xfId="25595" xr:uid="{00000000-0005-0000-0000-000087C40000}"/>
    <cellStyle name="Percentuale 53 3 3 3" xfId="25596" xr:uid="{00000000-0005-0000-0000-000088C40000}"/>
    <cellStyle name="Percentuale 53 3 3 4" xfId="25597" xr:uid="{00000000-0005-0000-0000-000089C40000}"/>
    <cellStyle name="Percentuale 53 3 3 4 2" xfId="45657" xr:uid="{00000000-0005-0000-0000-00008AC40000}"/>
    <cellStyle name="Percentuale 53 3 3 5" xfId="25594" xr:uid="{00000000-0005-0000-0000-00008BC40000}"/>
    <cellStyle name="Percentuale 53 3 4" xfId="3424" xr:uid="{00000000-0005-0000-0000-00008CC40000}"/>
    <cellStyle name="Percentuale 53 3 4 2" xfId="10131" xr:uid="{00000000-0005-0000-0000-00008DC40000}"/>
    <cellStyle name="Percentuale 53 3 4 3" xfId="25598" xr:uid="{00000000-0005-0000-0000-00008EC40000}"/>
    <cellStyle name="Percentuale 53 3 5" xfId="7452" xr:uid="{00000000-0005-0000-0000-00008FC40000}"/>
    <cellStyle name="Percentuale 53 3 5 2" xfId="25599" xr:uid="{00000000-0005-0000-0000-000090C40000}"/>
    <cellStyle name="Percentuale 53 3 6" xfId="25600" xr:uid="{00000000-0005-0000-0000-000091C40000}"/>
    <cellStyle name="Percentuale 53 3 6 2" xfId="45658" xr:uid="{00000000-0005-0000-0000-000092C40000}"/>
    <cellStyle name="Percentuale 53 3 7" xfId="25601" xr:uid="{00000000-0005-0000-0000-000093C40000}"/>
    <cellStyle name="Percentuale 53 3 8" xfId="25588" xr:uid="{00000000-0005-0000-0000-000094C40000}"/>
    <cellStyle name="Percentuale 53 3 9" xfId="2059" xr:uid="{00000000-0005-0000-0000-000095C40000}"/>
    <cellStyle name="Percentuale 53 4" xfId="1417" xr:uid="{00000000-0005-0000-0000-000096C40000}"/>
    <cellStyle name="Percentuale 53 4 2" xfId="5624" xr:uid="{00000000-0005-0000-0000-000097C40000}"/>
    <cellStyle name="Percentuale 53 4 2 2" xfId="5625" xr:uid="{00000000-0005-0000-0000-000098C40000}"/>
    <cellStyle name="Percentuale 53 4 2 2 2" xfId="25604" xr:uid="{00000000-0005-0000-0000-000099C40000}"/>
    <cellStyle name="Percentuale 53 4 2 3" xfId="14259" xr:uid="{00000000-0005-0000-0000-00009AC40000}"/>
    <cellStyle name="Percentuale 53 4 2 3 2" xfId="25605" xr:uid="{00000000-0005-0000-0000-00009BC40000}"/>
    <cellStyle name="Percentuale 53 4 2 4" xfId="25603" xr:uid="{00000000-0005-0000-0000-00009CC40000}"/>
    <cellStyle name="Percentuale 53 4 2 5" xfId="13868" xr:uid="{00000000-0005-0000-0000-00009DC40000}"/>
    <cellStyle name="Percentuale 53 4 3" xfId="5626" xr:uid="{00000000-0005-0000-0000-00009EC40000}"/>
    <cellStyle name="Percentuale 53 4 3 2" xfId="25606" xr:uid="{00000000-0005-0000-0000-00009FC40000}"/>
    <cellStyle name="Percentuale 53 4 4" xfId="25607" xr:uid="{00000000-0005-0000-0000-0000A0C40000}"/>
    <cellStyle name="Percentuale 53 4 5" xfId="25608" xr:uid="{00000000-0005-0000-0000-0000A1C40000}"/>
    <cellStyle name="Percentuale 53 4 5 2" xfId="45659" xr:uid="{00000000-0005-0000-0000-0000A2C40000}"/>
    <cellStyle name="Percentuale 53 4 6" xfId="25609" xr:uid="{00000000-0005-0000-0000-0000A3C40000}"/>
    <cellStyle name="Percentuale 53 4 7" xfId="25602" xr:uid="{00000000-0005-0000-0000-0000A4C40000}"/>
    <cellStyle name="Percentuale 53 4 8" xfId="3159" xr:uid="{00000000-0005-0000-0000-0000A5C40000}"/>
    <cellStyle name="Percentuale 53 5" xfId="1418" xr:uid="{00000000-0005-0000-0000-0000A6C40000}"/>
    <cellStyle name="Percentuale 53 5 2" xfId="25611" xr:uid="{00000000-0005-0000-0000-0000A7C40000}"/>
    <cellStyle name="Percentuale 53 5 3" xfId="25612" xr:uid="{00000000-0005-0000-0000-0000A8C40000}"/>
    <cellStyle name="Percentuale 53 5 3 2" xfId="45660" xr:uid="{00000000-0005-0000-0000-0000A9C40000}"/>
    <cellStyle name="Percentuale 53 5 4" xfId="25613" xr:uid="{00000000-0005-0000-0000-0000AAC40000}"/>
    <cellStyle name="Percentuale 53 5 5" xfId="25610" xr:uid="{00000000-0005-0000-0000-0000ABC40000}"/>
    <cellStyle name="Percentuale 53 6" xfId="3156" xr:uid="{00000000-0005-0000-0000-0000ACC40000}"/>
    <cellStyle name="Percentuale 53 6 2" xfId="5961" xr:uid="{00000000-0005-0000-0000-0000ADC40000}"/>
    <cellStyle name="Percentuale 53 6 3" xfId="25614" xr:uid="{00000000-0005-0000-0000-0000AEC40000}"/>
    <cellStyle name="Percentuale 53 7" xfId="25615" xr:uid="{00000000-0005-0000-0000-0000AFC40000}"/>
    <cellStyle name="Percentuale 53 7 2" xfId="45661" xr:uid="{00000000-0005-0000-0000-0000B0C40000}"/>
    <cellStyle name="Percentuale 53 8" xfId="25582" xr:uid="{00000000-0005-0000-0000-0000B1C40000}"/>
    <cellStyle name="Percentuale 54" xfId="1419" xr:uid="{00000000-0005-0000-0000-0000B2C40000}"/>
    <cellStyle name="Percentuale 54 2" xfId="1420" xr:uid="{00000000-0005-0000-0000-0000B3C40000}"/>
    <cellStyle name="Percentuale 54 2 2" xfId="3161" xr:uid="{00000000-0005-0000-0000-0000B4C40000}"/>
    <cellStyle name="Percentuale 54 2 2 2" xfId="9917" xr:uid="{00000000-0005-0000-0000-0000B5C40000}"/>
    <cellStyle name="Percentuale 54 2 2 3" xfId="25618" xr:uid="{00000000-0005-0000-0000-0000B6C40000}"/>
    <cellStyle name="Percentuale 54 2 3" xfId="9655" xr:uid="{00000000-0005-0000-0000-0000B7C40000}"/>
    <cellStyle name="Percentuale 54 2 3 2" xfId="25619" xr:uid="{00000000-0005-0000-0000-0000B8C40000}"/>
    <cellStyle name="Percentuale 54 2 4" xfId="25620" xr:uid="{00000000-0005-0000-0000-0000B9C40000}"/>
    <cellStyle name="Percentuale 54 2 4 2" xfId="45662" xr:uid="{00000000-0005-0000-0000-0000BAC40000}"/>
    <cellStyle name="Percentuale 54 2 5" xfId="25621" xr:uid="{00000000-0005-0000-0000-0000BBC40000}"/>
    <cellStyle name="Percentuale 54 2 6" xfId="25617" xr:uid="{00000000-0005-0000-0000-0000BCC40000}"/>
    <cellStyle name="Percentuale 54 3" xfId="1421" xr:uid="{00000000-0005-0000-0000-0000BDC40000}"/>
    <cellStyle name="Percentuale 54 3 2" xfId="1422" xr:uid="{00000000-0005-0000-0000-0000BEC40000}"/>
    <cellStyle name="Percentuale 54 3 2 2" xfId="4762" xr:uid="{00000000-0005-0000-0000-0000BFC40000}"/>
    <cellStyle name="Percentuale 54 3 2 2 2" xfId="25625" xr:uid="{00000000-0005-0000-0000-0000C0C40000}"/>
    <cellStyle name="Percentuale 54 3 2 2 3" xfId="25624" xr:uid="{00000000-0005-0000-0000-0000C1C40000}"/>
    <cellStyle name="Percentuale 54 3 2 3" xfId="3935" xr:uid="{00000000-0005-0000-0000-0000C2C40000}"/>
    <cellStyle name="Percentuale 54 3 2 3 2" xfId="10471" xr:uid="{00000000-0005-0000-0000-0000C3C40000}"/>
    <cellStyle name="Percentuale 54 3 2 3 3" xfId="25626" xr:uid="{00000000-0005-0000-0000-0000C4C40000}"/>
    <cellStyle name="Percentuale 54 3 2 3 4" xfId="45663" xr:uid="{00000000-0005-0000-0000-0000C5C40000}"/>
    <cellStyle name="Percentuale 54 3 2 4" xfId="25627" xr:uid="{00000000-0005-0000-0000-0000C6C40000}"/>
    <cellStyle name="Percentuale 54 3 2 5" xfId="25623" xr:uid="{00000000-0005-0000-0000-0000C7C40000}"/>
    <cellStyle name="Percentuale 54 3 3" xfId="3162" xr:uid="{00000000-0005-0000-0000-0000C8C40000}"/>
    <cellStyle name="Percentuale 54 3 3 2" xfId="5627" xr:uid="{00000000-0005-0000-0000-0000C9C40000}"/>
    <cellStyle name="Percentuale 54 3 3 2 2" xfId="25629" xr:uid="{00000000-0005-0000-0000-0000CAC40000}"/>
    <cellStyle name="Percentuale 54 3 3 3" xfId="25630" xr:uid="{00000000-0005-0000-0000-0000CBC40000}"/>
    <cellStyle name="Percentuale 54 3 3 4" xfId="25631" xr:uid="{00000000-0005-0000-0000-0000CCC40000}"/>
    <cellStyle name="Percentuale 54 3 3 4 2" xfId="45664" xr:uid="{00000000-0005-0000-0000-0000CDC40000}"/>
    <cellStyle name="Percentuale 54 3 3 5" xfId="25628" xr:uid="{00000000-0005-0000-0000-0000CEC40000}"/>
    <cellStyle name="Percentuale 54 3 4" xfId="3425" xr:uid="{00000000-0005-0000-0000-0000CFC40000}"/>
    <cellStyle name="Percentuale 54 3 4 2" xfId="10132" xr:uid="{00000000-0005-0000-0000-0000D0C40000}"/>
    <cellStyle name="Percentuale 54 3 4 3" xfId="25632" xr:uid="{00000000-0005-0000-0000-0000D1C40000}"/>
    <cellStyle name="Percentuale 54 3 5" xfId="8750" xr:uid="{00000000-0005-0000-0000-0000D2C40000}"/>
    <cellStyle name="Percentuale 54 3 5 2" xfId="25633" xr:uid="{00000000-0005-0000-0000-0000D3C40000}"/>
    <cellStyle name="Percentuale 54 3 6" xfId="25634" xr:uid="{00000000-0005-0000-0000-0000D4C40000}"/>
    <cellStyle name="Percentuale 54 3 6 2" xfId="45665" xr:uid="{00000000-0005-0000-0000-0000D5C40000}"/>
    <cellStyle name="Percentuale 54 3 7" xfId="25635" xr:uid="{00000000-0005-0000-0000-0000D6C40000}"/>
    <cellStyle name="Percentuale 54 3 8" xfId="25622" xr:uid="{00000000-0005-0000-0000-0000D7C40000}"/>
    <cellStyle name="Percentuale 54 3 9" xfId="2060" xr:uid="{00000000-0005-0000-0000-0000D8C40000}"/>
    <cellStyle name="Percentuale 54 4" xfId="1423" xr:uid="{00000000-0005-0000-0000-0000D9C40000}"/>
    <cellStyle name="Percentuale 54 4 2" xfId="5628" xr:uid="{00000000-0005-0000-0000-0000DAC40000}"/>
    <cellStyle name="Percentuale 54 4 2 2" xfId="5629" xr:uid="{00000000-0005-0000-0000-0000DBC40000}"/>
    <cellStyle name="Percentuale 54 4 2 2 2" xfId="25638" xr:uid="{00000000-0005-0000-0000-0000DCC40000}"/>
    <cellStyle name="Percentuale 54 4 2 3" xfId="14260" xr:uid="{00000000-0005-0000-0000-0000DDC40000}"/>
    <cellStyle name="Percentuale 54 4 2 3 2" xfId="25639" xr:uid="{00000000-0005-0000-0000-0000DEC40000}"/>
    <cellStyle name="Percentuale 54 4 2 4" xfId="25637" xr:uid="{00000000-0005-0000-0000-0000DFC40000}"/>
    <cellStyle name="Percentuale 54 4 2 5" xfId="13869" xr:uid="{00000000-0005-0000-0000-0000E0C40000}"/>
    <cellStyle name="Percentuale 54 4 3" xfId="5630" xr:uid="{00000000-0005-0000-0000-0000E1C40000}"/>
    <cellStyle name="Percentuale 54 4 3 2" xfId="25640" xr:uid="{00000000-0005-0000-0000-0000E2C40000}"/>
    <cellStyle name="Percentuale 54 4 4" xfId="25641" xr:uid="{00000000-0005-0000-0000-0000E3C40000}"/>
    <cellStyle name="Percentuale 54 4 5" xfId="25642" xr:uid="{00000000-0005-0000-0000-0000E4C40000}"/>
    <cellStyle name="Percentuale 54 4 5 2" xfId="45666" xr:uid="{00000000-0005-0000-0000-0000E5C40000}"/>
    <cellStyle name="Percentuale 54 4 6" xfId="25643" xr:uid="{00000000-0005-0000-0000-0000E6C40000}"/>
    <cellStyle name="Percentuale 54 4 7" xfId="25636" xr:uid="{00000000-0005-0000-0000-0000E7C40000}"/>
    <cellStyle name="Percentuale 54 4 8" xfId="3163" xr:uid="{00000000-0005-0000-0000-0000E8C40000}"/>
    <cellStyle name="Percentuale 54 5" xfId="1424" xr:uid="{00000000-0005-0000-0000-0000E9C40000}"/>
    <cellStyle name="Percentuale 54 5 2" xfId="25645" xr:uid="{00000000-0005-0000-0000-0000EAC40000}"/>
    <cellStyle name="Percentuale 54 5 3" xfId="25646" xr:uid="{00000000-0005-0000-0000-0000EBC40000}"/>
    <cellStyle name="Percentuale 54 5 3 2" xfId="45667" xr:uid="{00000000-0005-0000-0000-0000ECC40000}"/>
    <cellStyle name="Percentuale 54 5 4" xfId="25647" xr:uid="{00000000-0005-0000-0000-0000EDC40000}"/>
    <cellStyle name="Percentuale 54 5 5" xfId="25644" xr:uid="{00000000-0005-0000-0000-0000EEC40000}"/>
    <cellStyle name="Percentuale 54 6" xfId="3160" xr:uid="{00000000-0005-0000-0000-0000EFC40000}"/>
    <cellStyle name="Percentuale 54 6 2" xfId="5962" xr:uid="{00000000-0005-0000-0000-0000F0C40000}"/>
    <cellStyle name="Percentuale 54 6 3" xfId="25648" xr:uid="{00000000-0005-0000-0000-0000F1C40000}"/>
    <cellStyle name="Percentuale 54 7" xfId="25649" xr:uid="{00000000-0005-0000-0000-0000F2C40000}"/>
    <cellStyle name="Percentuale 54 7 2" xfId="45668" xr:uid="{00000000-0005-0000-0000-0000F3C40000}"/>
    <cellStyle name="Percentuale 54 8" xfId="25616" xr:uid="{00000000-0005-0000-0000-0000F4C40000}"/>
    <cellStyle name="Percentuale 55" xfId="1425" xr:uid="{00000000-0005-0000-0000-0000F5C40000}"/>
    <cellStyle name="Percentuale 55 2" xfId="1426" xr:uid="{00000000-0005-0000-0000-0000F6C40000}"/>
    <cellStyle name="Percentuale 55 2 2" xfId="3165" xr:uid="{00000000-0005-0000-0000-0000F7C40000}"/>
    <cellStyle name="Percentuale 55 2 2 2" xfId="9918" xr:uid="{00000000-0005-0000-0000-0000F8C40000}"/>
    <cellStyle name="Percentuale 55 2 2 3" xfId="25652" xr:uid="{00000000-0005-0000-0000-0000F9C40000}"/>
    <cellStyle name="Percentuale 55 2 3" xfId="9656" xr:uid="{00000000-0005-0000-0000-0000FAC40000}"/>
    <cellStyle name="Percentuale 55 2 3 2" xfId="25653" xr:uid="{00000000-0005-0000-0000-0000FBC40000}"/>
    <cellStyle name="Percentuale 55 2 4" xfId="25654" xr:uid="{00000000-0005-0000-0000-0000FCC40000}"/>
    <cellStyle name="Percentuale 55 2 4 2" xfId="45669" xr:uid="{00000000-0005-0000-0000-0000FDC40000}"/>
    <cellStyle name="Percentuale 55 2 5" xfId="25655" xr:uid="{00000000-0005-0000-0000-0000FEC40000}"/>
    <cellStyle name="Percentuale 55 2 6" xfId="25651" xr:uid="{00000000-0005-0000-0000-0000FFC40000}"/>
    <cellStyle name="Percentuale 55 3" xfId="1427" xr:uid="{00000000-0005-0000-0000-000000C50000}"/>
    <cellStyle name="Percentuale 55 3 2" xfId="1428" xr:uid="{00000000-0005-0000-0000-000001C50000}"/>
    <cellStyle name="Percentuale 55 3 2 2" xfId="4763" xr:uid="{00000000-0005-0000-0000-000002C50000}"/>
    <cellStyle name="Percentuale 55 3 2 2 2" xfId="25659" xr:uid="{00000000-0005-0000-0000-000003C50000}"/>
    <cellStyle name="Percentuale 55 3 2 2 3" xfId="25658" xr:uid="{00000000-0005-0000-0000-000004C50000}"/>
    <cellStyle name="Percentuale 55 3 2 3" xfId="3936" xr:uid="{00000000-0005-0000-0000-000005C50000}"/>
    <cellStyle name="Percentuale 55 3 2 3 2" xfId="10472" xr:uid="{00000000-0005-0000-0000-000006C50000}"/>
    <cellStyle name="Percentuale 55 3 2 3 3" xfId="25660" xr:uid="{00000000-0005-0000-0000-000007C50000}"/>
    <cellStyle name="Percentuale 55 3 2 3 4" xfId="45670" xr:uid="{00000000-0005-0000-0000-000008C50000}"/>
    <cellStyle name="Percentuale 55 3 2 4" xfId="25661" xr:uid="{00000000-0005-0000-0000-000009C50000}"/>
    <cellStyle name="Percentuale 55 3 2 5" xfId="25657" xr:uid="{00000000-0005-0000-0000-00000AC50000}"/>
    <cellStyle name="Percentuale 55 3 3" xfId="3166" xr:uid="{00000000-0005-0000-0000-00000BC50000}"/>
    <cellStyle name="Percentuale 55 3 3 2" xfId="5631" xr:uid="{00000000-0005-0000-0000-00000CC50000}"/>
    <cellStyle name="Percentuale 55 3 3 2 2" xfId="25663" xr:uid="{00000000-0005-0000-0000-00000DC50000}"/>
    <cellStyle name="Percentuale 55 3 3 3" xfId="25664" xr:uid="{00000000-0005-0000-0000-00000EC50000}"/>
    <cellStyle name="Percentuale 55 3 3 4" xfId="25665" xr:uid="{00000000-0005-0000-0000-00000FC50000}"/>
    <cellStyle name="Percentuale 55 3 3 4 2" xfId="45671" xr:uid="{00000000-0005-0000-0000-000010C50000}"/>
    <cellStyle name="Percentuale 55 3 3 5" xfId="25662" xr:uid="{00000000-0005-0000-0000-000011C50000}"/>
    <cellStyle name="Percentuale 55 3 4" xfId="3426" xr:uid="{00000000-0005-0000-0000-000012C50000}"/>
    <cellStyle name="Percentuale 55 3 4 2" xfId="10133" xr:uid="{00000000-0005-0000-0000-000013C50000}"/>
    <cellStyle name="Percentuale 55 3 4 3" xfId="25666" xr:uid="{00000000-0005-0000-0000-000014C50000}"/>
    <cellStyle name="Percentuale 55 3 5" xfId="7393" xr:uid="{00000000-0005-0000-0000-000015C50000}"/>
    <cellStyle name="Percentuale 55 3 5 2" xfId="25667" xr:uid="{00000000-0005-0000-0000-000016C50000}"/>
    <cellStyle name="Percentuale 55 3 6" xfId="25668" xr:uid="{00000000-0005-0000-0000-000017C50000}"/>
    <cellStyle name="Percentuale 55 3 6 2" xfId="45672" xr:uid="{00000000-0005-0000-0000-000018C50000}"/>
    <cellStyle name="Percentuale 55 3 7" xfId="25669" xr:uid="{00000000-0005-0000-0000-000019C50000}"/>
    <cellStyle name="Percentuale 55 3 8" xfId="25656" xr:uid="{00000000-0005-0000-0000-00001AC50000}"/>
    <cellStyle name="Percentuale 55 3 9" xfId="2061" xr:uid="{00000000-0005-0000-0000-00001BC50000}"/>
    <cellStyle name="Percentuale 55 4" xfId="1429" xr:uid="{00000000-0005-0000-0000-00001CC50000}"/>
    <cellStyle name="Percentuale 55 4 2" xfId="5632" xr:uid="{00000000-0005-0000-0000-00001DC50000}"/>
    <cellStyle name="Percentuale 55 4 2 2" xfId="5633" xr:uid="{00000000-0005-0000-0000-00001EC50000}"/>
    <cellStyle name="Percentuale 55 4 2 2 2" xfId="25672" xr:uid="{00000000-0005-0000-0000-00001FC50000}"/>
    <cellStyle name="Percentuale 55 4 2 3" xfId="14261" xr:uid="{00000000-0005-0000-0000-000020C50000}"/>
    <cellStyle name="Percentuale 55 4 2 3 2" xfId="25673" xr:uid="{00000000-0005-0000-0000-000021C50000}"/>
    <cellStyle name="Percentuale 55 4 2 4" xfId="25671" xr:uid="{00000000-0005-0000-0000-000022C50000}"/>
    <cellStyle name="Percentuale 55 4 2 5" xfId="13870" xr:uid="{00000000-0005-0000-0000-000023C50000}"/>
    <cellStyle name="Percentuale 55 4 3" xfId="5634" xr:uid="{00000000-0005-0000-0000-000024C50000}"/>
    <cellStyle name="Percentuale 55 4 3 2" xfId="25674" xr:uid="{00000000-0005-0000-0000-000025C50000}"/>
    <cellStyle name="Percentuale 55 4 4" xfId="25675" xr:uid="{00000000-0005-0000-0000-000026C50000}"/>
    <cellStyle name="Percentuale 55 4 5" xfId="25676" xr:uid="{00000000-0005-0000-0000-000027C50000}"/>
    <cellStyle name="Percentuale 55 4 5 2" xfId="45673" xr:uid="{00000000-0005-0000-0000-000028C50000}"/>
    <cellStyle name="Percentuale 55 4 6" xfId="25677" xr:uid="{00000000-0005-0000-0000-000029C50000}"/>
    <cellStyle name="Percentuale 55 4 7" xfId="25670" xr:uid="{00000000-0005-0000-0000-00002AC50000}"/>
    <cellStyle name="Percentuale 55 4 8" xfId="3167" xr:uid="{00000000-0005-0000-0000-00002BC50000}"/>
    <cellStyle name="Percentuale 55 5" xfId="1430" xr:uid="{00000000-0005-0000-0000-00002CC50000}"/>
    <cellStyle name="Percentuale 55 5 2" xfId="25679" xr:uid="{00000000-0005-0000-0000-00002DC50000}"/>
    <cellStyle name="Percentuale 55 5 3" xfId="25680" xr:uid="{00000000-0005-0000-0000-00002EC50000}"/>
    <cellStyle name="Percentuale 55 5 3 2" xfId="45674" xr:uid="{00000000-0005-0000-0000-00002FC50000}"/>
    <cellStyle name="Percentuale 55 5 4" xfId="25681" xr:uid="{00000000-0005-0000-0000-000030C50000}"/>
    <cellStyle name="Percentuale 55 5 5" xfId="25678" xr:uid="{00000000-0005-0000-0000-000031C50000}"/>
    <cellStyle name="Percentuale 55 6" xfId="3164" xr:uid="{00000000-0005-0000-0000-000032C50000}"/>
    <cellStyle name="Percentuale 55 6 2" xfId="5963" xr:uid="{00000000-0005-0000-0000-000033C50000}"/>
    <cellStyle name="Percentuale 55 6 3" xfId="25682" xr:uid="{00000000-0005-0000-0000-000034C50000}"/>
    <cellStyle name="Percentuale 55 7" xfId="25683" xr:uid="{00000000-0005-0000-0000-000035C50000}"/>
    <cellStyle name="Percentuale 55 7 2" xfId="45675" xr:uid="{00000000-0005-0000-0000-000036C50000}"/>
    <cellStyle name="Percentuale 55 8" xfId="25650" xr:uid="{00000000-0005-0000-0000-000037C50000}"/>
    <cellStyle name="Percentuale 56" xfId="1431" xr:uid="{00000000-0005-0000-0000-000038C50000}"/>
    <cellStyle name="Percentuale 56 2" xfId="1432" xr:uid="{00000000-0005-0000-0000-000039C50000}"/>
    <cellStyle name="Percentuale 56 2 2" xfId="3169" xr:uid="{00000000-0005-0000-0000-00003AC50000}"/>
    <cellStyle name="Percentuale 56 2 2 2" xfId="9919" xr:uid="{00000000-0005-0000-0000-00003BC50000}"/>
    <cellStyle name="Percentuale 56 2 2 3" xfId="25686" xr:uid="{00000000-0005-0000-0000-00003CC50000}"/>
    <cellStyle name="Percentuale 56 2 3" xfId="9657" xr:uid="{00000000-0005-0000-0000-00003DC50000}"/>
    <cellStyle name="Percentuale 56 2 3 2" xfId="25687" xr:uid="{00000000-0005-0000-0000-00003EC50000}"/>
    <cellStyle name="Percentuale 56 2 4" xfId="25688" xr:uid="{00000000-0005-0000-0000-00003FC50000}"/>
    <cellStyle name="Percentuale 56 2 4 2" xfId="45676" xr:uid="{00000000-0005-0000-0000-000040C50000}"/>
    <cellStyle name="Percentuale 56 2 5" xfId="25689" xr:uid="{00000000-0005-0000-0000-000041C50000}"/>
    <cellStyle name="Percentuale 56 2 6" xfId="25685" xr:uid="{00000000-0005-0000-0000-000042C50000}"/>
    <cellStyle name="Percentuale 56 3" xfId="1433" xr:uid="{00000000-0005-0000-0000-000043C50000}"/>
    <cellStyle name="Percentuale 56 3 2" xfId="1434" xr:uid="{00000000-0005-0000-0000-000044C50000}"/>
    <cellStyle name="Percentuale 56 3 2 2" xfId="4764" xr:uid="{00000000-0005-0000-0000-000045C50000}"/>
    <cellStyle name="Percentuale 56 3 2 2 2" xfId="25693" xr:uid="{00000000-0005-0000-0000-000046C50000}"/>
    <cellStyle name="Percentuale 56 3 2 2 3" xfId="25692" xr:uid="{00000000-0005-0000-0000-000047C50000}"/>
    <cellStyle name="Percentuale 56 3 2 3" xfId="3937" xr:uid="{00000000-0005-0000-0000-000048C50000}"/>
    <cellStyle name="Percentuale 56 3 2 3 2" xfId="10473" xr:uid="{00000000-0005-0000-0000-000049C50000}"/>
    <cellStyle name="Percentuale 56 3 2 3 3" xfId="25694" xr:uid="{00000000-0005-0000-0000-00004AC50000}"/>
    <cellStyle name="Percentuale 56 3 2 3 4" xfId="45677" xr:uid="{00000000-0005-0000-0000-00004BC50000}"/>
    <cellStyle name="Percentuale 56 3 2 4" xfId="25695" xr:uid="{00000000-0005-0000-0000-00004CC50000}"/>
    <cellStyle name="Percentuale 56 3 2 5" xfId="25691" xr:uid="{00000000-0005-0000-0000-00004DC50000}"/>
    <cellStyle name="Percentuale 56 3 3" xfId="3170" xr:uid="{00000000-0005-0000-0000-00004EC50000}"/>
    <cellStyle name="Percentuale 56 3 3 2" xfId="5635" xr:uid="{00000000-0005-0000-0000-00004FC50000}"/>
    <cellStyle name="Percentuale 56 3 3 2 2" xfId="25697" xr:uid="{00000000-0005-0000-0000-000050C50000}"/>
    <cellStyle name="Percentuale 56 3 3 3" xfId="25698" xr:uid="{00000000-0005-0000-0000-000051C50000}"/>
    <cellStyle name="Percentuale 56 3 3 4" xfId="25699" xr:uid="{00000000-0005-0000-0000-000052C50000}"/>
    <cellStyle name="Percentuale 56 3 3 4 2" xfId="45678" xr:uid="{00000000-0005-0000-0000-000053C50000}"/>
    <cellStyle name="Percentuale 56 3 3 5" xfId="25696" xr:uid="{00000000-0005-0000-0000-000054C50000}"/>
    <cellStyle name="Percentuale 56 3 4" xfId="3427" xr:uid="{00000000-0005-0000-0000-000055C50000}"/>
    <cellStyle name="Percentuale 56 3 4 2" xfId="10134" xr:uid="{00000000-0005-0000-0000-000056C50000}"/>
    <cellStyle name="Percentuale 56 3 4 3" xfId="25700" xr:uid="{00000000-0005-0000-0000-000057C50000}"/>
    <cellStyle name="Percentuale 56 3 5" xfId="8572" xr:uid="{00000000-0005-0000-0000-000058C50000}"/>
    <cellStyle name="Percentuale 56 3 5 2" xfId="25701" xr:uid="{00000000-0005-0000-0000-000059C50000}"/>
    <cellStyle name="Percentuale 56 3 6" xfId="25702" xr:uid="{00000000-0005-0000-0000-00005AC50000}"/>
    <cellStyle name="Percentuale 56 3 6 2" xfId="45679" xr:uid="{00000000-0005-0000-0000-00005BC50000}"/>
    <cellStyle name="Percentuale 56 3 7" xfId="25703" xr:uid="{00000000-0005-0000-0000-00005CC50000}"/>
    <cellStyle name="Percentuale 56 3 8" xfId="25690" xr:uid="{00000000-0005-0000-0000-00005DC50000}"/>
    <cellStyle name="Percentuale 56 3 9" xfId="2062" xr:uid="{00000000-0005-0000-0000-00005EC50000}"/>
    <cellStyle name="Percentuale 56 4" xfId="1435" xr:uid="{00000000-0005-0000-0000-00005FC50000}"/>
    <cellStyle name="Percentuale 56 4 2" xfId="5636" xr:uid="{00000000-0005-0000-0000-000060C50000}"/>
    <cellStyle name="Percentuale 56 4 2 2" xfId="5637" xr:uid="{00000000-0005-0000-0000-000061C50000}"/>
    <cellStyle name="Percentuale 56 4 2 2 2" xfId="25706" xr:uid="{00000000-0005-0000-0000-000062C50000}"/>
    <cellStyle name="Percentuale 56 4 2 3" xfId="14262" xr:uid="{00000000-0005-0000-0000-000063C50000}"/>
    <cellStyle name="Percentuale 56 4 2 3 2" xfId="25707" xr:uid="{00000000-0005-0000-0000-000064C50000}"/>
    <cellStyle name="Percentuale 56 4 2 4" xfId="25705" xr:uid="{00000000-0005-0000-0000-000065C50000}"/>
    <cellStyle name="Percentuale 56 4 2 5" xfId="13871" xr:uid="{00000000-0005-0000-0000-000066C50000}"/>
    <cellStyle name="Percentuale 56 4 3" xfId="5638" xr:uid="{00000000-0005-0000-0000-000067C50000}"/>
    <cellStyle name="Percentuale 56 4 3 2" xfId="25708" xr:uid="{00000000-0005-0000-0000-000068C50000}"/>
    <cellStyle name="Percentuale 56 4 4" xfId="25709" xr:uid="{00000000-0005-0000-0000-000069C50000}"/>
    <cellStyle name="Percentuale 56 4 5" xfId="25710" xr:uid="{00000000-0005-0000-0000-00006AC50000}"/>
    <cellStyle name="Percentuale 56 4 5 2" xfId="45680" xr:uid="{00000000-0005-0000-0000-00006BC50000}"/>
    <cellStyle name="Percentuale 56 4 6" xfId="25711" xr:uid="{00000000-0005-0000-0000-00006CC50000}"/>
    <cellStyle name="Percentuale 56 4 7" xfId="25704" xr:uid="{00000000-0005-0000-0000-00006DC50000}"/>
    <cellStyle name="Percentuale 56 4 8" xfId="3171" xr:uid="{00000000-0005-0000-0000-00006EC50000}"/>
    <cellStyle name="Percentuale 56 5" xfId="1436" xr:uid="{00000000-0005-0000-0000-00006FC50000}"/>
    <cellStyle name="Percentuale 56 5 2" xfId="25713" xr:uid="{00000000-0005-0000-0000-000070C50000}"/>
    <cellStyle name="Percentuale 56 5 3" xfId="25714" xr:uid="{00000000-0005-0000-0000-000071C50000}"/>
    <cellStyle name="Percentuale 56 5 3 2" xfId="45681" xr:uid="{00000000-0005-0000-0000-000072C50000}"/>
    <cellStyle name="Percentuale 56 5 4" xfId="25715" xr:uid="{00000000-0005-0000-0000-000073C50000}"/>
    <cellStyle name="Percentuale 56 5 5" xfId="25712" xr:uid="{00000000-0005-0000-0000-000074C50000}"/>
    <cellStyle name="Percentuale 56 6" xfId="3168" xr:uid="{00000000-0005-0000-0000-000075C50000}"/>
    <cellStyle name="Percentuale 56 6 2" xfId="5964" xr:uid="{00000000-0005-0000-0000-000076C50000}"/>
    <cellStyle name="Percentuale 56 6 3" xfId="25716" xr:uid="{00000000-0005-0000-0000-000077C50000}"/>
    <cellStyle name="Percentuale 56 7" xfId="25717" xr:uid="{00000000-0005-0000-0000-000078C50000}"/>
    <cellStyle name="Percentuale 56 7 2" xfId="45682" xr:uid="{00000000-0005-0000-0000-000079C50000}"/>
    <cellStyle name="Percentuale 56 8" xfId="25684" xr:uid="{00000000-0005-0000-0000-00007AC50000}"/>
    <cellStyle name="Percentuale 57" xfId="1437" xr:uid="{00000000-0005-0000-0000-00007BC50000}"/>
    <cellStyle name="Percentuale 57 2" xfId="1438" xr:uid="{00000000-0005-0000-0000-00007CC50000}"/>
    <cellStyle name="Percentuale 57 2 2" xfId="3173" xr:uid="{00000000-0005-0000-0000-00007DC50000}"/>
    <cellStyle name="Percentuale 57 2 2 2" xfId="9920" xr:uid="{00000000-0005-0000-0000-00007EC50000}"/>
    <cellStyle name="Percentuale 57 2 2 3" xfId="25720" xr:uid="{00000000-0005-0000-0000-00007FC50000}"/>
    <cellStyle name="Percentuale 57 2 3" xfId="9658" xr:uid="{00000000-0005-0000-0000-000080C50000}"/>
    <cellStyle name="Percentuale 57 2 3 2" xfId="25721" xr:uid="{00000000-0005-0000-0000-000081C50000}"/>
    <cellStyle name="Percentuale 57 2 4" xfId="25722" xr:uid="{00000000-0005-0000-0000-000082C50000}"/>
    <cellStyle name="Percentuale 57 2 4 2" xfId="45683" xr:uid="{00000000-0005-0000-0000-000083C50000}"/>
    <cellStyle name="Percentuale 57 2 5" xfId="25723" xr:uid="{00000000-0005-0000-0000-000084C50000}"/>
    <cellStyle name="Percentuale 57 2 6" xfId="25719" xr:uid="{00000000-0005-0000-0000-000085C50000}"/>
    <cellStyle name="Percentuale 57 3" xfId="1439" xr:uid="{00000000-0005-0000-0000-000086C50000}"/>
    <cellStyle name="Percentuale 57 3 2" xfId="1440" xr:uid="{00000000-0005-0000-0000-000087C50000}"/>
    <cellStyle name="Percentuale 57 3 2 2" xfId="4765" xr:uid="{00000000-0005-0000-0000-000088C50000}"/>
    <cellStyle name="Percentuale 57 3 2 2 2" xfId="25727" xr:uid="{00000000-0005-0000-0000-000089C50000}"/>
    <cellStyle name="Percentuale 57 3 2 2 3" xfId="25726" xr:uid="{00000000-0005-0000-0000-00008AC50000}"/>
    <cellStyle name="Percentuale 57 3 2 3" xfId="3938" xr:uid="{00000000-0005-0000-0000-00008BC50000}"/>
    <cellStyle name="Percentuale 57 3 2 3 2" xfId="10474" xr:uid="{00000000-0005-0000-0000-00008CC50000}"/>
    <cellStyle name="Percentuale 57 3 2 3 3" xfId="25728" xr:uid="{00000000-0005-0000-0000-00008DC50000}"/>
    <cellStyle name="Percentuale 57 3 2 3 4" xfId="45684" xr:uid="{00000000-0005-0000-0000-00008EC50000}"/>
    <cellStyle name="Percentuale 57 3 2 4" xfId="25729" xr:uid="{00000000-0005-0000-0000-00008FC50000}"/>
    <cellStyle name="Percentuale 57 3 2 5" xfId="25725" xr:uid="{00000000-0005-0000-0000-000090C50000}"/>
    <cellStyle name="Percentuale 57 3 3" xfId="3174" xr:uid="{00000000-0005-0000-0000-000091C50000}"/>
    <cellStyle name="Percentuale 57 3 3 2" xfId="5639" xr:uid="{00000000-0005-0000-0000-000092C50000}"/>
    <cellStyle name="Percentuale 57 3 3 2 2" xfId="25731" xr:uid="{00000000-0005-0000-0000-000093C50000}"/>
    <cellStyle name="Percentuale 57 3 3 3" xfId="25732" xr:uid="{00000000-0005-0000-0000-000094C50000}"/>
    <cellStyle name="Percentuale 57 3 3 4" xfId="25733" xr:uid="{00000000-0005-0000-0000-000095C50000}"/>
    <cellStyle name="Percentuale 57 3 3 4 2" xfId="45685" xr:uid="{00000000-0005-0000-0000-000096C50000}"/>
    <cellStyle name="Percentuale 57 3 3 5" xfId="25730" xr:uid="{00000000-0005-0000-0000-000097C50000}"/>
    <cellStyle name="Percentuale 57 3 4" xfId="3428" xr:uid="{00000000-0005-0000-0000-000098C50000}"/>
    <cellStyle name="Percentuale 57 3 4 2" xfId="10135" xr:uid="{00000000-0005-0000-0000-000099C50000}"/>
    <cellStyle name="Percentuale 57 3 4 3" xfId="25734" xr:uid="{00000000-0005-0000-0000-00009AC50000}"/>
    <cellStyle name="Percentuale 57 3 5" xfId="8741" xr:uid="{00000000-0005-0000-0000-00009BC50000}"/>
    <cellStyle name="Percentuale 57 3 5 2" xfId="25735" xr:uid="{00000000-0005-0000-0000-00009CC50000}"/>
    <cellStyle name="Percentuale 57 3 6" xfId="25736" xr:uid="{00000000-0005-0000-0000-00009DC50000}"/>
    <cellStyle name="Percentuale 57 3 6 2" xfId="45686" xr:uid="{00000000-0005-0000-0000-00009EC50000}"/>
    <cellStyle name="Percentuale 57 3 7" xfId="25737" xr:uid="{00000000-0005-0000-0000-00009FC50000}"/>
    <cellStyle name="Percentuale 57 3 8" xfId="25724" xr:uid="{00000000-0005-0000-0000-0000A0C50000}"/>
    <cellStyle name="Percentuale 57 3 9" xfId="2063" xr:uid="{00000000-0005-0000-0000-0000A1C50000}"/>
    <cellStyle name="Percentuale 57 4" xfId="1441" xr:uid="{00000000-0005-0000-0000-0000A2C50000}"/>
    <cellStyle name="Percentuale 57 4 2" xfId="5640" xr:uid="{00000000-0005-0000-0000-0000A3C50000}"/>
    <cellStyle name="Percentuale 57 4 2 2" xfId="5641" xr:uid="{00000000-0005-0000-0000-0000A4C50000}"/>
    <cellStyle name="Percentuale 57 4 2 2 2" xfId="25740" xr:uid="{00000000-0005-0000-0000-0000A5C50000}"/>
    <cellStyle name="Percentuale 57 4 2 3" xfId="14263" xr:uid="{00000000-0005-0000-0000-0000A6C50000}"/>
    <cellStyle name="Percentuale 57 4 2 3 2" xfId="25741" xr:uid="{00000000-0005-0000-0000-0000A7C50000}"/>
    <cellStyle name="Percentuale 57 4 2 4" xfId="25739" xr:uid="{00000000-0005-0000-0000-0000A8C50000}"/>
    <cellStyle name="Percentuale 57 4 2 5" xfId="13873" xr:uid="{00000000-0005-0000-0000-0000A9C50000}"/>
    <cellStyle name="Percentuale 57 4 3" xfId="5642" xr:uid="{00000000-0005-0000-0000-0000AAC50000}"/>
    <cellStyle name="Percentuale 57 4 3 2" xfId="25742" xr:uid="{00000000-0005-0000-0000-0000ABC50000}"/>
    <cellStyle name="Percentuale 57 4 4" xfId="25743" xr:uid="{00000000-0005-0000-0000-0000ACC50000}"/>
    <cellStyle name="Percentuale 57 4 5" xfId="25744" xr:uid="{00000000-0005-0000-0000-0000ADC50000}"/>
    <cellStyle name="Percentuale 57 4 5 2" xfId="45687" xr:uid="{00000000-0005-0000-0000-0000AEC50000}"/>
    <cellStyle name="Percentuale 57 4 6" xfId="25745" xr:uid="{00000000-0005-0000-0000-0000AFC50000}"/>
    <cellStyle name="Percentuale 57 4 7" xfId="25738" xr:uid="{00000000-0005-0000-0000-0000B0C50000}"/>
    <cellStyle name="Percentuale 57 4 8" xfId="3175" xr:uid="{00000000-0005-0000-0000-0000B1C50000}"/>
    <cellStyle name="Percentuale 57 5" xfId="1442" xr:uid="{00000000-0005-0000-0000-0000B2C50000}"/>
    <cellStyle name="Percentuale 57 5 2" xfId="25747" xr:uid="{00000000-0005-0000-0000-0000B3C50000}"/>
    <cellStyle name="Percentuale 57 5 3" xfId="25748" xr:uid="{00000000-0005-0000-0000-0000B4C50000}"/>
    <cellStyle name="Percentuale 57 5 3 2" xfId="45688" xr:uid="{00000000-0005-0000-0000-0000B5C50000}"/>
    <cellStyle name="Percentuale 57 5 4" xfId="25749" xr:uid="{00000000-0005-0000-0000-0000B6C50000}"/>
    <cellStyle name="Percentuale 57 5 5" xfId="25746" xr:uid="{00000000-0005-0000-0000-0000B7C50000}"/>
    <cellStyle name="Percentuale 57 6" xfId="3172" xr:uid="{00000000-0005-0000-0000-0000B8C50000}"/>
    <cellStyle name="Percentuale 57 6 2" xfId="5965" xr:uid="{00000000-0005-0000-0000-0000B9C50000}"/>
    <cellStyle name="Percentuale 57 6 3" xfId="25750" xr:uid="{00000000-0005-0000-0000-0000BAC50000}"/>
    <cellStyle name="Percentuale 57 7" xfId="25751" xr:uid="{00000000-0005-0000-0000-0000BBC50000}"/>
    <cellStyle name="Percentuale 57 7 2" xfId="45689" xr:uid="{00000000-0005-0000-0000-0000BCC50000}"/>
    <cellStyle name="Percentuale 57 8" xfId="25718" xr:uid="{00000000-0005-0000-0000-0000BDC50000}"/>
    <cellStyle name="Percentuale 58" xfId="1443" xr:uid="{00000000-0005-0000-0000-0000BEC50000}"/>
    <cellStyle name="Percentuale 58 2" xfId="1444" xr:uid="{00000000-0005-0000-0000-0000BFC50000}"/>
    <cellStyle name="Percentuale 58 2 2" xfId="3177" xr:uid="{00000000-0005-0000-0000-0000C0C50000}"/>
    <cellStyle name="Percentuale 58 2 2 2" xfId="9921" xr:uid="{00000000-0005-0000-0000-0000C1C50000}"/>
    <cellStyle name="Percentuale 58 2 2 3" xfId="25754" xr:uid="{00000000-0005-0000-0000-0000C2C50000}"/>
    <cellStyle name="Percentuale 58 2 3" xfId="9659" xr:uid="{00000000-0005-0000-0000-0000C3C50000}"/>
    <cellStyle name="Percentuale 58 2 3 2" xfId="25755" xr:uid="{00000000-0005-0000-0000-0000C4C50000}"/>
    <cellStyle name="Percentuale 58 2 4" xfId="25756" xr:uid="{00000000-0005-0000-0000-0000C5C50000}"/>
    <cellStyle name="Percentuale 58 2 4 2" xfId="45690" xr:uid="{00000000-0005-0000-0000-0000C6C50000}"/>
    <cellStyle name="Percentuale 58 2 5" xfId="25757" xr:uid="{00000000-0005-0000-0000-0000C7C50000}"/>
    <cellStyle name="Percentuale 58 2 6" xfId="25753" xr:uid="{00000000-0005-0000-0000-0000C8C50000}"/>
    <cellStyle name="Percentuale 58 3" xfId="1445" xr:uid="{00000000-0005-0000-0000-0000C9C50000}"/>
    <cellStyle name="Percentuale 58 3 2" xfId="1446" xr:uid="{00000000-0005-0000-0000-0000CAC50000}"/>
    <cellStyle name="Percentuale 58 3 2 2" xfId="4766" xr:uid="{00000000-0005-0000-0000-0000CBC50000}"/>
    <cellStyle name="Percentuale 58 3 2 2 2" xfId="25761" xr:uid="{00000000-0005-0000-0000-0000CCC50000}"/>
    <cellStyle name="Percentuale 58 3 2 2 3" xfId="25760" xr:uid="{00000000-0005-0000-0000-0000CDC50000}"/>
    <cellStyle name="Percentuale 58 3 2 3" xfId="3939" xr:uid="{00000000-0005-0000-0000-0000CEC50000}"/>
    <cellStyle name="Percentuale 58 3 2 3 2" xfId="10475" xr:uid="{00000000-0005-0000-0000-0000CFC50000}"/>
    <cellStyle name="Percentuale 58 3 2 3 3" xfId="25762" xr:uid="{00000000-0005-0000-0000-0000D0C50000}"/>
    <cellStyle name="Percentuale 58 3 2 3 4" xfId="45691" xr:uid="{00000000-0005-0000-0000-0000D1C50000}"/>
    <cellStyle name="Percentuale 58 3 2 4" xfId="25763" xr:uid="{00000000-0005-0000-0000-0000D2C50000}"/>
    <cellStyle name="Percentuale 58 3 2 5" xfId="25759" xr:uid="{00000000-0005-0000-0000-0000D3C50000}"/>
    <cellStyle name="Percentuale 58 3 3" xfId="3178" xr:uid="{00000000-0005-0000-0000-0000D4C50000}"/>
    <cellStyle name="Percentuale 58 3 3 2" xfId="5643" xr:uid="{00000000-0005-0000-0000-0000D5C50000}"/>
    <cellStyle name="Percentuale 58 3 3 2 2" xfId="25765" xr:uid="{00000000-0005-0000-0000-0000D6C50000}"/>
    <cellStyle name="Percentuale 58 3 3 3" xfId="25766" xr:uid="{00000000-0005-0000-0000-0000D7C50000}"/>
    <cellStyle name="Percentuale 58 3 3 4" xfId="25767" xr:uid="{00000000-0005-0000-0000-0000D8C50000}"/>
    <cellStyle name="Percentuale 58 3 3 4 2" xfId="45692" xr:uid="{00000000-0005-0000-0000-0000D9C50000}"/>
    <cellStyle name="Percentuale 58 3 3 5" xfId="25764" xr:uid="{00000000-0005-0000-0000-0000DAC50000}"/>
    <cellStyle name="Percentuale 58 3 4" xfId="3429" xr:uid="{00000000-0005-0000-0000-0000DBC50000}"/>
    <cellStyle name="Percentuale 58 3 4 2" xfId="10136" xr:uid="{00000000-0005-0000-0000-0000DCC50000}"/>
    <cellStyle name="Percentuale 58 3 4 3" xfId="25768" xr:uid="{00000000-0005-0000-0000-0000DDC50000}"/>
    <cellStyle name="Percentuale 58 3 5" xfId="8613" xr:uid="{00000000-0005-0000-0000-0000DEC50000}"/>
    <cellStyle name="Percentuale 58 3 5 2" xfId="25769" xr:uid="{00000000-0005-0000-0000-0000DFC50000}"/>
    <cellStyle name="Percentuale 58 3 6" xfId="25770" xr:uid="{00000000-0005-0000-0000-0000E0C50000}"/>
    <cellStyle name="Percentuale 58 3 6 2" xfId="45693" xr:uid="{00000000-0005-0000-0000-0000E1C50000}"/>
    <cellStyle name="Percentuale 58 3 7" xfId="25771" xr:uid="{00000000-0005-0000-0000-0000E2C50000}"/>
    <cellStyle name="Percentuale 58 3 8" xfId="25758" xr:uid="{00000000-0005-0000-0000-0000E3C50000}"/>
    <cellStyle name="Percentuale 58 3 9" xfId="2064" xr:uid="{00000000-0005-0000-0000-0000E4C50000}"/>
    <cellStyle name="Percentuale 58 4" xfId="1447" xr:uid="{00000000-0005-0000-0000-0000E5C50000}"/>
    <cellStyle name="Percentuale 58 4 2" xfId="5644" xr:uid="{00000000-0005-0000-0000-0000E6C50000}"/>
    <cellStyle name="Percentuale 58 4 2 2" xfId="5645" xr:uid="{00000000-0005-0000-0000-0000E7C50000}"/>
    <cellStyle name="Percentuale 58 4 2 2 2" xfId="25774" xr:uid="{00000000-0005-0000-0000-0000E8C50000}"/>
    <cellStyle name="Percentuale 58 4 2 3" xfId="14264" xr:uid="{00000000-0005-0000-0000-0000E9C50000}"/>
    <cellStyle name="Percentuale 58 4 2 3 2" xfId="25775" xr:uid="{00000000-0005-0000-0000-0000EAC50000}"/>
    <cellStyle name="Percentuale 58 4 2 4" xfId="25773" xr:uid="{00000000-0005-0000-0000-0000EBC50000}"/>
    <cellStyle name="Percentuale 58 4 2 5" xfId="13874" xr:uid="{00000000-0005-0000-0000-0000ECC50000}"/>
    <cellStyle name="Percentuale 58 4 3" xfId="5646" xr:uid="{00000000-0005-0000-0000-0000EDC50000}"/>
    <cellStyle name="Percentuale 58 4 3 2" xfId="25776" xr:uid="{00000000-0005-0000-0000-0000EEC50000}"/>
    <cellStyle name="Percentuale 58 4 4" xfId="25777" xr:uid="{00000000-0005-0000-0000-0000EFC50000}"/>
    <cellStyle name="Percentuale 58 4 5" xfId="25778" xr:uid="{00000000-0005-0000-0000-0000F0C50000}"/>
    <cellStyle name="Percentuale 58 4 5 2" xfId="45694" xr:uid="{00000000-0005-0000-0000-0000F1C50000}"/>
    <cellStyle name="Percentuale 58 4 6" xfId="25779" xr:uid="{00000000-0005-0000-0000-0000F2C50000}"/>
    <cellStyle name="Percentuale 58 4 7" xfId="25772" xr:uid="{00000000-0005-0000-0000-0000F3C50000}"/>
    <cellStyle name="Percentuale 58 4 8" xfId="3179" xr:uid="{00000000-0005-0000-0000-0000F4C50000}"/>
    <cellStyle name="Percentuale 58 5" xfId="1448" xr:uid="{00000000-0005-0000-0000-0000F5C50000}"/>
    <cellStyle name="Percentuale 58 5 2" xfId="25781" xr:uid="{00000000-0005-0000-0000-0000F6C50000}"/>
    <cellStyle name="Percentuale 58 5 3" xfId="25782" xr:uid="{00000000-0005-0000-0000-0000F7C50000}"/>
    <cellStyle name="Percentuale 58 5 3 2" xfId="45695" xr:uid="{00000000-0005-0000-0000-0000F8C50000}"/>
    <cellStyle name="Percentuale 58 5 4" xfId="25783" xr:uid="{00000000-0005-0000-0000-0000F9C50000}"/>
    <cellStyle name="Percentuale 58 5 5" xfId="25780" xr:uid="{00000000-0005-0000-0000-0000FAC50000}"/>
    <cellStyle name="Percentuale 58 6" xfId="3176" xr:uid="{00000000-0005-0000-0000-0000FBC50000}"/>
    <cellStyle name="Percentuale 58 6 2" xfId="5966" xr:uid="{00000000-0005-0000-0000-0000FCC50000}"/>
    <cellStyle name="Percentuale 58 6 3" xfId="25784" xr:uid="{00000000-0005-0000-0000-0000FDC50000}"/>
    <cellStyle name="Percentuale 58 7" xfId="25785" xr:uid="{00000000-0005-0000-0000-0000FEC50000}"/>
    <cellStyle name="Percentuale 58 7 2" xfId="45696" xr:uid="{00000000-0005-0000-0000-0000FFC50000}"/>
    <cellStyle name="Percentuale 58 8" xfId="25752" xr:uid="{00000000-0005-0000-0000-000000C60000}"/>
    <cellStyle name="Percentuale 59" xfId="1449" xr:uid="{00000000-0005-0000-0000-000001C60000}"/>
    <cellStyle name="Percentuale 59 2" xfId="1450" xr:uid="{00000000-0005-0000-0000-000002C60000}"/>
    <cellStyle name="Percentuale 59 2 2" xfId="3181" xr:uid="{00000000-0005-0000-0000-000003C60000}"/>
    <cellStyle name="Percentuale 59 2 2 2" xfId="9922" xr:uid="{00000000-0005-0000-0000-000004C60000}"/>
    <cellStyle name="Percentuale 59 2 2 3" xfId="25788" xr:uid="{00000000-0005-0000-0000-000005C60000}"/>
    <cellStyle name="Percentuale 59 2 3" xfId="9660" xr:uid="{00000000-0005-0000-0000-000006C60000}"/>
    <cellStyle name="Percentuale 59 2 3 2" xfId="25789" xr:uid="{00000000-0005-0000-0000-000007C60000}"/>
    <cellStyle name="Percentuale 59 2 4" xfId="25790" xr:uid="{00000000-0005-0000-0000-000008C60000}"/>
    <cellStyle name="Percentuale 59 2 4 2" xfId="45697" xr:uid="{00000000-0005-0000-0000-000009C60000}"/>
    <cellStyle name="Percentuale 59 2 5" xfId="25791" xr:uid="{00000000-0005-0000-0000-00000AC60000}"/>
    <cellStyle name="Percentuale 59 2 6" xfId="25787" xr:uid="{00000000-0005-0000-0000-00000BC60000}"/>
    <cellStyle name="Percentuale 59 3" xfId="1451" xr:uid="{00000000-0005-0000-0000-00000CC60000}"/>
    <cellStyle name="Percentuale 59 3 2" xfId="1452" xr:uid="{00000000-0005-0000-0000-00000DC60000}"/>
    <cellStyle name="Percentuale 59 3 2 2" xfId="4767" xr:uid="{00000000-0005-0000-0000-00000EC60000}"/>
    <cellStyle name="Percentuale 59 3 2 2 2" xfId="25795" xr:uid="{00000000-0005-0000-0000-00000FC60000}"/>
    <cellStyle name="Percentuale 59 3 2 2 3" xfId="25794" xr:uid="{00000000-0005-0000-0000-000010C60000}"/>
    <cellStyle name="Percentuale 59 3 2 3" xfId="3940" xr:uid="{00000000-0005-0000-0000-000011C60000}"/>
    <cellStyle name="Percentuale 59 3 2 3 2" xfId="10476" xr:uid="{00000000-0005-0000-0000-000012C60000}"/>
    <cellStyle name="Percentuale 59 3 2 3 3" xfId="25796" xr:uid="{00000000-0005-0000-0000-000013C60000}"/>
    <cellStyle name="Percentuale 59 3 2 3 4" xfId="45698" xr:uid="{00000000-0005-0000-0000-000014C60000}"/>
    <cellStyle name="Percentuale 59 3 2 4" xfId="25797" xr:uid="{00000000-0005-0000-0000-000015C60000}"/>
    <cellStyle name="Percentuale 59 3 2 5" xfId="25793" xr:uid="{00000000-0005-0000-0000-000016C60000}"/>
    <cellStyle name="Percentuale 59 3 3" xfId="3182" xr:uid="{00000000-0005-0000-0000-000017C60000}"/>
    <cellStyle name="Percentuale 59 3 3 2" xfId="5647" xr:uid="{00000000-0005-0000-0000-000018C60000}"/>
    <cellStyle name="Percentuale 59 3 3 2 2" xfId="25799" xr:uid="{00000000-0005-0000-0000-000019C60000}"/>
    <cellStyle name="Percentuale 59 3 3 3" xfId="25800" xr:uid="{00000000-0005-0000-0000-00001AC60000}"/>
    <cellStyle name="Percentuale 59 3 3 4" xfId="25801" xr:uid="{00000000-0005-0000-0000-00001BC60000}"/>
    <cellStyle name="Percentuale 59 3 3 4 2" xfId="45699" xr:uid="{00000000-0005-0000-0000-00001CC60000}"/>
    <cellStyle name="Percentuale 59 3 3 5" xfId="25798" xr:uid="{00000000-0005-0000-0000-00001DC60000}"/>
    <cellStyle name="Percentuale 59 3 4" xfId="3430" xr:uid="{00000000-0005-0000-0000-00001EC60000}"/>
    <cellStyle name="Percentuale 59 3 4 2" xfId="10137" xr:uid="{00000000-0005-0000-0000-00001FC60000}"/>
    <cellStyle name="Percentuale 59 3 4 3" xfId="25802" xr:uid="{00000000-0005-0000-0000-000020C60000}"/>
    <cellStyle name="Percentuale 59 3 5" xfId="7459" xr:uid="{00000000-0005-0000-0000-000021C60000}"/>
    <cellStyle name="Percentuale 59 3 5 2" xfId="25803" xr:uid="{00000000-0005-0000-0000-000022C60000}"/>
    <cellStyle name="Percentuale 59 3 6" xfId="25804" xr:uid="{00000000-0005-0000-0000-000023C60000}"/>
    <cellStyle name="Percentuale 59 3 6 2" xfId="45700" xr:uid="{00000000-0005-0000-0000-000024C60000}"/>
    <cellStyle name="Percentuale 59 3 7" xfId="25805" xr:uid="{00000000-0005-0000-0000-000025C60000}"/>
    <cellStyle name="Percentuale 59 3 8" xfId="25792" xr:uid="{00000000-0005-0000-0000-000026C60000}"/>
    <cellStyle name="Percentuale 59 3 9" xfId="2065" xr:uid="{00000000-0005-0000-0000-000027C60000}"/>
    <cellStyle name="Percentuale 59 4" xfId="1453" xr:uid="{00000000-0005-0000-0000-000028C60000}"/>
    <cellStyle name="Percentuale 59 4 2" xfId="5648" xr:uid="{00000000-0005-0000-0000-000029C60000}"/>
    <cellStyle name="Percentuale 59 4 2 2" xfId="5649" xr:uid="{00000000-0005-0000-0000-00002AC60000}"/>
    <cellStyle name="Percentuale 59 4 2 2 2" xfId="25808" xr:uid="{00000000-0005-0000-0000-00002BC60000}"/>
    <cellStyle name="Percentuale 59 4 2 3" xfId="14265" xr:uid="{00000000-0005-0000-0000-00002CC60000}"/>
    <cellStyle name="Percentuale 59 4 2 3 2" xfId="25809" xr:uid="{00000000-0005-0000-0000-00002DC60000}"/>
    <cellStyle name="Percentuale 59 4 2 4" xfId="25807" xr:uid="{00000000-0005-0000-0000-00002EC60000}"/>
    <cellStyle name="Percentuale 59 4 2 5" xfId="13875" xr:uid="{00000000-0005-0000-0000-00002FC60000}"/>
    <cellStyle name="Percentuale 59 4 3" xfId="5650" xr:uid="{00000000-0005-0000-0000-000030C60000}"/>
    <cellStyle name="Percentuale 59 4 3 2" xfId="25810" xr:uid="{00000000-0005-0000-0000-000031C60000}"/>
    <cellStyle name="Percentuale 59 4 4" xfId="25811" xr:uid="{00000000-0005-0000-0000-000032C60000}"/>
    <cellStyle name="Percentuale 59 4 5" xfId="25812" xr:uid="{00000000-0005-0000-0000-000033C60000}"/>
    <cellStyle name="Percentuale 59 4 5 2" xfId="45701" xr:uid="{00000000-0005-0000-0000-000034C60000}"/>
    <cellStyle name="Percentuale 59 4 6" xfId="25813" xr:uid="{00000000-0005-0000-0000-000035C60000}"/>
    <cellStyle name="Percentuale 59 4 7" xfId="25806" xr:uid="{00000000-0005-0000-0000-000036C60000}"/>
    <cellStyle name="Percentuale 59 4 8" xfId="3183" xr:uid="{00000000-0005-0000-0000-000037C60000}"/>
    <cellStyle name="Percentuale 59 5" xfId="1454" xr:uid="{00000000-0005-0000-0000-000038C60000}"/>
    <cellStyle name="Percentuale 59 5 2" xfId="25815" xr:uid="{00000000-0005-0000-0000-000039C60000}"/>
    <cellStyle name="Percentuale 59 5 3" xfId="25816" xr:uid="{00000000-0005-0000-0000-00003AC60000}"/>
    <cellStyle name="Percentuale 59 5 3 2" xfId="45702" xr:uid="{00000000-0005-0000-0000-00003BC60000}"/>
    <cellStyle name="Percentuale 59 5 4" xfId="25817" xr:uid="{00000000-0005-0000-0000-00003CC60000}"/>
    <cellStyle name="Percentuale 59 5 5" xfId="25814" xr:uid="{00000000-0005-0000-0000-00003DC60000}"/>
    <cellStyle name="Percentuale 59 6" xfId="3180" xr:uid="{00000000-0005-0000-0000-00003EC60000}"/>
    <cellStyle name="Percentuale 59 6 2" xfId="5967" xr:uid="{00000000-0005-0000-0000-00003FC60000}"/>
    <cellStyle name="Percentuale 59 6 3" xfId="25818" xr:uid="{00000000-0005-0000-0000-000040C60000}"/>
    <cellStyle name="Percentuale 59 7" xfId="25819" xr:uid="{00000000-0005-0000-0000-000041C60000}"/>
    <cellStyle name="Percentuale 59 7 2" xfId="45703" xr:uid="{00000000-0005-0000-0000-000042C60000}"/>
    <cellStyle name="Percentuale 59 8" xfId="25786" xr:uid="{00000000-0005-0000-0000-000043C60000}"/>
    <cellStyle name="Percentuale 6" xfId="1455" xr:uid="{00000000-0005-0000-0000-000044C60000}"/>
    <cellStyle name="Percentuale 6 2" xfId="1456" xr:uid="{00000000-0005-0000-0000-000045C60000}"/>
    <cellStyle name="Percentuale 6 2 2" xfId="3185" xr:uid="{00000000-0005-0000-0000-000046C60000}"/>
    <cellStyle name="Percentuale 6 2 2 2" xfId="9923" xr:uid="{00000000-0005-0000-0000-000047C60000}"/>
    <cellStyle name="Percentuale 6 2 2 3" xfId="25822" xr:uid="{00000000-0005-0000-0000-000048C60000}"/>
    <cellStyle name="Percentuale 6 2 3" xfId="9661" xr:uid="{00000000-0005-0000-0000-000049C60000}"/>
    <cellStyle name="Percentuale 6 2 3 2" xfId="25823" xr:uid="{00000000-0005-0000-0000-00004AC60000}"/>
    <cellStyle name="Percentuale 6 2 4" xfId="25824" xr:uid="{00000000-0005-0000-0000-00004BC60000}"/>
    <cellStyle name="Percentuale 6 2 4 2" xfId="45704" xr:uid="{00000000-0005-0000-0000-00004CC60000}"/>
    <cellStyle name="Percentuale 6 2 5" xfId="25825" xr:uid="{00000000-0005-0000-0000-00004DC60000}"/>
    <cellStyle name="Percentuale 6 2 6" xfId="25821" xr:uid="{00000000-0005-0000-0000-00004EC60000}"/>
    <cellStyle name="Percentuale 6 3" xfId="1457" xr:uid="{00000000-0005-0000-0000-00004FC60000}"/>
    <cellStyle name="Percentuale 6 3 2" xfId="1458" xr:uid="{00000000-0005-0000-0000-000050C60000}"/>
    <cellStyle name="Percentuale 6 3 2 2" xfId="4768" xr:uid="{00000000-0005-0000-0000-000051C60000}"/>
    <cellStyle name="Percentuale 6 3 2 2 2" xfId="25829" xr:uid="{00000000-0005-0000-0000-000052C60000}"/>
    <cellStyle name="Percentuale 6 3 2 2 3" xfId="25828" xr:uid="{00000000-0005-0000-0000-000053C60000}"/>
    <cellStyle name="Percentuale 6 3 2 3" xfId="3941" xr:uid="{00000000-0005-0000-0000-000054C60000}"/>
    <cellStyle name="Percentuale 6 3 2 3 2" xfId="10477" xr:uid="{00000000-0005-0000-0000-000055C60000}"/>
    <cellStyle name="Percentuale 6 3 2 3 3" xfId="25830" xr:uid="{00000000-0005-0000-0000-000056C60000}"/>
    <cellStyle name="Percentuale 6 3 2 3 4" xfId="45705" xr:uid="{00000000-0005-0000-0000-000057C60000}"/>
    <cellStyle name="Percentuale 6 3 2 4" xfId="25831" xr:uid="{00000000-0005-0000-0000-000058C60000}"/>
    <cellStyle name="Percentuale 6 3 2 5" xfId="25827" xr:uid="{00000000-0005-0000-0000-000059C60000}"/>
    <cellStyle name="Percentuale 6 3 3" xfId="3186" xr:uid="{00000000-0005-0000-0000-00005AC60000}"/>
    <cellStyle name="Percentuale 6 3 3 2" xfId="5651" xr:uid="{00000000-0005-0000-0000-00005BC60000}"/>
    <cellStyle name="Percentuale 6 3 3 2 2" xfId="25833" xr:uid="{00000000-0005-0000-0000-00005CC60000}"/>
    <cellStyle name="Percentuale 6 3 3 3" xfId="25834" xr:uid="{00000000-0005-0000-0000-00005DC60000}"/>
    <cellStyle name="Percentuale 6 3 3 4" xfId="25835" xr:uid="{00000000-0005-0000-0000-00005EC60000}"/>
    <cellStyle name="Percentuale 6 3 3 4 2" xfId="45706" xr:uid="{00000000-0005-0000-0000-00005FC60000}"/>
    <cellStyle name="Percentuale 6 3 3 5" xfId="25832" xr:uid="{00000000-0005-0000-0000-000060C60000}"/>
    <cellStyle name="Percentuale 6 3 4" xfId="3431" xr:uid="{00000000-0005-0000-0000-000061C60000}"/>
    <cellStyle name="Percentuale 6 3 4 2" xfId="10138" xr:uid="{00000000-0005-0000-0000-000062C60000}"/>
    <cellStyle name="Percentuale 6 3 4 3" xfId="25836" xr:uid="{00000000-0005-0000-0000-000063C60000}"/>
    <cellStyle name="Percentuale 6 3 5" xfId="8612" xr:uid="{00000000-0005-0000-0000-000064C60000}"/>
    <cellStyle name="Percentuale 6 3 5 2" xfId="25837" xr:uid="{00000000-0005-0000-0000-000065C60000}"/>
    <cellStyle name="Percentuale 6 3 6" xfId="25838" xr:uid="{00000000-0005-0000-0000-000066C60000}"/>
    <cellStyle name="Percentuale 6 3 6 2" xfId="45707" xr:uid="{00000000-0005-0000-0000-000067C60000}"/>
    <cellStyle name="Percentuale 6 3 7" xfId="25839" xr:uid="{00000000-0005-0000-0000-000068C60000}"/>
    <cellStyle name="Percentuale 6 3 8" xfId="25826" xr:uid="{00000000-0005-0000-0000-000069C60000}"/>
    <cellStyle name="Percentuale 6 3 9" xfId="2066" xr:uid="{00000000-0005-0000-0000-00006AC60000}"/>
    <cellStyle name="Percentuale 6 4" xfId="1459" xr:uid="{00000000-0005-0000-0000-00006BC60000}"/>
    <cellStyle name="Percentuale 6 4 2" xfId="5652" xr:uid="{00000000-0005-0000-0000-00006CC60000}"/>
    <cellStyle name="Percentuale 6 4 2 2" xfId="5653" xr:uid="{00000000-0005-0000-0000-00006DC60000}"/>
    <cellStyle name="Percentuale 6 4 2 2 2" xfId="25842" xr:uid="{00000000-0005-0000-0000-00006EC60000}"/>
    <cellStyle name="Percentuale 6 4 2 3" xfId="14266" xr:uid="{00000000-0005-0000-0000-00006FC60000}"/>
    <cellStyle name="Percentuale 6 4 2 3 2" xfId="25843" xr:uid="{00000000-0005-0000-0000-000070C60000}"/>
    <cellStyle name="Percentuale 6 4 2 4" xfId="25841" xr:uid="{00000000-0005-0000-0000-000071C60000}"/>
    <cellStyle name="Percentuale 6 4 2 5" xfId="13876" xr:uid="{00000000-0005-0000-0000-000072C60000}"/>
    <cellStyle name="Percentuale 6 4 3" xfId="5654" xr:uid="{00000000-0005-0000-0000-000073C60000}"/>
    <cellStyle name="Percentuale 6 4 3 2" xfId="25844" xr:uid="{00000000-0005-0000-0000-000074C60000}"/>
    <cellStyle name="Percentuale 6 4 4" xfId="25845" xr:uid="{00000000-0005-0000-0000-000075C60000}"/>
    <cellStyle name="Percentuale 6 4 5" xfId="25846" xr:uid="{00000000-0005-0000-0000-000076C60000}"/>
    <cellStyle name="Percentuale 6 4 5 2" xfId="45708" xr:uid="{00000000-0005-0000-0000-000077C60000}"/>
    <cellStyle name="Percentuale 6 4 6" xfId="25847" xr:uid="{00000000-0005-0000-0000-000078C60000}"/>
    <cellStyle name="Percentuale 6 4 7" xfId="25840" xr:uid="{00000000-0005-0000-0000-000079C60000}"/>
    <cellStyle name="Percentuale 6 4 8" xfId="3187" xr:uid="{00000000-0005-0000-0000-00007AC60000}"/>
    <cellStyle name="Percentuale 6 5" xfId="1460" xr:uid="{00000000-0005-0000-0000-00007BC60000}"/>
    <cellStyle name="Percentuale 6 5 2" xfId="25849" xr:uid="{00000000-0005-0000-0000-00007CC60000}"/>
    <cellStyle name="Percentuale 6 5 3" xfId="25850" xr:uid="{00000000-0005-0000-0000-00007DC60000}"/>
    <cellStyle name="Percentuale 6 5 3 2" xfId="45709" xr:uid="{00000000-0005-0000-0000-00007EC60000}"/>
    <cellStyle name="Percentuale 6 5 4" xfId="25851" xr:uid="{00000000-0005-0000-0000-00007FC60000}"/>
    <cellStyle name="Percentuale 6 5 5" xfId="25848" xr:uid="{00000000-0005-0000-0000-000080C60000}"/>
    <cellStyle name="Percentuale 6 6" xfId="3184" xr:uid="{00000000-0005-0000-0000-000081C60000}"/>
    <cellStyle name="Percentuale 6 6 2" xfId="5968" xr:uid="{00000000-0005-0000-0000-000082C60000}"/>
    <cellStyle name="Percentuale 6 6 3" xfId="25852" xr:uid="{00000000-0005-0000-0000-000083C60000}"/>
    <cellStyle name="Percentuale 6 7" xfId="25853" xr:uid="{00000000-0005-0000-0000-000084C60000}"/>
    <cellStyle name="Percentuale 6 7 2" xfId="45710" xr:uid="{00000000-0005-0000-0000-000085C60000}"/>
    <cellStyle name="Percentuale 6 8" xfId="25820" xr:uid="{00000000-0005-0000-0000-000086C60000}"/>
    <cellStyle name="Percentuale 60" xfId="1461" xr:uid="{00000000-0005-0000-0000-000087C60000}"/>
    <cellStyle name="Percentuale 60 2" xfId="1462" xr:uid="{00000000-0005-0000-0000-000088C60000}"/>
    <cellStyle name="Percentuale 60 2 2" xfId="3189" xr:uid="{00000000-0005-0000-0000-000089C60000}"/>
    <cellStyle name="Percentuale 60 2 2 2" xfId="9924" xr:uid="{00000000-0005-0000-0000-00008AC60000}"/>
    <cellStyle name="Percentuale 60 2 2 3" xfId="25856" xr:uid="{00000000-0005-0000-0000-00008BC60000}"/>
    <cellStyle name="Percentuale 60 2 3" xfId="9662" xr:uid="{00000000-0005-0000-0000-00008CC60000}"/>
    <cellStyle name="Percentuale 60 2 3 2" xfId="25857" xr:uid="{00000000-0005-0000-0000-00008DC60000}"/>
    <cellStyle name="Percentuale 60 2 4" xfId="25858" xr:uid="{00000000-0005-0000-0000-00008EC60000}"/>
    <cellStyle name="Percentuale 60 2 4 2" xfId="45711" xr:uid="{00000000-0005-0000-0000-00008FC60000}"/>
    <cellStyle name="Percentuale 60 2 5" xfId="25859" xr:uid="{00000000-0005-0000-0000-000090C60000}"/>
    <cellStyle name="Percentuale 60 2 6" xfId="25855" xr:uid="{00000000-0005-0000-0000-000091C60000}"/>
    <cellStyle name="Percentuale 60 3" xfId="1463" xr:uid="{00000000-0005-0000-0000-000092C60000}"/>
    <cellStyle name="Percentuale 60 3 2" xfId="1464" xr:uid="{00000000-0005-0000-0000-000093C60000}"/>
    <cellStyle name="Percentuale 60 3 2 2" xfId="4769" xr:uid="{00000000-0005-0000-0000-000094C60000}"/>
    <cellStyle name="Percentuale 60 3 2 2 2" xfId="25863" xr:uid="{00000000-0005-0000-0000-000095C60000}"/>
    <cellStyle name="Percentuale 60 3 2 2 3" xfId="25862" xr:uid="{00000000-0005-0000-0000-000096C60000}"/>
    <cellStyle name="Percentuale 60 3 2 3" xfId="3942" xr:uid="{00000000-0005-0000-0000-000097C60000}"/>
    <cellStyle name="Percentuale 60 3 2 3 2" xfId="10478" xr:uid="{00000000-0005-0000-0000-000098C60000}"/>
    <cellStyle name="Percentuale 60 3 2 3 3" xfId="25864" xr:uid="{00000000-0005-0000-0000-000099C60000}"/>
    <cellStyle name="Percentuale 60 3 2 3 4" xfId="45712" xr:uid="{00000000-0005-0000-0000-00009AC60000}"/>
    <cellStyle name="Percentuale 60 3 2 4" xfId="25865" xr:uid="{00000000-0005-0000-0000-00009BC60000}"/>
    <cellStyle name="Percentuale 60 3 2 5" xfId="25861" xr:uid="{00000000-0005-0000-0000-00009CC60000}"/>
    <cellStyle name="Percentuale 60 3 3" xfId="3190" xr:uid="{00000000-0005-0000-0000-00009DC60000}"/>
    <cellStyle name="Percentuale 60 3 3 2" xfId="5655" xr:uid="{00000000-0005-0000-0000-00009EC60000}"/>
    <cellStyle name="Percentuale 60 3 3 2 2" xfId="25867" xr:uid="{00000000-0005-0000-0000-00009FC60000}"/>
    <cellStyle name="Percentuale 60 3 3 3" xfId="25868" xr:uid="{00000000-0005-0000-0000-0000A0C60000}"/>
    <cellStyle name="Percentuale 60 3 3 4" xfId="25869" xr:uid="{00000000-0005-0000-0000-0000A1C60000}"/>
    <cellStyle name="Percentuale 60 3 3 4 2" xfId="45713" xr:uid="{00000000-0005-0000-0000-0000A2C60000}"/>
    <cellStyle name="Percentuale 60 3 3 5" xfId="25866" xr:uid="{00000000-0005-0000-0000-0000A3C60000}"/>
    <cellStyle name="Percentuale 60 3 4" xfId="3432" xr:uid="{00000000-0005-0000-0000-0000A4C60000}"/>
    <cellStyle name="Percentuale 60 3 4 2" xfId="10139" xr:uid="{00000000-0005-0000-0000-0000A5C60000}"/>
    <cellStyle name="Percentuale 60 3 4 3" xfId="25870" xr:uid="{00000000-0005-0000-0000-0000A6C60000}"/>
    <cellStyle name="Percentuale 60 3 5" xfId="7504" xr:uid="{00000000-0005-0000-0000-0000A7C60000}"/>
    <cellStyle name="Percentuale 60 3 5 2" xfId="25871" xr:uid="{00000000-0005-0000-0000-0000A8C60000}"/>
    <cellStyle name="Percentuale 60 3 6" xfId="25872" xr:uid="{00000000-0005-0000-0000-0000A9C60000}"/>
    <cellStyle name="Percentuale 60 3 6 2" xfId="45714" xr:uid="{00000000-0005-0000-0000-0000AAC60000}"/>
    <cellStyle name="Percentuale 60 3 7" xfId="25873" xr:uid="{00000000-0005-0000-0000-0000ABC60000}"/>
    <cellStyle name="Percentuale 60 3 8" xfId="25860" xr:uid="{00000000-0005-0000-0000-0000ACC60000}"/>
    <cellStyle name="Percentuale 60 3 9" xfId="2067" xr:uid="{00000000-0005-0000-0000-0000ADC60000}"/>
    <cellStyle name="Percentuale 60 4" xfId="1465" xr:uid="{00000000-0005-0000-0000-0000AEC60000}"/>
    <cellStyle name="Percentuale 60 4 2" xfId="5656" xr:uid="{00000000-0005-0000-0000-0000AFC60000}"/>
    <cellStyle name="Percentuale 60 4 2 2" xfId="5657" xr:uid="{00000000-0005-0000-0000-0000B0C60000}"/>
    <cellStyle name="Percentuale 60 4 2 2 2" xfId="25876" xr:uid="{00000000-0005-0000-0000-0000B1C60000}"/>
    <cellStyle name="Percentuale 60 4 2 3" xfId="14267" xr:uid="{00000000-0005-0000-0000-0000B2C60000}"/>
    <cellStyle name="Percentuale 60 4 2 3 2" xfId="25877" xr:uid="{00000000-0005-0000-0000-0000B3C60000}"/>
    <cellStyle name="Percentuale 60 4 2 4" xfId="25875" xr:uid="{00000000-0005-0000-0000-0000B4C60000}"/>
    <cellStyle name="Percentuale 60 4 2 5" xfId="13877" xr:uid="{00000000-0005-0000-0000-0000B5C60000}"/>
    <cellStyle name="Percentuale 60 4 3" xfId="5658" xr:uid="{00000000-0005-0000-0000-0000B6C60000}"/>
    <cellStyle name="Percentuale 60 4 3 2" xfId="25878" xr:uid="{00000000-0005-0000-0000-0000B7C60000}"/>
    <cellStyle name="Percentuale 60 4 4" xfId="25879" xr:uid="{00000000-0005-0000-0000-0000B8C60000}"/>
    <cellStyle name="Percentuale 60 4 5" xfId="25880" xr:uid="{00000000-0005-0000-0000-0000B9C60000}"/>
    <cellStyle name="Percentuale 60 4 5 2" xfId="45715" xr:uid="{00000000-0005-0000-0000-0000BAC60000}"/>
    <cellStyle name="Percentuale 60 4 6" xfId="25881" xr:uid="{00000000-0005-0000-0000-0000BBC60000}"/>
    <cellStyle name="Percentuale 60 4 7" xfId="25874" xr:uid="{00000000-0005-0000-0000-0000BCC60000}"/>
    <cellStyle name="Percentuale 60 4 8" xfId="3191" xr:uid="{00000000-0005-0000-0000-0000BDC60000}"/>
    <cellStyle name="Percentuale 60 5" xfId="1466" xr:uid="{00000000-0005-0000-0000-0000BEC60000}"/>
    <cellStyle name="Percentuale 60 5 2" xfId="25883" xr:uid="{00000000-0005-0000-0000-0000BFC60000}"/>
    <cellStyle name="Percentuale 60 5 3" xfId="25884" xr:uid="{00000000-0005-0000-0000-0000C0C60000}"/>
    <cellStyle name="Percentuale 60 5 3 2" xfId="45716" xr:uid="{00000000-0005-0000-0000-0000C1C60000}"/>
    <cellStyle name="Percentuale 60 5 4" xfId="25885" xr:uid="{00000000-0005-0000-0000-0000C2C60000}"/>
    <cellStyle name="Percentuale 60 5 5" xfId="25882" xr:uid="{00000000-0005-0000-0000-0000C3C60000}"/>
    <cellStyle name="Percentuale 60 6" xfId="3188" xr:uid="{00000000-0005-0000-0000-0000C4C60000}"/>
    <cellStyle name="Percentuale 60 6 2" xfId="5969" xr:uid="{00000000-0005-0000-0000-0000C5C60000}"/>
    <cellStyle name="Percentuale 60 6 3" xfId="25886" xr:uid="{00000000-0005-0000-0000-0000C6C60000}"/>
    <cellStyle name="Percentuale 60 7" xfId="25887" xr:uid="{00000000-0005-0000-0000-0000C7C60000}"/>
    <cellStyle name="Percentuale 60 7 2" xfId="45717" xr:uid="{00000000-0005-0000-0000-0000C8C60000}"/>
    <cellStyle name="Percentuale 60 8" xfId="25854" xr:uid="{00000000-0005-0000-0000-0000C9C60000}"/>
    <cellStyle name="Percentuale 61" xfId="1467" xr:uid="{00000000-0005-0000-0000-0000CAC60000}"/>
    <cellStyle name="Percentuale 61 2" xfId="1468" xr:uid="{00000000-0005-0000-0000-0000CBC60000}"/>
    <cellStyle name="Percentuale 61 2 2" xfId="3193" xr:uid="{00000000-0005-0000-0000-0000CCC60000}"/>
    <cellStyle name="Percentuale 61 2 2 2" xfId="9925" xr:uid="{00000000-0005-0000-0000-0000CDC60000}"/>
    <cellStyle name="Percentuale 61 2 2 3" xfId="25890" xr:uid="{00000000-0005-0000-0000-0000CEC60000}"/>
    <cellStyle name="Percentuale 61 2 3" xfId="9663" xr:uid="{00000000-0005-0000-0000-0000CFC60000}"/>
    <cellStyle name="Percentuale 61 2 3 2" xfId="25891" xr:uid="{00000000-0005-0000-0000-0000D0C60000}"/>
    <cellStyle name="Percentuale 61 2 4" xfId="25892" xr:uid="{00000000-0005-0000-0000-0000D1C60000}"/>
    <cellStyle name="Percentuale 61 2 4 2" xfId="45718" xr:uid="{00000000-0005-0000-0000-0000D2C60000}"/>
    <cellStyle name="Percentuale 61 2 5" xfId="25893" xr:uid="{00000000-0005-0000-0000-0000D3C60000}"/>
    <cellStyle name="Percentuale 61 2 6" xfId="25889" xr:uid="{00000000-0005-0000-0000-0000D4C60000}"/>
    <cellStyle name="Percentuale 61 3" xfId="1469" xr:uid="{00000000-0005-0000-0000-0000D5C60000}"/>
    <cellStyle name="Percentuale 61 3 2" xfId="1470" xr:uid="{00000000-0005-0000-0000-0000D6C60000}"/>
    <cellStyle name="Percentuale 61 3 2 2" xfId="4770" xr:uid="{00000000-0005-0000-0000-0000D7C60000}"/>
    <cellStyle name="Percentuale 61 3 2 2 2" xfId="25897" xr:uid="{00000000-0005-0000-0000-0000D8C60000}"/>
    <cellStyle name="Percentuale 61 3 2 2 3" xfId="25896" xr:uid="{00000000-0005-0000-0000-0000D9C60000}"/>
    <cellStyle name="Percentuale 61 3 2 3" xfId="3943" xr:uid="{00000000-0005-0000-0000-0000DAC60000}"/>
    <cellStyle name="Percentuale 61 3 2 3 2" xfId="10479" xr:uid="{00000000-0005-0000-0000-0000DBC60000}"/>
    <cellStyle name="Percentuale 61 3 2 3 3" xfId="25898" xr:uid="{00000000-0005-0000-0000-0000DCC60000}"/>
    <cellStyle name="Percentuale 61 3 2 3 4" xfId="45719" xr:uid="{00000000-0005-0000-0000-0000DDC60000}"/>
    <cellStyle name="Percentuale 61 3 2 4" xfId="25899" xr:uid="{00000000-0005-0000-0000-0000DEC60000}"/>
    <cellStyle name="Percentuale 61 3 2 5" xfId="25895" xr:uid="{00000000-0005-0000-0000-0000DFC60000}"/>
    <cellStyle name="Percentuale 61 3 3" xfId="3194" xr:uid="{00000000-0005-0000-0000-0000E0C60000}"/>
    <cellStyle name="Percentuale 61 3 3 2" xfId="5659" xr:uid="{00000000-0005-0000-0000-0000E1C60000}"/>
    <cellStyle name="Percentuale 61 3 3 2 2" xfId="25901" xr:uid="{00000000-0005-0000-0000-0000E2C60000}"/>
    <cellStyle name="Percentuale 61 3 3 3" xfId="25902" xr:uid="{00000000-0005-0000-0000-0000E3C60000}"/>
    <cellStyle name="Percentuale 61 3 3 4" xfId="25903" xr:uid="{00000000-0005-0000-0000-0000E4C60000}"/>
    <cellStyle name="Percentuale 61 3 3 4 2" xfId="45720" xr:uid="{00000000-0005-0000-0000-0000E5C60000}"/>
    <cellStyle name="Percentuale 61 3 3 5" xfId="25900" xr:uid="{00000000-0005-0000-0000-0000E6C60000}"/>
    <cellStyle name="Percentuale 61 3 4" xfId="3433" xr:uid="{00000000-0005-0000-0000-0000E7C60000}"/>
    <cellStyle name="Percentuale 61 3 4 2" xfId="10140" xr:uid="{00000000-0005-0000-0000-0000E8C60000}"/>
    <cellStyle name="Percentuale 61 3 4 3" xfId="25904" xr:uid="{00000000-0005-0000-0000-0000E9C60000}"/>
    <cellStyle name="Percentuale 61 3 5" xfId="7503" xr:uid="{00000000-0005-0000-0000-0000EAC60000}"/>
    <cellStyle name="Percentuale 61 3 5 2" xfId="25905" xr:uid="{00000000-0005-0000-0000-0000EBC60000}"/>
    <cellStyle name="Percentuale 61 3 6" xfId="25906" xr:uid="{00000000-0005-0000-0000-0000ECC60000}"/>
    <cellStyle name="Percentuale 61 3 6 2" xfId="45721" xr:uid="{00000000-0005-0000-0000-0000EDC60000}"/>
    <cellStyle name="Percentuale 61 3 7" xfId="25907" xr:uid="{00000000-0005-0000-0000-0000EEC60000}"/>
    <cellStyle name="Percentuale 61 3 8" xfId="25894" xr:uid="{00000000-0005-0000-0000-0000EFC60000}"/>
    <cellStyle name="Percentuale 61 3 9" xfId="2068" xr:uid="{00000000-0005-0000-0000-0000F0C60000}"/>
    <cellStyle name="Percentuale 61 4" xfId="1471" xr:uid="{00000000-0005-0000-0000-0000F1C60000}"/>
    <cellStyle name="Percentuale 61 4 2" xfId="5660" xr:uid="{00000000-0005-0000-0000-0000F2C60000}"/>
    <cellStyle name="Percentuale 61 4 2 2" xfId="5661" xr:uid="{00000000-0005-0000-0000-0000F3C60000}"/>
    <cellStyle name="Percentuale 61 4 2 2 2" xfId="25910" xr:uid="{00000000-0005-0000-0000-0000F4C60000}"/>
    <cellStyle name="Percentuale 61 4 2 3" xfId="14268" xr:uid="{00000000-0005-0000-0000-0000F5C60000}"/>
    <cellStyle name="Percentuale 61 4 2 3 2" xfId="25911" xr:uid="{00000000-0005-0000-0000-0000F6C60000}"/>
    <cellStyle name="Percentuale 61 4 2 4" xfId="25909" xr:uid="{00000000-0005-0000-0000-0000F7C60000}"/>
    <cellStyle name="Percentuale 61 4 2 5" xfId="13878" xr:uid="{00000000-0005-0000-0000-0000F8C60000}"/>
    <cellStyle name="Percentuale 61 4 3" xfId="5662" xr:uid="{00000000-0005-0000-0000-0000F9C60000}"/>
    <cellStyle name="Percentuale 61 4 3 2" xfId="25912" xr:uid="{00000000-0005-0000-0000-0000FAC60000}"/>
    <cellStyle name="Percentuale 61 4 4" xfId="25913" xr:uid="{00000000-0005-0000-0000-0000FBC60000}"/>
    <cellStyle name="Percentuale 61 4 5" xfId="25914" xr:uid="{00000000-0005-0000-0000-0000FCC60000}"/>
    <cellStyle name="Percentuale 61 4 5 2" xfId="45722" xr:uid="{00000000-0005-0000-0000-0000FDC60000}"/>
    <cellStyle name="Percentuale 61 4 6" xfId="25915" xr:uid="{00000000-0005-0000-0000-0000FEC60000}"/>
    <cellStyle name="Percentuale 61 4 7" xfId="25908" xr:uid="{00000000-0005-0000-0000-0000FFC60000}"/>
    <cellStyle name="Percentuale 61 4 8" xfId="3195" xr:uid="{00000000-0005-0000-0000-000000C70000}"/>
    <cellStyle name="Percentuale 61 5" xfId="1472" xr:uid="{00000000-0005-0000-0000-000001C70000}"/>
    <cellStyle name="Percentuale 61 5 2" xfId="25917" xr:uid="{00000000-0005-0000-0000-000002C70000}"/>
    <cellStyle name="Percentuale 61 5 3" xfId="25918" xr:uid="{00000000-0005-0000-0000-000003C70000}"/>
    <cellStyle name="Percentuale 61 5 3 2" xfId="45723" xr:uid="{00000000-0005-0000-0000-000004C70000}"/>
    <cellStyle name="Percentuale 61 5 4" xfId="25919" xr:uid="{00000000-0005-0000-0000-000005C70000}"/>
    <cellStyle name="Percentuale 61 5 5" xfId="25916" xr:uid="{00000000-0005-0000-0000-000006C70000}"/>
    <cellStyle name="Percentuale 61 6" xfId="3192" xr:uid="{00000000-0005-0000-0000-000007C70000}"/>
    <cellStyle name="Percentuale 61 6 2" xfId="5970" xr:uid="{00000000-0005-0000-0000-000008C70000}"/>
    <cellStyle name="Percentuale 61 6 3" xfId="25920" xr:uid="{00000000-0005-0000-0000-000009C70000}"/>
    <cellStyle name="Percentuale 61 7" xfId="25921" xr:uid="{00000000-0005-0000-0000-00000AC70000}"/>
    <cellStyle name="Percentuale 61 7 2" xfId="45724" xr:uid="{00000000-0005-0000-0000-00000BC70000}"/>
    <cellStyle name="Percentuale 61 8" xfId="25888" xr:uid="{00000000-0005-0000-0000-00000CC70000}"/>
    <cellStyle name="Percentuale 62" xfId="1473" xr:uid="{00000000-0005-0000-0000-00000DC70000}"/>
    <cellStyle name="Percentuale 62 2" xfId="3196" xr:uid="{00000000-0005-0000-0000-00000EC70000}"/>
    <cellStyle name="Percentuale 62 2 2" xfId="9926" xr:uid="{00000000-0005-0000-0000-00000FC70000}"/>
    <cellStyle name="Percentuale 62 2 2 2" xfId="25924" xr:uid="{00000000-0005-0000-0000-000010C70000}"/>
    <cellStyle name="Percentuale 62 2 3" xfId="25923" xr:uid="{00000000-0005-0000-0000-000011C70000}"/>
    <cellStyle name="Percentuale 62 3" xfId="9664" xr:uid="{00000000-0005-0000-0000-000012C70000}"/>
    <cellStyle name="Percentuale 62 3 2" xfId="25925" xr:uid="{00000000-0005-0000-0000-000013C70000}"/>
    <cellStyle name="Percentuale 62 4" xfId="25926" xr:uid="{00000000-0005-0000-0000-000014C70000}"/>
    <cellStyle name="Percentuale 62 4 2" xfId="45725" xr:uid="{00000000-0005-0000-0000-000015C70000}"/>
    <cellStyle name="Percentuale 62 5" xfId="25922" xr:uid="{00000000-0005-0000-0000-000016C70000}"/>
    <cellStyle name="Percentuale 63" xfId="1474" xr:uid="{00000000-0005-0000-0000-000017C70000}"/>
    <cellStyle name="Percentuale 63 2" xfId="3197" xr:uid="{00000000-0005-0000-0000-000018C70000}"/>
    <cellStyle name="Percentuale 63 2 2" xfId="9927" xr:uid="{00000000-0005-0000-0000-000019C70000}"/>
    <cellStyle name="Percentuale 63 2 2 2" xfId="25929" xr:uid="{00000000-0005-0000-0000-00001AC70000}"/>
    <cellStyle name="Percentuale 63 2 3" xfId="25928" xr:uid="{00000000-0005-0000-0000-00001BC70000}"/>
    <cellStyle name="Percentuale 63 3" xfId="9665" xr:uid="{00000000-0005-0000-0000-00001CC70000}"/>
    <cellStyle name="Percentuale 63 3 2" xfId="25930" xr:uid="{00000000-0005-0000-0000-00001DC70000}"/>
    <cellStyle name="Percentuale 63 4" xfId="25931" xr:uid="{00000000-0005-0000-0000-00001EC70000}"/>
    <cellStyle name="Percentuale 63 4 2" xfId="45726" xr:uid="{00000000-0005-0000-0000-00001FC70000}"/>
    <cellStyle name="Percentuale 63 5" xfId="25927" xr:uid="{00000000-0005-0000-0000-000020C70000}"/>
    <cellStyle name="Percentuale 64" xfId="1475" xr:uid="{00000000-0005-0000-0000-000021C70000}"/>
    <cellStyle name="Percentuale 64 2" xfId="3198" xr:uid="{00000000-0005-0000-0000-000022C70000}"/>
    <cellStyle name="Percentuale 64 2 2" xfId="9928" xr:uid="{00000000-0005-0000-0000-000023C70000}"/>
    <cellStyle name="Percentuale 64 2 2 2" xfId="25934" xr:uid="{00000000-0005-0000-0000-000024C70000}"/>
    <cellStyle name="Percentuale 64 2 3" xfId="25933" xr:uid="{00000000-0005-0000-0000-000025C70000}"/>
    <cellStyle name="Percentuale 64 3" xfId="9666" xr:uid="{00000000-0005-0000-0000-000026C70000}"/>
    <cellStyle name="Percentuale 64 3 2" xfId="25935" xr:uid="{00000000-0005-0000-0000-000027C70000}"/>
    <cellStyle name="Percentuale 64 4" xfId="25936" xr:uid="{00000000-0005-0000-0000-000028C70000}"/>
    <cellStyle name="Percentuale 64 4 2" xfId="45727" xr:uid="{00000000-0005-0000-0000-000029C70000}"/>
    <cellStyle name="Percentuale 64 5" xfId="25932" xr:uid="{00000000-0005-0000-0000-00002AC70000}"/>
    <cellStyle name="Percentuale 65" xfId="1476" xr:uid="{00000000-0005-0000-0000-00002BC70000}"/>
    <cellStyle name="Percentuale 65 2" xfId="3199" xr:uid="{00000000-0005-0000-0000-00002CC70000}"/>
    <cellStyle name="Percentuale 65 2 2" xfId="9929" xr:uid="{00000000-0005-0000-0000-00002DC70000}"/>
    <cellStyle name="Percentuale 65 2 2 2" xfId="25939" xr:uid="{00000000-0005-0000-0000-00002EC70000}"/>
    <cellStyle name="Percentuale 65 2 3" xfId="25938" xr:uid="{00000000-0005-0000-0000-00002FC70000}"/>
    <cellStyle name="Percentuale 65 3" xfId="9667" xr:uid="{00000000-0005-0000-0000-000030C70000}"/>
    <cellStyle name="Percentuale 65 3 2" xfId="25940" xr:uid="{00000000-0005-0000-0000-000031C70000}"/>
    <cellStyle name="Percentuale 65 4" xfId="25941" xr:uid="{00000000-0005-0000-0000-000032C70000}"/>
    <cellStyle name="Percentuale 65 4 2" xfId="45728" xr:uid="{00000000-0005-0000-0000-000033C70000}"/>
    <cellStyle name="Percentuale 65 5" xfId="25937" xr:uid="{00000000-0005-0000-0000-000034C70000}"/>
    <cellStyle name="Percentuale 66" xfId="1477" xr:uid="{00000000-0005-0000-0000-000035C70000}"/>
    <cellStyle name="Percentuale 66 2" xfId="3200" xr:uid="{00000000-0005-0000-0000-000036C70000}"/>
    <cellStyle name="Percentuale 66 2 2" xfId="9930" xr:uid="{00000000-0005-0000-0000-000037C70000}"/>
    <cellStyle name="Percentuale 66 2 2 2" xfId="25944" xr:uid="{00000000-0005-0000-0000-000038C70000}"/>
    <cellStyle name="Percentuale 66 2 3" xfId="25943" xr:uid="{00000000-0005-0000-0000-000039C70000}"/>
    <cellStyle name="Percentuale 66 3" xfId="9668" xr:uid="{00000000-0005-0000-0000-00003AC70000}"/>
    <cellStyle name="Percentuale 66 3 2" xfId="25945" xr:uid="{00000000-0005-0000-0000-00003BC70000}"/>
    <cellStyle name="Percentuale 66 4" xfId="25946" xr:uid="{00000000-0005-0000-0000-00003CC70000}"/>
    <cellStyle name="Percentuale 66 4 2" xfId="45729" xr:uid="{00000000-0005-0000-0000-00003DC70000}"/>
    <cellStyle name="Percentuale 66 5" xfId="25942" xr:uid="{00000000-0005-0000-0000-00003EC70000}"/>
    <cellStyle name="Percentuale 67" xfId="1478" xr:uid="{00000000-0005-0000-0000-00003FC70000}"/>
    <cellStyle name="Percentuale 67 2" xfId="3201" xr:uid="{00000000-0005-0000-0000-000040C70000}"/>
    <cellStyle name="Percentuale 67 2 2" xfId="9931" xr:uid="{00000000-0005-0000-0000-000041C70000}"/>
    <cellStyle name="Percentuale 67 2 2 2" xfId="25949" xr:uid="{00000000-0005-0000-0000-000042C70000}"/>
    <cellStyle name="Percentuale 67 2 3" xfId="25948" xr:uid="{00000000-0005-0000-0000-000043C70000}"/>
    <cellStyle name="Percentuale 67 3" xfId="9669" xr:uid="{00000000-0005-0000-0000-000044C70000}"/>
    <cellStyle name="Percentuale 67 3 2" xfId="25950" xr:uid="{00000000-0005-0000-0000-000045C70000}"/>
    <cellStyle name="Percentuale 67 4" xfId="25951" xr:uid="{00000000-0005-0000-0000-000046C70000}"/>
    <cellStyle name="Percentuale 67 4 2" xfId="45730" xr:uid="{00000000-0005-0000-0000-000047C70000}"/>
    <cellStyle name="Percentuale 67 5" xfId="25947" xr:uid="{00000000-0005-0000-0000-000048C70000}"/>
    <cellStyle name="Percentuale 68" xfId="1479" xr:uid="{00000000-0005-0000-0000-000049C70000}"/>
    <cellStyle name="Percentuale 68 2" xfId="1480" xr:uid="{00000000-0005-0000-0000-00004AC70000}"/>
    <cellStyle name="Percentuale 68 2 2" xfId="3203" xr:uid="{00000000-0005-0000-0000-00004BC70000}"/>
    <cellStyle name="Percentuale 68 2 2 2" xfId="9932" xr:uid="{00000000-0005-0000-0000-00004CC70000}"/>
    <cellStyle name="Percentuale 68 2 2 3" xfId="25954" xr:uid="{00000000-0005-0000-0000-00004DC70000}"/>
    <cellStyle name="Percentuale 68 2 3" xfId="9670" xr:uid="{00000000-0005-0000-0000-00004EC70000}"/>
    <cellStyle name="Percentuale 68 2 3 2" xfId="25955" xr:uid="{00000000-0005-0000-0000-00004FC70000}"/>
    <cellStyle name="Percentuale 68 2 4" xfId="25956" xr:uid="{00000000-0005-0000-0000-000050C70000}"/>
    <cellStyle name="Percentuale 68 2 4 2" xfId="45731" xr:uid="{00000000-0005-0000-0000-000051C70000}"/>
    <cellStyle name="Percentuale 68 2 5" xfId="25957" xr:uid="{00000000-0005-0000-0000-000052C70000}"/>
    <cellStyle name="Percentuale 68 2 6" xfId="25953" xr:uid="{00000000-0005-0000-0000-000053C70000}"/>
    <cellStyle name="Percentuale 68 3" xfId="1481" xr:uid="{00000000-0005-0000-0000-000054C70000}"/>
    <cellStyle name="Percentuale 68 3 2" xfId="1482" xr:uid="{00000000-0005-0000-0000-000055C70000}"/>
    <cellStyle name="Percentuale 68 3 2 2" xfId="4771" xr:uid="{00000000-0005-0000-0000-000056C70000}"/>
    <cellStyle name="Percentuale 68 3 2 2 2" xfId="25961" xr:uid="{00000000-0005-0000-0000-000057C70000}"/>
    <cellStyle name="Percentuale 68 3 2 2 3" xfId="25960" xr:uid="{00000000-0005-0000-0000-000058C70000}"/>
    <cellStyle name="Percentuale 68 3 2 3" xfId="3944" xr:uid="{00000000-0005-0000-0000-000059C70000}"/>
    <cellStyle name="Percentuale 68 3 2 3 2" xfId="10480" xr:uid="{00000000-0005-0000-0000-00005AC70000}"/>
    <cellStyle name="Percentuale 68 3 2 3 3" xfId="25962" xr:uid="{00000000-0005-0000-0000-00005BC70000}"/>
    <cellStyle name="Percentuale 68 3 2 3 4" xfId="45732" xr:uid="{00000000-0005-0000-0000-00005CC70000}"/>
    <cellStyle name="Percentuale 68 3 2 4" xfId="25963" xr:uid="{00000000-0005-0000-0000-00005DC70000}"/>
    <cellStyle name="Percentuale 68 3 2 5" xfId="25959" xr:uid="{00000000-0005-0000-0000-00005EC70000}"/>
    <cellStyle name="Percentuale 68 3 3" xfId="3204" xr:uid="{00000000-0005-0000-0000-00005FC70000}"/>
    <cellStyle name="Percentuale 68 3 3 2" xfId="5663" xr:uid="{00000000-0005-0000-0000-000060C70000}"/>
    <cellStyle name="Percentuale 68 3 3 2 2" xfId="25965" xr:uid="{00000000-0005-0000-0000-000061C70000}"/>
    <cellStyle name="Percentuale 68 3 3 3" xfId="25966" xr:uid="{00000000-0005-0000-0000-000062C70000}"/>
    <cellStyle name="Percentuale 68 3 3 4" xfId="25967" xr:uid="{00000000-0005-0000-0000-000063C70000}"/>
    <cellStyle name="Percentuale 68 3 3 4 2" xfId="45733" xr:uid="{00000000-0005-0000-0000-000064C70000}"/>
    <cellStyle name="Percentuale 68 3 3 5" xfId="25964" xr:uid="{00000000-0005-0000-0000-000065C70000}"/>
    <cellStyle name="Percentuale 68 3 4" xfId="3434" xr:uid="{00000000-0005-0000-0000-000066C70000}"/>
    <cellStyle name="Percentuale 68 3 4 2" xfId="10141" xr:uid="{00000000-0005-0000-0000-000067C70000}"/>
    <cellStyle name="Percentuale 68 3 4 3" xfId="25968" xr:uid="{00000000-0005-0000-0000-000068C70000}"/>
    <cellStyle name="Percentuale 68 3 5" xfId="7719" xr:uid="{00000000-0005-0000-0000-000069C70000}"/>
    <cellStyle name="Percentuale 68 3 5 2" xfId="25969" xr:uid="{00000000-0005-0000-0000-00006AC70000}"/>
    <cellStyle name="Percentuale 68 3 6" xfId="25970" xr:uid="{00000000-0005-0000-0000-00006BC70000}"/>
    <cellStyle name="Percentuale 68 3 6 2" xfId="45734" xr:uid="{00000000-0005-0000-0000-00006CC70000}"/>
    <cellStyle name="Percentuale 68 3 7" xfId="25971" xr:uid="{00000000-0005-0000-0000-00006DC70000}"/>
    <cellStyle name="Percentuale 68 3 8" xfId="25958" xr:uid="{00000000-0005-0000-0000-00006EC70000}"/>
    <cellStyle name="Percentuale 68 3 9" xfId="2069" xr:uid="{00000000-0005-0000-0000-00006FC70000}"/>
    <cellStyle name="Percentuale 68 4" xfId="1483" xr:uid="{00000000-0005-0000-0000-000070C70000}"/>
    <cellStyle name="Percentuale 68 4 2" xfId="5664" xr:uid="{00000000-0005-0000-0000-000071C70000}"/>
    <cellStyle name="Percentuale 68 4 2 2" xfId="5665" xr:uid="{00000000-0005-0000-0000-000072C70000}"/>
    <cellStyle name="Percentuale 68 4 2 2 2" xfId="25974" xr:uid="{00000000-0005-0000-0000-000073C70000}"/>
    <cellStyle name="Percentuale 68 4 2 3" xfId="14269" xr:uid="{00000000-0005-0000-0000-000074C70000}"/>
    <cellStyle name="Percentuale 68 4 2 3 2" xfId="25975" xr:uid="{00000000-0005-0000-0000-000075C70000}"/>
    <cellStyle name="Percentuale 68 4 2 4" xfId="25973" xr:uid="{00000000-0005-0000-0000-000076C70000}"/>
    <cellStyle name="Percentuale 68 4 2 5" xfId="13879" xr:uid="{00000000-0005-0000-0000-000077C70000}"/>
    <cellStyle name="Percentuale 68 4 3" xfId="5666" xr:uid="{00000000-0005-0000-0000-000078C70000}"/>
    <cellStyle name="Percentuale 68 4 3 2" xfId="25976" xr:uid="{00000000-0005-0000-0000-000079C70000}"/>
    <cellStyle name="Percentuale 68 4 4" xfId="25977" xr:uid="{00000000-0005-0000-0000-00007AC70000}"/>
    <cellStyle name="Percentuale 68 4 5" xfId="25978" xr:uid="{00000000-0005-0000-0000-00007BC70000}"/>
    <cellStyle name="Percentuale 68 4 5 2" xfId="45735" xr:uid="{00000000-0005-0000-0000-00007CC70000}"/>
    <cellStyle name="Percentuale 68 4 6" xfId="25979" xr:uid="{00000000-0005-0000-0000-00007DC70000}"/>
    <cellStyle name="Percentuale 68 4 7" xfId="25972" xr:uid="{00000000-0005-0000-0000-00007EC70000}"/>
    <cellStyle name="Percentuale 68 4 8" xfId="3205" xr:uid="{00000000-0005-0000-0000-00007FC70000}"/>
    <cellStyle name="Percentuale 68 5" xfId="1484" xr:uid="{00000000-0005-0000-0000-000080C70000}"/>
    <cellStyle name="Percentuale 68 5 2" xfId="25981" xr:uid="{00000000-0005-0000-0000-000081C70000}"/>
    <cellStyle name="Percentuale 68 5 3" xfId="25982" xr:uid="{00000000-0005-0000-0000-000082C70000}"/>
    <cellStyle name="Percentuale 68 5 3 2" xfId="45736" xr:uid="{00000000-0005-0000-0000-000083C70000}"/>
    <cellStyle name="Percentuale 68 5 4" xfId="25983" xr:uid="{00000000-0005-0000-0000-000084C70000}"/>
    <cellStyle name="Percentuale 68 5 5" xfId="25980" xr:uid="{00000000-0005-0000-0000-000085C70000}"/>
    <cellStyle name="Percentuale 68 6" xfId="3202" xr:uid="{00000000-0005-0000-0000-000086C70000}"/>
    <cellStyle name="Percentuale 68 6 2" xfId="5971" xr:uid="{00000000-0005-0000-0000-000087C70000}"/>
    <cellStyle name="Percentuale 68 6 3" xfId="25984" xr:uid="{00000000-0005-0000-0000-000088C70000}"/>
    <cellStyle name="Percentuale 68 7" xfId="25985" xr:uid="{00000000-0005-0000-0000-000089C70000}"/>
    <cellStyle name="Percentuale 68 7 2" xfId="45737" xr:uid="{00000000-0005-0000-0000-00008AC70000}"/>
    <cellStyle name="Percentuale 68 8" xfId="25952" xr:uid="{00000000-0005-0000-0000-00008BC70000}"/>
    <cellStyle name="Percentuale 69" xfId="1485" xr:uid="{00000000-0005-0000-0000-00008CC70000}"/>
    <cellStyle name="Percentuale 69 2" xfId="1486" xr:uid="{00000000-0005-0000-0000-00008DC70000}"/>
    <cellStyle name="Percentuale 69 2 2" xfId="3207" xr:uid="{00000000-0005-0000-0000-00008EC70000}"/>
    <cellStyle name="Percentuale 69 2 2 2" xfId="9933" xr:uid="{00000000-0005-0000-0000-00008FC70000}"/>
    <cellStyle name="Percentuale 69 2 2 3" xfId="25988" xr:uid="{00000000-0005-0000-0000-000090C70000}"/>
    <cellStyle name="Percentuale 69 2 3" xfId="9671" xr:uid="{00000000-0005-0000-0000-000091C70000}"/>
    <cellStyle name="Percentuale 69 2 3 2" xfId="25989" xr:uid="{00000000-0005-0000-0000-000092C70000}"/>
    <cellStyle name="Percentuale 69 2 4" xfId="25990" xr:uid="{00000000-0005-0000-0000-000093C70000}"/>
    <cellStyle name="Percentuale 69 2 4 2" xfId="45738" xr:uid="{00000000-0005-0000-0000-000094C70000}"/>
    <cellStyle name="Percentuale 69 2 5" xfId="25991" xr:uid="{00000000-0005-0000-0000-000095C70000}"/>
    <cellStyle name="Percentuale 69 2 6" xfId="25987" xr:uid="{00000000-0005-0000-0000-000096C70000}"/>
    <cellStyle name="Percentuale 69 3" xfId="1487" xr:uid="{00000000-0005-0000-0000-000097C70000}"/>
    <cellStyle name="Percentuale 69 3 2" xfId="1488" xr:uid="{00000000-0005-0000-0000-000098C70000}"/>
    <cellStyle name="Percentuale 69 3 2 2" xfId="4772" xr:uid="{00000000-0005-0000-0000-000099C70000}"/>
    <cellStyle name="Percentuale 69 3 2 2 2" xfId="25995" xr:uid="{00000000-0005-0000-0000-00009AC70000}"/>
    <cellStyle name="Percentuale 69 3 2 2 3" xfId="25994" xr:uid="{00000000-0005-0000-0000-00009BC70000}"/>
    <cellStyle name="Percentuale 69 3 2 3" xfId="3945" xr:uid="{00000000-0005-0000-0000-00009CC70000}"/>
    <cellStyle name="Percentuale 69 3 2 3 2" xfId="10481" xr:uid="{00000000-0005-0000-0000-00009DC70000}"/>
    <cellStyle name="Percentuale 69 3 2 3 3" xfId="25996" xr:uid="{00000000-0005-0000-0000-00009EC70000}"/>
    <cellStyle name="Percentuale 69 3 2 3 4" xfId="45739" xr:uid="{00000000-0005-0000-0000-00009FC70000}"/>
    <cellStyle name="Percentuale 69 3 2 4" xfId="25997" xr:uid="{00000000-0005-0000-0000-0000A0C70000}"/>
    <cellStyle name="Percentuale 69 3 2 5" xfId="25993" xr:uid="{00000000-0005-0000-0000-0000A1C70000}"/>
    <cellStyle name="Percentuale 69 3 3" xfId="3208" xr:uid="{00000000-0005-0000-0000-0000A2C70000}"/>
    <cellStyle name="Percentuale 69 3 3 2" xfId="5667" xr:uid="{00000000-0005-0000-0000-0000A3C70000}"/>
    <cellStyle name="Percentuale 69 3 3 2 2" xfId="25999" xr:uid="{00000000-0005-0000-0000-0000A4C70000}"/>
    <cellStyle name="Percentuale 69 3 3 3" xfId="26000" xr:uid="{00000000-0005-0000-0000-0000A5C70000}"/>
    <cellStyle name="Percentuale 69 3 3 4" xfId="26001" xr:uid="{00000000-0005-0000-0000-0000A6C70000}"/>
    <cellStyle name="Percentuale 69 3 3 4 2" xfId="45740" xr:uid="{00000000-0005-0000-0000-0000A7C70000}"/>
    <cellStyle name="Percentuale 69 3 3 5" xfId="25998" xr:uid="{00000000-0005-0000-0000-0000A8C70000}"/>
    <cellStyle name="Percentuale 69 3 4" xfId="3435" xr:uid="{00000000-0005-0000-0000-0000A9C70000}"/>
    <cellStyle name="Percentuale 69 3 4 2" xfId="10142" xr:uid="{00000000-0005-0000-0000-0000AAC70000}"/>
    <cellStyle name="Percentuale 69 3 4 3" xfId="26002" xr:uid="{00000000-0005-0000-0000-0000ABC70000}"/>
    <cellStyle name="Percentuale 69 3 5" xfId="8571" xr:uid="{00000000-0005-0000-0000-0000ACC70000}"/>
    <cellStyle name="Percentuale 69 3 5 2" xfId="26003" xr:uid="{00000000-0005-0000-0000-0000ADC70000}"/>
    <cellStyle name="Percentuale 69 3 6" xfId="26004" xr:uid="{00000000-0005-0000-0000-0000AEC70000}"/>
    <cellStyle name="Percentuale 69 3 6 2" xfId="45741" xr:uid="{00000000-0005-0000-0000-0000AFC70000}"/>
    <cellStyle name="Percentuale 69 3 7" xfId="26005" xr:uid="{00000000-0005-0000-0000-0000B0C70000}"/>
    <cellStyle name="Percentuale 69 3 8" xfId="25992" xr:uid="{00000000-0005-0000-0000-0000B1C70000}"/>
    <cellStyle name="Percentuale 69 3 9" xfId="2070" xr:uid="{00000000-0005-0000-0000-0000B2C70000}"/>
    <cellStyle name="Percentuale 69 4" xfId="1489" xr:uid="{00000000-0005-0000-0000-0000B3C70000}"/>
    <cellStyle name="Percentuale 69 4 2" xfId="5668" xr:uid="{00000000-0005-0000-0000-0000B4C70000}"/>
    <cellStyle name="Percentuale 69 4 2 2" xfId="5669" xr:uid="{00000000-0005-0000-0000-0000B5C70000}"/>
    <cellStyle name="Percentuale 69 4 2 2 2" xfId="26008" xr:uid="{00000000-0005-0000-0000-0000B6C70000}"/>
    <cellStyle name="Percentuale 69 4 2 3" xfId="14270" xr:uid="{00000000-0005-0000-0000-0000B7C70000}"/>
    <cellStyle name="Percentuale 69 4 2 3 2" xfId="26009" xr:uid="{00000000-0005-0000-0000-0000B8C70000}"/>
    <cellStyle name="Percentuale 69 4 2 4" xfId="26007" xr:uid="{00000000-0005-0000-0000-0000B9C70000}"/>
    <cellStyle name="Percentuale 69 4 2 5" xfId="13880" xr:uid="{00000000-0005-0000-0000-0000BAC70000}"/>
    <cellStyle name="Percentuale 69 4 3" xfId="5670" xr:uid="{00000000-0005-0000-0000-0000BBC70000}"/>
    <cellStyle name="Percentuale 69 4 3 2" xfId="26010" xr:uid="{00000000-0005-0000-0000-0000BCC70000}"/>
    <cellStyle name="Percentuale 69 4 4" xfId="26011" xr:uid="{00000000-0005-0000-0000-0000BDC70000}"/>
    <cellStyle name="Percentuale 69 4 5" xfId="26012" xr:uid="{00000000-0005-0000-0000-0000BEC70000}"/>
    <cellStyle name="Percentuale 69 4 5 2" xfId="45742" xr:uid="{00000000-0005-0000-0000-0000BFC70000}"/>
    <cellStyle name="Percentuale 69 4 6" xfId="26013" xr:uid="{00000000-0005-0000-0000-0000C0C70000}"/>
    <cellStyle name="Percentuale 69 4 7" xfId="26006" xr:uid="{00000000-0005-0000-0000-0000C1C70000}"/>
    <cellStyle name="Percentuale 69 4 8" xfId="3209" xr:uid="{00000000-0005-0000-0000-0000C2C70000}"/>
    <cellStyle name="Percentuale 69 5" xfId="1490" xr:uid="{00000000-0005-0000-0000-0000C3C70000}"/>
    <cellStyle name="Percentuale 69 5 2" xfId="26015" xr:uid="{00000000-0005-0000-0000-0000C4C70000}"/>
    <cellStyle name="Percentuale 69 5 3" xfId="26016" xr:uid="{00000000-0005-0000-0000-0000C5C70000}"/>
    <cellStyle name="Percentuale 69 5 3 2" xfId="45743" xr:uid="{00000000-0005-0000-0000-0000C6C70000}"/>
    <cellStyle name="Percentuale 69 5 4" xfId="26017" xr:uid="{00000000-0005-0000-0000-0000C7C70000}"/>
    <cellStyle name="Percentuale 69 5 5" xfId="26014" xr:uid="{00000000-0005-0000-0000-0000C8C70000}"/>
    <cellStyle name="Percentuale 69 6" xfId="3206" xr:uid="{00000000-0005-0000-0000-0000C9C70000}"/>
    <cellStyle name="Percentuale 69 6 2" xfId="5972" xr:uid="{00000000-0005-0000-0000-0000CAC70000}"/>
    <cellStyle name="Percentuale 69 6 3" xfId="26018" xr:uid="{00000000-0005-0000-0000-0000CBC70000}"/>
    <cellStyle name="Percentuale 69 7" xfId="26019" xr:uid="{00000000-0005-0000-0000-0000CCC70000}"/>
    <cellStyle name="Percentuale 69 7 2" xfId="45744" xr:uid="{00000000-0005-0000-0000-0000CDC70000}"/>
    <cellStyle name="Percentuale 69 8" xfId="25986" xr:uid="{00000000-0005-0000-0000-0000CEC70000}"/>
    <cellStyle name="Percentuale 7" xfId="1491" xr:uid="{00000000-0005-0000-0000-0000CFC70000}"/>
    <cellStyle name="Percentuale 7 2" xfId="1492" xr:uid="{00000000-0005-0000-0000-0000D0C70000}"/>
    <cellStyle name="Percentuale 7 2 2" xfId="3211" xr:uid="{00000000-0005-0000-0000-0000D1C70000}"/>
    <cellStyle name="Percentuale 7 2 2 2" xfId="9934" xr:uid="{00000000-0005-0000-0000-0000D2C70000}"/>
    <cellStyle name="Percentuale 7 2 2 3" xfId="26022" xr:uid="{00000000-0005-0000-0000-0000D3C70000}"/>
    <cellStyle name="Percentuale 7 2 3" xfId="9672" xr:uid="{00000000-0005-0000-0000-0000D4C70000}"/>
    <cellStyle name="Percentuale 7 2 3 2" xfId="26023" xr:uid="{00000000-0005-0000-0000-0000D5C70000}"/>
    <cellStyle name="Percentuale 7 2 4" xfId="26024" xr:uid="{00000000-0005-0000-0000-0000D6C70000}"/>
    <cellStyle name="Percentuale 7 2 4 2" xfId="45745" xr:uid="{00000000-0005-0000-0000-0000D7C70000}"/>
    <cellStyle name="Percentuale 7 2 5" xfId="26025" xr:uid="{00000000-0005-0000-0000-0000D8C70000}"/>
    <cellStyle name="Percentuale 7 2 6" xfId="26021" xr:uid="{00000000-0005-0000-0000-0000D9C70000}"/>
    <cellStyle name="Percentuale 7 3" xfId="1493" xr:uid="{00000000-0005-0000-0000-0000DAC70000}"/>
    <cellStyle name="Percentuale 7 3 2" xfId="1494" xr:uid="{00000000-0005-0000-0000-0000DBC70000}"/>
    <cellStyle name="Percentuale 7 3 2 2" xfId="4773" xr:uid="{00000000-0005-0000-0000-0000DCC70000}"/>
    <cellStyle name="Percentuale 7 3 2 2 2" xfId="26029" xr:uid="{00000000-0005-0000-0000-0000DDC70000}"/>
    <cellStyle name="Percentuale 7 3 2 2 3" xfId="26028" xr:uid="{00000000-0005-0000-0000-0000DEC70000}"/>
    <cellStyle name="Percentuale 7 3 2 3" xfId="3946" xr:uid="{00000000-0005-0000-0000-0000DFC70000}"/>
    <cellStyle name="Percentuale 7 3 2 3 2" xfId="10482" xr:uid="{00000000-0005-0000-0000-0000E0C70000}"/>
    <cellStyle name="Percentuale 7 3 2 3 3" xfId="26030" xr:uid="{00000000-0005-0000-0000-0000E1C70000}"/>
    <cellStyle name="Percentuale 7 3 2 3 4" xfId="45746" xr:uid="{00000000-0005-0000-0000-0000E2C70000}"/>
    <cellStyle name="Percentuale 7 3 2 4" xfId="26031" xr:uid="{00000000-0005-0000-0000-0000E3C70000}"/>
    <cellStyle name="Percentuale 7 3 2 5" xfId="26027" xr:uid="{00000000-0005-0000-0000-0000E4C70000}"/>
    <cellStyle name="Percentuale 7 3 3" xfId="3212" xr:uid="{00000000-0005-0000-0000-0000E5C70000}"/>
    <cellStyle name="Percentuale 7 3 3 2" xfId="5671" xr:uid="{00000000-0005-0000-0000-0000E6C70000}"/>
    <cellStyle name="Percentuale 7 3 3 2 2" xfId="26033" xr:uid="{00000000-0005-0000-0000-0000E7C70000}"/>
    <cellStyle name="Percentuale 7 3 3 3" xfId="26034" xr:uid="{00000000-0005-0000-0000-0000E8C70000}"/>
    <cellStyle name="Percentuale 7 3 3 4" xfId="26035" xr:uid="{00000000-0005-0000-0000-0000E9C70000}"/>
    <cellStyle name="Percentuale 7 3 3 4 2" xfId="45747" xr:uid="{00000000-0005-0000-0000-0000EAC70000}"/>
    <cellStyle name="Percentuale 7 3 3 5" xfId="26032" xr:uid="{00000000-0005-0000-0000-0000EBC70000}"/>
    <cellStyle name="Percentuale 7 3 4" xfId="3436" xr:uid="{00000000-0005-0000-0000-0000ECC70000}"/>
    <cellStyle name="Percentuale 7 3 4 2" xfId="10143" xr:uid="{00000000-0005-0000-0000-0000EDC70000}"/>
    <cellStyle name="Percentuale 7 3 4 3" xfId="26036" xr:uid="{00000000-0005-0000-0000-0000EEC70000}"/>
    <cellStyle name="Percentuale 7 3 5" xfId="8615" xr:uid="{00000000-0005-0000-0000-0000EFC70000}"/>
    <cellStyle name="Percentuale 7 3 5 2" xfId="26037" xr:uid="{00000000-0005-0000-0000-0000F0C70000}"/>
    <cellStyle name="Percentuale 7 3 6" xfId="26038" xr:uid="{00000000-0005-0000-0000-0000F1C70000}"/>
    <cellStyle name="Percentuale 7 3 6 2" xfId="45748" xr:uid="{00000000-0005-0000-0000-0000F2C70000}"/>
    <cellStyle name="Percentuale 7 3 7" xfId="26039" xr:uid="{00000000-0005-0000-0000-0000F3C70000}"/>
    <cellStyle name="Percentuale 7 3 8" xfId="26026" xr:uid="{00000000-0005-0000-0000-0000F4C70000}"/>
    <cellStyle name="Percentuale 7 3 9" xfId="2071" xr:uid="{00000000-0005-0000-0000-0000F5C70000}"/>
    <cellStyle name="Percentuale 7 4" xfId="1495" xr:uid="{00000000-0005-0000-0000-0000F6C70000}"/>
    <cellStyle name="Percentuale 7 4 2" xfId="5672" xr:uid="{00000000-0005-0000-0000-0000F7C70000}"/>
    <cellStyle name="Percentuale 7 4 2 2" xfId="5673" xr:uid="{00000000-0005-0000-0000-0000F8C70000}"/>
    <cellStyle name="Percentuale 7 4 2 2 2" xfId="26042" xr:uid="{00000000-0005-0000-0000-0000F9C70000}"/>
    <cellStyle name="Percentuale 7 4 2 3" xfId="14271" xr:uid="{00000000-0005-0000-0000-0000FAC70000}"/>
    <cellStyle name="Percentuale 7 4 2 3 2" xfId="26043" xr:uid="{00000000-0005-0000-0000-0000FBC70000}"/>
    <cellStyle name="Percentuale 7 4 2 4" xfId="26041" xr:uid="{00000000-0005-0000-0000-0000FCC70000}"/>
    <cellStyle name="Percentuale 7 4 2 5" xfId="13881" xr:uid="{00000000-0005-0000-0000-0000FDC70000}"/>
    <cellStyle name="Percentuale 7 4 3" xfId="5674" xr:uid="{00000000-0005-0000-0000-0000FEC70000}"/>
    <cellStyle name="Percentuale 7 4 3 2" xfId="26044" xr:uid="{00000000-0005-0000-0000-0000FFC70000}"/>
    <cellStyle name="Percentuale 7 4 4" xfId="26045" xr:uid="{00000000-0005-0000-0000-000000C80000}"/>
    <cellStyle name="Percentuale 7 4 5" xfId="26046" xr:uid="{00000000-0005-0000-0000-000001C80000}"/>
    <cellStyle name="Percentuale 7 4 5 2" xfId="45749" xr:uid="{00000000-0005-0000-0000-000002C80000}"/>
    <cellStyle name="Percentuale 7 4 6" xfId="26047" xr:uid="{00000000-0005-0000-0000-000003C80000}"/>
    <cellStyle name="Percentuale 7 4 7" xfId="26040" xr:uid="{00000000-0005-0000-0000-000004C80000}"/>
    <cellStyle name="Percentuale 7 4 8" xfId="3213" xr:uid="{00000000-0005-0000-0000-000005C80000}"/>
    <cellStyle name="Percentuale 7 5" xfId="1496" xr:uid="{00000000-0005-0000-0000-000006C80000}"/>
    <cellStyle name="Percentuale 7 5 2" xfId="26049" xr:uid="{00000000-0005-0000-0000-000007C80000}"/>
    <cellStyle name="Percentuale 7 5 3" xfId="26050" xr:uid="{00000000-0005-0000-0000-000008C80000}"/>
    <cellStyle name="Percentuale 7 5 3 2" xfId="45750" xr:uid="{00000000-0005-0000-0000-000009C80000}"/>
    <cellStyle name="Percentuale 7 5 4" xfId="26051" xr:uid="{00000000-0005-0000-0000-00000AC80000}"/>
    <cellStyle name="Percentuale 7 5 5" xfId="26048" xr:uid="{00000000-0005-0000-0000-00000BC80000}"/>
    <cellStyle name="Percentuale 7 6" xfId="3210" xr:uid="{00000000-0005-0000-0000-00000CC80000}"/>
    <cellStyle name="Percentuale 7 6 2" xfId="5973" xr:uid="{00000000-0005-0000-0000-00000DC80000}"/>
    <cellStyle name="Percentuale 7 6 3" xfId="26052" xr:uid="{00000000-0005-0000-0000-00000EC80000}"/>
    <cellStyle name="Percentuale 7 7" xfId="26053" xr:uid="{00000000-0005-0000-0000-00000FC80000}"/>
    <cellStyle name="Percentuale 7 7 2" xfId="45751" xr:uid="{00000000-0005-0000-0000-000010C80000}"/>
    <cellStyle name="Percentuale 7 8" xfId="26020" xr:uid="{00000000-0005-0000-0000-000011C80000}"/>
    <cellStyle name="Percentuale 8" xfId="1497" xr:uid="{00000000-0005-0000-0000-000012C80000}"/>
    <cellStyle name="Percentuale 8 2" xfId="1498" xr:uid="{00000000-0005-0000-0000-000013C80000}"/>
    <cellStyle name="Percentuale 8 2 2" xfId="3215" xr:uid="{00000000-0005-0000-0000-000014C80000}"/>
    <cellStyle name="Percentuale 8 2 2 2" xfId="9935" xr:uid="{00000000-0005-0000-0000-000015C80000}"/>
    <cellStyle name="Percentuale 8 2 2 3" xfId="26056" xr:uid="{00000000-0005-0000-0000-000016C80000}"/>
    <cellStyle name="Percentuale 8 2 3" xfId="9673" xr:uid="{00000000-0005-0000-0000-000017C80000}"/>
    <cellStyle name="Percentuale 8 2 3 2" xfId="26057" xr:uid="{00000000-0005-0000-0000-000018C80000}"/>
    <cellStyle name="Percentuale 8 2 4" xfId="26058" xr:uid="{00000000-0005-0000-0000-000019C80000}"/>
    <cellStyle name="Percentuale 8 2 4 2" xfId="45752" xr:uid="{00000000-0005-0000-0000-00001AC80000}"/>
    <cellStyle name="Percentuale 8 2 5" xfId="26059" xr:uid="{00000000-0005-0000-0000-00001BC80000}"/>
    <cellStyle name="Percentuale 8 2 6" xfId="26055" xr:uid="{00000000-0005-0000-0000-00001CC80000}"/>
    <cellStyle name="Percentuale 8 3" xfId="1499" xr:uid="{00000000-0005-0000-0000-00001DC80000}"/>
    <cellStyle name="Percentuale 8 3 2" xfId="1500" xr:uid="{00000000-0005-0000-0000-00001EC80000}"/>
    <cellStyle name="Percentuale 8 3 2 2" xfId="4774" xr:uid="{00000000-0005-0000-0000-00001FC80000}"/>
    <cellStyle name="Percentuale 8 3 2 2 2" xfId="26063" xr:uid="{00000000-0005-0000-0000-000020C80000}"/>
    <cellStyle name="Percentuale 8 3 2 2 3" xfId="26062" xr:uid="{00000000-0005-0000-0000-000021C80000}"/>
    <cellStyle name="Percentuale 8 3 2 3" xfId="3947" xr:uid="{00000000-0005-0000-0000-000022C80000}"/>
    <cellStyle name="Percentuale 8 3 2 3 2" xfId="10483" xr:uid="{00000000-0005-0000-0000-000023C80000}"/>
    <cellStyle name="Percentuale 8 3 2 3 3" xfId="26064" xr:uid="{00000000-0005-0000-0000-000024C80000}"/>
    <cellStyle name="Percentuale 8 3 2 3 4" xfId="45753" xr:uid="{00000000-0005-0000-0000-000025C80000}"/>
    <cellStyle name="Percentuale 8 3 2 4" xfId="26065" xr:uid="{00000000-0005-0000-0000-000026C80000}"/>
    <cellStyle name="Percentuale 8 3 2 5" xfId="26061" xr:uid="{00000000-0005-0000-0000-000027C80000}"/>
    <cellStyle name="Percentuale 8 3 3" xfId="3216" xr:uid="{00000000-0005-0000-0000-000028C80000}"/>
    <cellStyle name="Percentuale 8 3 3 2" xfId="5675" xr:uid="{00000000-0005-0000-0000-000029C80000}"/>
    <cellStyle name="Percentuale 8 3 3 2 2" xfId="26067" xr:uid="{00000000-0005-0000-0000-00002AC80000}"/>
    <cellStyle name="Percentuale 8 3 3 3" xfId="26068" xr:uid="{00000000-0005-0000-0000-00002BC80000}"/>
    <cellStyle name="Percentuale 8 3 3 4" xfId="26069" xr:uid="{00000000-0005-0000-0000-00002CC80000}"/>
    <cellStyle name="Percentuale 8 3 3 4 2" xfId="45754" xr:uid="{00000000-0005-0000-0000-00002DC80000}"/>
    <cellStyle name="Percentuale 8 3 3 5" xfId="26066" xr:uid="{00000000-0005-0000-0000-00002EC80000}"/>
    <cellStyle name="Percentuale 8 3 4" xfId="3437" xr:uid="{00000000-0005-0000-0000-00002FC80000}"/>
    <cellStyle name="Percentuale 8 3 4 2" xfId="10144" xr:uid="{00000000-0005-0000-0000-000030C80000}"/>
    <cellStyle name="Percentuale 8 3 4 3" xfId="26070" xr:uid="{00000000-0005-0000-0000-000031C80000}"/>
    <cellStyle name="Percentuale 8 3 5" xfId="7401" xr:uid="{00000000-0005-0000-0000-000032C80000}"/>
    <cellStyle name="Percentuale 8 3 5 2" xfId="26071" xr:uid="{00000000-0005-0000-0000-000033C80000}"/>
    <cellStyle name="Percentuale 8 3 6" xfId="26072" xr:uid="{00000000-0005-0000-0000-000034C80000}"/>
    <cellStyle name="Percentuale 8 3 6 2" xfId="45755" xr:uid="{00000000-0005-0000-0000-000035C80000}"/>
    <cellStyle name="Percentuale 8 3 7" xfId="26073" xr:uid="{00000000-0005-0000-0000-000036C80000}"/>
    <cellStyle name="Percentuale 8 3 8" xfId="26060" xr:uid="{00000000-0005-0000-0000-000037C80000}"/>
    <cellStyle name="Percentuale 8 3 9" xfId="2072" xr:uid="{00000000-0005-0000-0000-000038C80000}"/>
    <cellStyle name="Percentuale 8 4" xfId="1501" xr:uid="{00000000-0005-0000-0000-000039C80000}"/>
    <cellStyle name="Percentuale 8 4 2" xfId="5676" xr:uid="{00000000-0005-0000-0000-00003AC80000}"/>
    <cellStyle name="Percentuale 8 4 2 2" xfId="5677" xr:uid="{00000000-0005-0000-0000-00003BC80000}"/>
    <cellStyle name="Percentuale 8 4 2 2 2" xfId="26076" xr:uid="{00000000-0005-0000-0000-00003CC80000}"/>
    <cellStyle name="Percentuale 8 4 2 3" xfId="14272" xr:uid="{00000000-0005-0000-0000-00003DC80000}"/>
    <cellStyle name="Percentuale 8 4 2 3 2" xfId="26077" xr:uid="{00000000-0005-0000-0000-00003EC80000}"/>
    <cellStyle name="Percentuale 8 4 2 4" xfId="26075" xr:uid="{00000000-0005-0000-0000-00003FC80000}"/>
    <cellStyle name="Percentuale 8 4 2 5" xfId="13882" xr:uid="{00000000-0005-0000-0000-000040C80000}"/>
    <cellStyle name="Percentuale 8 4 3" xfId="5678" xr:uid="{00000000-0005-0000-0000-000041C80000}"/>
    <cellStyle name="Percentuale 8 4 3 2" xfId="26078" xr:uid="{00000000-0005-0000-0000-000042C80000}"/>
    <cellStyle name="Percentuale 8 4 4" xfId="26079" xr:uid="{00000000-0005-0000-0000-000043C80000}"/>
    <cellStyle name="Percentuale 8 4 5" xfId="26080" xr:uid="{00000000-0005-0000-0000-000044C80000}"/>
    <cellStyle name="Percentuale 8 4 5 2" xfId="45756" xr:uid="{00000000-0005-0000-0000-000045C80000}"/>
    <cellStyle name="Percentuale 8 4 6" xfId="26081" xr:uid="{00000000-0005-0000-0000-000046C80000}"/>
    <cellStyle name="Percentuale 8 4 7" xfId="26074" xr:uid="{00000000-0005-0000-0000-000047C80000}"/>
    <cellStyle name="Percentuale 8 4 8" xfId="3217" xr:uid="{00000000-0005-0000-0000-000048C80000}"/>
    <cellStyle name="Percentuale 8 5" xfId="1502" xr:uid="{00000000-0005-0000-0000-000049C80000}"/>
    <cellStyle name="Percentuale 8 5 2" xfId="26083" xr:uid="{00000000-0005-0000-0000-00004AC80000}"/>
    <cellStyle name="Percentuale 8 5 3" xfId="26084" xr:uid="{00000000-0005-0000-0000-00004BC80000}"/>
    <cellStyle name="Percentuale 8 5 3 2" xfId="45757" xr:uid="{00000000-0005-0000-0000-00004CC80000}"/>
    <cellStyle name="Percentuale 8 5 4" xfId="26085" xr:uid="{00000000-0005-0000-0000-00004DC80000}"/>
    <cellStyle name="Percentuale 8 5 5" xfId="26082" xr:uid="{00000000-0005-0000-0000-00004EC80000}"/>
    <cellStyle name="Percentuale 8 6" xfId="3214" xr:uid="{00000000-0005-0000-0000-00004FC80000}"/>
    <cellStyle name="Percentuale 8 6 2" xfId="5974" xr:uid="{00000000-0005-0000-0000-000050C80000}"/>
    <cellStyle name="Percentuale 8 6 3" xfId="26086" xr:uid="{00000000-0005-0000-0000-000051C80000}"/>
    <cellStyle name="Percentuale 8 7" xfId="26087" xr:uid="{00000000-0005-0000-0000-000052C80000}"/>
    <cellStyle name="Percentuale 8 7 2" xfId="45758" xr:uid="{00000000-0005-0000-0000-000053C80000}"/>
    <cellStyle name="Percentuale 8 8" xfId="26054" xr:uid="{00000000-0005-0000-0000-000054C80000}"/>
    <cellStyle name="Percentuale 9" xfId="1503" xr:uid="{00000000-0005-0000-0000-000055C80000}"/>
    <cellStyle name="Percentuale 9 2" xfId="1504" xr:uid="{00000000-0005-0000-0000-000056C80000}"/>
    <cellStyle name="Percentuale 9 2 2" xfId="3219" xr:uid="{00000000-0005-0000-0000-000057C80000}"/>
    <cellStyle name="Percentuale 9 2 2 2" xfId="9936" xr:uid="{00000000-0005-0000-0000-000058C80000}"/>
    <cellStyle name="Percentuale 9 2 2 3" xfId="26090" xr:uid="{00000000-0005-0000-0000-000059C80000}"/>
    <cellStyle name="Percentuale 9 2 3" xfId="9674" xr:uid="{00000000-0005-0000-0000-00005AC80000}"/>
    <cellStyle name="Percentuale 9 2 3 2" xfId="26091" xr:uid="{00000000-0005-0000-0000-00005BC80000}"/>
    <cellStyle name="Percentuale 9 2 4" xfId="26092" xr:uid="{00000000-0005-0000-0000-00005CC80000}"/>
    <cellStyle name="Percentuale 9 2 4 2" xfId="45759" xr:uid="{00000000-0005-0000-0000-00005DC80000}"/>
    <cellStyle name="Percentuale 9 2 5" xfId="26093" xr:uid="{00000000-0005-0000-0000-00005EC80000}"/>
    <cellStyle name="Percentuale 9 2 6" xfId="26089" xr:uid="{00000000-0005-0000-0000-00005FC80000}"/>
    <cellStyle name="Percentuale 9 3" xfId="1505" xr:uid="{00000000-0005-0000-0000-000060C80000}"/>
    <cellStyle name="Percentuale 9 3 2" xfId="1506" xr:uid="{00000000-0005-0000-0000-000061C80000}"/>
    <cellStyle name="Percentuale 9 3 2 2" xfId="4775" xr:uid="{00000000-0005-0000-0000-000062C80000}"/>
    <cellStyle name="Percentuale 9 3 2 2 2" xfId="26097" xr:uid="{00000000-0005-0000-0000-000063C80000}"/>
    <cellStyle name="Percentuale 9 3 2 2 3" xfId="26096" xr:uid="{00000000-0005-0000-0000-000064C80000}"/>
    <cellStyle name="Percentuale 9 3 2 3" xfId="3948" xr:uid="{00000000-0005-0000-0000-000065C80000}"/>
    <cellStyle name="Percentuale 9 3 2 3 2" xfId="10484" xr:uid="{00000000-0005-0000-0000-000066C80000}"/>
    <cellStyle name="Percentuale 9 3 2 3 3" xfId="26098" xr:uid="{00000000-0005-0000-0000-000067C80000}"/>
    <cellStyle name="Percentuale 9 3 2 3 4" xfId="45760" xr:uid="{00000000-0005-0000-0000-000068C80000}"/>
    <cellStyle name="Percentuale 9 3 2 4" xfId="26099" xr:uid="{00000000-0005-0000-0000-000069C80000}"/>
    <cellStyle name="Percentuale 9 3 2 5" xfId="26095" xr:uid="{00000000-0005-0000-0000-00006AC80000}"/>
    <cellStyle name="Percentuale 9 3 3" xfId="3220" xr:uid="{00000000-0005-0000-0000-00006BC80000}"/>
    <cellStyle name="Percentuale 9 3 3 2" xfId="5679" xr:uid="{00000000-0005-0000-0000-00006CC80000}"/>
    <cellStyle name="Percentuale 9 3 3 2 2" xfId="26101" xr:uid="{00000000-0005-0000-0000-00006DC80000}"/>
    <cellStyle name="Percentuale 9 3 3 3" xfId="26102" xr:uid="{00000000-0005-0000-0000-00006EC80000}"/>
    <cellStyle name="Percentuale 9 3 3 4" xfId="26103" xr:uid="{00000000-0005-0000-0000-00006FC80000}"/>
    <cellStyle name="Percentuale 9 3 3 4 2" xfId="45761" xr:uid="{00000000-0005-0000-0000-000070C80000}"/>
    <cellStyle name="Percentuale 9 3 3 5" xfId="26100" xr:uid="{00000000-0005-0000-0000-000071C80000}"/>
    <cellStyle name="Percentuale 9 3 4" xfId="3438" xr:uid="{00000000-0005-0000-0000-000072C80000}"/>
    <cellStyle name="Percentuale 9 3 4 2" xfId="10145" xr:uid="{00000000-0005-0000-0000-000073C80000}"/>
    <cellStyle name="Percentuale 9 3 4 3" xfId="26104" xr:uid="{00000000-0005-0000-0000-000074C80000}"/>
    <cellStyle name="Percentuale 9 3 5" xfId="8614" xr:uid="{00000000-0005-0000-0000-000075C80000}"/>
    <cellStyle name="Percentuale 9 3 5 2" xfId="26105" xr:uid="{00000000-0005-0000-0000-000076C80000}"/>
    <cellStyle name="Percentuale 9 3 6" xfId="26106" xr:uid="{00000000-0005-0000-0000-000077C80000}"/>
    <cellStyle name="Percentuale 9 3 6 2" xfId="45762" xr:uid="{00000000-0005-0000-0000-000078C80000}"/>
    <cellStyle name="Percentuale 9 3 7" xfId="26107" xr:uid="{00000000-0005-0000-0000-000079C80000}"/>
    <cellStyle name="Percentuale 9 3 8" xfId="26094" xr:uid="{00000000-0005-0000-0000-00007AC80000}"/>
    <cellStyle name="Percentuale 9 3 9" xfId="2073" xr:uid="{00000000-0005-0000-0000-00007BC80000}"/>
    <cellStyle name="Percentuale 9 4" xfId="1507" xr:uid="{00000000-0005-0000-0000-00007CC80000}"/>
    <cellStyle name="Percentuale 9 4 2" xfId="5680" xr:uid="{00000000-0005-0000-0000-00007DC80000}"/>
    <cellStyle name="Percentuale 9 4 2 2" xfId="5681" xr:uid="{00000000-0005-0000-0000-00007EC80000}"/>
    <cellStyle name="Percentuale 9 4 2 2 2" xfId="26110" xr:uid="{00000000-0005-0000-0000-00007FC80000}"/>
    <cellStyle name="Percentuale 9 4 2 3" xfId="14273" xr:uid="{00000000-0005-0000-0000-000080C80000}"/>
    <cellStyle name="Percentuale 9 4 2 3 2" xfId="26111" xr:uid="{00000000-0005-0000-0000-000081C80000}"/>
    <cellStyle name="Percentuale 9 4 2 4" xfId="26109" xr:uid="{00000000-0005-0000-0000-000082C80000}"/>
    <cellStyle name="Percentuale 9 4 2 5" xfId="13883" xr:uid="{00000000-0005-0000-0000-000083C80000}"/>
    <cellStyle name="Percentuale 9 4 3" xfId="5682" xr:uid="{00000000-0005-0000-0000-000084C80000}"/>
    <cellStyle name="Percentuale 9 4 3 2" xfId="26112" xr:uid="{00000000-0005-0000-0000-000085C80000}"/>
    <cellStyle name="Percentuale 9 4 4" xfId="26113" xr:uid="{00000000-0005-0000-0000-000086C80000}"/>
    <cellStyle name="Percentuale 9 4 5" xfId="26114" xr:uid="{00000000-0005-0000-0000-000087C80000}"/>
    <cellStyle name="Percentuale 9 4 5 2" xfId="45763" xr:uid="{00000000-0005-0000-0000-000088C80000}"/>
    <cellStyle name="Percentuale 9 4 6" xfId="26115" xr:uid="{00000000-0005-0000-0000-000089C80000}"/>
    <cellStyle name="Percentuale 9 4 7" xfId="26108" xr:uid="{00000000-0005-0000-0000-00008AC80000}"/>
    <cellStyle name="Percentuale 9 4 8" xfId="3221" xr:uid="{00000000-0005-0000-0000-00008BC80000}"/>
    <cellStyle name="Percentuale 9 5" xfId="1508" xr:uid="{00000000-0005-0000-0000-00008CC80000}"/>
    <cellStyle name="Percentuale 9 5 2" xfId="26117" xr:uid="{00000000-0005-0000-0000-00008DC80000}"/>
    <cellStyle name="Percentuale 9 5 3" xfId="26118" xr:uid="{00000000-0005-0000-0000-00008EC80000}"/>
    <cellStyle name="Percentuale 9 5 3 2" xfId="45764" xr:uid="{00000000-0005-0000-0000-00008FC80000}"/>
    <cellStyle name="Percentuale 9 5 4" xfId="26119" xr:uid="{00000000-0005-0000-0000-000090C80000}"/>
    <cellStyle name="Percentuale 9 5 5" xfId="26116" xr:uid="{00000000-0005-0000-0000-000091C80000}"/>
    <cellStyle name="Percentuale 9 6" xfId="3218" xr:uid="{00000000-0005-0000-0000-000092C80000}"/>
    <cellStyle name="Percentuale 9 6 2" xfId="5975" xr:uid="{00000000-0005-0000-0000-000093C80000}"/>
    <cellStyle name="Percentuale 9 6 3" xfId="26120" xr:uid="{00000000-0005-0000-0000-000094C80000}"/>
    <cellStyle name="Percentuale 9 7" xfId="26121" xr:uid="{00000000-0005-0000-0000-000095C80000}"/>
    <cellStyle name="Percentuale 9 7 2" xfId="45765" xr:uid="{00000000-0005-0000-0000-000096C80000}"/>
    <cellStyle name="Percentuale 9 8" xfId="26088" xr:uid="{00000000-0005-0000-0000-000097C80000}"/>
    <cellStyle name="Procent 10" xfId="26122" xr:uid="{00000000-0005-0000-0000-000098C80000}"/>
    <cellStyle name="Procent 10 2" xfId="26123" xr:uid="{00000000-0005-0000-0000-000099C80000}"/>
    <cellStyle name="Procent 10 2 2" xfId="26124" xr:uid="{00000000-0005-0000-0000-00009AC80000}"/>
    <cellStyle name="Procent 10 3" xfId="26125" xr:uid="{00000000-0005-0000-0000-00009BC80000}"/>
    <cellStyle name="Procent 10 3 2" xfId="26126" xr:uid="{00000000-0005-0000-0000-00009CC80000}"/>
    <cellStyle name="Procent 10 4" xfId="26127" xr:uid="{00000000-0005-0000-0000-00009DC80000}"/>
    <cellStyle name="Procent 10 4 2" xfId="26128" xr:uid="{00000000-0005-0000-0000-00009EC80000}"/>
    <cellStyle name="Procent 10 5" xfId="26129" xr:uid="{00000000-0005-0000-0000-00009FC80000}"/>
    <cellStyle name="Procent 11" xfId="26130" xr:uid="{00000000-0005-0000-0000-0000A0C80000}"/>
    <cellStyle name="Procent 11 2" xfId="26131" xr:uid="{00000000-0005-0000-0000-0000A1C80000}"/>
    <cellStyle name="Procent 12" xfId="26132" xr:uid="{00000000-0005-0000-0000-0000A2C80000}"/>
    <cellStyle name="Procent 12 2" xfId="26133" xr:uid="{00000000-0005-0000-0000-0000A3C80000}"/>
    <cellStyle name="Procent 13" xfId="26134" xr:uid="{00000000-0005-0000-0000-0000A4C80000}"/>
    <cellStyle name="Procent 2" xfId="1644" xr:uid="{00000000-0005-0000-0000-0000A5C80000}"/>
    <cellStyle name="Procent 2 10" xfId="26136" xr:uid="{00000000-0005-0000-0000-0000A6C80000}"/>
    <cellStyle name="Procent 2 10 2" xfId="26137" xr:uid="{00000000-0005-0000-0000-0000A7C80000}"/>
    <cellStyle name="Procent 2 10 2 2" xfId="26138" xr:uid="{00000000-0005-0000-0000-0000A8C80000}"/>
    <cellStyle name="Procent 2 10 3" xfId="26139" xr:uid="{00000000-0005-0000-0000-0000A9C80000}"/>
    <cellStyle name="Procent 2 11" xfId="26140" xr:uid="{00000000-0005-0000-0000-0000AAC80000}"/>
    <cellStyle name="Procent 2 11 2" xfId="26141" xr:uid="{00000000-0005-0000-0000-0000ABC80000}"/>
    <cellStyle name="Procent 2 12" xfId="26142" xr:uid="{00000000-0005-0000-0000-0000ACC80000}"/>
    <cellStyle name="Procent 2 12 2" xfId="26143" xr:uid="{00000000-0005-0000-0000-0000ADC80000}"/>
    <cellStyle name="Procent 2 13" xfId="26144" xr:uid="{00000000-0005-0000-0000-0000AEC80000}"/>
    <cellStyle name="Procent 2 13 2" xfId="26145" xr:uid="{00000000-0005-0000-0000-0000AFC80000}"/>
    <cellStyle name="Procent 2 14" xfId="26146" xr:uid="{00000000-0005-0000-0000-0000B0C80000}"/>
    <cellStyle name="Procent 2 14 2" xfId="26147" xr:uid="{00000000-0005-0000-0000-0000B1C80000}"/>
    <cellStyle name="Procent 2 15" xfId="26148" xr:uid="{00000000-0005-0000-0000-0000B2C80000}"/>
    <cellStyle name="Procent 2 16" xfId="26149" xr:uid="{00000000-0005-0000-0000-0000B3C80000}"/>
    <cellStyle name="Procent 2 17" xfId="26150" xr:uid="{00000000-0005-0000-0000-0000B4C80000}"/>
    <cellStyle name="Procent 2 18" xfId="26151" xr:uid="{00000000-0005-0000-0000-0000B5C80000}"/>
    <cellStyle name="Procent 2 18 2" xfId="45766" xr:uid="{00000000-0005-0000-0000-0000B6C80000}"/>
    <cellStyle name="Procent 2 19" xfId="26152" xr:uid="{00000000-0005-0000-0000-0000B7C80000}"/>
    <cellStyle name="Procent 2 2" xfId="1645" xr:uid="{00000000-0005-0000-0000-0000B8C80000}"/>
    <cellStyle name="Procent 2 2 10" xfId="26154" xr:uid="{00000000-0005-0000-0000-0000B9C80000}"/>
    <cellStyle name="Procent 2 2 11" xfId="26155" xr:uid="{00000000-0005-0000-0000-0000BAC80000}"/>
    <cellStyle name="Procent 2 2 12" xfId="26156" xr:uid="{00000000-0005-0000-0000-0000BBC80000}"/>
    <cellStyle name="Procent 2 2 12 2" xfId="45767" xr:uid="{00000000-0005-0000-0000-0000BCC80000}"/>
    <cellStyle name="Procent 2 2 13" xfId="26157" xr:uid="{00000000-0005-0000-0000-0000BDC80000}"/>
    <cellStyle name="Procent 2 2 14" xfId="26153" xr:uid="{00000000-0005-0000-0000-0000BEC80000}"/>
    <cellStyle name="Procent 2 2 15" xfId="14274" xr:uid="{00000000-0005-0000-0000-0000BFC80000}"/>
    <cellStyle name="Procent 2 2 16" xfId="5683" xr:uid="{00000000-0005-0000-0000-0000C0C80000}"/>
    <cellStyle name="Procent 2 2 2" xfId="7334" xr:uid="{00000000-0005-0000-0000-0000C1C80000}"/>
    <cellStyle name="Procent 2 2 2 2" xfId="26159" xr:uid="{00000000-0005-0000-0000-0000C2C80000}"/>
    <cellStyle name="Procent 2 2 2 2 2" xfId="26160" xr:uid="{00000000-0005-0000-0000-0000C3C80000}"/>
    <cellStyle name="Procent 2 2 2 3" xfId="26161" xr:uid="{00000000-0005-0000-0000-0000C4C80000}"/>
    <cellStyle name="Procent 2 2 2 3 2" xfId="26162" xr:uid="{00000000-0005-0000-0000-0000C5C80000}"/>
    <cellStyle name="Procent 2 2 2 4" xfId="26163" xr:uid="{00000000-0005-0000-0000-0000C6C80000}"/>
    <cellStyle name="Procent 2 2 2 4 2" xfId="26164" xr:uid="{00000000-0005-0000-0000-0000C7C80000}"/>
    <cellStyle name="Procent 2 2 2 5" xfId="26165" xr:uid="{00000000-0005-0000-0000-0000C8C80000}"/>
    <cellStyle name="Procent 2 2 2 5 2" xfId="26166" xr:uid="{00000000-0005-0000-0000-0000C9C80000}"/>
    <cellStyle name="Procent 2 2 2 6" xfId="26167" xr:uid="{00000000-0005-0000-0000-0000CAC80000}"/>
    <cellStyle name="Procent 2 2 2 7" xfId="26168" xr:uid="{00000000-0005-0000-0000-0000CBC80000}"/>
    <cellStyle name="Procent 2 2 2 8" xfId="26158" xr:uid="{00000000-0005-0000-0000-0000CCC80000}"/>
    <cellStyle name="Procent 2 2 2 9" xfId="14275" xr:uid="{00000000-0005-0000-0000-0000CDC80000}"/>
    <cellStyle name="Procent 2 2 3" xfId="8480" xr:uid="{00000000-0005-0000-0000-0000CEC80000}"/>
    <cellStyle name="Procent 2 2 3 2" xfId="26170" xr:uid="{00000000-0005-0000-0000-0000CFC80000}"/>
    <cellStyle name="Procent 2 2 3 2 2" xfId="26171" xr:uid="{00000000-0005-0000-0000-0000D0C80000}"/>
    <cellStyle name="Procent 2 2 3 3" xfId="26172" xr:uid="{00000000-0005-0000-0000-0000D1C80000}"/>
    <cellStyle name="Procent 2 2 3 4" xfId="26169" xr:uid="{00000000-0005-0000-0000-0000D2C80000}"/>
    <cellStyle name="Procent 2 2 4" xfId="7978" xr:uid="{00000000-0005-0000-0000-0000D3C80000}"/>
    <cellStyle name="Procent 2 2 4 2" xfId="26174" xr:uid="{00000000-0005-0000-0000-0000D4C80000}"/>
    <cellStyle name="Procent 2 2 4 3" xfId="26173" xr:uid="{00000000-0005-0000-0000-0000D5C80000}"/>
    <cellStyle name="Procent 2 2 5" xfId="7333" xr:uid="{00000000-0005-0000-0000-0000D6C80000}"/>
    <cellStyle name="Procent 2 2 5 2" xfId="26176" xr:uid="{00000000-0005-0000-0000-0000D7C80000}"/>
    <cellStyle name="Procent 2 2 5 3" xfId="43008" xr:uid="{00000000-0005-0000-0000-0000D8C80000}"/>
    <cellStyle name="Procent 2 2 5 4" xfId="26175" xr:uid="{00000000-0005-0000-0000-0000D9C80000}"/>
    <cellStyle name="Procent 2 2 6" xfId="26177" xr:uid="{00000000-0005-0000-0000-0000DAC80000}"/>
    <cellStyle name="Procent 2 2 6 2" xfId="26178" xr:uid="{00000000-0005-0000-0000-0000DBC80000}"/>
    <cellStyle name="Procent 2 2 7" xfId="26179" xr:uid="{00000000-0005-0000-0000-0000DCC80000}"/>
    <cellStyle name="Procent 2 2 7 2" xfId="26180" xr:uid="{00000000-0005-0000-0000-0000DDC80000}"/>
    <cellStyle name="Procent 2 2 8" xfId="26181" xr:uid="{00000000-0005-0000-0000-0000DEC80000}"/>
    <cellStyle name="Procent 2 2 9" xfId="26182" xr:uid="{00000000-0005-0000-0000-0000DFC80000}"/>
    <cellStyle name="Procent 2 20" xfId="26135" xr:uid="{00000000-0005-0000-0000-0000E0C80000}"/>
    <cellStyle name="Procent 2 21" xfId="3222" xr:uid="{00000000-0005-0000-0000-0000E1C80000}"/>
    <cellStyle name="Procent 2 3" xfId="26183" xr:uid="{00000000-0005-0000-0000-0000E2C80000}"/>
    <cellStyle name="Procent 2 3 2" xfId="26184" xr:uid="{00000000-0005-0000-0000-0000E3C80000}"/>
    <cellStyle name="Procent 2 3 2 2" xfId="26185" xr:uid="{00000000-0005-0000-0000-0000E4C80000}"/>
    <cellStyle name="Procent 2 3 2 2 2" xfId="26186" xr:uid="{00000000-0005-0000-0000-0000E5C80000}"/>
    <cellStyle name="Procent 2 3 2 3" xfId="26187" xr:uid="{00000000-0005-0000-0000-0000E6C80000}"/>
    <cellStyle name="Procent 2 3 2 3 2" xfId="26188" xr:uid="{00000000-0005-0000-0000-0000E7C80000}"/>
    <cellStyle name="Procent 2 3 2 4" xfId="26189" xr:uid="{00000000-0005-0000-0000-0000E8C80000}"/>
    <cellStyle name="Procent 2 3 3" xfId="26190" xr:uid="{00000000-0005-0000-0000-0000E9C80000}"/>
    <cellStyle name="Procent 2 3 3 2" xfId="26191" xr:uid="{00000000-0005-0000-0000-0000EAC80000}"/>
    <cellStyle name="Procent 2 3 4" xfId="26192" xr:uid="{00000000-0005-0000-0000-0000EBC80000}"/>
    <cellStyle name="Procent 2 3 4 2" xfId="26193" xr:uid="{00000000-0005-0000-0000-0000ECC80000}"/>
    <cellStyle name="Procent 2 3 5" xfId="26194" xr:uid="{00000000-0005-0000-0000-0000EDC80000}"/>
    <cellStyle name="Procent 2 3 5 2" xfId="26195" xr:uid="{00000000-0005-0000-0000-0000EEC80000}"/>
    <cellStyle name="Procent 2 3 6" xfId="26196" xr:uid="{00000000-0005-0000-0000-0000EFC80000}"/>
    <cellStyle name="Procent 2 3 6 2" xfId="26197" xr:uid="{00000000-0005-0000-0000-0000F0C80000}"/>
    <cellStyle name="Procent 2 3 7" xfId="26198" xr:uid="{00000000-0005-0000-0000-0000F1C80000}"/>
    <cellStyle name="Procent 2 3 7 2" xfId="26199" xr:uid="{00000000-0005-0000-0000-0000F2C80000}"/>
    <cellStyle name="Procent 2 3 8" xfId="26200" xr:uid="{00000000-0005-0000-0000-0000F3C80000}"/>
    <cellStyle name="Procent 2 4" xfId="26201" xr:uid="{00000000-0005-0000-0000-0000F4C80000}"/>
    <cellStyle name="Procent 2 4 2" xfId="26202" xr:uid="{00000000-0005-0000-0000-0000F5C80000}"/>
    <cellStyle name="Procent 2 4 2 2" xfId="26203" xr:uid="{00000000-0005-0000-0000-0000F6C80000}"/>
    <cellStyle name="Procent 2 4 2 2 2" xfId="26204" xr:uid="{00000000-0005-0000-0000-0000F7C80000}"/>
    <cellStyle name="Procent 2 4 2 3" xfId="26205" xr:uid="{00000000-0005-0000-0000-0000F8C80000}"/>
    <cellStyle name="Procent 2 4 2 3 2" xfId="26206" xr:uid="{00000000-0005-0000-0000-0000F9C80000}"/>
    <cellStyle name="Procent 2 4 2 4" xfId="26207" xr:uid="{00000000-0005-0000-0000-0000FAC80000}"/>
    <cellStyle name="Procent 2 4 3" xfId="26208" xr:uid="{00000000-0005-0000-0000-0000FBC80000}"/>
    <cellStyle name="Procent 2 4 3 2" xfId="26209" xr:uid="{00000000-0005-0000-0000-0000FCC80000}"/>
    <cellStyle name="Procent 2 4 4" xfId="26210" xr:uid="{00000000-0005-0000-0000-0000FDC80000}"/>
    <cellStyle name="Procent 2 4 4 2" xfId="26211" xr:uid="{00000000-0005-0000-0000-0000FEC80000}"/>
    <cellStyle name="Procent 2 4 5" xfId="26212" xr:uid="{00000000-0005-0000-0000-0000FFC80000}"/>
    <cellStyle name="Procent 2 4 5 2" xfId="26213" xr:uid="{00000000-0005-0000-0000-000000C90000}"/>
    <cellStyle name="Procent 2 4 6" xfId="26214" xr:uid="{00000000-0005-0000-0000-000001C90000}"/>
    <cellStyle name="Procent 2 4 6 2" xfId="26215" xr:uid="{00000000-0005-0000-0000-000002C90000}"/>
    <cellStyle name="Procent 2 4 7" xfId="26216" xr:uid="{00000000-0005-0000-0000-000003C90000}"/>
    <cellStyle name="Procent 2 4 7 2" xfId="26217" xr:uid="{00000000-0005-0000-0000-000004C90000}"/>
    <cellStyle name="Procent 2 4 8" xfId="26218" xr:uid="{00000000-0005-0000-0000-000005C90000}"/>
    <cellStyle name="Procent 2 5" xfId="26219" xr:uid="{00000000-0005-0000-0000-000006C90000}"/>
    <cellStyle name="Procent 2 5 2" xfId="26220" xr:uid="{00000000-0005-0000-0000-000007C90000}"/>
    <cellStyle name="Procent 2 5 2 2" xfId="26221" xr:uid="{00000000-0005-0000-0000-000008C90000}"/>
    <cellStyle name="Procent 2 5 2 2 2" xfId="26222" xr:uid="{00000000-0005-0000-0000-000009C90000}"/>
    <cellStyle name="Procent 2 5 2 3" xfId="26223" xr:uid="{00000000-0005-0000-0000-00000AC90000}"/>
    <cellStyle name="Procent 2 5 2 3 2" xfId="26224" xr:uid="{00000000-0005-0000-0000-00000BC90000}"/>
    <cellStyle name="Procent 2 5 2 4" xfId="26225" xr:uid="{00000000-0005-0000-0000-00000CC90000}"/>
    <cellStyle name="Procent 2 5 3" xfId="26226" xr:uid="{00000000-0005-0000-0000-00000DC90000}"/>
    <cellStyle name="Procent 2 5 3 2" xfId="26227" xr:uid="{00000000-0005-0000-0000-00000EC90000}"/>
    <cellStyle name="Procent 2 5 4" xfId="26228" xr:uid="{00000000-0005-0000-0000-00000FC90000}"/>
    <cellStyle name="Procent 2 5 4 2" xfId="26229" xr:uid="{00000000-0005-0000-0000-000010C90000}"/>
    <cellStyle name="Procent 2 5 5" xfId="26230" xr:uid="{00000000-0005-0000-0000-000011C90000}"/>
    <cellStyle name="Procent 2 5 5 2" xfId="26231" xr:uid="{00000000-0005-0000-0000-000012C90000}"/>
    <cellStyle name="Procent 2 5 6" xfId="26232" xr:uid="{00000000-0005-0000-0000-000013C90000}"/>
    <cellStyle name="Procent 2 5 6 2" xfId="26233" xr:uid="{00000000-0005-0000-0000-000014C90000}"/>
    <cellStyle name="Procent 2 6" xfId="26234" xr:uid="{00000000-0005-0000-0000-000015C90000}"/>
    <cellStyle name="Procent 2 6 2" xfId="26235" xr:uid="{00000000-0005-0000-0000-000016C90000}"/>
    <cellStyle name="Procent 2 6 2 2" xfId="26236" xr:uid="{00000000-0005-0000-0000-000017C90000}"/>
    <cellStyle name="Procent 2 6 2 2 2" xfId="26237" xr:uid="{00000000-0005-0000-0000-000018C90000}"/>
    <cellStyle name="Procent 2 6 2 3" xfId="26238" xr:uid="{00000000-0005-0000-0000-000019C90000}"/>
    <cellStyle name="Procent 2 6 2 3 2" xfId="26239" xr:uid="{00000000-0005-0000-0000-00001AC90000}"/>
    <cellStyle name="Procent 2 6 2 4" xfId="26240" xr:uid="{00000000-0005-0000-0000-00001BC90000}"/>
    <cellStyle name="Procent 2 6 3" xfId="26241" xr:uid="{00000000-0005-0000-0000-00001CC90000}"/>
    <cellStyle name="Procent 2 6 3 2" xfId="26242" xr:uid="{00000000-0005-0000-0000-00001DC90000}"/>
    <cellStyle name="Procent 2 6 4" xfId="26243" xr:uid="{00000000-0005-0000-0000-00001EC90000}"/>
    <cellStyle name="Procent 2 6 4 2" xfId="26244" xr:uid="{00000000-0005-0000-0000-00001FC90000}"/>
    <cellStyle name="Procent 2 6 5" xfId="26245" xr:uid="{00000000-0005-0000-0000-000020C90000}"/>
    <cellStyle name="Procent 2 6 5 2" xfId="26246" xr:uid="{00000000-0005-0000-0000-000021C90000}"/>
    <cellStyle name="Procent 2 6 6" xfId="26247" xr:uid="{00000000-0005-0000-0000-000022C90000}"/>
    <cellStyle name="Procent 2 7" xfId="26248" xr:uid="{00000000-0005-0000-0000-000023C90000}"/>
    <cellStyle name="Procent 2 7 2" xfId="26249" xr:uid="{00000000-0005-0000-0000-000024C90000}"/>
    <cellStyle name="Procent 2 7 2 2" xfId="26250" xr:uid="{00000000-0005-0000-0000-000025C90000}"/>
    <cellStyle name="Procent 2 7 2 2 2" xfId="26251" xr:uid="{00000000-0005-0000-0000-000026C90000}"/>
    <cellStyle name="Procent 2 7 2 3" xfId="26252" xr:uid="{00000000-0005-0000-0000-000027C90000}"/>
    <cellStyle name="Procent 2 7 2 3 2" xfId="26253" xr:uid="{00000000-0005-0000-0000-000028C90000}"/>
    <cellStyle name="Procent 2 7 2 4" xfId="26254" xr:uid="{00000000-0005-0000-0000-000029C90000}"/>
    <cellStyle name="Procent 2 7 3" xfId="26255" xr:uid="{00000000-0005-0000-0000-00002AC90000}"/>
    <cellStyle name="Procent 2 7 3 2" xfId="26256" xr:uid="{00000000-0005-0000-0000-00002BC90000}"/>
    <cellStyle name="Procent 2 7 4" xfId="26257" xr:uid="{00000000-0005-0000-0000-00002CC90000}"/>
    <cellStyle name="Procent 2 7 4 2" xfId="26258" xr:uid="{00000000-0005-0000-0000-00002DC90000}"/>
    <cellStyle name="Procent 2 7 5" xfId="26259" xr:uid="{00000000-0005-0000-0000-00002EC90000}"/>
    <cellStyle name="Procent 2 7 5 2" xfId="26260" xr:uid="{00000000-0005-0000-0000-00002FC90000}"/>
    <cellStyle name="Procent 2 7 6" xfId="26261" xr:uid="{00000000-0005-0000-0000-000030C90000}"/>
    <cellStyle name="Procent 2 8" xfId="26262" xr:uid="{00000000-0005-0000-0000-000031C90000}"/>
    <cellStyle name="Procent 2 8 2" xfId="26263" xr:uid="{00000000-0005-0000-0000-000032C90000}"/>
    <cellStyle name="Procent 2 8 2 2" xfId="26264" xr:uid="{00000000-0005-0000-0000-000033C90000}"/>
    <cellStyle name="Procent 2 8 2 2 2" xfId="26265" xr:uid="{00000000-0005-0000-0000-000034C90000}"/>
    <cellStyle name="Procent 2 8 2 3" xfId="26266" xr:uid="{00000000-0005-0000-0000-000035C90000}"/>
    <cellStyle name="Procent 2 8 2 3 2" xfId="26267" xr:uid="{00000000-0005-0000-0000-000036C90000}"/>
    <cellStyle name="Procent 2 8 2 4" xfId="26268" xr:uid="{00000000-0005-0000-0000-000037C90000}"/>
    <cellStyle name="Procent 2 8 3" xfId="26269" xr:uid="{00000000-0005-0000-0000-000038C90000}"/>
    <cellStyle name="Procent 2 8 3 2" xfId="26270" xr:uid="{00000000-0005-0000-0000-000039C90000}"/>
    <cellStyle name="Procent 2 8 4" xfId="26271" xr:uid="{00000000-0005-0000-0000-00003AC90000}"/>
    <cellStyle name="Procent 2 8 4 2" xfId="26272" xr:uid="{00000000-0005-0000-0000-00003BC90000}"/>
    <cellStyle name="Procent 2 8 5" xfId="26273" xr:uid="{00000000-0005-0000-0000-00003CC90000}"/>
    <cellStyle name="Procent 2 8 5 2" xfId="26274" xr:uid="{00000000-0005-0000-0000-00003DC90000}"/>
    <cellStyle name="Procent 2 8 6" xfId="26275" xr:uid="{00000000-0005-0000-0000-00003EC90000}"/>
    <cellStyle name="Procent 2 9" xfId="26276" xr:uid="{00000000-0005-0000-0000-00003FC90000}"/>
    <cellStyle name="Procent 2 9 2" xfId="26277" xr:uid="{00000000-0005-0000-0000-000040C90000}"/>
    <cellStyle name="Procent 2 9 2 2" xfId="26278" xr:uid="{00000000-0005-0000-0000-000041C90000}"/>
    <cellStyle name="Procent 2 9 3" xfId="26279" xr:uid="{00000000-0005-0000-0000-000042C90000}"/>
    <cellStyle name="Procent 2 9 3 2" xfId="26280" xr:uid="{00000000-0005-0000-0000-000043C90000}"/>
    <cellStyle name="Procent 2 9 4" xfId="26281" xr:uid="{00000000-0005-0000-0000-000044C90000}"/>
    <cellStyle name="Procent 3" xfId="1646" xr:uid="{00000000-0005-0000-0000-000045C90000}"/>
    <cellStyle name="Procent 3 10" xfId="3439" xr:uid="{00000000-0005-0000-0000-000046C90000}"/>
    <cellStyle name="Procent 3 2" xfId="5684" xr:uid="{00000000-0005-0000-0000-000047C90000}"/>
    <cellStyle name="Procent 3 2 2" xfId="8481" xr:uid="{00000000-0005-0000-0000-000048C90000}"/>
    <cellStyle name="Procent 3 2 2 2" xfId="26285" xr:uid="{00000000-0005-0000-0000-000049C90000}"/>
    <cellStyle name="Procent 3 2 2 3" xfId="26284" xr:uid="{00000000-0005-0000-0000-00004AC90000}"/>
    <cellStyle name="Procent 3 2 3" xfId="7880" xr:uid="{00000000-0005-0000-0000-00004BC90000}"/>
    <cellStyle name="Procent 3 2 3 2" xfId="26287" xr:uid="{00000000-0005-0000-0000-00004CC90000}"/>
    <cellStyle name="Procent 3 2 3 3" xfId="26286" xr:uid="{00000000-0005-0000-0000-00004DC90000}"/>
    <cellStyle name="Procent 3 2 4" xfId="7336" xr:uid="{00000000-0005-0000-0000-00004EC90000}"/>
    <cellStyle name="Procent 3 2 4 2" xfId="42553" xr:uid="{00000000-0005-0000-0000-00004FC90000}"/>
    <cellStyle name="Procent 3 2 4 3" xfId="26288" xr:uid="{00000000-0005-0000-0000-000050C90000}"/>
    <cellStyle name="Procent 3 2 5" xfId="26289" xr:uid="{00000000-0005-0000-0000-000051C90000}"/>
    <cellStyle name="Procent 3 2 6" xfId="26290" xr:uid="{00000000-0005-0000-0000-000052C90000}"/>
    <cellStyle name="Procent 3 2 7" xfId="26283" xr:uid="{00000000-0005-0000-0000-000053C90000}"/>
    <cellStyle name="Procent 3 2 8" xfId="14277" xr:uid="{00000000-0005-0000-0000-000054C90000}"/>
    <cellStyle name="Procent 3 3" xfId="8482" xr:uid="{00000000-0005-0000-0000-000055C90000}"/>
    <cellStyle name="Procent 3 3 2" xfId="26292" xr:uid="{00000000-0005-0000-0000-000056C90000}"/>
    <cellStyle name="Procent 3 3 3" xfId="26291" xr:uid="{00000000-0005-0000-0000-000057C90000}"/>
    <cellStyle name="Procent 3 4" xfId="7879" xr:uid="{00000000-0005-0000-0000-000058C90000}"/>
    <cellStyle name="Procent 3 4 2" xfId="26294" xr:uid="{00000000-0005-0000-0000-000059C90000}"/>
    <cellStyle name="Procent 3 4 3" xfId="26293" xr:uid="{00000000-0005-0000-0000-00005AC90000}"/>
    <cellStyle name="Procent 3 5" xfId="7335" xr:uid="{00000000-0005-0000-0000-00005BC90000}"/>
    <cellStyle name="Procent 3 5 2" xfId="26295" xr:uid="{00000000-0005-0000-0000-00005CC90000}"/>
    <cellStyle name="Procent 3 5 3" xfId="14276" xr:uid="{00000000-0005-0000-0000-00005DC90000}"/>
    <cellStyle name="Procent 3 6" xfId="26296" xr:uid="{00000000-0005-0000-0000-00005EC90000}"/>
    <cellStyle name="Procent 3 7" xfId="26297" xr:uid="{00000000-0005-0000-0000-00005FC90000}"/>
    <cellStyle name="Procent 3 8" xfId="26298" xr:uid="{00000000-0005-0000-0000-000060C90000}"/>
    <cellStyle name="Procent 3 9" xfId="26282" xr:uid="{00000000-0005-0000-0000-000061C90000}"/>
    <cellStyle name="Procent 4" xfId="5685" xr:uid="{00000000-0005-0000-0000-000062C90000}"/>
    <cellStyle name="Procent 4 10" xfId="14465" xr:uid="{00000000-0005-0000-0000-000063C90000}"/>
    <cellStyle name="Procent 4 2" xfId="5686" xr:uid="{00000000-0005-0000-0000-000064C90000}"/>
    <cellStyle name="Procent 4 2 2" xfId="6166" xr:uid="{00000000-0005-0000-0000-000065C90000}"/>
    <cellStyle name="Procent 4 2 2 2" xfId="6486" xr:uid="{00000000-0005-0000-0000-000066C90000}"/>
    <cellStyle name="Procent 4 2 2 2 2" xfId="9119" xr:uid="{00000000-0005-0000-0000-000067C90000}"/>
    <cellStyle name="Procent 4 2 2 2 2 2" xfId="43458" xr:uid="{00000000-0005-0000-0000-000068C90000}"/>
    <cellStyle name="Procent 4 2 2 2 2 3" xfId="26302" xr:uid="{00000000-0005-0000-0000-000069C90000}"/>
    <cellStyle name="Procent 4 2 2 2 3" xfId="15219" xr:uid="{00000000-0005-0000-0000-00006AC90000}"/>
    <cellStyle name="Procent 4 2 2 3" xfId="8818" xr:uid="{00000000-0005-0000-0000-00006BC90000}"/>
    <cellStyle name="Procent 4 2 2 3 2" xfId="21368" xr:uid="{00000000-0005-0000-0000-00006CC90000}"/>
    <cellStyle name="Procent 4 2 2 3 3" xfId="26303" xr:uid="{00000000-0005-0000-0000-00006DC90000}"/>
    <cellStyle name="Procent 4 2 2 4" xfId="26301" xr:uid="{00000000-0005-0000-0000-00006EC90000}"/>
    <cellStyle name="Procent 4 2 2 5" xfId="15070" xr:uid="{00000000-0005-0000-0000-00006FC90000}"/>
    <cellStyle name="Procent 4 2 3" xfId="6246" xr:uid="{00000000-0005-0000-0000-000070C90000}"/>
    <cellStyle name="Procent 4 2 3 2" xfId="6566" xr:uid="{00000000-0005-0000-0000-000071C90000}"/>
    <cellStyle name="Procent 4 2 3 2 2" xfId="9199" xr:uid="{00000000-0005-0000-0000-000072C90000}"/>
    <cellStyle name="Procent 4 2 3 2 2 2" xfId="44342" xr:uid="{00000000-0005-0000-0000-000073C90000}"/>
    <cellStyle name="Procent 4 2 3 2 2 3" xfId="26305" xr:uid="{00000000-0005-0000-0000-000074C90000}"/>
    <cellStyle name="Procent 4 2 3 2 3" xfId="15261" xr:uid="{00000000-0005-0000-0000-000075C90000}"/>
    <cellStyle name="Procent 4 2 3 3" xfId="8889" xr:uid="{00000000-0005-0000-0000-000076C90000}"/>
    <cellStyle name="Procent 4 2 3 3 2" xfId="43452" xr:uid="{00000000-0005-0000-0000-000077C90000}"/>
    <cellStyle name="Procent 4 2 3 3 3" xfId="26304" xr:uid="{00000000-0005-0000-0000-000078C90000}"/>
    <cellStyle name="Procent 4 2 3 4" xfId="15103" xr:uid="{00000000-0005-0000-0000-000079C90000}"/>
    <cellStyle name="Procent 4 2 4" xfId="6326" xr:uid="{00000000-0005-0000-0000-00007AC90000}"/>
    <cellStyle name="Procent 4 2 4 2" xfId="6646" xr:uid="{00000000-0005-0000-0000-00007BC90000}"/>
    <cellStyle name="Procent 4 2 4 2 2" xfId="9279" xr:uid="{00000000-0005-0000-0000-00007CC90000}"/>
    <cellStyle name="Procent 4 2 4 2 2 2" xfId="43390" xr:uid="{00000000-0005-0000-0000-00007DC90000}"/>
    <cellStyle name="Procent 4 2 4 2 3" xfId="15303" xr:uid="{00000000-0005-0000-0000-00007EC90000}"/>
    <cellStyle name="Procent 4 2 4 3" xfId="8965" xr:uid="{00000000-0005-0000-0000-00007FC90000}"/>
    <cellStyle name="Procent 4 2 4 3 2" xfId="20977" xr:uid="{00000000-0005-0000-0000-000080C90000}"/>
    <cellStyle name="Procent 4 2 4 3 3" xfId="26306" xr:uid="{00000000-0005-0000-0000-000081C90000}"/>
    <cellStyle name="Procent 4 2 4 4" xfId="15141" xr:uid="{00000000-0005-0000-0000-000082C90000}"/>
    <cellStyle name="Procent 4 2 5" xfId="6406" xr:uid="{00000000-0005-0000-0000-000083C90000}"/>
    <cellStyle name="Procent 4 2 5 2" xfId="9045" xr:uid="{00000000-0005-0000-0000-000084C90000}"/>
    <cellStyle name="Procent 4 2 5 2 2" xfId="44626" xr:uid="{00000000-0005-0000-0000-000085C90000}"/>
    <cellStyle name="Procent 4 2 5 2 3" xfId="26307" xr:uid="{00000000-0005-0000-0000-000086C90000}"/>
    <cellStyle name="Procent 4 2 5 3" xfId="15183" xr:uid="{00000000-0005-0000-0000-000087C90000}"/>
    <cellStyle name="Procent 4 2 6" xfId="6726" xr:uid="{00000000-0005-0000-0000-000088C90000}"/>
    <cellStyle name="Procent 4 2 6 2" xfId="9359" xr:uid="{00000000-0005-0000-0000-000089C90000}"/>
    <cellStyle name="Procent 4 2 6 2 2" xfId="42675" xr:uid="{00000000-0005-0000-0000-00008AC90000}"/>
    <cellStyle name="Procent 4 2 6 3" xfId="15345" xr:uid="{00000000-0005-0000-0000-00008BC90000}"/>
    <cellStyle name="Procent 4 2 7" xfId="7979" xr:uid="{00000000-0005-0000-0000-00008CC90000}"/>
    <cellStyle name="Procent 4 2 7 2" xfId="43018" xr:uid="{00000000-0005-0000-0000-00008DC90000}"/>
    <cellStyle name="Procent 4 2 7 3" xfId="26300" xr:uid="{00000000-0005-0000-0000-00008EC90000}"/>
    <cellStyle name="Procent 4 2 8" xfId="14606" xr:uid="{00000000-0005-0000-0000-00008FC90000}"/>
    <cellStyle name="Procent 4 3" xfId="6165" xr:uid="{00000000-0005-0000-0000-000090C90000}"/>
    <cellStyle name="Procent 4 3 2" xfId="6485" xr:uid="{00000000-0005-0000-0000-000091C90000}"/>
    <cellStyle name="Procent 4 3 2 2" xfId="9118" xr:uid="{00000000-0005-0000-0000-000092C90000}"/>
    <cellStyle name="Procent 4 3 2 2 2" xfId="43085" xr:uid="{00000000-0005-0000-0000-000093C90000}"/>
    <cellStyle name="Procent 4 3 2 2 3" xfId="26309" xr:uid="{00000000-0005-0000-0000-000094C90000}"/>
    <cellStyle name="Procent 4 3 2 3" xfId="15218" xr:uid="{00000000-0005-0000-0000-000095C90000}"/>
    <cellStyle name="Procent 4 3 3" xfId="8817" xr:uid="{00000000-0005-0000-0000-000096C90000}"/>
    <cellStyle name="Procent 4 3 3 2" xfId="43376" xr:uid="{00000000-0005-0000-0000-000097C90000}"/>
    <cellStyle name="Procent 4 3 3 3" xfId="26310" xr:uid="{00000000-0005-0000-0000-000098C90000}"/>
    <cellStyle name="Procent 4 3 4" xfId="26308" xr:uid="{00000000-0005-0000-0000-000099C90000}"/>
    <cellStyle name="Procent 4 3 5" xfId="15069" xr:uid="{00000000-0005-0000-0000-00009AC90000}"/>
    <cellStyle name="Procent 4 4" xfId="6245" xr:uid="{00000000-0005-0000-0000-00009BC90000}"/>
    <cellStyle name="Procent 4 4 2" xfId="6565" xr:uid="{00000000-0005-0000-0000-00009CC90000}"/>
    <cellStyle name="Procent 4 4 2 2" xfId="9198" xr:uid="{00000000-0005-0000-0000-00009DC90000}"/>
    <cellStyle name="Procent 4 4 2 2 2" xfId="43093" xr:uid="{00000000-0005-0000-0000-00009EC90000}"/>
    <cellStyle name="Procent 4 4 2 2 3" xfId="26312" xr:uid="{00000000-0005-0000-0000-00009FC90000}"/>
    <cellStyle name="Procent 4 4 2 3" xfId="15260" xr:uid="{00000000-0005-0000-0000-0000A0C90000}"/>
    <cellStyle name="Procent 4 4 3" xfId="8888" xr:uid="{00000000-0005-0000-0000-0000A1C90000}"/>
    <cellStyle name="Procent 4 4 3 2" xfId="43057" xr:uid="{00000000-0005-0000-0000-0000A2C90000}"/>
    <cellStyle name="Procent 4 4 3 3" xfId="26311" xr:uid="{00000000-0005-0000-0000-0000A3C90000}"/>
    <cellStyle name="Procent 4 4 4" xfId="15102" xr:uid="{00000000-0005-0000-0000-0000A4C90000}"/>
    <cellStyle name="Procent 4 5" xfId="6325" xr:uid="{00000000-0005-0000-0000-0000A5C90000}"/>
    <cellStyle name="Procent 4 5 2" xfId="6645" xr:uid="{00000000-0005-0000-0000-0000A6C90000}"/>
    <cellStyle name="Procent 4 5 2 2" xfId="9278" xr:uid="{00000000-0005-0000-0000-0000A7C90000}"/>
    <cellStyle name="Procent 4 5 2 2 2" xfId="43389" xr:uid="{00000000-0005-0000-0000-0000A8C90000}"/>
    <cellStyle name="Procent 4 5 2 2 3" xfId="26314" xr:uid="{00000000-0005-0000-0000-0000A9C90000}"/>
    <cellStyle name="Procent 4 5 2 3" xfId="15302" xr:uid="{00000000-0005-0000-0000-0000AAC90000}"/>
    <cellStyle name="Procent 4 5 3" xfId="8964" xr:uid="{00000000-0005-0000-0000-0000ABC90000}"/>
    <cellStyle name="Procent 4 5 3 2" xfId="43068" xr:uid="{00000000-0005-0000-0000-0000ACC90000}"/>
    <cellStyle name="Procent 4 5 3 3" xfId="26313" xr:uid="{00000000-0005-0000-0000-0000ADC90000}"/>
    <cellStyle name="Procent 4 5 4" xfId="15140" xr:uid="{00000000-0005-0000-0000-0000AEC90000}"/>
    <cellStyle name="Procent 4 6" xfId="6405" xr:uid="{00000000-0005-0000-0000-0000AFC90000}"/>
    <cellStyle name="Procent 4 6 2" xfId="9044" xr:uid="{00000000-0005-0000-0000-0000B0C90000}"/>
    <cellStyle name="Procent 4 6 2 2" xfId="43074" xr:uid="{00000000-0005-0000-0000-0000B1C90000}"/>
    <cellStyle name="Procent 4 6 2 3" xfId="26315" xr:uid="{00000000-0005-0000-0000-0000B2C90000}"/>
    <cellStyle name="Procent 4 6 3" xfId="15182" xr:uid="{00000000-0005-0000-0000-0000B3C90000}"/>
    <cellStyle name="Procent 4 7" xfId="6725" xr:uid="{00000000-0005-0000-0000-0000B4C90000}"/>
    <cellStyle name="Procent 4 7 2" xfId="9358" xr:uid="{00000000-0005-0000-0000-0000B5C90000}"/>
    <cellStyle name="Procent 4 7 2 2" xfId="42674" xr:uid="{00000000-0005-0000-0000-0000B6C90000}"/>
    <cellStyle name="Procent 4 7 2 3" xfId="26316" xr:uid="{00000000-0005-0000-0000-0000B7C90000}"/>
    <cellStyle name="Procent 4 7 3" xfId="15344" xr:uid="{00000000-0005-0000-0000-0000B8C90000}"/>
    <cellStyle name="Procent 4 8" xfId="9605" xr:uid="{00000000-0005-0000-0000-0000B9C90000}"/>
    <cellStyle name="Procent 4 9" xfId="7881" xr:uid="{00000000-0005-0000-0000-0000BAC90000}"/>
    <cellStyle name="Procent 4 9 2" xfId="44616" xr:uid="{00000000-0005-0000-0000-0000BBC90000}"/>
    <cellStyle name="Procent 4 9 3" xfId="26299" xr:uid="{00000000-0005-0000-0000-0000BCC90000}"/>
    <cellStyle name="Procent 5" xfId="26317" xr:uid="{00000000-0005-0000-0000-0000BDC90000}"/>
    <cellStyle name="Procent 5 2" xfId="26318" xr:uid="{00000000-0005-0000-0000-0000BEC90000}"/>
    <cellStyle name="Procent 5 2 2" xfId="26319" xr:uid="{00000000-0005-0000-0000-0000BFC90000}"/>
    <cellStyle name="Procent 5 2 2 2" xfId="26320" xr:uid="{00000000-0005-0000-0000-0000C0C90000}"/>
    <cellStyle name="Procent 5 2 3" xfId="26321" xr:uid="{00000000-0005-0000-0000-0000C1C90000}"/>
    <cellStyle name="Procent 5 2 3 2" xfId="26322" xr:uid="{00000000-0005-0000-0000-0000C2C90000}"/>
    <cellStyle name="Procent 5 2 4" xfId="26323" xr:uid="{00000000-0005-0000-0000-0000C3C90000}"/>
    <cellStyle name="Procent 5 3" xfId="26324" xr:uid="{00000000-0005-0000-0000-0000C4C90000}"/>
    <cellStyle name="Procent 5 3 2" xfId="26325" xr:uid="{00000000-0005-0000-0000-0000C5C90000}"/>
    <cellStyle name="Procent 5 4" xfId="26326" xr:uid="{00000000-0005-0000-0000-0000C6C90000}"/>
    <cellStyle name="Procent 5 4 2" xfId="26327" xr:uid="{00000000-0005-0000-0000-0000C7C90000}"/>
    <cellStyle name="Procent 5 5" xfId="26328" xr:uid="{00000000-0005-0000-0000-0000C8C90000}"/>
    <cellStyle name="Procent 5 5 2" xfId="26329" xr:uid="{00000000-0005-0000-0000-0000C9C90000}"/>
    <cellStyle name="Procent 5 6" xfId="26330" xr:uid="{00000000-0005-0000-0000-0000CAC90000}"/>
    <cellStyle name="Procent 5 7" xfId="26331" xr:uid="{00000000-0005-0000-0000-0000CBC90000}"/>
    <cellStyle name="Procent 6" xfId="26332" xr:uid="{00000000-0005-0000-0000-0000CCC90000}"/>
    <cellStyle name="Procent 6 2" xfId="26333" xr:uid="{00000000-0005-0000-0000-0000CDC90000}"/>
    <cellStyle name="Procent 6 2 2" xfId="26334" xr:uid="{00000000-0005-0000-0000-0000CEC90000}"/>
    <cellStyle name="Procent 6 2 2 2" xfId="26335" xr:uid="{00000000-0005-0000-0000-0000CFC90000}"/>
    <cellStyle name="Procent 6 2 3" xfId="26336" xr:uid="{00000000-0005-0000-0000-0000D0C90000}"/>
    <cellStyle name="Procent 6 2 3 2" xfId="26337" xr:uid="{00000000-0005-0000-0000-0000D1C90000}"/>
    <cellStyle name="Procent 6 2 4" xfId="26338" xr:uid="{00000000-0005-0000-0000-0000D2C90000}"/>
    <cellStyle name="Procent 6 3" xfId="26339" xr:uid="{00000000-0005-0000-0000-0000D3C90000}"/>
    <cellStyle name="Procent 6 3 2" xfId="26340" xr:uid="{00000000-0005-0000-0000-0000D4C90000}"/>
    <cellStyle name="Procent 6 4" xfId="26341" xr:uid="{00000000-0005-0000-0000-0000D5C90000}"/>
    <cellStyle name="Procent 6 4 2" xfId="26342" xr:uid="{00000000-0005-0000-0000-0000D6C90000}"/>
    <cellStyle name="Procent 6 5" xfId="26343" xr:uid="{00000000-0005-0000-0000-0000D7C90000}"/>
    <cellStyle name="Procent 6 5 2" xfId="26344" xr:uid="{00000000-0005-0000-0000-0000D8C90000}"/>
    <cellStyle name="Procent 6 6" xfId="26345" xr:uid="{00000000-0005-0000-0000-0000D9C90000}"/>
    <cellStyle name="Procent 7" xfId="26346" xr:uid="{00000000-0005-0000-0000-0000DAC90000}"/>
    <cellStyle name="Procent 7 2" xfId="26347" xr:uid="{00000000-0005-0000-0000-0000DBC90000}"/>
    <cellStyle name="Procent 7 2 2" xfId="26348" xr:uid="{00000000-0005-0000-0000-0000DCC90000}"/>
    <cellStyle name="Procent 7 2 2 2" xfId="26349" xr:uid="{00000000-0005-0000-0000-0000DDC90000}"/>
    <cellStyle name="Procent 7 2 3" xfId="26350" xr:uid="{00000000-0005-0000-0000-0000DEC90000}"/>
    <cellStyle name="Procent 7 2 3 2" xfId="26351" xr:uid="{00000000-0005-0000-0000-0000DFC90000}"/>
    <cellStyle name="Procent 7 2 4" xfId="26352" xr:uid="{00000000-0005-0000-0000-0000E0C90000}"/>
    <cellStyle name="Procent 7 3" xfId="26353" xr:uid="{00000000-0005-0000-0000-0000E1C90000}"/>
    <cellStyle name="Procent 7 3 2" xfId="26354" xr:uid="{00000000-0005-0000-0000-0000E2C90000}"/>
    <cellStyle name="Procent 7 4" xfId="26355" xr:uid="{00000000-0005-0000-0000-0000E3C90000}"/>
    <cellStyle name="Procent 7 4 2" xfId="26356" xr:uid="{00000000-0005-0000-0000-0000E4C90000}"/>
    <cellStyle name="Procent 7 5" xfId="26357" xr:uid="{00000000-0005-0000-0000-0000E5C90000}"/>
    <cellStyle name="Procent 7 5 2" xfId="26358" xr:uid="{00000000-0005-0000-0000-0000E6C90000}"/>
    <cellStyle name="Procent 7 6" xfId="26359" xr:uid="{00000000-0005-0000-0000-0000E7C90000}"/>
    <cellStyle name="Procent 8" xfId="26360" xr:uid="{00000000-0005-0000-0000-0000E8C90000}"/>
    <cellStyle name="Procent 8 2" xfId="26361" xr:uid="{00000000-0005-0000-0000-0000E9C90000}"/>
    <cellStyle name="Procent 8 2 2" xfId="26362" xr:uid="{00000000-0005-0000-0000-0000EAC90000}"/>
    <cellStyle name="Procent 8 2 2 2" xfId="26363" xr:uid="{00000000-0005-0000-0000-0000EBC90000}"/>
    <cellStyle name="Procent 8 2 3" xfId="26364" xr:uid="{00000000-0005-0000-0000-0000ECC90000}"/>
    <cellStyle name="Procent 8 2 3 2" xfId="26365" xr:uid="{00000000-0005-0000-0000-0000EDC90000}"/>
    <cellStyle name="Procent 8 2 4" xfId="26366" xr:uid="{00000000-0005-0000-0000-0000EEC90000}"/>
    <cellStyle name="Procent 8 3" xfId="26367" xr:uid="{00000000-0005-0000-0000-0000EFC90000}"/>
    <cellStyle name="Procent 8 3 2" xfId="26368" xr:uid="{00000000-0005-0000-0000-0000F0C90000}"/>
    <cellStyle name="Procent 8 4" xfId="26369" xr:uid="{00000000-0005-0000-0000-0000F1C90000}"/>
    <cellStyle name="Procent 8 4 2" xfId="26370" xr:uid="{00000000-0005-0000-0000-0000F2C90000}"/>
    <cellStyle name="Procent 8 5" xfId="26371" xr:uid="{00000000-0005-0000-0000-0000F3C90000}"/>
    <cellStyle name="Procent 9" xfId="26372" xr:uid="{00000000-0005-0000-0000-0000F4C90000}"/>
    <cellStyle name="Procent 9 2" xfId="26373" xr:uid="{00000000-0005-0000-0000-0000F5C90000}"/>
    <cellStyle name="Procent 9 2 2" xfId="26374" xr:uid="{00000000-0005-0000-0000-0000F6C90000}"/>
    <cellStyle name="Procent 9 3" xfId="26375" xr:uid="{00000000-0005-0000-0000-0000F7C90000}"/>
    <cellStyle name="Procent 9 3 2" xfId="26376" xr:uid="{00000000-0005-0000-0000-0000F8C90000}"/>
    <cellStyle name="Procent 9 4" xfId="26377" xr:uid="{00000000-0005-0000-0000-0000F9C90000}"/>
    <cellStyle name="SAPBEXaggData" xfId="28842" xr:uid="{00000000-0005-0000-0000-0000FAC90000}"/>
    <cellStyle name="SAPBEXaggDataEmph" xfId="28843" xr:uid="{00000000-0005-0000-0000-0000FBC90000}"/>
    <cellStyle name="SAPBEXaggItem" xfId="28844" xr:uid="{00000000-0005-0000-0000-0000FCC90000}"/>
    <cellStyle name="SAPBEXaggItemX" xfId="28845" xr:uid="{00000000-0005-0000-0000-0000FDC90000}"/>
    <cellStyle name="SAPBEXchaText" xfId="28846" xr:uid="{00000000-0005-0000-0000-0000FEC90000}"/>
    <cellStyle name="SAPBEXexcBad" xfId="28847" xr:uid="{00000000-0005-0000-0000-0000FFC90000}"/>
    <cellStyle name="SAPBEXexcBad7" xfId="28848" xr:uid="{00000000-0005-0000-0000-000000CA0000}"/>
    <cellStyle name="SAPBEXexcBad8" xfId="28849" xr:uid="{00000000-0005-0000-0000-000001CA0000}"/>
    <cellStyle name="SAPBEXexcBad9" xfId="28850" xr:uid="{00000000-0005-0000-0000-000002CA0000}"/>
    <cellStyle name="SAPBEXexcCritical" xfId="28851" xr:uid="{00000000-0005-0000-0000-000003CA0000}"/>
    <cellStyle name="SAPBEXexcCritical4" xfId="28852" xr:uid="{00000000-0005-0000-0000-000004CA0000}"/>
    <cellStyle name="SAPBEXexcCritical5" xfId="28853" xr:uid="{00000000-0005-0000-0000-000005CA0000}"/>
    <cellStyle name="SAPBEXexcCritical6" xfId="28854" xr:uid="{00000000-0005-0000-0000-000006CA0000}"/>
    <cellStyle name="SAPBEXexcGood" xfId="28855" xr:uid="{00000000-0005-0000-0000-000007CA0000}"/>
    <cellStyle name="SAPBEXexcGood1" xfId="28856" xr:uid="{00000000-0005-0000-0000-000008CA0000}"/>
    <cellStyle name="SAPBEXexcGood2" xfId="28857" xr:uid="{00000000-0005-0000-0000-000009CA0000}"/>
    <cellStyle name="SAPBEXexcGood3" xfId="28858" xr:uid="{00000000-0005-0000-0000-00000ACA0000}"/>
    <cellStyle name="SAPBEXexcVeryBad" xfId="28859" xr:uid="{00000000-0005-0000-0000-00000BCA0000}"/>
    <cellStyle name="SAPBEXfilterDrill" xfId="28860" xr:uid="{00000000-0005-0000-0000-00000CCA0000}"/>
    <cellStyle name="SAPBEXfilterItem" xfId="28861" xr:uid="{00000000-0005-0000-0000-00000DCA0000}"/>
    <cellStyle name="SAPBEXfilterText" xfId="28862" xr:uid="{00000000-0005-0000-0000-00000ECA0000}"/>
    <cellStyle name="SAPBEXformats" xfId="28863" xr:uid="{00000000-0005-0000-0000-00000FCA0000}"/>
    <cellStyle name="SAPBEXheaderData" xfId="28864" xr:uid="{00000000-0005-0000-0000-000010CA0000}"/>
    <cellStyle name="SAPBEXheaderItem" xfId="28865" xr:uid="{00000000-0005-0000-0000-000011CA0000}"/>
    <cellStyle name="SAPBEXheaderText" xfId="28866" xr:uid="{00000000-0005-0000-0000-000012CA0000}"/>
    <cellStyle name="SAPBEXHLevel0" xfId="28867" xr:uid="{00000000-0005-0000-0000-000013CA0000}"/>
    <cellStyle name="SAPBEXHLevel0X" xfId="28868" xr:uid="{00000000-0005-0000-0000-000014CA0000}"/>
    <cellStyle name="SAPBEXHLevel1" xfId="28869" xr:uid="{00000000-0005-0000-0000-000015CA0000}"/>
    <cellStyle name="SAPBEXHLevel1X" xfId="28870" xr:uid="{00000000-0005-0000-0000-000016CA0000}"/>
    <cellStyle name="SAPBEXHLevel2" xfId="28871" xr:uid="{00000000-0005-0000-0000-000017CA0000}"/>
    <cellStyle name="SAPBEXHLevel2X" xfId="28872" xr:uid="{00000000-0005-0000-0000-000018CA0000}"/>
    <cellStyle name="SAPBEXHLevel3" xfId="28873" xr:uid="{00000000-0005-0000-0000-000019CA0000}"/>
    <cellStyle name="SAPBEXHLevel3X" xfId="28874" xr:uid="{00000000-0005-0000-0000-00001ACA0000}"/>
    <cellStyle name="SAPBEXinputData" xfId="28875" xr:uid="{00000000-0005-0000-0000-00001BCA0000}"/>
    <cellStyle name="SAPBEXresData" xfId="28876" xr:uid="{00000000-0005-0000-0000-00001CCA0000}"/>
    <cellStyle name="SAPBEXresDataEmph" xfId="28877" xr:uid="{00000000-0005-0000-0000-00001DCA0000}"/>
    <cellStyle name="SAPBEXresItem" xfId="28878" xr:uid="{00000000-0005-0000-0000-00001ECA0000}"/>
    <cellStyle name="SAPBEXresItemX" xfId="28879" xr:uid="{00000000-0005-0000-0000-00001FCA0000}"/>
    <cellStyle name="SAPBEXstdData" xfId="28880" xr:uid="{00000000-0005-0000-0000-000020CA0000}"/>
    <cellStyle name="SAPBEXstdDataEmph" xfId="28881" xr:uid="{00000000-0005-0000-0000-000021CA0000}"/>
    <cellStyle name="SAPBEXstdItem" xfId="28882" xr:uid="{00000000-0005-0000-0000-000022CA0000}"/>
    <cellStyle name="SAPBEXstdItemX" xfId="28883" xr:uid="{00000000-0005-0000-0000-000023CA0000}"/>
    <cellStyle name="SAPBEXsubData" xfId="28884" xr:uid="{00000000-0005-0000-0000-000024CA0000}"/>
    <cellStyle name="SAPBEXsubDataEmph" xfId="28885" xr:uid="{00000000-0005-0000-0000-000025CA0000}"/>
    <cellStyle name="SAPBEXsubItem" xfId="28886" xr:uid="{00000000-0005-0000-0000-000026CA0000}"/>
    <cellStyle name="SAPBEXtitle" xfId="28887" xr:uid="{00000000-0005-0000-0000-000027CA0000}"/>
    <cellStyle name="SAPBEXundefined" xfId="28888" xr:uid="{00000000-0005-0000-0000-000028CA0000}"/>
    <cellStyle name="Schlecht" xfId="1647" xr:uid="{00000000-0005-0000-0000-000029CA0000}"/>
    <cellStyle name="Shade" xfId="26521" xr:uid="{00000000-0005-0000-0000-00002ACA0000}"/>
    <cellStyle name="Shade 2" xfId="31339" xr:uid="{00000000-0005-0000-0000-00002BCA0000}"/>
    <cellStyle name="Sheet Title" xfId="1648" xr:uid="{00000000-0005-0000-0000-00002CCA0000}"/>
    <cellStyle name="Standard 2" xfId="1649" xr:uid="{00000000-0005-0000-0000-00002DCA0000}"/>
    <cellStyle name="Standard 3" xfId="1650" xr:uid="{00000000-0005-0000-0000-00002ECA0000}"/>
    <cellStyle name="Standard 3 2" xfId="1651" xr:uid="{00000000-0005-0000-0000-00002FCA0000}"/>
    <cellStyle name="Standard 4" xfId="1652" xr:uid="{00000000-0005-0000-0000-000030CA0000}"/>
    <cellStyle name="Standard 5" xfId="1653" xr:uid="{00000000-0005-0000-0000-000031CA0000}"/>
    <cellStyle name="Standard_Sce_D_Extraction" xfId="1509" xr:uid="{00000000-0005-0000-0000-000032CA0000}"/>
    <cellStyle name="Style 134 2" xfId="26533" xr:uid="{00000000-0005-0000-0000-000033CA0000}"/>
    <cellStyle name="Style 134 2 2" xfId="31347" xr:uid="{00000000-0005-0000-0000-000034CA0000}"/>
    <cellStyle name="Style 140" xfId="26534" xr:uid="{00000000-0005-0000-0000-000035CA0000}"/>
    <cellStyle name="Style 140 2" xfId="31348" xr:uid="{00000000-0005-0000-0000-000036CA0000}"/>
    <cellStyle name="Style 142 2" xfId="26535" xr:uid="{00000000-0005-0000-0000-000037CA0000}"/>
    <cellStyle name="Style 142 2 2" xfId="31349" xr:uid="{00000000-0005-0000-0000-000038CA0000}"/>
    <cellStyle name="Style 155" xfId="7337" xr:uid="{00000000-0005-0000-0000-000039CA0000}"/>
    <cellStyle name="Style 155 2" xfId="26378" xr:uid="{00000000-0005-0000-0000-00003ACA0000}"/>
    <cellStyle name="Style 155 3" xfId="21451" xr:uid="{00000000-0005-0000-0000-00003BCA0000}"/>
    <cellStyle name="Style 155 4" xfId="14278" xr:uid="{00000000-0005-0000-0000-00003CCA0000}"/>
    <cellStyle name="Style 156" xfId="7338" xr:uid="{00000000-0005-0000-0000-00003DCA0000}"/>
    <cellStyle name="Style 156 2" xfId="26379" xr:uid="{00000000-0005-0000-0000-00003ECA0000}"/>
    <cellStyle name="Style 157" xfId="7339" xr:uid="{00000000-0005-0000-0000-00003FCA0000}"/>
    <cellStyle name="Style 157 2" xfId="26380" xr:uid="{00000000-0005-0000-0000-000040CA0000}"/>
    <cellStyle name="Style 157 3" xfId="43009" xr:uid="{00000000-0005-0000-0000-000041CA0000}"/>
    <cellStyle name="Style 157 4" xfId="14279" xr:uid="{00000000-0005-0000-0000-000042CA0000}"/>
    <cellStyle name="Style 158" xfId="7340" xr:uid="{00000000-0005-0000-0000-000043CA0000}"/>
    <cellStyle name="Style 158 2" xfId="26381" xr:uid="{00000000-0005-0000-0000-000044CA0000}"/>
    <cellStyle name="Style 158 3" xfId="30007" xr:uid="{00000000-0005-0000-0000-000045CA0000}"/>
    <cellStyle name="Style 158 4" xfId="14280" xr:uid="{00000000-0005-0000-0000-000046CA0000}"/>
    <cellStyle name="Style 159" xfId="7341" xr:uid="{00000000-0005-0000-0000-000047CA0000}"/>
    <cellStyle name="Style 159 2" xfId="26382" xr:uid="{00000000-0005-0000-0000-000048CA0000}"/>
    <cellStyle name="Style 161" xfId="7342" xr:uid="{00000000-0005-0000-0000-000049CA0000}"/>
    <cellStyle name="Style 161 2" xfId="26383" xr:uid="{00000000-0005-0000-0000-00004ACA0000}"/>
    <cellStyle name="Style 161 3" xfId="30829" xr:uid="{00000000-0005-0000-0000-00004BCA0000}"/>
    <cellStyle name="Style 161 4" xfId="14281" xr:uid="{00000000-0005-0000-0000-00004CCA0000}"/>
    <cellStyle name="Style 162" xfId="7343" xr:uid="{00000000-0005-0000-0000-00004DCA0000}"/>
    <cellStyle name="Style 162 2" xfId="26384" xr:uid="{00000000-0005-0000-0000-00004ECA0000}"/>
    <cellStyle name="Style 162 3" xfId="29758" xr:uid="{00000000-0005-0000-0000-00004FCA0000}"/>
    <cellStyle name="Style 162 4" xfId="14282" xr:uid="{00000000-0005-0000-0000-000050CA0000}"/>
    <cellStyle name="Style 163" xfId="7344" xr:uid="{00000000-0005-0000-0000-000051CA0000}"/>
    <cellStyle name="Style 163 2" xfId="26385" xr:uid="{00000000-0005-0000-0000-000052CA0000}"/>
    <cellStyle name="Style 163 3" xfId="42938" xr:uid="{00000000-0005-0000-0000-000053CA0000}"/>
    <cellStyle name="Style 163 4" xfId="14283" xr:uid="{00000000-0005-0000-0000-000054CA0000}"/>
    <cellStyle name="Style 223" xfId="7345" xr:uid="{00000000-0005-0000-0000-000055CA0000}"/>
    <cellStyle name="Style 223 2" xfId="26386" xr:uid="{00000000-0005-0000-0000-000056CA0000}"/>
    <cellStyle name="Style 223 3" xfId="43432" xr:uid="{00000000-0005-0000-0000-000057CA0000}"/>
    <cellStyle name="Style 223 4" xfId="14284" xr:uid="{00000000-0005-0000-0000-000058CA0000}"/>
    <cellStyle name="Style 224" xfId="7346" xr:uid="{00000000-0005-0000-0000-000059CA0000}"/>
    <cellStyle name="Style 224 2" xfId="26387" xr:uid="{00000000-0005-0000-0000-00005ACA0000}"/>
    <cellStyle name="Style 225" xfId="7347" xr:uid="{00000000-0005-0000-0000-00005BCA0000}"/>
    <cellStyle name="Style 225 2" xfId="26388" xr:uid="{00000000-0005-0000-0000-00005CCA0000}"/>
    <cellStyle name="Style 225 3" xfId="43947" xr:uid="{00000000-0005-0000-0000-00005DCA0000}"/>
    <cellStyle name="Style 225 4" xfId="14285" xr:uid="{00000000-0005-0000-0000-00005ECA0000}"/>
    <cellStyle name="Style 226" xfId="7348" xr:uid="{00000000-0005-0000-0000-00005FCA0000}"/>
    <cellStyle name="Style 226 2" xfId="26389" xr:uid="{00000000-0005-0000-0000-000060CA0000}"/>
    <cellStyle name="Style 226 3" xfId="42554" xr:uid="{00000000-0005-0000-0000-000061CA0000}"/>
    <cellStyle name="Style 226 4" xfId="14286" xr:uid="{00000000-0005-0000-0000-000062CA0000}"/>
    <cellStyle name="Style 227" xfId="7349" xr:uid="{00000000-0005-0000-0000-000063CA0000}"/>
    <cellStyle name="Style 227 2" xfId="26390" xr:uid="{00000000-0005-0000-0000-000064CA0000}"/>
    <cellStyle name="Style 229" xfId="7350" xr:uid="{00000000-0005-0000-0000-000065CA0000}"/>
    <cellStyle name="Style 229 2" xfId="26391" xr:uid="{00000000-0005-0000-0000-000066CA0000}"/>
    <cellStyle name="Style 229 3" xfId="43497" xr:uid="{00000000-0005-0000-0000-000067CA0000}"/>
    <cellStyle name="Style 229 4" xfId="14287" xr:uid="{00000000-0005-0000-0000-000068CA0000}"/>
    <cellStyle name="Style 230" xfId="7351" xr:uid="{00000000-0005-0000-0000-000069CA0000}"/>
    <cellStyle name="Style 230 2" xfId="26392" xr:uid="{00000000-0005-0000-0000-00006ACA0000}"/>
    <cellStyle name="Style 230 3" xfId="42939" xr:uid="{00000000-0005-0000-0000-00006BCA0000}"/>
    <cellStyle name="Style 230 4" xfId="14288" xr:uid="{00000000-0005-0000-0000-00006CCA0000}"/>
    <cellStyle name="Style 231" xfId="7352" xr:uid="{00000000-0005-0000-0000-00006DCA0000}"/>
    <cellStyle name="Style 231 2" xfId="26393" xr:uid="{00000000-0005-0000-0000-00006ECA0000}"/>
    <cellStyle name="Style 231 3" xfId="44025" xr:uid="{00000000-0005-0000-0000-00006FCA0000}"/>
    <cellStyle name="Style 231 4" xfId="14289" xr:uid="{00000000-0005-0000-0000-000070CA0000}"/>
    <cellStyle name="Style 257" xfId="7353" xr:uid="{00000000-0005-0000-0000-000071CA0000}"/>
    <cellStyle name="Style 257 2" xfId="26394" xr:uid="{00000000-0005-0000-0000-000072CA0000}"/>
    <cellStyle name="Style 257 3" xfId="44720" xr:uid="{00000000-0005-0000-0000-000073CA0000}"/>
    <cellStyle name="Style 257 4" xfId="14290" xr:uid="{00000000-0005-0000-0000-000074CA0000}"/>
    <cellStyle name="Style 258" xfId="7354" xr:uid="{00000000-0005-0000-0000-000075CA0000}"/>
    <cellStyle name="Style 258 2" xfId="26395" xr:uid="{00000000-0005-0000-0000-000076CA0000}"/>
    <cellStyle name="Style 259" xfId="7355" xr:uid="{00000000-0005-0000-0000-000077CA0000}"/>
    <cellStyle name="Style 259 2" xfId="26396" xr:uid="{00000000-0005-0000-0000-000078CA0000}"/>
    <cellStyle name="Style 259 3" xfId="28731" xr:uid="{00000000-0005-0000-0000-000079CA0000}"/>
    <cellStyle name="Style 259 4" xfId="14291" xr:uid="{00000000-0005-0000-0000-00007ACA0000}"/>
    <cellStyle name="Style 260" xfId="7356" xr:uid="{00000000-0005-0000-0000-00007BCA0000}"/>
    <cellStyle name="Style 260 2" xfId="26397" xr:uid="{00000000-0005-0000-0000-00007CCA0000}"/>
    <cellStyle name="Style 260 3" xfId="20788" xr:uid="{00000000-0005-0000-0000-00007DCA0000}"/>
    <cellStyle name="Style 260 4" xfId="14292" xr:uid="{00000000-0005-0000-0000-00007ECA0000}"/>
    <cellStyle name="Style 261" xfId="7357" xr:uid="{00000000-0005-0000-0000-00007FCA0000}"/>
    <cellStyle name="Style 261 2" xfId="26398" xr:uid="{00000000-0005-0000-0000-000080CA0000}"/>
    <cellStyle name="Style 263" xfId="7358" xr:uid="{00000000-0005-0000-0000-000081CA0000}"/>
    <cellStyle name="Style 263 2" xfId="26399" xr:uid="{00000000-0005-0000-0000-000082CA0000}"/>
    <cellStyle name="Style 263 3" xfId="20999" xr:uid="{00000000-0005-0000-0000-000083CA0000}"/>
    <cellStyle name="Style 263 4" xfId="14293" xr:uid="{00000000-0005-0000-0000-000084CA0000}"/>
    <cellStyle name="Style 264" xfId="7359" xr:uid="{00000000-0005-0000-0000-000085CA0000}"/>
    <cellStyle name="Style 264 2" xfId="26400" xr:uid="{00000000-0005-0000-0000-000086CA0000}"/>
    <cellStyle name="Style 264 3" xfId="29364" xr:uid="{00000000-0005-0000-0000-000087CA0000}"/>
    <cellStyle name="Style 264 4" xfId="14294" xr:uid="{00000000-0005-0000-0000-000088CA0000}"/>
    <cellStyle name="Style 265" xfId="7360" xr:uid="{00000000-0005-0000-0000-000089CA0000}"/>
    <cellStyle name="Style 265 2" xfId="26401" xr:uid="{00000000-0005-0000-0000-00008ACA0000}"/>
    <cellStyle name="Style 265 3" xfId="42555" xr:uid="{00000000-0005-0000-0000-00008BCA0000}"/>
    <cellStyle name="Style 265 4" xfId="14295" xr:uid="{00000000-0005-0000-0000-00008CCA0000}"/>
    <cellStyle name="Style 461" xfId="7361" xr:uid="{00000000-0005-0000-0000-00008DCA0000}"/>
    <cellStyle name="Style 461 2" xfId="26402" xr:uid="{00000000-0005-0000-0000-00008ECA0000}"/>
    <cellStyle name="Style 461 3" xfId="42556" xr:uid="{00000000-0005-0000-0000-00008FCA0000}"/>
    <cellStyle name="Style 461 4" xfId="14296" xr:uid="{00000000-0005-0000-0000-000090CA0000}"/>
    <cellStyle name="Style 467" xfId="7362" xr:uid="{00000000-0005-0000-0000-000091CA0000}"/>
    <cellStyle name="Style 467 2" xfId="26403" xr:uid="{00000000-0005-0000-0000-000092CA0000}"/>
    <cellStyle name="Style 467 3" xfId="42557" xr:uid="{00000000-0005-0000-0000-000093CA0000}"/>
    <cellStyle name="Style 467 4" xfId="14297" xr:uid="{00000000-0005-0000-0000-000094CA0000}"/>
    <cellStyle name="Style 468" xfId="7363" xr:uid="{00000000-0005-0000-0000-000095CA0000}"/>
    <cellStyle name="Style 468 2" xfId="26404" xr:uid="{00000000-0005-0000-0000-000096CA0000}"/>
    <cellStyle name="Style 468 3" xfId="21450" xr:uid="{00000000-0005-0000-0000-000097CA0000}"/>
    <cellStyle name="Style 468 4" xfId="14298" xr:uid="{00000000-0005-0000-0000-000098CA0000}"/>
    <cellStyle name="Style 469" xfId="7364" xr:uid="{00000000-0005-0000-0000-000099CA0000}"/>
    <cellStyle name="Style 469 2" xfId="26405" xr:uid="{00000000-0005-0000-0000-00009ACA0000}"/>
    <cellStyle name="Style 469 3" xfId="43509" xr:uid="{00000000-0005-0000-0000-00009BCA0000}"/>
    <cellStyle name="Style 469 4" xfId="14299" xr:uid="{00000000-0005-0000-0000-00009CCA0000}"/>
    <cellStyle name="Style 478" xfId="7365" xr:uid="{00000000-0005-0000-0000-00009DCA0000}"/>
    <cellStyle name="Style 478 2" xfId="26406" xr:uid="{00000000-0005-0000-0000-00009ECA0000}"/>
    <cellStyle name="Style 478 3" xfId="43010" xr:uid="{00000000-0005-0000-0000-00009FCA0000}"/>
    <cellStyle name="Style 478 4" xfId="14300" xr:uid="{00000000-0005-0000-0000-0000A0CA0000}"/>
    <cellStyle name="Style 479" xfId="7366" xr:uid="{00000000-0005-0000-0000-0000A1CA0000}"/>
    <cellStyle name="Style 479 2" xfId="26407" xr:uid="{00000000-0005-0000-0000-0000A2CA0000}"/>
    <cellStyle name="Style 480" xfId="7367" xr:uid="{00000000-0005-0000-0000-0000A3CA0000}"/>
    <cellStyle name="Style 480 2" xfId="26408" xr:uid="{00000000-0005-0000-0000-0000A4CA0000}"/>
    <cellStyle name="Style 480 3" xfId="43361" xr:uid="{00000000-0005-0000-0000-0000A5CA0000}"/>
    <cellStyle name="Style 480 4" xfId="14301" xr:uid="{00000000-0005-0000-0000-0000A6CA0000}"/>
    <cellStyle name="Style 481" xfId="7368" xr:uid="{00000000-0005-0000-0000-0000A7CA0000}"/>
    <cellStyle name="Style 481 2" xfId="26409" xr:uid="{00000000-0005-0000-0000-0000A8CA0000}"/>
    <cellStyle name="Style 481 3" xfId="42558" xr:uid="{00000000-0005-0000-0000-0000A9CA0000}"/>
    <cellStyle name="Style 481 4" xfId="14302" xr:uid="{00000000-0005-0000-0000-0000AACA0000}"/>
    <cellStyle name="Style 482" xfId="7369" xr:uid="{00000000-0005-0000-0000-0000ABCA0000}"/>
    <cellStyle name="Style 482 2" xfId="26410" xr:uid="{00000000-0005-0000-0000-0000ACCA0000}"/>
    <cellStyle name="Style 484" xfId="7370" xr:uid="{00000000-0005-0000-0000-0000ADCA0000}"/>
    <cellStyle name="Style 484 2" xfId="26411" xr:uid="{00000000-0005-0000-0000-0000AECA0000}"/>
    <cellStyle name="Style 484 3" xfId="44098" xr:uid="{00000000-0005-0000-0000-0000AFCA0000}"/>
    <cellStyle name="Style 484 4" xfId="14303" xr:uid="{00000000-0005-0000-0000-0000B0CA0000}"/>
    <cellStyle name="Style 485" xfId="7371" xr:uid="{00000000-0005-0000-0000-0000B1CA0000}"/>
    <cellStyle name="Style 485 2" xfId="26412" xr:uid="{00000000-0005-0000-0000-0000B2CA0000}"/>
    <cellStyle name="Style 485 3" xfId="43011" xr:uid="{00000000-0005-0000-0000-0000B3CA0000}"/>
    <cellStyle name="Style 485 4" xfId="14304" xr:uid="{00000000-0005-0000-0000-0000B4CA0000}"/>
    <cellStyle name="Style 486" xfId="7372" xr:uid="{00000000-0005-0000-0000-0000B5CA0000}"/>
    <cellStyle name="Style 486 2" xfId="26413" xr:uid="{00000000-0005-0000-0000-0000B6CA0000}"/>
    <cellStyle name="Style 486 3" xfId="44037" xr:uid="{00000000-0005-0000-0000-0000B7CA0000}"/>
    <cellStyle name="Style 486 4" xfId="14305" xr:uid="{00000000-0005-0000-0000-0000B8CA0000}"/>
    <cellStyle name="Style 495" xfId="7373" xr:uid="{00000000-0005-0000-0000-0000B9CA0000}"/>
    <cellStyle name="Style 495 2" xfId="26414" xr:uid="{00000000-0005-0000-0000-0000BACA0000}"/>
    <cellStyle name="Style 495 3" xfId="43701" xr:uid="{00000000-0005-0000-0000-0000BBCA0000}"/>
    <cellStyle name="Style 495 4" xfId="14306" xr:uid="{00000000-0005-0000-0000-0000BCCA0000}"/>
    <cellStyle name="Style 496" xfId="7374" xr:uid="{00000000-0005-0000-0000-0000BDCA0000}"/>
    <cellStyle name="Style 496 2" xfId="26415" xr:uid="{00000000-0005-0000-0000-0000BECA0000}"/>
    <cellStyle name="Style 497" xfId="7375" xr:uid="{00000000-0005-0000-0000-0000BFCA0000}"/>
    <cellStyle name="Style 497 2" xfId="26416" xr:uid="{00000000-0005-0000-0000-0000C0CA0000}"/>
    <cellStyle name="Style 497 3" xfId="33541" xr:uid="{00000000-0005-0000-0000-0000C1CA0000}"/>
    <cellStyle name="Style 497 4" xfId="14307" xr:uid="{00000000-0005-0000-0000-0000C2CA0000}"/>
    <cellStyle name="Style 498" xfId="7376" xr:uid="{00000000-0005-0000-0000-0000C3CA0000}"/>
    <cellStyle name="Style 498 2" xfId="26417" xr:uid="{00000000-0005-0000-0000-0000C4CA0000}"/>
    <cellStyle name="Style 498 3" xfId="44675" xr:uid="{00000000-0005-0000-0000-0000C5CA0000}"/>
    <cellStyle name="Style 498 4" xfId="14308" xr:uid="{00000000-0005-0000-0000-0000C6CA0000}"/>
    <cellStyle name="Style 499" xfId="7377" xr:uid="{00000000-0005-0000-0000-0000C7CA0000}"/>
    <cellStyle name="Style 499 2" xfId="26418" xr:uid="{00000000-0005-0000-0000-0000C8CA0000}"/>
    <cellStyle name="Style 501" xfId="7378" xr:uid="{00000000-0005-0000-0000-0000C9CA0000}"/>
    <cellStyle name="Style 501 2" xfId="26419" xr:uid="{00000000-0005-0000-0000-0000CACA0000}"/>
    <cellStyle name="Style 501 3" xfId="44615" xr:uid="{00000000-0005-0000-0000-0000CBCA0000}"/>
    <cellStyle name="Style 501 4" xfId="14309" xr:uid="{00000000-0005-0000-0000-0000CCCA0000}"/>
    <cellStyle name="Style 502" xfId="7379" xr:uid="{00000000-0005-0000-0000-0000CDCA0000}"/>
    <cellStyle name="Style 502 2" xfId="26420" xr:uid="{00000000-0005-0000-0000-0000CECA0000}"/>
    <cellStyle name="Style 502 3" xfId="44292" xr:uid="{00000000-0005-0000-0000-0000CFCA0000}"/>
    <cellStyle name="Style 502 4" xfId="14310" xr:uid="{00000000-0005-0000-0000-0000D0CA0000}"/>
    <cellStyle name="Style 503" xfId="7380" xr:uid="{00000000-0005-0000-0000-0000D1CA0000}"/>
    <cellStyle name="Style 503 2" xfId="26421" xr:uid="{00000000-0005-0000-0000-0000D2CA0000}"/>
    <cellStyle name="Style 503 3" xfId="21628" xr:uid="{00000000-0005-0000-0000-0000D3CA0000}"/>
    <cellStyle name="Style 503 4" xfId="14311" xr:uid="{00000000-0005-0000-0000-0000D4CA0000}"/>
    <cellStyle name="Style 580" xfId="7381" xr:uid="{00000000-0005-0000-0000-0000D5CA0000}"/>
    <cellStyle name="Style 580 2" xfId="26422" xr:uid="{00000000-0005-0000-0000-0000D6CA0000}"/>
    <cellStyle name="Style 580 3" xfId="44089" xr:uid="{00000000-0005-0000-0000-0000D7CA0000}"/>
    <cellStyle name="Style 580 4" xfId="14312" xr:uid="{00000000-0005-0000-0000-0000D8CA0000}"/>
    <cellStyle name="Style 581" xfId="7382" xr:uid="{00000000-0005-0000-0000-0000D9CA0000}"/>
    <cellStyle name="Style 581 2" xfId="26423" xr:uid="{00000000-0005-0000-0000-0000DACA0000}"/>
    <cellStyle name="Style 582" xfId="7383" xr:uid="{00000000-0005-0000-0000-0000DBCA0000}"/>
    <cellStyle name="Style 582 2" xfId="26424" xr:uid="{00000000-0005-0000-0000-0000DCCA0000}"/>
    <cellStyle name="Style 582 3" xfId="44604" xr:uid="{00000000-0005-0000-0000-0000DDCA0000}"/>
    <cellStyle name="Style 582 4" xfId="14313" xr:uid="{00000000-0005-0000-0000-0000DECA0000}"/>
    <cellStyle name="Style 583" xfId="7384" xr:uid="{00000000-0005-0000-0000-0000DFCA0000}"/>
    <cellStyle name="Style 583 2" xfId="26425" xr:uid="{00000000-0005-0000-0000-0000E0CA0000}"/>
    <cellStyle name="Style 583 3" xfId="43849" xr:uid="{00000000-0005-0000-0000-0000E1CA0000}"/>
    <cellStyle name="Style 583 4" xfId="14314" xr:uid="{00000000-0005-0000-0000-0000E2CA0000}"/>
    <cellStyle name="Style 584" xfId="7385" xr:uid="{00000000-0005-0000-0000-0000E3CA0000}"/>
    <cellStyle name="Style 584 2" xfId="26426" xr:uid="{00000000-0005-0000-0000-0000E4CA0000}"/>
    <cellStyle name="Style 586" xfId="7386" xr:uid="{00000000-0005-0000-0000-0000E5CA0000}"/>
    <cellStyle name="Style 586 2" xfId="26427" xr:uid="{00000000-0005-0000-0000-0000E6CA0000}"/>
    <cellStyle name="Style 586 3" xfId="42559" xr:uid="{00000000-0005-0000-0000-0000E7CA0000}"/>
    <cellStyle name="Style 586 4" xfId="14315" xr:uid="{00000000-0005-0000-0000-0000E8CA0000}"/>
    <cellStyle name="Style 587" xfId="7387" xr:uid="{00000000-0005-0000-0000-0000E9CA0000}"/>
    <cellStyle name="Style 587 2" xfId="26428" xr:uid="{00000000-0005-0000-0000-0000EACA0000}"/>
    <cellStyle name="Style 587 3" xfId="43295" xr:uid="{00000000-0005-0000-0000-0000EBCA0000}"/>
    <cellStyle name="Style 587 4" xfId="14316" xr:uid="{00000000-0005-0000-0000-0000ECCA0000}"/>
    <cellStyle name="Style 588" xfId="7388" xr:uid="{00000000-0005-0000-0000-0000EDCA0000}"/>
    <cellStyle name="Style 588 2" xfId="26429" xr:uid="{00000000-0005-0000-0000-0000EECA0000}"/>
    <cellStyle name="Style 588 3" xfId="43804" xr:uid="{00000000-0005-0000-0000-0000EFCA0000}"/>
    <cellStyle name="Style 588 4" xfId="14317" xr:uid="{00000000-0005-0000-0000-0000F0CA0000}"/>
    <cellStyle name="Testo avviso" xfId="1510" xr:uid="{00000000-0005-0000-0000-0000F1CA0000}"/>
    <cellStyle name="Testo avviso 2" xfId="26431" xr:uid="{00000000-0005-0000-0000-0000F2CA0000}"/>
    <cellStyle name="Testo avviso 3" xfId="26432" xr:uid="{00000000-0005-0000-0000-0000F3CA0000}"/>
    <cellStyle name="Testo avviso 3 2" xfId="45768" xr:uid="{00000000-0005-0000-0000-0000F4CA0000}"/>
    <cellStyle name="Testo avviso 4" xfId="26430" xr:uid="{00000000-0005-0000-0000-0000F5CA0000}"/>
    <cellStyle name="Testo descrittivo" xfId="1511" xr:uid="{00000000-0005-0000-0000-0000F6CA0000}"/>
    <cellStyle name="Testo descrittivo 2" xfId="26434" xr:uid="{00000000-0005-0000-0000-0000F7CA0000}"/>
    <cellStyle name="Testo descrittivo 3" xfId="26435" xr:uid="{00000000-0005-0000-0000-0000F8CA0000}"/>
    <cellStyle name="Testo descrittivo 3 2" xfId="45769" xr:uid="{00000000-0005-0000-0000-0000F9CA0000}"/>
    <cellStyle name="Testo descrittivo 4" xfId="26433" xr:uid="{00000000-0005-0000-0000-0000FACA0000}"/>
    <cellStyle name="Titel 2" xfId="26436" xr:uid="{00000000-0005-0000-0000-0000FBCA0000}"/>
    <cellStyle name="Titel 2 2" xfId="26437" xr:uid="{00000000-0005-0000-0000-0000FCCA0000}"/>
    <cellStyle name="Titel 2 3" xfId="26438" xr:uid="{00000000-0005-0000-0000-0000FDCA0000}"/>
    <cellStyle name="Titel 2 3 2" xfId="45770" xr:uid="{00000000-0005-0000-0000-0000FECA0000}"/>
    <cellStyle name="Title 2" xfId="1654" xr:uid="{00000000-0005-0000-0000-0000FFCA0000}"/>
    <cellStyle name="Title 2 2" xfId="26440" xr:uid="{00000000-0005-0000-0000-000000CB0000}"/>
    <cellStyle name="Title 2 3" xfId="26441" xr:uid="{00000000-0005-0000-0000-000001CB0000}"/>
    <cellStyle name="Title 2 3 2" xfId="45771" xr:uid="{00000000-0005-0000-0000-000002CB0000}"/>
    <cellStyle name="Title 2 4" xfId="26439" xr:uid="{00000000-0005-0000-0000-000003CB0000}"/>
    <cellStyle name="Title 3" xfId="26536" xr:uid="{00000000-0005-0000-0000-000004CB0000}"/>
    <cellStyle name="Titolo" xfId="1512" xr:uid="{00000000-0005-0000-0000-000005CB0000}"/>
    <cellStyle name="Titolo 1" xfId="1513" xr:uid="{00000000-0005-0000-0000-000006CB0000}"/>
    <cellStyle name="Titolo 1 2" xfId="3949" xr:uid="{00000000-0005-0000-0000-000007CB0000}"/>
    <cellStyle name="Titolo 1 2 2" xfId="26445" xr:uid="{00000000-0005-0000-0000-000008CB0000}"/>
    <cellStyle name="Titolo 1 2 3" xfId="26444" xr:uid="{00000000-0005-0000-0000-000009CB0000}"/>
    <cellStyle name="Titolo 1 3" xfId="26446" xr:uid="{00000000-0005-0000-0000-00000ACB0000}"/>
    <cellStyle name="Titolo 1 3 2" xfId="45772" xr:uid="{00000000-0005-0000-0000-00000BCB0000}"/>
    <cellStyle name="Titolo 1 4" xfId="26443" xr:uid="{00000000-0005-0000-0000-00000CCB0000}"/>
    <cellStyle name="Titolo 2" xfId="1514" xr:uid="{00000000-0005-0000-0000-00000DCB0000}"/>
    <cellStyle name="Titolo 2 2" xfId="3950" xr:uid="{00000000-0005-0000-0000-00000ECB0000}"/>
    <cellStyle name="Titolo 2 2 2" xfId="26449" xr:uid="{00000000-0005-0000-0000-00000FCB0000}"/>
    <cellStyle name="Titolo 2 2 3" xfId="26448" xr:uid="{00000000-0005-0000-0000-000010CB0000}"/>
    <cellStyle name="Titolo 2 3" xfId="26450" xr:uid="{00000000-0005-0000-0000-000011CB0000}"/>
    <cellStyle name="Titolo 2 3 2" xfId="45773" xr:uid="{00000000-0005-0000-0000-000012CB0000}"/>
    <cellStyle name="Titolo 2 4" xfId="26447" xr:uid="{00000000-0005-0000-0000-000013CB0000}"/>
    <cellStyle name="Titolo 3" xfId="1515" xr:uid="{00000000-0005-0000-0000-000014CB0000}"/>
    <cellStyle name="Titolo 3 2" xfId="3951" xr:uid="{00000000-0005-0000-0000-000015CB0000}"/>
    <cellStyle name="Titolo 3 2 2" xfId="13732" xr:uid="{00000000-0005-0000-0000-000016CB0000}"/>
    <cellStyle name="Titolo 3 2 2 2" xfId="17549" xr:uid="{00000000-0005-0000-0000-000017CB0000}"/>
    <cellStyle name="Titolo 3 2 2 3" xfId="26453" xr:uid="{00000000-0005-0000-0000-000018CB0000}"/>
    <cellStyle name="Titolo 3 2 3" xfId="13885" xr:uid="{00000000-0005-0000-0000-000019CB0000}"/>
    <cellStyle name="Titolo 3 2 3 2" xfId="26454" xr:uid="{00000000-0005-0000-0000-00001ACB0000}"/>
    <cellStyle name="Titolo 3 2 4" xfId="26455" xr:uid="{00000000-0005-0000-0000-00001BCB0000}"/>
    <cellStyle name="Titolo 3 2 5" xfId="26452" xr:uid="{00000000-0005-0000-0000-00001CCB0000}"/>
    <cellStyle name="Titolo 3 3" xfId="13886" xr:uid="{00000000-0005-0000-0000-00001DCB0000}"/>
    <cellStyle name="Titolo 3 3 2" xfId="13733" xr:uid="{00000000-0005-0000-0000-00001ECB0000}"/>
    <cellStyle name="Titolo 3 3 2 2" xfId="17550" xr:uid="{00000000-0005-0000-0000-00001FCB0000}"/>
    <cellStyle name="Titolo 3 3 3" xfId="14014" xr:uid="{00000000-0005-0000-0000-000020CB0000}"/>
    <cellStyle name="Titolo 3 3 4" xfId="26456" xr:uid="{00000000-0005-0000-0000-000021CB0000}"/>
    <cellStyle name="Titolo 3 4" xfId="26457" xr:uid="{00000000-0005-0000-0000-000022CB0000}"/>
    <cellStyle name="Titolo 3 4 2" xfId="45774" xr:uid="{00000000-0005-0000-0000-000023CB0000}"/>
    <cellStyle name="Titolo 3 5" xfId="26451" xr:uid="{00000000-0005-0000-0000-000024CB0000}"/>
    <cellStyle name="Titolo 4" xfId="1516" xr:uid="{00000000-0005-0000-0000-000025CB0000}"/>
    <cellStyle name="Titolo 4 2" xfId="26459" xr:uid="{00000000-0005-0000-0000-000026CB0000}"/>
    <cellStyle name="Titolo 4 3" xfId="26460" xr:uid="{00000000-0005-0000-0000-000027CB0000}"/>
    <cellStyle name="Titolo 4 3 2" xfId="45775" xr:uid="{00000000-0005-0000-0000-000028CB0000}"/>
    <cellStyle name="Titolo 4 4" xfId="26458" xr:uid="{00000000-0005-0000-0000-000029CB0000}"/>
    <cellStyle name="Titolo 5" xfId="26461" xr:uid="{00000000-0005-0000-0000-00002ACB0000}"/>
    <cellStyle name="Titolo 6" xfId="26462" xr:uid="{00000000-0005-0000-0000-00002BCB0000}"/>
    <cellStyle name="Titolo 6 2" xfId="45776" xr:uid="{00000000-0005-0000-0000-00002CCB0000}"/>
    <cellStyle name="Titolo 7" xfId="26442" xr:uid="{00000000-0005-0000-0000-00002DCB0000}"/>
    <cellStyle name="Total 2" xfId="1655" xr:uid="{00000000-0005-0000-0000-00002ECB0000}"/>
    <cellStyle name="Total 2 2" xfId="7389" xr:uid="{00000000-0005-0000-0000-00002FCB0000}"/>
    <cellStyle name="Total 2 2 2" xfId="26465" xr:uid="{00000000-0005-0000-0000-000030CB0000}"/>
    <cellStyle name="Total 2 2 3" xfId="26464" xr:uid="{00000000-0005-0000-0000-000031CB0000}"/>
    <cellStyle name="Total 2 3" xfId="26466" xr:uid="{00000000-0005-0000-0000-000032CB0000}"/>
    <cellStyle name="Total 2 4" xfId="26467" xr:uid="{00000000-0005-0000-0000-000033CB0000}"/>
    <cellStyle name="Total 2 4 2" xfId="28943" xr:uid="{00000000-0005-0000-0000-000034CB0000}"/>
    <cellStyle name="Total 2 4 3" xfId="28944" xr:uid="{00000000-0005-0000-0000-000035CB0000}"/>
    <cellStyle name="Total 2 5" xfId="26468" xr:uid="{00000000-0005-0000-0000-000036CB0000}"/>
    <cellStyle name="Total 2 6" xfId="26463" xr:uid="{00000000-0005-0000-0000-000037CB0000}"/>
    <cellStyle name="Total 3" xfId="26469" xr:uid="{00000000-0005-0000-0000-000038CB0000}"/>
    <cellStyle name="Total 4" xfId="26470" xr:uid="{00000000-0005-0000-0000-000039CB0000}"/>
    <cellStyle name="Total 4 2" xfId="45777" xr:uid="{00000000-0005-0000-0000-00003ACB0000}"/>
    <cellStyle name="Totale" xfId="1517" xr:uid="{00000000-0005-0000-0000-00003BCB0000}"/>
    <cellStyle name="Totale 2" xfId="3952" xr:uid="{00000000-0005-0000-0000-00003CCB0000}"/>
    <cellStyle name="Totale 2 2" xfId="7390" xr:uid="{00000000-0005-0000-0000-00003DCB0000}"/>
    <cellStyle name="Totale 2 2 2" xfId="14318" xr:uid="{00000000-0005-0000-0000-00003ECB0000}"/>
    <cellStyle name="Totale 2 2 2 2" xfId="26474" xr:uid="{00000000-0005-0000-0000-00003FCB0000}"/>
    <cellStyle name="Totale 2 2 3" xfId="26473" xr:uid="{00000000-0005-0000-0000-000040CB0000}"/>
    <cellStyle name="Totale 2 3" xfId="13850" xr:uid="{00000000-0005-0000-0000-000041CB0000}"/>
    <cellStyle name="Totale 2 3 2" xfId="28945" xr:uid="{00000000-0005-0000-0000-000042CB0000}"/>
    <cellStyle name="Totale 2 3 3" xfId="28946" xr:uid="{00000000-0005-0000-0000-000043CB0000}"/>
    <cellStyle name="Totale 2 3 4" xfId="26475" xr:uid="{00000000-0005-0000-0000-000044CB0000}"/>
    <cellStyle name="Totale 2 4" xfId="26476" xr:uid="{00000000-0005-0000-0000-000045CB0000}"/>
    <cellStyle name="Totale 2 5" xfId="26537" xr:uid="{00000000-0005-0000-0000-000046CB0000}"/>
    <cellStyle name="Totale 2 6" xfId="26472" xr:uid="{00000000-0005-0000-0000-000047CB0000}"/>
    <cellStyle name="Totale 3" xfId="3953" xr:uid="{00000000-0005-0000-0000-000048CB0000}"/>
    <cellStyle name="Totale 3 2" xfId="7391" xr:uid="{00000000-0005-0000-0000-000049CB0000}"/>
    <cellStyle name="Totale 3 2 2" xfId="14319" xr:uid="{00000000-0005-0000-0000-00004ACB0000}"/>
    <cellStyle name="Totale 3 2 2 2" xfId="26479" xr:uid="{00000000-0005-0000-0000-00004BCB0000}"/>
    <cellStyle name="Totale 3 2 3" xfId="26478" xr:uid="{00000000-0005-0000-0000-00004CCB0000}"/>
    <cellStyle name="Totale 3 3" xfId="13980" xr:uid="{00000000-0005-0000-0000-00004DCB0000}"/>
    <cellStyle name="Totale 3 3 2" xfId="28947" xr:uid="{00000000-0005-0000-0000-00004ECB0000}"/>
    <cellStyle name="Totale 3 3 3" xfId="28948" xr:uid="{00000000-0005-0000-0000-00004FCB0000}"/>
    <cellStyle name="Totale 3 3 4" xfId="26480" xr:uid="{00000000-0005-0000-0000-000050CB0000}"/>
    <cellStyle name="Totale 3 4" xfId="26481" xr:uid="{00000000-0005-0000-0000-000051CB0000}"/>
    <cellStyle name="Totale 3 5" xfId="26477" xr:uid="{00000000-0005-0000-0000-000052CB0000}"/>
    <cellStyle name="Totale 4" xfId="5687" xr:uid="{00000000-0005-0000-0000-000053CB0000}"/>
    <cellStyle name="Totale 4 2" xfId="13731" xr:uid="{00000000-0005-0000-0000-000054CB0000}"/>
    <cellStyle name="Totale 4 2 2" xfId="26483" xr:uid="{00000000-0005-0000-0000-000055CB0000}"/>
    <cellStyle name="Totale 4 3" xfId="26484" xr:uid="{00000000-0005-0000-0000-000056CB0000}"/>
    <cellStyle name="Totale 4 3 2" xfId="28949" xr:uid="{00000000-0005-0000-0000-000057CB0000}"/>
    <cellStyle name="Totale 4 3 3" xfId="28950" xr:uid="{00000000-0005-0000-0000-000058CB0000}"/>
    <cellStyle name="Totale 4 4" xfId="26485" xr:uid="{00000000-0005-0000-0000-000059CB0000}"/>
    <cellStyle name="Totale 4 5" xfId="26482" xr:uid="{00000000-0005-0000-0000-00005ACB0000}"/>
    <cellStyle name="Totale 5" xfId="5688" xr:uid="{00000000-0005-0000-0000-00005BCB0000}"/>
    <cellStyle name="Totale 5 2" xfId="26487" xr:uid="{00000000-0005-0000-0000-00005CCB0000}"/>
    <cellStyle name="Totale 5 3" xfId="26488" xr:uid="{00000000-0005-0000-0000-00005DCB0000}"/>
    <cellStyle name="Totale 5 3 2" xfId="28951" xr:uid="{00000000-0005-0000-0000-00005ECB0000}"/>
    <cellStyle name="Totale 5 3 3" xfId="28952" xr:uid="{00000000-0005-0000-0000-00005FCB0000}"/>
    <cellStyle name="Totale 5 4" xfId="26486" xr:uid="{00000000-0005-0000-0000-000060CB0000}"/>
    <cellStyle name="Totale 6" xfId="5689" xr:uid="{00000000-0005-0000-0000-000061CB0000}"/>
    <cellStyle name="Totale 6 2" xfId="26490" xr:uid="{00000000-0005-0000-0000-000062CB0000}"/>
    <cellStyle name="Totale 6 3" xfId="26491" xr:uid="{00000000-0005-0000-0000-000063CB0000}"/>
    <cellStyle name="Totale 6 3 2" xfId="28953" xr:uid="{00000000-0005-0000-0000-000064CB0000}"/>
    <cellStyle name="Totale 6 3 3" xfId="28954" xr:uid="{00000000-0005-0000-0000-000065CB0000}"/>
    <cellStyle name="Totale 6 4" xfId="26489" xr:uid="{00000000-0005-0000-0000-000066CB0000}"/>
    <cellStyle name="Totale 7" xfId="26492" xr:uid="{00000000-0005-0000-0000-000067CB0000}"/>
    <cellStyle name="Totale 8" xfId="26493" xr:uid="{00000000-0005-0000-0000-000068CB0000}"/>
    <cellStyle name="Totale 8 2" xfId="28955" xr:uid="{00000000-0005-0000-0000-000069CB0000}"/>
    <cellStyle name="Totale 8 3" xfId="28956" xr:uid="{00000000-0005-0000-0000-00006ACB0000}"/>
    <cellStyle name="Totale 9" xfId="26471" xr:uid="{00000000-0005-0000-0000-00006BCB0000}"/>
    <cellStyle name="Tusental (0)_SNI 23" xfId="1656" xr:uid="{00000000-0005-0000-0000-00006CCB0000}"/>
    <cellStyle name="Tusental 2" xfId="1657" xr:uid="{00000000-0005-0000-0000-00006DCB0000}"/>
    <cellStyle name="Tusental 3" xfId="1658" xr:uid="{00000000-0005-0000-0000-00006ECB0000}"/>
    <cellStyle name="Überschrift" xfId="1663" xr:uid="{00000000-0005-0000-0000-00006FCB0000}"/>
    <cellStyle name="Überschrift 1" xfId="1664" xr:uid="{00000000-0005-0000-0000-000070CB0000}"/>
    <cellStyle name="Überschrift 2" xfId="1665" xr:uid="{00000000-0005-0000-0000-000071CB0000}"/>
    <cellStyle name="Überschrift 3" xfId="1666" xr:uid="{00000000-0005-0000-0000-000072CB0000}"/>
    <cellStyle name="Überschrift 4" xfId="1667" xr:uid="{00000000-0005-0000-0000-000073CB0000}"/>
    <cellStyle name="Ugyldig 2" xfId="26494" xr:uid="{00000000-0005-0000-0000-000074CB0000}"/>
    <cellStyle name="Uncertain" xfId="5690" xr:uid="{00000000-0005-0000-0000-000075CB0000}"/>
    <cellStyle name="Uncertain 2" xfId="26495" xr:uid="{00000000-0005-0000-0000-000076CB0000}"/>
    <cellStyle name="Usikre tal" xfId="6745" xr:uid="{00000000-0005-0000-0000-000077CB0000}"/>
    <cellStyle name="Valore non valido" xfId="1518" xr:uid="{00000000-0005-0000-0000-000078CB0000}"/>
    <cellStyle name="Valore non valido 2" xfId="26497" xr:uid="{00000000-0005-0000-0000-000079CB0000}"/>
    <cellStyle name="Valore non valido 3" xfId="26498" xr:uid="{00000000-0005-0000-0000-00007ACB0000}"/>
    <cellStyle name="Valore non valido 3 2" xfId="45778" xr:uid="{00000000-0005-0000-0000-00007BCB0000}"/>
    <cellStyle name="Valore non valido 4" xfId="26496" xr:uid="{00000000-0005-0000-0000-00007CCB0000}"/>
    <cellStyle name="Valore valido" xfId="1519" xr:uid="{00000000-0005-0000-0000-00007DCB0000}"/>
    <cellStyle name="Valore valido 2" xfId="26500" xr:uid="{00000000-0005-0000-0000-00007ECB0000}"/>
    <cellStyle name="Valore valido 3" xfId="26501" xr:uid="{00000000-0005-0000-0000-00007FCB0000}"/>
    <cellStyle name="Valore valido 3 2" xfId="45779" xr:uid="{00000000-0005-0000-0000-000080CB0000}"/>
    <cellStyle name="Valore valido 4" xfId="26499" xr:uid="{00000000-0005-0000-0000-000081CB0000}"/>
    <cellStyle name="Valuta (0)_SNI 23" xfId="1659" xr:uid="{00000000-0005-0000-0000-000082CB0000}"/>
    <cellStyle name="Verknüpfte Zelle" xfId="1662" xr:uid="{00000000-0005-0000-0000-000083CB0000}"/>
    <cellStyle name="Warnender Text" xfId="1660" xr:uid="{00000000-0005-0000-0000-000084CB0000}"/>
    <cellStyle name="Warning Text 2" xfId="1661" xr:uid="{00000000-0005-0000-0000-000085CB0000}"/>
    <cellStyle name="Warning Text 2 2" xfId="26503" xr:uid="{00000000-0005-0000-0000-000086CB0000}"/>
    <cellStyle name="Warning Text 2 3" xfId="26504" xr:uid="{00000000-0005-0000-0000-000087CB0000}"/>
    <cellStyle name="Warning Text 2 3 2" xfId="45780" xr:uid="{00000000-0005-0000-0000-000088CB0000}"/>
    <cellStyle name="Warning Text 2 4" xfId="26502" xr:uid="{00000000-0005-0000-0000-000089CB0000}"/>
    <cellStyle name="Warning Text 3" xfId="26505" xr:uid="{00000000-0005-0000-0000-00008ACB0000}"/>
    <cellStyle name="Warning Text 4" xfId="26506" xr:uid="{00000000-0005-0000-0000-00008BCB0000}"/>
    <cellStyle name="Warning Text 4 2" xfId="45781" xr:uid="{00000000-0005-0000-0000-00008CCB0000}"/>
    <cellStyle name="X08_Total Oil" xfId="26507" xr:uid="{00000000-0005-0000-0000-00008DCB0000}"/>
    <cellStyle name="X12_Total Figs 1 dec" xfId="26508" xr:uid="{00000000-0005-0000-0000-00008ECB0000}"/>
    <cellStyle name="Years" xfId="5691" xr:uid="{00000000-0005-0000-0000-00008FCB0000}"/>
    <cellStyle name="Years 2" xfId="26509" xr:uid="{00000000-0005-0000-0000-000090CB0000}"/>
    <cellStyle name="Zelle überprüfen" xfId="1668" xr:uid="{00000000-0005-0000-0000-000091CB0000}"/>
    <cellStyle name="Обычный_2++" xfId="26522" xr:uid="{00000000-0005-0000-0000-000092CB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xdr:col>
      <xdr:colOff>612322</xdr:colOff>
      <xdr:row>1</xdr:row>
      <xdr:rowOff>308882</xdr:rowOff>
    </xdr:from>
    <xdr:to>
      <xdr:col>8</xdr:col>
      <xdr:colOff>517072</xdr:colOff>
      <xdr:row>18</xdr:row>
      <xdr:rowOff>16933</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2898322" y="495149"/>
          <a:ext cx="11893550" cy="3035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solidFill>
              <a:srgbClr val="FF0000"/>
            </a:solidFill>
          </a:endParaRPr>
        </a:p>
        <a:p>
          <a:r>
            <a:rPr lang="en-US" sz="1100" b="1">
              <a:solidFill>
                <a:schemeClr val="dk1"/>
              </a:solidFill>
              <a:effectLst/>
              <a:latin typeface="+mn-lt"/>
              <a:ea typeface="+mn-ea"/>
              <a:cs typeface="+mn-cs"/>
            </a:rPr>
            <a:t>Rafs</a:t>
          </a:r>
          <a:r>
            <a:rPr lang="en-US" sz="1100" b="1" baseline="0">
              <a:solidFill>
                <a:schemeClr val="dk1"/>
              </a:solidFill>
              <a:effectLst/>
              <a:latin typeface="+mn-lt"/>
              <a:ea typeface="+mn-ea"/>
              <a:cs typeface="+mn-cs"/>
            </a:rPr>
            <a:t> March 2018</a:t>
          </a:r>
          <a:r>
            <a:rPr lang="en-US" sz="1100" b="1">
              <a:solidFill>
                <a:schemeClr val="dk1"/>
              </a:solidFill>
              <a:effectLst/>
              <a:latin typeface="+mn-lt"/>
              <a:ea typeface="+mn-ea"/>
              <a:cs typeface="+mn-cs"/>
            </a:rPr>
            <a:t>:</a:t>
          </a:r>
          <a:endParaRPr lang="en-US" sz="1100" b="1" baseline="0">
            <a:solidFill>
              <a:sysClr val="windowText" lastClr="000000"/>
            </a:solidFill>
          </a:endParaRPr>
        </a:p>
        <a:p>
          <a:r>
            <a:rPr lang="en-US" sz="1100" baseline="0">
              <a:solidFill>
                <a:sysClr val="windowText" lastClr="000000"/>
              </a:solidFill>
            </a:rPr>
            <a:t>Norwegian industry demand development is based on NETP 2016 scenarios. Actually, the methodology has been developed by Martin and I just updated the values with the norwegian ones</a:t>
          </a:r>
        </a:p>
        <a:p>
          <a:endParaRPr lang="en-US" sz="1100" baseline="0">
            <a:solidFill>
              <a:sysClr val="windowText" lastClr="000000"/>
            </a:solidFill>
          </a:endParaRPr>
        </a:p>
        <a:p>
          <a:r>
            <a:rPr lang="en-US" sz="1100" i="1" baseline="0">
              <a:solidFill>
                <a:sysClr val="windowText" lastClr="000000"/>
              </a:solidFill>
            </a:rPr>
            <a:t>"Demand development projections refer to energy service demands. It is assumed  that there is a decoupling between development between industry economic value added (förädlingsvärde) and production levell as well as between production level and energy service demand. Energy service demands are put as demand inpus since  the industrial processes are not modelled (which will influence flr instance process heat demand per production output)"  </a:t>
          </a:r>
        </a:p>
        <a:p>
          <a:endParaRPr lang="en-US" sz="1100" baseline="0">
            <a:solidFill>
              <a:sysClr val="windowText" lastClr="000000"/>
            </a:solidFill>
          </a:endParaRPr>
        </a:p>
        <a:p>
          <a:r>
            <a:rPr lang="en-US" sz="1100">
              <a:solidFill>
                <a:schemeClr val="dk1"/>
              </a:solidFill>
              <a:effectLst/>
              <a:latin typeface="+mn-lt"/>
              <a:ea typeface="+mn-ea"/>
              <a:cs typeface="+mn-cs"/>
            </a:rPr>
            <a:t>Demand drivers are mostly based on the 6 DS scenario. When being combined with the energy efficiency potentials of Scen_SE_IND_EE-LOW industry energy use will be about equal to the 2 DS scenario. Since there are no costs linked to the efficiency measures in the model, we can be pretty sure they will be used. So if we want to run a scenario similar to NETP 2DS we should include the Scen_SE_IND_EE-LOW in the model run. </a:t>
          </a:r>
          <a:r>
            <a:rPr lang="en-GB" sz="1100">
              <a:solidFill>
                <a:schemeClr val="dk1"/>
              </a:solidFill>
              <a:effectLst/>
              <a:latin typeface="+mn-lt"/>
              <a:ea typeface="+mn-ea"/>
              <a:cs typeface="+mn-cs"/>
            </a:rPr>
            <a:t>Actually, I used the maximum energy demand in each year among the 6DS, 4DS and 2DS as demand driver for the projections, then I assumed the difference in energy use between the maximum and the minimum in each year as energy saving potential.</a:t>
          </a: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Original data for Production development (Megatonnnes etc), Energy Growth (max)</a:t>
          </a:r>
          <a:r>
            <a:rPr lang="en-GB" sz="1100" baseline="0">
              <a:solidFill>
                <a:schemeClr val="dk1"/>
              </a:solidFill>
              <a:effectLst/>
              <a:latin typeface="+mn-lt"/>
              <a:ea typeface="+mn-ea"/>
              <a:cs typeface="+mn-cs"/>
            </a:rPr>
            <a:t> and Energy Growth (min) are stored in: "Adjustments of Industry data from NETP 2016 for Norway", files shared by Martin</a:t>
          </a:r>
          <a:endParaRPr lang="en-GB" sz="1100">
            <a:solidFill>
              <a:schemeClr val="dk1"/>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sLab/Modelling/VEDA/VEDA_Models/TIMES-DK_TRA/SubRES_TMPL/ad_beregningsmodel_version_2_1_maj_2013_(4)(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7"/>
  <sheetViews>
    <sheetView zoomScale="85" zoomScaleNormal="85" workbookViewId="0">
      <selection activeCell="C34" sqref="C34"/>
    </sheetView>
  </sheetViews>
  <sheetFormatPr defaultRowHeight="14.4"/>
  <cols>
    <col min="1" max="1" width="11.5546875" customWidth="1"/>
    <col min="2" max="2" width="15.77734375" customWidth="1"/>
    <col min="3" max="3" width="23.5546875" bestFit="1" customWidth="1"/>
    <col min="4" max="4" width="19.88671875" customWidth="1"/>
    <col min="5" max="5" width="60.21875" customWidth="1"/>
  </cols>
  <sheetData>
    <row r="3" spans="1:5">
      <c r="A3" s="11" t="s">
        <v>35</v>
      </c>
      <c r="B3" s="11" t="s">
        <v>36</v>
      </c>
      <c r="C3" s="11" t="s">
        <v>37</v>
      </c>
      <c r="D3" s="11" t="s">
        <v>38</v>
      </c>
      <c r="E3" s="11" t="s">
        <v>39</v>
      </c>
    </row>
    <row r="4" spans="1:5" s="88" customFormat="1">
      <c r="A4" s="94" t="s">
        <v>159</v>
      </c>
      <c r="B4" s="94"/>
      <c r="C4" s="94" t="s">
        <v>160</v>
      </c>
      <c r="D4" s="94"/>
      <c r="E4" s="94" t="s">
        <v>161</v>
      </c>
    </row>
    <row r="5" spans="1:5" s="88" customFormat="1">
      <c r="A5" s="94">
        <v>2016</v>
      </c>
      <c r="B5" s="94" t="s">
        <v>157</v>
      </c>
      <c r="C5" s="94" t="s">
        <v>156</v>
      </c>
      <c r="D5" s="94"/>
      <c r="E5" s="94" t="s">
        <v>158</v>
      </c>
    </row>
    <row r="6" spans="1:5" s="34" customFormat="1">
      <c r="A6" s="35">
        <v>42324</v>
      </c>
      <c r="B6" s="34" t="s">
        <v>53</v>
      </c>
      <c r="C6" s="34" t="s">
        <v>54</v>
      </c>
      <c r="D6" s="34" t="e">
        <f>ADDRESS(ROW(#REF!),COLUMN(#REF!),4,1)</f>
        <v>#REF!</v>
      </c>
      <c r="E6" s="34" t="s">
        <v>60</v>
      </c>
    </row>
    <row r="7" spans="1:5" s="34" customFormat="1">
      <c r="A7" s="35">
        <v>42312</v>
      </c>
      <c r="B7" s="34" t="s">
        <v>53</v>
      </c>
      <c r="C7" s="34" t="s">
        <v>54</v>
      </c>
      <c r="D7" s="34" t="e">
        <f>ADDRESS(ROW(#REF!),COLUMN(#REF!),4,1)&amp;":"&amp;ADDRESS(ROW(#REF!),COLUMN(#REF!),4,1)</f>
        <v>#REF!</v>
      </c>
      <c r="E7" s="34" t="s">
        <v>57</v>
      </c>
    </row>
    <row r="8" spans="1:5" s="34" customFormat="1">
      <c r="A8" s="35">
        <v>42265</v>
      </c>
      <c r="B8" s="34" t="s">
        <v>53</v>
      </c>
      <c r="C8" s="34" t="s">
        <v>47</v>
      </c>
      <c r="D8" s="34" t="e">
        <f>ADDRESS(ROW(DEM_PR_Agriculture!#REF!),COLUMN(DEM_PR_Agriculture!#REF!),4,1)&amp;":"&amp;ADDRESS(ROW(DEM_PR_Agriculture!#REF!),COLUMN(DEM_PR_Agriculture!#REF!),4,1)</f>
        <v>#REF!</v>
      </c>
      <c r="E8" s="36" t="s">
        <v>56</v>
      </c>
    </row>
    <row r="9" spans="1:5" s="34" customFormat="1">
      <c r="A9" s="35">
        <v>42265</v>
      </c>
      <c r="B9" s="34" t="s">
        <v>53</v>
      </c>
      <c r="C9" s="34" t="s">
        <v>54</v>
      </c>
      <c r="D9" s="34" t="e">
        <f>ADDRESS(ROW(#REF!),COLUMN(#REF!),4,1)&amp;":"&amp;ADDRESS(ROW(#REF!),COLUMN(#REF!),4,1)</f>
        <v>#REF!</v>
      </c>
      <c r="E9" s="34" t="s">
        <v>55</v>
      </c>
    </row>
    <row r="10" spans="1:5" s="34" customFormat="1">
      <c r="A10" s="35">
        <v>42226</v>
      </c>
      <c r="B10" s="34" t="s">
        <v>40</v>
      </c>
      <c r="C10" s="34" t="s">
        <v>52</v>
      </c>
      <c r="D10" s="34" t="str">
        <f>ADDRESS(ROW(DEM_PR_Service!J18),COLUMN(DEM_PR_Service!J18),4,1)&amp;","&amp;ADDRESS(ROW(DEM_PR_Service!J19),COLUMN(DEM_PR_Service!J19),4,1)</f>
        <v>J18,J19</v>
      </c>
      <c r="E10" s="34" t="s">
        <v>42</v>
      </c>
    </row>
    <row r="11" spans="1:5" s="34" customFormat="1">
      <c r="A11" s="35">
        <v>42226</v>
      </c>
      <c r="B11" s="34" t="s">
        <v>40</v>
      </c>
      <c r="C11" s="34" t="s">
        <v>51</v>
      </c>
      <c r="D11" s="34" t="str">
        <f>ADDRESS(ROW(DEM_PR_Machinery!J18),COLUMN(DEM_PR_Machinery!J18),4,1)&amp;","&amp;ADDRESS(ROW(DEM_PR_Machinery!J19),COLUMN(DEM_PR_Machinery!J19),4,1)</f>
        <v>J18,J19</v>
      </c>
      <c r="E11" s="34" t="s">
        <v>42</v>
      </c>
    </row>
    <row r="12" spans="1:5" s="34" customFormat="1">
      <c r="A12" s="35">
        <v>42226</v>
      </c>
      <c r="B12" s="34" t="s">
        <v>40</v>
      </c>
      <c r="C12" s="34" t="s">
        <v>50</v>
      </c>
      <c r="D12" s="34" t="str">
        <f>ADDRESS(ROW('DEM_PR_Iron&amp;Steel'!J18),COLUMN('DEM_PR_Iron&amp;Steel'!J18),4,1)&amp;","&amp;ADDRESS(ROW('DEM_PR_Iron&amp;Steel'!J19),COLUMN('DEM_PR_Iron&amp;Steel'!J19),4,1)</f>
        <v>J18,J19</v>
      </c>
      <c r="E12" s="34" t="s">
        <v>42</v>
      </c>
    </row>
    <row r="13" spans="1:5" s="34" customFormat="1">
      <c r="A13" s="35">
        <v>42226</v>
      </c>
      <c r="B13" s="34" t="s">
        <v>40</v>
      </c>
      <c r="C13" s="34" t="s">
        <v>49</v>
      </c>
      <c r="D13" s="34" t="str">
        <f>ADDRESS(ROW('DEM_PR_Pulp&amp;Paper'!J18),COLUMN('DEM_PR_Pulp&amp;Paper'!J18),4,1)&amp;","&amp;ADDRESS(ROW('DEM_PR_Pulp&amp;Paper'!J19),COLUMN('DEM_PR_Pulp&amp;Paper'!J19),4,1)</f>
        <v>J18,J19</v>
      </c>
      <c r="E13" s="34" t="s">
        <v>42</v>
      </c>
    </row>
    <row r="14" spans="1:5" s="34" customFormat="1">
      <c r="A14" s="35">
        <v>42226</v>
      </c>
      <c r="B14" s="34" t="s">
        <v>40</v>
      </c>
      <c r="C14" s="34" t="s">
        <v>48</v>
      </c>
      <c r="D14" s="34" t="str">
        <f>ADDRESS(ROW(DEM_PR_OtherCommodity!J18),COLUMN(DEM_PR_OtherCommodity!J18),4,1)&amp;","&amp;ADDRESS(ROW(DEM_PR_OtherCommodity!J19),COLUMN(DEM_PR_OtherCommodity!J19),4,1)</f>
        <v>J18,J19</v>
      </c>
      <c r="E14" s="34" t="s">
        <v>42</v>
      </c>
    </row>
    <row r="15" spans="1:5" s="34" customFormat="1">
      <c r="A15" s="35">
        <v>42226</v>
      </c>
      <c r="B15" s="34" t="s">
        <v>40</v>
      </c>
      <c r="C15" s="34" t="s">
        <v>47</v>
      </c>
      <c r="D15" s="34" t="str">
        <f>ADDRESS(ROW(DEM_PR_Agriculture!J18),COLUMN(DEM_PR_Agriculture!J18),4,1)&amp;","&amp;ADDRESS(ROW(DEM_PR_Agriculture!J19),COLUMN(DEM_PR_Agriculture!J19),4,1)</f>
        <v>J18,J19</v>
      </c>
      <c r="E15" s="34" t="s">
        <v>42</v>
      </c>
    </row>
    <row r="16" spans="1:5" s="34" customFormat="1">
      <c r="A16" s="35">
        <v>42226</v>
      </c>
      <c r="B16" s="34" t="s">
        <v>40</v>
      </c>
      <c r="C16" s="34" t="s">
        <v>46</v>
      </c>
      <c r="D16" s="34" t="str">
        <f>ADDRESS(ROW(DEM_PR_FOOD!J18),COLUMN(DEM_PR_FOOD!J18),4,1)&amp;","&amp;ADDRESS(ROW(DEM_PR_FOOD!J19),COLUMN(DEM_PR_FOOD!J19),4,1)</f>
        <v>J18,J19</v>
      </c>
      <c r="E16" s="34" t="s">
        <v>42</v>
      </c>
    </row>
    <row r="17" spans="1:5" s="34" customFormat="1">
      <c r="A17" s="35">
        <v>42226</v>
      </c>
      <c r="B17" s="34" t="s">
        <v>40</v>
      </c>
      <c r="C17" s="34" t="s">
        <v>45</v>
      </c>
      <c r="D17" s="34" t="str">
        <f>ADDRESS(ROW(DEM_PR_Chemical!J18),COLUMN(DEM_PR_Chemical!J18),4,1)&amp;","&amp;ADDRESS(ROW(DEM_PR_Chemical!J19),COLUMN(DEM_PR_Chemical!J19),4,1)</f>
        <v>J18,J19</v>
      </c>
      <c r="E17" s="34" t="s">
        <v>42</v>
      </c>
    </row>
    <row r="18" spans="1:5" s="34" customFormat="1">
      <c r="A18" s="35">
        <v>42226</v>
      </c>
      <c r="B18" s="34" t="s">
        <v>40</v>
      </c>
      <c r="C18" s="34" t="s">
        <v>44</v>
      </c>
      <c r="D18" s="34" t="str">
        <f>ADDRESS(ROW(DEM_PR_Aluminium!J18),COLUMN(DEM_PR_Aluminium!J18),4,1)&amp;","&amp;ADDRESS(ROW(DEM_PR_Aluminium!J19),COLUMN(DEM_PR_Aluminium!J19),4,1)</f>
        <v>J18,J19</v>
      </c>
      <c r="E18" s="34" t="s">
        <v>42</v>
      </c>
    </row>
    <row r="19" spans="1:5" s="34" customFormat="1">
      <c r="A19" s="35">
        <v>42226</v>
      </c>
      <c r="B19" s="34" t="s">
        <v>40</v>
      </c>
      <c r="C19" s="34" t="s">
        <v>41</v>
      </c>
      <c r="D19" s="34" t="e">
        <f>ADDRESS(ROW('DEM_PR_Glass&amp;Concrete'!#REF!),COLUMN('DEM_PR_Glass&amp;Concrete'!#REF!),4,1)&amp;","&amp;ADDRESS(ROW('DEM_PR_Glass&amp;Concrete'!#REF!),COLUMN('DEM_PR_Glass&amp;Concrete'!#REF!),4,1)&amp;","&amp;ADDRESS(ROW('DEM_PR_Glass&amp;Concrete'!#REF!),COLUMN('DEM_PR_Glass&amp;Concrete'!#REF!),4,1)</f>
        <v>#REF!</v>
      </c>
      <c r="E19" s="34" t="s">
        <v>43</v>
      </c>
    </row>
    <row r="20" spans="1:5" s="34" customFormat="1">
      <c r="A20" s="35">
        <v>42226</v>
      </c>
      <c r="B20" s="34" t="s">
        <v>40</v>
      </c>
      <c r="C20" s="34" t="s">
        <v>41</v>
      </c>
      <c r="D20" s="34" t="str">
        <f>ADDRESS(ROW('DEM_PR_Glass&amp;Concrete'!D260),COLUMN('DEM_PR_Glass&amp;Concrete'!D260),4,1)&amp;","&amp;ADDRESS(ROW('DEM_PR_Glass&amp;Concrete'!G260),COLUMN('DEM_PR_Glass&amp;Concrete'!G260),4,1)&amp;","&amp;ADDRESS(ROW('DEM_PR_Glass&amp;Concrete'!H260),COLUMN('DEM_PR_Glass&amp;Concrete'!H260),4,1)</f>
        <v>D260,G260,H260</v>
      </c>
      <c r="E20" s="34" t="s">
        <v>43</v>
      </c>
    </row>
    <row r="21" spans="1:5" s="34" customFormat="1">
      <c r="A21" s="35">
        <v>42226</v>
      </c>
      <c r="B21" s="34" t="s">
        <v>40</v>
      </c>
      <c r="C21" s="34" t="s">
        <v>41</v>
      </c>
      <c r="D21" s="34" t="str">
        <f>ADDRESS(ROW('DEM_PR_Glass&amp;Concrete'!D220),COLUMN('DEM_PR_Glass&amp;Concrete'!D220),4,1)&amp;","&amp;ADDRESS(ROW('DEM_PR_Glass&amp;Concrete'!G220),COLUMN('DEM_PR_Glass&amp;Concrete'!G220),4,1)&amp;","&amp;ADDRESS(ROW('DEM_PR_Glass&amp;Concrete'!H220),COLUMN('DEM_PR_Glass&amp;Concrete'!H220),4,1)</f>
        <v>D220,G220,H220</v>
      </c>
      <c r="E21" s="34" t="s">
        <v>43</v>
      </c>
    </row>
    <row r="22" spans="1:5" s="34" customFormat="1">
      <c r="A22" s="35">
        <v>42226</v>
      </c>
      <c r="B22" s="34" t="s">
        <v>40</v>
      </c>
      <c r="C22" s="34" t="s">
        <v>41</v>
      </c>
      <c r="D22" s="34" t="str">
        <f>ADDRESS(ROW('DEM_PR_Glass&amp;Concrete'!D180),COLUMN('DEM_PR_Glass&amp;Concrete'!D180),4,1)&amp;","&amp;ADDRESS(ROW('DEM_PR_Glass&amp;Concrete'!G180),COLUMN('DEM_PR_Glass&amp;Concrete'!G180),4,1)&amp;","&amp;ADDRESS(ROW('DEM_PR_Glass&amp;Concrete'!H180),COLUMN('DEM_PR_Glass&amp;Concrete'!H180),4,1)</f>
        <v>D180,G180,H180</v>
      </c>
      <c r="E22" s="34" t="s">
        <v>43</v>
      </c>
    </row>
    <row r="23" spans="1:5" s="34" customFormat="1">
      <c r="A23" s="35">
        <v>42226</v>
      </c>
      <c r="B23" s="34" t="s">
        <v>40</v>
      </c>
      <c r="C23" s="34" t="s">
        <v>41</v>
      </c>
      <c r="D23" s="34" t="str">
        <f>ADDRESS(ROW('DEM_PR_Glass&amp;Concrete'!D140),COLUMN('DEM_PR_Glass&amp;Concrete'!D140),4,1)&amp;","&amp;ADDRESS(ROW('DEM_PR_Glass&amp;Concrete'!G140),COLUMN('DEM_PR_Glass&amp;Concrete'!G140),4,1)&amp;","&amp;ADDRESS(ROW('DEM_PR_Glass&amp;Concrete'!H140),COLUMN('DEM_PR_Glass&amp;Concrete'!H140),4,1)</f>
        <v>D140,G140,H140</v>
      </c>
      <c r="E23" s="34" t="s">
        <v>43</v>
      </c>
    </row>
    <row r="24" spans="1:5" s="34" customFormat="1">
      <c r="A24" s="35">
        <v>42226</v>
      </c>
      <c r="B24" s="34" t="s">
        <v>40</v>
      </c>
      <c r="C24" s="34" t="s">
        <v>41</v>
      </c>
      <c r="D24" s="34" t="str">
        <f>ADDRESS(ROW('DEM_PR_Glass&amp;Concrete'!D100),COLUMN('DEM_PR_Glass&amp;Concrete'!D100),4,1)&amp;","&amp;ADDRESS(ROW('DEM_PR_Glass&amp;Concrete'!G100),COLUMN('DEM_PR_Glass&amp;Concrete'!G100),4,1)&amp;","&amp;ADDRESS(ROW('DEM_PR_Glass&amp;Concrete'!H100),COLUMN('DEM_PR_Glass&amp;Concrete'!H100),4,1)</f>
        <v>D100,G100,H100</v>
      </c>
      <c r="E24" s="34" t="s">
        <v>43</v>
      </c>
    </row>
    <row r="25" spans="1:5" s="34" customFormat="1">
      <c r="A25" s="35">
        <v>42226</v>
      </c>
      <c r="B25" s="34" t="s">
        <v>40</v>
      </c>
      <c r="C25" s="34" t="s">
        <v>41</v>
      </c>
      <c r="D25" s="34" t="str">
        <f>ADDRESS(ROW('DEM_PR_Glass&amp;Concrete'!H60),COLUMN('DEM_PR_Glass&amp;Concrete'!H60),4,1)&amp;","&amp;ADDRESS(ROW('DEM_PR_Glass&amp;Concrete'!G60),COLUMN('DEM_PR_Glass&amp;Concrete'!G60),4,1)&amp;","&amp;ADDRESS(ROW('DEM_PR_Glass&amp;Concrete'!D60),COLUMN('DEM_PR_Glass&amp;Concrete'!D60),4,1)</f>
        <v>H60,G60,D60</v>
      </c>
      <c r="E25" s="34" t="s">
        <v>43</v>
      </c>
    </row>
    <row r="26" spans="1:5" s="34" customFormat="1">
      <c r="A26" s="35">
        <v>42226</v>
      </c>
      <c r="B26" s="34" t="s">
        <v>40</v>
      </c>
      <c r="C26" s="34" t="s">
        <v>41</v>
      </c>
      <c r="D26" s="34" t="str">
        <f>ADDRESS(ROW('DEM_PR_Glass&amp;Concrete'!D20),COLUMN('DEM_PR_Glass&amp;Concrete'!D20),4,1)&amp;","&amp;ADDRESS(ROW('DEM_PR_Glass&amp;Concrete'!G20),COLUMN('DEM_PR_Glass&amp;Concrete'!G20),4,1)&amp;","&amp;ADDRESS(ROW('DEM_PR_Glass&amp;Concrete'!H20),COLUMN('DEM_PR_Glass&amp;Concrete'!H20),4,1)</f>
        <v>D20,G20,H20</v>
      </c>
      <c r="E26" s="34" t="s">
        <v>43</v>
      </c>
    </row>
    <row r="27" spans="1:5" s="34" customFormat="1">
      <c r="A27" s="35">
        <v>42226</v>
      </c>
      <c r="B27" s="34" t="s">
        <v>40</v>
      </c>
      <c r="C27" s="34" t="s">
        <v>41</v>
      </c>
      <c r="D27" s="34" t="str">
        <f>ADDRESS(ROW('DEM_PR_Glass&amp;Concrete'!J18),COLUMN('DEM_PR_Glass&amp;Concrete'!J18),4,1)&amp;","&amp;ADDRESS(ROW('DEM_PR_Glass&amp;Concrete'!J19),COLUMN('DEM_PR_Glass&amp;Concrete'!J19),4,1)</f>
        <v>J18,J19</v>
      </c>
      <c r="E27" s="34" t="s">
        <v>42</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2:BC345"/>
  <sheetViews>
    <sheetView topLeftCell="A29" zoomScale="60" zoomScaleNormal="60" workbookViewId="0">
      <selection activeCell="F61" sqref="F61"/>
    </sheetView>
  </sheetViews>
  <sheetFormatPr defaultRowHeight="14.4"/>
  <cols>
    <col min="1" max="1" width="33.21875" customWidth="1"/>
    <col min="2" max="2" width="61.77734375" customWidth="1"/>
    <col min="3" max="3" width="23.5546875" customWidth="1"/>
    <col min="4" max="4" width="20.109375" bestFit="1" customWidth="1"/>
    <col min="5" max="5" width="21.21875" bestFit="1" customWidth="1"/>
    <col min="6" max="6" width="15.77734375" bestFit="1" customWidth="1"/>
    <col min="7" max="7" width="16" bestFit="1" customWidth="1"/>
    <col min="8" max="8" width="16.21875" bestFit="1" customWidth="1"/>
    <col min="9" max="9" width="16.5546875" bestFit="1" customWidth="1"/>
    <col min="10" max="11" width="16" bestFit="1" customWidth="1"/>
    <col min="12" max="12" width="16.5546875" bestFit="1" customWidth="1"/>
    <col min="13" max="13" width="16" bestFit="1" customWidth="1"/>
    <col min="14" max="14" width="17.5546875" bestFit="1" customWidth="1"/>
    <col min="15" max="15" width="16" bestFit="1" customWidth="1"/>
    <col min="16" max="16" width="10" customWidth="1"/>
    <col min="17" max="17" width="13.21875" customWidth="1"/>
    <col min="18" max="18" width="17" bestFit="1" customWidth="1"/>
    <col min="19" max="19" width="16.77734375" bestFit="1" customWidth="1"/>
    <col min="20" max="20" width="16.5546875" bestFit="1" customWidth="1"/>
    <col min="21" max="21" width="16.77734375" bestFit="1" customWidth="1"/>
    <col min="22" max="22" width="17" bestFit="1" customWidth="1"/>
    <col min="23" max="23" width="16" bestFit="1" customWidth="1"/>
    <col min="24" max="24" width="16.77734375" bestFit="1" customWidth="1"/>
    <col min="25" max="25" width="16.5546875" bestFit="1" customWidth="1"/>
    <col min="26" max="26" width="16.77734375" bestFit="1" customWidth="1"/>
    <col min="27" max="27" width="16.5546875" bestFit="1" customWidth="1"/>
    <col min="28" max="29" width="16.77734375" bestFit="1" customWidth="1"/>
    <col min="30" max="31" width="16.21875" bestFit="1" customWidth="1"/>
    <col min="32" max="32" width="16.77734375" bestFit="1" customWidth="1"/>
    <col min="33" max="33" width="16" bestFit="1" customWidth="1"/>
    <col min="34" max="35" width="16.5546875" bestFit="1" customWidth="1"/>
    <col min="36" max="36" width="16" bestFit="1" customWidth="1"/>
    <col min="37" max="37" width="16.77734375" bestFit="1" customWidth="1"/>
    <col min="38" max="39" width="16.21875" bestFit="1" customWidth="1"/>
    <col min="40" max="40" width="16.5546875" bestFit="1" customWidth="1"/>
    <col min="41" max="41" width="15.77734375" bestFit="1" customWidth="1"/>
    <col min="42" max="42" width="16.77734375" bestFit="1" customWidth="1"/>
    <col min="43" max="43" width="16.21875" bestFit="1" customWidth="1"/>
    <col min="44" max="44" width="16.77734375" bestFit="1" customWidth="1"/>
  </cols>
  <sheetData>
    <row r="2" spans="18:31" ht="27.6">
      <c r="R2" s="39" t="s">
        <v>61</v>
      </c>
      <c r="S2" s="39" t="s">
        <v>62</v>
      </c>
      <c r="T2" s="39" t="s">
        <v>62</v>
      </c>
      <c r="U2" s="39" t="s">
        <v>62</v>
      </c>
      <c r="V2" s="40" t="s">
        <v>63</v>
      </c>
      <c r="W2" s="40" t="s">
        <v>64</v>
      </c>
      <c r="X2" s="40"/>
      <c r="Y2" s="40"/>
      <c r="Z2" s="40"/>
      <c r="AA2" s="40" t="s">
        <v>162</v>
      </c>
      <c r="AB2" s="113" t="s">
        <v>163</v>
      </c>
      <c r="AC2" s="113" t="s">
        <v>37</v>
      </c>
      <c r="AD2" s="113" t="s">
        <v>164</v>
      </c>
      <c r="AE2" s="113" t="s">
        <v>165</v>
      </c>
    </row>
    <row r="3" spans="18:31">
      <c r="R3" s="41">
        <v>1</v>
      </c>
      <c r="S3" s="41" t="s">
        <v>23</v>
      </c>
      <c r="T3" s="41" t="s">
        <v>65</v>
      </c>
      <c r="U3" s="41" t="s">
        <v>66</v>
      </c>
      <c r="V3" s="114" t="s">
        <v>5</v>
      </c>
      <c r="W3" s="114" t="s">
        <v>166</v>
      </c>
      <c r="X3" s="114"/>
      <c r="Y3" s="41"/>
      <c r="Z3" s="41"/>
      <c r="AA3" s="115" t="s">
        <v>167</v>
      </c>
      <c r="AB3" s="116" t="s">
        <v>168</v>
      </c>
      <c r="AC3" s="116" t="s">
        <v>5</v>
      </c>
      <c r="AD3" s="116" t="s">
        <v>169</v>
      </c>
      <c r="AE3" s="117" t="s">
        <v>170</v>
      </c>
    </row>
    <row r="4" spans="18:31">
      <c r="R4" s="41">
        <v>2</v>
      </c>
      <c r="S4" s="41" t="s">
        <v>24</v>
      </c>
      <c r="T4" s="41" t="s">
        <v>68</v>
      </c>
      <c r="U4" s="41" t="s">
        <v>69</v>
      </c>
      <c r="V4" s="114" t="s">
        <v>70</v>
      </c>
      <c r="W4" s="114" t="s">
        <v>171</v>
      </c>
      <c r="X4" s="114"/>
      <c r="Y4" s="41"/>
      <c r="Z4" s="41"/>
      <c r="AA4" s="118" t="s">
        <v>172</v>
      </c>
      <c r="AB4" s="116" t="s">
        <v>173</v>
      </c>
      <c r="AC4" s="117" t="s">
        <v>6</v>
      </c>
      <c r="AD4" s="116" t="s">
        <v>169</v>
      </c>
      <c r="AE4" s="117" t="s">
        <v>174</v>
      </c>
    </row>
    <row r="5" spans="18:31">
      <c r="R5" s="41">
        <v>3</v>
      </c>
      <c r="S5" s="41" t="s">
        <v>25</v>
      </c>
      <c r="T5" s="41" t="s">
        <v>72</v>
      </c>
      <c r="U5" s="41" t="s">
        <v>73</v>
      </c>
      <c r="V5" s="114" t="s">
        <v>74</v>
      </c>
      <c r="W5" s="114" t="s">
        <v>175</v>
      </c>
      <c r="X5" s="114"/>
      <c r="Y5" s="41"/>
      <c r="Z5" s="41"/>
      <c r="AA5" s="118" t="s">
        <v>176</v>
      </c>
      <c r="AB5" s="116" t="s">
        <v>177</v>
      </c>
      <c r="AC5" s="117" t="s">
        <v>7</v>
      </c>
      <c r="AD5" s="116" t="s">
        <v>169</v>
      </c>
      <c r="AE5" s="117" t="s">
        <v>174</v>
      </c>
    </row>
    <row r="6" spans="18:31">
      <c r="R6" s="41">
        <v>4</v>
      </c>
      <c r="S6" s="41" t="s">
        <v>26</v>
      </c>
      <c r="T6" s="41" t="s">
        <v>76</v>
      </c>
      <c r="U6" s="41" t="s">
        <v>77</v>
      </c>
      <c r="V6" s="114" t="s">
        <v>78</v>
      </c>
      <c r="W6" s="114" t="s">
        <v>178</v>
      </c>
      <c r="X6" s="114"/>
      <c r="Y6" s="41"/>
      <c r="Z6" s="41"/>
      <c r="AA6" s="118" t="s">
        <v>179</v>
      </c>
      <c r="AB6" s="116" t="s">
        <v>180</v>
      </c>
      <c r="AC6" s="117" t="s">
        <v>181</v>
      </c>
      <c r="AD6" s="116" t="s">
        <v>169</v>
      </c>
      <c r="AE6" s="117" t="s">
        <v>174</v>
      </c>
    </row>
    <row r="7" spans="18:31">
      <c r="R7" s="47">
        <v>5</v>
      </c>
      <c r="S7" s="47" t="s">
        <v>182</v>
      </c>
      <c r="T7" s="47" t="s">
        <v>183</v>
      </c>
      <c r="U7" s="47" t="s">
        <v>184</v>
      </c>
      <c r="V7" s="119" t="s">
        <v>185</v>
      </c>
      <c r="W7" s="119" t="s">
        <v>186</v>
      </c>
      <c r="X7" s="119"/>
      <c r="Y7" s="47"/>
      <c r="Z7" s="47"/>
      <c r="AA7" s="118" t="s">
        <v>187</v>
      </c>
      <c r="AB7" s="116" t="s">
        <v>188</v>
      </c>
      <c r="AC7" s="117" t="s">
        <v>189</v>
      </c>
      <c r="AD7" s="116" t="s">
        <v>169</v>
      </c>
      <c r="AE7" s="117" t="s">
        <v>174</v>
      </c>
    </row>
    <row r="8" spans="18:31">
      <c r="R8" s="41">
        <v>6</v>
      </c>
      <c r="S8" s="41" t="s">
        <v>28</v>
      </c>
      <c r="T8" s="41" t="s">
        <v>84</v>
      </c>
      <c r="U8" s="41" t="s">
        <v>85</v>
      </c>
      <c r="V8" s="114" t="s">
        <v>86</v>
      </c>
      <c r="W8" s="114" t="s">
        <v>87</v>
      </c>
      <c r="X8" s="114"/>
      <c r="Y8" s="41"/>
      <c r="Z8" s="41"/>
      <c r="AA8" s="120" t="s">
        <v>190</v>
      </c>
      <c r="AB8" s="121" t="s">
        <v>191</v>
      </c>
      <c r="AC8" s="122" t="s">
        <v>16</v>
      </c>
      <c r="AD8" s="116" t="s">
        <v>169</v>
      </c>
      <c r="AE8" s="117" t="s">
        <v>174</v>
      </c>
    </row>
    <row r="9" spans="18:31">
      <c r="R9" s="47">
        <v>7</v>
      </c>
      <c r="S9" s="47" t="s">
        <v>88</v>
      </c>
      <c r="T9" s="47" t="s">
        <v>192</v>
      </c>
      <c r="U9" s="47" t="s">
        <v>90</v>
      </c>
      <c r="V9" s="119" t="s">
        <v>193</v>
      </c>
      <c r="W9" s="119" t="s">
        <v>194</v>
      </c>
      <c r="X9" s="119"/>
      <c r="Y9" s="47"/>
      <c r="Z9" s="47"/>
      <c r="AA9" s="118" t="s">
        <v>195</v>
      </c>
      <c r="AB9" s="116" t="s">
        <v>196</v>
      </c>
      <c r="AC9" s="117" t="s">
        <v>197</v>
      </c>
      <c r="AD9" s="116" t="s">
        <v>169</v>
      </c>
      <c r="AE9" s="117" t="s">
        <v>174</v>
      </c>
    </row>
    <row r="10" spans="18:31">
      <c r="R10" s="47">
        <v>8</v>
      </c>
      <c r="S10" s="47" t="s">
        <v>93</v>
      </c>
      <c r="T10" s="47" t="s">
        <v>94</v>
      </c>
      <c r="U10" s="47" t="s">
        <v>95</v>
      </c>
      <c r="V10" s="119" t="s">
        <v>198</v>
      </c>
      <c r="W10" s="119" t="s">
        <v>199</v>
      </c>
      <c r="X10" s="119"/>
      <c r="Y10" s="47"/>
      <c r="Z10" s="47"/>
      <c r="AA10" s="118" t="s">
        <v>200</v>
      </c>
      <c r="AB10" s="116" t="s">
        <v>188</v>
      </c>
      <c r="AC10" s="117" t="s">
        <v>201</v>
      </c>
      <c r="AD10" s="116" t="s">
        <v>169</v>
      </c>
      <c r="AE10" s="117" t="s">
        <v>174</v>
      </c>
    </row>
    <row r="11" spans="18:31">
      <c r="R11" s="41">
        <v>9</v>
      </c>
      <c r="S11" s="41" t="s">
        <v>27</v>
      </c>
      <c r="T11" s="41" t="s">
        <v>80</v>
      </c>
      <c r="U11" s="41" t="s">
        <v>81</v>
      </c>
      <c r="V11" s="114" t="s">
        <v>202</v>
      </c>
      <c r="W11" s="114" t="s">
        <v>203</v>
      </c>
      <c r="X11" s="114"/>
      <c r="Y11" s="114"/>
      <c r="Z11" s="114"/>
      <c r="AA11" s="123" t="s">
        <v>204</v>
      </c>
      <c r="AB11" s="116" t="s">
        <v>205</v>
      </c>
      <c r="AC11" s="117" t="s">
        <v>206</v>
      </c>
      <c r="AD11" s="116" t="s">
        <v>169</v>
      </c>
      <c r="AE11" s="117" t="s">
        <v>174</v>
      </c>
    </row>
    <row r="12" spans="18:31">
      <c r="R12" s="41">
        <v>10</v>
      </c>
      <c r="S12" s="41" t="s">
        <v>32</v>
      </c>
      <c r="T12" s="41" t="s">
        <v>207</v>
      </c>
      <c r="U12" s="41" t="s">
        <v>102</v>
      </c>
      <c r="V12" s="114" t="s">
        <v>208</v>
      </c>
      <c r="W12" s="114" t="s">
        <v>209</v>
      </c>
      <c r="X12" s="114"/>
      <c r="Y12" s="41"/>
      <c r="Z12" s="41"/>
      <c r="AA12" s="118" t="s">
        <v>210</v>
      </c>
      <c r="AB12" s="124" t="s">
        <v>211</v>
      </c>
      <c r="AC12" s="124" t="s">
        <v>208</v>
      </c>
      <c r="AD12" s="116" t="s">
        <v>169</v>
      </c>
      <c r="AE12" s="117" t="s">
        <v>170</v>
      </c>
    </row>
    <row r="13" spans="18:31">
      <c r="R13" s="41">
        <v>11</v>
      </c>
      <c r="S13" s="41" t="s">
        <v>58</v>
      </c>
      <c r="T13" s="41" t="s">
        <v>105</v>
      </c>
      <c r="U13" s="41" t="s">
        <v>106</v>
      </c>
      <c r="V13" s="114" t="s">
        <v>33</v>
      </c>
      <c r="W13" s="114" t="s">
        <v>107</v>
      </c>
      <c r="X13" s="114"/>
      <c r="Y13" s="41"/>
      <c r="Z13" s="41"/>
      <c r="AA13" s="118" t="s">
        <v>33</v>
      </c>
      <c r="AB13" s="116" t="s">
        <v>212</v>
      </c>
      <c r="AC13" s="117" t="s">
        <v>33</v>
      </c>
      <c r="AD13" s="116" t="s">
        <v>169</v>
      </c>
      <c r="AE13" s="117" t="s">
        <v>174</v>
      </c>
    </row>
    <row r="14" spans="18:31">
      <c r="R14" s="47">
        <v>12</v>
      </c>
      <c r="S14" s="47" t="s">
        <v>108</v>
      </c>
      <c r="T14" s="47" t="s">
        <v>109</v>
      </c>
      <c r="U14" s="47" t="s">
        <v>110</v>
      </c>
      <c r="V14" s="119" t="s">
        <v>111</v>
      </c>
      <c r="W14" s="119" t="s">
        <v>213</v>
      </c>
      <c r="X14" s="119"/>
      <c r="Y14" s="47"/>
      <c r="Z14" s="47"/>
      <c r="AA14" s="118" t="s">
        <v>214</v>
      </c>
      <c r="AB14" s="116" t="s">
        <v>215</v>
      </c>
      <c r="AC14" s="117" t="s">
        <v>216</v>
      </c>
      <c r="AD14" s="116" t="s">
        <v>169</v>
      </c>
      <c r="AE14" s="117" t="s">
        <v>174</v>
      </c>
    </row>
    <row r="15" spans="18:31">
      <c r="R15" s="47">
        <v>13</v>
      </c>
      <c r="S15" s="47" t="s">
        <v>217</v>
      </c>
      <c r="T15" s="47" t="s">
        <v>218</v>
      </c>
      <c r="U15" s="47" t="s">
        <v>219</v>
      </c>
      <c r="V15" s="119" t="s">
        <v>220</v>
      </c>
      <c r="W15" s="119" t="s">
        <v>221</v>
      </c>
      <c r="X15" s="119"/>
      <c r="Y15" s="47"/>
      <c r="Z15" s="47"/>
      <c r="AA15" s="118" t="s">
        <v>222</v>
      </c>
      <c r="AB15" s="122" t="s">
        <v>191</v>
      </c>
      <c r="AC15" s="117" t="s">
        <v>220</v>
      </c>
      <c r="AD15" s="116" t="s">
        <v>169</v>
      </c>
      <c r="AE15" s="117" t="s">
        <v>174</v>
      </c>
    </row>
    <row r="20" spans="1:44">
      <c r="K20" s="88"/>
      <c r="L20" s="88"/>
      <c r="M20" s="88"/>
      <c r="N20" s="88"/>
      <c r="O20" s="88"/>
    </row>
    <row r="22" spans="1:44">
      <c r="B22" s="89" t="s">
        <v>308</v>
      </c>
    </row>
    <row r="24" spans="1:44">
      <c r="A24" s="25" t="s">
        <v>20</v>
      </c>
      <c r="B24" s="26" t="s">
        <v>21</v>
      </c>
      <c r="C24" s="26" t="s">
        <v>22</v>
      </c>
      <c r="D24" s="27">
        <v>2010</v>
      </c>
      <c r="E24" s="27">
        <v>2011</v>
      </c>
      <c r="F24" s="27">
        <v>2012</v>
      </c>
      <c r="G24" s="27">
        <v>2013</v>
      </c>
      <c r="H24" s="27">
        <v>2014</v>
      </c>
      <c r="I24" s="27">
        <v>2015</v>
      </c>
      <c r="J24" s="27">
        <v>2016</v>
      </c>
      <c r="K24" s="27">
        <v>2017</v>
      </c>
      <c r="L24" s="27">
        <v>2018</v>
      </c>
      <c r="M24" s="27">
        <v>2019</v>
      </c>
      <c r="N24" s="27">
        <v>2020</v>
      </c>
      <c r="O24" s="27">
        <v>2021</v>
      </c>
      <c r="P24" s="27">
        <v>2022</v>
      </c>
      <c r="Q24" s="27">
        <v>2023</v>
      </c>
      <c r="R24" s="27">
        <v>2024</v>
      </c>
      <c r="S24" s="27">
        <v>2025</v>
      </c>
      <c r="T24" s="27">
        <v>2026</v>
      </c>
      <c r="U24" s="27">
        <v>2027</v>
      </c>
      <c r="V24" s="27">
        <v>2028</v>
      </c>
      <c r="W24" s="27">
        <v>2029</v>
      </c>
      <c r="X24" s="27">
        <v>2030</v>
      </c>
      <c r="Y24" s="27">
        <v>2031</v>
      </c>
      <c r="Z24" s="27">
        <v>2032</v>
      </c>
      <c r="AA24" s="27">
        <v>2033</v>
      </c>
      <c r="AB24" s="27">
        <v>2034</v>
      </c>
      <c r="AC24" s="27">
        <v>2035</v>
      </c>
      <c r="AD24" s="27">
        <v>2036</v>
      </c>
      <c r="AE24" s="27">
        <v>2037</v>
      </c>
      <c r="AF24" s="27">
        <v>2038</v>
      </c>
      <c r="AG24" s="27">
        <v>2039</v>
      </c>
      <c r="AH24" s="27">
        <v>2040</v>
      </c>
      <c r="AI24" s="27">
        <v>2041</v>
      </c>
      <c r="AJ24" s="27">
        <v>2042</v>
      </c>
      <c r="AK24" s="27">
        <v>2043</v>
      </c>
      <c r="AL24" s="27">
        <v>2044</v>
      </c>
      <c r="AM24" s="27">
        <v>2045</v>
      </c>
      <c r="AN24" s="27">
        <v>2046</v>
      </c>
      <c r="AO24" s="27">
        <v>2047</v>
      </c>
      <c r="AP24" s="27">
        <v>2048</v>
      </c>
      <c r="AQ24" s="27">
        <v>2049</v>
      </c>
      <c r="AR24" s="28">
        <v>2050</v>
      </c>
    </row>
    <row r="25" spans="1:44">
      <c r="A25" s="29" t="s">
        <v>5</v>
      </c>
      <c r="B25" s="29" t="s">
        <v>155</v>
      </c>
      <c r="C25" s="29" t="s">
        <v>23</v>
      </c>
      <c r="D25" s="79">
        <f>O92</f>
        <v>100</v>
      </c>
      <c r="E25" s="82">
        <f t="shared" ref="E25:AR25" si="0">P92</f>
        <v>98.97401065312981</v>
      </c>
      <c r="F25" s="82">
        <f t="shared" si="0"/>
        <v>97.948021306259619</v>
      </c>
      <c r="G25" s="82">
        <f t="shared" si="0"/>
        <v>96.922031959389415</v>
      </c>
      <c r="H25" s="82">
        <f t="shared" si="0"/>
        <v>97.496149640990495</v>
      </c>
      <c r="I25" s="82">
        <f t="shared" si="0"/>
        <v>98.070267322591576</v>
      </c>
      <c r="J25" s="82">
        <f t="shared" si="0"/>
        <v>101.43974339673095</v>
      </c>
      <c r="K25" s="82">
        <f t="shared" si="0"/>
        <v>104.80921947087032</v>
      </c>
      <c r="L25" s="82">
        <f t="shared" si="0"/>
        <v>108.17869554500969</v>
      </c>
      <c r="M25" s="82">
        <f t="shared" si="0"/>
        <v>111.54817161914906</v>
      </c>
      <c r="N25" s="82">
        <f t="shared" si="0"/>
        <v>114.91764769328843</v>
      </c>
      <c r="O25" s="82">
        <f t="shared" si="0"/>
        <v>117.16177074139409</v>
      </c>
      <c r="P25" s="82">
        <f t="shared" si="0"/>
        <v>119.40589378949976</v>
      </c>
      <c r="Q25" s="82">
        <f t="shared" si="0"/>
        <v>121.65001683760542</v>
      </c>
      <c r="R25" s="82">
        <f t="shared" si="0"/>
        <v>123.89413988571108</v>
      </c>
      <c r="S25" s="82">
        <f t="shared" si="0"/>
        <v>126.13826293381672</v>
      </c>
      <c r="T25" s="82">
        <f t="shared" si="0"/>
        <v>128.32205572224601</v>
      </c>
      <c r="U25" s="82">
        <f t="shared" si="0"/>
        <v>130.50584851067529</v>
      </c>
      <c r="V25" s="82">
        <f t="shared" si="0"/>
        <v>132.68964129910458</v>
      </c>
      <c r="W25" s="82">
        <f t="shared" si="0"/>
        <v>134.87343408753387</v>
      </c>
      <c r="X25" s="82">
        <f t="shared" si="0"/>
        <v>137.0572268759631</v>
      </c>
      <c r="Y25" s="82">
        <f t="shared" si="0"/>
        <v>139.46988210707664</v>
      </c>
      <c r="Z25" s="82">
        <f t="shared" si="0"/>
        <v>141.88253733819019</v>
      </c>
      <c r="AA25" s="82">
        <f t="shared" si="0"/>
        <v>144.29519256930374</v>
      </c>
      <c r="AB25" s="82">
        <f t="shared" si="0"/>
        <v>146.70784780041728</v>
      </c>
      <c r="AC25" s="82">
        <f t="shared" si="0"/>
        <v>149.12050303153086</v>
      </c>
      <c r="AD25" s="82">
        <f t="shared" si="0"/>
        <v>151.11836638960477</v>
      </c>
      <c r="AE25" s="82">
        <f t="shared" si="0"/>
        <v>153.11622974767869</v>
      </c>
      <c r="AF25" s="82">
        <f t="shared" si="0"/>
        <v>155.1140931057526</v>
      </c>
      <c r="AG25" s="82">
        <f t="shared" si="0"/>
        <v>157.11195646382652</v>
      </c>
      <c r="AH25" s="82">
        <f t="shared" si="0"/>
        <v>159.10981982190043</v>
      </c>
      <c r="AI25" s="82">
        <f t="shared" si="0"/>
        <v>161.0413639937729</v>
      </c>
      <c r="AJ25" s="82">
        <f t="shared" si="0"/>
        <v>162.97290816564538</v>
      </c>
      <c r="AK25" s="82">
        <f t="shared" si="0"/>
        <v>164.90445233751785</v>
      </c>
      <c r="AL25" s="82">
        <f t="shared" si="0"/>
        <v>166.83599650939033</v>
      </c>
      <c r="AM25" s="82">
        <f t="shared" si="0"/>
        <v>168.76754068126277</v>
      </c>
      <c r="AN25" s="82">
        <f t="shared" si="0"/>
        <v>170.63430084904033</v>
      </c>
      <c r="AO25" s="82">
        <f t="shared" si="0"/>
        <v>172.50106101681789</v>
      </c>
      <c r="AP25" s="82">
        <f t="shared" si="0"/>
        <v>174.36782118459544</v>
      </c>
      <c r="AQ25" s="82">
        <f t="shared" si="0"/>
        <v>176.234581352373</v>
      </c>
      <c r="AR25" s="82">
        <f t="shared" si="0"/>
        <v>178.10134152015061</v>
      </c>
    </row>
    <row r="26" spans="1:44">
      <c r="A26" s="30" t="s">
        <v>6</v>
      </c>
      <c r="B26" s="83" t="s">
        <v>138</v>
      </c>
      <c r="C26" s="30" t="s">
        <v>24</v>
      </c>
      <c r="D26" s="79">
        <f>O92</f>
        <v>100</v>
      </c>
      <c r="E26" s="82">
        <f t="shared" ref="E26:AR26" si="1">P92</f>
        <v>98.97401065312981</v>
      </c>
      <c r="F26" s="82">
        <f t="shared" si="1"/>
        <v>97.948021306259619</v>
      </c>
      <c r="G26" s="82">
        <f t="shared" si="1"/>
        <v>96.922031959389415</v>
      </c>
      <c r="H26" s="82">
        <f t="shared" si="1"/>
        <v>97.496149640990495</v>
      </c>
      <c r="I26" s="82">
        <f t="shared" si="1"/>
        <v>98.070267322591576</v>
      </c>
      <c r="J26" s="82">
        <f t="shared" si="1"/>
        <v>101.43974339673095</v>
      </c>
      <c r="K26" s="82">
        <f t="shared" si="1"/>
        <v>104.80921947087032</v>
      </c>
      <c r="L26" s="82">
        <f t="shared" si="1"/>
        <v>108.17869554500969</v>
      </c>
      <c r="M26" s="82">
        <f t="shared" si="1"/>
        <v>111.54817161914906</v>
      </c>
      <c r="N26" s="82">
        <f t="shared" si="1"/>
        <v>114.91764769328843</v>
      </c>
      <c r="O26" s="82">
        <f t="shared" si="1"/>
        <v>117.16177074139409</v>
      </c>
      <c r="P26" s="82">
        <f t="shared" si="1"/>
        <v>119.40589378949976</v>
      </c>
      <c r="Q26" s="82">
        <f t="shared" si="1"/>
        <v>121.65001683760542</v>
      </c>
      <c r="R26" s="82">
        <f t="shared" si="1"/>
        <v>123.89413988571108</v>
      </c>
      <c r="S26" s="82">
        <f t="shared" si="1"/>
        <v>126.13826293381672</v>
      </c>
      <c r="T26" s="82">
        <f t="shared" si="1"/>
        <v>128.32205572224601</v>
      </c>
      <c r="U26" s="82">
        <f t="shared" si="1"/>
        <v>130.50584851067529</v>
      </c>
      <c r="V26" s="82">
        <f t="shared" si="1"/>
        <v>132.68964129910458</v>
      </c>
      <c r="W26" s="82">
        <f t="shared" si="1"/>
        <v>134.87343408753387</v>
      </c>
      <c r="X26" s="82">
        <f t="shared" si="1"/>
        <v>137.0572268759631</v>
      </c>
      <c r="Y26" s="82">
        <f t="shared" si="1"/>
        <v>139.46988210707664</v>
      </c>
      <c r="Z26" s="82">
        <f t="shared" si="1"/>
        <v>141.88253733819019</v>
      </c>
      <c r="AA26" s="82">
        <f t="shared" si="1"/>
        <v>144.29519256930374</v>
      </c>
      <c r="AB26" s="82">
        <f t="shared" si="1"/>
        <v>146.70784780041728</v>
      </c>
      <c r="AC26" s="82">
        <f t="shared" si="1"/>
        <v>149.12050303153086</v>
      </c>
      <c r="AD26" s="82">
        <f t="shared" si="1"/>
        <v>151.11836638960477</v>
      </c>
      <c r="AE26" s="82">
        <f t="shared" si="1"/>
        <v>153.11622974767869</v>
      </c>
      <c r="AF26" s="82">
        <f t="shared" si="1"/>
        <v>155.1140931057526</v>
      </c>
      <c r="AG26" s="82">
        <f t="shared" si="1"/>
        <v>157.11195646382652</v>
      </c>
      <c r="AH26" s="82">
        <f t="shared" si="1"/>
        <v>159.10981982190043</v>
      </c>
      <c r="AI26" s="82">
        <f t="shared" si="1"/>
        <v>161.0413639937729</v>
      </c>
      <c r="AJ26" s="82">
        <f t="shared" si="1"/>
        <v>162.97290816564538</v>
      </c>
      <c r="AK26" s="82">
        <f t="shared" si="1"/>
        <v>164.90445233751785</v>
      </c>
      <c r="AL26" s="82">
        <f t="shared" si="1"/>
        <v>166.83599650939033</v>
      </c>
      <c r="AM26" s="82">
        <f t="shared" si="1"/>
        <v>168.76754068126277</v>
      </c>
      <c r="AN26" s="82">
        <f t="shared" si="1"/>
        <v>170.63430084904033</v>
      </c>
      <c r="AO26" s="82">
        <f t="shared" si="1"/>
        <v>172.50106101681789</v>
      </c>
      <c r="AP26" s="82">
        <f t="shared" si="1"/>
        <v>174.36782118459544</v>
      </c>
      <c r="AQ26" s="82">
        <f t="shared" si="1"/>
        <v>176.234581352373</v>
      </c>
      <c r="AR26" s="82">
        <f t="shared" si="1"/>
        <v>178.10134152015061</v>
      </c>
    </row>
    <row r="27" spans="1:44">
      <c r="A27" s="29" t="s">
        <v>7</v>
      </c>
      <c r="B27" s="29" t="s">
        <v>139</v>
      </c>
      <c r="C27" s="29" t="s">
        <v>25</v>
      </c>
      <c r="D27" s="79">
        <f>O77</f>
        <v>100</v>
      </c>
      <c r="E27" s="82">
        <f t="shared" ref="E27:AR27" si="2">P77</f>
        <v>99.59172922428553</v>
      </c>
      <c r="F27" s="82">
        <f t="shared" si="2"/>
        <v>99.183458448571059</v>
      </c>
      <c r="G27" s="82">
        <f t="shared" si="2"/>
        <v>98.775187672856575</v>
      </c>
      <c r="H27" s="82">
        <f t="shared" si="2"/>
        <v>108.51758073977457</v>
      </c>
      <c r="I27" s="82">
        <f t="shared" si="2"/>
        <v>118.25997380669257</v>
      </c>
      <c r="J27" s="82">
        <f t="shared" si="2"/>
        <v>118.3562433951176</v>
      </c>
      <c r="K27" s="82">
        <f t="shared" si="2"/>
        <v>118.45251298354263</v>
      </c>
      <c r="L27" s="82">
        <f t="shared" si="2"/>
        <v>118.54878257196766</v>
      </c>
      <c r="M27" s="82">
        <f t="shared" si="2"/>
        <v>118.64505216039269</v>
      </c>
      <c r="N27" s="82">
        <f t="shared" si="2"/>
        <v>118.74132174881773</v>
      </c>
      <c r="O27" s="82">
        <f t="shared" si="2"/>
        <v>119.11278651330903</v>
      </c>
      <c r="P27" s="82">
        <f t="shared" si="2"/>
        <v>119.48425127780034</v>
      </c>
      <c r="Q27" s="82">
        <f t="shared" si="2"/>
        <v>119.85571604229165</v>
      </c>
      <c r="R27" s="82">
        <f t="shared" si="2"/>
        <v>120.22718080678295</v>
      </c>
      <c r="S27" s="82">
        <f t="shared" si="2"/>
        <v>120.59864557127426</v>
      </c>
      <c r="T27" s="82">
        <f t="shared" si="2"/>
        <v>122.00393571935675</v>
      </c>
      <c r="U27" s="82">
        <f t="shared" si="2"/>
        <v>123.40922586743923</v>
      </c>
      <c r="V27" s="82">
        <f t="shared" si="2"/>
        <v>124.81451601552172</v>
      </c>
      <c r="W27" s="82">
        <f t="shared" si="2"/>
        <v>126.2198061636042</v>
      </c>
      <c r="X27" s="82">
        <f t="shared" si="2"/>
        <v>127.62509631168666</v>
      </c>
      <c r="Y27" s="82">
        <f t="shared" si="2"/>
        <v>129.05353603062926</v>
      </c>
      <c r="Z27" s="82">
        <f t="shared" si="2"/>
        <v>130.48197574957186</v>
      </c>
      <c r="AA27" s="82">
        <f t="shared" si="2"/>
        <v>131.91041546851446</v>
      </c>
      <c r="AB27" s="82">
        <f t="shared" si="2"/>
        <v>133.33885518745706</v>
      </c>
      <c r="AC27" s="82">
        <f t="shared" si="2"/>
        <v>134.76729490639971</v>
      </c>
      <c r="AD27" s="82">
        <f t="shared" si="2"/>
        <v>136.23004025296743</v>
      </c>
      <c r="AE27" s="82">
        <f t="shared" si="2"/>
        <v>137.69278559953514</v>
      </c>
      <c r="AF27" s="82">
        <f t="shared" si="2"/>
        <v>139.15553094610286</v>
      </c>
      <c r="AG27" s="82">
        <f t="shared" si="2"/>
        <v>140.61827629267057</v>
      </c>
      <c r="AH27" s="82">
        <f t="shared" si="2"/>
        <v>142.08102163923829</v>
      </c>
      <c r="AI27" s="82">
        <f t="shared" si="2"/>
        <v>144.31877261508248</v>
      </c>
      <c r="AJ27" s="82">
        <f t="shared" si="2"/>
        <v>146.55652359092667</v>
      </c>
      <c r="AK27" s="82">
        <f t="shared" si="2"/>
        <v>148.79427456677087</v>
      </c>
      <c r="AL27" s="82">
        <f t="shared" si="2"/>
        <v>151.03202554261506</v>
      </c>
      <c r="AM27" s="82">
        <f t="shared" si="2"/>
        <v>153.26977651845925</v>
      </c>
      <c r="AN27" s="82">
        <f t="shared" si="2"/>
        <v>156.25999498597133</v>
      </c>
      <c r="AO27" s="82">
        <f t="shared" si="2"/>
        <v>159.25021345348341</v>
      </c>
      <c r="AP27" s="82">
        <f t="shared" si="2"/>
        <v>162.24043192099549</v>
      </c>
      <c r="AQ27" s="82">
        <f t="shared" si="2"/>
        <v>165.23065038850757</v>
      </c>
      <c r="AR27" s="82">
        <f t="shared" si="2"/>
        <v>168.22086885601965</v>
      </c>
    </row>
    <row r="28" spans="1:44">
      <c r="A28" s="30" t="s">
        <v>15</v>
      </c>
      <c r="B28" s="83" t="s">
        <v>140</v>
      </c>
      <c r="C28" s="30" t="s">
        <v>26</v>
      </c>
      <c r="D28" s="79">
        <f>O72</f>
        <v>100</v>
      </c>
      <c r="E28" s="82">
        <f t="shared" ref="E28:AR28" si="3">P72</f>
        <v>101.36347326874775</v>
      </c>
      <c r="F28" s="82">
        <f t="shared" si="3"/>
        <v>102.72694653749551</v>
      </c>
      <c r="G28" s="82">
        <f t="shared" si="3"/>
        <v>104.09041980624328</v>
      </c>
      <c r="H28" s="82">
        <f t="shared" si="3"/>
        <v>100.47520958615949</v>
      </c>
      <c r="I28" s="82">
        <f t="shared" si="3"/>
        <v>96.859999366075712</v>
      </c>
      <c r="J28" s="82">
        <f t="shared" si="3"/>
        <v>95.838492006471839</v>
      </c>
      <c r="K28" s="82">
        <f t="shared" si="3"/>
        <v>94.816984646867965</v>
      </c>
      <c r="L28" s="82">
        <f t="shared" si="3"/>
        <v>93.795477287264092</v>
      </c>
      <c r="M28" s="82">
        <f t="shared" si="3"/>
        <v>92.773969927660218</v>
      </c>
      <c r="N28" s="82">
        <f t="shared" si="3"/>
        <v>91.752462568056345</v>
      </c>
      <c r="O28" s="82">
        <f t="shared" si="3"/>
        <v>90.730955208452471</v>
      </c>
      <c r="P28" s="82">
        <f t="shared" si="3"/>
        <v>89.709447848848598</v>
      </c>
      <c r="Q28" s="82">
        <f t="shared" si="3"/>
        <v>88.687940489244724</v>
      </c>
      <c r="R28" s="82">
        <f t="shared" si="3"/>
        <v>87.666433129640851</v>
      </c>
      <c r="S28" s="82">
        <f t="shared" si="3"/>
        <v>86.644925770037005</v>
      </c>
      <c r="T28" s="82">
        <f t="shared" si="3"/>
        <v>86.059393190313784</v>
      </c>
      <c r="U28" s="82">
        <f t="shared" si="3"/>
        <v>85.473860610590563</v>
      </c>
      <c r="V28" s="82">
        <f t="shared" si="3"/>
        <v>84.888328030867342</v>
      </c>
      <c r="W28" s="82">
        <f t="shared" si="3"/>
        <v>84.302795451144121</v>
      </c>
      <c r="X28" s="82">
        <f t="shared" si="3"/>
        <v>83.717262871420871</v>
      </c>
      <c r="Y28" s="82">
        <f t="shared" si="3"/>
        <v>83.143153285351517</v>
      </c>
      <c r="Z28" s="82">
        <f t="shared" si="3"/>
        <v>82.569043699282162</v>
      </c>
      <c r="AA28" s="82">
        <f t="shared" si="3"/>
        <v>81.994934113212807</v>
      </c>
      <c r="AB28" s="82">
        <f t="shared" si="3"/>
        <v>81.420824527143452</v>
      </c>
      <c r="AC28" s="82">
        <f t="shared" si="3"/>
        <v>80.846714941074111</v>
      </c>
      <c r="AD28" s="82">
        <f t="shared" si="3"/>
        <v>80.438839454706553</v>
      </c>
      <c r="AE28" s="82">
        <f t="shared" si="3"/>
        <v>80.030963968338995</v>
      </c>
      <c r="AF28" s="82">
        <f t="shared" si="3"/>
        <v>79.623088481971436</v>
      </c>
      <c r="AG28" s="82">
        <f t="shared" si="3"/>
        <v>79.215212995603878</v>
      </c>
      <c r="AH28" s="82">
        <f t="shared" si="3"/>
        <v>78.807337509236348</v>
      </c>
      <c r="AI28" s="82">
        <f t="shared" si="3"/>
        <v>78.928133051674408</v>
      </c>
      <c r="AJ28" s="82">
        <f t="shared" si="3"/>
        <v>79.048928594112468</v>
      </c>
      <c r="AK28" s="82">
        <f t="shared" si="3"/>
        <v>79.169724136550528</v>
      </c>
      <c r="AL28" s="82">
        <f t="shared" si="3"/>
        <v>79.290519678988588</v>
      </c>
      <c r="AM28" s="82">
        <f t="shared" si="3"/>
        <v>79.411315221426648</v>
      </c>
      <c r="AN28" s="82">
        <f t="shared" si="3"/>
        <v>79.54166030131573</v>
      </c>
      <c r="AO28" s="82">
        <f t="shared" si="3"/>
        <v>79.672005381204812</v>
      </c>
      <c r="AP28" s="82">
        <f t="shared" si="3"/>
        <v>79.802350461093894</v>
      </c>
      <c r="AQ28" s="82">
        <f t="shared" si="3"/>
        <v>79.932695540982976</v>
      </c>
      <c r="AR28" s="82">
        <f t="shared" si="3"/>
        <v>80.063040620872044</v>
      </c>
    </row>
    <row r="29" spans="1:44">
      <c r="A29" s="29" t="s">
        <v>189</v>
      </c>
      <c r="B29" s="29" t="s">
        <v>225</v>
      </c>
      <c r="C29" s="29" t="s">
        <v>182</v>
      </c>
      <c r="D29" s="79">
        <f>O67</f>
        <v>100</v>
      </c>
      <c r="E29" s="82">
        <f>P67</f>
        <v>100.95837989772765</v>
      </c>
      <c r="F29" s="82">
        <f t="shared" ref="F29:AR29" si="4">Q67</f>
        <v>101.91675979545531</v>
      </c>
      <c r="G29" s="82">
        <f t="shared" si="4"/>
        <v>102.87513969318296</v>
      </c>
      <c r="H29" s="82">
        <f t="shared" si="4"/>
        <v>102.23517162988884</v>
      </c>
      <c r="I29" s="82">
        <f t="shared" si="4"/>
        <v>101.59520356659471</v>
      </c>
      <c r="J29" s="82">
        <f t="shared" si="4"/>
        <v>101.59702058320039</v>
      </c>
      <c r="K29" s="82">
        <f t="shared" si="4"/>
        <v>101.59883759980607</v>
      </c>
      <c r="L29" s="82">
        <f t="shared" si="4"/>
        <v>101.60065461641176</v>
      </c>
      <c r="M29" s="82">
        <f t="shared" si="4"/>
        <v>101.60247163301744</v>
      </c>
      <c r="N29" s="82">
        <f t="shared" si="4"/>
        <v>101.6042886496231</v>
      </c>
      <c r="O29" s="82">
        <f t="shared" si="4"/>
        <v>102.46322250782018</v>
      </c>
      <c r="P29" s="82">
        <f t="shared" si="4"/>
        <v>103.32215636601725</v>
      </c>
      <c r="Q29" s="82">
        <f t="shared" si="4"/>
        <v>104.18109022421433</v>
      </c>
      <c r="R29" s="82">
        <f t="shared" si="4"/>
        <v>105.04002408241141</v>
      </c>
      <c r="S29" s="82">
        <f t="shared" si="4"/>
        <v>105.89895794060847</v>
      </c>
      <c r="T29" s="82">
        <f t="shared" si="4"/>
        <v>105.49895806772444</v>
      </c>
      <c r="U29" s="82">
        <f t="shared" si="4"/>
        <v>105.09895819484042</v>
      </c>
      <c r="V29" s="82">
        <f t="shared" si="4"/>
        <v>104.6989583219564</v>
      </c>
      <c r="W29" s="82">
        <f t="shared" si="4"/>
        <v>104.29895844907237</v>
      </c>
      <c r="X29" s="82">
        <f t="shared" si="4"/>
        <v>103.89895857618832</v>
      </c>
      <c r="Y29" s="82">
        <f t="shared" si="4"/>
        <v>103.62286627129028</v>
      </c>
      <c r="Z29" s="82">
        <f t="shared" si="4"/>
        <v>103.34677396639223</v>
      </c>
      <c r="AA29" s="82">
        <f t="shared" si="4"/>
        <v>103.07068166149419</v>
      </c>
      <c r="AB29" s="82">
        <f t="shared" si="4"/>
        <v>102.79458935659615</v>
      </c>
      <c r="AC29" s="82">
        <f t="shared" si="4"/>
        <v>102.51849705169813</v>
      </c>
      <c r="AD29" s="82">
        <f t="shared" si="4"/>
        <v>102.76215657867203</v>
      </c>
      <c r="AE29" s="82">
        <f t="shared" si="4"/>
        <v>103.00581610564593</v>
      </c>
      <c r="AF29" s="82">
        <f t="shared" si="4"/>
        <v>103.24947563261983</v>
      </c>
      <c r="AG29" s="82">
        <f t="shared" si="4"/>
        <v>103.49313515959373</v>
      </c>
      <c r="AH29" s="82">
        <f t="shared" si="4"/>
        <v>103.73679468656762</v>
      </c>
      <c r="AI29" s="82">
        <f t="shared" si="4"/>
        <v>102.88403250822405</v>
      </c>
      <c r="AJ29" s="82">
        <f t="shared" si="4"/>
        <v>102.03127032988048</v>
      </c>
      <c r="AK29" s="82">
        <f t="shared" si="4"/>
        <v>101.17850815153692</v>
      </c>
      <c r="AL29" s="82">
        <f t="shared" si="4"/>
        <v>100.32574597319335</v>
      </c>
      <c r="AM29" s="82">
        <f t="shared" si="4"/>
        <v>99.472983794849753</v>
      </c>
      <c r="AN29" s="82">
        <f t="shared" si="4"/>
        <v>99.329091254747269</v>
      </c>
      <c r="AO29" s="82">
        <f t="shared" si="4"/>
        <v>99.185198714644784</v>
      </c>
      <c r="AP29" s="82">
        <f t="shared" si="4"/>
        <v>99.041306174542299</v>
      </c>
      <c r="AQ29" s="82">
        <f t="shared" si="4"/>
        <v>98.897413634439815</v>
      </c>
      <c r="AR29" s="82">
        <f t="shared" si="4"/>
        <v>98.753521094337344</v>
      </c>
    </row>
    <row r="30" spans="1:44">
      <c r="A30" s="30" t="s">
        <v>86</v>
      </c>
      <c r="B30" s="83" t="s">
        <v>138</v>
      </c>
      <c r="C30" s="30" t="s">
        <v>28</v>
      </c>
      <c r="D30" s="79">
        <f>O92</f>
        <v>100</v>
      </c>
      <c r="E30" s="82">
        <f t="shared" ref="E30:AR30" si="5">P92</f>
        <v>98.97401065312981</v>
      </c>
      <c r="F30" s="82">
        <f t="shared" si="5"/>
        <v>97.948021306259619</v>
      </c>
      <c r="G30" s="82">
        <f t="shared" si="5"/>
        <v>96.922031959389415</v>
      </c>
      <c r="H30" s="82">
        <f t="shared" si="5"/>
        <v>97.496149640990495</v>
      </c>
      <c r="I30" s="82">
        <f t="shared" si="5"/>
        <v>98.070267322591576</v>
      </c>
      <c r="J30" s="82">
        <f t="shared" si="5"/>
        <v>101.43974339673095</v>
      </c>
      <c r="K30" s="82">
        <f t="shared" si="5"/>
        <v>104.80921947087032</v>
      </c>
      <c r="L30" s="82">
        <f t="shared" si="5"/>
        <v>108.17869554500969</v>
      </c>
      <c r="M30" s="82">
        <f t="shared" si="5"/>
        <v>111.54817161914906</v>
      </c>
      <c r="N30" s="82">
        <f t="shared" si="5"/>
        <v>114.91764769328843</v>
      </c>
      <c r="O30" s="82">
        <f t="shared" si="5"/>
        <v>117.16177074139409</v>
      </c>
      <c r="P30" s="82">
        <f t="shared" si="5"/>
        <v>119.40589378949976</v>
      </c>
      <c r="Q30" s="82">
        <f t="shared" si="5"/>
        <v>121.65001683760542</v>
      </c>
      <c r="R30" s="82">
        <f t="shared" si="5"/>
        <v>123.89413988571108</v>
      </c>
      <c r="S30" s="82">
        <f t="shared" si="5"/>
        <v>126.13826293381672</v>
      </c>
      <c r="T30" s="82">
        <f t="shared" si="5"/>
        <v>128.32205572224601</v>
      </c>
      <c r="U30" s="82">
        <f t="shared" si="5"/>
        <v>130.50584851067529</v>
      </c>
      <c r="V30" s="82">
        <f t="shared" si="5"/>
        <v>132.68964129910458</v>
      </c>
      <c r="W30" s="82">
        <f t="shared" si="5"/>
        <v>134.87343408753387</v>
      </c>
      <c r="X30" s="82">
        <f t="shared" si="5"/>
        <v>137.0572268759631</v>
      </c>
      <c r="Y30" s="82">
        <f t="shared" si="5"/>
        <v>139.46988210707664</v>
      </c>
      <c r="Z30" s="82">
        <f t="shared" si="5"/>
        <v>141.88253733819019</v>
      </c>
      <c r="AA30" s="82">
        <f t="shared" si="5"/>
        <v>144.29519256930374</v>
      </c>
      <c r="AB30" s="82">
        <f t="shared" si="5"/>
        <v>146.70784780041728</v>
      </c>
      <c r="AC30" s="82">
        <f t="shared" si="5"/>
        <v>149.12050303153086</v>
      </c>
      <c r="AD30" s="82">
        <f t="shared" si="5"/>
        <v>151.11836638960477</v>
      </c>
      <c r="AE30" s="82">
        <f t="shared" si="5"/>
        <v>153.11622974767869</v>
      </c>
      <c r="AF30" s="82">
        <f t="shared" si="5"/>
        <v>155.1140931057526</v>
      </c>
      <c r="AG30" s="82">
        <f t="shared" si="5"/>
        <v>157.11195646382652</v>
      </c>
      <c r="AH30" s="82">
        <f t="shared" si="5"/>
        <v>159.10981982190043</v>
      </c>
      <c r="AI30" s="82">
        <f t="shared" si="5"/>
        <v>161.0413639937729</v>
      </c>
      <c r="AJ30" s="82">
        <f t="shared" si="5"/>
        <v>162.97290816564538</v>
      </c>
      <c r="AK30" s="82">
        <f t="shared" si="5"/>
        <v>164.90445233751785</v>
      </c>
      <c r="AL30" s="82">
        <f t="shared" si="5"/>
        <v>166.83599650939033</v>
      </c>
      <c r="AM30" s="82">
        <f t="shared" si="5"/>
        <v>168.76754068126277</v>
      </c>
      <c r="AN30" s="82">
        <f t="shared" si="5"/>
        <v>170.63430084904033</v>
      </c>
      <c r="AO30" s="82">
        <f t="shared" si="5"/>
        <v>172.50106101681789</v>
      </c>
      <c r="AP30" s="82">
        <f t="shared" si="5"/>
        <v>174.36782118459544</v>
      </c>
      <c r="AQ30" s="82">
        <f t="shared" si="5"/>
        <v>176.234581352373</v>
      </c>
      <c r="AR30" s="82">
        <f t="shared" si="5"/>
        <v>178.10134152015061</v>
      </c>
    </row>
    <row r="31" spans="1:44">
      <c r="A31" s="29" t="s">
        <v>223</v>
      </c>
      <c r="B31" s="29" t="s">
        <v>141</v>
      </c>
      <c r="C31" s="29" t="s">
        <v>88</v>
      </c>
      <c r="D31" s="79">
        <f>O87</f>
        <v>100</v>
      </c>
      <c r="E31" s="82">
        <f t="shared" ref="E31:AR31" si="6">P87</f>
        <v>87.591415487663184</v>
      </c>
      <c r="F31" s="82">
        <f t="shared" si="6"/>
        <v>75.182830975326368</v>
      </c>
      <c r="G31" s="82">
        <f t="shared" si="6"/>
        <v>62.774246462989545</v>
      </c>
      <c r="H31" s="82">
        <f t="shared" si="6"/>
        <v>59.527885634233158</v>
      </c>
      <c r="I31" s="82">
        <f t="shared" si="6"/>
        <v>56.281524805476771</v>
      </c>
      <c r="J31" s="82">
        <f t="shared" si="6"/>
        <v>56.856039370168872</v>
      </c>
      <c r="K31" s="82">
        <f t="shared" si="6"/>
        <v>57.430553934860974</v>
      </c>
      <c r="L31" s="82">
        <f t="shared" si="6"/>
        <v>58.005068499553076</v>
      </c>
      <c r="M31" s="82">
        <f t="shared" si="6"/>
        <v>58.579583064245178</v>
      </c>
      <c r="N31" s="82">
        <f t="shared" si="6"/>
        <v>59.154097628937265</v>
      </c>
      <c r="O31" s="82">
        <f t="shared" si="6"/>
        <v>58.823280276661542</v>
      </c>
      <c r="P31" s="82">
        <f t="shared" si="6"/>
        <v>58.492462924385819</v>
      </c>
      <c r="Q31" s="82">
        <f t="shared" si="6"/>
        <v>58.161645572110096</v>
      </c>
      <c r="R31" s="82">
        <f t="shared" si="6"/>
        <v>57.830828219834373</v>
      </c>
      <c r="S31" s="82">
        <f t="shared" si="6"/>
        <v>57.500010867558636</v>
      </c>
      <c r="T31" s="82">
        <f t="shared" si="6"/>
        <v>57.525433843020146</v>
      </c>
      <c r="U31" s="82">
        <f t="shared" si="6"/>
        <v>57.550856818481655</v>
      </c>
      <c r="V31" s="82">
        <f t="shared" si="6"/>
        <v>57.576279793943165</v>
      </c>
      <c r="W31" s="82">
        <f t="shared" si="6"/>
        <v>57.601702769404675</v>
      </c>
      <c r="X31" s="82">
        <f t="shared" si="6"/>
        <v>57.627125744866184</v>
      </c>
      <c r="Y31" s="82">
        <f t="shared" si="6"/>
        <v>57.695547534253379</v>
      </c>
      <c r="Z31" s="82">
        <f t="shared" si="6"/>
        <v>57.763969323640573</v>
      </c>
      <c r="AA31" s="82">
        <f t="shared" si="6"/>
        <v>57.832391113027768</v>
      </c>
      <c r="AB31" s="82">
        <f t="shared" si="6"/>
        <v>57.900812902414962</v>
      </c>
      <c r="AC31" s="82">
        <f t="shared" si="6"/>
        <v>57.969234691802171</v>
      </c>
      <c r="AD31" s="82">
        <f t="shared" si="6"/>
        <v>58.028057499565406</v>
      </c>
      <c r="AE31" s="82">
        <f t="shared" si="6"/>
        <v>58.086880307328641</v>
      </c>
      <c r="AF31" s="82">
        <f t="shared" si="6"/>
        <v>58.145703115091877</v>
      </c>
      <c r="AG31" s="82">
        <f t="shared" si="6"/>
        <v>58.204525922855112</v>
      </c>
      <c r="AH31" s="82">
        <f t="shared" si="6"/>
        <v>58.263348730618361</v>
      </c>
      <c r="AI31" s="82">
        <f t="shared" si="6"/>
        <v>58.241544346093917</v>
      </c>
      <c r="AJ31" s="82">
        <f t="shared" si="6"/>
        <v>58.219739961569474</v>
      </c>
      <c r="AK31" s="82">
        <f t="shared" si="6"/>
        <v>58.19793557704503</v>
      </c>
      <c r="AL31" s="82">
        <f t="shared" si="6"/>
        <v>58.176131192520586</v>
      </c>
      <c r="AM31" s="82">
        <f t="shared" si="6"/>
        <v>58.154326807996156</v>
      </c>
      <c r="AN31" s="82">
        <f t="shared" si="6"/>
        <v>58.234263280297903</v>
      </c>
      <c r="AO31" s="82">
        <f t="shared" si="6"/>
        <v>58.314199752599649</v>
      </c>
      <c r="AP31" s="82">
        <f t="shared" si="6"/>
        <v>58.394136224901395</v>
      </c>
      <c r="AQ31" s="82">
        <f t="shared" si="6"/>
        <v>58.474072697203141</v>
      </c>
      <c r="AR31" s="82">
        <f t="shared" si="6"/>
        <v>58.554009169504894</v>
      </c>
    </row>
    <row r="32" spans="1:44">
      <c r="A32" s="30" t="s">
        <v>224</v>
      </c>
      <c r="B32" s="83" t="s">
        <v>142</v>
      </c>
      <c r="C32" s="31" t="s">
        <v>93</v>
      </c>
      <c r="D32" s="79">
        <f>O82</f>
        <v>100</v>
      </c>
      <c r="E32" s="82">
        <f t="shared" ref="E32:AR32" si="7">P82</f>
        <v>100.95837989772765</v>
      </c>
      <c r="F32" s="82">
        <f t="shared" si="7"/>
        <v>101.91675979545531</v>
      </c>
      <c r="G32" s="82">
        <f t="shared" si="7"/>
        <v>102.87513969318296</v>
      </c>
      <c r="H32" s="82">
        <f t="shared" si="7"/>
        <v>105.27667437043974</v>
      </c>
      <c r="I32" s="82">
        <f t="shared" si="7"/>
        <v>107.6782090476965</v>
      </c>
      <c r="J32" s="82">
        <f t="shared" si="7"/>
        <v>113.22479970861269</v>
      </c>
      <c r="K32" s="82">
        <f t="shared" si="7"/>
        <v>118.77139036952889</v>
      </c>
      <c r="L32" s="82">
        <f t="shared" si="7"/>
        <v>124.31798103044508</v>
      </c>
      <c r="M32" s="82">
        <f t="shared" si="7"/>
        <v>129.86457169136128</v>
      </c>
      <c r="N32" s="82">
        <f t="shared" si="7"/>
        <v>135.41116235227747</v>
      </c>
      <c r="O32" s="82">
        <f t="shared" si="7"/>
        <v>138.00460545600544</v>
      </c>
      <c r="P32" s="82">
        <f t="shared" si="7"/>
        <v>140.5980485597334</v>
      </c>
      <c r="Q32" s="82">
        <f t="shared" si="7"/>
        <v>143.19149166346136</v>
      </c>
      <c r="R32" s="82">
        <f t="shared" si="7"/>
        <v>145.78493476718933</v>
      </c>
      <c r="S32" s="82">
        <f t="shared" si="7"/>
        <v>148.37837787091729</v>
      </c>
      <c r="T32" s="82">
        <f t="shared" si="7"/>
        <v>150.50729627675045</v>
      </c>
      <c r="U32" s="82">
        <f t="shared" si="7"/>
        <v>152.63621468258361</v>
      </c>
      <c r="V32" s="82">
        <f t="shared" si="7"/>
        <v>154.76513308841677</v>
      </c>
      <c r="W32" s="82">
        <f t="shared" si="7"/>
        <v>156.89405149424994</v>
      </c>
      <c r="X32" s="82">
        <f t="shared" si="7"/>
        <v>159.02296990008315</v>
      </c>
      <c r="Y32" s="82">
        <f t="shared" si="7"/>
        <v>160.46849185914718</v>
      </c>
      <c r="Z32" s="82">
        <f t="shared" si="7"/>
        <v>161.9140138182112</v>
      </c>
      <c r="AA32" s="82">
        <f t="shared" si="7"/>
        <v>163.35953577727523</v>
      </c>
      <c r="AB32" s="82">
        <f t="shared" si="7"/>
        <v>164.80505773633925</v>
      </c>
      <c r="AC32" s="82">
        <f t="shared" si="7"/>
        <v>166.25057969540325</v>
      </c>
      <c r="AD32" s="82">
        <f t="shared" si="7"/>
        <v>167.26286441152124</v>
      </c>
      <c r="AE32" s="82">
        <f t="shared" si="7"/>
        <v>168.27514912763922</v>
      </c>
      <c r="AF32" s="82">
        <f t="shared" si="7"/>
        <v>169.28743384375721</v>
      </c>
      <c r="AG32" s="82">
        <f t="shared" si="7"/>
        <v>170.2997185598752</v>
      </c>
      <c r="AH32" s="82">
        <f t="shared" si="7"/>
        <v>171.31200327599322</v>
      </c>
      <c r="AI32" s="82">
        <f t="shared" si="7"/>
        <v>174.21495832559384</v>
      </c>
      <c r="AJ32" s="82">
        <f t="shared" si="7"/>
        <v>177.11791337519446</v>
      </c>
      <c r="AK32" s="82">
        <f t="shared" si="7"/>
        <v>180.02086842479508</v>
      </c>
      <c r="AL32" s="82">
        <f t="shared" si="7"/>
        <v>182.9238234743957</v>
      </c>
      <c r="AM32" s="82">
        <f t="shared" si="7"/>
        <v>185.82677852399632</v>
      </c>
      <c r="AN32" s="82">
        <f t="shared" si="7"/>
        <v>189.08425479715211</v>
      </c>
      <c r="AO32" s="82">
        <f t="shared" si="7"/>
        <v>192.3417310703079</v>
      </c>
      <c r="AP32" s="82">
        <f t="shared" si="7"/>
        <v>195.59920734346369</v>
      </c>
      <c r="AQ32" s="82">
        <f t="shared" si="7"/>
        <v>198.85668361661948</v>
      </c>
      <c r="AR32" s="82">
        <f t="shared" si="7"/>
        <v>202.11415988977532</v>
      </c>
    </row>
    <row r="33" spans="1:44">
      <c r="A33" s="29" t="s">
        <v>206</v>
      </c>
      <c r="B33" s="29" t="s">
        <v>138</v>
      </c>
      <c r="C33" s="29" t="s">
        <v>27</v>
      </c>
      <c r="D33" s="125">
        <f>O92</f>
        <v>100</v>
      </c>
      <c r="E33" s="85">
        <f>P92</f>
        <v>98.97401065312981</v>
      </c>
      <c r="F33" s="85">
        <f t="shared" ref="F33:AR33" si="8">Q92</f>
        <v>97.948021306259619</v>
      </c>
      <c r="G33" s="85">
        <f t="shared" si="8"/>
        <v>96.922031959389415</v>
      </c>
      <c r="H33" s="85">
        <f t="shared" si="8"/>
        <v>97.496149640990495</v>
      </c>
      <c r="I33" s="85">
        <f t="shared" si="8"/>
        <v>98.070267322591576</v>
      </c>
      <c r="J33" s="85">
        <f t="shared" si="8"/>
        <v>101.43974339673095</v>
      </c>
      <c r="K33" s="85">
        <f t="shared" si="8"/>
        <v>104.80921947087032</v>
      </c>
      <c r="L33" s="85">
        <f t="shared" si="8"/>
        <v>108.17869554500969</v>
      </c>
      <c r="M33" s="85">
        <f t="shared" si="8"/>
        <v>111.54817161914906</v>
      </c>
      <c r="N33" s="85">
        <f t="shared" si="8"/>
        <v>114.91764769328843</v>
      </c>
      <c r="O33" s="85">
        <f t="shared" si="8"/>
        <v>117.16177074139409</v>
      </c>
      <c r="P33" s="85">
        <f t="shared" si="8"/>
        <v>119.40589378949976</v>
      </c>
      <c r="Q33" s="85">
        <f t="shared" si="8"/>
        <v>121.65001683760542</v>
      </c>
      <c r="R33" s="85">
        <f t="shared" si="8"/>
        <v>123.89413988571108</v>
      </c>
      <c r="S33" s="85">
        <f t="shared" si="8"/>
        <v>126.13826293381672</v>
      </c>
      <c r="T33" s="85">
        <f t="shared" si="8"/>
        <v>128.32205572224601</v>
      </c>
      <c r="U33" s="85">
        <f t="shared" si="8"/>
        <v>130.50584851067529</v>
      </c>
      <c r="V33" s="85">
        <f t="shared" si="8"/>
        <v>132.68964129910458</v>
      </c>
      <c r="W33" s="85">
        <f t="shared" si="8"/>
        <v>134.87343408753387</v>
      </c>
      <c r="X33" s="85">
        <f t="shared" si="8"/>
        <v>137.0572268759631</v>
      </c>
      <c r="Y33" s="85">
        <f t="shared" si="8"/>
        <v>139.46988210707664</v>
      </c>
      <c r="Z33" s="85">
        <f t="shared" si="8"/>
        <v>141.88253733819019</v>
      </c>
      <c r="AA33" s="85">
        <f t="shared" si="8"/>
        <v>144.29519256930374</v>
      </c>
      <c r="AB33" s="85">
        <f t="shared" si="8"/>
        <v>146.70784780041728</v>
      </c>
      <c r="AC33" s="85">
        <f t="shared" si="8"/>
        <v>149.12050303153086</v>
      </c>
      <c r="AD33" s="85">
        <f t="shared" si="8"/>
        <v>151.11836638960477</v>
      </c>
      <c r="AE33" s="85">
        <f t="shared" si="8"/>
        <v>153.11622974767869</v>
      </c>
      <c r="AF33" s="85">
        <f t="shared" si="8"/>
        <v>155.1140931057526</v>
      </c>
      <c r="AG33" s="85">
        <f t="shared" si="8"/>
        <v>157.11195646382652</v>
      </c>
      <c r="AH33" s="85">
        <f t="shared" si="8"/>
        <v>159.10981982190043</v>
      </c>
      <c r="AI33" s="85">
        <f t="shared" si="8"/>
        <v>161.0413639937729</v>
      </c>
      <c r="AJ33" s="85">
        <f t="shared" si="8"/>
        <v>162.97290816564538</v>
      </c>
      <c r="AK33" s="85">
        <f t="shared" si="8"/>
        <v>164.90445233751785</v>
      </c>
      <c r="AL33" s="85">
        <f t="shared" si="8"/>
        <v>166.83599650939033</v>
      </c>
      <c r="AM33" s="85">
        <f t="shared" si="8"/>
        <v>168.76754068126277</v>
      </c>
      <c r="AN33" s="85">
        <f t="shared" si="8"/>
        <v>170.63430084904033</v>
      </c>
      <c r="AO33" s="85">
        <f t="shared" si="8"/>
        <v>172.50106101681789</v>
      </c>
      <c r="AP33" s="85">
        <f t="shared" si="8"/>
        <v>174.36782118459544</v>
      </c>
      <c r="AQ33" s="85">
        <f t="shared" si="8"/>
        <v>176.234581352373</v>
      </c>
      <c r="AR33" s="85">
        <f t="shared" si="8"/>
        <v>178.10134152015061</v>
      </c>
    </row>
    <row r="34" spans="1:44">
      <c r="A34" s="31" t="s">
        <v>208</v>
      </c>
      <c r="B34" s="83" t="s">
        <v>148</v>
      </c>
      <c r="C34" s="31" t="s">
        <v>32</v>
      </c>
      <c r="D34" s="86">
        <f>O106</f>
        <v>100</v>
      </c>
      <c r="E34" s="84">
        <f t="shared" ref="E34:AR34" si="9">P106</f>
        <v>96.933893923893379</v>
      </c>
      <c r="F34" s="84">
        <f t="shared" si="9"/>
        <v>93.867787847786758</v>
      </c>
      <c r="G34" s="84">
        <f t="shared" si="9"/>
        <v>90.801681771680137</v>
      </c>
      <c r="H34" s="84">
        <f t="shared" si="9"/>
        <v>87.735575695573516</v>
      </c>
      <c r="I34" s="84">
        <f t="shared" si="9"/>
        <v>84.669469619466909</v>
      </c>
      <c r="J34" s="84">
        <f t="shared" si="9"/>
        <v>85.114249182108594</v>
      </c>
      <c r="K34" s="84">
        <f t="shared" si="9"/>
        <v>85.559028744750279</v>
      </c>
      <c r="L34" s="84">
        <f t="shared" si="9"/>
        <v>86.003808307391964</v>
      </c>
      <c r="M34" s="84">
        <f t="shared" si="9"/>
        <v>86.448587870033649</v>
      </c>
      <c r="N34" s="84">
        <f t="shared" si="9"/>
        <v>86.893367432675319</v>
      </c>
      <c r="O34" s="84">
        <f t="shared" si="9"/>
        <v>87.401567651037197</v>
      </c>
      <c r="P34" s="84">
        <f t="shared" si="9"/>
        <v>87.909767869399076</v>
      </c>
      <c r="Q34" s="84">
        <f t="shared" si="9"/>
        <v>88.417968087760954</v>
      </c>
      <c r="R34" s="84">
        <f t="shared" si="9"/>
        <v>88.926168306122833</v>
      </c>
      <c r="S34" s="84">
        <f t="shared" si="9"/>
        <v>89.434368524484725</v>
      </c>
      <c r="T34" s="84">
        <f t="shared" si="9"/>
        <v>90.010202495119273</v>
      </c>
      <c r="U34" s="84">
        <f t="shared" si="9"/>
        <v>90.586036465753821</v>
      </c>
      <c r="V34" s="84">
        <f t="shared" si="9"/>
        <v>91.161870436388369</v>
      </c>
      <c r="W34" s="84">
        <f t="shared" si="9"/>
        <v>91.737704407022918</v>
      </c>
      <c r="X34" s="84">
        <f t="shared" si="9"/>
        <v>92.313538377657437</v>
      </c>
      <c r="Y34" s="84">
        <f t="shared" si="9"/>
        <v>93.2577236860146</v>
      </c>
      <c r="Z34" s="84">
        <f t="shared" si="9"/>
        <v>94.201908994371763</v>
      </c>
      <c r="AA34" s="84">
        <f t="shared" si="9"/>
        <v>95.146094302728926</v>
      </c>
      <c r="AB34" s="84">
        <f t="shared" si="9"/>
        <v>96.090279611086089</v>
      </c>
      <c r="AC34" s="84">
        <f t="shared" si="9"/>
        <v>97.034464919443238</v>
      </c>
      <c r="AD34" s="84">
        <f t="shared" si="9"/>
        <v>98.026935989140767</v>
      </c>
      <c r="AE34" s="84">
        <f t="shared" si="9"/>
        <v>99.019407058838297</v>
      </c>
      <c r="AF34" s="84">
        <f t="shared" si="9"/>
        <v>100.01187812853583</v>
      </c>
      <c r="AG34" s="84">
        <f t="shared" si="9"/>
        <v>101.00434919823336</v>
      </c>
      <c r="AH34" s="84">
        <f t="shared" si="9"/>
        <v>101.99682026793089</v>
      </c>
      <c r="AI34" s="84">
        <f t="shared" si="9"/>
        <v>103.04004643917941</v>
      </c>
      <c r="AJ34" s="84">
        <f t="shared" si="9"/>
        <v>104.08327261042793</v>
      </c>
      <c r="AK34" s="84">
        <f t="shared" si="9"/>
        <v>105.12649878167645</v>
      </c>
      <c r="AL34" s="84">
        <f t="shared" si="9"/>
        <v>106.16972495292497</v>
      </c>
      <c r="AM34" s="84">
        <f t="shared" si="9"/>
        <v>107.21295112417346</v>
      </c>
      <c r="AN34" s="84">
        <f t="shared" si="9"/>
        <v>108.30952801956803</v>
      </c>
      <c r="AO34" s="84">
        <f t="shared" si="9"/>
        <v>109.40610491496261</v>
      </c>
      <c r="AP34" s="84">
        <f t="shared" si="9"/>
        <v>110.50268181035719</v>
      </c>
      <c r="AQ34" s="84">
        <f t="shared" si="9"/>
        <v>111.59925870575177</v>
      </c>
      <c r="AR34" s="84">
        <f t="shared" si="9"/>
        <v>112.69583560114633</v>
      </c>
    </row>
    <row r="35" spans="1:44">
      <c r="A35" s="29" t="s">
        <v>33</v>
      </c>
      <c r="B35" s="29" t="s">
        <v>153</v>
      </c>
      <c r="C35" s="29" t="s">
        <v>58</v>
      </c>
      <c r="D35" s="79">
        <f>O112</f>
        <v>100</v>
      </c>
      <c r="E35" s="82">
        <f t="shared" ref="E35:AR35" si="10">P112</f>
        <v>97.317046439030804</v>
      </c>
      <c r="F35" s="82">
        <f t="shared" si="10"/>
        <v>94.634092878061608</v>
      </c>
      <c r="G35" s="82">
        <f t="shared" si="10"/>
        <v>91.951139317092412</v>
      </c>
      <c r="H35" s="82">
        <f t="shared" si="10"/>
        <v>89.268185756123216</v>
      </c>
      <c r="I35" s="82">
        <f t="shared" si="10"/>
        <v>86.58523219515402</v>
      </c>
      <c r="J35" s="82">
        <f t="shared" si="10"/>
        <v>86.53682747434928</v>
      </c>
      <c r="K35" s="82">
        <f t="shared" si="10"/>
        <v>86.48842275354454</v>
      </c>
      <c r="L35" s="82">
        <f t="shared" si="10"/>
        <v>86.4400180327398</v>
      </c>
      <c r="M35" s="82">
        <f t="shared" si="10"/>
        <v>86.39161331193506</v>
      </c>
      <c r="N35" s="82">
        <f t="shared" si="10"/>
        <v>86.34320859113032</v>
      </c>
      <c r="O35" s="82">
        <f t="shared" si="10"/>
        <v>86.604566217453055</v>
      </c>
      <c r="P35" s="82">
        <f t="shared" si="10"/>
        <v>86.865923843775789</v>
      </c>
      <c r="Q35" s="82">
        <f t="shared" si="10"/>
        <v>87.127281470098524</v>
      </c>
      <c r="R35" s="82">
        <f t="shared" si="10"/>
        <v>87.388639096421258</v>
      </c>
      <c r="S35" s="82">
        <f t="shared" si="10"/>
        <v>87.649996722744021</v>
      </c>
      <c r="T35" s="82">
        <f t="shared" si="10"/>
        <v>87.808663847892632</v>
      </c>
      <c r="U35" s="82">
        <f t="shared" si="10"/>
        <v>87.967330973041243</v>
      </c>
      <c r="V35" s="82">
        <f t="shared" si="10"/>
        <v>88.125998098189854</v>
      </c>
      <c r="W35" s="82">
        <f t="shared" si="10"/>
        <v>88.284665223338465</v>
      </c>
      <c r="X35" s="82">
        <f t="shared" si="10"/>
        <v>88.443332348487047</v>
      </c>
      <c r="Y35" s="82">
        <f t="shared" si="10"/>
        <v>88.744036473040993</v>
      </c>
      <c r="Z35" s="82">
        <f t="shared" si="10"/>
        <v>89.044740597594938</v>
      </c>
      <c r="AA35" s="82">
        <f t="shared" si="10"/>
        <v>89.345444722148883</v>
      </c>
      <c r="AB35" s="82">
        <f t="shared" si="10"/>
        <v>89.646148846702829</v>
      </c>
      <c r="AC35" s="82">
        <f t="shared" si="10"/>
        <v>89.946852971256803</v>
      </c>
      <c r="AD35" s="82">
        <f t="shared" si="10"/>
        <v>90.232520664988414</v>
      </c>
      <c r="AE35" s="82">
        <f t="shared" si="10"/>
        <v>90.518188358720025</v>
      </c>
      <c r="AF35" s="82">
        <f t="shared" si="10"/>
        <v>90.803856052451636</v>
      </c>
      <c r="AG35" s="82">
        <f t="shared" si="10"/>
        <v>91.089523746183247</v>
      </c>
      <c r="AH35" s="82">
        <f t="shared" si="10"/>
        <v>91.375191439914829</v>
      </c>
      <c r="AI35" s="82">
        <f t="shared" si="10"/>
        <v>91.612901609293544</v>
      </c>
      <c r="AJ35" s="82">
        <f t="shared" si="10"/>
        <v>91.85061177867226</v>
      </c>
      <c r="AK35" s="82">
        <f t="shared" si="10"/>
        <v>92.088321948050975</v>
      </c>
      <c r="AL35" s="82">
        <f t="shared" si="10"/>
        <v>92.326032117429691</v>
      </c>
      <c r="AM35" s="82">
        <f t="shared" si="10"/>
        <v>92.563742286808434</v>
      </c>
      <c r="AN35" s="82">
        <f t="shared" si="10"/>
        <v>92.819383061306127</v>
      </c>
      <c r="AO35" s="82">
        <f t="shared" si="10"/>
        <v>93.075023835803819</v>
      </c>
      <c r="AP35" s="82">
        <f t="shared" si="10"/>
        <v>93.330664610301511</v>
      </c>
      <c r="AQ35" s="82">
        <f t="shared" si="10"/>
        <v>93.586305384799203</v>
      </c>
      <c r="AR35" s="82">
        <f t="shared" si="10"/>
        <v>93.841946159296896</v>
      </c>
    </row>
    <row r="36" spans="1:44">
      <c r="A36" s="31" t="s">
        <v>113</v>
      </c>
      <c r="B36" s="83" t="s">
        <v>138</v>
      </c>
      <c r="C36" s="31" t="s">
        <v>108</v>
      </c>
      <c r="D36" s="79">
        <f>O92</f>
        <v>100</v>
      </c>
      <c r="E36" s="82">
        <f t="shared" ref="E36:AR36" si="11">P92</f>
        <v>98.97401065312981</v>
      </c>
      <c r="F36" s="82">
        <f t="shared" si="11"/>
        <v>97.948021306259619</v>
      </c>
      <c r="G36" s="82">
        <f t="shared" si="11"/>
        <v>96.922031959389415</v>
      </c>
      <c r="H36" s="82">
        <f t="shared" si="11"/>
        <v>97.496149640990495</v>
      </c>
      <c r="I36" s="82">
        <f t="shared" si="11"/>
        <v>98.070267322591576</v>
      </c>
      <c r="J36" s="82">
        <f t="shared" si="11"/>
        <v>101.43974339673095</v>
      </c>
      <c r="K36" s="82">
        <f t="shared" si="11"/>
        <v>104.80921947087032</v>
      </c>
      <c r="L36" s="82">
        <f t="shared" si="11"/>
        <v>108.17869554500969</v>
      </c>
      <c r="M36" s="82">
        <f t="shared" si="11"/>
        <v>111.54817161914906</v>
      </c>
      <c r="N36" s="82">
        <f t="shared" si="11"/>
        <v>114.91764769328843</v>
      </c>
      <c r="O36" s="82">
        <f t="shared" si="11"/>
        <v>117.16177074139409</v>
      </c>
      <c r="P36" s="82">
        <f t="shared" si="11"/>
        <v>119.40589378949976</v>
      </c>
      <c r="Q36" s="82">
        <f t="shared" si="11"/>
        <v>121.65001683760542</v>
      </c>
      <c r="R36" s="82">
        <f t="shared" si="11"/>
        <v>123.89413988571108</v>
      </c>
      <c r="S36" s="82">
        <f t="shared" si="11"/>
        <v>126.13826293381672</v>
      </c>
      <c r="T36" s="82">
        <f t="shared" si="11"/>
        <v>128.32205572224601</v>
      </c>
      <c r="U36" s="82">
        <f t="shared" si="11"/>
        <v>130.50584851067529</v>
      </c>
      <c r="V36" s="82">
        <f t="shared" si="11"/>
        <v>132.68964129910458</v>
      </c>
      <c r="W36" s="82">
        <f t="shared" si="11"/>
        <v>134.87343408753387</v>
      </c>
      <c r="X36" s="82">
        <f t="shared" si="11"/>
        <v>137.0572268759631</v>
      </c>
      <c r="Y36" s="82">
        <f t="shared" si="11"/>
        <v>139.46988210707664</v>
      </c>
      <c r="Z36" s="82">
        <f t="shared" si="11"/>
        <v>141.88253733819019</v>
      </c>
      <c r="AA36" s="82">
        <f t="shared" si="11"/>
        <v>144.29519256930374</v>
      </c>
      <c r="AB36" s="82">
        <f t="shared" si="11"/>
        <v>146.70784780041728</v>
      </c>
      <c r="AC36" s="82">
        <f t="shared" si="11"/>
        <v>149.12050303153086</v>
      </c>
      <c r="AD36" s="82">
        <f t="shared" si="11"/>
        <v>151.11836638960477</v>
      </c>
      <c r="AE36" s="82">
        <f t="shared" si="11"/>
        <v>153.11622974767869</v>
      </c>
      <c r="AF36" s="82">
        <f t="shared" si="11"/>
        <v>155.1140931057526</v>
      </c>
      <c r="AG36" s="82">
        <f t="shared" si="11"/>
        <v>157.11195646382652</v>
      </c>
      <c r="AH36" s="82">
        <f t="shared" si="11"/>
        <v>159.10981982190043</v>
      </c>
      <c r="AI36" s="82">
        <f t="shared" si="11"/>
        <v>161.0413639937729</v>
      </c>
      <c r="AJ36" s="82">
        <f t="shared" si="11"/>
        <v>162.97290816564538</v>
      </c>
      <c r="AK36" s="82">
        <f t="shared" si="11"/>
        <v>164.90445233751785</v>
      </c>
      <c r="AL36" s="82">
        <f t="shared" si="11"/>
        <v>166.83599650939033</v>
      </c>
      <c r="AM36" s="82">
        <f t="shared" si="11"/>
        <v>168.76754068126277</v>
      </c>
      <c r="AN36" s="82">
        <f t="shared" si="11"/>
        <v>170.63430084904033</v>
      </c>
      <c r="AO36" s="82">
        <f t="shared" si="11"/>
        <v>172.50106101681789</v>
      </c>
      <c r="AP36" s="82">
        <f t="shared" si="11"/>
        <v>174.36782118459544</v>
      </c>
      <c r="AQ36" s="82">
        <f t="shared" si="11"/>
        <v>176.234581352373</v>
      </c>
      <c r="AR36" s="82">
        <f t="shared" si="11"/>
        <v>178.10134152015061</v>
      </c>
    </row>
    <row r="37" spans="1:44" s="88" customFormat="1">
      <c r="A37" s="29" t="s">
        <v>220</v>
      </c>
      <c r="B37" s="29" t="s">
        <v>138</v>
      </c>
      <c r="C37" s="29" t="s">
        <v>217</v>
      </c>
      <c r="D37" s="127">
        <f>O92</f>
        <v>100</v>
      </c>
      <c r="E37" s="126">
        <f t="shared" ref="E37:AR37" si="12">P92</f>
        <v>98.97401065312981</v>
      </c>
      <c r="F37" s="126">
        <f t="shared" si="12"/>
        <v>97.948021306259619</v>
      </c>
      <c r="G37" s="126">
        <f t="shared" si="12"/>
        <v>96.922031959389415</v>
      </c>
      <c r="H37" s="126">
        <f t="shared" si="12"/>
        <v>97.496149640990495</v>
      </c>
      <c r="I37" s="126">
        <f t="shared" si="12"/>
        <v>98.070267322591576</v>
      </c>
      <c r="J37" s="126">
        <f t="shared" si="12"/>
        <v>101.43974339673095</v>
      </c>
      <c r="K37" s="126">
        <f t="shared" si="12"/>
        <v>104.80921947087032</v>
      </c>
      <c r="L37" s="126">
        <f t="shared" si="12"/>
        <v>108.17869554500969</v>
      </c>
      <c r="M37" s="126">
        <f t="shared" si="12"/>
        <v>111.54817161914906</v>
      </c>
      <c r="N37" s="126">
        <f t="shared" si="12"/>
        <v>114.91764769328843</v>
      </c>
      <c r="O37" s="126">
        <f t="shared" si="12"/>
        <v>117.16177074139409</v>
      </c>
      <c r="P37" s="126">
        <f t="shared" si="12"/>
        <v>119.40589378949976</v>
      </c>
      <c r="Q37" s="126">
        <f t="shared" si="12"/>
        <v>121.65001683760542</v>
      </c>
      <c r="R37" s="126">
        <f t="shared" si="12"/>
        <v>123.89413988571108</v>
      </c>
      <c r="S37" s="126">
        <f t="shared" si="12"/>
        <v>126.13826293381672</v>
      </c>
      <c r="T37" s="126">
        <f t="shared" si="12"/>
        <v>128.32205572224601</v>
      </c>
      <c r="U37" s="126">
        <f t="shared" si="12"/>
        <v>130.50584851067529</v>
      </c>
      <c r="V37" s="126">
        <f t="shared" si="12"/>
        <v>132.68964129910458</v>
      </c>
      <c r="W37" s="126">
        <f t="shared" si="12"/>
        <v>134.87343408753387</v>
      </c>
      <c r="X37" s="126">
        <f t="shared" si="12"/>
        <v>137.0572268759631</v>
      </c>
      <c r="Y37" s="126">
        <f t="shared" si="12"/>
        <v>139.46988210707664</v>
      </c>
      <c r="Z37" s="126">
        <f t="shared" si="12"/>
        <v>141.88253733819019</v>
      </c>
      <c r="AA37" s="126">
        <f t="shared" si="12"/>
        <v>144.29519256930374</v>
      </c>
      <c r="AB37" s="126">
        <f t="shared" si="12"/>
        <v>146.70784780041728</v>
      </c>
      <c r="AC37" s="126">
        <f t="shared" si="12"/>
        <v>149.12050303153086</v>
      </c>
      <c r="AD37" s="126">
        <f t="shared" si="12"/>
        <v>151.11836638960477</v>
      </c>
      <c r="AE37" s="126">
        <f t="shared" si="12"/>
        <v>153.11622974767869</v>
      </c>
      <c r="AF37" s="126">
        <f t="shared" si="12"/>
        <v>155.1140931057526</v>
      </c>
      <c r="AG37" s="126">
        <f t="shared" si="12"/>
        <v>157.11195646382652</v>
      </c>
      <c r="AH37" s="126">
        <f t="shared" si="12"/>
        <v>159.10981982190043</v>
      </c>
      <c r="AI37" s="126">
        <f t="shared" si="12"/>
        <v>161.0413639937729</v>
      </c>
      <c r="AJ37" s="126">
        <f t="shared" si="12"/>
        <v>162.97290816564538</v>
      </c>
      <c r="AK37" s="126">
        <f t="shared" si="12"/>
        <v>164.90445233751785</v>
      </c>
      <c r="AL37" s="126">
        <f t="shared" si="12"/>
        <v>166.83599650939033</v>
      </c>
      <c r="AM37" s="126">
        <f t="shared" si="12"/>
        <v>168.76754068126277</v>
      </c>
      <c r="AN37" s="126">
        <f t="shared" si="12"/>
        <v>170.63430084904033</v>
      </c>
      <c r="AO37" s="126">
        <f t="shared" si="12"/>
        <v>172.50106101681789</v>
      </c>
      <c r="AP37" s="126">
        <f t="shared" si="12"/>
        <v>174.36782118459544</v>
      </c>
      <c r="AQ37" s="126">
        <f t="shared" si="12"/>
        <v>176.234581352373</v>
      </c>
      <c r="AR37" s="126">
        <f t="shared" si="12"/>
        <v>178.10134152015061</v>
      </c>
    </row>
    <row r="39" spans="1:44" s="88" customFormat="1"/>
    <row r="40" spans="1:44" s="88" customFormat="1">
      <c r="B40" s="89" t="s">
        <v>309</v>
      </c>
    </row>
    <row r="41" spans="1:44" s="88" customFormat="1">
      <c r="D41" s="27">
        <v>2010</v>
      </c>
      <c r="E41" s="27">
        <v>2011</v>
      </c>
      <c r="F41" s="27">
        <v>2012</v>
      </c>
      <c r="G41" s="27">
        <v>2013</v>
      </c>
      <c r="H41" s="27">
        <v>2014</v>
      </c>
      <c r="I41" s="27">
        <v>2015</v>
      </c>
      <c r="J41" s="27">
        <v>2016</v>
      </c>
      <c r="K41" s="27">
        <v>2017</v>
      </c>
      <c r="L41" s="27">
        <v>2018</v>
      </c>
      <c r="M41" s="27">
        <v>2019</v>
      </c>
      <c r="N41" s="27">
        <v>2020</v>
      </c>
      <c r="O41" s="27">
        <v>2021</v>
      </c>
      <c r="P41" s="27">
        <v>2022</v>
      </c>
      <c r="Q41" s="27">
        <v>2023</v>
      </c>
      <c r="R41" s="27">
        <v>2024</v>
      </c>
      <c r="S41" s="27">
        <v>2025</v>
      </c>
      <c r="T41" s="27">
        <v>2026</v>
      </c>
      <c r="U41" s="27">
        <v>2027</v>
      </c>
      <c r="V41" s="27">
        <v>2028</v>
      </c>
      <c r="W41" s="27">
        <v>2029</v>
      </c>
      <c r="X41" s="27">
        <v>2030</v>
      </c>
      <c r="Y41" s="27">
        <v>2031</v>
      </c>
      <c r="Z41" s="27">
        <v>2032</v>
      </c>
      <c r="AA41" s="27">
        <v>2033</v>
      </c>
      <c r="AB41" s="27">
        <v>2034</v>
      </c>
      <c r="AC41" s="27">
        <v>2035</v>
      </c>
      <c r="AD41" s="27">
        <v>2036</v>
      </c>
      <c r="AE41" s="27">
        <v>2037</v>
      </c>
      <c r="AF41" s="27">
        <v>2038</v>
      </c>
      <c r="AG41" s="27">
        <v>2039</v>
      </c>
      <c r="AH41" s="27">
        <v>2040</v>
      </c>
      <c r="AI41" s="27">
        <v>2041</v>
      </c>
      <c r="AJ41" s="27">
        <v>2042</v>
      </c>
      <c r="AK41" s="27">
        <v>2043</v>
      </c>
      <c r="AL41" s="27">
        <v>2044</v>
      </c>
      <c r="AM41" s="27">
        <v>2045</v>
      </c>
      <c r="AN41" s="27">
        <v>2046</v>
      </c>
      <c r="AO41" s="27">
        <v>2047</v>
      </c>
      <c r="AP41" s="27">
        <v>2048</v>
      </c>
      <c r="AQ41" s="27">
        <v>2049</v>
      </c>
      <c r="AR41" s="28">
        <v>2050</v>
      </c>
    </row>
    <row r="42" spans="1:44" s="88" customFormat="1">
      <c r="B42" s="88" t="s">
        <v>226</v>
      </c>
      <c r="C42" s="29" t="s">
        <v>5</v>
      </c>
      <c r="D42" s="88">
        <f>O93</f>
        <v>100</v>
      </c>
      <c r="E42" s="88">
        <f t="shared" ref="E42:AR42" si="13">P93</f>
        <v>98.97401065312981</v>
      </c>
      <c r="F42" s="88">
        <f t="shared" si="13"/>
        <v>97.948021306259619</v>
      </c>
      <c r="G42" s="88">
        <f t="shared" si="13"/>
        <v>96.922031959389415</v>
      </c>
      <c r="H42" s="88">
        <f t="shared" si="13"/>
        <v>97.496149640990495</v>
      </c>
      <c r="I42" s="88">
        <f t="shared" si="13"/>
        <v>98.070267322591576</v>
      </c>
      <c r="J42" s="88">
        <f t="shared" si="13"/>
        <v>99.28935704312353</v>
      </c>
      <c r="K42" s="88">
        <f t="shared" si="13"/>
        <v>100.50844676365548</v>
      </c>
      <c r="L42" s="88">
        <f t="shared" si="13"/>
        <v>101.72753648418744</v>
      </c>
      <c r="M42" s="88">
        <f t="shared" si="13"/>
        <v>102.94662620471939</v>
      </c>
      <c r="N42" s="88">
        <f t="shared" si="13"/>
        <v>104.16571592525135</v>
      </c>
      <c r="O42" s="88">
        <f t="shared" si="13"/>
        <v>105.55131075633498</v>
      </c>
      <c r="P42" s="88">
        <f t="shared" si="13"/>
        <v>106.93690558741862</v>
      </c>
      <c r="Q42" s="88">
        <f t="shared" si="13"/>
        <v>108.32250041850226</v>
      </c>
      <c r="R42" s="88">
        <f t="shared" si="13"/>
        <v>109.7080952495859</v>
      </c>
      <c r="S42" s="88">
        <f t="shared" si="13"/>
        <v>111.09369008066952</v>
      </c>
      <c r="T42" s="88">
        <f t="shared" si="13"/>
        <v>111.89391503015584</v>
      </c>
      <c r="U42" s="88">
        <f t="shared" si="13"/>
        <v>112.69413997964216</v>
      </c>
      <c r="V42" s="88">
        <f t="shared" si="13"/>
        <v>113.49436492912848</v>
      </c>
      <c r="W42" s="88">
        <f t="shared" si="13"/>
        <v>114.2945898786148</v>
      </c>
      <c r="X42" s="88">
        <f t="shared" si="13"/>
        <v>115.09481482810115</v>
      </c>
      <c r="Y42" s="88">
        <f t="shared" si="13"/>
        <v>116.48740956699125</v>
      </c>
      <c r="Z42" s="88">
        <f t="shared" si="13"/>
        <v>117.88000430588134</v>
      </c>
      <c r="AA42" s="88">
        <f t="shared" si="13"/>
        <v>119.27259904477144</v>
      </c>
      <c r="AB42" s="88">
        <f t="shared" si="13"/>
        <v>120.66519378366154</v>
      </c>
      <c r="AC42" s="88">
        <f t="shared" si="13"/>
        <v>122.0577885225516</v>
      </c>
      <c r="AD42" s="88">
        <f t="shared" si="13"/>
        <v>123.75905851843197</v>
      </c>
      <c r="AE42" s="88">
        <f t="shared" si="13"/>
        <v>125.46032851431234</v>
      </c>
      <c r="AF42" s="88">
        <f t="shared" si="13"/>
        <v>127.1615985101927</v>
      </c>
      <c r="AG42" s="88">
        <f t="shared" si="13"/>
        <v>128.86286850607308</v>
      </c>
      <c r="AH42" s="88">
        <f t="shared" si="13"/>
        <v>130.56413850195347</v>
      </c>
      <c r="AI42" s="88">
        <f t="shared" si="13"/>
        <v>132.2193125227507</v>
      </c>
      <c r="AJ42" s="88">
        <f t="shared" si="13"/>
        <v>133.87448654354793</v>
      </c>
      <c r="AK42" s="88">
        <f t="shared" si="13"/>
        <v>135.52966056434516</v>
      </c>
      <c r="AL42" s="88">
        <f t="shared" si="13"/>
        <v>137.1848345851424</v>
      </c>
      <c r="AM42" s="88">
        <f t="shared" si="13"/>
        <v>138.8400086059396</v>
      </c>
      <c r="AN42" s="88">
        <f t="shared" si="13"/>
        <v>140.44997012496867</v>
      </c>
      <c r="AO42" s="88">
        <f t="shared" si="13"/>
        <v>142.05993164399774</v>
      </c>
      <c r="AP42" s="88">
        <f t="shared" si="13"/>
        <v>143.66989316302681</v>
      </c>
      <c r="AQ42" s="88">
        <f t="shared" si="13"/>
        <v>145.27985468205588</v>
      </c>
      <c r="AR42" s="88">
        <f t="shared" si="13"/>
        <v>146.8898162010849</v>
      </c>
    </row>
    <row r="43" spans="1:44" s="88" customFormat="1">
      <c r="B43" s="88" t="s">
        <v>226</v>
      </c>
      <c r="C43" s="30" t="s">
        <v>6</v>
      </c>
      <c r="D43" s="88">
        <f>O93</f>
        <v>100</v>
      </c>
      <c r="E43" s="88">
        <f t="shared" ref="E43:AR43" si="14">P93</f>
        <v>98.97401065312981</v>
      </c>
      <c r="F43" s="88">
        <f t="shared" si="14"/>
        <v>97.948021306259619</v>
      </c>
      <c r="G43" s="88">
        <f t="shared" si="14"/>
        <v>96.922031959389415</v>
      </c>
      <c r="H43" s="88">
        <f t="shared" si="14"/>
        <v>97.496149640990495</v>
      </c>
      <c r="I43" s="88">
        <f t="shared" si="14"/>
        <v>98.070267322591576</v>
      </c>
      <c r="J43" s="88">
        <f t="shared" si="14"/>
        <v>99.28935704312353</v>
      </c>
      <c r="K43" s="88">
        <f t="shared" si="14"/>
        <v>100.50844676365548</v>
      </c>
      <c r="L43" s="88">
        <f t="shared" si="14"/>
        <v>101.72753648418744</v>
      </c>
      <c r="M43" s="88">
        <f t="shared" si="14"/>
        <v>102.94662620471939</v>
      </c>
      <c r="N43" s="88">
        <f t="shared" si="14"/>
        <v>104.16571592525135</v>
      </c>
      <c r="O43" s="88">
        <f t="shared" si="14"/>
        <v>105.55131075633498</v>
      </c>
      <c r="P43" s="88">
        <f t="shared" si="14"/>
        <v>106.93690558741862</v>
      </c>
      <c r="Q43" s="88">
        <f t="shared" si="14"/>
        <v>108.32250041850226</v>
      </c>
      <c r="R43" s="88">
        <f t="shared" si="14"/>
        <v>109.7080952495859</v>
      </c>
      <c r="S43" s="88">
        <f t="shared" si="14"/>
        <v>111.09369008066952</v>
      </c>
      <c r="T43" s="88">
        <f t="shared" si="14"/>
        <v>111.89391503015584</v>
      </c>
      <c r="U43" s="88">
        <f t="shared" si="14"/>
        <v>112.69413997964216</v>
      </c>
      <c r="V43" s="88">
        <f t="shared" si="14"/>
        <v>113.49436492912848</v>
      </c>
      <c r="W43" s="88">
        <f t="shared" si="14"/>
        <v>114.2945898786148</v>
      </c>
      <c r="X43" s="88">
        <f t="shared" si="14"/>
        <v>115.09481482810115</v>
      </c>
      <c r="Y43" s="88">
        <f t="shared" si="14"/>
        <v>116.48740956699125</v>
      </c>
      <c r="Z43" s="88">
        <f t="shared" si="14"/>
        <v>117.88000430588134</v>
      </c>
      <c r="AA43" s="88">
        <f t="shared" si="14"/>
        <v>119.27259904477144</v>
      </c>
      <c r="AB43" s="88">
        <f t="shared" si="14"/>
        <v>120.66519378366154</v>
      </c>
      <c r="AC43" s="88">
        <f t="shared" si="14"/>
        <v>122.0577885225516</v>
      </c>
      <c r="AD43" s="88">
        <f t="shared" si="14"/>
        <v>123.75905851843197</v>
      </c>
      <c r="AE43" s="88">
        <f t="shared" si="14"/>
        <v>125.46032851431234</v>
      </c>
      <c r="AF43" s="88">
        <f t="shared" si="14"/>
        <v>127.1615985101927</v>
      </c>
      <c r="AG43" s="88">
        <f t="shared" si="14"/>
        <v>128.86286850607308</v>
      </c>
      <c r="AH43" s="88">
        <f t="shared" si="14"/>
        <v>130.56413850195347</v>
      </c>
      <c r="AI43" s="88">
        <f t="shared" si="14"/>
        <v>132.2193125227507</v>
      </c>
      <c r="AJ43" s="88">
        <f t="shared" si="14"/>
        <v>133.87448654354793</v>
      </c>
      <c r="AK43" s="88">
        <f t="shared" si="14"/>
        <v>135.52966056434516</v>
      </c>
      <c r="AL43" s="88">
        <f t="shared" si="14"/>
        <v>137.1848345851424</v>
      </c>
      <c r="AM43" s="88">
        <f t="shared" si="14"/>
        <v>138.8400086059396</v>
      </c>
      <c r="AN43" s="88">
        <f t="shared" si="14"/>
        <v>140.44997012496867</v>
      </c>
      <c r="AO43" s="88">
        <f t="shared" si="14"/>
        <v>142.05993164399774</v>
      </c>
      <c r="AP43" s="88">
        <f t="shared" si="14"/>
        <v>143.66989316302681</v>
      </c>
      <c r="AQ43" s="88">
        <f t="shared" si="14"/>
        <v>145.27985468205588</v>
      </c>
      <c r="AR43" s="88">
        <f t="shared" si="14"/>
        <v>146.8898162010849</v>
      </c>
    </row>
    <row r="44" spans="1:44" s="88" customFormat="1">
      <c r="B44" s="88" t="s">
        <v>226</v>
      </c>
      <c r="C44" s="29" t="s">
        <v>7</v>
      </c>
      <c r="D44" s="88">
        <f>O78</f>
        <v>100</v>
      </c>
      <c r="E44" s="88">
        <f t="shared" ref="E44:AR44" si="15">P78</f>
        <v>99.59172922428553</v>
      </c>
      <c r="F44" s="88">
        <f t="shared" si="15"/>
        <v>99.183458448571059</v>
      </c>
      <c r="G44" s="88">
        <f t="shared" si="15"/>
        <v>98.775187672856575</v>
      </c>
      <c r="H44" s="88">
        <f t="shared" si="15"/>
        <v>108.51758073977457</v>
      </c>
      <c r="I44" s="88">
        <f t="shared" si="15"/>
        <v>118.25997380669257</v>
      </c>
      <c r="J44" s="88">
        <f t="shared" si="15"/>
        <v>117.55413664726011</v>
      </c>
      <c r="K44" s="88">
        <f t="shared" si="15"/>
        <v>116.84829948782765</v>
      </c>
      <c r="L44" s="88">
        <f t="shared" si="15"/>
        <v>116.14246232839518</v>
      </c>
      <c r="M44" s="88">
        <f t="shared" si="15"/>
        <v>115.43662516896272</v>
      </c>
      <c r="N44" s="88">
        <f t="shared" si="15"/>
        <v>114.73078800953027</v>
      </c>
      <c r="O44" s="88">
        <f t="shared" si="15"/>
        <v>113.7038468283921</v>
      </c>
      <c r="P44" s="88">
        <f t="shared" si="15"/>
        <v>112.67690564725393</v>
      </c>
      <c r="Q44" s="88">
        <f t="shared" si="15"/>
        <v>111.64996446611576</v>
      </c>
      <c r="R44" s="88">
        <f t="shared" si="15"/>
        <v>110.62302328497759</v>
      </c>
      <c r="S44" s="88">
        <f t="shared" si="15"/>
        <v>109.59608210383939</v>
      </c>
      <c r="T44" s="88">
        <f t="shared" si="15"/>
        <v>110.7175433398484</v>
      </c>
      <c r="U44" s="88">
        <f t="shared" si="15"/>
        <v>111.83900457585742</v>
      </c>
      <c r="V44" s="88">
        <f t="shared" si="15"/>
        <v>112.96046581186643</v>
      </c>
      <c r="W44" s="88">
        <f t="shared" si="15"/>
        <v>114.08192704787544</v>
      </c>
      <c r="X44" s="88">
        <f t="shared" si="15"/>
        <v>115.20338828388445</v>
      </c>
      <c r="Y44" s="88">
        <f t="shared" si="15"/>
        <v>115.16587713834807</v>
      </c>
      <c r="Z44" s="88">
        <f t="shared" si="15"/>
        <v>115.12836599281168</v>
      </c>
      <c r="AA44" s="88">
        <f t="shared" si="15"/>
        <v>115.0908548472753</v>
      </c>
      <c r="AB44" s="88">
        <f t="shared" si="15"/>
        <v>115.05334370173891</v>
      </c>
      <c r="AC44" s="88">
        <f t="shared" si="15"/>
        <v>115.01583255620251</v>
      </c>
      <c r="AD44" s="88">
        <f t="shared" si="15"/>
        <v>114.97922878146095</v>
      </c>
      <c r="AE44" s="88">
        <f t="shared" si="15"/>
        <v>114.94262500671938</v>
      </c>
      <c r="AF44" s="88">
        <f t="shared" si="15"/>
        <v>114.90602123197782</v>
      </c>
      <c r="AG44" s="88">
        <f t="shared" si="15"/>
        <v>114.86941745723625</v>
      </c>
      <c r="AH44" s="88">
        <f t="shared" si="15"/>
        <v>114.83281368249472</v>
      </c>
      <c r="AI44" s="88">
        <f t="shared" si="15"/>
        <v>115.43004018930303</v>
      </c>
      <c r="AJ44" s="88">
        <f t="shared" si="15"/>
        <v>116.02726669611134</v>
      </c>
      <c r="AK44" s="88">
        <f t="shared" si="15"/>
        <v>116.62449320291965</v>
      </c>
      <c r="AL44" s="88">
        <f t="shared" si="15"/>
        <v>117.22171970972796</v>
      </c>
      <c r="AM44" s="88">
        <f t="shared" si="15"/>
        <v>117.8189462165363</v>
      </c>
      <c r="AN44" s="88">
        <f t="shared" si="15"/>
        <v>118.99859594128067</v>
      </c>
      <c r="AO44" s="88">
        <f t="shared" si="15"/>
        <v>120.17824566602503</v>
      </c>
      <c r="AP44" s="88">
        <f t="shared" si="15"/>
        <v>121.3578953907694</v>
      </c>
      <c r="AQ44" s="88">
        <f t="shared" si="15"/>
        <v>122.53754511551377</v>
      </c>
      <c r="AR44" s="88">
        <f t="shared" si="15"/>
        <v>123.71719484025812</v>
      </c>
    </row>
    <row r="45" spans="1:44" s="88" customFormat="1">
      <c r="B45" s="88" t="s">
        <v>226</v>
      </c>
      <c r="C45" s="30" t="s">
        <v>15</v>
      </c>
      <c r="D45" s="88">
        <f>O73</f>
        <v>100</v>
      </c>
      <c r="E45" s="88">
        <f t="shared" ref="E45:AR45" si="16">P73</f>
        <v>101.36347326874775</v>
      </c>
      <c r="F45" s="88">
        <f t="shared" si="16"/>
        <v>102.72694653749551</v>
      </c>
      <c r="G45" s="88">
        <f t="shared" si="16"/>
        <v>104.09041980624328</v>
      </c>
      <c r="H45" s="88">
        <f t="shared" si="16"/>
        <v>100.47520958615949</v>
      </c>
      <c r="I45" s="88">
        <f t="shared" si="16"/>
        <v>96.859999366075712</v>
      </c>
      <c r="J45" s="88">
        <f t="shared" si="16"/>
        <v>94.7231750232595</v>
      </c>
      <c r="K45" s="88">
        <f t="shared" si="16"/>
        <v>92.586350680443289</v>
      </c>
      <c r="L45" s="88">
        <f t="shared" si="16"/>
        <v>90.449526337627077</v>
      </c>
      <c r="M45" s="88">
        <f t="shared" si="16"/>
        <v>88.312701994810865</v>
      </c>
      <c r="N45" s="88">
        <f t="shared" si="16"/>
        <v>86.175877651994668</v>
      </c>
      <c r="O45" s="88">
        <f t="shared" si="16"/>
        <v>85.025404119828323</v>
      </c>
      <c r="P45" s="88">
        <f t="shared" si="16"/>
        <v>83.874930587661979</v>
      </c>
      <c r="Q45" s="88">
        <f t="shared" si="16"/>
        <v>82.724457055495634</v>
      </c>
      <c r="R45" s="88">
        <f t="shared" si="16"/>
        <v>81.573983523329289</v>
      </c>
      <c r="S45" s="88">
        <f t="shared" si="16"/>
        <v>80.423509991162931</v>
      </c>
      <c r="T45" s="88">
        <f t="shared" si="16"/>
        <v>80.110184161060118</v>
      </c>
      <c r="U45" s="88">
        <f t="shared" si="16"/>
        <v>79.796858330957306</v>
      </c>
      <c r="V45" s="88">
        <f t="shared" si="16"/>
        <v>79.483532500854494</v>
      </c>
      <c r="W45" s="88">
        <f t="shared" si="16"/>
        <v>79.170206670751682</v>
      </c>
      <c r="X45" s="88">
        <f t="shared" si="16"/>
        <v>78.85688084064887</v>
      </c>
      <c r="Y45" s="88">
        <f t="shared" si="16"/>
        <v>78.738400514671255</v>
      </c>
      <c r="Z45" s="88">
        <f t="shared" si="16"/>
        <v>78.619920188693641</v>
      </c>
      <c r="AA45" s="88">
        <f t="shared" si="16"/>
        <v>78.501439862716026</v>
      </c>
      <c r="AB45" s="88">
        <f t="shared" si="16"/>
        <v>78.382959536738412</v>
      </c>
      <c r="AC45" s="88">
        <f t="shared" si="16"/>
        <v>78.264479210760769</v>
      </c>
      <c r="AD45" s="88">
        <f t="shared" si="16"/>
        <v>78.069167552484402</v>
      </c>
      <c r="AE45" s="88">
        <f t="shared" si="16"/>
        <v>77.873855894208035</v>
      </c>
      <c r="AF45" s="88">
        <f t="shared" si="16"/>
        <v>77.678544235931668</v>
      </c>
      <c r="AG45" s="88">
        <f t="shared" si="16"/>
        <v>77.483232577655301</v>
      </c>
      <c r="AH45" s="88">
        <f t="shared" si="16"/>
        <v>77.287920919378962</v>
      </c>
      <c r="AI45" s="88">
        <f t="shared" si="16"/>
        <v>76.885729532548552</v>
      </c>
      <c r="AJ45" s="88">
        <f t="shared" si="16"/>
        <v>76.483538145718143</v>
      </c>
      <c r="AK45" s="88">
        <f t="shared" si="16"/>
        <v>76.081346758887733</v>
      </c>
      <c r="AL45" s="88">
        <f t="shared" si="16"/>
        <v>75.679155372057323</v>
      </c>
      <c r="AM45" s="88">
        <f t="shared" si="16"/>
        <v>75.276963985226914</v>
      </c>
      <c r="AN45" s="88">
        <f t="shared" si="16"/>
        <v>74.981540796539875</v>
      </c>
      <c r="AO45" s="88">
        <f t="shared" si="16"/>
        <v>74.686117607852836</v>
      </c>
      <c r="AP45" s="88">
        <f t="shared" si="16"/>
        <v>74.390694419165797</v>
      </c>
      <c r="AQ45" s="88">
        <f t="shared" si="16"/>
        <v>74.095271230478758</v>
      </c>
      <c r="AR45" s="88">
        <f t="shared" si="16"/>
        <v>73.799848041791748</v>
      </c>
    </row>
    <row r="46" spans="1:44" s="88" customFormat="1">
      <c r="B46" s="88" t="s">
        <v>226</v>
      </c>
      <c r="C46" s="29" t="s">
        <v>189</v>
      </c>
      <c r="D46" s="88">
        <f t="shared" ref="D46:I46" si="17">O68</f>
        <v>100</v>
      </c>
      <c r="E46" s="93">
        <f t="shared" si="17"/>
        <v>100.95837989772765</v>
      </c>
      <c r="F46" s="93">
        <f>Q68</f>
        <v>101.91675979545531</v>
      </c>
      <c r="G46" s="88">
        <f t="shared" si="17"/>
        <v>102.87513969318296</v>
      </c>
      <c r="H46" s="93">
        <f t="shared" si="17"/>
        <v>102.23517162988884</v>
      </c>
      <c r="I46" s="88">
        <f t="shared" si="17"/>
        <v>101.59520356659471</v>
      </c>
      <c r="J46" s="88">
        <f t="shared" ref="J46:AR46" si="18">U68</f>
        <v>101.54870302367885</v>
      </c>
      <c r="K46" s="88">
        <f t="shared" si="18"/>
        <v>101.502202480763</v>
      </c>
      <c r="L46" s="88">
        <f t="shared" si="18"/>
        <v>101.45570193784715</v>
      </c>
      <c r="M46" s="88">
        <f t="shared" si="18"/>
        <v>101.4092013949313</v>
      </c>
      <c r="N46" s="88">
        <f t="shared" si="18"/>
        <v>101.36270085201542</v>
      </c>
      <c r="O46" s="88">
        <f t="shared" si="18"/>
        <v>101.31524917500916</v>
      </c>
      <c r="P46" s="88">
        <f t="shared" si="18"/>
        <v>101.26779749800289</v>
      </c>
      <c r="Q46" s="88">
        <f t="shared" si="18"/>
        <v>101.22034582099663</v>
      </c>
      <c r="R46" s="88">
        <f t="shared" si="18"/>
        <v>101.17289414399036</v>
      </c>
      <c r="S46" s="88">
        <f t="shared" si="18"/>
        <v>101.12544246698407</v>
      </c>
      <c r="T46" s="88">
        <f t="shared" si="18"/>
        <v>101.09206857512979</v>
      </c>
      <c r="U46" s="88">
        <f t="shared" si="18"/>
        <v>101.0586946832755</v>
      </c>
      <c r="V46" s="88">
        <f t="shared" si="18"/>
        <v>101.02532079142122</v>
      </c>
      <c r="W46" s="88">
        <f t="shared" si="18"/>
        <v>100.99194689956694</v>
      </c>
      <c r="X46" s="88">
        <f t="shared" si="18"/>
        <v>100.95857300771269</v>
      </c>
      <c r="Y46" s="88">
        <f t="shared" si="18"/>
        <v>100.07810064688056</v>
      </c>
      <c r="Z46" s="88">
        <f t="shared" si="18"/>
        <v>99.197628286048428</v>
      </c>
      <c r="AA46" s="88">
        <f t="shared" si="18"/>
        <v>98.317155925216298</v>
      </c>
      <c r="AB46" s="88">
        <f t="shared" si="18"/>
        <v>97.436683564384168</v>
      </c>
      <c r="AC46" s="88">
        <f t="shared" si="18"/>
        <v>96.556211203552039</v>
      </c>
      <c r="AD46" s="88">
        <f t="shared" si="18"/>
        <v>95.795172360689989</v>
      </c>
      <c r="AE46" s="88">
        <f t="shared" si="18"/>
        <v>95.034133517827939</v>
      </c>
      <c r="AF46" s="88">
        <f t="shared" si="18"/>
        <v>94.27309467496589</v>
      </c>
      <c r="AG46" s="88">
        <f t="shared" si="18"/>
        <v>93.51205583210384</v>
      </c>
      <c r="AH46" s="88">
        <f t="shared" si="18"/>
        <v>92.751016989241791</v>
      </c>
      <c r="AI46" s="88">
        <f t="shared" si="18"/>
        <v>92.041821889563067</v>
      </c>
      <c r="AJ46" s="88">
        <f t="shared" si="18"/>
        <v>91.332626789884344</v>
      </c>
      <c r="AK46" s="88">
        <f t="shared" si="18"/>
        <v>90.623431690205621</v>
      </c>
      <c r="AL46" s="88">
        <f t="shared" si="18"/>
        <v>89.914236590526897</v>
      </c>
      <c r="AM46" s="88">
        <f t="shared" si="18"/>
        <v>89.205041490848174</v>
      </c>
      <c r="AN46" s="88">
        <f t="shared" si="18"/>
        <v>88.327406213617763</v>
      </c>
      <c r="AO46" s="88">
        <f t="shared" si="18"/>
        <v>87.449770936387353</v>
      </c>
      <c r="AP46" s="88">
        <f t="shared" si="18"/>
        <v>86.572135659156942</v>
      </c>
      <c r="AQ46" s="88">
        <f t="shared" si="18"/>
        <v>85.694500381926531</v>
      </c>
      <c r="AR46" s="88">
        <f t="shared" si="18"/>
        <v>84.816865104696134</v>
      </c>
    </row>
    <row r="47" spans="1:44" s="88" customFormat="1">
      <c r="B47" s="88" t="s">
        <v>226</v>
      </c>
      <c r="C47" s="30" t="s">
        <v>86</v>
      </c>
      <c r="D47" s="88">
        <f>O93</f>
        <v>100</v>
      </c>
      <c r="E47" s="88">
        <f t="shared" ref="E47:AR47" si="19">P93</f>
        <v>98.97401065312981</v>
      </c>
      <c r="F47" s="88">
        <f t="shared" si="19"/>
        <v>97.948021306259619</v>
      </c>
      <c r="G47" s="88">
        <f t="shared" si="19"/>
        <v>96.922031959389415</v>
      </c>
      <c r="H47" s="88">
        <f t="shared" si="19"/>
        <v>97.496149640990495</v>
      </c>
      <c r="I47" s="88">
        <f t="shared" si="19"/>
        <v>98.070267322591576</v>
      </c>
      <c r="J47" s="88">
        <f t="shared" si="19"/>
        <v>99.28935704312353</v>
      </c>
      <c r="K47" s="88">
        <f t="shared" si="19"/>
        <v>100.50844676365548</v>
      </c>
      <c r="L47" s="88">
        <f t="shared" si="19"/>
        <v>101.72753648418744</v>
      </c>
      <c r="M47" s="88">
        <f t="shared" si="19"/>
        <v>102.94662620471939</v>
      </c>
      <c r="N47" s="88">
        <f t="shared" si="19"/>
        <v>104.16571592525135</v>
      </c>
      <c r="O47" s="88">
        <f t="shared" si="19"/>
        <v>105.55131075633498</v>
      </c>
      <c r="P47" s="88">
        <f t="shared" si="19"/>
        <v>106.93690558741862</v>
      </c>
      <c r="Q47" s="88">
        <f t="shared" si="19"/>
        <v>108.32250041850226</v>
      </c>
      <c r="R47" s="88">
        <f t="shared" si="19"/>
        <v>109.7080952495859</v>
      </c>
      <c r="S47" s="88">
        <f t="shared" si="19"/>
        <v>111.09369008066952</v>
      </c>
      <c r="T47" s="88">
        <f t="shared" si="19"/>
        <v>111.89391503015584</v>
      </c>
      <c r="U47" s="88">
        <f t="shared" si="19"/>
        <v>112.69413997964216</v>
      </c>
      <c r="V47" s="88">
        <f t="shared" si="19"/>
        <v>113.49436492912848</v>
      </c>
      <c r="W47" s="88">
        <f t="shared" si="19"/>
        <v>114.2945898786148</v>
      </c>
      <c r="X47" s="88">
        <f t="shared" si="19"/>
        <v>115.09481482810115</v>
      </c>
      <c r="Y47" s="88">
        <f t="shared" si="19"/>
        <v>116.48740956699125</v>
      </c>
      <c r="Z47" s="88">
        <f t="shared" si="19"/>
        <v>117.88000430588134</v>
      </c>
      <c r="AA47" s="88">
        <f t="shared" si="19"/>
        <v>119.27259904477144</v>
      </c>
      <c r="AB47" s="88">
        <f t="shared" si="19"/>
        <v>120.66519378366154</v>
      </c>
      <c r="AC47" s="88">
        <f t="shared" si="19"/>
        <v>122.0577885225516</v>
      </c>
      <c r="AD47" s="88">
        <f t="shared" si="19"/>
        <v>123.75905851843197</v>
      </c>
      <c r="AE47" s="88">
        <f t="shared" si="19"/>
        <v>125.46032851431234</v>
      </c>
      <c r="AF47" s="88">
        <f t="shared" si="19"/>
        <v>127.1615985101927</v>
      </c>
      <c r="AG47" s="88">
        <f t="shared" si="19"/>
        <v>128.86286850607308</v>
      </c>
      <c r="AH47" s="88">
        <f t="shared" si="19"/>
        <v>130.56413850195347</v>
      </c>
      <c r="AI47" s="88">
        <f t="shared" si="19"/>
        <v>132.2193125227507</v>
      </c>
      <c r="AJ47" s="88">
        <f t="shared" si="19"/>
        <v>133.87448654354793</v>
      </c>
      <c r="AK47" s="88">
        <f t="shared" si="19"/>
        <v>135.52966056434516</v>
      </c>
      <c r="AL47" s="88">
        <f t="shared" si="19"/>
        <v>137.1848345851424</v>
      </c>
      <c r="AM47" s="88">
        <f t="shared" si="19"/>
        <v>138.8400086059396</v>
      </c>
      <c r="AN47" s="88">
        <f t="shared" si="19"/>
        <v>140.44997012496867</v>
      </c>
      <c r="AO47" s="88">
        <f t="shared" si="19"/>
        <v>142.05993164399774</v>
      </c>
      <c r="AP47" s="88">
        <f t="shared" si="19"/>
        <v>143.66989316302681</v>
      </c>
      <c r="AQ47" s="88">
        <f t="shared" si="19"/>
        <v>145.27985468205588</v>
      </c>
      <c r="AR47" s="88">
        <f t="shared" si="19"/>
        <v>146.8898162010849</v>
      </c>
    </row>
    <row r="48" spans="1:44" s="88" customFormat="1">
      <c r="B48" s="88" t="s">
        <v>226</v>
      </c>
      <c r="C48" s="29" t="s">
        <v>223</v>
      </c>
      <c r="D48" s="88">
        <f>O88</f>
        <v>100</v>
      </c>
      <c r="E48" s="88">
        <f t="shared" ref="E48:AR48" si="20">P88</f>
        <v>87.591415487663184</v>
      </c>
      <c r="F48" s="88">
        <f t="shared" si="20"/>
        <v>75.182830975326368</v>
      </c>
      <c r="G48" s="88">
        <f t="shared" si="20"/>
        <v>62.774246462989545</v>
      </c>
      <c r="H48" s="88">
        <f t="shared" si="20"/>
        <v>59.527885634233158</v>
      </c>
      <c r="I48" s="88">
        <f t="shared" si="20"/>
        <v>56.281524805476771</v>
      </c>
      <c r="J48" s="88">
        <f t="shared" si="20"/>
        <v>56.336940946562763</v>
      </c>
      <c r="K48" s="88">
        <f t="shared" si="20"/>
        <v>56.392357087648755</v>
      </c>
      <c r="L48" s="88">
        <f t="shared" si="20"/>
        <v>56.447773228734746</v>
      </c>
      <c r="M48" s="88">
        <f t="shared" si="20"/>
        <v>56.503189369820738</v>
      </c>
      <c r="N48" s="88">
        <f t="shared" si="20"/>
        <v>56.558605510906737</v>
      </c>
      <c r="O48" s="88">
        <f t="shared" si="20"/>
        <v>56.490540645475299</v>
      </c>
      <c r="P48" s="88">
        <f t="shared" si="20"/>
        <v>56.422475780043861</v>
      </c>
      <c r="Q48" s="88">
        <f t="shared" si="20"/>
        <v>56.354410914612423</v>
      </c>
      <c r="R48" s="88">
        <f t="shared" si="20"/>
        <v>56.286346049180985</v>
      </c>
      <c r="S48" s="88">
        <f t="shared" si="20"/>
        <v>56.218281183749539</v>
      </c>
      <c r="T48" s="88">
        <f t="shared" si="20"/>
        <v>56.266705133071611</v>
      </c>
      <c r="U48" s="88">
        <f t="shared" si="20"/>
        <v>56.315129082393682</v>
      </c>
      <c r="V48" s="88">
        <f t="shared" si="20"/>
        <v>56.363553031715753</v>
      </c>
      <c r="W48" s="88">
        <f t="shared" si="20"/>
        <v>56.411976981037824</v>
      </c>
      <c r="X48" s="88">
        <f t="shared" si="20"/>
        <v>56.460400930359903</v>
      </c>
      <c r="Y48" s="88">
        <f t="shared" si="20"/>
        <v>56.55806970149122</v>
      </c>
      <c r="Z48" s="88">
        <f t="shared" si="20"/>
        <v>56.655738472622538</v>
      </c>
      <c r="AA48" s="88">
        <f t="shared" si="20"/>
        <v>56.753407243753855</v>
      </c>
      <c r="AB48" s="88">
        <f t="shared" si="20"/>
        <v>56.851076014885173</v>
      </c>
      <c r="AC48" s="88">
        <f t="shared" si="20"/>
        <v>56.948744786016505</v>
      </c>
      <c r="AD48" s="88">
        <f t="shared" si="20"/>
        <v>57.040108713851836</v>
      </c>
      <c r="AE48" s="88">
        <f t="shared" si="20"/>
        <v>57.131472641687168</v>
      </c>
      <c r="AF48" s="88">
        <f t="shared" si="20"/>
        <v>57.222836569522499</v>
      </c>
      <c r="AG48" s="88">
        <f t="shared" si="20"/>
        <v>57.314200497357831</v>
      </c>
      <c r="AH48" s="88">
        <f t="shared" si="20"/>
        <v>57.405564425193148</v>
      </c>
      <c r="AI48" s="88">
        <f t="shared" si="20"/>
        <v>57.420537507346538</v>
      </c>
      <c r="AJ48" s="88">
        <f t="shared" si="20"/>
        <v>57.435510589499927</v>
      </c>
      <c r="AK48" s="88">
        <f t="shared" si="20"/>
        <v>57.450483671653316</v>
      </c>
      <c r="AL48" s="88">
        <f t="shared" si="20"/>
        <v>57.465456753806706</v>
      </c>
      <c r="AM48" s="88">
        <f t="shared" si="20"/>
        <v>57.480429835960081</v>
      </c>
      <c r="AN48" s="88">
        <f t="shared" si="20"/>
        <v>57.384845362938691</v>
      </c>
      <c r="AO48" s="88">
        <f t="shared" si="20"/>
        <v>57.289260889917301</v>
      </c>
      <c r="AP48" s="88">
        <f t="shared" si="20"/>
        <v>57.193676416895912</v>
      </c>
      <c r="AQ48" s="88">
        <f t="shared" si="20"/>
        <v>57.098091943874522</v>
      </c>
      <c r="AR48" s="88">
        <f t="shared" si="20"/>
        <v>57.002507470853118</v>
      </c>
    </row>
    <row r="49" spans="1:55" s="88" customFormat="1">
      <c r="B49" s="88" t="s">
        <v>226</v>
      </c>
      <c r="C49" s="30" t="s">
        <v>224</v>
      </c>
      <c r="D49" s="88">
        <f>O83</f>
        <v>100</v>
      </c>
      <c r="E49" s="88">
        <f t="shared" ref="E49:AR49" si="21">P83</f>
        <v>100.95837989772765</v>
      </c>
      <c r="F49" s="88">
        <f t="shared" si="21"/>
        <v>101.91675979545531</v>
      </c>
      <c r="G49" s="88">
        <f t="shared" si="21"/>
        <v>102.87513969318296</v>
      </c>
      <c r="H49" s="88">
        <f t="shared" si="21"/>
        <v>105.27667437043974</v>
      </c>
      <c r="I49" s="88">
        <f t="shared" si="21"/>
        <v>107.6782090476965</v>
      </c>
      <c r="J49" s="88">
        <f t="shared" si="21"/>
        <v>107.66307505020858</v>
      </c>
      <c r="K49" s="88">
        <f t="shared" si="21"/>
        <v>107.64794105272065</v>
      </c>
      <c r="L49" s="88">
        <f t="shared" si="21"/>
        <v>107.63280705523273</v>
      </c>
      <c r="M49" s="88">
        <f t="shared" si="21"/>
        <v>107.61767305774481</v>
      </c>
      <c r="N49" s="88">
        <f t="shared" si="21"/>
        <v>107.60253906025687</v>
      </c>
      <c r="O49" s="88">
        <f t="shared" si="21"/>
        <v>106.17625387132894</v>
      </c>
      <c r="P49" s="88">
        <f t="shared" si="21"/>
        <v>104.749968682401</v>
      </c>
      <c r="Q49" s="88">
        <f t="shared" si="21"/>
        <v>103.32368349347307</v>
      </c>
      <c r="R49" s="88">
        <f t="shared" si="21"/>
        <v>101.89739830454513</v>
      </c>
      <c r="S49" s="88">
        <f t="shared" si="21"/>
        <v>100.47111311561719</v>
      </c>
      <c r="T49" s="88">
        <f t="shared" si="21"/>
        <v>99.268262591390013</v>
      </c>
      <c r="U49" s="88">
        <f t="shared" si="21"/>
        <v>98.065412067162839</v>
      </c>
      <c r="V49" s="88">
        <f t="shared" si="21"/>
        <v>96.862561542935666</v>
      </c>
      <c r="W49" s="88">
        <f t="shared" si="21"/>
        <v>95.659711018708492</v>
      </c>
      <c r="X49" s="88">
        <f t="shared" si="21"/>
        <v>94.456860494481347</v>
      </c>
      <c r="Y49" s="88">
        <f t="shared" si="21"/>
        <v>93.471389807380447</v>
      </c>
      <c r="Z49" s="88">
        <f t="shared" si="21"/>
        <v>92.485919120279547</v>
      </c>
      <c r="AA49" s="88">
        <f t="shared" si="21"/>
        <v>91.500448433178647</v>
      </c>
      <c r="AB49" s="88">
        <f t="shared" si="21"/>
        <v>90.514977746077747</v>
      </c>
      <c r="AC49" s="88">
        <f t="shared" si="21"/>
        <v>89.529507058976847</v>
      </c>
      <c r="AD49" s="88">
        <f t="shared" si="21"/>
        <v>88.075326391000246</v>
      </c>
      <c r="AE49" s="88">
        <f t="shared" si="21"/>
        <v>86.621145723023645</v>
      </c>
      <c r="AF49" s="88">
        <f t="shared" si="21"/>
        <v>85.166965055047044</v>
      </c>
      <c r="AG49" s="88">
        <f t="shared" si="21"/>
        <v>83.712784387070442</v>
      </c>
      <c r="AH49" s="88">
        <f t="shared" si="21"/>
        <v>82.258603719093813</v>
      </c>
      <c r="AI49" s="88">
        <f t="shared" si="21"/>
        <v>81.920301406552554</v>
      </c>
      <c r="AJ49" s="88">
        <f t="shared" si="21"/>
        <v>81.581999094011294</v>
      </c>
      <c r="AK49" s="88">
        <f t="shared" si="21"/>
        <v>81.243696781470035</v>
      </c>
      <c r="AL49" s="88">
        <f t="shared" si="21"/>
        <v>80.905394468928776</v>
      </c>
      <c r="AM49" s="88">
        <f t="shared" si="21"/>
        <v>80.567092156387517</v>
      </c>
      <c r="AN49" s="88">
        <f t="shared" si="21"/>
        <v>80.759055964934475</v>
      </c>
      <c r="AO49" s="88">
        <f t="shared" si="21"/>
        <v>80.951019773481434</v>
      </c>
      <c r="AP49" s="88">
        <f t="shared" si="21"/>
        <v>81.142983582028393</v>
      </c>
      <c r="AQ49" s="88">
        <f t="shared" si="21"/>
        <v>81.334947390575351</v>
      </c>
      <c r="AR49" s="88">
        <f t="shared" si="21"/>
        <v>81.526911199122281</v>
      </c>
    </row>
    <row r="50" spans="1:55" s="88" customFormat="1">
      <c r="B50" s="88" t="s">
        <v>226</v>
      </c>
      <c r="C50" s="29" t="s">
        <v>206</v>
      </c>
      <c r="D50" s="87">
        <f>O93</f>
        <v>100</v>
      </c>
      <c r="E50" s="87">
        <f t="shared" ref="E50:AR50" si="22">P93</f>
        <v>98.97401065312981</v>
      </c>
      <c r="F50" s="87">
        <f t="shared" si="22"/>
        <v>97.948021306259619</v>
      </c>
      <c r="G50" s="87">
        <f t="shared" si="22"/>
        <v>96.922031959389415</v>
      </c>
      <c r="H50" s="87">
        <f t="shared" si="22"/>
        <v>97.496149640990495</v>
      </c>
      <c r="I50" s="87">
        <f t="shared" si="22"/>
        <v>98.070267322591576</v>
      </c>
      <c r="J50" s="87">
        <f t="shared" si="22"/>
        <v>99.28935704312353</v>
      </c>
      <c r="K50" s="87">
        <f t="shared" si="22"/>
        <v>100.50844676365548</v>
      </c>
      <c r="L50" s="87">
        <f t="shared" si="22"/>
        <v>101.72753648418744</v>
      </c>
      <c r="M50" s="87">
        <f t="shared" si="22"/>
        <v>102.94662620471939</v>
      </c>
      <c r="N50" s="87">
        <f t="shared" si="22"/>
        <v>104.16571592525135</v>
      </c>
      <c r="O50" s="87">
        <f t="shared" si="22"/>
        <v>105.55131075633498</v>
      </c>
      <c r="P50" s="87">
        <f t="shared" si="22"/>
        <v>106.93690558741862</v>
      </c>
      <c r="Q50" s="87">
        <f t="shared" si="22"/>
        <v>108.32250041850226</v>
      </c>
      <c r="R50" s="87">
        <f t="shared" si="22"/>
        <v>109.7080952495859</v>
      </c>
      <c r="S50" s="87">
        <f t="shared" si="22"/>
        <v>111.09369008066952</v>
      </c>
      <c r="T50" s="87">
        <f t="shared" si="22"/>
        <v>111.89391503015584</v>
      </c>
      <c r="U50" s="87">
        <f t="shared" si="22"/>
        <v>112.69413997964216</v>
      </c>
      <c r="V50" s="87">
        <f t="shared" si="22"/>
        <v>113.49436492912848</v>
      </c>
      <c r="W50" s="87">
        <f t="shared" si="22"/>
        <v>114.2945898786148</v>
      </c>
      <c r="X50" s="87">
        <f t="shared" si="22"/>
        <v>115.09481482810115</v>
      </c>
      <c r="Y50" s="87">
        <f t="shared" si="22"/>
        <v>116.48740956699125</v>
      </c>
      <c r="Z50" s="87">
        <f t="shared" si="22"/>
        <v>117.88000430588134</v>
      </c>
      <c r="AA50" s="87">
        <f t="shared" si="22"/>
        <v>119.27259904477144</v>
      </c>
      <c r="AB50" s="87">
        <f t="shared" si="22"/>
        <v>120.66519378366154</v>
      </c>
      <c r="AC50" s="87">
        <f t="shared" si="22"/>
        <v>122.0577885225516</v>
      </c>
      <c r="AD50" s="87">
        <f t="shared" si="22"/>
        <v>123.75905851843197</v>
      </c>
      <c r="AE50" s="87">
        <f t="shared" si="22"/>
        <v>125.46032851431234</v>
      </c>
      <c r="AF50" s="87">
        <f t="shared" si="22"/>
        <v>127.1615985101927</v>
      </c>
      <c r="AG50" s="87">
        <f t="shared" si="22"/>
        <v>128.86286850607308</v>
      </c>
      <c r="AH50" s="87">
        <f t="shared" si="22"/>
        <v>130.56413850195347</v>
      </c>
      <c r="AI50" s="87">
        <f t="shared" si="22"/>
        <v>132.2193125227507</v>
      </c>
      <c r="AJ50" s="87">
        <f t="shared" si="22"/>
        <v>133.87448654354793</v>
      </c>
      <c r="AK50" s="87">
        <f t="shared" si="22"/>
        <v>135.52966056434516</v>
      </c>
      <c r="AL50" s="87">
        <f t="shared" si="22"/>
        <v>137.1848345851424</v>
      </c>
      <c r="AM50" s="87">
        <f t="shared" si="22"/>
        <v>138.8400086059396</v>
      </c>
      <c r="AN50" s="87">
        <f t="shared" si="22"/>
        <v>140.44997012496867</v>
      </c>
      <c r="AO50" s="87">
        <f t="shared" si="22"/>
        <v>142.05993164399774</v>
      </c>
      <c r="AP50" s="87">
        <f t="shared" si="22"/>
        <v>143.66989316302681</v>
      </c>
      <c r="AQ50" s="87">
        <f t="shared" si="22"/>
        <v>145.27985468205588</v>
      </c>
      <c r="AR50" s="87">
        <f t="shared" si="22"/>
        <v>146.8898162010849</v>
      </c>
    </row>
    <row r="51" spans="1:55" s="88" customFormat="1">
      <c r="B51" s="88" t="s">
        <v>226</v>
      </c>
      <c r="C51" s="31" t="s">
        <v>208</v>
      </c>
      <c r="D51" s="88">
        <f>O107</f>
        <v>100</v>
      </c>
      <c r="E51" s="88">
        <f t="shared" ref="E51:AR51" si="23">P107</f>
        <v>96.933893923893379</v>
      </c>
      <c r="F51" s="88">
        <f t="shared" si="23"/>
        <v>93.867787847786758</v>
      </c>
      <c r="G51" s="88">
        <f t="shared" si="23"/>
        <v>90.801681771680137</v>
      </c>
      <c r="H51" s="88">
        <f t="shared" si="23"/>
        <v>87.735575695573516</v>
      </c>
      <c r="I51" s="88">
        <f t="shared" si="23"/>
        <v>84.669469619466909</v>
      </c>
      <c r="J51" s="88">
        <f t="shared" si="23"/>
        <v>84.874163917711712</v>
      </c>
      <c r="K51" s="88">
        <f t="shared" si="23"/>
        <v>85.078858215956515</v>
      </c>
      <c r="L51" s="88">
        <f t="shared" si="23"/>
        <v>85.283552514201318</v>
      </c>
      <c r="M51" s="88">
        <f t="shared" si="23"/>
        <v>85.488246812446121</v>
      </c>
      <c r="N51" s="88">
        <f t="shared" si="23"/>
        <v>85.692941110690896</v>
      </c>
      <c r="O51" s="88">
        <f t="shared" si="23"/>
        <v>86.022811461874113</v>
      </c>
      <c r="P51" s="88">
        <f t="shared" si="23"/>
        <v>86.35268181305733</v>
      </c>
      <c r="Q51" s="88">
        <f t="shared" si="23"/>
        <v>86.682552164240548</v>
      </c>
      <c r="R51" s="88">
        <f t="shared" si="23"/>
        <v>87.012422515423765</v>
      </c>
      <c r="S51" s="88">
        <f t="shared" si="23"/>
        <v>87.342292866606968</v>
      </c>
      <c r="T51" s="88">
        <f t="shared" si="23"/>
        <v>87.793027925482804</v>
      </c>
      <c r="U51" s="88">
        <f t="shared" si="23"/>
        <v>88.243762984358639</v>
      </c>
      <c r="V51" s="88">
        <f t="shared" si="23"/>
        <v>88.694498043234475</v>
      </c>
      <c r="W51" s="88">
        <f t="shared" si="23"/>
        <v>89.145233102110311</v>
      </c>
      <c r="X51" s="88">
        <f t="shared" si="23"/>
        <v>89.59596816098616</v>
      </c>
      <c r="Y51" s="88">
        <f t="shared" si="23"/>
        <v>90.325683809754281</v>
      </c>
      <c r="Z51" s="88">
        <f t="shared" si="23"/>
        <v>91.055399458522402</v>
      </c>
      <c r="AA51" s="88">
        <f t="shared" si="23"/>
        <v>91.785115107290522</v>
      </c>
      <c r="AB51" s="88">
        <f t="shared" si="23"/>
        <v>92.514830756058643</v>
      </c>
      <c r="AC51" s="88">
        <f t="shared" si="23"/>
        <v>93.244546404826792</v>
      </c>
      <c r="AD51" s="88">
        <f t="shared" si="23"/>
        <v>94.003977951474411</v>
      </c>
      <c r="AE51" s="88">
        <f t="shared" si="23"/>
        <v>94.76340949812203</v>
      </c>
      <c r="AF51" s="88">
        <f t="shared" si="23"/>
        <v>95.522841044769649</v>
      </c>
      <c r="AG51" s="88">
        <f t="shared" si="23"/>
        <v>96.282272591417268</v>
      </c>
      <c r="AH51" s="88">
        <f t="shared" si="23"/>
        <v>97.041704138064887</v>
      </c>
      <c r="AI51" s="88">
        <f t="shared" si="23"/>
        <v>97.832061690376136</v>
      </c>
      <c r="AJ51" s="88">
        <f t="shared" si="23"/>
        <v>98.622419242687386</v>
      </c>
      <c r="AK51" s="88">
        <f t="shared" si="23"/>
        <v>99.412776794998635</v>
      </c>
      <c r="AL51" s="88">
        <f t="shared" si="23"/>
        <v>100.20313434730988</v>
      </c>
      <c r="AM51" s="88">
        <f t="shared" si="23"/>
        <v>100.99349189962111</v>
      </c>
      <c r="AN51" s="88">
        <f t="shared" si="23"/>
        <v>101.8160348440812</v>
      </c>
      <c r="AO51" s="88">
        <f t="shared" si="23"/>
        <v>102.6385777885413</v>
      </c>
      <c r="AP51" s="88">
        <f t="shared" si="23"/>
        <v>103.46112073300139</v>
      </c>
      <c r="AQ51" s="88">
        <f t="shared" si="23"/>
        <v>104.28366367746149</v>
      </c>
      <c r="AR51" s="88">
        <f t="shared" si="23"/>
        <v>105.10620662192159</v>
      </c>
    </row>
    <row r="52" spans="1:55" s="88" customFormat="1">
      <c r="B52" s="88" t="s">
        <v>226</v>
      </c>
      <c r="C52" s="29" t="s">
        <v>33</v>
      </c>
      <c r="D52" s="88">
        <f>O113</f>
        <v>100</v>
      </c>
      <c r="E52" s="88">
        <f t="shared" ref="E52:AR52" si="24">P113</f>
        <v>97.317046439030804</v>
      </c>
      <c r="F52" s="88">
        <f t="shared" si="24"/>
        <v>94.634092878061608</v>
      </c>
      <c r="G52" s="88">
        <f t="shared" si="24"/>
        <v>91.951139317092412</v>
      </c>
      <c r="H52" s="88">
        <f t="shared" si="24"/>
        <v>89.268185756123216</v>
      </c>
      <c r="I52" s="88">
        <f t="shared" si="24"/>
        <v>86.58523219515402</v>
      </c>
      <c r="J52" s="88">
        <f t="shared" si="24"/>
        <v>85.884550113051247</v>
      </c>
      <c r="K52" s="88">
        <f t="shared" si="24"/>
        <v>85.183868030948474</v>
      </c>
      <c r="L52" s="88">
        <f t="shared" si="24"/>
        <v>84.483185948845701</v>
      </c>
      <c r="M52" s="88">
        <f t="shared" si="24"/>
        <v>83.782503866742928</v>
      </c>
      <c r="N52" s="88">
        <f t="shared" si="24"/>
        <v>83.081821784640155</v>
      </c>
      <c r="O52" s="88">
        <f t="shared" si="24"/>
        <v>82.553247489541675</v>
      </c>
      <c r="P52" s="88">
        <f t="shared" si="24"/>
        <v>82.024673194443196</v>
      </c>
      <c r="Q52" s="88">
        <f t="shared" si="24"/>
        <v>81.496098899344716</v>
      </c>
      <c r="R52" s="88">
        <f t="shared" si="24"/>
        <v>80.967524604246236</v>
      </c>
      <c r="S52" s="88">
        <f t="shared" si="24"/>
        <v>80.438950309147756</v>
      </c>
      <c r="T52" s="88">
        <f t="shared" si="24"/>
        <v>79.77693222434587</v>
      </c>
      <c r="U52" s="88">
        <f t="shared" si="24"/>
        <v>79.114914139543984</v>
      </c>
      <c r="V52" s="88">
        <f t="shared" si="24"/>
        <v>78.452896054742098</v>
      </c>
      <c r="W52" s="88">
        <f t="shared" si="24"/>
        <v>77.790877969940212</v>
      </c>
      <c r="X52" s="88">
        <f t="shared" si="24"/>
        <v>77.128859885138326</v>
      </c>
      <c r="Y52" s="88">
        <f t="shared" si="24"/>
        <v>76.701806042324137</v>
      </c>
      <c r="Z52" s="88">
        <f t="shared" si="24"/>
        <v>76.274752199509948</v>
      </c>
      <c r="AA52" s="88">
        <f t="shared" si="24"/>
        <v>75.847698356695759</v>
      </c>
      <c r="AB52" s="88">
        <f t="shared" si="24"/>
        <v>75.42064451388157</v>
      </c>
      <c r="AC52" s="88">
        <f t="shared" si="24"/>
        <v>74.993590671067366</v>
      </c>
      <c r="AD52" s="88">
        <f t="shared" si="24"/>
        <v>74.514976258825499</v>
      </c>
      <c r="AE52" s="88">
        <f t="shared" si="24"/>
        <v>74.036361846583631</v>
      </c>
      <c r="AF52" s="88">
        <f t="shared" si="24"/>
        <v>73.557747434341763</v>
      </c>
      <c r="AG52" s="88">
        <f t="shared" si="24"/>
        <v>73.079133022099896</v>
      </c>
      <c r="AH52" s="88">
        <f t="shared" si="24"/>
        <v>72.600518609858028</v>
      </c>
      <c r="AI52" s="88">
        <f t="shared" si="24"/>
        <v>72.049948029214335</v>
      </c>
      <c r="AJ52" s="88">
        <f t="shared" si="24"/>
        <v>71.499377448570641</v>
      </c>
      <c r="AK52" s="88">
        <f t="shared" si="24"/>
        <v>70.948806867926947</v>
      </c>
      <c r="AL52" s="88">
        <f t="shared" si="24"/>
        <v>70.398236287283254</v>
      </c>
      <c r="AM52" s="88">
        <f t="shared" si="24"/>
        <v>69.847665706639532</v>
      </c>
      <c r="AN52" s="88">
        <f t="shared" si="24"/>
        <v>69.302683971145498</v>
      </c>
      <c r="AO52" s="88">
        <f t="shared" si="24"/>
        <v>68.757702235651465</v>
      </c>
      <c r="AP52" s="88">
        <f t="shared" si="24"/>
        <v>68.212720500157431</v>
      </c>
      <c r="AQ52" s="88">
        <f t="shared" si="24"/>
        <v>67.667738764663397</v>
      </c>
      <c r="AR52" s="88">
        <f t="shared" si="24"/>
        <v>67.122757029169378</v>
      </c>
    </row>
    <row r="53" spans="1:55" s="88" customFormat="1">
      <c r="B53" s="88" t="s">
        <v>226</v>
      </c>
      <c r="C53" s="31" t="s">
        <v>113</v>
      </c>
      <c r="D53" s="88">
        <f>O93</f>
        <v>100</v>
      </c>
      <c r="E53" s="88">
        <f t="shared" ref="E53:AR53" si="25">P93</f>
        <v>98.97401065312981</v>
      </c>
      <c r="F53" s="88">
        <f t="shared" si="25"/>
        <v>97.948021306259619</v>
      </c>
      <c r="G53" s="88">
        <f t="shared" si="25"/>
        <v>96.922031959389415</v>
      </c>
      <c r="H53" s="88">
        <f t="shared" si="25"/>
        <v>97.496149640990495</v>
      </c>
      <c r="I53" s="88">
        <f t="shared" si="25"/>
        <v>98.070267322591576</v>
      </c>
      <c r="J53" s="88">
        <f t="shared" si="25"/>
        <v>99.28935704312353</v>
      </c>
      <c r="K53" s="88">
        <f t="shared" si="25"/>
        <v>100.50844676365548</v>
      </c>
      <c r="L53" s="88">
        <f t="shared" si="25"/>
        <v>101.72753648418744</v>
      </c>
      <c r="M53" s="88">
        <f t="shared" si="25"/>
        <v>102.94662620471939</v>
      </c>
      <c r="N53" s="88">
        <f t="shared" si="25"/>
        <v>104.16571592525135</v>
      </c>
      <c r="O53" s="88">
        <f t="shared" si="25"/>
        <v>105.55131075633498</v>
      </c>
      <c r="P53" s="88">
        <f t="shared" si="25"/>
        <v>106.93690558741862</v>
      </c>
      <c r="Q53" s="88">
        <f t="shared" si="25"/>
        <v>108.32250041850226</v>
      </c>
      <c r="R53" s="88">
        <f t="shared" si="25"/>
        <v>109.7080952495859</v>
      </c>
      <c r="S53" s="88">
        <f t="shared" si="25"/>
        <v>111.09369008066952</v>
      </c>
      <c r="T53" s="88">
        <f t="shared" si="25"/>
        <v>111.89391503015584</v>
      </c>
      <c r="U53" s="88">
        <f t="shared" si="25"/>
        <v>112.69413997964216</v>
      </c>
      <c r="V53" s="88">
        <f t="shared" si="25"/>
        <v>113.49436492912848</v>
      </c>
      <c r="W53" s="88">
        <f t="shared" si="25"/>
        <v>114.2945898786148</v>
      </c>
      <c r="X53" s="88">
        <f t="shared" si="25"/>
        <v>115.09481482810115</v>
      </c>
      <c r="Y53" s="88">
        <f t="shared" si="25"/>
        <v>116.48740956699125</v>
      </c>
      <c r="Z53" s="88">
        <f t="shared" si="25"/>
        <v>117.88000430588134</v>
      </c>
      <c r="AA53" s="88">
        <f t="shared" si="25"/>
        <v>119.27259904477144</v>
      </c>
      <c r="AB53" s="88">
        <f t="shared" si="25"/>
        <v>120.66519378366154</v>
      </c>
      <c r="AC53" s="88">
        <f t="shared" si="25"/>
        <v>122.0577885225516</v>
      </c>
      <c r="AD53" s="88">
        <f t="shared" si="25"/>
        <v>123.75905851843197</v>
      </c>
      <c r="AE53" s="88">
        <f t="shared" si="25"/>
        <v>125.46032851431234</v>
      </c>
      <c r="AF53" s="88">
        <f t="shared" si="25"/>
        <v>127.1615985101927</v>
      </c>
      <c r="AG53" s="88">
        <f t="shared" si="25"/>
        <v>128.86286850607308</v>
      </c>
      <c r="AH53" s="88">
        <f t="shared" si="25"/>
        <v>130.56413850195347</v>
      </c>
      <c r="AI53" s="88">
        <f t="shared" si="25"/>
        <v>132.2193125227507</v>
      </c>
      <c r="AJ53" s="88">
        <f t="shared" si="25"/>
        <v>133.87448654354793</v>
      </c>
      <c r="AK53" s="88">
        <f t="shared" si="25"/>
        <v>135.52966056434516</v>
      </c>
      <c r="AL53" s="88">
        <f t="shared" si="25"/>
        <v>137.1848345851424</v>
      </c>
      <c r="AM53" s="88">
        <f t="shared" si="25"/>
        <v>138.8400086059396</v>
      </c>
      <c r="AN53" s="88">
        <f t="shared" si="25"/>
        <v>140.44997012496867</v>
      </c>
      <c r="AO53" s="88">
        <f t="shared" si="25"/>
        <v>142.05993164399774</v>
      </c>
      <c r="AP53" s="88">
        <f t="shared" si="25"/>
        <v>143.66989316302681</v>
      </c>
      <c r="AQ53" s="88">
        <f t="shared" si="25"/>
        <v>145.27985468205588</v>
      </c>
      <c r="AR53" s="88">
        <f t="shared" si="25"/>
        <v>146.8898162010849</v>
      </c>
    </row>
    <row r="54" spans="1:55" s="88" customFormat="1">
      <c r="B54" s="88" t="s">
        <v>226</v>
      </c>
      <c r="C54" s="29" t="s">
        <v>220</v>
      </c>
      <c r="D54" s="88">
        <f>O93</f>
        <v>100</v>
      </c>
      <c r="E54" s="88">
        <f t="shared" ref="E54:AR54" si="26">P93</f>
        <v>98.97401065312981</v>
      </c>
      <c r="F54" s="88">
        <f t="shared" si="26"/>
        <v>97.948021306259619</v>
      </c>
      <c r="G54" s="88">
        <f t="shared" si="26"/>
        <v>96.922031959389415</v>
      </c>
      <c r="H54" s="88">
        <f t="shared" si="26"/>
        <v>97.496149640990495</v>
      </c>
      <c r="I54" s="88">
        <f t="shared" si="26"/>
        <v>98.070267322591576</v>
      </c>
      <c r="J54" s="88">
        <f t="shared" si="26"/>
        <v>99.28935704312353</v>
      </c>
      <c r="K54" s="88">
        <f t="shared" si="26"/>
        <v>100.50844676365548</v>
      </c>
      <c r="L54" s="88">
        <f t="shared" si="26"/>
        <v>101.72753648418744</v>
      </c>
      <c r="M54" s="88">
        <f t="shared" si="26"/>
        <v>102.94662620471939</v>
      </c>
      <c r="N54" s="88">
        <f t="shared" si="26"/>
        <v>104.16571592525135</v>
      </c>
      <c r="O54" s="88">
        <f t="shared" si="26"/>
        <v>105.55131075633498</v>
      </c>
      <c r="P54" s="88">
        <f t="shared" si="26"/>
        <v>106.93690558741862</v>
      </c>
      <c r="Q54" s="88">
        <f t="shared" si="26"/>
        <v>108.32250041850226</v>
      </c>
      <c r="R54" s="88">
        <f t="shared" si="26"/>
        <v>109.7080952495859</v>
      </c>
      <c r="S54" s="88">
        <f t="shared" si="26"/>
        <v>111.09369008066952</v>
      </c>
      <c r="T54" s="88">
        <f t="shared" si="26"/>
        <v>111.89391503015584</v>
      </c>
      <c r="U54" s="88">
        <f t="shared" si="26"/>
        <v>112.69413997964216</v>
      </c>
      <c r="V54" s="88">
        <f t="shared" si="26"/>
        <v>113.49436492912848</v>
      </c>
      <c r="W54" s="88">
        <f t="shared" si="26"/>
        <v>114.2945898786148</v>
      </c>
      <c r="X54" s="88">
        <f t="shared" si="26"/>
        <v>115.09481482810115</v>
      </c>
      <c r="Y54" s="88">
        <f t="shared" si="26"/>
        <v>116.48740956699125</v>
      </c>
      <c r="Z54" s="88">
        <f t="shared" si="26"/>
        <v>117.88000430588134</v>
      </c>
      <c r="AA54" s="88">
        <f t="shared" si="26"/>
        <v>119.27259904477144</v>
      </c>
      <c r="AB54" s="88">
        <f t="shared" si="26"/>
        <v>120.66519378366154</v>
      </c>
      <c r="AC54" s="88">
        <f t="shared" si="26"/>
        <v>122.0577885225516</v>
      </c>
      <c r="AD54" s="88">
        <f t="shared" si="26"/>
        <v>123.75905851843197</v>
      </c>
      <c r="AE54" s="88">
        <f t="shared" si="26"/>
        <v>125.46032851431234</v>
      </c>
      <c r="AF54" s="88">
        <f t="shared" si="26"/>
        <v>127.1615985101927</v>
      </c>
      <c r="AG54" s="88">
        <f t="shared" si="26"/>
        <v>128.86286850607308</v>
      </c>
      <c r="AH54" s="88">
        <f t="shared" si="26"/>
        <v>130.56413850195347</v>
      </c>
      <c r="AI54" s="88">
        <f t="shared" si="26"/>
        <v>132.2193125227507</v>
      </c>
      <c r="AJ54" s="88">
        <f t="shared" si="26"/>
        <v>133.87448654354793</v>
      </c>
      <c r="AK54" s="88">
        <f t="shared" si="26"/>
        <v>135.52966056434516</v>
      </c>
      <c r="AL54" s="88">
        <f t="shared" si="26"/>
        <v>137.1848345851424</v>
      </c>
      <c r="AM54" s="88">
        <f t="shared" si="26"/>
        <v>138.8400086059396</v>
      </c>
      <c r="AN54" s="88">
        <f t="shared" si="26"/>
        <v>140.44997012496867</v>
      </c>
      <c r="AO54" s="88">
        <f t="shared" si="26"/>
        <v>142.05993164399774</v>
      </c>
      <c r="AP54" s="88">
        <f t="shared" si="26"/>
        <v>143.66989316302681</v>
      </c>
      <c r="AQ54" s="88">
        <f t="shared" si="26"/>
        <v>145.27985468205588</v>
      </c>
      <c r="AR54" s="88">
        <f t="shared" si="26"/>
        <v>146.8898162010849</v>
      </c>
    </row>
    <row r="55" spans="1:55" s="88" customFormat="1"/>
    <row r="56" spans="1:55" s="65" customFormat="1">
      <c r="A56" s="67" t="s">
        <v>241</v>
      </c>
      <c r="B56" s="60"/>
      <c r="C56" s="60"/>
      <c r="D56" s="60"/>
      <c r="E56" s="60"/>
      <c r="F56" s="60"/>
      <c r="G56" s="60"/>
      <c r="H56" s="60"/>
      <c r="I56" s="60"/>
      <c r="J56" s="60"/>
      <c r="K56" s="60"/>
      <c r="L56" s="60"/>
      <c r="M56" s="60"/>
    </row>
    <row r="57" spans="1:55">
      <c r="A57" s="58" t="s">
        <v>132</v>
      </c>
    </row>
    <row r="58" spans="1:55" s="62" customFormat="1">
      <c r="A58" s="38" t="s">
        <v>133</v>
      </c>
    </row>
    <row r="59" spans="1:55" s="62" customFormat="1">
      <c r="A59" s="38" t="s">
        <v>134</v>
      </c>
    </row>
    <row r="60" spans="1:55" s="62" customFormat="1">
      <c r="A60" s="38" t="s">
        <v>310</v>
      </c>
    </row>
    <row r="61" spans="1:55" s="64" customFormat="1">
      <c r="A61" t="s">
        <v>311</v>
      </c>
    </row>
    <row r="62" spans="1:55" s="64" customFormat="1"/>
    <row r="63" spans="1:55">
      <c r="C63">
        <v>2010</v>
      </c>
      <c r="D63" s="57">
        <v>2013</v>
      </c>
      <c r="E63" s="57">
        <v>2015</v>
      </c>
      <c r="F63" s="57">
        <v>2020</v>
      </c>
      <c r="G63" s="57">
        <v>2025</v>
      </c>
      <c r="H63" s="57">
        <v>2030</v>
      </c>
      <c r="I63" s="57">
        <v>2035</v>
      </c>
      <c r="J63" s="57">
        <v>2040</v>
      </c>
      <c r="K63" s="57">
        <v>2045</v>
      </c>
      <c r="L63" s="57">
        <v>2050</v>
      </c>
      <c r="O63" s="27">
        <v>2010</v>
      </c>
      <c r="P63" s="27">
        <v>2011</v>
      </c>
      <c r="Q63" s="27">
        <v>2012</v>
      </c>
      <c r="R63" s="27">
        <v>2013</v>
      </c>
      <c r="S63" s="27">
        <v>2014</v>
      </c>
      <c r="T63" s="27">
        <v>2015</v>
      </c>
      <c r="U63" s="27">
        <v>2016</v>
      </c>
      <c r="V63" s="27">
        <v>2017</v>
      </c>
      <c r="W63" s="27">
        <v>2018</v>
      </c>
      <c r="X63" s="27">
        <v>2019</v>
      </c>
      <c r="Y63" s="27">
        <v>2020</v>
      </c>
      <c r="Z63" s="27">
        <v>2021</v>
      </c>
      <c r="AA63" s="27">
        <v>2022</v>
      </c>
      <c r="AB63" s="27">
        <v>2023</v>
      </c>
      <c r="AC63" s="27">
        <v>2024</v>
      </c>
      <c r="AD63" s="27">
        <v>2025</v>
      </c>
      <c r="AE63" s="27">
        <v>2026</v>
      </c>
      <c r="AF63" s="27">
        <v>2027</v>
      </c>
      <c r="AG63" s="27">
        <v>2028</v>
      </c>
      <c r="AH63" s="27">
        <v>2029</v>
      </c>
      <c r="AI63" s="27">
        <v>2030</v>
      </c>
      <c r="AJ63" s="27">
        <v>2031</v>
      </c>
      <c r="AK63" s="27">
        <v>2032</v>
      </c>
      <c r="AL63" s="27">
        <v>2033</v>
      </c>
      <c r="AM63" s="27">
        <v>2034</v>
      </c>
      <c r="AN63" s="27">
        <v>2035</v>
      </c>
      <c r="AO63" s="27">
        <v>2036</v>
      </c>
      <c r="AP63" s="27">
        <v>2037</v>
      </c>
      <c r="AQ63" s="27">
        <v>2038</v>
      </c>
      <c r="AR63" s="27">
        <v>2039</v>
      </c>
      <c r="AS63" s="27">
        <v>2040</v>
      </c>
      <c r="AT63" s="27">
        <v>2041</v>
      </c>
      <c r="AU63" s="27">
        <v>2042</v>
      </c>
      <c r="AV63" s="27">
        <v>2043</v>
      </c>
      <c r="AW63" s="27">
        <v>2044</v>
      </c>
      <c r="AX63" s="27">
        <v>2045</v>
      </c>
      <c r="AY63" s="27">
        <v>2046</v>
      </c>
      <c r="AZ63" s="27">
        <v>2047</v>
      </c>
      <c r="BA63" s="27">
        <v>2048</v>
      </c>
      <c r="BB63" s="27">
        <v>2049</v>
      </c>
      <c r="BC63" s="28">
        <v>2050</v>
      </c>
    </row>
    <row r="64" spans="1:55">
      <c r="A64" s="89" t="s">
        <v>232</v>
      </c>
      <c r="B64" t="s">
        <v>135</v>
      </c>
      <c r="C64" s="149"/>
      <c r="D64" s="148">
        <v>100</v>
      </c>
      <c r="E64" s="148">
        <v>100.12249136517906</v>
      </c>
      <c r="F64" s="148">
        <v>101.16448589972644</v>
      </c>
      <c r="G64" s="148">
        <v>102.38332965510864</v>
      </c>
      <c r="H64" s="148">
        <v>103.56950799710178</v>
      </c>
      <c r="I64" s="148">
        <v>104.25766105024013</v>
      </c>
      <c r="J64" s="148">
        <v>104.95230350856228</v>
      </c>
      <c r="K64" s="148">
        <v>105.67587771624036</v>
      </c>
      <c r="L64" s="148">
        <v>106.46223397044669</v>
      </c>
    </row>
    <row r="65" spans="1:55">
      <c r="A65" s="74" t="s">
        <v>143</v>
      </c>
      <c r="B65" t="s">
        <v>230</v>
      </c>
      <c r="C65" s="150"/>
      <c r="D65" s="148"/>
      <c r="E65" s="148"/>
      <c r="F65" s="148"/>
      <c r="G65" s="148"/>
      <c r="H65" s="148"/>
      <c r="I65" s="148"/>
      <c r="J65" s="148"/>
      <c r="K65" s="148"/>
      <c r="L65" s="148"/>
    </row>
    <row r="66" spans="1:55">
      <c r="B66" s="88" t="s">
        <v>231</v>
      </c>
      <c r="C66" s="150"/>
      <c r="D66" s="61"/>
      <c r="E66" s="61"/>
      <c r="F66" s="148"/>
      <c r="G66" s="148"/>
      <c r="H66" s="148"/>
      <c r="I66" s="148"/>
      <c r="J66" s="148"/>
      <c r="K66" s="148"/>
      <c r="L66" s="148"/>
    </row>
    <row r="67" spans="1:55">
      <c r="B67" t="s">
        <v>131</v>
      </c>
      <c r="C67" s="69">
        <f>I124</f>
        <v>97.205214299822245</v>
      </c>
      <c r="D67" s="59">
        <v>100</v>
      </c>
      <c r="E67" s="59">
        <v>98.755835345249039</v>
      </c>
      <c r="F67" s="59">
        <v>98.764666519676112</v>
      </c>
      <c r="G67" s="59">
        <v>102.93930900744708</v>
      </c>
      <c r="H67" s="59">
        <v>100.99520533926739</v>
      </c>
      <c r="I67" s="59">
        <v>99.65332475606013</v>
      </c>
      <c r="J67" s="59">
        <v>100.83757358284467</v>
      </c>
      <c r="K67" s="59">
        <v>96.692927068211162</v>
      </c>
      <c r="L67" s="59">
        <v>95.993571808370774</v>
      </c>
      <c r="O67" s="76">
        <f>C67/$C67*100</f>
        <v>100</v>
      </c>
      <c r="P67" s="77">
        <f>O67+($R67-$O67)/(COLUMN($R67)-COLUMN($O67))</f>
        <v>100.95837989772765</v>
      </c>
      <c r="Q67" s="77">
        <f>P67+($R67-$O67)/(COLUMN($R67)-COLUMN($O67))</f>
        <v>101.91675979545531</v>
      </c>
      <c r="R67" s="76">
        <f>D67/$C67*100</f>
        <v>102.87513969318296</v>
      </c>
      <c r="S67" s="77">
        <f>R67+($T67-$R67)/(COLUMN($T67)-COLUMN($R67))</f>
        <v>102.23517162988884</v>
      </c>
      <c r="T67" s="76">
        <f>E67/$C67*100</f>
        <v>101.59520356659471</v>
      </c>
      <c r="U67" s="77">
        <f>T67+($Y67-$T67)/(COLUMN($Y67)-COLUMN($T67))</f>
        <v>101.59702058320039</v>
      </c>
      <c r="V67" s="77">
        <f t="shared" ref="V67:X68" si="27">U67+($Y67-$T67)/(COLUMN($Y67)-COLUMN($T67))</f>
        <v>101.59883759980607</v>
      </c>
      <c r="W67" s="77">
        <f t="shared" si="27"/>
        <v>101.60065461641176</v>
      </c>
      <c r="X67" s="77">
        <f t="shared" si="27"/>
        <v>101.60247163301744</v>
      </c>
      <c r="Y67" s="76">
        <f>F67/$C67*100</f>
        <v>101.6042886496231</v>
      </c>
      <c r="Z67" s="77">
        <f>Y67+($AD67-$Y67)/(COLUMN($AD67)-COLUMN($Y67))</f>
        <v>102.46322250782018</v>
      </c>
      <c r="AA67" s="77">
        <f t="shared" ref="AA67:AC68" si="28">Z67+($AD67-$Y67)/(COLUMN($AD67)-COLUMN($Y67))</f>
        <v>103.32215636601725</v>
      </c>
      <c r="AB67" s="77">
        <f t="shared" si="28"/>
        <v>104.18109022421433</v>
      </c>
      <c r="AC67" s="77">
        <f t="shared" si="28"/>
        <v>105.04002408241141</v>
      </c>
      <c r="AD67" s="76">
        <f>G67/$C67*100</f>
        <v>105.89895794060847</v>
      </c>
      <c r="AE67" s="77">
        <f>AD67+(AI67-AD67)/(COLUMN(AI67)-COLUMN(AD67))</f>
        <v>105.49895806772444</v>
      </c>
      <c r="AF67" s="77">
        <f>AE67+(AI67-AD67)/(COLUMN(AI67)-COLUMN(AD67))</f>
        <v>105.09895819484042</v>
      </c>
      <c r="AG67" s="77">
        <f>AF67+(AI67-AD67)/(COLUMN(AI67)-COLUMN(AD67))</f>
        <v>104.6989583219564</v>
      </c>
      <c r="AH67" s="77">
        <f>AG67+(AI67-AD67)/(COLUMN(AI67)-COLUMN(AD67))</f>
        <v>104.29895844907237</v>
      </c>
      <c r="AI67" s="76">
        <f>H67/$C67*100</f>
        <v>103.89895857618832</v>
      </c>
      <c r="AJ67" s="77">
        <f>AI67+(AN67-AI67)/(COLUMN(AN67)-COLUMN(AI67))</f>
        <v>103.62286627129028</v>
      </c>
      <c r="AK67" s="77">
        <f>AJ67+(AN67-AI67)/(COLUMN(AN67)-COLUMN(AI67))</f>
        <v>103.34677396639223</v>
      </c>
      <c r="AL67" s="77">
        <f>AK67+(AN67-AI67)/(COLUMN(AN67)-COLUMN(AI67))</f>
        <v>103.07068166149419</v>
      </c>
      <c r="AM67" s="77">
        <f>AL67+(AN67-AI67)/(COLUMN(AN67)-COLUMN(AI67))</f>
        <v>102.79458935659615</v>
      </c>
      <c r="AN67" s="76">
        <f>I67/$C67*100</f>
        <v>102.51849705169813</v>
      </c>
      <c r="AO67" s="77">
        <f>AN67+(AS67-AN67)/(COLUMN(AS67)-COLUMN(AN67))</f>
        <v>102.76215657867203</v>
      </c>
      <c r="AP67" s="77">
        <f>AO67+(AS67-AN67)/(COLUMN(AS67)-COLUMN(AN67))</f>
        <v>103.00581610564593</v>
      </c>
      <c r="AQ67" s="77">
        <f>AP67+(AS67-AN67)/(COLUMN(AS67)-COLUMN(AN67))</f>
        <v>103.24947563261983</v>
      </c>
      <c r="AR67" s="77">
        <f>AQ67+(AS67-AN67)/(COLUMN(AS67)-COLUMN(AN67))</f>
        <v>103.49313515959373</v>
      </c>
      <c r="AS67" s="76">
        <f>J67/$C67*100</f>
        <v>103.73679468656762</v>
      </c>
      <c r="AT67" s="77">
        <f>AS67+(AX67-AS67)/(COLUMN(AX67)-COLUMN(AS67))</f>
        <v>102.88403250822405</v>
      </c>
      <c r="AU67" s="77">
        <f>AT67+(AX67-AS67)/(COLUMN(AX67)-COLUMN(AS67))</f>
        <v>102.03127032988048</v>
      </c>
      <c r="AV67" s="77">
        <f>AU67+(AX67-AS67)/(COLUMN(AX67)-COLUMN(AS67))</f>
        <v>101.17850815153692</v>
      </c>
      <c r="AW67" s="77">
        <f>AV67+(AX67-AS67)/(COLUMN(AX67)-COLUMN(AS67))</f>
        <v>100.32574597319335</v>
      </c>
      <c r="AX67" s="76">
        <f>K67/$C67*100</f>
        <v>99.472983794849753</v>
      </c>
      <c r="AY67" s="77">
        <f>AX67+(BC67-AX67)/(COLUMN(BC67)-COLUMN(AX67))</f>
        <v>99.329091254747269</v>
      </c>
      <c r="AZ67" s="77">
        <f>AY67+(BC67-AX67)/(COLUMN(BC67)-COLUMN(AX67))</f>
        <v>99.185198714644784</v>
      </c>
      <c r="BA67" s="77">
        <f>AZ67+(BC67-AX67)/(COLUMN(BC67)-COLUMN(AX67))</f>
        <v>99.041306174542299</v>
      </c>
      <c r="BB67" s="77">
        <f>BA67+(BC67-AX67)/(COLUMN(BC67)-COLUMN(AX67))</f>
        <v>98.897413634439815</v>
      </c>
      <c r="BC67" s="76">
        <f>L67/$C67*100</f>
        <v>98.753521094337344</v>
      </c>
    </row>
    <row r="68" spans="1:55">
      <c r="B68" t="s">
        <v>130</v>
      </c>
      <c r="C68" s="69">
        <f>C67</f>
        <v>97.205214299822245</v>
      </c>
      <c r="D68" s="59">
        <v>100</v>
      </c>
      <c r="E68" s="59">
        <v>98.755835345249039</v>
      </c>
      <c r="F68" s="59">
        <v>98.529830583289339</v>
      </c>
      <c r="G68" s="59">
        <v>98.299203061675328</v>
      </c>
      <c r="H68" s="59">
        <v>98.136997246189623</v>
      </c>
      <c r="I68" s="59">
        <v>93.857672020201733</v>
      </c>
      <c r="J68" s="59">
        <v>90.158824829657021</v>
      </c>
      <c r="K68" s="59">
        <v>86.711951747424322</v>
      </c>
      <c r="L68" s="59">
        <v>82.446415487411031</v>
      </c>
      <c r="O68" s="80">
        <f>C68/$C68*100</f>
        <v>100</v>
      </c>
      <c r="P68" s="81">
        <f>O68+($R68-$O68)/(COLUMN($R68)-COLUMN($O68))</f>
        <v>100.95837989772765</v>
      </c>
      <c r="Q68" s="81">
        <f>P68+($R68-$O68)/(COLUMN($R68)-COLUMN($O68))</f>
        <v>101.91675979545531</v>
      </c>
      <c r="R68" s="80">
        <f>D68/$C68*100</f>
        <v>102.87513969318296</v>
      </c>
      <c r="S68" s="81">
        <f>R68+($T68-$R68)/(COLUMN($T68)-COLUMN($R68))</f>
        <v>102.23517162988884</v>
      </c>
      <c r="T68" s="80">
        <f>E68/$C68*100</f>
        <v>101.59520356659471</v>
      </c>
      <c r="U68" s="81">
        <f>T68+($Y68-$T68)/(COLUMN($Y68)-COLUMN($T68))</f>
        <v>101.54870302367885</v>
      </c>
      <c r="V68" s="81">
        <f t="shared" si="27"/>
        <v>101.502202480763</v>
      </c>
      <c r="W68" s="81">
        <f t="shared" si="27"/>
        <v>101.45570193784715</v>
      </c>
      <c r="X68" s="81">
        <f t="shared" si="27"/>
        <v>101.4092013949313</v>
      </c>
      <c r="Y68" s="80">
        <f>F68/$C68*100</f>
        <v>101.36270085201542</v>
      </c>
      <c r="Z68" s="81">
        <f>Y68+($AD68-$Y68)/(COLUMN($AD68)-COLUMN($Y68))</f>
        <v>101.31524917500916</v>
      </c>
      <c r="AA68" s="81">
        <f t="shared" si="28"/>
        <v>101.26779749800289</v>
      </c>
      <c r="AB68" s="81">
        <f t="shared" si="28"/>
        <v>101.22034582099663</v>
      </c>
      <c r="AC68" s="81">
        <f t="shared" si="28"/>
        <v>101.17289414399036</v>
      </c>
      <c r="AD68" s="80">
        <f>G68/$C68*100</f>
        <v>101.12544246698407</v>
      </c>
      <c r="AE68" s="81">
        <f>AD68+(AI68-AD68)/(COLUMN(AI68)-COLUMN(AD68))</f>
        <v>101.09206857512979</v>
      </c>
      <c r="AF68" s="81">
        <f>AE68+(AI68-AD68)/(COLUMN(AI68)-COLUMN(AD68))</f>
        <v>101.0586946832755</v>
      </c>
      <c r="AG68" s="81">
        <f>AF68+(AI68-AD68)/(COLUMN(AI68)-COLUMN(AD68))</f>
        <v>101.02532079142122</v>
      </c>
      <c r="AH68" s="81">
        <f>AG68+(AI68-AD68)/(COLUMN(AI68)-COLUMN(AD68))</f>
        <v>100.99194689956694</v>
      </c>
      <c r="AI68" s="80">
        <f>H68/$C68*100</f>
        <v>100.95857300771269</v>
      </c>
      <c r="AJ68" s="81">
        <f>AI68+(AN68-AI68)/(COLUMN(AN68)-COLUMN(AI68))</f>
        <v>100.07810064688056</v>
      </c>
      <c r="AK68" s="81">
        <f>AJ68+(AN68-AI68)/(COLUMN(AN68)-COLUMN(AI68))</f>
        <v>99.197628286048428</v>
      </c>
      <c r="AL68" s="81">
        <f>AK68+(AN68-AI68)/(COLUMN(AN68)-COLUMN(AI68))</f>
        <v>98.317155925216298</v>
      </c>
      <c r="AM68" s="81">
        <f>AL68+(AN68-AI68)/(COLUMN(AN68)-COLUMN(AI68))</f>
        <v>97.436683564384168</v>
      </c>
      <c r="AN68" s="80">
        <f>I68/$C68*100</f>
        <v>96.556211203552039</v>
      </c>
      <c r="AO68" s="81">
        <f>AN68+(AS68-AN68)/(COLUMN(AS68)-COLUMN(AN68))</f>
        <v>95.795172360689989</v>
      </c>
      <c r="AP68" s="81">
        <f>AO68+(AS68-AN68)/(COLUMN(AS68)-COLUMN(AN68))</f>
        <v>95.034133517827939</v>
      </c>
      <c r="AQ68" s="81">
        <f>AP68+(AS68-AN68)/(COLUMN(AS68)-COLUMN(AN68))</f>
        <v>94.27309467496589</v>
      </c>
      <c r="AR68" s="81">
        <f>AQ68+(AS68-AN68)/(COLUMN(AS68)-COLUMN(AN68))</f>
        <v>93.51205583210384</v>
      </c>
      <c r="AS68" s="80">
        <f>J68/$C68*100</f>
        <v>92.751016989241791</v>
      </c>
      <c r="AT68" s="81">
        <f>AS68+(AX68-AS68)/(COLUMN(AX68)-COLUMN(AS68))</f>
        <v>92.041821889563067</v>
      </c>
      <c r="AU68" s="81">
        <f>AT68+(AX68-AS68)/(COLUMN(AX68)-COLUMN(AS68))</f>
        <v>91.332626789884344</v>
      </c>
      <c r="AV68" s="81">
        <f>AU68+(AX68-AS68)/(COLUMN(AX68)-COLUMN(AS68))</f>
        <v>90.623431690205621</v>
      </c>
      <c r="AW68" s="81">
        <f>AV68+(AX68-AS68)/(COLUMN(AX68)-COLUMN(AS68))</f>
        <v>89.914236590526897</v>
      </c>
      <c r="AX68" s="80">
        <f>K68/$C68*100</f>
        <v>89.205041490848174</v>
      </c>
      <c r="AY68" s="81">
        <f>AX68+(BC68-AX68)/(COLUMN(BC68)-COLUMN(AX68))</f>
        <v>88.327406213617763</v>
      </c>
      <c r="AZ68" s="81">
        <f>AY68+(BC68-AX68)/(COLUMN(BC68)-COLUMN(AX68))</f>
        <v>87.449770936387353</v>
      </c>
      <c r="BA68" s="81">
        <f>AZ68+(BC68-AX68)/(COLUMN(BC68)-COLUMN(AX68))</f>
        <v>86.572135659156942</v>
      </c>
      <c r="BB68" s="81">
        <f>BA68+(BC68-AX68)/(COLUMN(BC68)-COLUMN(AX68))</f>
        <v>85.694500381926531</v>
      </c>
      <c r="BC68" s="80">
        <f>L68/$C68*100</f>
        <v>84.816865104696134</v>
      </c>
    </row>
    <row r="69" spans="1:55">
      <c r="A69" s="76" t="s">
        <v>234</v>
      </c>
      <c r="B69" s="66" t="s">
        <v>135</v>
      </c>
      <c r="C69" s="149"/>
      <c r="D69" s="148">
        <v>100</v>
      </c>
      <c r="E69" s="148">
        <v>99.658901914322414</v>
      </c>
      <c r="F69" s="148">
        <v>98.806156700131154</v>
      </c>
      <c r="G69" s="148">
        <v>97.953411485939895</v>
      </c>
      <c r="H69" s="148">
        <v>97.100666271754093</v>
      </c>
      <c r="I69" s="148">
        <v>96.247921057562863</v>
      </c>
      <c r="J69" s="148">
        <v>95.395175843371462</v>
      </c>
      <c r="K69" s="148">
        <v>94.542430629185787</v>
      </c>
      <c r="L69" s="148">
        <v>93.689685414994543</v>
      </c>
      <c r="O69" s="76"/>
      <c r="R69" s="76"/>
      <c r="T69" s="76"/>
      <c r="Y69" s="76"/>
      <c r="AD69" s="76"/>
      <c r="AI69" s="76"/>
      <c r="AN69" s="76"/>
      <c r="AS69" s="76"/>
      <c r="AX69" s="76"/>
      <c r="BC69" s="76"/>
    </row>
    <row r="70" spans="1:55">
      <c r="B70" s="88" t="s">
        <v>233</v>
      </c>
      <c r="C70" s="150"/>
      <c r="D70" s="78"/>
      <c r="E70" s="78"/>
      <c r="F70" s="78"/>
      <c r="G70" s="78"/>
      <c r="H70" s="78"/>
      <c r="I70" s="78"/>
      <c r="J70" s="78"/>
      <c r="K70" s="78"/>
      <c r="L70" s="78"/>
      <c r="O70" s="76"/>
      <c r="R70" s="76"/>
      <c r="T70" s="76"/>
      <c r="Y70" s="76"/>
      <c r="AD70" s="76"/>
      <c r="AI70" s="76"/>
      <c r="AN70" s="76"/>
      <c r="AS70" s="76"/>
      <c r="AX70" s="76"/>
      <c r="BC70" s="76"/>
    </row>
    <row r="71" spans="1:55">
      <c r="B71" s="88" t="s">
        <v>231</v>
      </c>
      <c r="C71" s="150"/>
      <c r="D71" s="78"/>
      <c r="E71" s="78"/>
      <c r="F71" s="78"/>
      <c r="G71" s="78"/>
      <c r="H71" s="78"/>
      <c r="I71" s="78"/>
      <c r="J71" s="78"/>
      <c r="K71" s="78"/>
      <c r="L71" s="78"/>
      <c r="O71" s="76"/>
      <c r="R71" s="76"/>
      <c r="T71" s="76"/>
      <c r="Y71" s="76"/>
      <c r="AD71" s="76"/>
      <c r="AI71" s="76"/>
      <c r="AN71" s="76"/>
      <c r="AS71" s="76"/>
      <c r="AX71" s="76"/>
      <c r="BC71" s="76"/>
    </row>
    <row r="72" spans="1:55">
      <c r="B72" s="63" t="s">
        <v>131</v>
      </c>
      <c r="C72" s="69">
        <f>N124</f>
        <v>96.070320579110643</v>
      </c>
      <c r="D72" s="59">
        <v>100</v>
      </c>
      <c r="E72" s="59">
        <v>93.053711903913467</v>
      </c>
      <c r="F72" s="59">
        <v>88.146884928360222</v>
      </c>
      <c r="G72" s="59">
        <v>83.240057952807007</v>
      </c>
      <c r="H72" s="59">
        <v>80.427442820630802</v>
      </c>
      <c r="I72" s="59">
        <v>77.669698221569647</v>
      </c>
      <c r="J72" s="59">
        <v>75.710461784985057</v>
      </c>
      <c r="K72" s="59">
        <v>76.290705109312668</v>
      </c>
      <c r="L72" s="59">
        <v>76.916819789855353</v>
      </c>
      <c r="N72" s="70"/>
      <c r="O72" s="76">
        <f>C72/$C72*100</f>
        <v>100</v>
      </c>
      <c r="P72" s="77">
        <f>O72+($R72-$O72)/(COLUMN($R72)-COLUMN($O72))</f>
        <v>101.36347326874775</v>
      </c>
      <c r="Q72" s="77">
        <f>P72+($R72-$O72)/(COLUMN($R72)-COLUMN($O72))</f>
        <v>102.72694653749551</v>
      </c>
      <c r="R72" s="76">
        <f>D72/$C72*100</f>
        <v>104.09041980624328</v>
      </c>
      <c r="S72" s="77">
        <f>R72+($T72-$R72)/(COLUMN($T72)-COLUMN($R72))</f>
        <v>100.47520958615949</v>
      </c>
      <c r="T72" s="76">
        <f>E72/$C72*100</f>
        <v>96.859999366075712</v>
      </c>
      <c r="U72" s="77">
        <f>T72+($Y72-$T72)/(COLUMN($Y72)-COLUMN($T72))</f>
        <v>95.838492006471839</v>
      </c>
      <c r="V72" s="77">
        <f t="shared" ref="V72:X73" si="29">U72+($Y72-$T72)/(COLUMN($Y72)-COLUMN($T72))</f>
        <v>94.816984646867965</v>
      </c>
      <c r="W72" s="77">
        <f t="shared" si="29"/>
        <v>93.795477287264092</v>
      </c>
      <c r="X72" s="77">
        <f t="shared" si="29"/>
        <v>92.773969927660218</v>
      </c>
      <c r="Y72" s="76">
        <f>F72/$C72*100</f>
        <v>91.752462568056345</v>
      </c>
      <c r="Z72" s="77">
        <f>Y72+($AD72-$Y72)/(COLUMN($AD72)-COLUMN($Y72))</f>
        <v>90.730955208452471</v>
      </c>
      <c r="AA72" s="77">
        <f t="shared" ref="AA72:AC73" si="30">Z72+($AD72-$Y72)/(COLUMN($AD72)-COLUMN($Y72))</f>
        <v>89.709447848848598</v>
      </c>
      <c r="AB72" s="77">
        <f t="shared" si="30"/>
        <v>88.687940489244724</v>
      </c>
      <c r="AC72" s="77">
        <f t="shared" si="30"/>
        <v>87.666433129640851</v>
      </c>
      <c r="AD72" s="76">
        <f>G72/$C72*100</f>
        <v>86.644925770037005</v>
      </c>
      <c r="AE72" s="77">
        <f>AD72+(AI72-AD72)/(COLUMN(AI72)-COLUMN(AD72))</f>
        <v>86.059393190313784</v>
      </c>
      <c r="AF72" s="77">
        <f>AE72+(AI72-AD72)/(COLUMN(AI72)-COLUMN(AD72))</f>
        <v>85.473860610590563</v>
      </c>
      <c r="AG72" s="77">
        <f>AF72+(AI72-AD72)/(COLUMN(AI72)-COLUMN(AD72))</f>
        <v>84.888328030867342</v>
      </c>
      <c r="AH72" s="77">
        <f>AG72+(AI72-AD72)/(COLUMN(AI72)-COLUMN(AD72))</f>
        <v>84.302795451144121</v>
      </c>
      <c r="AI72" s="76">
        <f>H72/$C72*100</f>
        <v>83.717262871420871</v>
      </c>
      <c r="AJ72" s="77">
        <f>AI72+(AN72-AI72)/(COLUMN(AN72)-COLUMN(AI72))</f>
        <v>83.143153285351517</v>
      </c>
      <c r="AK72" s="77">
        <f>AJ72+(AN72-AI72)/(COLUMN(AN72)-COLUMN(AI72))</f>
        <v>82.569043699282162</v>
      </c>
      <c r="AL72" s="77">
        <f>AK72+(AN72-AI72)/(COLUMN(AN72)-COLUMN(AI72))</f>
        <v>81.994934113212807</v>
      </c>
      <c r="AM72" s="77">
        <f>AL72+(AN72-AI72)/(COLUMN(AN72)-COLUMN(AI72))</f>
        <v>81.420824527143452</v>
      </c>
      <c r="AN72" s="76">
        <f>I72/$C72*100</f>
        <v>80.846714941074111</v>
      </c>
      <c r="AO72" s="77">
        <f>AN72+(AS72-AN72)/(COLUMN(AS72)-COLUMN(AN72))</f>
        <v>80.438839454706553</v>
      </c>
      <c r="AP72" s="77">
        <f>AO72+(AS72-AN72)/(COLUMN(AS72)-COLUMN(AN72))</f>
        <v>80.030963968338995</v>
      </c>
      <c r="AQ72" s="77">
        <f>AP72+(AS72-AN72)/(COLUMN(AS72)-COLUMN(AN72))</f>
        <v>79.623088481971436</v>
      </c>
      <c r="AR72" s="77">
        <f>AQ72+(AS72-AN72)/(COLUMN(AS72)-COLUMN(AN72))</f>
        <v>79.215212995603878</v>
      </c>
      <c r="AS72" s="76">
        <f>J72/$C72*100</f>
        <v>78.807337509236348</v>
      </c>
      <c r="AT72" s="77">
        <f>AS72+(AX72-AS72)/(COLUMN(AX72)-COLUMN(AS72))</f>
        <v>78.928133051674408</v>
      </c>
      <c r="AU72" s="77">
        <f>AT72+(AX72-AS72)/(COLUMN(AX72)-COLUMN(AS72))</f>
        <v>79.048928594112468</v>
      </c>
      <c r="AV72" s="77">
        <f>AU72+(AX72-AS72)/(COLUMN(AX72)-COLUMN(AS72))</f>
        <v>79.169724136550528</v>
      </c>
      <c r="AW72" s="77">
        <f>AV72+(AX72-AS72)/(COLUMN(AX72)-COLUMN(AS72))</f>
        <v>79.290519678988588</v>
      </c>
      <c r="AX72" s="76">
        <f>K72/$C72*100</f>
        <v>79.411315221426648</v>
      </c>
      <c r="AY72" s="77">
        <f>AX72+(BC72-AX72)/(COLUMN(BC72)-COLUMN(AX72))</f>
        <v>79.54166030131573</v>
      </c>
      <c r="AZ72" s="77">
        <f>AY72+(BC72-AX72)/(COLUMN(BC72)-COLUMN(AX72))</f>
        <v>79.672005381204812</v>
      </c>
      <c r="BA72" s="77">
        <f>AZ72+(BC72-AX72)/(COLUMN(BC72)-COLUMN(AX72))</f>
        <v>79.802350461093894</v>
      </c>
      <c r="BB72" s="77">
        <f>BA72+(BC72-AX72)/(COLUMN(BC72)-COLUMN(AX72))</f>
        <v>79.932695540982976</v>
      </c>
      <c r="BC72" s="76">
        <f>L72/$C72*100</f>
        <v>80.063040620872044</v>
      </c>
    </row>
    <row r="73" spans="1:55">
      <c r="B73" s="63" t="s">
        <v>130</v>
      </c>
      <c r="C73" s="69">
        <f>C72</f>
        <v>96.070320579110643</v>
      </c>
      <c r="D73" s="59">
        <v>100</v>
      </c>
      <c r="E73" s="59">
        <v>93.053711903913467</v>
      </c>
      <c r="F73" s="59">
        <v>82.789441922133449</v>
      </c>
      <c r="G73" s="59">
        <v>77.263123869483309</v>
      </c>
      <c r="H73" s="59">
        <v>75.758058222298644</v>
      </c>
      <c r="I73" s="59">
        <v>75.188936077349268</v>
      </c>
      <c r="J73" s="59">
        <v>74.25075339617689</v>
      </c>
      <c r="K73" s="59">
        <v>72.318820622829151</v>
      </c>
      <c r="L73" s="59">
        <v>70.899750600645845</v>
      </c>
      <c r="O73" s="80">
        <f>C73/$C73*100</f>
        <v>100</v>
      </c>
      <c r="P73" s="81">
        <f>O73+($R73-$O73)/(COLUMN($R73)-COLUMN($O73))</f>
        <v>101.36347326874775</v>
      </c>
      <c r="Q73" s="81">
        <f>P73+($R73-$O73)/(COLUMN($R73)-COLUMN($O73))</f>
        <v>102.72694653749551</v>
      </c>
      <c r="R73" s="80">
        <f>D73/$C73*100</f>
        <v>104.09041980624328</v>
      </c>
      <c r="S73" s="81">
        <f>R73+($T73-$R73)/(COLUMN($T73)-COLUMN($R73))</f>
        <v>100.47520958615949</v>
      </c>
      <c r="T73" s="80">
        <f>E73/$C73*100</f>
        <v>96.859999366075712</v>
      </c>
      <c r="U73" s="81">
        <f>T73+($Y73-$T73)/(COLUMN($Y73)-COLUMN($T73))</f>
        <v>94.7231750232595</v>
      </c>
      <c r="V73" s="81">
        <f t="shared" si="29"/>
        <v>92.586350680443289</v>
      </c>
      <c r="W73" s="81">
        <f t="shared" si="29"/>
        <v>90.449526337627077</v>
      </c>
      <c r="X73" s="81">
        <f t="shared" si="29"/>
        <v>88.312701994810865</v>
      </c>
      <c r="Y73" s="80">
        <f>F73/$C73*100</f>
        <v>86.175877651994668</v>
      </c>
      <c r="Z73" s="81">
        <f>Y73+($AD73-$Y73)/(COLUMN($AD73)-COLUMN($Y73))</f>
        <v>85.025404119828323</v>
      </c>
      <c r="AA73" s="81">
        <f t="shared" si="30"/>
        <v>83.874930587661979</v>
      </c>
      <c r="AB73" s="81">
        <f t="shared" si="30"/>
        <v>82.724457055495634</v>
      </c>
      <c r="AC73" s="81">
        <f t="shared" si="30"/>
        <v>81.573983523329289</v>
      </c>
      <c r="AD73" s="80">
        <f>G73/$C73*100</f>
        <v>80.423509991162931</v>
      </c>
      <c r="AE73" s="81">
        <f>AD73+(AI73-AD73)/(COLUMN(AI73)-COLUMN(AD73))</f>
        <v>80.110184161060118</v>
      </c>
      <c r="AF73" s="81">
        <f>AE73+(AI73-AD73)/(COLUMN(AI73)-COLUMN(AD73))</f>
        <v>79.796858330957306</v>
      </c>
      <c r="AG73" s="81">
        <f>AF73+(AI73-AD73)/(COLUMN(AI73)-COLUMN(AD73))</f>
        <v>79.483532500854494</v>
      </c>
      <c r="AH73" s="81">
        <f>AG73+(AI73-AD73)/(COLUMN(AI73)-COLUMN(AD73))</f>
        <v>79.170206670751682</v>
      </c>
      <c r="AI73" s="80">
        <f>H73/$C73*100</f>
        <v>78.85688084064887</v>
      </c>
      <c r="AJ73" s="81">
        <f>AI73+(AN73-AI73)/(COLUMN(AN73)-COLUMN(AI73))</f>
        <v>78.738400514671255</v>
      </c>
      <c r="AK73" s="81">
        <f>AJ73+(AN73-AI73)/(COLUMN(AN73)-COLUMN(AI73))</f>
        <v>78.619920188693641</v>
      </c>
      <c r="AL73" s="81">
        <f>AK73+(AN73-AI73)/(COLUMN(AN73)-COLUMN(AI73))</f>
        <v>78.501439862716026</v>
      </c>
      <c r="AM73" s="81">
        <f>AL73+(AN73-AI73)/(COLUMN(AN73)-COLUMN(AI73))</f>
        <v>78.382959536738412</v>
      </c>
      <c r="AN73" s="80">
        <f>I73/$C73*100</f>
        <v>78.264479210760769</v>
      </c>
      <c r="AO73" s="81">
        <f>AN73+(AS73-AN73)/(COLUMN(AS73)-COLUMN(AN73))</f>
        <v>78.069167552484402</v>
      </c>
      <c r="AP73" s="81">
        <f>AO73+(AS73-AN73)/(COLUMN(AS73)-COLUMN(AN73))</f>
        <v>77.873855894208035</v>
      </c>
      <c r="AQ73" s="81">
        <f>AP73+(AS73-AN73)/(COLUMN(AS73)-COLUMN(AN73))</f>
        <v>77.678544235931668</v>
      </c>
      <c r="AR73" s="81">
        <f>AQ73+(AS73-AN73)/(COLUMN(AS73)-COLUMN(AN73))</f>
        <v>77.483232577655301</v>
      </c>
      <c r="AS73" s="80">
        <f>J73/$C73*100</f>
        <v>77.287920919378962</v>
      </c>
      <c r="AT73" s="81">
        <f>AS73+(AX73-AS73)/(COLUMN(AX73)-COLUMN(AS73))</f>
        <v>76.885729532548552</v>
      </c>
      <c r="AU73" s="81">
        <f>AT73+(AX73-AS73)/(COLUMN(AX73)-COLUMN(AS73))</f>
        <v>76.483538145718143</v>
      </c>
      <c r="AV73" s="81">
        <f>AU73+(AX73-AS73)/(COLUMN(AX73)-COLUMN(AS73))</f>
        <v>76.081346758887733</v>
      </c>
      <c r="AW73" s="81">
        <f>AV73+(AX73-AS73)/(COLUMN(AX73)-COLUMN(AS73))</f>
        <v>75.679155372057323</v>
      </c>
      <c r="AX73" s="80">
        <f>K73/$C73*100</f>
        <v>75.276963985226914</v>
      </c>
      <c r="AY73" s="81">
        <f>AX73+(BC73-AX73)/(COLUMN(BC73)-COLUMN(AX73))</f>
        <v>74.981540796539875</v>
      </c>
      <c r="AZ73" s="81">
        <f>AY73+(BC73-AX73)/(COLUMN(BC73)-COLUMN(AX73))</f>
        <v>74.686117607852836</v>
      </c>
      <c r="BA73" s="81">
        <f>AZ73+(BC73-AX73)/(COLUMN(BC73)-COLUMN(AX73))</f>
        <v>74.390694419165797</v>
      </c>
      <c r="BB73" s="81">
        <f>BA73+(BC73-AX73)/(COLUMN(BC73)-COLUMN(AX73))</f>
        <v>74.095271230478758</v>
      </c>
      <c r="BC73" s="80">
        <f>L73/$C73*100</f>
        <v>73.799848041791748</v>
      </c>
    </row>
    <row r="74" spans="1:55">
      <c r="A74" s="76" t="s">
        <v>235</v>
      </c>
      <c r="B74" s="66" t="s">
        <v>135</v>
      </c>
      <c r="C74" s="149"/>
      <c r="D74" s="148">
        <v>100</v>
      </c>
      <c r="E74" s="148">
        <v>104.04980252152376</v>
      </c>
      <c r="F74" s="148">
        <v>98.807611854022824</v>
      </c>
      <c r="G74" s="148">
        <v>97.674406636646253</v>
      </c>
      <c r="H74" s="151">
        <v>100.20952892462225</v>
      </c>
      <c r="I74" s="151">
        <v>102.28546943288023</v>
      </c>
      <c r="J74" s="151">
        <v>104.19427502533476</v>
      </c>
      <c r="K74" s="151">
        <v>106.0786830320873</v>
      </c>
      <c r="L74" s="151">
        <v>107.83290973120185</v>
      </c>
      <c r="O74" s="76"/>
      <c r="R74" s="76"/>
      <c r="T74" s="76"/>
      <c r="Y74" s="76"/>
      <c r="AD74" s="76"/>
      <c r="AI74" s="76"/>
      <c r="AN74" s="76"/>
      <c r="AS74" s="76"/>
      <c r="AX74" s="76"/>
      <c r="BC74" s="76"/>
    </row>
    <row r="75" spans="1:55">
      <c r="B75" s="88" t="s">
        <v>154</v>
      </c>
      <c r="C75" s="150"/>
      <c r="D75" s="148"/>
      <c r="E75" s="148"/>
      <c r="F75" s="148"/>
      <c r="G75" s="148"/>
      <c r="H75" s="148"/>
      <c r="I75" s="148"/>
      <c r="J75" s="148"/>
      <c r="K75" s="148"/>
      <c r="L75" s="148"/>
      <c r="O75" s="76"/>
      <c r="R75" s="76"/>
      <c r="T75" s="76"/>
      <c r="Y75" s="76"/>
      <c r="AD75" s="76"/>
      <c r="AI75" s="76"/>
      <c r="AN75" s="76"/>
      <c r="AS75" s="76"/>
      <c r="AX75" s="76"/>
      <c r="BC75" s="76"/>
    </row>
    <row r="76" spans="1:55">
      <c r="B76" s="88" t="s">
        <v>154</v>
      </c>
      <c r="C76" s="150"/>
      <c r="D76" s="148"/>
      <c r="E76" s="148"/>
      <c r="F76" s="148"/>
      <c r="G76" s="148"/>
      <c r="H76" s="148"/>
      <c r="I76" s="148"/>
      <c r="J76" s="148"/>
      <c r="K76" s="148"/>
      <c r="L76" s="148"/>
      <c r="O76" s="76"/>
      <c r="R76" s="76"/>
      <c r="T76" s="76"/>
      <c r="Y76" s="76"/>
      <c r="AD76" s="76"/>
      <c r="AI76" s="76"/>
      <c r="AN76" s="76"/>
      <c r="AS76" s="76"/>
      <c r="AX76" s="76"/>
      <c r="BC76" s="76"/>
    </row>
    <row r="77" spans="1:55">
      <c r="B77" s="66" t="s">
        <v>131</v>
      </c>
      <c r="C77" s="69">
        <f>J124</f>
        <v>101.24</v>
      </c>
      <c r="D77" s="59">
        <v>100</v>
      </c>
      <c r="E77" s="59">
        <v>119.72639748189555</v>
      </c>
      <c r="F77" s="59">
        <v>120.21371413850306</v>
      </c>
      <c r="G77" s="59">
        <v>122.09406877635807</v>
      </c>
      <c r="H77" s="59">
        <v>129.20764750595157</v>
      </c>
      <c r="I77" s="59">
        <v>136.43840936323906</v>
      </c>
      <c r="J77" s="59">
        <v>143.84282630756482</v>
      </c>
      <c r="K77" s="59">
        <v>155.17032174728814</v>
      </c>
      <c r="L77" s="59">
        <v>170.30680762983428</v>
      </c>
      <c r="O77" s="76">
        <f>C77/$C77*100</f>
        <v>100</v>
      </c>
      <c r="P77" s="77">
        <f>O77+($R77-$O77)/(COLUMN($R77)-COLUMN($O77))</f>
        <v>99.59172922428553</v>
      </c>
      <c r="Q77" s="77">
        <f>P77+($R77-$O77)/(COLUMN($R77)-COLUMN($O77))</f>
        <v>99.183458448571059</v>
      </c>
      <c r="R77" s="76">
        <f>D77/$C77*100</f>
        <v>98.775187672856575</v>
      </c>
      <c r="S77" s="77">
        <f>R77+($T77-$R77)/(COLUMN($T77)-COLUMN($R77))</f>
        <v>108.51758073977457</v>
      </c>
      <c r="T77" s="76">
        <f>E77/$C77*100</f>
        <v>118.25997380669257</v>
      </c>
      <c r="U77" s="77">
        <f>T77+($Y77-$T77)/(COLUMN($Y77)-COLUMN($T77))</f>
        <v>118.3562433951176</v>
      </c>
      <c r="V77" s="77">
        <f t="shared" ref="V77:X78" si="31">U77+($Y77-$T77)/(COLUMN($Y77)-COLUMN($T77))</f>
        <v>118.45251298354263</v>
      </c>
      <c r="W77" s="77">
        <f t="shared" si="31"/>
        <v>118.54878257196766</v>
      </c>
      <c r="X77" s="77">
        <f t="shared" si="31"/>
        <v>118.64505216039269</v>
      </c>
      <c r="Y77" s="76">
        <f>F77/$C77*100</f>
        <v>118.74132174881773</v>
      </c>
      <c r="Z77" s="77">
        <f>Y77+($AD77-$Y77)/(COLUMN($AD77)-COLUMN($Y77))</f>
        <v>119.11278651330903</v>
      </c>
      <c r="AA77" s="77">
        <f t="shared" ref="AA77:AC78" si="32">Z77+($AD77-$Y77)/(COLUMN($AD77)-COLUMN($Y77))</f>
        <v>119.48425127780034</v>
      </c>
      <c r="AB77" s="77">
        <f t="shared" si="32"/>
        <v>119.85571604229165</v>
      </c>
      <c r="AC77" s="77">
        <f t="shared" si="32"/>
        <v>120.22718080678295</v>
      </c>
      <c r="AD77" s="76">
        <f>G77/$C77*100</f>
        <v>120.59864557127426</v>
      </c>
      <c r="AE77" s="77">
        <f>AD77+(AI77-AD77)/(COLUMN(AI77)-COLUMN(AD77))</f>
        <v>122.00393571935675</v>
      </c>
      <c r="AF77" s="77">
        <f>AE77+(AI77-AD77)/(COLUMN(AI77)-COLUMN(AD77))</f>
        <v>123.40922586743923</v>
      </c>
      <c r="AG77" s="77">
        <f>AF77+(AI77-AD77)/(COLUMN(AI77)-COLUMN(AD77))</f>
        <v>124.81451601552172</v>
      </c>
      <c r="AH77" s="77">
        <f>AG77+(AI77-AD77)/(COLUMN(AI77)-COLUMN(AD77))</f>
        <v>126.2198061636042</v>
      </c>
      <c r="AI77" s="76">
        <f>H77/$C77*100</f>
        <v>127.62509631168666</v>
      </c>
      <c r="AJ77" s="77">
        <f>AI77+(AN77-AI77)/(COLUMN(AN77)-COLUMN(AI77))</f>
        <v>129.05353603062926</v>
      </c>
      <c r="AK77" s="77">
        <f>AJ77+(AN77-AI77)/(COLUMN(AN77)-COLUMN(AI77))</f>
        <v>130.48197574957186</v>
      </c>
      <c r="AL77" s="77">
        <f>AK77+(AN77-AI77)/(COLUMN(AN77)-COLUMN(AI77))</f>
        <v>131.91041546851446</v>
      </c>
      <c r="AM77" s="77">
        <f>AL77+(AN77-AI77)/(COLUMN(AN77)-COLUMN(AI77))</f>
        <v>133.33885518745706</v>
      </c>
      <c r="AN77" s="76">
        <f>I77/$C77*100</f>
        <v>134.76729490639971</v>
      </c>
      <c r="AO77" s="77">
        <f>AN77+(AS77-AN77)/(COLUMN(AS77)-COLUMN(AN77))</f>
        <v>136.23004025296743</v>
      </c>
      <c r="AP77" s="77">
        <f>AO77+(AS77-AN77)/(COLUMN(AS77)-COLUMN(AN77))</f>
        <v>137.69278559953514</v>
      </c>
      <c r="AQ77" s="77">
        <f>AP77+(AS77-AN77)/(COLUMN(AS77)-COLUMN(AN77))</f>
        <v>139.15553094610286</v>
      </c>
      <c r="AR77" s="77">
        <f>AQ77+(AS77-AN77)/(COLUMN(AS77)-COLUMN(AN77))</f>
        <v>140.61827629267057</v>
      </c>
      <c r="AS77" s="76">
        <f>J77/$C77*100</f>
        <v>142.08102163923829</v>
      </c>
      <c r="AT77" s="77">
        <f>AS77+(AX77-AS77)/(COLUMN(AX77)-COLUMN(AS77))</f>
        <v>144.31877261508248</v>
      </c>
      <c r="AU77" s="77">
        <f>AT77+(AX77-AS77)/(COLUMN(AX77)-COLUMN(AS77))</f>
        <v>146.55652359092667</v>
      </c>
      <c r="AV77" s="77">
        <f>AU77+(AX77-AS77)/(COLUMN(AX77)-COLUMN(AS77))</f>
        <v>148.79427456677087</v>
      </c>
      <c r="AW77" s="77">
        <f>AV77+(AX77-AS77)/(COLUMN(AX77)-COLUMN(AS77))</f>
        <v>151.03202554261506</v>
      </c>
      <c r="AX77" s="76">
        <f>K77/$C77*100</f>
        <v>153.26977651845925</v>
      </c>
      <c r="AY77" s="77">
        <f>AX77+(BC77-AX77)/(COLUMN(BC77)-COLUMN(AX77))</f>
        <v>156.25999498597133</v>
      </c>
      <c r="AZ77" s="77">
        <f>AY77+(BC77-AX77)/(COLUMN(BC77)-COLUMN(AX77))</f>
        <v>159.25021345348341</v>
      </c>
      <c r="BA77" s="77">
        <f>AZ77+(BC77-AX77)/(COLUMN(BC77)-COLUMN(AX77))</f>
        <v>162.24043192099549</v>
      </c>
      <c r="BB77" s="77">
        <f>BA77+(BC77-AX77)/(COLUMN(BC77)-COLUMN(AX77))</f>
        <v>165.23065038850757</v>
      </c>
      <c r="BC77" s="76">
        <f>L77/$C77*100</f>
        <v>168.22086885601965</v>
      </c>
    </row>
    <row r="78" spans="1:55">
      <c r="B78" s="66" t="s">
        <v>130</v>
      </c>
      <c r="C78" s="69">
        <f>C77</f>
        <v>101.24</v>
      </c>
      <c r="D78" s="59">
        <v>100</v>
      </c>
      <c r="E78" s="59">
        <v>119.72639748189555</v>
      </c>
      <c r="F78" s="59">
        <v>116.15344978084845</v>
      </c>
      <c r="G78" s="59">
        <v>110.95507352192699</v>
      </c>
      <c r="H78" s="59">
        <v>116.63191029860462</v>
      </c>
      <c r="I78" s="59">
        <v>116.44202887989941</v>
      </c>
      <c r="J78" s="59">
        <v>116.25674057215764</v>
      </c>
      <c r="K78" s="59">
        <v>119.27990114962135</v>
      </c>
      <c r="L78" s="59">
        <v>125.25128805627732</v>
      </c>
      <c r="O78" s="80">
        <f>C78/$C78*100</f>
        <v>100</v>
      </c>
      <c r="P78" s="81">
        <f>O78+($R78-$O78)/(COLUMN($R78)-COLUMN($O78))</f>
        <v>99.59172922428553</v>
      </c>
      <c r="Q78" s="81">
        <f>P78+($R78-$O78)/(COLUMN($R78)-COLUMN($O78))</f>
        <v>99.183458448571059</v>
      </c>
      <c r="R78" s="80">
        <f>D78/$C78*100</f>
        <v>98.775187672856575</v>
      </c>
      <c r="S78" s="81">
        <f>R78+($T78-$R78)/(COLUMN($T78)-COLUMN($R78))</f>
        <v>108.51758073977457</v>
      </c>
      <c r="T78" s="80">
        <f>E78/$C78*100</f>
        <v>118.25997380669257</v>
      </c>
      <c r="U78" s="81">
        <f>T78+($Y78-$T78)/(COLUMN($Y78)-COLUMN($T78))</f>
        <v>117.55413664726011</v>
      </c>
      <c r="V78" s="81">
        <f t="shared" si="31"/>
        <v>116.84829948782765</v>
      </c>
      <c r="W78" s="81">
        <f t="shared" si="31"/>
        <v>116.14246232839518</v>
      </c>
      <c r="X78" s="81">
        <f t="shared" si="31"/>
        <v>115.43662516896272</v>
      </c>
      <c r="Y78" s="80">
        <f>F78/$C78*100</f>
        <v>114.73078800953027</v>
      </c>
      <c r="Z78" s="81">
        <f>Y78+($AD78-$Y78)/(COLUMN($AD78)-COLUMN($Y78))</f>
        <v>113.7038468283921</v>
      </c>
      <c r="AA78" s="81">
        <f t="shared" si="32"/>
        <v>112.67690564725393</v>
      </c>
      <c r="AB78" s="81">
        <f t="shared" si="32"/>
        <v>111.64996446611576</v>
      </c>
      <c r="AC78" s="81">
        <f t="shared" si="32"/>
        <v>110.62302328497759</v>
      </c>
      <c r="AD78" s="80">
        <f>G78/$C78*100</f>
        <v>109.59608210383939</v>
      </c>
      <c r="AE78" s="81">
        <f>AD78+(AI78-AD78)/(COLUMN(AI78)-COLUMN(AD78))</f>
        <v>110.7175433398484</v>
      </c>
      <c r="AF78" s="81">
        <f>AE78+(AI78-AD78)/(COLUMN(AI78)-COLUMN(AD78))</f>
        <v>111.83900457585742</v>
      </c>
      <c r="AG78" s="81">
        <f>AF78+(AI78-AD78)/(COLUMN(AI78)-COLUMN(AD78))</f>
        <v>112.96046581186643</v>
      </c>
      <c r="AH78" s="81">
        <f>AG78+(AI78-AD78)/(COLUMN(AI78)-COLUMN(AD78))</f>
        <v>114.08192704787544</v>
      </c>
      <c r="AI78" s="80">
        <f>H78/$C78*100</f>
        <v>115.20338828388445</v>
      </c>
      <c r="AJ78" s="81">
        <f>AI78+(AN78-AI78)/(COLUMN(AN78)-COLUMN(AI78))</f>
        <v>115.16587713834807</v>
      </c>
      <c r="AK78" s="81">
        <f>AJ78+(AN78-AI78)/(COLUMN(AN78)-COLUMN(AI78))</f>
        <v>115.12836599281168</v>
      </c>
      <c r="AL78" s="81">
        <f>AK78+(AN78-AI78)/(COLUMN(AN78)-COLUMN(AI78))</f>
        <v>115.0908548472753</v>
      </c>
      <c r="AM78" s="81">
        <f>AL78+(AN78-AI78)/(COLUMN(AN78)-COLUMN(AI78))</f>
        <v>115.05334370173891</v>
      </c>
      <c r="AN78" s="80">
        <f>I78/$C78*100</f>
        <v>115.01583255620251</v>
      </c>
      <c r="AO78" s="81">
        <f>AN78+(AS78-AN78)/(COLUMN(AS78)-COLUMN(AN78))</f>
        <v>114.97922878146095</v>
      </c>
      <c r="AP78" s="81">
        <f>AO78+(AS78-AN78)/(COLUMN(AS78)-COLUMN(AN78))</f>
        <v>114.94262500671938</v>
      </c>
      <c r="AQ78" s="81">
        <f>AP78+(AS78-AN78)/(COLUMN(AS78)-COLUMN(AN78))</f>
        <v>114.90602123197782</v>
      </c>
      <c r="AR78" s="81">
        <f>AQ78+(AS78-AN78)/(COLUMN(AS78)-COLUMN(AN78))</f>
        <v>114.86941745723625</v>
      </c>
      <c r="AS78" s="80">
        <f>J78/$C78*100</f>
        <v>114.83281368249472</v>
      </c>
      <c r="AT78" s="81">
        <f>AS78+(AX78-AS78)/(COLUMN(AX78)-COLUMN(AS78))</f>
        <v>115.43004018930303</v>
      </c>
      <c r="AU78" s="81">
        <f>AT78+(AX78-AS78)/(COLUMN(AX78)-COLUMN(AS78))</f>
        <v>116.02726669611134</v>
      </c>
      <c r="AV78" s="81">
        <f>AU78+(AX78-AS78)/(COLUMN(AX78)-COLUMN(AS78))</f>
        <v>116.62449320291965</v>
      </c>
      <c r="AW78" s="81">
        <f>AV78+(AX78-AS78)/(COLUMN(AX78)-COLUMN(AS78))</f>
        <v>117.22171970972796</v>
      </c>
      <c r="AX78" s="80">
        <f>K78/$C78*100</f>
        <v>117.8189462165363</v>
      </c>
      <c r="AY78" s="81">
        <f>AX78+(BC78-AX78)/(COLUMN(BC78)-COLUMN(AX78))</f>
        <v>118.99859594128067</v>
      </c>
      <c r="AZ78" s="81">
        <f>AY78+(BC78-AX78)/(COLUMN(BC78)-COLUMN(AX78))</f>
        <v>120.17824566602503</v>
      </c>
      <c r="BA78" s="81">
        <f>AZ78+(BC78-AX78)/(COLUMN(BC78)-COLUMN(AX78))</f>
        <v>121.3578953907694</v>
      </c>
      <c r="BB78" s="81">
        <f>BA78+(BC78-AX78)/(COLUMN(BC78)-COLUMN(AX78))</f>
        <v>122.53754511551377</v>
      </c>
      <c r="BC78" s="80">
        <f>L78/$C78*100</f>
        <v>123.71719484025812</v>
      </c>
    </row>
    <row r="79" spans="1:55">
      <c r="A79" s="76" t="s">
        <v>236</v>
      </c>
      <c r="B79" s="66" t="s">
        <v>135</v>
      </c>
      <c r="C79" s="149"/>
      <c r="D79" s="148">
        <v>100</v>
      </c>
      <c r="E79" s="148">
        <v>103.64176490656635</v>
      </c>
      <c r="F79" s="148">
        <v>112.58301664156937</v>
      </c>
      <c r="G79" s="148">
        <v>120.06948891793397</v>
      </c>
      <c r="H79" s="151">
        <v>127.25594834961093</v>
      </c>
      <c r="I79" s="151">
        <v>133.82329314945443</v>
      </c>
      <c r="J79" s="151">
        <v>139.90174325128535</v>
      </c>
      <c r="K79" s="151">
        <v>145.80621516610546</v>
      </c>
      <c r="L79" s="151">
        <v>151.67703473848144</v>
      </c>
      <c r="O79" s="76"/>
      <c r="R79" s="76"/>
      <c r="T79" s="76"/>
      <c r="Y79" s="76"/>
      <c r="AD79" s="76"/>
      <c r="AI79" s="76"/>
      <c r="AN79" s="76"/>
      <c r="AS79" s="76"/>
      <c r="AX79" s="76"/>
      <c r="BC79" s="76"/>
    </row>
    <row r="80" spans="1:55">
      <c r="B80" s="88" t="s">
        <v>154</v>
      </c>
      <c r="C80" s="150"/>
      <c r="D80" s="148"/>
      <c r="E80" s="148"/>
      <c r="F80" s="148"/>
      <c r="G80" s="148"/>
      <c r="H80" s="148"/>
      <c r="I80" s="148"/>
      <c r="J80" s="148"/>
      <c r="K80" s="148"/>
      <c r="L80" s="148"/>
      <c r="O80" s="76"/>
      <c r="R80" s="76"/>
      <c r="T80" s="76"/>
      <c r="Y80" s="76"/>
      <c r="AD80" s="76"/>
      <c r="AI80" s="76"/>
      <c r="AN80" s="76"/>
      <c r="AS80" s="76"/>
      <c r="AX80" s="76"/>
      <c r="BC80" s="76"/>
    </row>
    <row r="81" spans="1:55">
      <c r="B81" s="88" t="s">
        <v>154</v>
      </c>
      <c r="C81" s="150"/>
      <c r="D81" s="148"/>
      <c r="E81" s="148"/>
      <c r="F81" s="148"/>
      <c r="G81" s="148"/>
      <c r="H81" s="148"/>
      <c r="I81" s="148"/>
      <c r="J81" s="148"/>
      <c r="K81" s="148"/>
      <c r="L81" s="148"/>
      <c r="O81" s="76"/>
      <c r="R81" s="76"/>
      <c r="T81" s="76"/>
      <c r="Y81" s="76"/>
      <c r="AD81" s="76"/>
      <c r="AI81" s="76"/>
      <c r="AN81" s="76"/>
      <c r="AS81" s="76"/>
      <c r="AX81" s="76"/>
      <c r="BC81" s="76"/>
    </row>
    <row r="82" spans="1:55">
      <c r="B82" s="66" t="s">
        <v>131</v>
      </c>
      <c r="C82" s="69">
        <f>I124</f>
        <v>97.205214299822245</v>
      </c>
      <c r="D82" s="59">
        <v>100</v>
      </c>
      <c r="E82" s="59">
        <v>104.66883385902396</v>
      </c>
      <c r="F82" s="59">
        <v>131.62671055041153</v>
      </c>
      <c r="G82" s="59">
        <v>144.23152018402516</v>
      </c>
      <c r="H82" s="59">
        <v>154.57861867731765</v>
      </c>
      <c r="I82" s="59">
        <v>161.6042322676135</v>
      </c>
      <c r="J82" s="59">
        <v>166.52419990574771</v>
      </c>
      <c r="K82" s="59">
        <v>180.63331829070671</v>
      </c>
      <c r="L82" s="59">
        <v>196.46550225114149</v>
      </c>
      <c r="O82" s="76">
        <f>C82/$C82*100</f>
        <v>100</v>
      </c>
      <c r="P82" s="77">
        <f>O82+($R82-$O82)/(COLUMN($R82)-COLUMN($O82))</f>
        <v>100.95837989772765</v>
      </c>
      <c r="Q82" s="77">
        <f>P82+($R82-$O82)/(COLUMN($R82)-COLUMN($O82))</f>
        <v>101.91675979545531</v>
      </c>
      <c r="R82" s="76">
        <f>D82/$C82*100</f>
        <v>102.87513969318296</v>
      </c>
      <c r="S82" s="77">
        <f>R82+($T82-$R82)/(COLUMN($T82)-COLUMN($R82))</f>
        <v>105.27667437043974</v>
      </c>
      <c r="T82" s="76">
        <f>E82/$C82*100</f>
        <v>107.6782090476965</v>
      </c>
      <c r="U82" s="77">
        <f>T82+($Y82-$T82)/(COLUMN($Y82)-COLUMN($T82))</f>
        <v>113.22479970861269</v>
      </c>
      <c r="V82" s="77">
        <f t="shared" ref="V82:X83" si="33">U82+($Y82-$T82)/(COLUMN($Y82)-COLUMN($T82))</f>
        <v>118.77139036952889</v>
      </c>
      <c r="W82" s="77">
        <f t="shared" si="33"/>
        <v>124.31798103044508</v>
      </c>
      <c r="X82" s="77">
        <f t="shared" si="33"/>
        <v>129.86457169136128</v>
      </c>
      <c r="Y82" s="76">
        <f>F82/$C82*100</f>
        <v>135.41116235227747</v>
      </c>
      <c r="Z82" s="77">
        <f>Y82+($AD82-$Y82)/(COLUMN($AD82)-COLUMN($Y82))</f>
        <v>138.00460545600544</v>
      </c>
      <c r="AA82" s="77">
        <f t="shared" ref="AA82:AC83" si="34">Z82+($AD82-$Y82)/(COLUMN($AD82)-COLUMN($Y82))</f>
        <v>140.5980485597334</v>
      </c>
      <c r="AB82" s="77">
        <f t="shared" si="34"/>
        <v>143.19149166346136</v>
      </c>
      <c r="AC82" s="77">
        <f t="shared" si="34"/>
        <v>145.78493476718933</v>
      </c>
      <c r="AD82" s="76">
        <f>G82/$C82*100</f>
        <v>148.37837787091729</v>
      </c>
      <c r="AE82" s="77">
        <f>AD82+(AI82-AD82)/(COLUMN(AI82)-COLUMN(AD82))</f>
        <v>150.50729627675045</v>
      </c>
      <c r="AF82" s="77">
        <f>AE82+(AI82-AD82)/(COLUMN(AI82)-COLUMN(AD82))</f>
        <v>152.63621468258361</v>
      </c>
      <c r="AG82" s="77">
        <f>AF82+(AI82-AD82)/(COLUMN(AI82)-COLUMN(AD82))</f>
        <v>154.76513308841677</v>
      </c>
      <c r="AH82" s="77">
        <f>AG82+(AI82-AD82)/(COLUMN(AI82)-COLUMN(AD82))</f>
        <v>156.89405149424994</v>
      </c>
      <c r="AI82" s="76">
        <f>H82/$C82*100</f>
        <v>159.02296990008315</v>
      </c>
      <c r="AJ82" s="77">
        <f>AI82+(AN82-AI82)/(COLUMN(AN82)-COLUMN(AI82))</f>
        <v>160.46849185914718</v>
      </c>
      <c r="AK82" s="77">
        <f>AJ82+(AN82-AI82)/(COLUMN(AN82)-COLUMN(AI82))</f>
        <v>161.9140138182112</v>
      </c>
      <c r="AL82" s="77">
        <f>AK82+(AN82-AI82)/(COLUMN(AN82)-COLUMN(AI82))</f>
        <v>163.35953577727523</v>
      </c>
      <c r="AM82" s="77">
        <f>AL82+(AN82-AI82)/(COLUMN(AN82)-COLUMN(AI82))</f>
        <v>164.80505773633925</v>
      </c>
      <c r="AN82" s="76">
        <f>I82/$C82*100</f>
        <v>166.25057969540325</v>
      </c>
      <c r="AO82" s="77">
        <f>AN82+(AS82-AN82)/(COLUMN(AS82)-COLUMN(AN82))</f>
        <v>167.26286441152124</v>
      </c>
      <c r="AP82" s="77">
        <f>AO82+(AS82-AN82)/(COLUMN(AS82)-COLUMN(AN82))</f>
        <v>168.27514912763922</v>
      </c>
      <c r="AQ82" s="77">
        <f>AP82+(AS82-AN82)/(COLUMN(AS82)-COLUMN(AN82))</f>
        <v>169.28743384375721</v>
      </c>
      <c r="AR82" s="77">
        <f>AQ82+(AS82-AN82)/(COLUMN(AS82)-COLUMN(AN82))</f>
        <v>170.2997185598752</v>
      </c>
      <c r="AS82" s="76">
        <f>J82/$C82*100</f>
        <v>171.31200327599322</v>
      </c>
      <c r="AT82" s="77">
        <f>AS82+(AX82-AS82)/(COLUMN(AX82)-COLUMN(AS82))</f>
        <v>174.21495832559384</v>
      </c>
      <c r="AU82" s="77">
        <f>AT82+(AX82-AS82)/(COLUMN(AX82)-COLUMN(AS82))</f>
        <v>177.11791337519446</v>
      </c>
      <c r="AV82" s="77">
        <f>AU82+(AX82-AS82)/(COLUMN(AX82)-COLUMN(AS82))</f>
        <v>180.02086842479508</v>
      </c>
      <c r="AW82" s="77">
        <f>AV82+(AX82-AS82)/(COLUMN(AX82)-COLUMN(AS82))</f>
        <v>182.9238234743957</v>
      </c>
      <c r="AX82" s="76">
        <f>K82/$C82*100</f>
        <v>185.82677852399632</v>
      </c>
      <c r="AY82" s="77">
        <f>AX82+(BC82-AX82)/(COLUMN(BC82)-COLUMN(AX82))</f>
        <v>189.08425479715211</v>
      </c>
      <c r="AZ82" s="77">
        <f>AY82+(BC82-AX82)/(COLUMN(BC82)-COLUMN(AX82))</f>
        <v>192.3417310703079</v>
      </c>
      <c r="BA82" s="77">
        <f>AZ82+(BC82-AX82)/(COLUMN(BC82)-COLUMN(AX82))</f>
        <v>195.59920734346369</v>
      </c>
      <c r="BB82" s="77">
        <f>BA82+(BC82-AX82)/(COLUMN(BC82)-COLUMN(AX82))</f>
        <v>198.85668361661948</v>
      </c>
      <c r="BC82" s="76">
        <f>L82/$C82*100</f>
        <v>202.11415988977532</v>
      </c>
    </row>
    <row r="83" spans="1:55">
      <c r="B83" s="66" t="s">
        <v>130</v>
      </c>
      <c r="C83" s="69">
        <f>C82</f>
        <v>97.205214299822245</v>
      </c>
      <c r="D83" s="59">
        <v>100</v>
      </c>
      <c r="E83" s="59">
        <v>104.66883385902396</v>
      </c>
      <c r="F83" s="59">
        <v>104.59527868557264</v>
      </c>
      <c r="G83" s="59">
        <v>97.663160813452492</v>
      </c>
      <c r="H83" s="59">
        <v>91.816993664544725</v>
      </c>
      <c r="I83" s="59">
        <v>87.027349198252935</v>
      </c>
      <c r="J83" s="59">
        <v>79.959652025186699</v>
      </c>
      <c r="K83" s="59">
        <v>78.315414585751768</v>
      </c>
      <c r="L83" s="59">
        <v>79.2484087431326</v>
      </c>
      <c r="O83" s="80">
        <f>C83/$C83*100</f>
        <v>100</v>
      </c>
      <c r="P83" s="81">
        <f>O83+($R83-$O83)/(COLUMN($R83)-COLUMN($O83))</f>
        <v>100.95837989772765</v>
      </c>
      <c r="Q83" s="81">
        <f>P83+($R83-$O83)/(COLUMN($R83)-COLUMN($O83))</f>
        <v>101.91675979545531</v>
      </c>
      <c r="R83" s="80">
        <f>D83/$C83*100</f>
        <v>102.87513969318296</v>
      </c>
      <c r="S83" s="81">
        <f>R83+($T83-$R83)/(COLUMN($T83)-COLUMN($R83))</f>
        <v>105.27667437043974</v>
      </c>
      <c r="T83" s="80">
        <f>E83/$C83*100</f>
        <v>107.6782090476965</v>
      </c>
      <c r="U83" s="81">
        <f>T83+($Y83-$T83)/(COLUMN($Y83)-COLUMN($T83))</f>
        <v>107.66307505020858</v>
      </c>
      <c r="V83" s="81">
        <f t="shared" si="33"/>
        <v>107.64794105272065</v>
      </c>
      <c r="W83" s="81">
        <f t="shared" si="33"/>
        <v>107.63280705523273</v>
      </c>
      <c r="X83" s="81">
        <f t="shared" si="33"/>
        <v>107.61767305774481</v>
      </c>
      <c r="Y83" s="80">
        <f>F83/$C83*100</f>
        <v>107.60253906025687</v>
      </c>
      <c r="Z83" s="81">
        <f>Y83+($AD83-$Y83)/(COLUMN($AD83)-COLUMN($Y83))</f>
        <v>106.17625387132894</v>
      </c>
      <c r="AA83" s="81">
        <f t="shared" si="34"/>
        <v>104.749968682401</v>
      </c>
      <c r="AB83" s="81">
        <f t="shared" si="34"/>
        <v>103.32368349347307</v>
      </c>
      <c r="AC83" s="81">
        <f t="shared" si="34"/>
        <v>101.89739830454513</v>
      </c>
      <c r="AD83" s="80">
        <f>G83/$C83*100</f>
        <v>100.47111311561719</v>
      </c>
      <c r="AE83" s="81">
        <f>AD83+(AI83-AD83)/(COLUMN(AI83)-COLUMN(AD83))</f>
        <v>99.268262591390013</v>
      </c>
      <c r="AF83" s="81">
        <f>AE83+(AI83-AD83)/(COLUMN(AI83)-COLUMN(AD83))</f>
        <v>98.065412067162839</v>
      </c>
      <c r="AG83" s="81">
        <f>AF83+(AI83-AD83)/(COLUMN(AI83)-COLUMN(AD83))</f>
        <v>96.862561542935666</v>
      </c>
      <c r="AH83" s="81">
        <f>AG83+(AI83-AD83)/(COLUMN(AI83)-COLUMN(AD83))</f>
        <v>95.659711018708492</v>
      </c>
      <c r="AI83" s="80">
        <f>H83/$C83*100</f>
        <v>94.456860494481347</v>
      </c>
      <c r="AJ83" s="81">
        <f>AI83+(AN83-AI83)/(COLUMN(AN83)-COLUMN(AI83))</f>
        <v>93.471389807380447</v>
      </c>
      <c r="AK83" s="81">
        <f>AJ83+(AN83-AI83)/(COLUMN(AN83)-COLUMN(AI83))</f>
        <v>92.485919120279547</v>
      </c>
      <c r="AL83" s="81">
        <f>AK83+(AN83-AI83)/(COLUMN(AN83)-COLUMN(AI83))</f>
        <v>91.500448433178647</v>
      </c>
      <c r="AM83" s="81">
        <f>AL83+(AN83-AI83)/(COLUMN(AN83)-COLUMN(AI83))</f>
        <v>90.514977746077747</v>
      </c>
      <c r="AN83" s="80">
        <f>I83/$C83*100</f>
        <v>89.529507058976847</v>
      </c>
      <c r="AO83" s="81">
        <f>AN83+(AS83-AN83)/(COLUMN(AS83)-COLUMN(AN83))</f>
        <v>88.075326391000246</v>
      </c>
      <c r="AP83" s="81">
        <f>AO83+(AS83-AN83)/(COLUMN(AS83)-COLUMN(AN83))</f>
        <v>86.621145723023645</v>
      </c>
      <c r="AQ83" s="81">
        <f>AP83+(AS83-AN83)/(COLUMN(AS83)-COLUMN(AN83))</f>
        <v>85.166965055047044</v>
      </c>
      <c r="AR83" s="81">
        <f>AQ83+(AS83-AN83)/(COLUMN(AS83)-COLUMN(AN83))</f>
        <v>83.712784387070442</v>
      </c>
      <c r="AS83" s="80">
        <f>J83/$C83*100</f>
        <v>82.258603719093813</v>
      </c>
      <c r="AT83" s="81">
        <f>AS83+(AX83-AS83)/(COLUMN(AX83)-COLUMN(AS83))</f>
        <v>81.920301406552554</v>
      </c>
      <c r="AU83" s="81">
        <f>AT83+(AX83-AS83)/(COLUMN(AX83)-COLUMN(AS83))</f>
        <v>81.581999094011294</v>
      </c>
      <c r="AV83" s="81">
        <f>AU83+(AX83-AS83)/(COLUMN(AX83)-COLUMN(AS83))</f>
        <v>81.243696781470035</v>
      </c>
      <c r="AW83" s="81">
        <f>AV83+(AX83-AS83)/(COLUMN(AX83)-COLUMN(AS83))</f>
        <v>80.905394468928776</v>
      </c>
      <c r="AX83" s="80">
        <f>K83/$C83*100</f>
        <v>80.567092156387517</v>
      </c>
      <c r="AY83" s="81">
        <f>AX83+(BC83-AX83)/(COLUMN(BC83)-COLUMN(AX83))</f>
        <v>80.759055964934475</v>
      </c>
      <c r="AZ83" s="81">
        <f>AY83+(BC83-AX83)/(COLUMN(BC83)-COLUMN(AX83))</f>
        <v>80.951019773481434</v>
      </c>
      <c r="BA83" s="81">
        <f>AZ83+(BC83-AX83)/(COLUMN(BC83)-COLUMN(AX83))</f>
        <v>81.142983582028393</v>
      </c>
      <c r="BB83" s="81">
        <f>BA83+(BC83-AX83)/(COLUMN(BC83)-COLUMN(AX83))</f>
        <v>81.334947390575351</v>
      </c>
      <c r="BC83" s="80">
        <f>L83/$C83*100</f>
        <v>81.526911199122281</v>
      </c>
    </row>
    <row r="84" spans="1:55">
      <c r="A84" s="76" t="s">
        <v>237</v>
      </c>
      <c r="B84" s="66" t="s">
        <v>135</v>
      </c>
      <c r="C84" s="149"/>
      <c r="D84" s="148">
        <v>100</v>
      </c>
      <c r="E84" s="148">
        <v>93.798193028550131</v>
      </c>
      <c r="F84" s="148">
        <v>94.8798623707427</v>
      </c>
      <c r="G84" s="148">
        <v>96.230545241976316</v>
      </c>
      <c r="H84" s="151">
        <v>98.017564353236224</v>
      </c>
      <c r="I84" s="151">
        <v>99.20458189521797</v>
      </c>
      <c r="J84" s="151">
        <v>100.3319007403035</v>
      </c>
      <c r="K84" s="151">
        <v>100.98194081108396</v>
      </c>
      <c r="L84" s="151">
        <v>100.99786789307032</v>
      </c>
      <c r="O84" s="76"/>
      <c r="R84" s="76"/>
      <c r="T84" s="76"/>
      <c r="Y84" s="76"/>
      <c r="AD84" s="76"/>
      <c r="AI84" s="76"/>
      <c r="AN84" s="76"/>
      <c r="AS84" s="76"/>
      <c r="AX84" s="76"/>
      <c r="BC84" s="76"/>
    </row>
    <row r="85" spans="1:55">
      <c r="B85" s="88" t="s">
        <v>154</v>
      </c>
      <c r="C85" s="150"/>
      <c r="D85" s="148"/>
      <c r="E85" s="148"/>
      <c r="F85" s="148"/>
      <c r="G85" s="148"/>
      <c r="H85" s="148"/>
      <c r="I85" s="148"/>
      <c r="J85" s="148"/>
      <c r="K85" s="148"/>
      <c r="L85" s="148"/>
      <c r="O85" s="76"/>
      <c r="R85" s="76"/>
      <c r="T85" s="76"/>
      <c r="Y85" s="76"/>
      <c r="AD85" s="76"/>
      <c r="AI85" s="76"/>
      <c r="AN85" s="76"/>
      <c r="AS85" s="76"/>
      <c r="AX85" s="76"/>
      <c r="BC85" s="76"/>
    </row>
    <row r="86" spans="1:55">
      <c r="B86" s="88" t="s">
        <v>154</v>
      </c>
      <c r="C86" s="150"/>
      <c r="D86" s="148"/>
      <c r="E86" s="148"/>
      <c r="F86" s="148"/>
      <c r="G86" s="148"/>
      <c r="H86" s="148"/>
      <c r="I86" s="148"/>
      <c r="J86" s="148"/>
      <c r="K86" s="148"/>
      <c r="L86" s="148"/>
      <c r="O86" s="76"/>
      <c r="R86" s="76"/>
      <c r="T86" s="76"/>
      <c r="Y86" s="76"/>
      <c r="AD86" s="76"/>
      <c r="AI86" s="76"/>
      <c r="AN86" s="76"/>
      <c r="AS86" s="76"/>
      <c r="AX86" s="76"/>
      <c r="BC86" s="76"/>
    </row>
    <row r="87" spans="1:55" s="66" customFormat="1">
      <c r="B87" s="66" t="s">
        <v>131</v>
      </c>
      <c r="C87" s="69">
        <f>H124</f>
        <v>159.30099624367139</v>
      </c>
      <c r="D87" s="59">
        <v>100</v>
      </c>
      <c r="E87" s="59">
        <v>89.657029716253533</v>
      </c>
      <c r="F87" s="59">
        <v>94.233066841851056</v>
      </c>
      <c r="G87" s="59">
        <v>91.598090152240232</v>
      </c>
      <c r="H87" s="59">
        <v>91.80058541816507</v>
      </c>
      <c r="I87" s="59">
        <v>92.345568378872841</v>
      </c>
      <c r="J87" s="59">
        <v>92.814094972799523</v>
      </c>
      <c r="K87" s="59">
        <v>92.640421963938351</v>
      </c>
      <c r="L87" s="59">
        <v>93.277119947632002</v>
      </c>
      <c r="O87" s="76">
        <f>C87/$C87*100</f>
        <v>100</v>
      </c>
      <c r="P87" s="77">
        <f>O87+($R87-$O87)/(COLUMN($R87)-COLUMN($O87))</f>
        <v>87.591415487663184</v>
      </c>
      <c r="Q87" s="77">
        <f>P87+($R87-$O87)/(COLUMN($R87)-COLUMN($O87))</f>
        <v>75.182830975326368</v>
      </c>
      <c r="R87" s="76">
        <f>D87/$C87*100</f>
        <v>62.774246462989545</v>
      </c>
      <c r="S87" s="77">
        <f>R87+($T87-$R87)/(COLUMN($T87)-COLUMN($R87))</f>
        <v>59.527885634233158</v>
      </c>
      <c r="T87" s="76">
        <f>E87/$C87*100</f>
        <v>56.281524805476771</v>
      </c>
      <c r="U87" s="77">
        <f>T87+($Y87-$T87)/(COLUMN($Y87)-COLUMN($T87))</f>
        <v>56.856039370168872</v>
      </c>
      <c r="V87" s="77">
        <f t="shared" ref="V87:X88" si="35">U87+($Y87-$T87)/(COLUMN($Y87)-COLUMN($T87))</f>
        <v>57.430553934860974</v>
      </c>
      <c r="W87" s="77">
        <f t="shared" si="35"/>
        <v>58.005068499553076</v>
      </c>
      <c r="X87" s="77">
        <f t="shared" si="35"/>
        <v>58.579583064245178</v>
      </c>
      <c r="Y87" s="76">
        <f>F87/$C87*100</f>
        <v>59.154097628937265</v>
      </c>
      <c r="Z87" s="77">
        <f>Y87+($AD87-$Y87)/(COLUMN($AD87)-COLUMN($Y87))</f>
        <v>58.823280276661542</v>
      </c>
      <c r="AA87" s="77">
        <f t="shared" ref="AA87:AC88" si="36">Z87+($AD87-$Y87)/(COLUMN($AD87)-COLUMN($Y87))</f>
        <v>58.492462924385819</v>
      </c>
      <c r="AB87" s="77">
        <f t="shared" si="36"/>
        <v>58.161645572110096</v>
      </c>
      <c r="AC87" s="77">
        <f t="shared" si="36"/>
        <v>57.830828219834373</v>
      </c>
      <c r="AD87" s="76">
        <f>G87/$C87*100</f>
        <v>57.500010867558636</v>
      </c>
      <c r="AE87" s="77">
        <f>AD87+(AI87-AD87)/(COLUMN(AI87)-COLUMN(AD87))</f>
        <v>57.525433843020146</v>
      </c>
      <c r="AF87" s="77">
        <f>AE87+(AI87-AD87)/(COLUMN(AI87)-COLUMN(AD87))</f>
        <v>57.550856818481655</v>
      </c>
      <c r="AG87" s="77">
        <f>AF87+(AI87-AD87)/(COLUMN(AI87)-COLUMN(AD87))</f>
        <v>57.576279793943165</v>
      </c>
      <c r="AH87" s="77">
        <f>AG87+(AI87-AD87)/(COLUMN(AI87)-COLUMN(AD87))</f>
        <v>57.601702769404675</v>
      </c>
      <c r="AI87" s="76">
        <f>H87/$C87*100</f>
        <v>57.627125744866184</v>
      </c>
      <c r="AJ87" s="77">
        <f>AI87+(AN87-AI87)/(COLUMN(AN87)-COLUMN(AI87))</f>
        <v>57.695547534253379</v>
      </c>
      <c r="AK87" s="77">
        <f>AJ87+(AN87-AI87)/(COLUMN(AN87)-COLUMN(AI87))</f>
        <v>57.763969323640573</v>
      </c>
      <c r="AL87" s="77">
        <f>AK87+(AN87-AI87)/(COLUMN(AN87)-COLUMN(AI87))</f>
        <v>57.832391113027768</v>
      </c>
      <c r="AM87" s="77">
        <f>AL87+(AN87-AI87)/(COLUMN(AN87)-COLUMN(AI87))</f>
        <v>57.900812902414962</v>
      </c>
      <c r="AN87" s="76">
        <f>I87/$C87*100</f>
        <v>57.969234691802171</v>
      </c>
      <c r="AO87" s="77">
        <f>AN87+(AS87-AN87)/(COLUMN(AS87)-COLUMN(AN87))</f>
        <v>58.028057499565406</v>
      </c>
      <c r="AP87" s="77">
        <f>AO87+(AS87-AN87)/(COLUMN(AS87)-COLUMN(AN87))</f>
        <v>58.086880307328641</v>
      </c>
      <c r="AQ87" s="77">
        <f>AP87+(AS87-AN87)/(COLUMN(AS87)-COLUMN(AN87))</f>
        <v>58.145703115091877</v>
      </c>
      <c r="AR87" s="77">
        <f>AQ87+(AS87-AN87)/(COLUMN(AS87)-COLUMN(AN87))</f>
        <v>58.204525922855112</v>
      </c>
      <c r="AS87" s="76">
        <f>J87/$C87*100</f>
        <v>58.263348730618361</v>
      </c>
      <c r="AT87" s="77">
        <f>AS87+(AX87-AS87)/(COLUMN(AX87)-COLUMN(AS87))</f>
        <v>58.241544346093917</v>
      </c>
      <c r="AU87" s="77">
        <f>AT87+(AX87-AS87)/(COLUMN(AX87)-COLUMN(AS87))</f>
        <v>58.219739961569474</v>
      </c>
      <c r="AV87" s="77">
        <f>AU87+(AX87-AS87)/(COLUMN(AX87)-COLUMN(AS87))</f>
        <v>58.19793557704503</v>
      </c>
      <c r="AW87" s="77">
        <f>AV87+(AX87-AS87)/(COLUMN(AX87)-COLUMN(AS87))</f>
        <v>58.176131192520586</v>
      </c>
      <c r="AX87" s="76">
        <f>K87/$C87*100</f>
        <v>58.154326807996156</v>
      </c>
      <c r="AY87" s="77">
        <f>AX87+(BC87-AX87)/(COLUMN(BC87)-COLUMN(AX87))</f>
        <v>58.234263280297903</v>
      </c>
      <c r="AZ87" s="77">
        <f>AY87+(BC87-AX87)/(COLUMN(BC87)-COLUMN(AX87))</f>
        <v>58.314199752599649</v>
      </c>
      <c r="BA87" s="77">
        <f>AZ87+(BC87-AX87)/(COLUMN(BC87)-COLUMN(AX87))</f>
        <v>58.394136224901395</v>
      </c>
      <c r="BB87" s="77">
        <f>BA87+(BC87-AX87)/(COLUMN(BC87)-COLUMN(AX87))</f>
        <v>58.474072697203141</v>
      </c>
      <c r="BC87" s="76">
        <f>L87/$C87*100</f>
        <v>58.554009169504894</v>
      </c>
    </row>
    <row r="88" spans="1:55" s="66" customFormat="1">
      <c r="B88" s="66" t="s">
        <v>130</v>
      </c>
      <c r="C88" s="69">
        <f>C87</f>
        <v>159.30099624367139</v>
      </c>
      <c r="D88" s="59">
        <v>100</v>
      </c>
      <c r="E88" s="59">
        <v>89.657029716253533</v>
      </c>
      <c r="F88" s="59">
        <v>90.098422040402454</v>
      </c>
      <c r="G88" s="59">
        <v>89.556281996781479</v>
      </c>
      <c r="H88" s="59">
        <v>89.941981165234438</v>
      </c>
      <c r="I88" s="59">
        <v>90.719917792390149</v>
      </c>
      <c r="J88" s="59">
        <v>91.447636028635287</v>
      </c>
      <c r="K88" s="59">
        <v>91.566897373828937</v>
      </c>
      <c r="L88" s="59">
        <v>90.805562284942226</v>
      </c>
      <c r="O88" s="80">
        <f>C88/$C88*100</f>
        <v>100</v>
      </c>
      <c r="P88" s="81">
        <f>O88+($R88-$O88)/(COLUMN($R88)-COLUMN($O88))</f>
        <v>87.591415487663184</v>
      </c>
      <c r="Q88" s="81">
        <f>P88+($R88-$O88)/(COLUMN($R88)-COLUMN($O88))</f>
        <v>75.182830975326368</v>
      </c>
      <c r="R88" s="80">
        <f>D88/$C88*100</f>
        <v>62.774246462989545</v>
      </c>
      <c r="S88" s="81">
        <f>R88+($T88-$R88)/(COLUMN($T88)-COLUMN($R88))</f>
        <v>59.527885634233158</v>
      </c>
      <c r="T88" s="80">
        <f>E88/$C88*100</f>
        <v>56.281524805476771</v>
      </c>
      <c r="U88" s="81">
        <f>T88+($Y88-$T88)/(COLUMN($Y88)-COLUMN($T88))</f>
        <v>56.336940946562763</v>
      </c>
      <c r="V88" s="81">
        <f t="shared" si="35"/>
        <v>56.392357087648755</v>
      </c>
      <c r="W88" s="81">
        <f t="shared" si="35"/>
        <v>56.447773228734746</v>
      </c>
      <c r="X88" s="81">
        <f t="shared" si="35"/>
        <v>56.503189369820738</v>
      </c>
      <c r="Y88" s="80">
        <f>F88/$C88*100</f>
        <v>56.558605510906737</v>
      </c>
      <c r="Z88" s="81">
        <f>Y88+($AD88-$Y88)/(COLUMN($AD88)-COLUMN($Y88))</f>
        <v>56.490540645475299</v>
      </c>
      <c r="AA88" s="81">
        <f t="shared" si="36"/>
        <v>56.422475780043861</v>
      </c>
      <c r="AB88" s="81">
        <f t="shared" si="36"/>
        <v>56.354410914612423</v>
      </c>
      <c r="AC88" s="81">
        <f t="shared" si="36"/>
        <v>56.286346049180985</v>
      </c>
      <c r="AD88" s="80">
        <f>G88/$C88*100</f>
        <v>56.218281183749539</v>
      </c>
      <c r="AE88" s="81">
        <f>AD88+(AI88-AD88)/(COLUMN(AI88)-COLUMN(AD88))</f>
        <v>56.266705133071611</v>
      </c>
      <c r="AF88" s="81">
        <f>AE88+(AI88-AD88)/(COLUMN(AI88)-COLUMN(AD88))</f>
        <v>56.315129082393682</v>
      </c>
      <c r="AG88" s="81">
        <f>AF88+(AI88-AD88)/(COLUMN(AI88)-COLUMN(AD88))</f>
        <v>56.363553031715753</v>
      </c>
      <c r="AH88" s="81">
        <f>AG88+(AI88-AD88)/(COLUMN(AI88)-COLUMN(AD88))</f>
        <v>56.411976981037824</v>
      </c>
      <c r="AI88" s="80">
        <f>H88/$C88*100</f>
        <v>56.460400930359903</v>
      </c>
      <c r="AJ88" s="81">
        <f>AI88+(AN88-AI88)/(COLUMN(AN88)-COLUMN(AI88))</f>
        <v>56.55806970149122</v>
      </c>
      <c r="AK88" s="81">
        <f>AJ88+(AN88-AI88)/(COLUMN(AN88)-COLUMN(AI88))</f>
        <v>56.655738472622538</v>
      </c>
      <c r="AL88" s="81">
        <f>AK88+(AN88-AI88)/(COLUMN(AN88)-COLUMN(AI88))</f>
        <v>56.753407243753855</v>
      </c>
      <c r="AM88" s="81">
        <f>AL88+(AN88-AI88)/(COLUMN(AN88)-COLUMN(AI88))</f>
        <v>56.851076014885173</v>
      </c>
      <c r="AN88" s="80">
        <f>I88/$C88*100</f>
        <v>56.948744786016505</v>
      </c>
      <c r="AO88" s="81">
        <f>AN88+(AS88-AN88)/(COLUMN(AS88)-COLUMN(AN88))</f>
        <v>57.040108713851836</v>
      </c>
      <c r="AP88" s="81">
        <f>AO88+(AS88-AN88)/(COLUMN(AS88)-COLUMN(AN88))</f>
        <v>57.131472641687168</v>
      </c>
      <c r="AQ88" s="81">
        <f>AP88+(AS88-AN88)/(COLUMN(AS88)-COLUMN(AN88))</f>
        <v>57.222836569522499</v>
      </c>
      <c r="AR88" s="81">
        <f>AQ88+(AS88-AN88)/(COLUMN(AS88)-COLUMN(AN88))</f>
        <v>57.314200497357831</v>
      </c>
      <c r="AS88" s="80">
        <f>J88/$C88*100</f>
        <v>57.405564425193148</v>
      </c>
      <c r="AT88" s="81">
        <f>AS88+(AX88-AS88)/(COLUMN(AX88)-COLUMN(AS88))</f>
        <v>57.420537507346538</v>
      </c>
      <c r="AU88" s="81">
        <f>AT88+(AX88-AS88)/(COLUMN(AX88)-COLUMN(AS88))</f>
        <v>57.435510589499927</v>
      </c>
      <c r="AV88" s="81">
        <f>AU88+(AX88-AS88)/(COLUMN(AX88)-COLUMN(AS88))</f>
        <v>57.450483671653316</v>
      </c>
      <c r="AW88" s="81">
        <f>AV88+(AX88-AS88)/(COLUMN(AX88)-COLUMN(AS88))</f>
        <v>57.465456753806706</v>
      </c>
      <c r="AX88" s="80">
        <f>K88/$C88*100</f>
        <v>57.480429835960081</v>
      </c>
      <c r="AY88" s="81">
        <f>AX88+(BC88-AX88)/(COLUMN(BC88)-COLUMN(AX88))</f>
        <v>57.384845362938691</v>
      </c>
      <c r="AZ88" s="81">
        <f>AY88+(BC88-AX88)/(COLUMN(BC88)-COLUMN(AX88))</f>
        <v>57.289260889917301</v>
      </c>
      <c r="BA88" s="81">
        <f>AZ88+(BC88-AX88)/(COLUMN(BC88)-COLUMN(AX88))</f>
        <v>57.193676416895912</v>
      </c>
      <c r="BB88" s="81">
        <f>BA88+(BC88-AX88)/(COLUMN(BC88)-COLUMN(AX88))</f>
        <v>57.098091943874522</v>
      </c>
      <c r="BC88" s="80">
        <f>L88/$C88*100</f>
        <v>57.002507470853118</v>
      </c>
    </row>
    <row r="89" spans="1:55" s="66" customFormat="1">
      <c r="A89" s="89" t="s">
        <v>238</v>
      </c>
      <c r="B89" s="66" t="s">
        <v>135</v>
      </c>
      <c r="C89" s="149"/>
      <c r="D89" s="78"/>
      <c r="E89" s="78"/>
      <c r="F89" s="78"/>
      <c r="G89" s="78"/>
      <c r="H89" s="78"/>
      <c r="I89" s="78"/>
      <c r="J89" s="78"/>
      <c r="K89" s="78"/>
      <c r="L89" s="78"/>
      <c r="O89" s="76"/>
      <c r="R89" s="76"/>
      <c r="T89" s="76"/>
      <c r="Y89" s="76"/>
      <c r="AD89" s="76"/>
      <c r="AI89" s="76"/>
      <c r="AN89" s="76"/>
      <c r="AS89" s="76"/>
      <c r="AX89" s="76"/>
      <c r="BC89" s="76"/>
    </row>
    <row r="90" spans="1:55" s="66" customFormat="1">
      <c r="B90" s="88" t="s">
        <v>154</v>
      </c>
      <c r="C90" s="150"/>
      <c r="D90" s="78"/>
      <c r="E90" s="78"/>
      <c r="F90" s="78"/>
      <c r="G90" s="78"/>
      <c r="H90" s="78"/>
      <c r="I90" s="78"/>
      <c r="J90" s="78"/>
      <c r="K90" s="78"/>
      <c r="L90" s="78"/>
      <c r="O90" s="76"/>
      <c r="R90" s="76"/>
      <c r="T90" s="76"/>
      <c r="Y90" s="76"/>
      <c r="AD90" s="76"/>
      <c r="AI90" s="76"/>
      <c r="AN90" s="76"/>
      <c r="AS90" s="76"/>
      <c r="AX90" s="76"/>
      <c r="BC90" s="76"/>
    </row>
    <row r="91" spans="1:55" s="66" customFormat="1">
      <c r="B91" s="88" t="s">
        <v>154</v>
      </c>
      <c r="C91" s="150"/>
      <c r="D91" s="78"/>
      <c r="E91" s="78"/>
      <c r="F91" s="78"/>
      <c r="G91" s="78"/>
      <c r="H91" s="78"/>
      <c r="I91" s="78"/>
      <c r="J91" s="78"/>
      <c r="K91" s="78"/>
      <c r="L91" s="78"/>
      <c r="O91" s="76"/>
      <c r="R91" s="76"/>
      <c r="T91" s="76"/>
      <c r="Y91" s="76"/>
      <c r="AD91" s="76"/>
      <c r="AI91" s="76"/>
      <c r="AN91" s="76"/>
      <c r="AS91" s="76"/>
      <c r="AX91" s="76"/>
      <c r="BC91" s="76"/>
    </row>
    <row r="92" spans="1:55" s="66" customFormat="1">
      <c r="B92" s="66" t="s">
        <v>131</v>
      </c>
      <c r="C92" s="69">
        <f>Q124</f>
        <v>103.17571555030982</v>
      </c>
      <c r="D92" s="59">
        <v>100</v>
      </c>
      <c r="E92" s="59">
        <v>101.18470005218552</v>
      </c>
      <c r="F92" s="59">
        <v>118.56710530113443</v>
      </c>
      <c r="G92" s="59">
        <v>130.14405536469661</v>
      </c>
      <c r="H92" s="59">
        <v>141.40977454268645</v>
      </c>
      <c r="I92" s="59">
        <v>153.85614603500341</v>
      </c>
      <c r="J92" s="59">
        <v>164.16269511205448</v>
      </c>
      <c r="K92" s="59">
        <v>174.12711771455309</v>
      </c>
      <c r="L92" s="59">
        <v>183.75733351811641</v>
      </c>
      <c r="O92" s="76">
        <f>C92/$C92*100</f>
        <v>100</v>
      </c>
      <c r="P92" s="77">
        <f>O92+($R92-$O92)/(COLUMN($R92)-COLUMN($O92))</f>
        <v>98.97401065312981</v>
      </c>
      <c r="Q92" s="77">
        <f>P92+($R92-$O92)/(COLUMN($R92)-COLUMN($O92))</f>
        <v>97.948021306259619</v>
      </c>
      <c r="R92" s="76">
        <f>D92/$C92*100</f>
        <v>96.922031959389415</v>
      </c>
      <c r="S92" s="77">
        <f>R92+($T92-$R92)/(COLUMN($T92)-COLUMN($R92))</f>
        <v>97.496149640990495</v>
      </c>
      <c r="T92" s="76">
        <f>E92/$C92*100</f>
        <v>98.070267322591576</v>
      </c>
      <c r="U92" s="77">
        <f>T92+($Y92-$T92)/(COLUMN($Y92)-COLUMN($T92))</f>
        <v>101.43974339673095</v>
      </c>
      <c r="V92" s="77">
        <f t="shared" ref="V92:X93" si="37">U92+($Y92-$T92)/(COLUMN($Y92)-COLUMN($T92))</f>
        <v>104.80921947087032</v>
      </c>
      <c r="W92" s="77">
        <f t="shared" si="37"/>
        <v>108.17869554500969</v>
      </c>
      <c r="X92" s="77">
        <f t="shared" si="37"/>
        <v>111.54817161914906</v>
      </c>
      <c r="Y92" s="76">
        <f>F92/$C92*100</f>
        <v>114.91764769328843</v>
      </c>
      <c r="Z92" s="77">
        <f>Y92+($AD92-$Y92)/(COLUMN($AD92)-COLUMN($Y92))</f>
        <v>117.16177074139409</v>
      </c>
      <c r="AA92" s="77">
        <f t="shared" ref="AA92:AC93" si="38">Z92+($AD92-$Y92)/(COLUMN($AD92)-COLUMN($Y92))</f>
        <v>119.40589378949976</v>
      </c>
      <c r="AB92" s="77">
        <f t="shared" si="38"/>
        <v>121.65001683760542</v>
      </c>
      <c r="AC92" s="77">
        <f t="shared" si="38"/>
        <v>123.89413988571108</v>
      </c>
      <c r="AD92" s="76">
        <f>G92/$C92*100</f>
        <v>126.13826293381672</v>
      </c>
      <c r="AE92" s="77">
        <f>AD92+(AI92-AD92)/(COLUMN(AI92)-COLUMN(AD92))</f>
        <v>128.32205572224601</v>
      </c>
      <c r="AF92" s="77">
        <f>AE92+(AI92-AD92)/(COLUMN(AI92)-COLUMN(AD92))</f>
        <v>130.50584851067529</v>
      </c>
      <c r="AG92" s="77">
        <f>AF92+(AI92-AD92)/(COLUMN(AI92)-COLUMN(AD92))</f>
        <v>132.68964129910458</v>
      </c>
      <c r="AH92" s="77">
        <f>AG92+(AI92-AD92)/(COLUMN(AI92)-COLUMN(AD92))</f>
        <v>134.87343408753387</v>
      </c>
      <c r="AI92" s="76">
        <f>H92/$C92*100</f>
        <v>137.0572268759631</v>
      </c>
      <c r="AJ92" s="77">
        <f>AI92+(AN92-AI92)/(COLUMN(AN92)-COLUMN(AI92))</f>
        <v>139.46988210707664</v>
      </c>
      <c r="AK92" s="77">
        <f>AJ92+(AN92-AI92)/(COLUMN(AN92)-COLUMN(AI92))</f>
        <v>141.88253733819019</v>
      </c>
      <c r="AL92" s="77">
        <f>AK92+(AN92-AI92)/(COLUMN(AN92)-COLUMN(AI92))</f>
        <v>144.29519256930374</v>
      </c>
      <c r="AM92" s="77">
        <f>AL92+(AN92-AI92)/(COLUMN(AN92)-COLUMN(AI92))</f>
        <v>146.70784780041728</v>
      </c>
      <c r="AN92" s="76">
        <f>I92/$C92*100</f>
        <v>149.12050303153086</v>
      </c>
      <c r="AO92" s="77">
        <f>AN92+(AS92-AN92)/(COLUMN(AS92)-COLUMN(AN92))</f>
        <v>151.11836638960477</v>
      </c>
      <c r="AP92" s="77">
        <f>AO92+(AS92-AN92)/(COLUMN(AS92)-COLUMN(AN92))</f>
        <v>153.11622974767869</v>
      </c>
      <c r="AQ92" s="77">
        <f>AP92+(AS92-AN92)/(COLUMN(AS92)-COLUMN(AN92))</f>
        <v>155.1140931057526</v>
      </c>
      <c r="AR92" s="77">
        <f>AQ92+(AS92-AN92)/(COLUMN(AS92)-COLUMN(AN92))</f>
        <v>157.11195646382652</v>
      </c>
      <c r="AS92" s="76">
        <f>J92/$C92*100</f>
        <v>159.10981982190043</v>
      </c>
      <c r="AT92" s="77">
        <f>AS92+(AX92-AS92)/(COLUMN(AX92)-COLUMN(AS92))</f>
        <v>161.0413639937729</v>
      </c>
      <c r="AU92" s="77">
        <f>AT92+(AX92-AS92)/(COLUMN(AX92)-COLUMN(AS92))</f>
        <v>162.97290816564538</v>
      </c>
      <c r="AV92" s="77">
        <f>AU92+(AX92-AS92)/(COLUMN(AX92)-COLUMN(AS92))</f>
        <v>164.90445233751785</v>
      </c>
      <c r="AW92" s="77">
        <f>AV92+(AX92-AS92)/(COLUMN(AX92)-COLUMN(AS92))</f>
        <v>166.83599650939033</v>
      </c>
      <c r="AX92" s="76">
        <f>K92/$C92*100</f>
        <v>168.76754068126277</v>
      </c>
      <c r="AY92" s="77">
        <f>AX92+(BC92-AX92)/(COLUMN(BC92)-COLUMN(AX92))</f>
        <v>170.63430084904033</v>
      </c>
      <c r="AZ92" s="77">
        <f>AY92+(BC92-AX92)/(COLUMN(BC92)-COLUMN(AX92))</f>
        <v>172.50106101681789</v>
      </c>
      <c r="BA92" s="77">
        <f>AZ92+(BC92-AX92)/(COLUMN(BC92)-COLUMN(AX92))</f>
        <v>174.36782118459544</v>
      </c>
      <c r="BB92" s="77">
        <f>BA92+(BC92-AX92)/(COLUMN(BC92)-COLUMN(AX92))</f>
        <v>176.234581352373</v>
      </c>
      <c r="BC92" s="76">
        <f>L92/$C92*100</f>
        <v>178.10134152015061</v>
      </c>
    </row>
    <row r="93" spans="1:55" s="66" customFormat="1">
      <c r="B93" s="66" t="s">
        <v>130</v>
      </c>
      <c r="C93" s="69">
        <f>C92</f>
        <v>103.17571555030982</v>
      </c>
      <c r="D93" s="59">
        <v>100</v>
      </c>
      <c r="E93" s="59">
        <v>101.18470005218552</v>
      </c>
      <c r="F93" s="59">
        <v>107.4737227639811</v>
      </c>
      <c r="G93" s="59">
        <v>114.62170967197434</v>
      </c>
      <c r="H93" s="59">
        <v>118.74989876019745</v>
      </c>
      <c r="I93" s="59">
        <v>125.93399669302654</v>
      </c>
      <c r="J93" s="59">
        <v>134.71048415148803</v>
      </c>
      <c r="K93" s="59">
        <v>143.24917234928992</v>
      </c>
      <c r="L93" s="59">
        <v>151.55461893600426</v>
      </c>
      <c r="O93" s="80">
        <f>C93/$C93*100</f>
        <v>100</v>
      </c>
      <c r="P93" s="81">
        <f>O93+($R93-$O93)/(COLUMN($R93)-COLUMN($O93))</f>
        <v>98.97401065312981</v>
      </c>
      <c r="Q93" s="81">
        <f>P93+($R93-$O93)/(COLUMN($R93)-COLUMN($O93))</f>
        <v>97.948021306259619</v>
      </c>
      <c r="R93" s="80">
        <f>D93/$C93*100</f>
        <v>96.922031959389415</v>
      </c>
      <c r="S93" s="81">
        <f>R93+($T93-$R93)/(COLUMN($T93)-COLUMN($R93))</f>
        <v>97.496149640990495</v>
      </c>
      <c r="T93" s="80">
        <f>E93/$C93*100</f>
        <v>98.070267322591576</v>
      </c>
      <c r="U93" s="81">
        <f>T93+($Y93-$T93)/(COLUMN($Y93)-COLUMN($T93))</f>
        <v>99.28935704312353</v>
      </c>
      <c r="V93" s="81">
        <f t="shared" si="37"/>
        <v>100.50844676365548</v>
      </c>
      <c r="W93" s="81">
        <f t="shared" si="37"/>
        <v>101.72753648418744</v>
      </c>
      <c r="X93" s="81">
        <f t="shared" si="37"/>
        <v>102.94662620471939</v>
      </c>
      <c r="Y93" s="80">
        <f>F93/$C93*100</f>
        <v>104.16571592525135</v>
      </c>
      <c r="Z93" s="81">
        <f>Y93+($AD93-$Y93)/(COLUMN($AD93)-COLUMN($Y93))</f>
        <v>105.55131075633498</v>
      </c>
      <c r="AA93" s="81">
        <f t="shared" si="38"/>
        <v>106.93690558741862</v>
      </c>
      <c r="AB93" s="81">
        <f t="shared" si="38"/>
        <v>108.32250041850226</v>
      </c>
      <c r="AC93" s="81">
        <f t="shared" si="38"/>
        <v>109.7080952495859</v>
      </c>
      <c r="AD93" s="80">
        <f>G93/$C93*100</f>
        <v>111.09369008066952</v>
      </c>
      <c r="AE93" s="81">
        <f>AD93+(AI93-AD93)/(COLUMN(AI93)-COLUMN(AD93))</f>
        <v>111.89391503015584</v>
      </c>
      <c r="AF93" s="81">
        <f>AE93+(AI93-AD93)/(COLUMN(AI93)-COLUMN(AD93))</f>
        <v>112.69413997964216</v>
      </c>
      <c r="AG93" s="81">
        <f>AF93+(AI93-AD93)/(COLUMN(AI93)-COLUMN(AD93))</f>
        <v>113.49436492912848</v>
      </c>
      <c r="AH93" s="81">
        <f>AG93+(AI93-AD93)/(COLUMN(AI93)-COLUMN(AD93))</f>
        <v>114.2945898786148</v>
      </c>
      <c r="AI93" s="80">
        <f>H93/$C93*100</f>
        <v>115.09481482810115</v>
      </c>
      <c r="AJ93" s="81">
        <f>AI93+(AN93-AI93)/(COLUMN(AN93)-COLUMN(AI93))</f>
        <v>116.48740956699125</v>
      </c>
      <c r="AK93" s="81">
        <f>AJ93+(AN93-AI93)/(COLUMN(AN93)-COLUMN(AI93))</f>
        <v>117.88000430588134</v>
      </c>
      <c r="AL93" s="81">
        <f>AK93+(AN93-AI93)/(COLUMN(AN93)-COLUMN(AI93))</f>
        <v>119.27259904477144</v>
      </c>
      <c r="AM93" s="81">
        <f>AL93+(AN93-AI93)/(COLUMN(AN93)-COLUMN(AI93))</f>
        <v>120.66519378366154</v>
      </c>
      <c r="AN93" s="80">
        <f>I93/$C93*100</f>
        <v>122.0577885225516</v>
      </c>
      <c r="AO93" s="81">
        <f>AN93+(AS93-AN93)/(COLUMN(AS93)-COLUMN(AN93))</f>
        <v>123.75905851843197</v>
      </c>
      <c r="AP93" s="81">
        <f>AO93+(AS93-AN93)/(COLUMN(AS93)-COLUMN(AN93))</f>
        <v>125.46032851431234</v>
      </c>
      <c r="AQ93" s="81">
        <f>AP93+(AS93-AN93)/(COLUMN(AS93)-COLUMN(AN93))</f>
        <v>127.1615985101927</v>
      </c>
      <c r="AR93" s="81">
        <f>AQ93+(AS93-AN93)/(COLUMN(AS93)-COLUMN(AN93))</f>
        <v>128.86286850607308</v>
      </c>
      <c r="AS93" s="80">
        <f>J93/$C93*100</f>
        <v>130.56413850195347</v>
      </c>
      <c r="AT93" s="81">
        <f>AS93+(AX93-AS93)/(COLUMN(AX93)-COLUMN(AS93))</f>
        <v>132.2193125227507</v>
      </c>
      <c r="AU93" s="81">
        <f>AT93+(AX93-AS93)/(COLUMN(AX93)-COLUMN(AS93))</f>
        <v>133.87448654354793</v>
      </c>
      <c r="AV93" s="81">
        <f>AU93+(AX93-AS93)/(COLUMN(AX93)-COLUMN(AS93))</f>
        <v>135.52966056434516</v>
      </c>
      <c r="AW93" s="81">
        <f>AV93+(AX93-AS93)/(COLUMN(AX93)-COLUMN(AS93))</f>
        <v>137.1848345851424</v>
      </c>
      <c r="AX93" s="80">
        <f>K93/$C93*100</f>
        <v>138.8400086059396</v>
      </c>
      <c r="AY93" s="81">
        <f>AX93+(BC93-AX93)/(COLUMN(BC93)-COLUMN(AX93))</f>
        <v>140.44997012496867</v>
      </c>
      <c r="AZ93" s="81">
        <f>AY93+(BC93-AX93)/(COLUMN(BC93)-COLUMN(AX93))</f>
        <v>142.05993164399774</v>
      </c>
      <c r="BA93" s="81">
        <f>AZ93+(BC93-AX93)/(COLUMN(BC93)-COLUMN(AX93))</f>
        <v>143.66989316302681</v>
      </c>
      <c r="BB93" s="81">
        <f>BA93+(BC93-AX93)/(COLUMN(BC93)-COLUMN(AX93))</f>
        <v>145.27985468205588</v>
      </c>
      <c r="BC93" s="80">
        <f>L93/$C93*100</f>
        <v>146.8898162010849</v>
      </c>
    </row>
    <row r="94" spans="1:55" s="66" customFormat="1">
      <c r="D94" s="159"/>
      <c r="E94" s="159"/>
      <c r="F94" s="159"/>
      <c r="G94" s="159"/>
      <c r="H94" s="159"/>
      <c r="I94" s="159"/>
      <c r="J94" s="159"/>
      <c r="K94" s="159"/>
      <c r="L94" s="159"/>
    </row>
    <row r="95" spans="1:55" s="66" customFormat="1">
      <c r="D95" s="159"/>
      <c r="E95" s="159"/>
      <c r="F95" s="159"/>
      <c r="G95" s="159"/>
      <c r="H95" s="159"/>
      <c r="I95" s="159"/>
      <c r="J95" s="159"/>
      <c r="K95" s="159"/>
      <c r="L95" s="159"/>
    </row>
    <row r="96" spans="1:55" s="66" customFormat="1"/>
    <row r="97" spans="1:55" s="88" customFormat="1"/>
    <row r="98" spans="1:55" s="88" customFormat="1"/>
    <row r="99" spans="1:55" s="88" customFormat="1"/>
    <row r="100" spans="1:55" s="66" customFormat="1">
      <c r="A100" s="67" t="s">
        <v>307</v>
      </c>
      <c r="B100" s="60"/>
      <c r="C100" s="60"/>
      <c r="D100" s="60"/>
      <c r="E100" s="60"/>
      <c r="F100" s="60"/>
      <c r="G100" s="60"/>
      <c r="H100" s="60"/>
      <c r="I100" s="60"/>
      <c r="J100" s="60"/>
      <c r="K100" s="60"/>
      <c r="L100" s="60"/>
      <c r="M100" s="60"/>
    </row>
    <row r="101" spans="1:55" s="66" customFormat="1"/>
    <row r="102" spans="1:55" s="66" customFormat="1">
      <c r="C102" s="89">
        <v>2010</v>
      </c>
      <c r="D102" s="90">
        <v>2015</v>
      </c>
      <c r="E102" s="90">
        <v>2020</v>
      </c>
      <c r="F102" s="90">
        <v>2025</v>
      </c>
      <c r="G102" s="90">
        <v>2030</v>
      </c>
      <c r="H102" s="90">
        <v>2035</v>
      </c>
      <c r="I102" s="90">
        <v>2040</v>
      </c>
      <c r="J102" s="90">
        <v>2045</v>
      </c>
      <c r="K102" s="90">
        <v>2050</v>
      </c>
      <c r="O102" s="27">
        <v>2010</v>
      </c>
      <c r="P102" s="27">
        <v>2011</v>
      </c>
      <c r="Q102" s="27">
        <v>2012</v>
      </c>
      <c r="R102" s="27">
        <v>2013</v>
      </c>
      <c r="S102" s="27">
        <v>2014</v>
      </c>
      <c r="T102" s="27">
        <v>2015</v>
      </c>
      <c r="U102" s="27">
        <v>2016</v>
      </c>
      <c r="V102" s="27">
        <v>2017</v>
      </c>
      <c r="W102" s="27">
        <v>2018</v>
      </c>
      <c r="X102" s="27">
        <v>2019</v>
      </c>
      <c r="Y102" s="27">
        <v>2020</v>
      </c>
      <c r="Z102" s="27">
        <v>2021</v>
      </c>
      <c r="AA102" s="27">
        <v>2022</v>
      </c>
      <c r="AB102" s="27">
        <v>2023</v>
      </c>
      <c r="AC102" s="27">
        <v>2024</v>
      </c>
      <c r="AD102" s="27">
        <v>2025</v>
      </c>
      <c r="AE102" s="27">
        <v>2026</v>
      </c>
      <c r="AF102" s="27">
        <v>2027</v>
      </c>
      <c r="AG102" s="27">
        <v>2028</v>
      </c>
      <c r="AH102" s="27">
        <v>2029</v>
      </c>
      <c r="AI102" s="27">
        <v>2030</v>
      </c>
      <c r="AJ102" s="27">
        <v>2031</v>
      </c>
      <c r="AK102" s="27">
        <v>2032</v>
      </c>
      <c r="AL102" s="27">
        <v>2033</v>
      </c>
      <c r="AM102" s="27">
        <v>2034</v>
      </c>
      <c r="AN102" s="27">
        <v>2035</v>
      </c>
      <c r="AO102" s="27">
        <v>2036</v>
      </c>
      <c r="AP102" s="27">
        <v>2037</v>
      </c>
      <c r="AQ102" s="27">
        <v>2038</v>
      </c>
      <c r="AR102" s="27">
        <v>2039</v>
      </c>
      <c r="AS102" s="27">
        <v>2040</v>
      </c>
      <c r="AT102" s="27">
        <v>2041</v>
      </c>
      <c r="AU102" s="27">
        <v>2042</v>
      </c>
      <c r="AV102" s="27">
        <v>2043</v>
      </c>
      <c r="AW102" s="27">
        <v>2044</v>
      </c>
      <c r="AX102" s="27">
        <v>2045</v>
      </c>
      <c r="AY102" s="27">
        <v>2046</v>
      </c>
      <c r="AZ102" s="27">
        <v>2047</v>
      </c>
      <c r="BA102" s="27">
        <v>2048</v>
      </c>
      <c r="BB102" s="27">
        <v>2049</v>
      </c>
      <c r="BC102" s="28">
        <v>2050</v>
      </c>
    </row>
    <row r="103" spans="1:55" s="66" customFormat="1">
      <c r="A103" s="66" t="s">
        <v>147</v>
      </c>
      <c r="B103" s="66" t="s">
        <v>144</v>
      </c>
      <c r="C103" s="159">
        <v>100</v>
      </c>
      <c r="D103" s="159">
        <v>105.51618300032402</v>
      </c>
      <c r="E103" s="159">
        <v>111.33664874957863</v>
      </c>
      <c r="F103" s="159">
        <v>117.47818204103334</v>
      </c>
      <c r="G103" s="159">
        <v>123.95849354787045</v>
      </c>
      <c r="H103" s="159">
        <v>126.20517730939757</v>
      </c>
      <c r="I103" s="159">
        <v>128.49258105533116</v>
      </c>
      <c r="J103" s="159">
        <v>130.8214428143863</v>
      </c>
      <c r="K103" s="159">
        <v>133.19251399166811</v>
      </c>
    </row>
    <row r="104" spans="1:55" s="66" customFormat="1">
      <c r="B104" s="88" t="s">
        <v>154</v>
      </c>
      <c r="C104" s="88"/>
      <c r="D104" s="92"/>
      <c r="E104" s="92"/>
      <c r="F104" s="92"/>
      <c r="G104" s="92"/>
      <c r="H104" s="92"/>
      <c r="I104" s="92"/>
      <c r="J104" s="92"/>
      <c r="K104" s="92"/>
    </row>
    <row r="105" spans="1:55" s="66" customFormat="1">
      <c r="B105" s="88" t="s">
        <v>154</v>
      </c>
      <c r="C105" s="88"/>
      <c r="D105" s="92"/>
      <c r="E105" s="92"/>
      <c r="F105" s="92"/>
      <c r="G105" s="92"/>
      <c r="H105" s="92"/>
      <c r="I105" s="92"/>
      <c r="J105" s="92"/>
      <c r="K105" s="92"/>
    </row>
    <row r="106" spans="1:55" s="66" customFormat="1">
      <c r="B106" s="75" t="s">
        <v>149</v>
      </c>
      <c r="C106" s="159">
        <v>100</v>
      </c>
      <c r="D106" s="159">
        <v>84.669469619466909</v>
      </c>
      <c r="E106" s="159">
        <v>86.893367432675319</v>
      </c>
      <c r="F106" s="159">
        <v>89.434368524484725</v>
      </c>
      <c r="G106" s="159">
        <v>92.313538377657437</v>
      </c>
      <c r="H106" s="159">
        <v>97.034464919443238</v>
      </c>
      <c r="I106" s="159">
        <v>101.99682026793089</v>
      </c>
      <c r="J106" s="159">
        <v>107.21295112417346</v>
      </c>
      <c r="K106" s="159">
        <v>112.69583560114633</v>
      </c>
      <c r="O106" s="89">
        <f>C106/$C106*100</f>
        <v>100</v>
      </c>
      <c r="P106" s="93">
        <f>O106+(T106-O106)/(COLUMN(T106)-COLUMN(O106))</f>
        <v>96.933893923893379</v>
      </c>
      <c r="Q106" s="93">
        <f>P106+(T106-O106)/(COLUMN(T106)-COLUMN(O106))</f>
        <v>93.867787847786758</v>
      </c>
      <c r="R106" s="93">
        <f>Q106+(T106-O106)/(COLUMN(T106)-COLUMN(O106))</f>
        <v>90.801681771680137</v>
      </c>
      <c r="S106" s="93">
        <f>R106+(T106-O106)/(COLUMN(T106)-COLUMN(O106))</f>
        <v>87.735575695573516</v>
      </c>
      <c r="T106" s="89">
        <f>D106/$C106*100</f>
        <v>84.669469619466909</v>
      </c>
      <c r="U106" s="93">
        <f>T106+(Y106-T106)/(COLUMN(Y106)-COLUMN(T106))</f>
        <v>85.114249182108594</v>
      </c>
      <c r="V106" s="93">
        <f>U106+(Y106-T106)/(COLUMN(Y106)-COLUMN(T106))</f>
        <v>85.559028744750279</v>
      </c>
      <c r="W106" s="93">
        <f>V106+(Y106-T106)/(COLUMN(Y106)-COLUMN(T106))</f>
        <v>86.003808307391964</v>
      </c>
      <c r="X106" s="93">
        <f>W106+(Y106-T106)/(COLUMN(Y106)-COLUMN(T106))</f>
        <v>86.448587870033649</v>
      </c>
      <c r="Y106" s="89">
        <f>E106/$C106*100</f>
        <v>86.893367432675319</v>
      </c>
      <c r="Z106" s="93">
        <f>Y106+(AD106-Y106)/(COLUMN(AD106)-COLUMN(Y106))</f>
        <v>87.401567651037197</v>
      </c>
      <c r="AA106" s="93">
        <f>Z106+(AD106-Y106)/(COLUMN(AD106)-COLUMN(Y106))</f>
        <v>87.909767869399076</v>
      </c>
      <c r="AB106" s="93">
        <f>AA106+(AD106-Y106)/(COLUMN(AD106)-COLUMN(Y106))</f>
        <v>88.417968087760954</v>
      </c>
      <c r="AC106" s="93">
        <f>AB106+(AD106-Y106)/(COLUMN(AD106)-COLUMN(Y106))</f>
        <v>88.926168306122833</v>
      </c>
      <c r="AD106" s="89">
        <f>F106/$C106*100</f>
        <v>89.434368524484725</v>
      </c>
      <c r="AE106" s="93">
        <f>AD106+(AI106-AD106)/(COLUMN(AI106)-COLUMN(AD106))</f>
        <v>90.010202495119273</v>
      </c>
      <c r="AF106" s="93">
        <f>AE106+(AI106-AD106)/(COLUMN(AI106)-COLUMN(AD106))</f>
        <v>90.586036465753821</v>
      </c>
      <c r="AG106" s="93">
        <f>AF106+(AI106-AD106)/(COLUMN(AI106)-COLUMN(AD106))</f>
        <v>91.161870436388369</v>
      </c>
      <c r="AH106" s="93">
        <f>AG106+(AI106-AD106)/(COLUMN(AI106)-COLUMN(AD106))</f>
        <v>91.737704407022918</v>
      </c>
      <c r="AI106" s="89">
        <f>G106/$C106*100</f>
        <v>92.313538377657437</v>
      </c>
      <c r="AJ106" s="93">
        <f>AI106+(AN106-AI106)/(COLUMN(AN106)-COLUMN(AI106))</f>
        <v>93.2577236860146</v>
      </c>
      <c r="AK106" s="93">
        <f>AJ106+(AN106-AI106)/(COLUMN(AN106)-COLUMN(AI106))</f>
        <v>94.201908994371763</v>
      </c>
      <c r="AL106" s="93">
        <f>AK106+(AN106-AI106)/(COLUMN(AN106)-COLUMN(AI106))</f>
        <v>95.146094302728926</v>
      </c>
      <c r="AM106" s="93">
        <f>AL106+(AN106-AI106)/(COLUMN(AN106)-COLUMN(AI106))</f>
        <v>96.090279611086089</v>
      </c>
      <c r="AN106" s="89">
        <f>H106/$C106*100</f>
        <v>97.034464919443238</v>
      </c>
      <c r="AO106" s="93">
        <f>AN106+(AS106-AN106)/(COLUMN(AS106)-COLUMN(AN106))</f>
        <v>98.026935989140767</v>
      </c>
      <c r="AP106" s="93">
        <f>AO106+(AS106-AN106)/(COLUMN(AS106)-COLUMN(AN106))</f>
        <v>99.019407058838297</v>
      </c>
      <c r="AQ106" s="93">
        <f>AP106+(AS106-AN106)/(COLUMN(AS106)-COLUMN(AN106))</f>
        <v>100.01187812853583</v>
      </c>
      <c r="AR106" s="93">
        <f>AQ106+(AS106-AN106)/(COLUMN(AS106)-COLUMN(AN106))</f>
        <v>101.00434919823336</v>
      </c>
      <c r="AS106" s="89">
        <f>I106/$C106*100</f>
        <v>101.99682026793089</v>
      </c>
      <c r="AT106" s="93">
        <f>AS106+(AX106-AS106)/(COLUMN(AX106)-COLUMN(AS106))</f>
        <v>103.04004643917941</v>
      </c>
      <c r="AU106" s="93">
        <f>AT106+(AX106-AS106)/(COLUMN(AX106)-COLUMN(AS106))</f>
        <v>104.08327261042793</v>
      </c>
      <c r="AV106" s="93">
        <f>AU106+(AX106-AS106)/(COLUMN(AX106)-COLUMN(AS106))</f>
        <v>105.12649878167645</v>
      </c>
      <c r="AW106" s="93">
        <f>AV106+(AX106-AS106)/(COLUMN(AX106)-COLUMN(AS106))</f>
        <v>106.16972495292497</v>
      </c>
      <c r="AX106" s="89">
        <f>J106/$C106*100</f>
        <v>107.21295112417346</v>
      </c>
      <c r="AY106" s="93">
        <f>AX106+(BC106-AX106)/(COLUMN(BC106)-COLUMN(AX106))</f>
        <v>108.30952801956803</v>
      </c>
      <c r="AZ106" s="93">
        <f>AY106+(BC106-AX106)/(COLUMN(BC106)-COLUMN(AX106))</f>
        <v>109.40610491496261</v>
      </c>
      <c r="BA106" s="93">
        <f>AZ106+(BC106-AX106)/(COLUMN(BC106)-COLUMN(AX106))</f>
        <v>110.50268181035719</v>
      </c>
      <c r="BB106" s="93">
        <f>BA106+(BC106-AX106)/(COLUMN(BC106)-COLUMN(AX106))</f>
        <v>111.59925870575177</v>
      </c>
      <c r="BC106" s="89">
        <f>K106/$C106*100</f>
        <v>112.69583560114633</v>
      </c>
    </row>
    <row r="107" spans="1:55" s="66" customFormat="1">
      <c r="B107" s="75" t="s">
        <v>150</v>
      </c>
      <c r="C107" s="159">
        <v>100</v>
      </c>
      <c r="D107" s="159">
        <v>84.669469619466909</v>
      </c>
      <c r="E107" s="159">
        <v>85.692941110690896</v>
      </c>
      <c r="F107" s="159">
        <v>87.342292866606968</v>
      </c>
      <c r="G107" s="159">
        <v>89.59596816098616</v>
      </c>
      <c r="H107" s="159">
        <v>93.244546404826792</v>
      </c>
      <c r="I107" s="159">
        <v>97.041704138064887</v>
      </c>
      <c r="J107" s="159">
        <v>100.99349189962111</v>
      </c>
      <c r="K107" s="159">
        <v>105.10620662192159</v>
      </c>
      <c r="O107" s="89">
        <f>C107/$C107*100</f>
        <v>100</v>
      </c>
      <c r="P107" s="93">
        <f>O107+(T107-O107)/(COLUMN(T107)-COLUMN(O107))</f>
        <v>96.933893923893379</v>
      </c>
      <c r="Q107" s="93">
        <f>P107+(T107-O107)/(COLUMN(T107)-COLUMN(O107))</f>
        <v>93.867787847786758</v>
      </c>
      <c r="R107" s="93">
        <f>Q107+(T107-O107)/(COLUMN(T107)-COLUMN(O107))</f>
        <v>90.801681771680137</v>
      </c>
      <c r="S107" s="93">
        <f>R107+(T107-O107)/(COLUMN(T107)-COLUMN(O107))</f>
        <v>87.735575695573516</v>
      </c>
      <c r="T107" s="89">
        <f>D107/$C107*100</f>
        <v>84.669469619466909</v>
      </c>
      <c r="U107" s="93">
        <f>T107+(Y107-T107)/(COLUMN(Y107)-COLUMN(T107))</f>
        <v>84.874163917711712</v>
      </c>
      <c r="V107" s="93">
        <f>U107+(Y107-T107)/(COLUMN(Y107)-COLUMN(T107))</f>
        <v>85.078858215956515</v>
      </c>
      <c r="W107" s="93">
        <f>V107+(Y107-T107)/(COLUMN(Y107)-COLUMN(T107))</f>
        <v>85.283552514201318</v>
      </c>
      <c r="X107" s="93">
        <f>W107+(Y107-T107)/(COLUMN(Y107)-COLUMN(T107))</f>
        <v>85.488246812446121</v>
      </c>
      <c r="Y107" s="89">
        <f>E107/$C107*100</f>
        <v>85.692941110690896</v>
      </c>
      <c r="Z107" s="93">
        <f>Y107+(AD107-Y107)/(COLUMN(AD107)-COLUMN(Y107))</f>
        <v>86.022811461874113</v>
      </c>
      <c r="AA107" s="93">
        <f>Z107+(AD107-Y107)/(COLUMN(AD107)-COLUMN(Y107))</f>
        <v>86.35268181305733</v>
      </c>
      <c r="AB107" s="93">
        <f>AA107+(AD107-Y107)/(COLUMN(AD107)-COLUMN(Y107))</f>
        <v>86.682552164240548</v>
      </c>
      <c r="AC107" s="93">
        <f>AB107+(AD107-Y107)/(COLUMN(AD107)-COLUMN(Y107))</f>
        <v>87.012422515423765</v>
      </c>
      <c r="AD107" s="89">
        <f>F107/$C107*100</f>
        <v>87.342292866606968</v>
      </c>
      <c r="AE107" s="93">
        <f>AD107+(AI107-AD107)/(COLUMN(AI107)-COLUMN(AD107))</f>
        <v>87.793027925482804</v>
      </c>
      <c r="AF107" s="93">
        <f>AE107+(AI107-AD107)/(COLUMN(AI107)-COLUMN(AD107))</f>
        <v>88.243762984358639</v>
      </c>
      <c r="AG107" s="93">
        <f>AF107+(AI107-AD107)/(COLUMN(AI107)-COLUMN(AD107))</f>
        <v>88.694498043234475</v>
      </c>
      <c r="AH107" s="93">
        <f>AG107+(AI107-AD107)/(COLUMN(AI107)-COLUMN(AD107))</f>
        <v>89.145233102110311</v>
      </c>
      <c r="AI107" s="89">
        <f>G107/$C107*100</f>
        <v>89.59596816098616</v>
      </c>
      <c r="AJ107" s="93">
        <f>AI107+(AN107-AI107)/(COLUMN(AN107)-COLUMN(AI107))</f>
        <v>90.325683809754281</v>
      </c>
      <c r="AK107" s="93">
        <f>AJ107+(AN107-AI107)/(COLUMN(AN107)-COLUMN(AI107))</f>
        <v>91.055399458522402</v>
      </c>
      <c r="AL107" s="93">
        <f>AK107+(AN107-AI107)/(COLUMN(AN107)-COLUMN(AI107))</f>
        <v>91.785115107290522</v>
      </c>
      <c r="AM107" s="93">
        <f>AL107+(AN107-AI107)/(COLUMN(AN107)-COLUMN(AI107))</f>
        <v>92.514830756058643</v>
      </c>
      <c r="AN107" s="89">
        <f>H107/$C107*100</f>
        <v>93.244546404826792</v>
      </c>
      <c r="AO107" s="93">
        <f>AN107+(AS107-AN107)/(COLUMN(AS107)-COLUMN(AN107))</f>
        <v>94.003977951474411</v>
      </c>
      <c r="AP107" s="93">
        <f>AO107+(AS107-AN107)/(COLUMN(AS107)-COLUMN(AN107))</f>
        <v>94.76340949812203</v>
      </c>
      <c r="AQ107" s="93">
        <f>AP107+(AS107-AN107)/(COLUMN(AS107)-COLUMN(AN107))</f>
        <v>95.522841044769649</v>
      </c>
      <c r="AR107" s="93">
        <f>AQ107+(AS107-AN107)/(COLUMN(AS107)-COLUMN(AN107))</f>
        <v>96.282272591417268</v>
      </c>
      <c r="AS107" s="89">
        <f>I107/$C107*100</f>
        <v>97.041704138064887</v>
      </c>
      <c r="AT107" s="93">
        <f>AS107+(AX107-AS107)/(COLUMN(AX107)-COLUMN(AS107))</f>
        <v>97.832061690376136</v>
      </c>
      <c r="AU107" s="93">
        <f>AT107+(AX107-AS107)/(COLUMN(AX107)-COLUMN(AS107))</f>
        <v>98.622419242687386</v>
      </c>
      <c r="AV107" s="93">
        <f>AU107+(AX107-AS107)/(COLUMN(AX107)-COLUMN(AS107))</f>
        <v>99.412776794998635</v>
      </c>
      <c r="AW107" s="93">
        <f>AV107+(AX107-AS107)/(COLUMN(AX107)-COLUMN(AS107))</f>
        <v>100.20313434730988</v>
      </c>
      <c r="AX107" s="89">
        <f>J107/$C107*100</f>
        <v>100.99349189962111</v>
      </c>
      <c r="AY107" s="93">
        <f>AX107+(BC107-AX107)/(COLUMN(BC107)-COLUMN(AX107))</f>
        <v>101.8160348440812</v>
      </c>
      <c r="AZ107" s="93">
        <f>AY107+(BC107-AX107)/(COLUMN(BC107)-COLUMN(AX107))</f>
        <v>102.6385777885413</v>
      </c>
      <c r="BA107" s="93">
        <f>AZ107+(BC107-AX107)/(COLUMN(BC107)-COLUMN(AX107))</f>
        <v>103.46112073300139</v>
      </c>
      <c r="BB107" s="93">
        <f>BA107+(BC107-AX107)/(COLUMN(BC107)-COLUMN(AX107))</f>
        <v>104.28366367746149</v>
      </c>
      <c r="BC107" s="89">
        <f>K107/$C107*100</f>
        <v>105.10620662192159</v>
      </c>
    </row>
    <row r="108" spans="1:55" s="66" customFormat="1"/>
    <row r="109" spans="1:55" s="66" customFormat="1">
      <c r="A109" s="66" t="s">
        <v>145</v>
      </c>
      <c r="B109" s="75" t="s">
        <v>152</v>
      </c>
      <c r="C109" s="159">
        <v>100</v>
      </c>
      <c r="D109" s="159">
        <v>109.09998212356116</v>
      </c>
      <c r="E109" s="159">
        <v>115.09001280707002</v>
      </c>
      <c r="F109" s="159">
        <v>120.73724059829058</v>
      </c>
      <c r="G109" s="159">
        <v>126.19437557859689</v>
      </c>
      <c r="H109" s="159">
        <v>130.0420001942972</v>
      </c>
      <c r="I109" s="159">
        <v>133.62017286603407</v>
      </c>
      <c r="J109" s="159">
        <v>137.08334721186557</v>
      </c>
      <c r="K109" s="159">
        <v>140.51821644382147</v>
      </c>
      <c r="L109" s="66" t="s">
        <v>146</v>
      </c>
    </row>
    <row r="110" spans="1:55" s="66" customFormat="1">
      <c r="A110" s="66" t="s">
        <v>151</v>
      </c>
      <c r="B110" s="88" t="s">
        <v>154</v>
      </c>
      <c r="D110" s="92"/>
      <c r="E110" s="92"/>
      <c r="F110" s="92"/>
      <c r="G110" s="92"/>
      <c r="H110" s="92"/>
      <c r="I110" s="92"/>
      <c r="J110" s="92"/>
      <c r="K110" s="92"/>
    </row>
    <row r="111" spans="1:55" s="66" customFormat="1">
      <c r="A111" s="88" t="s">
        <v>151</v>
      </c>
      <c r="B111" s="88" t="s">
        <v>154</v>
      </c>
      <c r="C111" s="88"/>
      <c r="D111" s="92"/>
      <c r="E111" s="92"/>
      <c r="F111" s="92"/>
      <c r="G111" s="92"/>
      <c r="H111" s="92"/>
      <c r="I111" s="92"/>
      <c r="J111" s="92"/>
      <c r="K111" s="92"/>
    </row>
    <row r="112" spans="1:55" s="66" customFormat="1">
      <c r="B112" s="88" t="s">
        <v>131</v>
      </c>
      <c r="C112" s="159">
        <v>100</v>
      </c>
      <c r="D112" s="159">
        <v>86.58523219515402</v>
      </c>
      <c r="E112" s="159">
        <v>86.34320859113032</v>
      </c>
      <c r="F112" s="159">
        <v>87.649996722744021</v>
      </c>
      <c r="G112" s="159">
        <v>88.443332348487047</v>
      </c>
      <c r="H112" s="159">
        <v>89.946852971256803</v>
      </c>
      <c r="I112" s="159">
        <v>91.375191439914829</v>
      </c>
      <c r="J112" s="159">
        <v>92.563742286808434</v>
      </c>
      <c r="K112" s="159">
        <v>93.841946159296896</v>
      </c>
      <c r="L112" s="88"/>
      <c r="O112" s="89">
        <f>C112/$C112*100</f>
        <v>100</v>
      </c>
      <c r="P112" s="93">
        <f>O112+(T112-O112)/(COLUMN(T112)-COLUMN(O112))</f>
        <v>97.317046439030804</v>
      </c>
      <c r="Q112" s="93">
        <f>P112+(T112-O112)/(COLUMN(T112)-COLUMN(O112))</f>
        <v>94.634092878061608</v>
      </c>
      <c r="R112" s="93">
        <f>Q112+(T112-O112)/(COLUMN(T112)-COLUMN(O112))</f>
        <v>91.951139317092412</v>
      </c>
      <c r="S112" s="93">
        <f>R112+(T112-O112)/(COLUMN(T112)-COLUMN(O112))</f>
        <v>89.268185756123216</v>
      </c>
      <c r="T112" s="89">
        <f>D112/$C112*100</f>
        <v>86.58523219515402</v>
      </c>
      <c r="U112" s="93">
        <f>T112+(Y112-T112)/(COLUMN(Y112)-COLUMN(T112))</f>
        <v>86.53682747434928</v>
      </c>
      <c r="V112" s="93">
        <f>U112+(Y112-T112)/(COLUMN(Y112)-COLUMN(T112))</f>
        <v>86.48842275354454</v>
      </c>
      <c r="W112" s="93">
        <f>V112+(Y112-T112)/(COLUMN(Y112)-COLUMN(T112))</f>
        <v>86.4400180327398</v>
      </c>
      <c r="X112" s="93">
        <f>W112+(Y112-T112)/(COLUMN(Y112)-COLUMN(T112))</f>
        <v>86.39161331193506</v>
      </c>
      <c r="Y112" s="89">
        <f>E112/$C112*100</f>
        <v>86.34320859113032</v>
      </c>
      <c r="Z112" s="93">
        <f>Y112+(AD112-Y112)/(COLUMN(AD112)-COLUMN(Y112))</f>
        <v>86.604566217453055</v>
      </c>
      <c r="AA112" s="93">
        <f>Z112+(AD112-Y112)/(COLUMN(AD112)-COLUMN(Y112))</f>
        <v>86.865923843775789</v>
      </c>
      <c r="AB112" s="93">
        <f>AA112+(AD112-Y112)/(COLUMN(AD112)-COLUMN(Y112))</f>
        <v>87.127281470098524</v>
      </c>
      <c r="AC112" s="93">
        <f>AB112+(AD112-Y112)/(COLUMN(AD112)-COLUMN(Y112))</f>
        <v>87.388639096421258</v>
      </c>
      <c r="AD112" s="89">
        <f>F112/$C112*100</f>
        <v>87.649996722744021</v>
      </c>
      <c r="AE112" s="93">
        <f>AD112+(AI112-AD112)/(COLUMN(AI112)-COLUMN(AD112))</f>
        <v>87.808663847892632</v>
      </c>
      <c r="AF112" s="93">
        <f>AE112+(AI112-AD112)/(COLUMN(AI112)-COLUMN(AD112))</f>
        <v>87.967330973041243</v>
      </c>
      <c r="AG112" s="93">
        <f>AF112+(AI112-AD112)/(COLUMN(AI112)-COLUMN(AD112))</f>
        <v>88.125998098189854</v>
      </c>
      <c r="AH112" s="93">
        <f>AG112+(AI112-AD112)/(COLUMN(AI112)-COLUMN(AD112))</f>
        <v>88.284665223338465</v>
      </c>
      <c r="AI112" s="89">
        <f>G112/$C112*100</f>
        <v>88.443332348487047</v>
      </c>
      <c r="AJ112" s="93">
        <f>AI112+(AN112-AI112)/(COLUMN(AN112)-COLUMN(AI112))</f>
        <v>88.744036473040993</v>
      </c>
      <c r="AK112" s="93">
        <f>AJ112+(AN112-AI112)/(COLUMN(AN112)-COLUMN(AI112))</f>
        <v>89.044740597594938</v>
      </c>
      <c r="AL112" s="93">
        <f>AK112+(AN112-AI112)/(COLUMN(AN112)-COLUMN(AI112))</f>
        <v>89.345444722148883</v>
      </c>
      <c r="AM112" s="93">
        <f>AL112+(AN112-AI112)/(COLUMN(AN112)-COLUMN(AI112))</f>
        <v>89.646148846702829</v>
      </c>
      <c r="AN112" s="89">
        <f>H112/$C112*100</f>
        <v>89.946852971256803</v>
      </c>
      <c r="AO112" s="93">
        <f>AN112+(AS112-AN112)/(COLUMN(AS112)-COLUMN(AN112))</f>
        <v>90.232520664988414</v>
      </c>
      <c r="AP112" s="93">
        <f>AO112+(AS112-AN112)/(COLUMN(AS112)-COLUMN(AN112))</f>
        <v>90.518188358720025</v>
      </c>
      <c r="AQ112" s="93">
        <f>AP112+(AS112-AN112)/(COLUMN(AS112)-COLUMN(AN112))</f>
        <v>90.803856052451636</v>
      </c>
      <c r="AR112" s="93">
        <f>AQ112+(AS112-AN112)/(COLUMN(AS112)-COLUMN(AN112))</f>
        <v>91.089523746183247</v>
      </c>
      <c r="AS112" s="89">
        <f>I112/$C112*100</f>
        <v>91.375191439914829</v>
      </c>
      <c r="AT112" s="93">
        <f>AS112+(AX112-AS112)/(COLUMN(AX112)-COLUMN(AS112))</f>
        <v>91.612901609293544</v>
      </c>
      <c r="AU112" s="93">
        <f>AT112+(AX112-AS112)/(COLUMN(AX112)-COLUMN(AS112))</f>
        <v>91.85061177867226</v>
      </c>
      <c r="AV112" s="93">
        <f>AU112+(AX112-AS112)/(COLUMN(AX112)-COLUMN(AS112))</f>
        <v>92.088321948050975</v>
      </c>
      <c r="AW112" s="93">
        <f>AV112+(AX112-AS112)/(COLUMN(AX112)-COLUMN(AS112))</f>
        <v>92.326032117429691</v>
      </c>
      <c r="AX112" s="89">
        <f>J112/$C112*100</f>
        <v>92.563742286808434</v>
      </c>
      <c r="AY112" s="93">
        <f>AX112+(BC112-AX112)/(COLUMN(BC112)-COLUMN(AX112))</f>
        <v>92.819383061306127</v>
      </c>
      <c r="AZ112" s="93">
        <f>AY112+(BC112-AX112)/(COLUMN(BC112)-COLUMN(AX112))</f>
        <v>93.075023835803819</v>
      </c>
      <c r="BA112" s="93">
        <f>AZ112+(BC112-AX112)/(COLUMN(BC112)-COLUMN(AX112))</f>
        <v>93.330664610301511</v>
      </c>
      <c r="BB112" s="93">
        <f>BA112+(BC112-AX112)/(COLUMN(BC112)-COLUMN(AX112))</f>
        <v>93.586305384799203</v>
      </c>
      <c r="BC112" s="89">
        <f>K112/$C112*100</f>
        <v>93.841946159296896</v>
      </c>
    </row>
    <row r="113" spans="2:55" s="66" customFormat="1">
      <c r="B113" s="88" t="s">
        <v>130</v>
      </c>
      <c r="C113" s="159">
        <v>100</v>
      </c>
      <c r="D113" s="159">
        <v>86.58523219515402</v>
      </c>
      <c r="E113" s="159">
        <v>83.081821784640155</v>
      </c>
      <c r="F113" s="159">
        <v>80.438950309147756</v>
      </c>
      <c r="G113" s="159">
        <v>77.128859885138326</v>
      </c>
      <c r="H113" s="159">
        <v>74.993590671067366</v>
      </c>
      <c r="I113" s="159">
        <v>72.600518609858028</v>
      </c>
      <c r="J113" s="159">
        <v>69.847665706639532</v>
      </c>
      <c r="K113" s="159">
        <v>67.122757029169378</v>
      </c>
      <c r="L113" s="88"/>
      <c r="O113" s="89">
        <f>C113/$C113*100</f>
        <v>100</v>
      </c>
      <c r="P113" s="93">
        <f>O113+(T113-O113)/(COLUMN(T113)-COLUMN(O113))</f>
        <v>97.317046439030804</v>
      </c>
      <c r="Q113" s="93">
        <f>P113+(T113-O113)/(COLUMN(T113)-COLUMN(O113))</f>
        <v>94.634092878061608</v>
      </c>
      <c r="R113" s="93">
        <f>Q113+(T113-O113)/(COLUMN(T113)-COLUMN(O113))</f>
        <v>91.951139317092412</v>
      </c>
      <c r="S113" s="93">
        <f>R113+(T113-O113)/(COLUMN(T113)-COLUMN(O113))</f>
        <v>89.268185756123216</v>
      </c>
      <c r="T113" s="89">
        <f>D113/$C113*100</f>
        <v>86.58523219515402</v>
      </c>
      <c r="U113" s="93">
        <f>T113+(Y113-T113)/(COLUMN(Y113)-COLUMN(T113))</f>
        <v>85.884550113051247</v>
      </c>
      <c r="V113" s="93">
        <f>U113+(Y113-T113)/(COLUMN(Y113)-COLUMN(T113))</f>
        <v>85.183868030948474</v>
      </c>
      <c r="W113" s="93">
        <f>V113+(Y113-T113)/(COLUMN(Y113)-COLUMN(T113))</f>
        <v>84.483185948845701</v>
      </c>
      <c r="X113" s="93">
        <f>W113+(Y113-T113)/(COLUMN(Y113)-COLUMN(T113))</f>
        <v>83.782503866742928</v>
      </c>
      <c r="Y113" s="89">
        <f>E113/$C113*100</f>
        <v>83.081821784640155</v>
      </c>
      <c r="Z113" s="93">
        <f>Y113+(AD113-Y113)/(COLUMN(AD113)-COLUMN(Y113))</f>
        <v>82.553247489541675</v>
      </c>
      <c r="AA113" s="93">
        <f>Z113+(AD113-Y113)/(COLUMN(AD113)-COLUMN(Y113))</f>
        <v>82.024673194443196</v>
      </c>
      <c r="AB113" s="93">
        <f>AA113+(AD113-Y113)/(COLUMN(AD113)-COLUMN(Y113))</f>
        <v>81.496098899344716</v>
      </c>
      <c r="AC113" s="93">
        <f>AB113+(AD113-Y113)/(COLUMN(AD113)-COLUMN(Y113))</f>
        <v>80.967524604246236</v>
      </c>
      <c r="AD113" s="89">
        <f>F113/$C113*100</f>
        <v>80.438950309147756</v>
      </c>
      <c r="AE113" s="93">
        <f>AD113+(AI113-AD113)/(COLUMN(AI113)-COLUMN(AD113))</f>
        <v>79.77693222434587</v>
      </c>
      <c r="AF113" s="93">
        <f>AE113+(AI113-AD113)/(COLUMN(AI113)-COLUMN(AD113))</f>
        <v>79.114914139543984</v>
      </c>
      <c r="AG113" s="93">
        <f>AF113+(AI113-AD113)/(COLUMN(AI113)-COLUMN(AD113))</f>
        <v>78.452896054742098</v>
      </c>
      <c r="AH113" s="93">
        <f>AG113+(AI113-AD113)/(COLUMN(AI113)-COLUMN(AD113))</f>
        <v>77.790877969940212</v>
      </c>
      <c r="AI113" s="89">
        <f>G113/$C113*100</f>
        <v>77.128859885138326</v>
      </c>
      <c r="AJ113" s="93">
        <f>AI113+(AN113-AI113)/(COLUMN(AN113)-COLUMN(AI113))</f>
        <v>76.701806042324137</v>
      </c>
      <c r="AK113" s="93">
        <f>AJ113+(AN113-AI113)/(COLUMN(AN113)-COLUMN(AI113))</f>
        <v>76.274752199509948</v>
      </c>
      <c r="AL113" s="93">
        <f>AK113+(AN113-AI113)/(COLUMN(AN113)-COLUMN(AI113))</f>
        <v>75.847698356695759</v>
      </c>
      <c r="AM113" s="93">
        <f>AL113+(AN113-AI113)/(COLUMN(AN113)-COLUMN(AI113))</f>
        <v>75.42064451388157</v>
      </c>
      <c r="AN113" s="89">
        <f>H113/$C113*100</f>
        <v>74.993590671067366</v>
      </c>
      <c r="AO113" s="93">
        <f>AN113+(AS113-AN113)/(COLUMN(AS113)-COLUMN(AN113))</f>
        <v>74.514976258825499</v>
      </c>
      <c r="AP113" s="93">
        <f>AO113+(AS113-AN113)/(COLUMN(AS113)-COLUMN(AN113))</f>
        <v>74.036361846583631</v>
      </c>
      <c r="AQ113" s="93">
        <f>AP113+(AS113-AN113)/(COLUMN(AS113)-COLUMN(AN113))</f>
        <v>73.557747434341763</v>
      </c>
      <c r="AR113" s="93">
        <f>AQ113+(AS113-AN113)/(COLUMN(AS113)-COLUMN(AN113))</f>
        <v>73.079133022099896</v>
      </c>
      <c r="AS113" s="89">
        <f>I113/$C113*100</f>
        <v>72.600518609858028</v>
      </c>
      <c r="AT113" s="93">
        <f>AS113+(AX113-AS113)/(COLUMN(AX113)-COLUMN(AS113))</f>
        <v>72.049948029214335</v>
      </c>
      <c r="AU113" s="93">
        <f>AT113+(AX113-AS113)/(COLUMN(AX113)-COLUMN(AS113))</f>
        <v>71.499377448570641</v>
      </c>
      <c r="AV113" s="93">
        <f>AU113+(AX113-AS113)/(COLUMN(AX113)-COLUMN(AS113))</f>
        <v>70.948806867926947</v>
      </c>
      <c r="AW113" s="93">
        <f>AV113+(AX113-AS113)/(COLUMN(AX113)-COLUMN(AS113))</f>
        <v>70.398236287283254</v>
      </c>
      <c r="AX113" s="89">
        <f>J113/$C113*100</f>
        <v>69.847665706639532</v>
      </c>
      <c r="AY113" s="93">
        <f>AX113+(BC113-AX113)/(COLUMN(BC113)-COLUMN(AX113))</f>
        <v>69.302683971145498</v>
      </c>
      <c r="AZ113" s="93">
        <f>AY113+(BC113-AX113)/(COLUMN(BC113)-COLUMN(AX113))</f>
        <v>68.757702235651465</v>
      </c>
      <c r="BA113" s="93">
        <f>AZ113+(BC113-AX113)/(COLUMN(BC113)-COLUMN(AX113))</f>
        <v>68.212720500157431</v>
      </c>
      <c r="BB113" s="93">
        <f>BA113+(BC113-AX113)/(COLUMN(BC113)-COLUMN(AX113))</f>
        <v>67.667738764663397</v>
      </c>
      <c r="BC113" s="89">
        <f>K113/$C113*100</f>
        <v>67.122757029169378</v>
      </c>
    </row>
    <row r="114" spans="2:55" s="66" customFormat="1">
      <c r="L114" s="88"/>
      <c r="M114" s="88"/>
      <c r="N114" s="88"/>
      <c r="O114" s="88"/>
      <c r="P114" s="88"/>
      <c r="Q114" s="88"/>
      <c r="R114" s="88"/>
      <c r="S114" s="88"/>
      <c r="T114" s="88"/>
      <c r="U114" s="88"/>
      <c r="V114" s="88"/>
      <c r="W114" s="88"/>
    </row>
    <row r="115" spans="2:55" s="66" customFormat="1">
      <c r="L115" s="88"/>
      <c r="M115" s="88"/>
      <c r="N115" s="88"/>
      <c r="O115" s="88"/>
      <c r="P115" s="88"/>
      <c r="Q115" s="88"/>
      <c r="R115" s="88"/>
      <c r="S115" s="88"/>
      <c r="T115" s="88"/>
      <c r="U115" s="88"/>
      <c r="V115" s="88"/>
      <c r="W115" s="88"/>
    </row>
    <row r="116" spans="2:55" s="66" customFormat="1">
      <c r="M116" s="88"/>
      <c r="N116" s="88"/>
      <c r="O116" s="88"/>
      <c r="P116" s="88"/>
      <c r="Q116" s="88"/>
      <c r="R116" s="88"/>
      <c r="S116" s="88"/>
      <c r="T116" s="88"/>
      <c r="U116" s="88"/>
      <c r="V116" s="88"/>
      <c r="W116" s="88"/>
    </row>
    <row r="117" spans="2:55" s="66" customFormat="1">
      <c r="M117" s="88"/>
      <c r="N117" s="88"/>
      <c r="O117" s="88"/>
      <c r="P117" s="88"/>
      <c r="Q117" s="88"/>
      <c r="R117" s="88"/>
      <c r="S117" s="88"/>
      <c r="T117" s="88"/>
      <c r="U117" s="88"/>
      <c r="V117" s="88"/>
      <c r="W117" s="88"/>
    </row>
    <row r="118" spans="2:55">
      <c r="M118" s="88"/>
      <c r="N118" s="88"/>
      <c r="O118" s="88"/>
      <c r="P118" s="88"/>
      <c r="Q118" s="88"/>
      <c r="R118" s="88"/>
      <c r="S118" s="88"/>
      <c r="T118" s="88"/>
      <c r="U118" s="88"/>
      <c r="V118" s="88"/>
      <c r="W118" s="88"/>
    </row>
    <row r="119" spans="2:55">
      <c r="M119" s="88"/>
      <c r="N119" s="88"/>
      <c r="O119" s="88"/>
      <c r="P119" s="88"/>
      <c r="Q119" s="88"/>
      <c r="R119" s="88"/>
      <c r="S119" s="88"/>
      <c r="T119" s="88"/>
      <c r="U119" s="88"/>
      <c r="V119" s="88"/>
      <c r="W119" s="88"/>
    </row>
    <row r="120" spans="2:55">
      <c r="M120" s="88"/>
      <c r="N120" s="88"/>
      <c r="O120" s="88"/>
      <c r="P120" s="88"/>
      <c r="Q120" s="88"/>
      <c r="R120" s="88"/>
      <c r="S120" s="88"/>
      <c r="T120" s="88"/>
      <c r="U120" s="88"/>
      <c r="V120" s="88"/>
      <c r="W120" s="88"/>
    </row>
    <row r="121" spans="2:55">
      <c r="H121" t="s">
        <v>136</v>
      </c>
      <c r="T121" s="88"/>
      <c r="U121" s="88"/>
      <c r="V121" s="88"/>
      <c r="W121" s="88"/>
    </row>
    <row r="122" spans="2:55" ht="55.2">
      <c r="B122" s="88"/>
      <c r="C122" s="88"/>
      <c r="D122" s="88"/>
      <c r="E122" s="88"/>
      <c r="F122" s="88"/>
      <c r="G122" s="88"/>
      <c r="H122" s="71" t="s">
        <v>91</v>
      </c>
      <c r="I122" s="71" t="s">
        <v>242</v>
      </c>
      <c r="J122" s="71" t="s">
        <v>243</v>
      </c>
      <c r="K122" s="71" t="s">
        <v>244</v>
      </c>
      <c r="L122" s="71" t="s">
        <v>220</v>
      </c>
      <c r="M122" s="71" t="s">
        <v>6</v>
      </c>
      <c r="N122" s="71" t="s">
        <v>245</v>
      </c>
      <c r="O122" s="71" t="s">
        <v>216</v>
      </c>
      <c r="P122" s="73" t="s">
        <v>246</v>
      </c>
      <c r="Q122" s="72" t="s">
        <v>247</v>
      </c>
      <c r="S122" t="s">
        <v>137</v>
      </c>
    </row>
    <row r="123" spans="2:55">
      <c r="B123" s="88"/>
      <c r="C123" s="88"/>
      <c r="D123" s="88"/>
      <c r="E123" s="88"/>
      <c r="F123" s="88"/>
      <c r="G123" s="88"/>
      <c r="H123">
        <f>J139/M139</f>
        <v>1.593009962436714</v>
      </c>
      <c r="I123">
        <f>J143/M143</f>
        <v>0.9720521429982224</v>
      </c>
      <c r="J123">
        <f>J141/M141</f>
        <v>1.0124</v>
      </c>
      <c r="L123">
        <f>J134/M134</f>
        <v>0.83527885862516216</v>
      </c>
      <c r="M123">
        <f>J136/M136</f>
        <v>1.0766464374016633</v>
      </c>
      <c r="N123">
        <f>J135/M135</f>
        <v>0.96070320579110646</v>
      </c>
      <c r="O123">
        <f>J138/M138</f>
        <v>1.0490196078431373</v>
      </c>
      <c r="Q123">
        <f>J152/M152</f>
        <v>1.0317571555030982</v>
      </c>
      <c r="S123" s="68"/>
    </row>
    <row r="124" spans="2:55">
      <c r="B124" s="88"/>
      <c r="C124" s="88"/>
      <c r="D124" s="88"/>
      <c r="E124" s="88"/>
      <c r="F124" s="88"/>
      <c r="G124" s="88"/>
      <c r="H124" s="93">
        <f>H123*100</f>
        <v>159.30099624367139</v>
      </c>
      <c r="I124" s="93">
        <f>I123*100</f>
        <v>97.205214299822245</v>
      </c>
      <c r="J124" s="93">
        <f>J123*100</f>
        <v>101.24</v>
      </c>
      <c r="L124" s="93">
        <f>L123*100</f>
        <v>83.527885862516214</v>
      </c>
      <c r="M124" s="93">
        <f>M123*100</f>
        <v>107.66464374016633</v>
      </c>
      <c r="N124" s="93">
        <f>N123*100</f>
        <v>96.070320579110643</v>
      </c>
      <c r="O124" s="93">
        <f>O123*100</f>
        <v>104.90196078431373</v>
      </c>
      <c r="Q124" s="93">
        <f>Q123*100</f>
        <v>103.17571555030982</v>
      </c>
    </row>
    <row r="125" spans="2:55">
      <c r="B125" s="88"/>
      <c r="C125" s="88"/>
      <c r="D125" s="88"/>
      <c r="E125" s="88"/>
      <c r="F125" s="88"/>
      <c r="G125" s="88"/>
    </row>
    <row r="126" spans="2:55">
      <c r="B126" s="88"/>
      <c r="C126" s="88"/>
      <c r="D126" s="88"/>
      <c r="E126" s="88"/>
      <c r="F126" s="88"/>
      <c r="G126" s="88"/>
      <c r="H126" s="37"/>
      <c r="I126" s="37"/>
      <c r="J126" s="37"/>
      <c r="L126" s="37"/>
      <c r="N126" s="37"/>
      <c r="Q126" s="37"/>
    </row>
    <row r="127" spans="2:55">
      <c r="B127" s="88"/>
      <c r="C127" s="88"/>
      <c r="D127" s="88"/>
      <c r="E127" s="88"/>
      <c r="F127" s="88"/>
      <c r="G127" s="88"/>
      <c r="H127" s="88"/>
      <c r="I127" s="88"/>
      <c r="J127" s="88"/>
      <c r="K127" s="88"/>
      <c r="L127" s="88"/>
      <c r="M127" s="88"/>
    </row>
    <row r="128" spans="2:55">
      <c r="B128" s="88"/>
      <c r="C128" s="88"/>
      <c r="D128" s="88"/>
      <c r="E128" s="88"/>
      <c r="F128" s="88"/>
      <c r="G128" s="88"/>
      <c r="H128" s="88"/>
      <c r="I128" s="88"/>
      <c r="J128" s="88"/>
      <c r="K128" s="88"/>
      <c r="L128" s="88"/>
      <c r="M128" s="88"/>
    </row>
    <row r="129" spans="1:18">
      <c r="A129" s="89" t="s">
        <v>305</v>
      </c>
      <c r="B129" s="88"/>
      <c r="C129" s="88"/>
      <c r="D129" s="88"/>
      <c r="E129" s="88"/>
      <c r="F129" s="88"/>
      <c r="G129" s="88"/>
      <c r="H129" s="88"/>
      <c r="I129" s="88"/>
      <c r="J129" s="88"/>
      <c r="K129" s="88"/>
      <c r="L129" s="88"/>
      <c r="M129" s="88"/>
      <c r="N129" s="88"/>
      <c r="O129" s="88"/>
      <c r="P129" s="88"/>
      <c r="Q129" s="88"/>
      <c r="R129" s="88"/>
    </row>
    <row r="130" spans="1:18" ht="18">
      <c r="A130" s="155" t="s">
        <v>248</v>
      </c>
      <c r="B130" s="156"/>
      <c r="C130" s="156"/>
      <c r="D130" s="156"/>
      <c r="E130" s="156"/>
      <c r="F130" s="156"/>
      <c r="G130" s="156"/>
      <c r="H130" s="156"/>
      <c r="I130" s="156"/>
      <c r="J130" s="156"/>
      <c r="K130" s="156"/>
      <c r="L130" s="156"/>
      <c r="M130" s="156"/>
      <c r="N130" s="156"/>
      <c r="O130" s="156"/>
      <c r="P130" s="156"/>
      <c r="Q130" s="156"/>
      <c r="R130" s="88"/>
    </row>
    <row r="131" spans="1:18">
      <c r="A131" s="156"/>
      <c r="B131" s="156"/>
      <c r="C131" s="156"/>
      <c r="D131" s="156"/>
      <c r="E131" s="156"/>
      <c r="F131" s="156"/>
      <c r="G131" s="156"/>
      <c r="H131" s="156"/>
      <c r="I131" s="156"/>
      <c r="J131" s="156"/>
      <c r="K131" s="156"/>
      <c r="L131" s="156"/>
      <c r="M131" s="156"/>
      <c r="N131" s="156"/>
      <c r="O131" s="156"/>
      <c r="P131" s="156"/>
      <c r="Q131" s="156"/>
      <c r="R131" s="88"/>
    </row>
    <row r="132" spans="1:18">
      <c r="A132" s="156"/>
      <c r="B132" s="156"/>
      <c r="C132" s="157" t="s">
        <v>249</v>
      </c>
      <c r="D132" s="156"/>
      <c r="E132" s="156"/>
      <c r="F132" s="156"/>
      <c r="G132" s="156"/>
      <c r="H132" s="156"/>
      <c r="I132" s="156"/>
      <c r="J132" s="156"/>
      <c r="K132" s="156"/>
      <c r="L132" s="156"/>
      <c r="M132" s="156"/>
      <c r="N132" s="156"/>
      <c r="O132" s="156"/>
      <c r="P132" s="156"/>
      <c r="Q132" s="156"/>
    </row>
    <row r="133" spans="1:18">
      <c r="A133" s="156"/>
      <c r="B133" s="156"/>
      <c r="C133" s="157" t="s">
        <v>250</v>
      </c>
      <c r="D133" s="157" t="s">
        <v>251</v>
      </c>
      <c r="E133" s="157" t="s">
        <v>252</v>
      </c>
      <c r="F133" s="157" t="s">
        <v>253</v>
      </c>
      <c r="G133" s="157" t="s">
        <v>254</v>
      </c>
      <c r="H133" s="157" t="s">
        <v>255</v>
      </c>
      <c r="I133" s="157" t="s">
        <v>256</v>
      </c>
      <c r="J133" s="157" t="s">
        <v>257</v>
      </c>
      <c r="K133" s="157" t="s">
        <v>258</v>
      </c>
      <c r="L133" s="157" t="s">
        <v>259</v>
      </c>
      <c r="M133" s="157" t="s">
        <v>260</v>
      </c>
      <c r="N133" s="157" t="s">
        <v>261</v>
      </c>
      <c r="O133" s="157" t="s">
        <v>262</v>
      </c>
      <c r="P133" s="157" t="s">
        <v>263</v>
      </c>
      <c r="Q133" s="156"/>
    </row>
    <row r="134" spans="1:18">
      <c r="A134" s="157" t="s">
        <v>264</v>
      </c>
      <c r="B134" s="157" t="s">
        <v>265</v>
      </c>
      <c r="C134" s="158">
        <v>411</v>
      </c>
      <c r="D134" s="158">
        <v>431</v>
      </c>
      <c r="E134" s="158">
        <v>378</v>
      </c>
      <c r="F134" s="158">
        <v>399</v>
      </c>
      <c r="G134" s="158">
        <v>442</v>
      </c>
      <c r="H134" s="158">
        <v>493</v>
      </c>
      <c r="I134" s="158">
        <v>488</v>
      </c>
      <c r="J134" s="158">
        <v>644</v>
      </c>
      <c r="K134" s="158">
        <v>692</v>
      </c>
      <c r="L134" s="158">
        <v>736</v>
      </c>
      <c r="M134" s="158">
        <v>771</v>
      </c>
      <c r="N134" s="158">
        <v>848</v>
      </c>
      <c r="O134" s="158">
        <v>791</v>
      </c>
      <c r="P134" s="158">
        <v>372</v>
      </c>
      <c r="Q134" s="156"/>
    </row>
    <row r="135" spans="1:18">
      <c r="A135" s="156"/>
      <c r="B135" s="157" t="s">
        <v>266</v>
      </c>
      <c r="C135" s="158">
        <v>819</v>
      </c>
      <c r="D135" s="158">
        <v>899</v>
      </c>
      <c r="E135" s="158">
        <v>904</v>
      </c>
      <c r="F135" s="158">
        <v>968</v>
      </c>
      <c r="G135" s="158">
        <v>1008</v>
      </c>
      <c r="H135" s="158">
        <v>1013</v>
      </c>
      <c r="I135" s="158">
        <v>826</v>
      </c>
      <c r="J135" s="158">
        <v>929</v>
      </c>
      <c r="K135" s="158">
        <v>1033</v>
      </c>
      <c r="L135" s="158">
        <v>871</v>
      </c>
      <c r="M135" s="158">
        <v>967</v>
      </c>
      <c r="N135" s="158">
        <v>789</v>
      </c>
      <c r="O135" s="158">
        <v>812</v>
      </c>
      <c r="P135" s="158">
        <v>925</v>
      </c>
      <c r="Q135" s="156"/>
    </row>
    <row r="136" spans="1:18">
      <c r="A136" s="156"/>
      <c r="B136" s="157" t="s">
        <v>267</v>
      </c>
      <c r="C136" s="158">
        <v>5035</v>
      </c>
      <c r="D136" s="158">
        <v>5138</v>
      </c>
      <c r="E136" s="158">
        <v>4722</v>
      </c>
      <c r="F136" s="158">
        <v>4817</v>
      </c>
      <c r="G136" s="158">
        <v>4765</v>
      </c>
      <c r="H136" s="158">
        <v>4928</v>
      </c>
      <c r="I136" s="158">
        <v>4346</v>
      </c>
      <c r="J136" s="158">
        <v>4790</v>
      </c>
      <c r="K136" s="158">
        <v>4591</v>
      </c>
      <c r="L136" s="158">
        <v>4472</v>
      </c>
      <c r="M136" s="158">
        <v>4449</v>
      </c>
      <c r="N136" s="158">
        <v>4397</v>
      </c>
      <c r="O136" s="158">
        <v>4566</v>
      </c>
      <c r="P136" s="158">
        <v>4749</v>
      </c>
      <c r="Q136" s="156"/>
    </row>
    <row r="137" spans="1:18">
      <c r="A137" s="156"/>
      <c r="B137" s="157" t="s">
        <v>268</v>
      </c>
      <c r="C137" s="158">
        <v>281</v>
      </c>
      <c r="D137" s="158">
        <v>251</v>
      </c>
      <c r="E137" s="158">
        <v>243</v>
      </c>
      <c r="F137" s="158">
        <v>250</v>
      </c>
      <c r="G137" s="158">
        <v>233</v>
      </c>
      <c r="H137" s="158">
        <v>192</v>
      </c>
      <c r="I137" s="158">
        <v>114</v>
      </c>
      <c r="J137" s="158">
        <v>114</v>
      </c>
      <c r="K137" s="158">
        <v>115</v>
      </c>
      <c r="L137" s="158">
        <v>110</v>
      </c>
      <c r="M137" s="158">
        <v>110</v>
      </c>
      <c r="N137" s="158">
        <v>108</v>
      </c>
      <c r="O137" s="158">
        <v>109</v>
      </c>
      <c r="P137" s="158">
        <v>103</v>
      </c>
      <c r="Q137" s="156"/>
    </row>
    <row r="138" spans="1:18">
      <c r="A138" s="156"/>
      <c r="B138" s="157" t="s">
        <v>269</v>
      </c>
      <c r="C138" s="158">
        <v>1835</v>
      </c>
      <c r="D138" s="158">
        <v>1913</v>
      </c>
      <c r="E138" s="158">
        <v>1859</v>
      </c>
      <c r="F138" s="158">
        <v>1864</v>
      </c>
      <c r="G138" s="158">
        <v>2036</v>
      </c>
      <c r="H138" s="158">
        <v>1749</v>
      </c>
      <c r="I138" s="158">
        <v>1435</v>
      </c>
      <c r="J138" s="158">
        <v>1819</v>
      </c>
      <c r="K138" s="158">
        <v>1913</v>
      </c>
      <c r="L138" s="158">
        <v>1839</v>
      </c>
      <c r="M138" s="158">
        <v>1734</v>
      </c>
      <c r="N138" s="158">
        <v>1672</v>
      </c>
      <c r="O138" s="158">
        <v>1760</v>
      </c>
      <c r="P138" s="158">
        <v>2102</v>
      </c>
      <c r="Q138" s="156"/>
    </row>
    <row r="139" spans="1:18">
      <c r="A139" s="156"/>
      <c r="B139" s="157" t="s">
        <v>270</v>
      </c>
      <c r="C139" s="158">
        <v>11592</v>
      </c>
      <c r="D139" s="158">
        <v>11907</v>
      </c>
      <c r="E139" s="158">
        <v>10694</v>
      </c>
      <c r="F139" s="158">
        <v>11056</v>
      </c>
      <c r="G139" s="158">
        <v>10922</v>
      </c>
      <c r="H139" s="158">
        <v>10725</v>
      </c>
      <c r="I139" s="158">
        <v>8642</v>
      </c>
      <c r="J139" s="158">
        <v>9754</v>
      </c>
      <c r="K139" s="158">
        <v>9456</v>
      </c>
      <c r="L139" s="158">
        <v>7120</v>
      </c>
      <c r="M139" s="158">
        <v>6123</v>
      </c>
      <c r="N139" s="158">
        <v>4488</v>
      </c>
      <c r="O139" s="158">
        <v>4405</v>
      </c>
      <c r="P139" s="158">
        <v>4920</v>
      </c>
      <c r="Q139" s="156"/>
    </row>
    <row r="140" spans="1:18">
      <c r="A140" s="156"/>
      <c r="B140" s="157" t="s">
        <v>271</v>
      </c>
      <c r="C140" s="158">
        <v>314</v>
      </c>
      <c r="D140" s="158">
        <v>298</v>
      </c>
      <c r="E140" s="158">
        <v>305</v>
      </c>
      <c r="F140" s="158">
        <v>300</v>
      </c>
      <c r="G140" s="158">
        <v>284</v>
      </c>
      <c r="H140" s="158">
        <v>318</v>
      </c>
      <c r="I140" s="158">
        <v>157</v>
      </c>
      <c r="J140" s="158">
        <v>227</v>
      </c>
      <c r="K140" s="158">
        <v>218</v>
      </c>
      <c r="L140" s="158">
        <v>215</v>
      </c>
      <c r="M140" s="158">
        <v>207</v>
      </c>
      <c r="N140" s="158">
        <v>218</v>
      </c>
      <c r="O140" s="158">
        <v>169</v>
      </c>
      <c r="P140" s="158">
        <v>187</v>
      </c>
      <c r="Q140" s="156"/>
    </row>
    <row r="141" spans="1:18">
      <c r="A141" s="156"/>
      <c r="B141" s="157" t="s">
        <v>272</v>
      </c>
      <c r="C141" s="158">
        <v>25474</v>
      </c>
      <c r="D141" s="158">
        <v>24998</v>
      </c>
      <c r="E141" s="158">
        <v>26049</v>
      </c>
      <c r="F141" s="158">
        <v>26645</v>
      </c>
      <c r="G141" s="158">
        <v>25635</v>
      </c>
      <c r="H141" s="158">
        <v>25777</v>
      </c>
      <c r="I141" s="158">
        <v>23511</v>
      </c>
      <c r="J141" s="158">
        <v>25310</v>
      </c>
      <c r="K141" s="158">
        <v>24443</v>
      </c>
      <c r="L141" s="158">
        <v>23089</v>
      </c>
      <c r="M141" s="158">
        <v>25000</v>
      </c>
      <c r="N141" s="158">
        <v>24432</v>
      </c>
      <c r="O141" s="158">
        <v>25585</v>
      </c>
      <c r="P141" s="158">
        <v>23846</v>
      </c>
      <c r="Q141" s="156"/>
    </row>
    <row r="142" spans="1:18">
      <c r="A142" s="156"/>
      <c r="B142" s="157" t="s">
        <v>273</v>
      </c>
      <c r="C142" s="158">
        <v>4267</v>
      </c>
      <c r="D142" s="158">
        <v>4040</v>
      </c>
      <c r="E142" s="158">
        <v>4261</v>
      </c>
      <c r="F142" s="158">
        <v>4480</v>
      </c>
      <c r="G142" s="158">
        <v>4683</v>
      </c>
      <c r="H142" s="158">
        <v>4619</v>
      </c>
      <c r="I142" s="158">
        <v>4001</v>
      </c>
      <c r="J142" s="158">
        <v>4259</v>
      </c>
      <c r="K142" s="158">
        <v>4649</v>
      </c>
      <c r="L142" s="158">
        <v>4682</v>
      </c>
      <c r="M142" s="158">
        <v>4842</v>
      </c>
      <c r="N142" s="158">
        <v>4343</v>
      </c>
      <c r="O142" s="158">
        <v>4384</v>
      </c>
      <c r="P142" s="158">
        <v>4331</v>
      </c>
      <c r="Q142" s="156"/>
    </row>
    <row r="143" spans="1:18">
      <c r="A143" s="156"/>
      <c r="B143" s="157" t="s">
        <v>274</v>
      </c>
      <c r="C143" s="158">
        <v>33331</v>
      </c>
      <c r="D143" s="158">
        <v>37061</v>
      </c>
      <c r="E143" s="158">
        <v>35517</v>
      </c>
      <c r="F143" s="158">
        <v>32872</v>
      </c>
      <c r="G143" s="158">
        <v>33815</v>
      </c>
      <c r="H143" s="158">
        <v>34196</v>
      </c>
      <c r="I143" s="158">
        <v>27251</v>
      </c>
      <c r="J143" s="158">
        <v>29529</v>
      </c>
      <c r="K143" s="158">
        <v>29683</v>
      </c>
      <c r="L143" s="158">
        <v>30013</v>
      </c>
      <c r="M143" s="158">
        <v>30378</v>
      </c>
      <c r="N143" s="158">
        <v>31253</v>
      </c>
      <c r="O143" s="158">
        <v>31592</v>
      </c>
      <c r="P143" s="158">
        <v>32291</v>
      </c>
      <c r="Q143" s="156"/>
    </row>
    <row r="144" spans="1:18">
      <c r="A144" s="156"/>
      <c r="B144" s="157" t="s">
        <v>275</v>
      </c>
      <c r="C144" s="158">
        <v>703</v>
      </c>
      <c r="D144" s="158">
        <v>729</v>
      </c>
      <c r="E144" s="158">
        <v>784</v>
      </c>
      <c r="F144" s="158">
        <v>788</v>
      </c>
      <c r="G144" s="158">
        <v>831</v>
      </c>
      <c r="H144" s="158">
        <v>739</v>
      </c>
      <c r="I144" s="158">
        <v>507</v>
      </c>
      <c r="J144" s="158">
        <v>729</v>
      </c>
      <c r="K144" s="158">
        <v>695</v>
      </c>
      <c r="L144" s="158">
        <v>670</v>
      </c>
      <c r="M144" s="158">
        <v>709</v>
      </c>
      <c r="N144" s="158">
        <v>694</v>
      </c>
      <c r="O144" s="158">
        <v>714</v>
      </c>
      <c r="P144" s="158">
        <v>686</v>
      </c>
      <c r="Q144" s="156"/>
    </row>
    <row r="145" spans="1:25">
      <c r="A145" s="156"/>
      <c r="B145" s="157" t="s">
        <v>276</v>
      </c>
      <c r="C145" s="158">
        <v>370</v>
      </c>
      <c r="D145" s="158">
        <v>380</v>
      </c>
      <c r="E145" s="158">
        <v>372</v>
      </c>
      <c r="F145" s="158">
        <v>379</v>
      </c>
      <c r="G145" s="158">
        <v>394</v>
      </c>
      <c r="H145" s="158">
        <v>379</v>
      </c>
      <c r="I145" s="158">
        <v>294</v>
      </c>
      <c r="J145" s="158">
        <v>309</v>
      </c>
      <c r="K145" s="158">
        <v>288</v>
      </c>
      <c r="L145" s="158">
        <v>310</v>
      </c>
      <c r="M145" s="158">
        <v>303</v>
      </c>
      <c r="N145" s="158">
        <v>282</v>
      </c>
      <c r="O145" s="158">
        <v>276</v>
      </c>
      <c r="P145" s="158">
        <v>281</v>
      </c>
      <c r="Q145" s="156"/>
    </row>
    <row r="146" spans="1:25">
      <c r="A146" s="156"/>
      <c r="B146" s="157" t="s">
        <v>277</v>
      </c>
      <c r="C146" s="158">
        <v>504</v>
      </c>
      <c r="D146" s="158">
        <v>493</v>
      </c>
      <c r="E146" s="158">
        <v>518</v>
      </c>
      <c r="F146" s="158">
        <v>503</v>
      </c>
      <c r="G146" s="158">
        <v>533</v>
      </c>
      <c r="H146" s="158">
        <v>498</v>
      </c>
      <c r="I146" s="158">
        <v>423</v>
      </c>
      <c r="J146" s="158">
        <v>487</v>
      </c>
      <c r="K146" s="158">
        <v>459</v>
      </c>
      <c r="L146" s="158">
        <v>467</v>
      </c>
      <c r="M146" s="158">
        <v>497</v>
      </c>
      <c r="N146" s="158">
        <v>490</v>
      </c>
      <c r="O146" s="158">
        <v>462</v>
      </c>
      <c r="P146" s="158">
        <v>424</v>
      </c>
      <c r="Q146" s="156"/>
    </row>
    <row r="147" spans="1:25">
      <c r="A147" s="156"/>
      <c r="B147" s="157" t="s">
        <v>278</v>
      </c>
      <c r="C147" s="158">
        <v>847</v>
      </c>
      <c r="D147" s="158">
        <v>769</v>
      </c>
      <c r="E147" s="158">
        <v>821</v>
      </c>
      <c r="F147" s="158">
        <v>906</v>
      </c>
      <c r="G147" s="158">
        <v>1007</v>
      </c>
      <c r="H147" s="158">
        <v>924</v>
      </c>
      <c r="I147" s="158">
        <v>677</v>
      </c>
      <c r="J147" s="158">
        <v>785</v>
      </c>
      <c r="K147" s="158">
        <v>704</v>
      </c>
      <c r="L147" s="158">
        <v>723</v>
      </c>
      <c r="M147" s="158">
        <v>757</v>
      </c>
      <c r="N147" s="158">
        <v>807</v>
      </c>
      <c r="O147" s="158">
        <v>528</v>
      </c>
      <c r="P147" s="158">
        <v>528</v>
      </c>
      <c r="Q147" s="156"/>
    </row>
    <row r="148" spans="1:25">
      <c r="A148" s="156"/>
      <c r="B148" s="157" t="s">
        <v>279</v>
      </c>
      <c r="C148" s="158">
        <v>443</v>
      </c>
      <c r="D148" s="158">
        <v>446</v>
      </c>
      <c r="E148" s="158">
        <v>432</v>
      </c>
      <c r="F148" s="158">
        <v>471</v>
      </c>
      <c r="G148" s="158">
        <v>379</v>
      </c>
      <c r="H148" s="158">
        <v>273</v>
      </c>
      <c r="I148" s="158">
        <v>191</v>
      </c>
      <c r="J148" s="158">
        <v>243</v>
      </c>
      <c r="K148" s="158">
        <v>221</v>
      </c>
      <c r="L148" s="158">
        <v>224</v>
      </c>
      <c r="M148" s="158">
        <v>219</v>
      </c>
      <c r="N148" s="158">
        <v>181</v>
      </c>
      <c r="O148" s="158">
        <v>166</v>
      </c>
      <c r="P148" s="158">
        <v>146</v>
      </c>
      <c r="Q148" s="156"/>
    </row>
    <row r="149" spans="1:25">
      <c r="A149" s="156"/>
      <c r="B149" s="157" t="s">
        <v>280</v>
      </c>
      <c r="C149" s="158">
        <v>298</v>
      </c>
      <c r="D149" s="158">
        <v>304</v>
      </c>
      <c r="E149" s="158">
        <v>337</v>
      </c>
      <c r="F149" s="158">
        <v>452</v>
      </c>
      <c r="G149" s="158">
        <v>438</v>
      </c>
      <c r="H149" s="158">
        <v>349</v>
      </c>
      <c r="I149" s="158">
        <v>262</v>
      </c>
      <c r="J149" s="158">
        <v>548</v>
      </c>
      <c r="K149" s="158">
        <v>585</v>
      </c>
      <c r="L149" s="158">
        <v>586</v>
      </c>
      <c r="M149" s="158">
        <v>734</v>
      </c>
      <c r="N149" s="158">
        <v>704</v>
      </c>
      <c r="O149" s="158">
        <v>744</v>
      </c>
      <c r="P149" s="158">
        <v>625</v>
      </c>
      <c r="Q149" s="156"/>
    </row>
    <row r="150" spans="1:25">
      <c r="A150" s="156"/>
      <c r="B150" s="157" t="s">
        <v>281</v>
      </c>
      <c r="C150" s="158">
        <v>3761</v>
      </c>
      <c r="D150" s="158">
        <v>3670</v>
      </c>
      <c r="E150" s="158">
        <v>3811</v>
      </c>
      <c r="F150" s="158">
        <v>4049</v>
      </c>
      <c r="G150" s="158">
        <v>4099</v>
      </c>
      <c r="H150" s="158">
        <v>3672</v>
      </c>
      <c r="I150" s="158">
        <v>2625</v>
      </c>
      <c r="J150" s="158">
        <v>3443</v>
      </c>
      <c r="K150" s="158">
        <v>3285</v>
      </c>
      <c r="L150" s="158">
        <v>3306</v>
      </c>
      <c r="M150" s="158">
        <v>3536</v>
      </c>
      <c r="N150" s="158">
        <v>3483</v>
      </c>
      <c r="O150" s="158">
        <v>3169</v>
      </c>
      <c r="P150" s="158">
        <v>2979</v>
      </c>
      <c r="Q150" s="156"/>
    </row>
    <row r="151" spans="1:25">
      <c r="A151" s="156"/>
      <c r="B151" s="157"/>
      <c r="C151" s="158"/>
      <c r="D151" s="158"/>
      <c r="E151" s="158"/>
      <c r="F151" s="158"/>
      <c r="G151" s="158"/>
      <c r="H151" s="158"/>
      <c r="I151" s="158"/>
      <c r="J151" s="158"/>
      <c r="K151" s="158"/>
      <c r="L151" s="158"/>
      <c r="M151" s="158"/>
      <c r="N151" s="158"/>
      <c r="O151" s="158"/>
      <c r="P151" s="158"/>
      <c r="Q151" s="156"/>
      <c r="R151" s="88"/>
    </row>
    <row r="152" spans="1:25">
      <c r="A152" s="156"/>
      <c r="B152" s="157" t="s">
        <v>306</v>
      </c>
      <c r="C152" s="158">
        <f>SUM(C134:C150)</f>
        <v>90285</v>
      </c>
      <c r="D152" s="158">
        <f t="shared" ref="D152:P152" si="39">SUM(D134:D150)</f>
        <v>93727</v>
      </c>
      <c r="E152" s="158">
        <f t="shared" si="39"/>
        <v>92007</v>
      </c>
      <c r="F152" s="158">
        <f t="shared" si="39"/>
        <v>91199</v>
      </c>
      <c r="G152" s="158">
        <f t="shared" si="39"/>
        <v>91504</v>
      </c>
      <c r="H152" s="158">
        <f t="shared" si="39"/>
        <v>90844</v>
      </c>
      <c r="I152" s="158">
        <f t="shared" si="39"/>
        <v>75750</v>
      </c>
      <c r="J152" s="158">
        <f t="shared" si="39"/>
        <v>83919</v>
      </c>
      <c r="K152" s="158">
        <f t="shared" si="39"/>
        <v>83030</v>
      </c>
      <c r="L152" s="158">
        <f t="shared" si="39"/>
        <v>79433</v>
      </c>
      <c r="M152" s="158">
        <f t="shared" si="39"/>
        <v>81336</v>
      </c>
      <c r="N152" s="158">
        <f t="shared" si="39"/>
        <v>79189</v>
      </c>
      <c r="O152" s="158">
        <f t="shared" si="39"/>
        <v>80232</v>
      </c>
      <c r="P152" s="158">
        <f t="shared" si="39"/>
        <v>79495</v>
      </c>
      <c r="Q152" s="156"/>
      <c r="R152" s="88"/>
      <c r="S152" s="88"/>
      <c r="T152" s="88"/>
      <c r="U152" s="88"/>
      <c r="V152" s="88"/>
      <c r="W152" s="88"/>
      <c r="X152" s="88"/>
      <c r="Y152" s="88"/>
    </row>
    <row r="153" spans="1:25">
      <c r="A153" s="156"/>
      <c r="B153" s="156"/>
      <c r="C153" s="156"/>
      <c r="D153" s="156"/>
      <c r="E153" s="156"/>
      <c r="F153" s="156"/>
      <c r="G153" s="156"/>
      <c r="H153" s="156"/>
      <c r="I153" s="156"/>
      <c r="J153" s="156"/>
      <c r="K153" s="156"/>
      <c r="L153" s="156"/>
      <c r="M153" s="156"/>
      <c r="N153" s="156"/>
      <c r="O153" s="156"/>
      <c r="P153" s="156"/>
      <c r="Q153" s="156"/>
      <c r="S153" s="88"/>
      <c r="T153" s="88"/>
      <c r="U153" s="88"/>
      <c r="V153" s="88"/>
      <c r="W153" s="88"/>
      <c r="X153" s="88"/>
      <c r="Y153" s="88"/>
    </row>
    <row r="154" spans="1:25">
      <c r="A154" s="156" t="s">
        <v>282</v>
      </c>
      <c r="B154" s="156"/>
      <c r="C154" s="156"/>
      <c r="D154" s="156"/>
      <c r="E154" s="156"/>
      <c r="F154" s="156"/>
      <c r="G154" s="156"/>
      <c r="H154" s="156"/>
      <c r="I154" s="156"/>
      <c r="J154" s="156"/>
      <c r="K154" s="156"/>
      <c r="L154" s="156"/>
      <c r="M154" s="156"/>
      <c r="N154" s="156"/>
      <c r="O154" s="156"/>
      <c r="P154" s="156"/>
      <c r="Q154" s="156"/>
      <c r="S154" s="88"/>
      <c r="T154" s="88"/>
      <c r="U154" s="88"/>
      <c r="V154" s="88"/>
      <c r="W154" s="88"/>
      <c r="X154" s="88"/>
      <c r="Y154" s="88"/>
    </row>
    <row r="155" spans="1:25">
      <c r="A155" s="156" t="s">
        <v>283</v>
      </c>
      <c r="B155" s="156"/>
      <c r="C155" s="156"/>
      <c r="D155" s="156"/>
      <c r="E155" s="156"/>
      <c r="F155" s="156"/>
      <c r="G155" s="156"/>
      <c r="H155" s="156"/>
      <c r="I155" s="156"/>
      <c r="J155" s="156"/>
      <c r="K155" s="156"/>
      <c r="L155" s="156"/>
      <c r="M155" s="156"/>
      <c r="N155" s="156"/>
      <c r="O155" s="156"/>
      <c r="P155" s="156"/>
      <c r="Q155" s="156"/>
    </row>
    <row r="156" spans="1:25">
      <c r="A156" s="156" t="s">
        <v>284</v>
      </c>
      <c r="B156" s="156"/>
      <c r="C156" s="156"/>
      <c r="D156" s="156"/>
      <c r="E156" s="156"/>
      <c r="F156" s="156"/>
      <c r="G156" s="156"/>
      <c r="H156" s="156"/>
      <c r="I156" s="156"/>
      <c r="J156" s="156"/>
      <c r="K156" s="156"/>
      <c r="L156" s="156"/>
      <c r="M156" s="156"/>
      <c r="N156" s="156"/>
      <c r="O156" s="156"/>
      <c r="P156" s="156"/>
      <c r="Q156" s="156"/>
    </row>
    <row r="157" spans="1:25">
      <c r="A157" s="156"/>
      <c r="B157" s="156"/>
      <c r="C157" s="156"/>
      <c r="D157" s="156"/>
      <c r="E157" s="156"/>
      <c r="F157" s="156"/>
      <c r="G157" s="156"/>
      <c r="H157" s="156"/>
      <c r="I157" s="156"/>
      <c r="J157" s="156"/>
      <c r="K157" s="156"/>
      <c r="L157" s="156"/>
      <c r="M157" s="156"/>
      <c r="N157" s="156"/>
      <c r="O157" s="156"/>
      <c r="P157" s="156"/>
      <c r="Q157" s="156"/>
    </row>
    <row r="158" spans="1:25">
      <c r="A158" s="156"/>
      <c r="B158" s="156"/>
      <c r="C158" s="156"/>
      <c r="D158" s="156"/>
      <c r="E158" s="156"/>
      <c r="F158" s="156"/>
      <c r="G158" s="156"/>
      <c r="H158" s="156"/>
      <c r="I158" s="156"/>
      <c r="J158" s="156"/>
      <c r="K158" s="156"/>
      <c r="L158" s="156"/>
      <c r="M158" s="156"/>
      <c r="N158" s="156"/>
      <c r="O158" s="156"/>
      <c r="P158" s="156"/>
      <c r="Q158" s="156"/>
    </row>
    <row r="159" spans="1:25">
      <c r="A159" s="156" t="s">
        <v>285</v>
      </c>
      <c r="B159" s="156"/>
      <c r="C159" s="156"/>
      <c r="D159" s="156"/>
      <c r="E159" s="156"/>
      <c r="F159" s="156"/>
      <c r="G159" s="156"/>
      <c r="H159" s="156"/>
      <c r="I159" s="156"/>
      <c r="J159" s="156"/>
      <c r="K159" s="156"/>
      <c r="L159" s="156"/>
      <c r="M159" s="156"/>
      <c r="N159" s="156"/>
      <c r="O159" s="156"/>
      <c r="P159" s="156"/>
      <c r="Q159" s="156"/>
    </row>
    <row r="160" spans="1:25">
      <c r="A160" s="156" t="s">
        <v>286</v>
      </c>
      <c r="B160" s="156"/>
      <c r="C160" s="156"/>
      <c r="D160" s="156"/>
      <c r="E160" s="156"/>
      <c r="F160" s="156"/>
      <c r="G160" s="156"/>
      <c r="H160" s="156"/>
      <c r="I160" s="156"/>
      <c r="J160" s="156"/>
      <c r="K160" s="156"/>
      <c r="L160" s="156"/>
      <c r="M160" s="156"/>
      <c r="N160" s="156"/>
      <c r="O160" s="156"/>
      <c r="P160" s="156"/>
      <c r="Q160" s="156"/>
    </row>
    <row r="161" spans="1:25">
      <c r="A161" s="156" t="s">
        <v>287</v>
      </c>
      <c r="B161" s="156"/>
      <c r="C161" s="156"/>
      <c r="D161" s="156"/>
      <c r="E161" s="156"/>
      <c r="F161" s="156"/>
      <c r="G161" s="156"/>
      <c r="H161" s="156"/>
      <c r="I161" s="156"/>
      <c r="J161" s="156"/>
      <c r="K161" s="156"/>
      <c r="L161" s="156"/>
      <c r="M161" s="156"/>
      <c r="N161" s="156"/>
      <c r="O161" s="156"/>
      <c r="P161" s="156"/>
      <c r="Q161" s="156"/>
    </row>
    <row r="162" spans="1:25">
      <c r="A162" s="156"/>
      <c r="B162" s="156"/>
      <c r="C162" s="156"/>
      <c r="D162" s="156"/>
      <c r="E162" s="156"/>
      <c r="F162" s="156"/>
      <c r="G162" s="156"/>
      <c r="H162" s="156"/>
      <c r="I162" s="156"/>
      <c r="J162" s="156"/>
      <c r="K162" s="156"/>
      <c r="L162" s="156"/>
      <c r="M162" s="156"/>
      <c r="N162" s="156"/>
      <c r="O162" s="156"/>
      <c r="P162" s="156"/>
      <c r="Q162" s="156"/>
    </row>
    <row r="163" spans="1:25">
      <c r="A163" s="156" t="s">
        <v>288</v>
      </c>
      <c r="B163" s="156"/>
      <c r="C163" s="156"/>
      <c r="D163" s="156"/>
      <c r="E163" s="156"/>
      <c r="F163" s="156"/>
      <c r="G163" s="156"/>
      <c r="H163" s="156"/>
      <c r="I163" s="156"/>
      <c r="J163" s="156"/>
      <c r="K163" s="156"/>
      <c r="L163" s="156"/>
      <c r="M163" s="156"/>
      <c r="N163" s="156"/>
      <c r="O163" s="156"/>
      <c r="P163" s="156"/>
      <c r="Q163" s="156"/>
    </row>
    <row r="164" spans="1:25">
      <c r="A164" s="156" t="s">
        <v>289</v>
      </c>
      <c r="B164" s="156"/>
      <c r="C164" s="156"/>
      <c r="D164" s="156"/>
      <c r="E164" s="156"/>
      <c r="F164" s="156"/>
      <c r="G164" s="156"/>
      <c r="H164" s="156"/>
      <c r="I164" s="156"/>
      <c r="J164" s="156"/>
      <c r="K164" s="156"/>
      <c r="L164" s="156"/>
      <c r="M164" s="156"/>
      <c r="N164" s="156"/>
      <c r="O164" s="156"/>
      <c r="P164" s="156"/>
      <c r="Q164" s="156"/>
    </row>
    <row r="165" spans="1:25">
      <c r="A165" s="156"/>
      <c r="B165" s="156"/>
      <c r="C165" s="156"/>
      <c r="D165" s="156"/>
      <c r="E165" s="156"/>
      <c r="F165" s="156"/>
      <c r="G165" s="156"/>
      <c r="H165" s="156"/>
      <c r="I165" s="156"/>
      <c r="J165" s="156"/>
      <c r="K165" s="156"/>
      <c r="L165" s="156"/>
      <c r="M165" s="156"/>
      <c r="N165" s="156"/>
      <c r="O165" s="156"/>
      <c r="P165" s="156"/>
      <c r="Q165" s="156"/>
    </row>
    <row r="166" spans="1:25">
      <c r="A166" s="156" t="s">
        <v>290</v>
      </c>
      <c r="B166" s="156"/>
      <c r="C166" s="156"/>
      <c r="D166" s="156"/>
      <c r="E166" s="156"/>
      <c r="F166" s="156"/>
      <c r="G166" s="156"/>
      <c r="H166" s="156"/>
      <c r="I166" s="156"/>
      <c r="J166" s="156"/>
      <c r="K166" s="156"/>
      <c r="L166" s="156"/>
      <c r="M166" s="156"/>
      <c r="N166" s="156"/>
      <c r="O166" s="156"/>
      <c r="P166" s="156"/>
      <c r="Q166" s="156"/>
    </row>
    <row r="167" spans="1:25">
      <c r="A167" s="156" t="s">
        <v>286</v>
      </c>
      <c r="B167" s="156"/>
      <c r="C167" s="156"/>
      <c r="D167" s="156"/>
      <c r="E167" s="156"/>
      <c r="F167" s="156"/>
      <c r="G167" s="156"/>
      <c r="H167" s="156"/>
      <c r="I167" s="156"/>
      <c r="J167" s="156"/>
      <c r="K167" s="156"/>
      <c r="L167" s="156"/>
      <c r="M167" s="156"/>
      <c r="N167" s="156"/>
      <c r="O167" s="156"/>
      <c r="P167" s="156"/>
      <c r="Q167" s="156"/>
    </row>
    <row r="168" spans="1:25">
      <c r="A168" s="156" t="s">
        <v>291</v>
      </c>
      <c r="B168" s="156"/>
      <c r="C168" s="156"/>
      <c r="D168" s="156"/>
      <c r="E168" s="156"/>
      <c r="F168" s="156"/>
      <c r="G168" s="156"/>
      <c r="H168" s="156"/>
      <c r="I168" s="156"/>
      <c r="J168" s="156"/>
      <c r="K168" s="156"/>
      <c r="L168" s="156"/>
      <c r="M168" s="156"/>
      <c r="N168" s="156"/>
      <c r="O168" s="156"/>
      <c r="P168" s="156"/>
      <c r="Q168" s="156"/>
    </row>
    <row r="169" spans="1:25">
      <c r="A169" s="156" t="s">
        <v>292</v>
      </c>
      <c r="B169" s="156"/>
      <c r="C169" s="156"/>
      <c r="D169" s="156"/>
      <c r="E169" s="156"/>
      <c r="F169" s="156"/>
      <c r="G169" s="156"/>
      <c r="H169" s="156"/>
      <c r="I169" s="156"/>
      <c r="J169" s="156"/>
      <c r="K169" s="156"/>
      <c r="L169" s="156"/>
      <c r="M169" s="156"/>
      <c r="N169" s="156"/>
      <c r="O169" s="156"/>
      <c r="P169" s="156"/>
      <c r="Q169" s="156"/>
    </row>
    <row r="170" spans="1:25">
      <c r="A170" s="156" t="s">
        <v>293</v>
      </c>
      <c r="B170" s="156"/>
      <c r="C170" s="156"/>
      <c r="D170" s="156"/>
      <c r="E170" s="156"/>
      <c r="F170" s="156"/>
      <c r="G170" s="156"/>
      <c r="H170" s="156"/>
      <c r="I170" s="156"/>
      <c r="J170" s="156"/>
      <c r="K170" s="156"/>
      <c r="L170" s="156"/>
      <c r="M170" s="156"/>
      <c r="N170" s="156"/>
      <c r="O170" s="156"/>
      <c r="P170" s="156"/>
      <c r="Q170" s="156"/>
    </row>
    <row r="171" spans="1:25">
      <c r="A171" s="156"/>
      <c r="B171" s="156"/>
      <c r="C171" s="156"/>
      <c r="D171" s="156"/>
      <c r="E171" s="156"/>
      <c r="F171" s="156"/>
      <c r="G171" s="156"/>
      <c r="H171" s="156"/>
      <c r="I171" s="156"/>
      <c r="J171" s="156"/>
      <c r="K171" s="156"/>
      <c r="L171" s="156"/>
      <c r="M171" s="156"/>
      <c r="N171" s="156"/>
      <c r="O171" s="156"/>
      <c r="P171" s="156"/>
      <c r="Q171" s="156"/>
    </row>
    <row r="172" spans="1:25">
      <c r="A172" s="156"/>
      <c r="B172" s="156"/>
      <c r="C172" s="156"/>
      <c r="D172" s="156"/>
      <c r="E172" s="156"/>
      <c r="F172" s="156"/>
      <c r="G172" s="156"/>
      <c r="H172" s="156"/>
      <c r="I172" s="156"/>
      <c r="J172" s="156"/>
      <c r="K172" s="156"/>
      <c r="L172" s="156"/>
      <c r="M172" s="156"/>
      <c r="N172" s="156"/>
      <c r="O172" s="156"/>
      <c r="P172" s="156"/>
      <c r="Q172" s="156"/>
    </row>
    <row r="173" spans="1:25">
      <c r="A173" s="156"/>
      <c r="B173" s="156"/>
      <c r="C173" s="156"/>
      <c r="D173" s="156"/>
      <c r="E173" s="156"/>
      <c r="F173" s="156"/>
      <c r="G173" s="156"/>
      <c r="H173" s="156"/>
      <c r="I173" s="156"/>
      <c r="J173" s="156"/>
      <c r="K173" s="156"/>
      <c r="L173" s="156"/>
      <c r="M173" s="156"/>
      <c r="N173" s="156"/>
      <c r="O173" s="156"/>
      <c r="P173" s="156"/>
      <c r="Q173" s="156"/>
    </row>
    <row r="174" spans="1:25">
      <c r="A174" s="156" t="s">
        <v>294</v>
      </c>
      <c r="B174" s="156"/>
      <c r="C174" s="156"/>
      <c r="D174" s="156"/>
      <c r="E174" s="156"/>
      <c r="F174" s="156"/>
      <c r="G174" s="156"/>
      <c r="H174" s="156"/>
      <c r="I174" s="156"/>
      <c r="J174" s="156"/>
      <c r="K174" s="156"/>
      <c r="L174" s="156"/>
      <c r="M174" s="156"/>
      <c r="N174" s="156"/>
      <c r="O174" s="156"/>
      <c r="P174" s="156"/>
      <c r="Q174" s="156"/>
      <c r="S174" s="88"/>
      <c r="T174" s="88"/>
      <c r="U174" s="88"/>
      <c r="V174" s="88"/>
      <c r="W174" s="88"/>
      <c r="X174" s="88"/>
      <c r="Y174" s="88"/>
    </row>
    <row r="175" spans="1:25">
      <c r="A175" s="156"/>
      <c r="B175" s="156"/>
      <c r="C175" s="156"/>
      <c r="D175" s="156"/>
      <c r="E175" s="156"/>
      <c r="F175" s="156"/>
      <c r="G175" s="156"/>
      <c r="H175" s="156"/>
      <c r="I175" s="156"/>
      <c r="J175" s="156"/>
      <c r="K175" s="156"/>
      <c r="L175" s="156"/>
      <c r="M175" s="156"/>
      <c r="N175" s="156"/>
      <c r="O175" s="156"/>
      <c r="P175" s="156"/>
      <c r="Q175" s="156"/>
      <c r="S175" s="88"/>
      <c r="T175" s="88"/>
      <c r="U175" s="88"/>
      <c r="V175" s="88"/>
      <c r="W175" s="88"/>
      <c r="X175" s="88"/>
      <c r="Y175" s="88"/>
    </row>
    <row r="176" spans="1:25">
      <c r="A176" s="156" t="s">
        <v>295</v>
      </c>
      <c r="B176" s="156"/>
      <c r="C176" s="156"/>
      <c r="D176" s="156"/>
      <c r="E176" s="156"/>
      <c r="F176" s="156"/>
      <c r="G176" s="156"/>
      <c r="H176" s="156"/>
      <c r="I176" s="156"/>
      <c r="J176" s="156"/>
      <c r="K176" s="156"/>
      <c r="L176" s="156"/>
      <c r="M176" s="156"/>
      <c r="N176" s="156"/>
      <c r="O176" s="156"/>
      <c r="P176" s="156"/>
      <c r="Q176" s="156"/>
    </row>
    <row r="177" spans="1:17">
      <c r="A177" s="156" t="s">
        <v>286</v>
      </c>
      <c r="B177" s="156"/>
      <c r="C177" s="156"/>
      <c r="D177" s="156"/>
      <c r="E177" s="156"/>
      <c r="F177" s="156"/>
      <c r="G177" s="156"/>
      <c r="H177" s="156"/>
      <c r="I177" s="156"/>
      <c r="J177" s="156"/>
      <c r="K177" s="156"/>
      <c r="L177" s="156"/>
      <c r="M177" s="156"/>
      <c r="N177" s="156"/>
      <c r="O177" s="156"/>
      <c r="P177" s="156"/>
      <c r="Q177" s="156"/>
    </row>
    <row r="178" spans="1:17">
      <c r="A178" s="156" t="s">
        <v>296</v>
      </c>
      <c r="B178" s="156"/>
      <c r="C178" s="156"/>
      <c r="D178" s="156"/>
      <c r="E178" s="156"/>
      <c r="F178" s="156"/>
      <c r="G178" s="156"/>
      <c r="H178" s="156"/>
      <c r="I178" s="156"/>
      <c r="J178" s="156"/>
      <c r="K178" s="156"/>
      <c r="L178" s="156"/>
      <c r="M178" s="156"/>
      <c r="N178" s="156"/>
      <c r="O178" s="156"/>
      <c r="P178" s="156"/>
      <c r="Q178" s="156"/>
    </row>
    <row r="179" spans="1:17">
      <c r="A179" s="156" t="s">
        <v>297</v>
      </c>
      <c r="B179" s="156"/>
      <c r="C179" s="156"/>
      <c r="D179" s="156"/>
      <c r="E179" s="156"/>
      <c r="F179" s="156"/>
      <c r="G179" s="156"/>
      <c r="H179" s="156"/>
      <c r="I179" s="156"/>
      <c r="J179" s="156"/>
      <c r="K179" s="156"/>
      <c r="L179" s="156"/>
      <c r="M179" s="156"/>
      <c r="N179" s="156"/>
      <c r="O179" s="156"/>
      <c r="P179" s="156"/>
      <c r="Q179" s="156"/>
    </row>
    <row r="180" spans="1:17">
      <c r="A180" s="156" t="s">
        <v>286</v>
      </c>
      <c r="B180" s="156"/>
      <c r="C180" s="156"/>
      <c r="D180" s="156"/>
      <c r="E180" s="156"/>
      <c r="F180" s="156"/>
      <c r="G180" s="156"/>
      <c r="H180" s="156"/>
      <c r="I180" s="156"/>
      <c r="J180" s="156"/>
      <c r="K180" s="156"/>
      <c r="L180" s="156"/>
      <c r="M180" s="156"/>
      <c r="N180" s="156"/>
      <c r="O180" s="156"/>
      <c r="P180" s="156"/>
      <c r="Q180" s="156"/>
    </row>
    <row r="181" spans="1:17">
      <c r="A181" s="156" t="s">
        <v>298</v>
      </c>
      <c r="B181" s="156"/>
      <c r="C181" s="156"/>
      <c r="D181" s="156"/>
      <c r="E181" s="156"/>
      <c r="F181" s="156"/>
      <c r="G181" s="156"/>
      <c r="H181" s="156"/>
      <c r="I181" s="156"/>
      <c r="J181" s="156"/>
      <c r="K181" s="156"/>
      <c r="L181" s="156"/>
      <c r="M181" s="156"/>
      <c r="N181" s="156"/>
      <c r="O181" s="156"/>
      <c r="P181" s="156"/>
      <c r="Q181" s="156"/>
    </row>
    <row r="182" spans="1:17">
      <c r="A182" s="156"/>
      <c r="B182" s="156"/>
      <c r="C182" s="156"/>
      <c r="D182" s="156"/>
      <c r="E182" s="156"/>
      <c r="F182" s="156"/>
      <c r="G182" s="156"/>
      <c r="H182" s="156"/>
      <c r="I182" s="156"/>
      <c r="J182" s="156"/>
      <c r="K182" s="156"/>
      <c r="L182" s="156"/>
      <c r="M182" s="156"/>
      <c r="N182" s="156"/>
      <c r="O182" s="156"/>
      <c r="P182" s="156"/>
      <c r="Q182" s="156"/>
    </row>
    <row r="183" spans="1:17">
      <c r="A183" s="156" t="s">
        <v>299</v>
      </c>
      <c r="B183" s="156"/>
      <c r="C183" s="156"/>
      <c r="D183" s="156"/>
      <c r="E183" s="156"/>
      <c r="F183" s="156"/>
      <c r="G183" s="156"/>
      <c r="H183" s="156"/>
      <c r="I183" s="156"/>
      <c r="J183" s="156"/>
      <c r="K183" s="156"/>
      <c r="L183" s="156"/>
      <c r="M183" s="156"/>
      <c r="N183" s="156"/>
      <c r="O183" s="156"/>
      <c r="P183" s="156"/>
      <c r="Q183" s="156"/>
    </row>
    <row r="184" spans="1:17">
      <c r="A184" s="156" t="s">
        <v>249</v>
      </c>
      <c r="B184" s="156"/>
      <c r="C184" s="156"/>
      <c r="D184" s="156"/>
      <c r="E184" s="156"/>
      <c r="F184" s="156"/>
      <c r="G184" s="156"/>
      <c r="H184" s="156"/>
      <c r="I184" s="156"/>
      <c r="J184" s="156"/>
      <c r="K184" s="156"/>
      <c r="L184" s="156"/>
      <c r="M184" s="156"/>
      <c r="N184" s="156"/>
      <c r="O184" s="156"/>
      <c r="P184" s="156"/>
      <c r="Q184" s="156"/>
    </row>
    <row r="185" spans="1:17">
      <c r="A185" s="156" t="s">
        <v>300</v>
      </c>
      <c r="B185" s="156"/>
      <c r="C185" s="156"/>
      <c r="D185" s="156"/>
      <c r="E185" s="156"/>
      <c r="F185" s="156"/>
      <c r="G185" s="156"/>
      <c r="H185" s="156"/>
      <c r="I185" s="156"/>
      <c r="J185" s="156"/>
      <c r="K185" s="156"/>
      <c r="L185" s="156"/>
      <c r="M185" s="156"/>
      <c r="N185" s="156"/>
      <c r="O185" s="156"/>
      <c r="P185" s="156"/>
      <c r="Q185" s="156"/>
    </row>
    <row r="186" spans="1:17">
      <c r="A186" s="156"/>
      <c r="B186" s="156"/>
      <c r="C186" s="156"/>
      <c r="D186" s="156"/>
      <c r="E186" s="156"/>
      <c r="F186" s="156"/>
      <c r="G186" s="156"/>
      <c r="H186" s="156"/>
      <c r="I186" s="156"/>
      <c r="J186" s="156"/>
      <c r="K186" s="156"/>
      <c r="L186" s="156"/>
      <c r="M186" s="156"/>
      <c r="N186" s="156"/>
      <c r="O186" s="156"/>
      <c r="P186" s="156"/>
      <c r="Q186" s="156"/>
    </row>
    <row r="187" spans="1:17">
      <c r="A187" s="156"/>
      <c r="B187" s="156"/>
      <c r="C187" s="156"/>
      <c r="D187" s="156"/>
      <c r="E187" s="156"/>
      <c r="F187" s="156"/>
      <c r="G187" s="156"/>
      <c r="H187" s="156"/>
      <c r="I187" s="156"/>
      <c r="J187" s="156"/>
      <c r="K187" s="156"/>
      <c r="L187" s="156"/>
      <c r="M187" s="156"/>
      <c r="N187" s="156"/>
      <c r="O187" s="156"/>
      <c r="P187" s="156"/>
      <c r="Q187" s="156"/>
    </row>
    <row r="188" spans="1:17">
      <c r="A188" s="156" t="s">
        <v>301</v>
      </c>
      <c r="B188" s="156"/>
      <c r="C188" s="156"/>
      <c r="D188" s="156"/>
      <c r="E188" s="156"/>
      <c r="F188" s="156"/>
      <c r="G188" s="156"/>
      <c r="H188" s="156"/>
      <c r="I188" s="156"/>
      <c r="J188" s="156"/>
      <c r="K188" s="156"/>
      <c r="L188" s="156"/>
      <c r="M188" s="156"/>
      <c r="N188" s="156"/>
      <c r="O188" s="156"/>
      <c r="P188" s="156"/>
      <c r="Q188" s="156"/>
    </row>
    <row r="189" spans="1:17">
      <c r="A189" s="156" t="s">
        <v>302</v>
      </c>
      <c r="B189" s="156"/>
      <c r="C189" s="156"/>
      <c r="D189" s="156"/>
      <c r="E189" s="156"/>
      <c r="F189" s="156"/>
      <c r="G189" s="156"/>
      <c r="H189" s="156"/>
      <c r="I189" s="156"/>
      <c r="J189" s="156"/>
      <c r="K189" s="156"/>
      <c r="L189" s="156"/>
      <c r="M189" s="156"/>
      <c r="N189" s="156"/>
      <c r="O189" s="156"/>
      <c r="P189" s="156"/>
      <c r="Q189" s="156"/>
    </row>
    <row r="190" spans="1:17">
      <c r="A190" s="156"/>
      <c r="B190" s="156"/>
      <c r="C190" s="156"/>
      <c r="D190" s="156"/>
      <c r="E190" s="156"/>
      <c r="F190" s="156"/>
      <c r="G190" s="156"/>
      <c r="H190" s="156"/>
      <c r="I190" s="156"/>
      <c r="J190" s="156"/>
      <c r="K190" s="156"/>
      <c r="L190" s="156"/>
      <c r="M190" s="156"/>
      <c r="N190" s="156"/>
      <c r="O190" s="156"/>
      <c r="P190" s="156"/>
      <c r="Q190" s="156"/>
    </row>
    <row r="191" spans="1:17">
      <c r="A191" s="156" t="s">
        <v>303</v>
      </c>
      <c r="B191" s="156"/>
      <c r="C191" s="156"/>
      <c r="D191" s="156"/>
      <c r="E191" s="156"/>
      <c r="F191" s="156"/>
      <c r="G191" s="156"/>
      <c r="H191" s="156"/>
      <c r="I191" s="156"/>
      <c r="J191" s="156"/>
      <c r="K191" s="156"/>
      <c r="L191" s="156"/>
      <c r="M191" s="156"/>
      <c r="N191" s="156"/>
      <c r="O191" s="156"/>
      <c r="P191" s="156"/>
      <c r="Q191" s="156"/>
    </row>
    <row r="192" spans="1:17">
      <c r="A192" s="156" t="s">
        <v>304</v>
      </c>
      <c r="B192" s="156"/>
      <c r="C192" s="156"/>
      <c r="D192" s="156"/>
      <c r="E192" s="156"/>
      <c r="F192" s="156"/>
      <c r="G192" s="156"/>
      <c r="H192" s="156"/>
      <c r="I192" s="156"/>
      <c r="J192" s="156"/>
      <c r="K192" s="156"/>
      <c r="L192" s="156"/>
      <c r="M192" s="156"/>
      <c r="N192" s="156"/>
      <c r="O192" s="156"/>
      <c r="P192" s="156"/>
      <c r="Q192" s="156"/>
    </row>
    <row r="193" spans="1:18">
      <c r="A193" s="156"/>
      <c r="B193" s="156"/>
      <c r="C193" s="156"/>
      <c r="D193" s="156"/>
      <c r="E193" s="156"/>
      <c r="F193" s="156"/>
      <c r="G193" s="156"/>
      <c r="H193" s="156"/>
      <c r="I193" s="156"/>
      <c r="J193" s="156"/>
      <c r="K193" s="156"/>
      <c r="L193" s="156"/>
      <c r="M193" s="156"/>
      <c r="N193" s="156"/>
      <c r="O193" s="156"/>
      <c r="P193" s="156"/>
      <c r="Q193" s="156"/>
    </row>
    <row r="197" spans="1:18">
      <c r="A197" s="88"/>
      <c r="B197" s="88"/>
      <c r="C197" s="88"/>
      <c r="D197" s="88"/>
      <c r="E197" s="88"/>
      <c r="F197" s="88"/>
      <c r="G197" s="88"/>
      <c r="H197" s="88"/>
      <c r="I197" s="88"/>
      <c r="J197" s="88"/>
      <c r="K197" s="88"/>
      <c r="L197" s="88"/>
      <c r="M197" s="88"/>
      <c r="N197" s="88"/>
      <c r="O197" s="88"/>
      <c r="P197" s="88"/>
      <c r="Q197" s="88"/>
      <c r="R197" s="88"/>
    </row>
    <row r="198" spans="1:18">
      <c r="A198" s="88"/>
      <c r="B198" s="88"/>
      <c r="C198" s="88"/>
      <c r="D198" s="88"/>
      <c r="E198" s="88"/>
      <c r="F198" s="88"/>
      <c r="G198" s="88"/>
      <c r="H198" s="88"/>
      <c r="I198" s="88"/>
      <c r="J198" s="88"/>
      <c r="K198" s="88"/>
      <c r="L198" s="88"/>
      <c r="M198" s="88"/>
      <c r="N198" s="88"/>
      <c r="O198" s="88"/>
      <c r="P198" s="88"/>
      <c r="Q198" s="88"/>
      <c r="R198" s="88"/>
    </row>
    <row r="199" spans="1:18">
      <c r="A199" s="88"/>
      <c r="B199" s="88"/>
      <c r="C199" s="88"/>
      <c r="D199" s="88"/>
      <c r="E199" s="88"/>
      <c r="F199" s="88"/>
      <c r="G199" s="88"/>
      <c r="H199" s="88"/>
      <c r="I199" s="88"/>
      <c r="J199" s="88"/>
      <c r="K199" s="88"/>
      <c r="L199" s="88"/>
      <c r="M199" s="88"/>
      <c r="N199" s="88"/>
      <c r="O199" s="88"/>
      <c r="P199" s="88"/>
      <c r="Q199" s="88"/>
      <c r="R199" s="88"/>
    </row>
    <row r="200" spans="1:18">
      <c r="A200" s="88"/>
      <c r="B200" s="88"/>
      <c r="C200" s="88"/>
      <c r="D200" s="88"/>
      <c r="E200" s="88"/>
      <c r="F200" s="88"/>
      <c r="G200" s="88"/>
      <c r="H200" s="88"/>
      <c r="I200" s="88"/>
      <c r="J200" s="88"/>
      <c r="K200" s="88"/>
      <c r="L200" s="88"/>
      <c r="M200" s="88"/>
      <c r="N200" s="88"/>
      <c r="O200" s="88"/>
      <c r="P200" s="88"/>
      <c r="Q200" s="88"/>
      <c r="R200" s="88"/>
    </row>
    <row r="201" spans="1:18">
      <c r="A201" s="88"/>
      <c r="B201" s="88"/>
      <c r="C201" s="88"/>
      <c r="D201" s="88"/>
      <c r="E201" s="88"/>
      <c r="F201" s="88"/>
      <c r="G201" s="88"/>
      <c r="H201" s="88"/>
      <c r="I201" s="88"/>
      <c r="J201" s="88"/>
      <c r="K201" s="88"/>
      <c r="L201" s="88"/>
      <c r="M201" s="88"/>
      <c r="N201" s="88"/>
      <c r="O201" s="88"/>
      <c r="P201" s="88"/>
      <c r="Q201" s="88"/>
      <c r="R201" s="88"/>
    </row>
    <row r="202" spans="1:18">
      <c r="A202" s="88"/>
      <c r="B202" s="88"/>
      <c r="C202" s="88"/>
      <c r="D202" s="88"/>
      <c r="E202" s="88"/>
      <c r="F202" s="88"/>
      <c r="G202" s="88"/>
      <c r="H202" s="88"/>
      <c r="I202" s="88"/>
      <c r="J202" s="88"/>
      <c r="K202" s="88"/>
      <c r="L202" s="88"/>
      <c r="M202" s="88"/>
      <c r="N202" s="88"/>
      <c r="O202" s="88"/>
      <c r="P202" s="88"/>
      <c r="Q202" s="88"/>
      <c r="R202" s="88"/>
    </row>
    <row r="203" spans="1:18">
      <c r="A203" s="88"/>
      <c r="B203" s="88"/>
      <c r="C203" s="88"/>
      <c r="D203" s="88"/>
      <c r="E203" s="88"/>
      <c r="F203" s="88"/>
      <c r="G203" s="88"/>
      <c r="H203" s="88"/>
      <c r="I203" s="88"/>
      <c r="J203" s="88"/>
      <c r="K203" s="88"/>
      <c r="L203" s="88"/>
      <c r="M203" s="88"/>
      <c r="N203" s="88"/>
      <c r="O203" s="88"/>
      <c r="P203" s="88"/>
      <c r="Q203" s="88"/>
      <c r="R203" s="88"/>
    </row>
    <row r="204" spans="1:18">
      <c r="A204" s="88"/>
      <c r="B204" s="88"/>
      <c r="C204" s="88"/>
      <c r="D204" s="88"/>
      <c r="E204" s="88"/>
      <c r="F204" s="88"/>
      <c r="G204" s="88"/>
      <c r="H204" s="88"/>
      <c r="I204" s="88"/>
      <c r="J204" s="88"/>
      <c r="K204" s="88"/>
      <c r="L204" s="88"/>
      <c r="M204" s="88"/>
      <c r="N204" s="88"/>
      <c r="O204" s="88"/>
      <c r="P204" s="88"/>
      <c r="Q204" s="88"/>
      <c r="R204" s="88"/>
    </row>
    <row r="205" spans="1:18">
      <c r="A205" s="88"/>
      <c r="B205" s="88"/>
      <c r="C205" s="88"/>
      <c r="D205" s="88"/>
      <c r="E205" s="88"/>
      <c r="F205" s="88"/>
      <c r="G205" s="88"/>
      <c r="H205" s="88"/>
      <c r="I205" s="88"/>
      <c r="J205" s="88"/>
      <c r="K205" s="88"/>
      <c r="L205" s="88"/>
      <c r="M205" s="88"/>
      <c r="N205" s="88"/>
      <c r="O205" s="88"/>
      <c r="P205" s="88"/>
      <c r="Q205" s="88"/>
      <c r="R205" s="88"/>
    </row>
    <row r="206" spans="1:18">
      <c r="A206" s="88"/>
      <c r="B206" s="88"/>
      <c r="C206" s="88"/>
      <c r="D206" s="88"/>
      <c r="E206" s="88"/>
      <c r="F206" s="88"/>
      <c r="G206" s="88"/>
      <c r="H206" s="88"/>
      <c r="I206" s="88"/>
      <c r="J206" s="88"/>
      <c r="K206" s="88"/>
      <c r="L206" s="88"/>
      <c r="M206" s="88"/>
      <c r="N206" s="88"/>
      <c r="O206" s="88"/>
      <c r="P206" s="88"/>
      <c r="Q206" s="88"/>
      <c r="R206" s="88"/>
    </row>
    <row r="207" spans="1:18">
      <c r="A207" s="88"/>
      <c r="B207" s="88"/>
      <c r="C207" s="88"/>
      <c r="D207" s="88"/>
      <c r="E207" s="88"/>
      <c r="F207" s="88"/>
      <c r="G207" s="88"/>
      <c r="H207" s="88"/>
      <c r="I207" s="88"/>
      <c r="J207" s="88"/>
      <c r="K207" s="88"/>
      <c r="L207" s="88"/>
      <c r="M207" s="88"/>
      <c r="N207" s="88"/>
      <c r="O207" s="88"/>
      <c r="P207" s="88"/>
      <c r="Q207" s="88"/>
      <c r="R207" s="88"/>
    </row>
    <row r="208" spans="1:18">
      <c r="A208" s="88"/>
      <c r="B208" s="88"/>
      <c r="C208" s="88"/>
      <c r="D208" s="88"/>
      <c r="E208" s="88"/>
      <c r="F208" s="88"/>
      <c r="G208" s="88"/>
      <c r="H208" s="88"/>
      <c r="I208" s="88"/>
      <c r="J208" s="88"/>
      <c r="K208" s="88"/>
      <c r="L208" s="88"/>
      <c r="M208" s="88"/>
      <c r="N208" s="88"/>
      <c r="O208" s="88"/>
      <c r="P208" s="88"/>
      <c r="Q208" s="88"/>
      <c r="R208" s="88"/>
    </row>
    <row r="209" spans="1:18">
      <c r="A209" s="88"/>
      <c r="B209" s="88"/>
      <c r="C209" s="88"/>
      <c r="D209" s="88"/>
      <c r="E209" s="88"/>
      <c r="F209" s="88"/>
      <c r="G209" s="88"/>
      <c r="H209" s="88"/>
      <c r="I209" s="88"/>
      <c r="J209" s="88"/>
      <c r="K209" s="88"/>
      <c r="L209" s="88"/>
      <c r="M209" s="88"/>
      <c r="N209" s="88"/>
      <c r="O209" s="88"/>
      <c r="P209" s="88"/>
      <c r="Q209" s="88"/>
      <c r="R209" s="88"/>
    </row>
    <row r="210" spans="1:18">
      <c r="A210" s="88"/>
      <c r="B210" s="88"/>
      <c r="C210" s="88"/>
      <c r="D210" s="88"/>
      <c r="E210" s="88"/>
      <c r="F210" s="88"/>
      <c r="G210" s="88"/>
      <c r="H210" s="88"/>
      <c r="I210" s="88"/>
      <c r="J210" s="88"/>
      <c r="K210" s="88"/>
      <c r="L210" s="88"/>
      <c r="M210" s="88"/>
      <c r="N210" s="88"/>
      <c r="O210" s="88"/>
      <c r="P210" s="88"/>
      <c r="Q210" s="88"/>
      <c r="R210" s="88"/>
    </row>
    <row r="211" spans="1:18">
      <c r="A211" s="88"/>
      <c r="B211" s="88"/>
      <c r="C211" s="88"/>
      <c r="D211" s="88"/>
      <c r="E211" s="88"/>
      <c r="F211" s="88"/>
      <c r="G211" s="88"/>
      <c r="H211" s="88"/>
      <c r="I211" s="88"/>
      <c r="J211" s="88"/>
      <c r="K211" s="88"/>
      <c r="L211" s="88"/>
      <c r="M211" s="88"/>
      <c r="N211" s="88"/>
      <c r="O211" s="88"/>
      <c r="P211" s="88"/>
      <c r="Q211" s="88"/>
      <c r="R211" s="88"/>
    </row>
    <row r="212" spans="1:18">
      <c r="A212" s="88"/>
      <c r="B212" s="88"/>
      <c r="C212" s="88"/>
      <c r="D212" s="88"/>
      <c r="E212" s="88"/>
      <c r="F212" s="88"/>
      <c r="G212" s="88"/>
      <c r="H212" s="88"/>
      <c r="I212" s="88"/>
      <c r="J212" s="88"/>
      <c r="K212" s="88"/>
      <c r="L212" s="88"/>
      <c r="M212" s="88"/>
      <c r="N212" s="88"/>
      <c r="O212" s="88"/>
      <c r="P212" s="88"/>
      <c r="Q212" s="88"/>
      <c r="R212" s="88"/>
    </row>
    <row r="213" spans="1:18">
      <c r="A213" s="88"/>
      <c r="B213" s="88"/>
      <c r="C213" s="88"/>
      <c r="D213" s="88"/>
      <c r="E213" s="88"/>
      <c r="F213" s="88"/>
      <c r="G213" s="88"/>
      <c r="H213" s="88"/>
      <c r="I213" s="88"/>
      <c r="J213" s="88"/>
      <c r="K213" s="88"/>
      <c r="L213" s="88"/>
      <c r="M213" s="88"/>
      <c r="N213" s="88"/>
      <c r="O213" s="88"/>
      <c r="P213" s="88"/>
      <c r="Q213" s="88"/>
      <c r="R213" s="88"/>
    </row>
    <row r="214" spans="1:18">
      <c r="A214" s="88"/>
      <c r="B214" s="88"/>
      <c r="C214" s="88"/>
      <c r="D214" s="88"/>
      <c r="E214" s="88"/>
      <c r="F214" s="88"/>
      <c r="G214" s="88"/>
      <c r="H214" s="88"/>
      <c r="I214" s="88"/>
      <c r="J214" s="88"/>
      <c r="K214" s="88"/>
      <c r="L214" s="88"/>
      <c r="M214" s="88"/>
      <c r="N214" s="88"/>
      <c r="O214" s="88"/>
      <c r="P214" s="88"/>
      <c r="Q214" s="88"/>
      <c r="R214" s="88"/>
    </row>
    <row r="215" spans="1:18">
      <c r="A215" s="88"/>
      <c r="B215" s="88"/>
      <c r="C215" s="88"/>
      <c r="D215" s="88"/>
      <c r="E215" s="88"/>
      <c r="F215" s="88"/>
      <c r="G215" s="88"/>
      <c r="H215" s="88"/>
      <c r="I215" s="88"/>
      <c r="J215" s="88"/>
      <c r="K215" s="88"/>
      <c r="L215" s="88"/>
      <c r="M215" s="88"/>
      <c r="N215" s="88"/>
      <c r="O215" s="88"/>
      <c r="P215" s="88"/>
      <c r="Q215" s="88"/>
      <c r="R215" s="88"/>
    </row>
    <row r="216" spans="1:18">
      <c r="A216" s="88"/>
      <c r="B216" s="88"/>
      <c r="C216" s="88"/>
      <c r="D216" s="88"/>
      <c r="E216" s="88"/>
      <c r="F216" s="88"/>
      <c r="G216" s="88"/>
      <c r="H216" s="88"/>
      <c r="I216" s="88"/>
      <c r="J216" s="88"/>
      <c r="K216" s="88"/>
      <c r="L216" s="88"/>
      <c r="M216" s="88"/>
      <c r="N216" s="88"/>
      <c r="O216" s="88"/>
      <c r="P216" s="88"/>
      <c r="Q216" s="88"/>
      <c r="R216" s="88"/>
    </row>
    <row r="217" spans="1:18">
      <c r="A217" s="88"/>
      <c r="B217" s="88"/>
      <c r="C217" s="88"/>
      <c r="D217" s="88"/>
      <c r="E217" s="88"/>
      <c r="F217" s="88"/>
      <c r="G217" s="88"/>
      <c r="H217" s="88"/>
      <c r="I217" s="88"/>
      <c r="J217" s="88"/>
      <c r="K217" s="88"/>
      <c r="L217" s="88"/>
      <c r="M217" s="88"/>
      <c r="N217" s="88"/>
      <c r="O217" s="88"/>
      <c r="P217" s="88"/>
      <c r="Q217" s="88"/>
      <c r="R217" s="88"/>
    </row>
    <row r="218" spans="1:18">
      <c r="A218" s="88"/>
      <c r="B218" s="88"/>
      <c r="C218" s="88"/>
      <c r="D218" s="88"/>
      <c r="E218" s="88"/>
      <c r="F218" s="88"/>
      <c r="G218" s="88"/>
      <c r="H218" s="88"/>
      <c r="I218" s="88"/>
      <c r="J218" s="88"/>
      <c r="K218" s="88"/>
      <c r="L218" s="88"/>
      <c r="M218" s="88"/>
      <c r="N218" s="88"/>
      <c r="O218" s="88"/>
      <c r="P218" s="88"/>
      <c r="Q218" s="88"/>
      <c r="R218" s="88"/>
    </row>
    <row r="219" spans="1:18">
      <c r="A219" s="88"/>
      <c r="B219" s="88"/>
      <c r="C219" s="88"/>
      <c r="D219" s="88"/>
      <c r="E219" s="88"/>
      <c r="F219" s="88"/>
      <c r="G219" s="88"/>
      <c r="H219" s="88"/>
      <c r="I219" s="88"/>
      <c r="J219" s="88"/>
      <c r="K219" s="88"/>
      <c r="L219" s="88"/>
      <c r="M219" s="88"/>
      <c r="N219" s="88"/>
      <c r="O219" s="88"/>
      <c r="P219" s="88"/>
      <c r="Q219" s="88"/>
      <c r="R219" s="88"/>
    </row>
    <row r="220" spans="1:18" s="88" customFormat="1"/>
    <row r="221" spans="1:18" s="88" customFormat="1"/>
    <row r="222" spans="1:18" s="88" customFormat="1"/>
    <row r="223" spans="1:18" s="88" customFormat="1"/>
    <row r="224" spans="1:18" s="88" customFormat="1"/>
    <row r="225" s="88" customFormat="1"/>
    <row r="226" s="88" customFormat="1"/>
    <row r="227" s="88" customFormat="1"/>
    <row r="228" s="88" customFormat="1"/>
    <row r="229" s="88" customFormat="1"/>
    <row r="230" s="88" customFormat="1"/>
    <row r="231" s="88" customFormat="1"/>
    <row r="232" s="88" customFormat="1"/>
    <row r="233" s="88" customFormat="1"/>
    <row r="234" s="88" customFormat="1"/>
    <row r="235" s="88" customFormat="1"/>
    <row r="236" s="88" customFormat="1"/>
    <row r="237" s="88" customFormat="1"/>
    <row r="238" s="88" customFormat="1"/>
    <row r="239" s="88" customFormat="1"/>
    <row r="240" s="88" customFormat="1"/>
    <row r="241" s="88" customFormat="1"/>
    <row r="242" s="88" customFormat="1"/>
    <row r="243" s="88" customFormat="1"/>
    <row r="244" s="88" customFormat="1"/>
    <row r="245" s="88" customFormat="1"/>
    <row r="246" s="88" customFormat="1"/>
    <row r="247" s="88" customFormat="1"/>
    <row r="248" s="88" customFormat="1"/>
    <row r="249" s="88" customFormat="1"/>
    <row r="250" s="88" customFormat="1"/>
    <row r="251" s="88" customFormat="1"/>
    <row r="252" s="88" customFormat="1"/>
    <row r="253" s="88" customFormat="1"/>
    <row r="254" s="88" customFormat="1"/>
    <row r="255" s="88" customFormat="1"/>
    <row r="256" s="88" customFormat="1"/>
    <row r="257" s="88" customFormat="1"/>
    <row r="258" s="88" customFormat="1"/>
    <row r="259" s="88" customFormat="1"/>
    <row r="260" s="88" customFormat="1"/>
    <row r="261" s="88" customFormat="1"/>
    <row r="262" s="88" customFormat="1"/>
    <row r="263" s="88" customFormat="1"/>
    <row r="264" s="88" customFormat="1"/>
    <row r="265" s="88" customFormat="1"/>
    <row r="266" s="88" customFormat="1"/>
    <row r="267" s="88" customFormat="1"/>
    <row r="268" s="88" customFormat="1"/>
    <row r="269" s="88" customFormat="1"/>
    <row r="270" s="88" customFormat="1"/>
    <row r="271" s="88" customFormat="1"/>
    <row r="272" s="88" customFormat="1"/>
    <row r="273" s="88" customFormat="1"/>
    <row r="274" s="88" customFormat="1"/>
    <row r="275" s="88" customFormat="1"/>
    <row r="276" s="88" customFormat="1"/>
    <row r="277" s="88" customFormat="1"/>
    <row r="278" s="88" customFormat="1"/>
    <row r="279" s="88" customFormat="1"/>
    <row r="280" s="88" customFormat="1"/>
    <row r="281" s="88" customFormat="1"/>
    <row r="282" s="88" customFormat="1"/>
    <row r="283" s="88" customFormat="1"/>
    <row r="284" s="88" customFormat="1"/>
    <row r="285" s="88" customFormat="1"/>
    <row r="286" s="88" customFormat="1"/>
    <row r="287" s="88" customFormat="1"/>
    <row r="288" s="88" customFormat="1"/>
    <row r="289" s="88" customFormat="1"/>
    <row r="290" s="88" customFormat="1"/>
    <row r="291" s="88" customFormat="1"/>
    <row r="292" s="88" customFormat="1"/>
    <row r="293" s="88" customFormat="1"/>
    <row r="294" s="88" customFormat="1"/>
    <row r="295" s="88" customFormat="1"/>
    <row r="296" s="88" customFormat="1"/>
    <row r="297" s="88" customFormat="1"/>
    <row r="298" s="88" customFormat="1"/>
    <row r="299" s="88" customFormat="1"/>
    <row r="300" s="88" customFormat="1"/>
    <row r="301" s="88" customFormat="1"/>
    <row r="302" s="88" customFormat="1"/>
    <row r="303" s="88" customFormat="1"/>
    <row r="304" s="88" customFormat="1"/>
    <row r="305" s="88" customFormat="1"/>
    <row r="306" s="88" customFormat="1"/>
    <row r="307" s="88" customFormat="1"/>
    <row r="308" s="88" customFormat="1"/>
    <row r="309" s="88" customFormat="1"/>
    <row r="310" s="88" customFormat="1"/>
    <row r="311" s="88" customFormat="1"/>
    <row r="312" s="88" customFormat="1"/>
    <row r="313" s="88" customFormat="1"/>
    <row r="314" s="88" customFormat="1"/>
    <row r="315" s="88" customFormat="1"/>
    <row r="316" s="88" customFormat="1"/>
    <row r="317" s="88" customFormat="1"/>
    <row r="318" s="88" customFormat="1"/>
    <row r="319" s="88" customFormat="1"/>
    <row r="320" s="88" customFormat="1"/>
    <row r="321" s="88" customFormat="1"/>
    <row r="322" s="88" customFormat="1"/>
    <row r="323" s="88" customFormat="1"/>
    <row r="324" s="88" customFormat="1"/>
    <row r="325" s="88" customFormat="1"/>
    <row r="326" s="88" customFormat="1"/>
    <row r="327" s="88" customFormat="1"/>
    <row r="328" s="88" customFormat="1"/>
    <row r="329" s="88" customFormat="1"/>
    <row r="330" s="88" customFormat="1"/>
    <row r="331" s="88" customFormat="1"/>
    <row r="332" s="88" customFormat="1"/>
    <row r="333" s="88" customFormat="1"/>
    <row r="334" s="88" customFormat="1"/>
    <row r="335" s="88" customFormat="1"/>
    <row r="336" s="88" customFormat="1"/>
    <row r="337" s="88" customFormat="1"/>
    <row r="338" s="88" customFormat="1"/>
    <row r="339" s="88" customFormat="1"/>
    <row r="340" s="88" customFormat="1"/>
    <row r="341" s="88" customFormat="1"/>
    <row r="342" s="88" customFormat="1"/>
    <row r="343" s="88" customFormat="1"/>
    <row r="344" s="88" customFormat="1"/>
    <row r="345" s="88" customFormat="1"/>
  </sheetData>
  <pageMargins left="0.7" right="0.7" top="0.75" bottom="0.75" header="0.3" footer="0.3"/>
  <pageSetup paperSize="9" orientation="portrait"/>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2:BI938"/>
  <sheetViews>
    <sheetView topLeftCell="K1" zoomScale="70" zoomScaleNormal="70" workbookViewId="0">
      <selection activeCell="AB21" sqref="AB21"/>
    </sheetView>
  </sheetViews>
  <sheetFormatPr defaultRowHeight="14.4"/>
  <cols>
    <col min="1" max="1" width="2.77734375" customWidth="1"/>
    <col min="2" max="2" width="32.44140625" customWidth="1"/>
    <col min="11" max="11" width="11.77734375" style="14" customWidth="1"/>
    <col min="12" max="12" width="12" customWidth="1"/>
    <col min="13" max="16" width="12" style="88" customWidth="1"/>
    <col min="17" max="17" width="14.109375" customWidth="1"/>
    <col min="18" max="18" width="14.109375" style="88" customWidth="1"/>
    <col min="19" max="19" width="16" customWidth="1"/>
    <col min="20" max="20" width="11.109375" bestFit="1" customWidth="1"/>
    <col min="21" max="61" width="8.44140625" customWidth="1"/>
  </cols>
  <sheetData>
    <row r="2" spans="2:61">
      <c r="B2" s="5" t="s">
        <v>8</v>
      </c>
      <c r="C2" s="5"/>
      <c r="D2" s="5"/>
      <c r="E2" s="5"/>
      <c r="F2" s="5"/>
      <c r="G2" s="5"/>
      <c r="H2" s="5"/>
      <c r="I2" s="5"/>
      <c r="J2" s="5"/>
      <c r="K2" s="6"/>
    </row>
    <row r="3" spans="2:61">
      <c r="B3" s="7" t="s">
        <v>9</v>
      </c>
      <c r="C3" s="7" t="s">
        <v>10</v>
      </c>
      <c r="D3" s="8" t="s">
        <v>2</v>
      </c>
      <c r="E3" s="8" t="s">
        <v>0</v>
      </c>
      <c r="F3" s="9" t="s">
        <v>239</v>
      </c>
      <c r="G3" s="9" t="s">
        <v>240</v>
      </c>
      <c r="H3" s="8" t="s">
        <v>1</v>
      </c>
      <c r="I3" s="10"/>
      <c r="K3" s="10"/>
      <c r="S3" s="11" t="s">
        <v>34</v>
      </c>
    </row>
    <row r="4" spans="2:61">
      <c r="B4" s="17" t="s">
        <v>11</v>
      </c>
      <c r="C4" s="89" t="s">
        <v>12</v>
      </c>
      <c r="D4" s="21" t="s">
        <v>13</v>
      </c>
      <c r="E4" s="21">
        <v>2010</v>
      </c>
      <c r="F4" s="24">
        <v>4.0800542360219803</v>
      </c>
      <c r="G4" s="24">
        <v>3.9455717397845702</v>
      </c>
      <c r="H4" s="129" t="str">
        <f>Q4&amp;"DMT"</f>
        <v>IADMT</v>
      </c>
      <c r="K4" s="10"/>
      <c r="L4" s="96">
        <f>F4/$D122</f>
        <v>0.50837831819242585</v>
      </c>
      <c r="M4" s="96">
        <f>G4/$D122</f>
        <v>0.49162168180757426</v>
      </c>
      <c r="N4" s="96"/>
      <c r="O4" s="96"/>
      <c r="Q4" t="s">
        <v>23</v>
      </c>
      <c r="R4" s="97"/>
      <c r="S4" s="26" t="s">
        <v>14</v>
      </c>
      <c r="T4" s="26" t="s">
        <v>22</v>
      </c>
      <c r="U4" s="27">
        <v>2010</v>
      </c>
      <c r="V4" s="27">
        <v>2011</v>
      </c>
      <c r="W4" s="27">
        <v>2012</v>
      </c>
      <c r="X4" s="27">
        <v>2013</v>
      </c>
      <c r="Y4" s="27">
        <v>2014</v>
      </c>
      <c r="Z4" s="27">
        <v>2015</v>
      </c>
      <c r="AA4" s="27">
        <v>2016</v>
      </c>
      <c r="AB4" s="27">
        <v>2017</v>
      </c>
      <c r="AC4" s="27">
        <v>2018</v>
      </c>
      <c r="AD4" s="27">
        <v>2019</v>
      </c>
      <c r="AE4" s="27">
        <v>2020</v>
      </c>
      <c r="AF4" s="27">
        <v>2021</v>
      </c>
      <c r="AG4" s="27">
        <v>2022</v>
      </c>
      <c r="AH4" s="27">
        <v>2023</v>
      </c>
      <c r="AI4" s="27">
        <v>2024</v>
      </c>
      <c r="AJ4" s="27">
        <v>2025</v>
      </c>
      <c r="AK4" s="27">
        <v>2026</v>
      </c>
      <c r="AL4" s="27">
        <v>2027</v>
      </c>
      <c r="AM4" s="27">
        <v>2028</v>
      </c>
      <c r="AN4" s="27">
        <v>2029</v>
      </c>
      <c r="AO4" s="27">
        <v>2030</v>
      </c>
      <c r="AP4" s="27">
        <v>2031</v>
      </c>
      <c r="AQ4" s="27">
        <v>2032</v>
      </c>
      <c r="AR4" s="27">
        <v>2033</v>
      </c>
      <c r="AS4" s="27">
        <v>2034</v>
      </c>
      <c r="AT4" s="27">
        <v>2035</v>
      </c>
      <c r="AU4" s="27">
        <v>2036</v>
      </c>
      <c r="AV4" s="27">
        <v>2037</v>
      </c>
      <c r="AW4" s="27">
        <v>2038</v>
      </c>
      <c r="AX4" s="27">
        <v>2039</v>
      </c>
      <c r="AY4" s="27">
        <v>2040</v>
      </c>
      <c r="AZ4" s="27">
        <v>2041</v>
      </c>
      <c r="BA4" s="27">
        <v>2042</v>
      </c>
      <c r="BB4" s="27">
        <v>2043</v>
      </c>
      <c r="BC4" s="27">
        <v>2044</v>
      </c>
      <c r="BD4" s="27">
        <v>2045</v>
      </c>
      <c r="BE4" s="27">
        <v>2046</v>
      </c>
      <c r="BF4" s="27">
        <v>2047</v>
      </c>
      <c r="BG4" s="27">
        <v>2048</v>
      </c>
      <c r="BH4" s="27">
        <v>2049</v>
      </c>
      <c r="BI4" s="27">
        <v>2050</v>
      </c>
    </row>
    <row r="5" spans="2:61">
      <c r="B5" s="17" t="s">
        <v>11</v>
      </c>
      <c r="C5" s="89" t="s">
        <v>12</v>
      </c>
      <c r="D5" s="21" t="s">
        <v>13</v>
      </c>
      <c r="E5" s="21">
        <v>2010</v>
      </c>
      <c r="F5" s="24">
        <v>0.12831727720884401</v>
      </c>
      <c r="G5" s="24">
        <v>0.124087816826412</v>
      </c>
      <c r="H5" s="129" t="str">
        <f>Q5&amp;"DHT"</f>
        <v>IADHT</v>
      </c>
      <c r="K5" s="10"/>
      <c r="L5" s="96"/>
      <c r="M5" s="96"/>
      <c r="N5" s="96"/>
      <c r="O5" s="96"/>
      <c r="Q5" s="88" t="s">
        <v>23</v>
      </c>
      <c r="S5" s="29" t="str">
        <f>'Convergence programme'!A25</f>
        <v>Agriculture</v>
      </c>
      <c r="T5" s="29" t="str">
        <f>'Convergence programme'!C25</f>
        <v>IA</v>
      </c>
      <c r="U5" s="145"/>
      <c r="V5" s="145"/>
      <c r="W5" s="145"/>
      <c r="X5" s="145"/>
      <c r="Y5" s="145"/>
      <c r="Z5" s="152">
        <f>'Convergence programme'!I25/100</f>
        <v>0.98070267322591576</v>
      </c>
      <c r="AA5" s="152">
        <f>'Convergence programme'!J25/100</f>
        <v>1.0143974339673094</v>
      </c>
      <c r="AB5" s="152">
        <f>'Convergence programme'!K25/100</f>
        <v>1.0480921947087032</v>
      </c>
      <c r="AC5" s="152">
        <f>'Convergence programme'!L25/100</f>
        <v>1.081786955450097</v>
      </c>
      <c r="AD5" s="152">
        <f>'Convergence programme'!M25/100</f>
        <v>1.1154817161914905</v>
      </c>
      <c r="AE5" s="152">
        <f>'Convergence programme'!N25/100</f>
        <v>1.1491764769328843</v>
      </c>
      <c r="AF5" s="152">
        <f>'Convergence programme'!O25/100</f>
        <v>1.1716177074139409</v>
      </c>
      <c r="AG5" s="152">
        <f>'Convergence programme'!P25/100</f>
        <v>1.1940589378949975</v>
      </c>
      <c r="AH5" s="152">
        <f>'Convergence programme'!Q25/100</f>
        <v>1.2165001683760541</v>
      </c>
      <c r="AI5" s="152">
        <f>'Convergence programme'!R25/100</f>
        <v>1.2389413988571107</v>
      </c>
      <c r="AJ5" s="152">
        <f>'Convergence programme'!S25/100</f>
        <v>1.2613826293381671</v>
      </c>
      <c r="AK5" s="152">
        <f>'Convergence programme'!T25/100</f>
        <v>1.28322055722246</v>
      </c>
      <c r="AL5" s="152">
        <f>'Convergence programme'!U25/100</f>
        <v>1.3050584851067528</v>
      </c>
      <c r="AM5" s="152">
        <f>'Convergence programme'!V25/100</f>
        <v>1.3268964129910459</v>
      </c>
      <c r="AN5" s="152">
        <f>'Convergence programme'!W25/100</f>
        <v>1.3487343408753387</v>
      </c>
      <c r="AO5" s="152">
        <f>'Convergence programme'!X25/100</f>
        <v>1.3705722687596309</v>
      </c>
      <c r="AP5" s="152">
        <f>'Convergence programme'!Y25/100</f>
        <v>1.3946988210707665</v>
      </c>
      <c r="AQ5" s="152">
        <f>'Convergence programme'!Z25/100</f>
        <v>1.4188253733819018</v>
      </c>
      <c r="AR5" s="152">
        <f>'Convergence programme'!AA25/100</f>
        <v>1.4429519256930374</v>
      </c>
      <c r="AS5" s="152">
        <f>'Convergence programme'!AB25/100</f>
        <v>1.4670784780041728</v>
      </c>
      <c r="AT5" s="152">
        <f>'Convergence programme'!AC25/100</f>
        <v>1.4912050303153086</v>
      </c>
      <c r="AU5" s="152">
        <f>'Convergence programme'!AD25/100</f>
        <v>1.5111836638960476</v>
      </c>
      <c r="AV5" s="152">
        <f>'Convergence programme'!AE25/100</f>
        <v>1.5311622974767869</v>
      </c>
      <c r="AW5" s="152">
        <f>'Convergence programme'!AF25/100</f>
        <v>1.5511409310575259</v>
      </c>
      <c r="AX5" s="152">
        <f>'Convergence programme'!AG25/100</f>
        <v>1.5711195646382652</v>
      </c>
      <c r="AY5" s="152">
        <f>'Convergence programme'!AH25/100</f>
        <v>1.5910981982190042</v>
      </c>
      <c r="AZ5" s="152">
        <f>'Convergence programme'!AI25/100</f>
        <v>1.6104136399377291</v>
      </c>
      <c r="BA5" s="152">
        <f>'Convergence programme'!AJ25/100</f>
        <v>1.6297290816564538</v>
      </c>
      <c r="BB5" s="152">
        <f>'Convergence programme'!AK25/100</f>
        <v>1.6490445233751785</v>
      </c>
      <c r="BC5" s="152">
        <f>'Convergence programme'!AL25/100</f>
        <v>1.6683599650939032</v>
      </c>
      <c r="BD5" s="152">
        <f>'Convergence programme'!AM25/100</f>
        <v>1.6876754068126276</v>
      </c>
      <c r="BE5" s="152">
        <f>'Convergence programme'!AN25/100</f>
        <v>1.7063430084904032</v>
      </c>
      <c r="BF5" s="152">
        <f>'Convergence programme'!AO25/100</f>
        <v>1.7250106101681788</v>
      </c>
      <c r="BG5" s="152">
        <f>'Convergence programme'!AP25/100</f>
        <v>1.7436782118459544</v>
      </c>
      <c r="BH5" s="152">
        <f>'Convergence programme'!AQ25/100</f>
        <v>1.76234581352373</v>
      </c>
      <c r="BI5" s="152">
        <f>'Convergence programme'!AR25/100</f>
        <v>1.781013415201506</v>
      </c>
    </row>
    <row r="6" spans="2:61">
      <c r="B6" s="17" t="s">
        <v>11</v>
      </c>
      <c r="C6" s="89" t="s">
        <v>12</v>
      </c>
      <c r="D6" s="21" t="s">
        <v>13</v>
      </c>
      <c r="E6" s="21">
        <v>2010</v>
      </c>
      <c r="F6" s="24">
        <v>0.205509064150763</v>
      </c>
      <c r="G6" s="24">
        <v>0.19873528852239</v>
      </c>
      <c r="H6" s="129" t="str">
        <f>Q6&amp;"DRH"</f>
        <v>IADRH</v>
      </c>
      <c r="K6" s="10"/>
      <c r="L6" s="96"/>
      <c r="M6" s="96"/>
      <c r="N6" s="96"/>
      <c r="O6" s="96"/>
      <c r="Q6" s="88" t="s">
        <v>23</v>
      </c>
      <c r="S6" s="29" t="str">
        <f>'Convergence programme'!A26</f>
        <v>Food</v>
      </c>
      <c r="T6" s="29" t="str">
        <f>'Convergence programme'!C26</f>
        <v>IF</v>
      </c>
      <c r="U6" s="146"/>
      <c r="V6" s="146"/>
      <c r="W6" s="146"/>
      <c r="X6" s="146"/>
      <c r="Y6" s="146"/>
      <c r="Z6" s="153">
        <f>'Convergence programme'!I26/100</f>
        <v>0.98070267322591576</v>
      </c>
      <c r="AA6" s="153">
        <f>'Convergence programme'!J26/100</f>
        <v>1.0143974339673094</v>
      </c>
      <c r="AB6" s="153">
        <f>'Convergence programme'!K26/100</f>
        <v>1.0480921947087032</v>
      </c>
      <c r="AC6" s="153">
        <f>'Convergence programme'!L26/100</f>
        <v>1.081786955450097</v>
      </c>
      <c r="AD6" s="153">
        <f>'Convergence programme'!M26/100</f>
        <v>1.1154817161914905</v>
      </c>
      <c r="AE6" s="153">
        <f>'Convergence programme'!N26/100</f>
        <v>1.1491764769328843</v>
      </c>
      <c r="AF6" s="153">
        <f>'Convergence programme'!O26/100</f>
        <v>1.1716177074139409</v>
      </c>
      <c r="AG6" s="153">
        <f>'Convergence programme'!P26/100</f>
        <v>1.1940589378949975</v>
      </c>
      <c r="AH6" s="153">
        <f>'Convergence programme'!Q26/100</f>
        <v>1.2165001683760541</v>
      </c>
      <c r="AI6" s="153">
        <f>'Convergence programme'!R26/100</f>
        <v>1.2389413988571107</v>
      </c>
      <c r="AJ6" s="153">
        <f>'Convergence programme'!S26/100</f>
        <v>1.2613826293381671</v>
      </c>
      <c r="AK6" s="153">
        <f>'Convergence programme'!T26/100</f>
        <v>1.28322055722246</v>
      </c>
      <c r="AL6" s="153">
        <f>'Convergence programme'!U26/100</f>
        <v>1.3050584851067528</v>
      </c>
      <c r="AM6" s="153">
        <f>'Convergence programme'!V26/100</f>
        <v>1.3268964129910459</v>
      </c>
      <c r="AN6" s="153">
        <f>'Convergence programme'!W26/100</f>
        <v>1.3487343408753387</v>
      </c>
      <c r="AO6" s="153">
        <f>'Convergence programme'!X26/100</f>
        <v>1.3705722687596309</v>
      </c>
      <c r="AP6" s="153">
        <f>'Convergence programme'!Y26/100</f>
        <v>1.3946988210707665</v>
      </c>
      <c r="AQ6" s="153">
        <f>'Convergence programme'!Z26/100</f>
        <v>1.4188253733819018</v>
      </c>
      <c r="AR6" s="153">
        <f>'Convergence programme'!AA26/100</f>
        <v>1.4429519256930374</v>
      </c>
      <c r="AS6" s="153">
        <f>'Convergence programme'!AB26/100</f>
        <v>1.4670784780041728</v>
      </c>
      <c r="AT6" s="153">
        <f>'Convergence programme'!AC26/100</f>
        <v>1.4912050303153086</v>
      </c>
      <c r="AU6" s="153">
        <f>'Convergence programme'!AD26/100</f>
        <v>1.5111836638960476</v>
      </c>
      <c r="AV6" s="153">
        <f>'Convergence programme'!AE26/100</f>
        <v>1.5311622974767869</v>
      </c>
      <c r="AW6" s="153">
        <f>'Convergence programme'!AF26/100</f>
        <v>1.5511409310575259</v>
      </c>
      <c r="AX6" s="153">
        <f>'Convergence programme'!AG26/100</f>
        <v>1.5711195646382652</v>
      </c>
      <c r="AY6" s="153">
        <f>'Convergence programme'!AH26/100</f>
        <v>1.5910981982190042</v>
      </c>
      <c r="AZ6" s="153">
        <f>'Convergence programme'!AI26/100</f>
        <v>1.6104136399377291</v>
      </c>
      <c r="BA6" s="153">
        <f>'Convergence programme'!AJ26/100</f>
        <v>1.6297290816564538</v>
      </c>
      <c r="BB6" s="153">
        <f>'Convergence programme'!AK26/100</f>
        <v>1.6490445233751785</v>
      </c>
      <c r="BC6" s="153">
        <f>'Convergence programme'!AL26/100</f>
        <v>1.6683599650939032</v>
      </c>
      <c r="BD6" s="153">
        <f>'Convergence programme'!AM26/100</f>
        <v>1.6876754068126276</v>
      </c>
      <c r="BE6" s="153">
        <f>'Convergence programme'!AN26/100</f>
        <v>1.7063430084904032</v>
      </c>
      <c r="BF6" s="153">
        <f>'Convergence programme'!AO26/100</f>
        <v>1.7250106101681788</v>
      </c>
      <c r="BG6" s="153">
        <f>'Convergence programme'!AP26/100</f>
        <v>1.7436782118459544</v>
      </c>
      <c r="BH6" s="153">
        <f>'Convergence programme'!AQ26/100</f>
        <v>1.76234581352373</v>
      </c>
      <c r="BI6" s="153">
        <f>'Convergence programme'!AR26/100</f>
        <v>1.781013415201506</v>
      </c>
    </row>
    <row r="7" spans="2:61">
      <c r="B7" s="17" t="s">
        <v>11</v>
      </c>
      <c r="C7" s="89" t="s">
        <v>12</v>
      </c>
      <c r="D7" s="21" t="s">
        <v>13</v>
      </c>
      <c r="E7" s="21">
        <v>2010</v>
      </c>
      <c r="F7" s="24">
        <v>0.88280842156501005</v>
      </c>
      <c r="G7" s="24">
        <v>0.85371021027573601</v>
      </c>
      <c r="H7" s="129" t="str">
        <f>Q7&amp;"DLA"</f>
        <v>IADLA</v>
      </c>
      <c r="K7" s="10"/>
      <c r="L7" s="96"/>
      <c r="M7" s="96"/>
      <c r="N7" s="96"/>
      <c r="O7" s="96"/>
      <c r="Q7" s="88" t="s">
        <v>23</v>
      </c>
      <c r="S7" s="29" t="str">
        <f>'Convergence programme'!A27</f>
        <v>Chemical</v>
      </c>
      <c r="T7" s="29" t="str">
        <f>'Convergence programme'!C27</f>
        <v>IC</v>
      </c>
      <c r="U7" s="145"/>
      <c r="V7" s="145"/>
      <c r="W7" s="145"/>
      <c r="X7" s="145"/>
      <c r="Y7" s="145"/>
      <c r="Z7" s="152">
        <f>'Convergence programme'!I27/100</f>
        <v>1.1825997380669258</v>
      </c>
      <c r="AA7" s="152">
        <f>'Convergence programme'!J27/100</f>
        <v>1.1835624339511761</v>
      </c>
      <c r="AB7" s="152">
        <f>'Convergence programme'!K27/100</f>
        <v>1.1845251298354262</v>
      </c>
      <c r="AC7" s="152">
        <f>'Convergence programme'!L27/100</f>
        <v>1.1854878257196766</v>
      </c>
      <c r="AD7" s="152">
        <f>'Convergence programme'!M27/100</f>
        <v>1.1864505216039269</v>
      </c>
      <c r="AE7" s="152">
        <f>'Convergence programme'!N27/100</f>
        <v>1.1874132174881773</v>
      </c>
      <c r="AF7" s="152">
        <f>'Convergence programme'!O27/100</f>
        <v>1.1911278651330903</v>
      </c>
      <c r="AG7" s="152">
        <f>'Convergence programme'!P27/100</f>
        <v>1.1948425127780034</v>
      </c>
      <c r="AH7" s="152">
        <f>'Convergence programme'!Q27/100</f>
        <v>1.1985571604229164</v>
      </c>
      <c r="AI7" s="152">
        <f>'Convergence programme'!R27/100</f>
        <v>1.2022718080678296</v>
      </c>
      <c r="AJ7" s="152">
        <f>'Convergence programme'!S27/100</f>
        <v>1.2059864557127427</v>
      </c>
      <c r="AK7" s="152">
        <f>'Convergence programme'!T27/100</f>
        <v>1.2200393571935675</v>
      </c>
      <c r="AL7" s="152">
        <f>'Convergence programme'!U27/100</f>
        <v>1.2340922586743923</v>
      </c>
      <c r="AM7" s="152">
        <f>'Convergence programme'!V27/100</f>
        <v>1.2481451601552171</v>
      </c>
      <c r="AN7" s="152">
        <f>'Convergence programme'!W27/100</f>
        <v>1.262198061636042</v>
      </c>
      <c r="AO7" s="152">
        <f>'Convergence programme'!X27/100</f>
        <v>1.2762509631168666</v>
      </c>
      <c r="AP7" s="152">
        <f>'Convergence programme'!Y27/100</f>
        <v>1.2905353603062926</v>
      </c>
      <c r="AQ7" s="152">
        <f>'Convergence programme'!Z27/100</f>
        <v>1.3048197574957185</v>
      </c>
      <c r="AR7" s="152">
        <f>'Convergence programme'!AA27/100</f>
        <v>1.3191041546851445</v>
      </c>
      <c r="AS7" s="152">
        <f>'Convergence programme'!AB27/100</f>
        <v>1.3333885518745705</v>
      </c>
      <c r="AT7" s="152">
        <f>'Convergence programme'!AC27/100</f>
        <v>1.3476729490639971</v>
      </c>
      <c r="AU7" s="152">
        <f>'Convergence programme'!AD27/100</f>
        <v>1.3623004025296743</v>
      </c>
      <c r="AV7" s="152">
        <f>'Convergence programme'!AE27/100</f>
        <v>1.3769278559953515</v>
      </c>
      <c r="AW7" s="152">
        <f>'Convergence programme'!AF27/100</f>
        <v>1.3915553094610287</v>
      </c>
      <c r="AX7" s="152">
        <f>'Convergence programme'!AG27/100</f>
        <v>1.4061827629267056</v>
      </c>
      <c r="AY7" s="152">
        <f>'Convergence programme'!AH27/100</f>
        <v>1.4208102163923828</v>
      </c>
      <c r="AZ7" s="152">
        <f>'Convergence programme'!AI27/100</f>
        <v>1.4431877261508248</v>
      </c>
      <c r="BA7" s="152">
        <f>'Convergence programme'!AJ27/100</f>
        <v>1.4655652359092668</v>
      </c>
      <c r="BB7" s="152">
        <f>'Convergence programme'!AK27/100</f>
        <v>1.4879427456677086</v>
      </c>
      <c r="BC7" s="152">
        <f>'Convergence programme'!AL27/100</f>
        <v>1.5103202554261506</v>
      </c>
      <c r="BD7" s="152">
        <f>'Convergence programme'!AM27/100</f>
        <v>1.5326977651845926</v>
      </c>
      <c r="BE7" s="152">
        <f>'Convergence programme'!AN27/100</f>
        <v>1.5625999498597134</v>
      </c>
      <c r="BF7" s="152">
        <f>'Convergence programme'!AO27/100</f>
        <v>1.592502134534834</v>
      </c>
      <c r="BG7" s="152">
        <f>'Convergence programme'!AP27/100</f>
        <v>1.6224043192099549</v>
      </c>
      <c r="BH7" s="152">
        <f>'Convergence programme'!AQ27/100</f>
        <v>1.6523065038850757</v>
      </c>
      <c r="BI7" s="152">
        <f>'Convergence programme'!AR27/100</f>
        <v>1.6822086885601966</v>
      </c>
    </row>
    <row r="8" spans="2:61">
      <c r="B8" s="17" t="s">
        <v>11</v>
      </c>
      <c r="C8" s="89" t="s">
        <v>12</v>
      </c>
      <c r="D8" s="21" t="s">
        <v>13</v>
      </c>
      <c r="E8" s="21">
        <v>2010</v>
      </c>
      <c r="F8" s="24">
        <v>2.3698795943852802</v>
      </c>
      <c r="G8" s="24">
        <v>2.2917660926525798</v>
      </c>
      <c r="H8" s="129" t="str">
        <f>Q8&amp;"DEM"</f>
        <v>IADEM</v>
      </c>
      <c r="K8" s="10"/>
      <c r="L8" s="96"/>
      <c r="M8" s="96"/>
      <c r="N8" s="96"/>
      <c r="O8" s="96"/>
      <c r="Q8" s="88" t="s">
        <v>23</v>
      </c>
      <c r="S8" s="29" t="str">
        <f>'Convergence programme'!A28</f>
        <v>Glass&amp;Concrete</v>
      </c>
      <c r="T8" s="29" t="str">
        <f>'Convergence programme'!C28</f>
        <v>IG</v>
      </c>
      <c r="U8" s="146"/>
      <c r="V8" s="146"/>
      <c r="W8" s="146"/>
      <c r="X8" s="146"/>
      <c r="Y8" s="146"/>
      <c r="Z8" s="153">
        <f>'Convergence programme'!I28/100</f>
        <v>0.96859999366075711</v>
      </c>
      <c r="AA8" s="153">
        <f>'Convergence programme'!J28/100</f>
        <v>0.95838492006471843</v>
      </c>
      <c r="AB8" s="153">
        <f>'Convergence programme'!K28/100</f>
        <v>0.94816984646867963</v>
      </c>
      <c r="AC8" s="153">
        <f>'Convergence programme'!L28/100</f>
        <v>0.93795477287264095</v>
      </c>
      <c r="AD8" s="153">
        <f>'Convergence programme'!M28/100</f>
        <v>0.92773969927660216</v>
      </c>
      <c r="AE8" s="153">
        <f>'Convergence programme'!N28/100</f>
        <v>0.91752462568056348</v>
      </c>
      <c r="AF8" s="153">
        <f>'Convergence programme'!O28/100</f>
        <v>0.90730955208452468</v>
      </c>
      <c r="AG8" s="153">
        <f>'Convergence programme'!P28/100</f>
        <v>0.897094478488486</v>
      </c>
      <c r="AH8" s="153">
        <f>'Convergence programme'!Q28/100</f>
        <v>0.88687940489244721</v>
      </c>
      <c r="AI8" s="153">
        <f>'Convergence programme'!R28/100</f>
        <v>0.87666433129640853</v>
      </c>
      <c r="AJ8" s="153">
        <f>'Convergence programme'!S28/100</f>
        <v>0.86644925770037007</v>
      </c>
      <c r="AK8" s="153">
        <f>'Convergence programme'!T28/100</f>
        <v>0.86059393190313782</v>
      </c>
      <c r="AL8" s="153">
        <f>'Convergence programme'!U28/100</f>
        <v>0.85473860610590568</v>
      </c>
      <c r="AM8" s="153">
        <f>'Convergence programme'!V28/100</f>
        <v>0.84888328030867344</v>
      </c>
      <c r="AN8" s="153">
        <f>'Convergence programme'!W28/100</f>
        <v>0.84302795451144119</v>
      </c>
      <c r="AO8" s="153">
        <f>'Convergence programme'!X28/100</f>
        <v>0.83717262871420872</v>
      </c>
      <c r="AP8" s="153">
        <f>'Convergence programme'!Y28/100</f>
        <v>0.83143153285351512</v>
      </c>
      <c r="AQ8" s="153">
        <f>'Convergence programme'!Z28/100</f>
        <v>0.82569043699282163</v>
      </c>
      <c r="AR8" s="153">
        <f>'Convergence programme'!AA28/100</f>
        <v>0.81994934113212803</v>
      </c>
      <c r="AS8" s="153">
        <f>'Convergence programme'!AB28/100</f>
        <v>0.81420824527143454</v>
      </c>
      <c r="AT8" s="153">
        <f>'Convergence programme'!AC28/100</f>
        <v>0.80846714941074116</v>
      </c>
      <c r="AU8" s="153">
        <f>'Convergence programme'!AD28/100</f>
        <v>0.80438839454706557</v>
      </c>
      <c r="AV8" s="153">
        <f>'Convergence programme'!AE28/100</f>
        <v>0.80030963968338997</v>
      </c>
      <c r="AW8" s="153">
        <f>'Convergence programme'!AF28/100</f>
        <v>0.79623088481971438</v>
      </c>
      <c r="AX8" s="153">
        <f>'Convergence programme'!AG28/100</f>
        <v>0.79215212995603879</v>
      </c>
      <c r="AY8" s="153">
        <f>'Convergence programme'!AH28/100</f>
        <v>0.78807337509236353</v>
      </c>
      <c r="AZ8" s="153">
        <f>'Convergence programme'!AI28/100</f>
        <v>0.7892813305167441</v>
      </c>
      <c r="BA8" s="153">
        <f>'Convergence programme'!AJ28/100</f>
        <v>0.79048928594112466</v>
      </c>
      <c r="BB8" s="153">
        <f>'Convergence programme'!AK28/100</f>
        <v>0.79169724136550523</v>
      </c>
      <c r="BC8" s="153">
        <f>'Convergence programme'!AL28/100</f>
        <v>0.79290519678988591</v>
      </c>
      <c r="BD8" s="153">
        <f>'Convergence programme'!AM28/100</f>
        <v>0.79411315221426648</v>
      </c>
      <c r="BE8" s="153">
        <f>'Convergence programme'!AN28/100</f>
        <v>0.79541660301315731</v>
      </c>
      <c r="BF8" s="153">
        <f>'Convergence programme'!AO28/100</f>
        <v>0.79672005381204813</v>
      </c>
      <c r="BG8" s="153">
        <f>'Convergence programme'!AP28/100</f>
        <v>0.79802350461093896</v>
      </c>
      <c r="BH8" s="153">
        <f>'Convergence programme'!AQ28/100</f>
        <v>0.79932695540982979</v>
      </c>
      <c r="BI8" s="153">
        <f>'Convergence programme'!AR28/100</f>
        <v>0.80063040620872039</v>
      </c>
    </row>
    <row r="9" spans="2:61">
      <c r="B9" s="17" t="s">
        <v>11</v>
      </c>
      <c r="C9" s="89" t="s">
        <v>12</v>
      </c>
      <c r="D9" s="21" t="s">
        <v>13</v>
      </c>
      <c r="E9" s="21">
        <v>2010</v>
      </c>
      <c r="F9" s="24">
        <v>9.64299432748615</v>
      </c>
      <c r="G9" s="24">
        <v>9.3251519966381498</v>
      </c>
      <c r="H9" s="129" t="str">
        <f>Q9&amp;"DTF"</f>
        <v>IADTF</v>
      </c>
      <c r="K9" s="10"/>
      <c r="L9" s="96"/>
      <c r="M9" s="96"/>
      <c r="N9" s="96"/>
      <c r="O9" s="96"/>
      <c r="Q9" s="88" t="s">
        <v>23</v>
      </c>
      <c r="S9" s="29" t="str">
        <f>'Convergence programme'!A29</f>
        <v>Aluminium</v>
      </c>
      <c r="T9" s="29" t="str">
        <f>'Convergence programme'!C29</f>
        <v>IX</v>
      </c>
      <c r="U9" s="145"/>
      <c r="V9" s="145"/>
      <c r="W9" s="145"/>
      <c r="X9" s="145"/>
      <c r="Y9" s="145"/>
      <c r="Z9" s="152">
        <f>'Convergence programme'!I29/100</f>
        <v>1.0159520356659471</v>
      </c>
      <c r="AA9" s="152">
        <f>'Convergence programme'!J29/100</f>
        <v>1.0159702058320039</v>
      </c>
      <c r="AB9" s="152">
        <f>'Convergence programme'!K29/100</f>
        <v>1.0159883759980608</v>
      </c>
      <c r="AC9" s="152">
        <f>'Convergence programme'!L29/100</f>
        <v>1.0160065461641177</v>
      </c>
      <c r="AD9" s="152">
        <f>'Convergence programme'!M29/100</f>
        <v>1.0160247163301745</v>
      </c>
      <c r="AE9" s="152">
        <f>'Convergence programme'!N29/100</f>
        <v>1.016042886496231</v>
      </c>
      <c r="AF9" s="152">
        <f>'Convergence programme'!O29/100</f>
        <v>1.0246322250782018</v>
      </c>
      <c r="AG9" s="152">
        <f>'Convergence programme'!P29/100</f>
        <v>1.0332215636601725</v>
      </c>
      <c r="AH9" s="152">
        <f>'Convergence programme'!Q29/100</f>
        <v>1.0418109022421433</v>
      </c>
      <c r="AI9" s="152">
        <f>'Convergence programme'!R29/100</f>
        <v>1.050400240824114</v>
      </c>
      <c r="AJ9" s="152">
        <f>'Convergence programme'!S29/100</f>
        <v>1.0589895794060846</v>
      </c>
      <c r="AK9" s="152">
        <f>'Convergence programme'!T29/100</f>
        <v>1.0549895806772445</v>
      </c>
      <c r="AL9" s="152">
        <f>'Convergence programme'!U29/100</f>
        <v>1.0509895819484043</v>
      </c>
      <c r="AM9" s="152">
        <f>'Convergence programme'!V29/100</f>
        <v>1.0469895832195639</v>
      </c>
      <c r="AN9" s="152">
        <f>'Convergence programme'!W29/100</f>
        <v>1.0429895844907238</v>
      </c>
      <c r="AO9" s="152">
        <f>'Convergence programme'!X29/100</f>
        <v>1.0389895857618832</v>
      </c>
      <c r="AP9" s="152">
        <f>'Convergence programme'!Y29/100</f>
        <v>1.0362286627129027</v>
      </c>
      <c r="AQ9" s="152">
        <f>'Convergence programme'!Z29/100</f>
        <v>1.0334677396639222</v>
      </c>
      <c r="AR9" s="152">
        <f>'Convergence programme'!AA29/100</f>
        <v>1.030706816614942</v>
      </c>
      <c r="AS9" s="152">
        <f>'Convergence programme'!AB29/100</f>
        <v>1.0279458935659616</v>
      </c>
      <c r="AT9" s="152">
        <f>'Convergence programme'!AC29/100</f>
        <v>1.0251849705169813</v>
      </c>
      <c r="AU9" s="152">
        <f>'Convergence programme'!AD29/100</f>
        <v>1.0276215657867203</v>
      </c>
      <c r="AV9" s="152">
        <f>'Convergence programme'!AE29/100</f>
        <v>1.0300581610564594</v>
      </c>
      <c r="AW9" s="152">
        <f>'Convergence programme'!AF29/100</f>
        <v>1.0324947563261984</v>
      </c>
      <c r="AX9" s="152">
        <f>'Convergence programme'!AG29/100</f>
        <v>1.0349313515959373</v>
      </c>
      <c r="AY9" s="152">
        <f>'Convergence programme'!AH29/100</f>
        <v>1.0373679468656762</v>
      </c>
      <c r="AZ9" s="152">
        <f>'Convergence programme'!AI29/100</f>
        <v>1.0288403250822404</v>
      </c>
      <c r="BA9" s="152">
        <f>'Convergence programme'!AJ29/100</f>
        <v>1.0203127032988049</v>
      </c>
      <c r="BB9" s="152">
        <f>'Convergence programme'!AK29/100</f>
        <v>1.0117850815153693</v>
      </c>
      <c r="BC9" s="152">
        <f>'Convergence programme'!AL29/100</f>
        <v>1.0032574597319335</v>
      </c>
      <c r="BD9" s="152">
        <f>'Convergence programme'!AM29/100</f>
        <v>0.99472983794849756</v>
      </c>
      <c r="BE9" s="152">
        <f>'Convergence programme'!AN29/100</f>
        <v>0.9932909125474727</v>
      </c>
      <c r="BF9" s="152">
        <f>'Convergence programme'!AO29/100</f>
        <v>0.99185198714644784</v>
      </c>
      <c r="BG9" s="152">
        <f>'Convergence programme'!AP29/100</f>
        <v>0.99041306174542298</v>
      </c>
      <c r="BH9" s="152">
        <f>'Convergence programme'!AQ29/100</f>
        <v>0.98897413634439812</v>
      </c>
      <c r="BI9" s="152">
        <f>'Convergence programme'!AR29/100</f>
        <v>0.98753521094337349</v>
      </c>
    </row>
    <row r="10" spans="2:61">
      <c r="B10" s="17" t="s">
        <v>11</v>
      </c>
      <c r="C10" s="89" t="s">
        <v>12</v>
      </c>
      <c r="D10" s="21" t="s">
        <v>13</v>
      </c>
      <c r="E10" s="21">
        <v>2010</v>
      </c>
      <c r="F10" s="24">
        <v>5.7021526626778299E-2</v>
      </c>
      <c r="G10" s="24">
        <v>5.5142042483569097E-2</v>
      </c>
      <c r="H10" s="129" t="str">
        <f>Q10&amp;"DFL"</f>
        <v>IADFL</v>
      </c>
      <c r="K10" s="10"/>
      <c r="L10" s="96"/>
      <c r="M10" s="96"/>
      <c r="N10" s="96"/>
      <c r="O10" s="96"/>
      <c r="Q10" s="88" t="s">
        <v>23</v>
      </c>
      <c r="S10" s="29" t="str">
        <f>'Convergence programme'!A30</f>
        <v>Other comm</v>
      </c>
      <c r="T10" s="29" t="str">
        <f>'Convergence programme'!C30</f>
        <v>IO</v>
      </c>
      <c r="U10" s="146"/>
      <c r="V10" s="146"/>
      <c r="W10" s="146"/>
      <c r="X10" s="146"/>
      <c r="Y10" s="146"/>
      <c r="Z10" s="153">
        <f>'Convergence programme'!I30/100</f>
        <v>0.98070267322591576</v>
      </c>
      <c r="AA10" s="153">
        <f>'Convergence programme'!J30/100</f>
        <v>1.0143974339673094</v>
      </c>
      <c r="AB10" s="153">
        <f>'Convergence programme'!K30/100</f>
        <v>1.0480921947087032</v>
      </c>
      <c r="AC10" s="153">
        <f>'Convergence programme'!L30/100</f>
        <v>1.081786955450097</v>
      </c>
      <c r="AD10" s="153">
        <f>'Convergence programme'!M30/100</f>
        <v>1.1154817161914905</v>
      </c>
      <c r="AE10" s="153">
        <f>'Convergence programme'!N30/100</f>
        <v>1.1491764769328843</v>
      </c>
      <c r="AF10" s="153">
        <f>'Convergence programme'!O30/100</f>
        <v>1.1716177074139409</v>
      </c>
      <c r="AG10" s="153">
        <f>'Convergence programme'!P30/100</f>
        <v>1.1940589378949975</v>
      </c>
      <c r="AH10" s="153">
        <f>'Convergence programme'!Q30/100</f>
        <v>1.2165001683760541</v>
      </c>
      <c r="AI10" s="153">
        <f>'Convergence programme'!R30/100</f>
        <v>1.2389413988571107</v>
      </c>
      <c r="AJ10" s="153">
        <f>'Convergence programme'!S30/100</f>
        <v>1.2613826293381671</v>
      </c>
      <c r="AK10" s="153">
        <f>'Convergence programme'!T30/100</f>
        <v>1.28322055722246</v>
      </c>
      <c r="AL10" s="153">
        <f>'Convergence programme'!U30/100</f>
        <v>1.3050584851067528</v>
      </c>
      <c r="AM10" s="153">
        <f>'Convergence programme'!V30/100</f>
        <v>1.3268964129910459</v>
      </c>
      <c r="AN10" s="153">
        <f>'Convergence programme'!W30/100</f>
        <v>1.3487343408753387</v>
      </c>
      <c r="AO10" s="153">
        <f>'Convergence programme'!X30/100</f>
        <v>1.3705722687596309</v>
      </c>
      <c r="AP10" s="153">
        <f>'Convergence programme'!Y30/100</f>
        <v>1.3946988210707665</v>
      </c>
      <c r="AQ10" s="153">
        <f>'Convergence programme'!Z30/100</f>
        <v>1.4188253733819018</v>
      </c>
      <c r="AR10" s="153">
        <f>'Convergence programme'!AA30/100</f>
        <v>1.4429519256930374</v>
      </c>
      <c r="AS10" s="153">
        <f>'Convergence programme'!AB30/100</f>
        <v>1.4670784780041728</v>
      </c>
      <c r="AT10" s="153">
        <f>'Convergence programme'!AC30/100</f>
        <v>1.4912050303153086</v>
      </c>
      <c r="AU10" s="153">
        <f>'Convergence programme'!AD30/100</f>
        <v>1.5111836638960476</v>
      </c>
      <c r="AV10" s="153">
        <f>'Convergence programme'!AE30/100</f>
        <v>1.5311622974767869</v>
      </c>
      <c r="AW10" s="153">
        <f>'Convergence programme'!AF30/100</f>
        <v>1.5511409310575259</v>
      </c>
      <c r="AX10" s="153">
        <f>'Convergence programme'!AG30/100</f>
        <v>1.5711195646382652</v>
      </c>
      <c r="AY10" s="153">
        <f>'Convergence programme'!AH30/100</f>
        <v>1.5910981982190042</v>
      </c>
      <c r="AZ10" s="153">
        <f>'Convergence programme'!AI30/100</f>
        <v>1.6104136399377291</v>
      </c>
      <c r="BA10" s="153">
        <f>'Convergence programme'!AJ30/100</f>
        <v>1.6297290816564538</v>
      </c>
      <c r="BB10" s="153">
        <f>'Convergence programme'!AK30/100</f>
        <v>1.6490445233751785</v>
      </c>
      <c r="BC10" s="153">
        <f>'Convergence programme'!AL30/100</f>
        <v>1.6683599650939032</v>
      </c>
      <c r="BD10" s="153">
        <f>'Convergence programme'!AM30/100</f>
        <v>1.6876754068126276</v>
      </c>
      <c r="BE10" s="153">
        <f>'Convergence programme'!AN30/100</f>
        <v>1.7063430084904032</v>
      </c>
      <c r="BF10" s="153">
        <f>'Convergence programme'!AO30/100</f>
        <v>1.7250106101681788</v>
      </c>
      <c r="BG10" s="153">
        <f>'Convergence programme'!AP30/100</f>
        <v>1.7436782118459544</v>
      </c>
      <c r="BH10" s="153">
        <f>'Convergence programme'!AQ30/100</f>
        <v>1.76234581352373</v>
      </c>
      <c r="BI10" s="153">
        <f>'Convergence programme'!AR30/100</f>
        <v>1.781013415201506</v>
      </c>
    </row>
    <row r="11" spans="2:61">
      <c r="B11" s="18" t="s">
        <v>11</v>
      </c>
      <c r="C11" s="89" t="s">
        <v>12</v>
      </c>
      <c r="D11" s="23" t="s">
        <v>13</v>
      </c>
      <c r="E11" s="23">
        <v>2010</v>
      </c>
      <c r="F11" s="24">
        <v>2.7407068346798198</v>
      </c>
      <c r="G11" s="24">
        <v>0.82747849848769195</v>
      </c>
      <c r="H11" s="130" t="str">
        <f>Q11&amp;"DMT"</f>
        <v>IFDMT</v>
      </c>
      <c r="K11" s="10"/>
      <c r="L11" s="96">
        <f>F11/$D130</f>
        <v>0.76809542632329253</v>
      </c>
      <c r="M11" s="96">
        <f>G11/$D130</f>
        <v>0.23190457367670739</v>
      </c>
      <c r="N11" s="96"/>
      <c r="O11" s="96"/>
      <c r="Q11" t="s">
        <v>24</v>
      </c>
      <c r="S11" s="29" t="str">
        <f>'Convergence programme'!A31</f>
        <v>Paper &amp; Pulp</v>
      </c>
      <c r="T11" s="29" t="str">
        <f>'Convergence programme'!C31</f>
        <v>IR</v>
      </c>
      <c r="U11" s="145"/>
      <c r="V11" s="145"/>
      <c r="W11" s="145"/>
      <c r="X11" s="145"/>
      <c r="Y11" s="145"/>
      <c r="Z11" s="152">
        <f>'Convergence programme'!I31/100</f>
        <v>0.56281524805476768</v>
      </c>
      <c r="AA11" s="152">
        <f>'Convergence programme'!J31/100</f>
        <v>0.56856039370168876</v>
      </c>
      <c r="AB11" s="152">
        <f>'Convergence programme'!K31/100</f>
        <v>0.57430553934860973</v>
      </c>
      <c r="AC11" s="152">
        <f>'Convergence programme'!L31/100</f>
        <v>0.58005068499553081</v>
      </c>
      <c r="AD11" s="152">
        <f>'Convergence programme'!M31/100</f>
        <v>0.58579583064245178</v>
      </c>
      <c r="AE11" s="152">
        <f>'Convergence programme'!N31/100</f>
        <v>0.59154097628937263</v>
      </c>
      <c r="AF11" s="152">
        <f>'Convergence programme'!O31/100</f>
        <v>0.58823280276661538</v>
      </c>
      <c r="AG11" s="152">
        <f>'Convergence programme'!P31/100</f>
        <v>0.58492462924385824</v>
      </c>
      <c r="AH11" s="152">
        <f>'Convergence programme'!Q31/100</f>
        <v>0.58161645572110099</v>
      </c>
      <c r="AI11" s="152">
        <f>'Convergence programme'!R31/100</f>
        <v>0.57830828219834374</v>
      </c>
      <c r="AJ11" s="152">
        <f>'Convergence programme'!S31/100</f>
        <v>0.57500010867558637</v>
      </c>
      <c r="AK11" s="152">
        <f>'Convergence programme'!T31/100</f>
        <v>0.57525433843020146</v>
      </c>
      <c r="AL11" s="152">
        <f>'Convergence programme'!U31/100</f>
        <v>0.57550856818481655</v>
      </c>
      <c r="AM11" s="152">
        <f>'Convergence programme'!V31/100</f>
        <v>0.57576279793943164</v>
      </c>
      <c r="AN11" s="152">
        <f>'Convergence programme'!W31/100</f>
        <v>0.57601702769404672</v>
      </c>
      <c r="AO11" s="152">
        <f>'Convergence programme'!X31/100</f>
        <v>0.57627125744866181</v>
      </c>
      <c r="AP11" s="152">
        <f>'Convergence programme'!Y31/100</f>
        <v>0.57695547534253377</v>
      </c>
      <c r="AQ11" s="152">
        <f>'Convergence programme'!Z31/100</f>
        <v>0.57763969323640574</v>
      </c>
      <c r="AR11" s="152">
        <f>'Convergence programme'!AA31/100</f>
        <v>0.5783239111302777</v>
      </c>
      <c r="AS11" s="152">
        <f>'Convergence programme'!AB31/100</f>
        <v>0.57900812902414966</v>
      </c>
      <c r="AT11" s="152">
        <f>'Convergence programme'!AC31/100</f>
        <v>0.57969234691802174</v>
      </c>
      <c r="AU11" s="152">
        <f>'Convergence programme'!AD31/100</f>
        <v>0.58028057499565411</v>
      </c>
      <c r="AV11" s="152">
        <f>'Convergence programme'!AE31/100</f>
        <v>0.58086880307328637</v>
      </c>
      <c r="AW11" s="152">
        <f>'Convergence programme'!AF31/100</f>
        <v>0.58145703115091874</v>
      </c>
      <c r="AX11" s="152">
        <f>'Convergence programme'!AG31/100</f>
        <v>0.5820452592285511</v>
      </c>
      <c r="AY11" s="152">
        <f>'Convergence programme'!AH31/100</f>
        <v>0.58263348730618358</v>
      </c>
      <c r="AZ11" s="152">
        <f>'Convergence programme'!AI31/100</f>
        <v>0.58241544346093921</v>
      </c>
      <c r="BA11" s="152">
        <f>'Convergence programme'!AJ31/100</f>
        <v>0.58219739961569472</v>
      </c>
      <c r="BB11" s="152">
        <f>'Convergence programme'!AK31/100</f>
        <v>0.58197935577045035</v>
      </c>
      <c r="BC11" s="152">
        <f>'Convergence programme'!AL31/100</f>
        <v>0.58176131192520586</v>
      </c>
      <c r="BD11" s="152">
        <f>'Convergence programme'!AM31/100</f>
        <v>0.58154326807996159</v>
      </c>
      <c r="BE11" s="152">
        <f>'Convergence programme'!AN31/100</f>
        <v>0.58234263280297904</v>
      </c>
      <c r="BF11" s="152">
        <f>'Convergence programme'!AO31/100</f>
        <v>0.58314199752599649</v>
      </c>
      <c r="BG11" s="152">
        <f>'Convergence programme'!AP31/100</f>
        <v>0.58394136224901394</v>
      </c>
      <c r="BH11" s="152">
        <f>'Convergence programme'!AQ31/100</f>
        <v>0.58474072697203139</v>
      </c>
      <c r="BI11" s="152">
        <f>'Convergence programme'!AR31/100</f>
        <v>0.58554009169504895</v>
      </c>
    </row>
    <row r="12" spans="2:61">
      <c r="B12" s="17" t="s">
        <v>11</v>
      </c>
      <c r="C12" s="89" t="s">
        <v>12</v>
      </c>
      <c r="D12" s="21" t="s">
        <v>13</v>
      </c>
      <c r="E12" s="21">
        <v>2010</v>
      </c>
      <c r="F12" s="24">
        <v>0.136020684218116</v>
      </c>
      <c r="G12" s="24">
        <v>4.1067577938603002E-2</v>
      </c>
      <c r="H12" s="129" t="str">
        <f>Q12&amp;"DHT"</f>
        <v>IFDHT</v>
      </c>
      <c r="K12" s="10"/>
      <c r="L12" s="96"/>
      <c r="M12" s="96"/>
      <c r="N12" s="96"/>
      <c r="O12" s="96"/>
      <c r="Q12" s="88" t="s">
        <v>24</v>
      </c>
      <c r="R12" s="97"/>
      <c r="S12" s="29" t="str">
        <f>'Convergence programme'!A32</f>
        <v>Iron and steel</v>
      </c>
      <c r="T12" s="29" t="str">
        <f>'Convergence programme'!C32</f>
        <v>IS</v>
      </c>
      <c r="U12" s="146"/>
      <c r="V12" s="146"/>
      <c r="W12" s="146"/>
      <c r="X12" s="146"/>
      <c r="Y12" s="146"/>
      <c r="Z12" s="153">
        <f>'Convergence programme'!I32/100</f>
        <v>1.0767820904769649</v>
      </c>
      <c r="AA12" s="153">
        <f>'Convergence programme'!J32/100</f>
        <v>1.132247997086127</v>
      </c>
      <c r="AB12" s="153">
        <f>'Convergence programme'!K32/100</f>
        <v>1.1877139036952888</v>
      </c>
      <c r="AC12" s="153">
        <f>'Convergence programme'!L32/100</f>
        <v>1.2431798103044509</v>
      </c>
      <c r="AD12" s="153">
        <f>'Convergence programme'!M32/100</f>
        <v>1.2986457169136127</v>
      </c>
      <c r="AE12" s="153">
        <f>'Convergence programme'!N32/100</f>
        <v>1.3541116235227748</v>
      </c>
      <c r="AF12" s="153">
        <f>'Convergence programme'!O32/100</f>
        <v>1.3800460545600544</v>
      </c>
      <c r="AG12" s="153">
        <f>'Convergence programme'!P32/100</f>
        <v>1.4059804855973339</v>
      </c>
      <c r="AH12" s="153">
        <f>'Convergence programme'!Q32/100</f>
        <v>1.4319149166346137</v>
      </c>
      <c r="AI12" s="153">
        <f>'Convergence programme'!R32/100</f>
        <v>1.4578493476718932</v>
      </c>
      <c r="AJ12" s="153">
        <f>'Convergence programme'!S32/100</f>
        <v>1.483783778709173</v>
      </c>
      <c r="AK12" s="153">
        <f>'Convergence programme'!T32/100</f>
        <v>1.5050729627675046</v>
      </c>
      <c r="AL12" s="153">
        <f>'Convergence programme'!U32/100</f>
        <v>1.5263621468258362</v>
      </c>
      <c r="AM12" s="153">
        <f>'Convergence programme'!V32/100</f>
        <v>1.5476513308841677</v>
      </c>
      <c r="AN12" s="153">
        <f>'Convergence programme'!W32/100</f>
        <v>1.5689405149424993</v>
      </c>
      <c r="AO12" s="153">
        <f>'Convergence programme'!X32/100</f>
        <v>1.5902296990008316</v>
      </c>
      <c r="AP12" s="153">
        <f>'Convergence programme'!Y32/100</f>
        <v>1.6046849185914718</v>
      </c>
      <c r="AQ12" s="153">
        <f>'Convergence programme'!Z32/100</f>
        <v>1.619140138182112</v>
      </c>
      <c r="AR12" s="153">
        <f>'Convergence programme'!AA32/100</f>
        <v>1.6335953577727522</v>
      </c>
      <c r="AS12" s="153">
        <f>'Convergence programme'!AB32/100</f>
        <v>1.6480505773633924</v>
      </c>
      <c r="AT12" s="153">
        <f>'Convergence programme'!AC32/100</f>
        <v>1.6625057969540324</v>
      </c>
      <c r="AU12" s="153">
        <f>'Convergence programme'!AD32/100</f>
        <v>1.6726286441152123</v>
      </c>
      <c r="AV12" s="153">
        <f>'Convergence programme'!AE32/100</f>
        <v>1.6827514912763923</v>
      </c>
      <c r="AW12" s="153">
        <f>'Convergence programme'!AF32/100</f>
        <v>1.6928743384375722</v>
      </c>
      <c r="AX12" s="153">
        <f>'Convergence programme'!AG32/100</f>
        <v>1.702997185598752</v>
      </c>
      <c r="AY12" s="153">
        <f>'Convergence programme'!AH32/100</f>
        <v>1.7131200327599323</v>
      </c>
      <c r="AZ12" s="153">
        <f>'Convergence programme'!AI32/100</f>
        <v>1.7421495832559384</v>
      </c>
      <c r="BA12" s="153">
        <f>'Convergence programme'!AJ32/100</f>
        <v>1.7711791337519447</v>
      </c>
      <c r="BB12" s="153">
        <f>'Convergence programme'!AK32/100</f>
        <v>1.8002086842479508</v>
      </c>
      <c r="BC12" s="153">
        <f>'Convergence programme'!AL32/100</f>
        <v>1.8292382347439571</v>
      </c>
      <c r="BD12" s="153">
        <f>'Convergence programme'!AM32/100</f>
        <v>1.8582677852399632</v>
      </c>
      <c r="BE12" s="153">
        <f>'Convergence programme'!AN32/100</f>
        <v>1.8908425479715212</v>
      </c>
      <c r="BF12" s="153">
        <f>'Convergence programme'!AO32/100</f>
        <v>1.923417310703079</v>
      </c>
      <c r="BG12" s="153">
        <f>'Convergence programme'!AP32/100</f>
        <v>1.955992073434637</v>
      </c>
      <c r="BH12" s="153">
        <f>'Convergence programme'!AQ32/100</f>
        <v>1.9885668361661948</v>
      </c>
      <c r="BI12" s="153">
        <f>'Convergence programme'!AR32/100</f>
        <v>2.0211415988977532</v>
      </c>
    </row>
    <row r="13" spans="2:61">
      <c r="B13" s="17" t="s">
        <v>11</v>
      </c>
      <c r="C13" s="89" t="s">
        <v>12</v>
      </c>
      <c r="D13" s="21" t="s">
        <v>13</v>
      </c>
      <c r="E13" s="21">
        <v>2010</v>
      </c>
      <c r="F13" s="24">
        <v>0.785446218823173</v>
      </c>
      <c r="G13" s="24">
        <v>0.237143152113372</v>
      </c>
      <c r="H13" s="129" t="str">
        <f>Q13&amp;"DRH"</f>
        <v>IFDRH</v>
      </c>
      <c r="K13" s="10"/>
      <c r="L13" s="96"/>
      <c r="M13" s="96"/>
      <c r="N13" s="96"/>
      <c r="O13" s="96"/>
      <c r="Q13" s="88" t="s">
        <v>24</v>
      </c>
      <c r="S13" s="29" t="str">
        <f>'Convergence programme'!A33</f>
        <v>Machinery</v>
      </c>
      <c r="T13" s="29" t="str">
        <f>'Convergence programme'!C33</f>
        <v>IM</v>
      </c>
      <c r="U13" s="145"/>
      <c r="V13" s="145"/>
      <c r="W13" s="145"/>
      <c r="X13" s="145"/>
      <c r="Y13" s="145"/>
      <c r="Z13" s="152">
        <f>'Convergence programme'!I33/100</f>
        <v>0.98070267322591576</v>
      </c>
      <c r="AA13" s="152">
        <f>'Convergence programme'!J33/100</f>
        <v>1.0143974339673094</v>
      </c>
      <c r="AB13" s="152">
        <f>'Convergence programme'!K33/100</f>
        <v>1.0480921947087032</v>
      </c>
      <c r="AC13" s="152">
        <f>'Convergence programme'!L33/100</f>
        <v>1.081786955450097</v>
      </c>
      <c r="AD13" s="152">
        <f>'Convergence programme'!M33/100</f>
        <v>1.1154817161914905</v>
      </c>
      <c r="AE13" s="152">
        <f>'Convergence programme'!N33/100</f>
        <v>1.1491764769328843</v>
      </c>
      <c r="AF13" s="152">
        <f>'Convergence programme'!O33/100</f>
        <v>1.1716177074139409</v>
      </c>
      <c r="AG13" s="152">
        <f>'Convergence programme'!P33/100</f>
        <v>1.1940589378949975</v>
      </c>
      <c r="AH13" s="152">
        <f>'Convergence programme'!Q33/100</f>
        <v>1.2165001683760541</v>
      </c>
      <c r="AI13" s="152">
        <f>'Convergence programme'!R33/100</f>
        <v>1.2389413988571107</v>
      </c>
      <c r="AJ13" s="152">
        <f>'Convergence programme'!S33/100</f>
        <v>1.2613826293381671</v>
      </c>
      <c r="AK13" s="152">
        <f>'Convergence programme'!T33/100</f>
        <v>1.28322055722246</v>
      </c>
      <c r="AL13" s="152">
        <f>'Convergence programme'!U33/100</f>
        <v>1.3050584851067528</v>
      </c>
      <c r="AM13" s="152">
        <f>'Convergence programme'!V33/100</f>
        <v>1.3268964129910459</v>
      </c>
      <c r="AN13" s="152">
        <f>'Convergence programme'!W33/100</f>
        <v>1.3487343408753387</v>
      </c>
      <c r="AO13" s="152">
        <f>'Convergence programme'!X33/100</f>
        <v>1.3705722687596309</v>
      </c>
      <c r="AP13" s="152">
        <f>'Convergence programme'!Y33/100</f>
        <v>1.3946988210707665</v>
      </c>
      <c r="AQ13" s="152">
        <f>'Convergence programme'!Z33/100</f>
        <v>1.4188253733819018</v>
      </c>
      <c r="AR13" s="152">
        <f>'Convergence programme'!AA33/100</f>
        <v>1.4429519256930374</v>
      </c>
      <c r="AS13" s="152">
        <f>'Convergence programme'!AB33/100</f>
        <v>1.4670784780041728</v>
      </c>
      <c r="AT13" s="152">
        <f>'Convergence programme'!AC33/100</f>
        <v>1.4912050303153086</v>
      </c>
      <c r="AU13" s="152">
        <f>'Convergence programme'!AD33/100</f>
        <v>1.5111836638960476</v>
      </c>
      <c r="AV13" s="152">
        <f>'Convergence programme'!AE33/100</f>
        <v>1.5311622974767869</v>
      </c>
      <c r="AW13" s="152">
        <f>'Convergence programme'!AF33/100</f>
        <v>1.5511409310575259</v>
      </c>
      <c r="AX13" s="152">
        <f>'Convergence programme'!AG33/100</f>
        <v>1.5711195646382652</v>
      </c>
      <c r="AY13" s="152">
        <f>'Convergence programme'!AH33/100</f>
        <v>1.5910981982190042</v>
      </c>
      <c r="AZ13" s="152">
        <f>'Convergence programme'!AI33/100</f>
        <v>1.6104136399377291</v>
      </c>
      <c r="BA13" s="152">
        <f>'Convergence programme'!AJ33/100</f>
        <v>1.6297290816564538</v>
      </c>
      <c r="BB13" s="152">
        <f>'Convergence programme'!AK33/100</f>
        <v>1.6490445233751785</v>
      </c>
      <c r="BC13" s="152">
        <f>'Convergence programme'!AL33/100</f>
        <v>1.6683599650939032</v>
      </c>
      <c r="BD13" s="152">
        <f>'Convergence programme'!AM33/100</f>
        <v>1.6876754068126276</v>
      </c>
      <c r="BE13" s="152">
        <f>'Convergence programme'!AN33/100</f>
        <v>1.7063430084904032</v>
      </c>
      <c r="BF13" s="152">
        <f>'Convergence programme'!AO33/100</f>
        <v>1.7250106101681788</v>
      </c>
      <c r="BG13" s="152">
        <f>'Convergence programme'!AP33/100</f>
        <v>1.7436782118459544</v>
      </c>
      <c r="BH13" s="152">
        <f>'Convergence programme'!AQ33/100</f>
        <v>1.76234581352373</v>
      </c>
      <c r="BI13" s="152">
        <f>'Convergence programme'!AR33/100</f>
        <v>1.781013415201506</v>
      </c>
    </row>
    <row r="14" spans="2:61">
      <c r="B14" s="17" t="s">
        <v>11</v>
      </c>
      <c r="C14" s="89" t="s">
        <v>12</v>
      </c>
      <c r="D14" s="21" t="s">
        <v>13</v>
      </c>
      <c r="E14" s="21">
        <v>2010</v>
      </c>
      <c r="F14" s="24">
        <v>0.627841777023738</v>
      </c>
      <c r="G14" s="24">
        <v>0.18955897229341601</v>
      </c>
      <c r="H14" s="129" t="str">
        <f>Q14&amp;"DLA"</f>
        <v>IFDLA</v>
      </c>
      <c r="K14" s="10"/>
      <c r="L14" s="96"/>
      <c r="M14" s="96"/>
      <c r="N14" s="96"/>
      <c r="O14" s="96"/>
      <c r="Q14" s="88" t="s">
        <v>24</v>
      </c>
      <c r="S14" s="29" t="str">
        <f>'Convergence programme'!A34</f>
        <v>Service</v>
      </c>
      <c r="T14" s="29" t="str">
        <f>'Convergence programme'!C34</f>
        <v>IU</v>
      </c>
      <c r="U14" s="147"/>
      <c r="V14" s="147"/>
      <c r="W14" s="147"/>
      <c r="X14" s="147"/>
      <c r="Y14" s="147"/>
      <c r="Z14" s="154">
        <f>'Convergence programme'!I34/100</f>
        <v>0.84669469619466908</v>
      </c>
      <c r="AA14" s="154">
        <f>'Convergence programme'!J34/100</f>
        <v>0.85114249182108592</v>
      </c>
      <c r="AB14" s="154">
        <f>'Convergence programme'!K34/100</f>
        <v>0.85559028744750276</v>
      </c>
      <c r="AC14" s="154">
        <f>'Convergence programme'!L34/100</f>
        <v>0.8600380830739196</v>
      </c>
      <c r="AD14" s="154">
        <f>'Convergence programme'!M34/100</f>
        <v>0.86448587870033644</v>
      </c>
      <c r="AE14" s="154">
        <f>'Convergence programme'!N34/100</f>
        <v>0.86893367432675317</v>
      </c>
      <c r="AF14" s="154">
        <f>'Convergence programme'!O34/100</f>
        <v>0.87401567651037193</v>
      </c>
      <c r="AG14" s="154">
        <f>'Convergence programme'!P34/100</f>
        <v>0.8790976786939908</v>
      </c>
      <c r="AH14" s="154">
        <f>'Convergence programme'!Q34/100</f>
        <v>0.88417968087760956</v>
      </c>
      <c r="AI14" s="154">
        <f>'Convergence programme'!R34/100</f>
        <v>0.88926168306122833</v>
      </c>
      <c r="AJ14" s="154">
        <f>'Convergence programme'!S34/100</f>
        <v>0.8943436852448472</v>
      </c>
      <c r="AK14" s="154">
        <f>'Convergence programme'!T34/100</f>
        <v>0.90010202495119274</v>
      </c>
      <c r="AL14" s="154">
        <f>'Convergence programme'!U34/100</f>
        <v>0.90586036465753816</v>
      </c>
      <c r="AM14" s="154">
        <f>'Convergence programme'!V34/100</f>
        <v>0.9116187043638837</v>
      </c>
      <c r="AN14" s="154">
        <f>'Convergence programme'!W34/100</f>
        <v>0.91737704407022913</v>
      </c>
      <c r="AO14" s="154">
        <f>'Convergence programme'!X34/100</f>
        <v>0.92313538377657434</v>
      </c>
      <c r="AP14" s="154">
        <f>'Convergence programme'!Y34/100</f>
        <v>0.93257723686014604</v>
      </c>
      <c r="AQ14" s="154">
        <f>'Convergence programme'!Z34/100</f>
        <v>0.94201908994371764</v>
      </c>
      <c r="AR14" s="154">
        <f>'Convergence programme'!AA34/100</f>
        <v>0.95146094302728923</v>
      </c>
      <c r="AS14" s="154">
        <f>'Convergence programme'!AB34/100</f>
        <v>0.96090279611086094</v>
      </c>
      <c r="AT14" s="154">
        <f>'Convergence programme'!AC34/100</f>
        <v>0.97034464919443242</v>
      </c>
      <c r="AU14" s="154">
        <f>'Convergence programme'!AD34/100</f>
        <v>0.98026935989140762</v>
      </c>
      <c r="AV14" s="154">
        <f>'Convergence programme'!AE34/100</f>
        <v>0.99019407058838294</v>
      </c>
      <c r="AW14" s="154">
        <f>'Convergence programme'!AF34/100</f>
        <v>1.0001187812853582</v>
      </c>
      <c r="AX14" s="154">
        <f>'Convergence programme'!AG34/100</f>
        <v>1.0100434919823336</v>
      </c>
      <c r="AY14" s="154">
        <f>'Convergence programme'!AH34/100</f>
        <v>1.0199682026793089</v>
      </c>
      <c r="AZ14" s="154">
        <f>'Convergence programme'!AI34/100</f>
        <v>1.0304004643917941</v>
      </c>
      <c r="BA14" s="154">
        <f>'Convergence programme'!AJ34/100</f>
        <v>1.0408327261042793</v>
      </c>
      <c r="BB14" s="154">
        <f>'Convergence programme'!AK34/100</f>
        <v>1.0512649878167644</v>
      </c>
      <c r="BC14" s="154">
        <f>'Convergence programme'!AL34/100</f>
        <v>1.0616972495292496</v>
      </c>
      <c r="BD14" s="154">
        <f>'Convergence programme'!AM34/100</f>
        <v>1.0721295112417346</v>
      </c>
      <c r="BE14" s="154">
        <f>'Convergence programme'!AN34/100</f>
        <v>1.0830952801956804</v>
      </c>
      <c r="BF14" s="154">
        <f>'Convergence programme'!AO34/100</f>
        <v>1.0940610491496261</v>
      </c>
      <c r="BG14" s="154">
        <f>'Convergence programme'!AP34/100</f>
        <v>1.1050268181035718</v>
      </c>
      <c r="BH14" s="154">
        <f>'Convergence programme'!AQ34/100</f>
        <v>1.1159925870575176</v>
      </c>
      <c r="BI14" s="154">
        <f>'Convergence programme'!AR34/100</f>
        <v>1.1269583560114633</v>
      </c>
    </row>
    <row r="15" spans="2:61">
      <c r="B15" s="17" t="s">
        <v>11</v>
      </c>
      <c r="C15" s="89" t="s">
        <v>12</v>
      </c>
      <c r="D15" s="21" t="s">
        <v>13</v>
      </c>
      <c r="E15" s="21">
        <v>2010</v>
      </c>
      <c r="F15" s="24">
        <v>6.4172674032941703</v>
      </c>
      <c r="G15" s="24">
        <v>1.93751142153525</v>
      </c>
      <c r="H15" s="129" t="str">
        <f>Q15&amp;"DEM"</f>
        <v>IFDEM</v>
      </c>
      <c r="K15" s="10"/>
      <c r="L15" s="96"/>
      <c r="M15" s="96"/>
      <c r="N15" s="96"/>
      <c r="O15" s="96"/>
      <c r="Q15" s="88" t="s">
        <v>24</v>
      </c>
      <c r="S15" s="29" t="str">
        <f>'Convergence programme'!A35</f>
        <v>Construction</v>
      </c>
      <c r="T15" s="29" t="str">
        <f>'Convergence programme'!C35</f>
        <v>IN</v>
      </c>
      <c r="U15" s="145"/>
      <c r="V15" s="145"/>
      <c r="W15" s="145"/>
      <c r="X15" s="145"/>
      <c r="Y15" s="145"/>
      <c r="Z15" s="152">
        <f>'Convergence programme'!I35/100</f>
        <v>0.86585232195154016</v>
      </c>
      <c r="AA15" s="152">
        <f>'Convergence programme'!J35/100</f>
        <v>0.86536827474349276</v>
      </c>
      <c r="AB15" s="152">
        <f>'Convergence programme'!K35/100</f>
        <v>0.86488422753544536</v>
      </c>
      <c r="AC15" s="152">
        <f>'Convergence programme'!L35/100</f>
        <v>0.86440018032739796</v>
      </c>
      <c r="AD15" s="152">
        <f>'Convergence programme'!M35/100</f>
        <v>0.86391613311935056</v>
      </c>
      <c r="AE15" s="152">
        <f>'Convergence programme'!N35/100</f>
        <v>0.86343208591130316</v>
      </c>
      <c r="AF15" s="152">
        <f>'Convergence programme'!O35/100</f>
        <v>0.8660456621745305</v>
      </c>
      <c r="AG15" s="152">
        <f>'Convergence programme'!P35/100</f>
        <v>0.86865923843775794</v>
      </c>
      <c r="AH15" s="152">
        <f>'Convergence programme'!Q35/100</f>
        <v>0.87127281470098528</v>
      </c>
      <c r="AI15" s="152">
        <f>'Convergence programme'!R35/100</f>
        <v>0.87388639096421261</v>
      </c>
      <c r="AJ15" s="152">
        <f>'Convergence programme'!S35/100</f>
        <v>0.87649996722744017</v>
      </c>
      <c r="AK15" s="152">
        <f>'Convergence programme'!T35/100</f>
        <v>0.87808663847892632</v>
      </c>
      <c r="AL15" s="152">
        <f>'Convergence programme'!U35/100</f>
        <v>0.87967330973041247</v>
      </c>
      <c r="AM15" s="152">
        <f>'Convergence programme'!V35/100</f>
        <v>0.88125998098189851</v>
      </c>
      <c r="AN15" s="152">
        <f>'Convergence programme'!W35/100</f>
        <v>0.88284665223338465</v>
      </c>
      <c r="AO15" s="152">
        <f>'Convergence programme'!X35/100</f>
        <v>0.88443332348487047</v>
      </c>
      <c r="AP15" s="152">
        <f>'Convergence programme'!Y35/100</f>
        <v>0.88744036473040988</v>
      </c>
      <c r="AQ15" s="152">
        <f>'Convergence programme'!Z35/100</f>
        <v>0.8904474059759494</v>
      </c>
      <c r="AR15" s="152">
        <f>'Convergence programme'!AA35/100</f>
        <v>0.89345444722148881</v>
      </c>
      <c r="AS15" s="152">
        <f>'Convergence programme'!AB35/100</f>
        <v>0.89646148846702833</v>
      </c>
      <c r="AT15" s="152">
        <f>'Convergence programme'!AC35/100</f>
        <v>0.89946852971256808</v>
      </c>
      <c r="AU15" s="152">
        <f>'Convergence programme'!AD35/100</f>
        <v>0.90232520664988414</v>
      </c>
      <c r="AV15" s="152">
        <f>'Convergence programme'!AE35/100</f>
        <v>0.9051818835872002</v>
      </c>
      <c r="AW15" s="152">
        <f>'Convergence programme'!AF35/100</f>
        <v>0.90803856052451637</v>
      </c>
      <c r="AX15" s="152">
        <f>'Convergence programme'!AG35/100</f>
        <v>0.91089523746183243</v>
      </c>
      <c r="AY15" s="152">
        <f>'Convergence programme'!AH35/100</f>
        <v>0.91375191439914827</v>
      </c>
      <c r="AZ15" s="152">
        <f>'Convergence programme'!AI35/100</f>
        <v>0.9161290160929354</v>
      </c>
      <c r="BA15" s="152">
        <f>'Convergence programme'!AJ35/100</f>
        <v>0.91850611778672264</v>
      </c>
      <c r="BB15" s="152">
        <f>'Convergence programme'!AK35/100</f>
        <v>0.92088321948050977</v>
      </c>
      <c r="BC15" s="152">
        <f>'Convergence programme'!AL35/100</f>
        <v>0.92326032117429691</v>
      </c>
      <c r="BD15" s="152">
        <f>'Convergence programme'!AM35/100</f>
        <v>0.92563742286808437</v>
      </c>
      <c r="BE15" s="152">
        <f>'Convergence programme'!AN35/100</f>
        <v>0.92819383061306127</v>
      </c>
      <c r="BF15" s="152">
        <f>'Convergence programme'!AO35/100</f>
        <v>0.93075023835803816</v>
      </c>
      <c r="BG15" s="152">
        <f>'Convergence programme'!AP35/100</f>
        <v>0.93330664610301506</v>
      </c>
      <c r="BH15" s="152">
        <f>'Convergence programme'!AQ35/100</f>
        <v>0.93586305384799207</v>
      </c>
      <c r="BI15" s="152">
        <f>'Convergence programme'!AR35/100</f>
        <v>0.93841946159296896</v>
      </c>
    </row>
    <row r="16" spans="2:61">
      <c r="B16" s="17" t="s">
        <v>11</v>
      </c>
      <c r="C16" s="89" t="s">
        <v>12</v>
      </c>
      <c r="D16" s="21" t="s">
        <v>13</v>
      </c>
      <c r="E16" s="21">
        <v>2010</v>
      </c>
      <c r="F16" s="24">
        <v>0</v>
      </c>
      <c r="G16" s="24">
        <v>0</v>
      </c>
      <c r="H16" s="129" t="str">
        <f>Q16&amp;"DTF"</f>
        <v>IFDTF</v>
      </c>
      <c r="K16" s="10"/>
      <c r="L16" s="96"/>
      <c r="M16" s="96"/>
      <c r="N16" s="96"/>
      <c r="O16" s="96"/>
      <c r="Q16" s="88" t="s">
        <v>24</v>
      </c>
      <c r="S16" s="29" t="str">
        <f>'Convergence programme'!A36</f>
        <v>Wood products</v>
      </c>
      <c r="T16" s="29" t="str">
        <f>'Convergence programme'!C36</f>
        <v>IW</v>
      </c>
      <c r="U16" s="147"/>
      <c r="V16" s="147"/>
      <c r="W16" s="147"/>
      <c r="X16" s="147"/>
      <c r="Y16" s="147"/>
      <c r="Z16" s="154">
        <f>'Convergence programme'!I36/100</f>
        <v>0.98070267322591576</v>
      </c>
      <c r="AA16" s="154">
        <f>'Convergence programme'!J36/100</f>
        <v>1.0143974339673094</v>
      </c>
      <c r="AB16" s="154">
        <f>'Convergence programme'!K36/100</f>
        <v>1.0480921947087032</v>
      </c>
      <c r="AC16" s="154">
        <f>'Convergence programme'!L36/100</f>
        <v>1.081786955450097</v>
      </c>
      <c r="AD16" s="154">
        <f>'Convergence programme'!M36/100</f>
        <v>1.1154817161914905</v>
      </c>
      <c r="AE16" s="154">
        <f>'Convergence programme'!N36/100</f>
        <v>1.1491764769328843</v>
      </c>
      <c r="AF16" s="154">
        <f>'Convergence programme'!O36/100</f>
        <v>1.1716177074139409</v>
      </c>
      <c r="AG16" s="154">
        <f>'Convergence programme'!P36/100</f>
        <v>1.1940589378949975</v>
      </c>
      <c r="AH16" s="154">
        <f>'Convergence programme'!Q36/100</f>
        <v>1.2165001683760541</v>
      </c>
      <c r="AI16" s="154">
        <f>'Convergence programme'!R36/100</f>
        <v>1.2389413988571107</v>
      </c>
      <c r="AJ16" s="154">
        <f>'Convergence programme'!S36/100</f>
        <v>1.2613826293381671</v>
      </c>
      <c r="AK16" s="154">
        <f>'Convergence programme'!T36/100</f>
        <v>1.28322055722246</v>
      </c>
      <c r="AL16" s="154">
        <f>'Convergence programme'!U36/100</f>
        <v>1.3050584851067528</v>
      </c>
      <c r="AM16" s="154">
        <f>'Convergence programme'!V36/100</f>
        <v>1.3268964129910459</v>
      </c>
      <c r="AN16" s="154">
        <f>'Convergence programme'!W36/100</f>
        <v>1.3487343408753387</v>
      </c>
      <c r="AO16" s="154">
        <f>'Convergence programme'!X36/100</f>
        <v>1.3705722687596309</v>
      </c>
      <c r="AP16" s="154">
        <f>'Convergence programme'!Y36/100</f>
        <v>1.3946988210707665</v>
      </c>
      <c r="AQ16" s="154">
        <f>'Convergence programme'!Z36/100</f>
        <v>1.4188253733819018</v>
      </c>
      <c r="AR16" s="154">
        <f>'Convergence programme'!AA36/100</f>
        <v>1.4429519256930374</v>
      </c>
      <c r="AS16" s="154">
        <f>'Convergence programme'!AB36/100</f>
        <v>1.4670784780041728</v>
      </c>
      <c r="AT16" s="154">
        <f>'Convergence programme'!AC36/100</f>
        <v>1.4912050303153086</v>
      </c>
      <c r="AU16" s="154">
        <f>'Convergence programme'!AD36/100</f>
        <v>1.5111836638960476</v>
      </c>
      <c r="AV16" s="154">
        <f>'Convergence programme'!AE36/100</f>
        <v>1.5311622974767869</v>
      </c>
      <c r="AW16" s="154">
        <f>'Convergence programme'!AF36/100</f>
        <v>1.5511409310575259</v>
      </c>
      <c r="AX16" s="154">
        <f>'Convergence programme'!AG36/100</f>
        <v>1.5711195646382652</v>
      </c>
      <c r="AY16" s="154">
        <f>'Convergence programme'!AH36/100</f>
        <v>1.5910981982190042</v>
      </c>
      <c r="AZ16" s="154">
        <f>'Convergence programme'!AI36/100</f>
        <v>1.6104136399377291</v>
      </c>
      <c r="BA16" s="154">
        <f>'Convergence programme'!AJ36/100</f>
        <v>1.6297290816564538</v>
      </c>
      <c r="BB16" s="154">
        <f>'Convergence programme'!AK36/100</f>
        <v>1.6490445233751785</v>
      </c>
      <c r="BC16" s="154">
        <f>'Convergence programme'!AL36/100</f>
        <v>1.6683599650939032</v>
      </c>
      <c r="BD16" s="154">
        <f>'Convergence programme'!AM36/100</f>
        <v>1.6876754068126276</v>
      </c>
      <c r="BE16" s="154">
        <f>'Convergence programme'!AN36/100</f>
        <v>1.7063430084904032</v>
      </c>
      <c r="BF16" s="154">
        <f>'Convergence programme'!AO36/100</f>
        <v>1.7250106101681788</v>
      </c>
      <c r="BG16" s="154">
        <f>'Convergence programme'!AP36/100</f>
        <v>1.7436782118459544</v>
      </c>
      <c r="BH16" s="154">
        <f>'Convergence programme'!AQ36/100</f>
        <v>1.76234581352373</v>
      </c>
      <c r="BI16" s="154">
        <f>'Convergence programme'!AR36/100</f>
        <v>1.781013415201506</v>
      </c>
    </row>
    <row r="17" spans="2:61">
      <c r="B17" s="17" t="s">
        <v>11</v>
      </c>
      <c r="C17" s="89" t="s">
        <v>12</v>
      </c>
      <c r="D17" s="21" t="s">
        <v>13</v>
      </c>
      <c r="E17" s="21">
        <v>2010</v>
      </c>
      <c r="F17" s="24">
        <v>0.26244878860361998</v>
      </c>
      <c r="G17" s="24">
        <v>7.92389491556139E-2</v>
      </c>
      <c r="H17" s="129" t="str">
        <f>Q17&amp;"DFL"</f>
        <v>IFDFL</v>
      </c>
      <c r="K17" s="10"/>
      <c r="L17" s="96"/>
      <c r="M17" s="96"/>
      <c r="N17" s="96"/>
      <c r="O17" s="96"/>
      <c r="Q17" s="88" t="s">
        <v>24</v>
      </c>
      <c r="S17" s="29" t="str">
        <f>'Convergence programme'!A37</f>
        <v>Mining</v>
      </c>
      <c r="T17" s="29" t="str">
        <f>'Convergence programme'!C37</f>
        <v>II</v>
      </c>
      <c r="U17" s="147"/>
      <c r="V17" s="147"/>
      <c r="W17" s="147"/>
      <c r="X17" s="147"/>
      <c r="Y17" s="147"/>
      <c r="Z17" s="154">
        <f>'Convergence programme'!I37/100</f>
        <v>0.98070267322591576</v>
      </c>
      <c r="AA17" s="154">
        <f>'Convergence programme'!J37/100</f>
        <v>1.0143974339673094</v>
      </c>
      <c r="AB17" s="154">
        <f>'Convergence programme'!K37/100</f>
        <v>1.0480921947087032</v>
      </c>
      <c r="AC17" s="154">
        <f>'Convergence programme'!L37/100</f>
        <v>1.081786955450097</v>
      </c>
      <c r="AD17" s="154">
        <f>'Convergence programme'!M37/100</f>
        <v>1.1154817161914905</v>
      </c>
      <c r="AE17" s="154">
        <f>'Convergence programme'!N37/100</f>
        <v>1.1491764769328843</v>
      </c>
      <c r="AF17" s="154">
        <f>'Convergence programme'!O37/100</f>
        <v>1.1716177074139409</v>
      </c>
      <c r="AG17" s="154">
        <f>'Convergence programme'!P37/100</f>
        <v>1.1940589378949975</v>
      </c>
      <c r="AH17" s="154">
        <f>'Convergence programme'!Q37/100</f>
        <v>1.2165001683760541</v>
      </c>
      <c r="AI17" s="154">
        <f>'Convergence programme'!R37/100</f>
        <v>1.2389413988571107</v>
      </c>
      <c r="AJ17" s="154">
        <f>'Convergence programme'!S37/100</f>
        <v>1.2613826293381671</v>
      </c>
      <c r="AK17" s="154">
        <f>'Convergence programme'!T37/100</f>
        <v>1.28322055722246</v>
      </c>
      <c r="AL17" s="154">
        <f>'Convergence programme'!U37/100</f>
        <v>1.3050584851067528</v>
      </c>
      <c r="AM17" s="154">
        <f>'Convergence programme'!V37/100</f>
        <v>1.3268964129910459</v>
      </c>
      <c r="AN17" s="154">
        <f>'Convergence programme'!W37/100</f>
        <v>1.3487343408753387</v>
      </c>
      <c r="AO17" s="154">
        <f>'Convergence programme'!X37/100</f>
        <v>1.3705722687596309</v>
      </c>
      <c r="AP17" s="154">
        <f>'Convergence programme'!Y37/100</f>
        <v>1.3946988210707665</v>
      </c>
      <c r="AQ17" s="154">
        <f>'Convergence programme'!Z37/100</f>
        <v>1.4188253733819018</v>
      </c>
      <c r="AR17" s="154">
        <f>'Convergence programme'!AA37/100</f>
        <v>1.4429519256930374</v>
      </c>
      <c r="AS17" s="154">
        <f>'Convergence programme'!AB37/100</f>
        <v>1.4670784780041728</v>
      </c>
      <c r="AT17" s="154">
        <f>'Convergence programme'!AC37/100</f>
        <v>1.4912050303153086</v>
      </c>
      <c r="AU17" s="154">
        <f>'Convergence programme'!AD37/100</f>
        <v>1.5111836638960476</v>
      </c>
      <c r="AV17" s="154">
        <f>'Convergence programme'!AE37/100</f>
        <v>1.5311622974767869</v>
      </c>
      <c r="AW17" s="154">
        <f>'Convergence programme'!AF37/100</f>
        <v>1.5511409310575259</v>
      </c>
      <c r="AX17" s="154">
        <f>'Convergence programme'!AG37/100</f>
        <v>1.5711195646382652</v>
      </c>
      <c r="AY17" s="154">
        <f>'Convergence programme'!AH37/100</f>
        <v>1.5910981982190042</v>
      </c>
      <c r="AZ17" s="154">
        <f>'Convergence programme'!AI37/100</f>
        <v>1.6104136399377291</v>
      </c>
      <c r="BA17" s="154">
        <f>'Convergence programme'!AJ37/100</f>
        <v>1.6297290816564538</v>
      </c>
      <c r="BB17" s="154">
        <f>'Convergence programme'!AK37/100</f>
        <v>1.6490445233751785</v>
      </c>
      <c r="BC17" s="154">
        <f>'Convergence programme'!AL37/100</f>
        <v>1.6683599650939032</v>
      </c>
      <c r="BD17" s="154">
        <f>'Convergence programme'!AM37/100</f>
        <v>1.6876754068126276</v>
      </c>
      <c r="BE17" s="154">
        <f>'Convergence programme'!AN37/100</f>
        <v>1.7063430084904032</v>
      </c>
      <c r="BF17" s="154">
        <f>'Convergence programme'!AO37/100</f>
        <v>1.7250106101681788</v>
      </c>
      <c r="BG17" s="154">
        <f>'Convergence programme'!AP37/100</f>
        <v>1.7436782118459544</v>
      </c>
      <c r="BH17" s="154">
        <f>'Convergence programme'!AQ37/100</f>
        <v>1.76234581352373</v>
      </c>
      <c r="BI17" s="154">
        <f>'Convergence programme'!AR37/100</f>
        <v>1.781013415201506</v>
      </c>
    </row>
    <row r="18" spans="2:61">
      <c r="B18" s="18" t="s">
        <v>11</v>
      </c>
      <c r="C18" s="89" t="s">
        <v>12</v>
      </c>
      <c r="D18" s="23" t="s">
        <v>13</v>
      </c>
      <c r="E18" s="23">
        <v>2010</v>
      </c>
      <c r="F18" s="24">
        <v>15.834786384767201</v>
      </c>
      <c r="G18" s="24">
        <v>4.7808634968691504</v>
      </c>
      <c r="H18" s="128" t="str">
        <f>Q18&amp;"DMT"</f>
        <v>ICDMT</v>
      </c>
      <c r="K18" s="10"/>
      <c r="L18" s="96">
        <f>F18/$D138</f>
        <v>0.7680954263232922</v>
      </c>
      <c r="M18" s="96">
        <f>G18/$D138</f>
        <v>0.23190457367670783</v>
      </c>
      <c r="N18" s="96"/>
      <c r="O18" s="96"/>
      <c r="Q18" t="s">
        <v>25</v>
      </c>
      <c r="U18" s="32"/>
    </row>
    <row r="19" spans="2:61">
      <c r="B19" s="17" t="s">
        <v>11</v>
      </c>
      <c r="C19" s="89" t="s">
        <v>12</v>
      </c>
      <c r="D19" s="21" t="s">
        <v>13</v>
      </c>
      <c r="E19" s="21">
        <v>2010</v>
      </c>
      <c r="F19" s="24">
        <v>5.4933133844568003</v>
      </c>
      <c r="G19" s="24">
        <v>1.6585497775881901</v>
      </c>
      <c r="H19" s="129" t="str">
        <f>Q19&amp;"DHT"</f>
        <v>ICDHT</v>
      </c>
      <c r="K19" s="10"/>
      <c r="L19" s="96"/>
      <c r="M19" s="96"/>
      <c r="N19" s="96"/>
      <c r="O19" s="96"/>
      <c r="Q19" s="88" t="s">
        <v>25</v>
      </c>
      <c r="U19" s="14"/>
    </row>
    <row r="20" spans="2:61">
      <c r="B20" s="17" t="s">
        <v>11</v>
      </c>
      <c r="C20" s="89" t="s">
        <v>12</v>
      </c>
      <c r="D20" s="21" t="s">
        <v>13</v>
      </c>
      <c r="E20" s="21">
        <v>2010</v>
      </c>
      <c r="F20" s="24">
        <v>2.0700972228650398</v>
      </c>
      <c r="G20" s="24">
        <v>0.62500699455511699</v>
      </c>
      <c r="H20" s="129" t="str">
        <f>Q20&amp;"DRH"</f>
        <v>ICDRH</v>
      </c>
      <c r="K20" s="10"/>
      <c r="L20" s="96"/>
      <c r="M20" s="96"/>
      <c r="N20" s="96"/>
      <c r="O20" s="96"/>
      <c r="Q20" s="88" t="s">
        <v>25</v>
      </c>
      <c r="R20" s="97"/>
      <c r="U20" s="14"/>
    </row>
    <row r="21" spans="2:61">
      <c r="B21" s="17" t="s">
        <v>11</v>
      </c>
      <c r="C21" s="89" t="s">
        <v>12</v>
      </c>
      <c r="D21" s="21" t="s">
        <v>13</v>
      </c>
      <c r="E21" s="21">
        <v>2010</v>
      </c>
      <c r="F21" s="24">
        <v>1.41229463954694</v>
      </c>
      <c r="G21" s="24">
        <v>0.42640220871746098</v>
      </c>
      <c r="H21" s="129" t="str">
        <f>Q21&amp;"DLA"</f>
        <v>ICDLA</v>
      </c>
      <c r="K21" s="10"/>
      <c r="L21" s="96"/>
      <c r="M21" s="96"/>
      <c r="N21" s="96"/>
      <c r="O21" s="96"/>
      <c r="Q21" s="88" t="s">
        <v>25</v>
      </c>
      <c r="U21" s="50" t="s">
        <v>114</v>
      </c>
      <c r="V21" s="50"/>
      <c r="W21" s="50"/>
      <c r="X21" s="50"/>
      <c r="Y21" s="50"/>
    </row>
    <row r="22" spans="2:61">
      <c r="B22" s="17" t="s">
        <v>11</v>
      </c>
      <c r="C22" s="89" t="s">
        <v>12</v>
      </c>
      <c r="D22" s="21" t="s">
        <v>13</v>
      </c>
      <c r="E22" s="21">
        <v>2010</v>
      </c>
      <c r="F22" s="24">
        <v>16.9631580803619</v>
      </c>
      <c r="G22" s="24">
        <v>5.1215432458273398</v>
      </c>
      <c r="H22" s="129" t="str">
        <f>Q22&amp;"DEM"</f>
        <v>ICDEM</v>
      </c>
      <c r="K22" s="10"/>
      <c r="L22" s="96"/>
      <c r="M22" s="96"/>
      <c r="N22" s="96"/>
      <c r="O22" s="96"/>
      <c r="Q22" s="88" t="s">
        <v>25</v>
      </c>
    </row>
    <row r="23" spans="2:61">
      <c r="B23" s="17" t="s">
        <v>11</v>
      </c>
      <c r="C23" s="89" t="s">
        <v>12</v>
      </c>
      <c r="D23" s="21" t="s">
        <v>13</v>
      </c>
      <c r="E23" s="21">
        <v>2010</v>
      </c>
      <c r="F23" s="24">
        <v>0</v>
      </c>
      <c r="G23" s="24">
        <v>0</v>
      </c>
      <c r="H23" s="129" t="str">
        <f>Q23&amp;"DTF"</f>
        <v>ICDTF</v>
      </c>
      <c r="K23" s="10"/>
      <c r="L23" s="96"/>
      <c r="M23" s="96"/>
      <c r="N23" s="96"/>
      <c r="O23" s="96"/>
      <c r="Q23" s="88" t="s">
        <v>25</v>
      </c>
    </row>
    <row r="24" spans="2:61">
      <c r="B24" s="17" t="s">
        <v>11</v>
      </c>
      <c r="C24" s="89" t="s">
        <v>12</v>
      </c>
      <c r="D24" s="21" t="s">
        <v>13</v>
      </c>
      <c r="E24" s="21">
        <v>2010</v>
      </c>
      <c r="F24" s="24">
        <v>2.25502771945213</v>
      </c>
      <c r="G24" s="24">
        <v>0.68084149961933804</v>
      </c>
      <c r="H24" s="129" t="str">
        <f>Q24&amp;"DFL"</f>
        <v>ICDFL</v>
      </c>
      <c r="K24" s="10"/>
      <c r="L24" s="96"/>
      <c r="M24" s="96"/>
      <c r="N24" s="96"/>
      <c r="O24" s="96"/>
      <c r="Q24" s="88" t="s">
        <v>25</v>
      </c>
    </row>
    <row r="25" spans="2:61">
      <c r="B25" s="18" t="s">
        <v>11</v>
      </c>
      <c r="C25" s="22" t="s">
        <v>12</v>
      </c>
      <c r="D25" s="23" t="s">
        <v>13</v>
      </c>
      <c r="E25" s="23">
        <v>2010</v>
      </c>
      <c r="F25" s="24">
        <v>2.7471549689700399</v>
      </c>
      <c r="G25" s="24">
        <v>0.82942532928805401</v>
      </c>
      <c r="H25" s="130" t="str">
        <f>Q25&amp;"DMT"</f>
        <v>IGDMT</v>
      </c>
      <c r="K25" s="10"/>
      <c r="L25" s="96">
        <f>F25/$D146</f>
        <v>0.76809542632329275</v>
      </c>
      <c r="M25" s="96">
        <f>G25/$D146</f>
        <v>0.23190457367670736</v>
      </c>
      <c r="N25" s="96"/>
      <c r="O25" s="96"/>
      <c r="Q25" t="s">
        <v>26</v>
      </c>
    </row>
    <row r="26" spans="2:61">
      <c r="B26" s="17" t="s">
        <v>11</v>
      </c>
      <c r="C26" s="20" t="s">
        <v>12</v>
      </c>
      <c r="D26" s="21" t="s">
        <v>13</v>
      </c>
      <c r="E26" s="21">
        <v>2010</v>
      </c>
      <c r="F26" s="24">
        <v>2.6951823954282799</v>
      </c>
      <c r="G26" s="24">
        <v>0.81373368851396799</v>
      </c>
      <c r="H26" s="129" t="str">
        <f>Q26&amp;"DHT"</f>
        <v>IGDHT</v>
      </c>
      <c r="K26" s="10"/>
      <c r="L26" s="96"/>
      <c r="M26" s="96"/>
      <c r="N26" s="96"/>
      <c r="O26" s="96"/>
      <c r="Q26" s="88" t="s">
        <v>26</v>
      </c>
    </row>
    <row r="27" spans="2:61">
      <c r="B27" s="17" t="s">
        <v>11</v>
      </c>
      <c r="C27" s="20" t="s">
        <v>12</v>
      </c>
      <c r="D27" s="21" t="s">
        <v>13</v>
      </c>
      <c r="E27" s="21">
        <v>2010</v>
      </c>
      <c r="F27" s="24">
        <v>5.1653773923540702E-2</v>
      </c>
      <c r="G27" s="24">
        <v>1.55953882942272E-2</v>
      </c>
      <c r="H27" s="129" t="str">
        <f>Q27&amp;"DRH"</f>
        <v>IGDRH</v>
      </c>
      <c r="K27" s="10"/>
      <c r="L27" s="96"/>
      <c r="M27" s="96"/>
      <c r="N27" s="96"/>
      <c r="O27" s="96"/>
      <c r="Q27" s="88" t="s">
        <v>26</v>
      </c>
    </row>
    <row r="28" spans="2:61">
      <c r="B28" s="17" t="s">
        <v>11</v>
      </c>
      <c r="C28" s="20" t="s">
        <v>12</v>
      </c>
      <c r="D28" s="21" t="s">
        <v>13</v>
      </c>
      <c r="E28" s="21">
        <v>2010</v>
      </c>
      <c r="F28" s="24">
        <v>0.18747572461190001</v>
      </c>
      <c r="G28" s="24">
        <v>5.6602964294380602E-2</v>
      </c>
      <c r="H28" s="129" t="str">
        <f>Q28&amp;"DLA"</f>
        <v>IGDLA</v>
      </c>
      <c r="K28" s="10"/>
      <c r="L28" s="96"/>
      <c r="M28" s="96"/>
      <c r="N28" s="96"/>
      <c r="O28" s="96"/>
      <c r="Q28" s="88" t="s">
        <v>26</v>
      </c>
      <c r="R28" s="97"/>
    </row>
    <row r="29" spans="2:61">
      <c r="B29" s="17" t="s">
        <v>11</v>
      </c>
      <c r="C29" s="20" t="s">
        <v>12</v>
      </c>
      <c r="D29" s="21" t="s">
        <v>13</v>
      </c>
      <c r="E29" s="21">
        <v>2010</v>
      </c>
      <c r="F29" s="24">
        <v>1.9860336415793201</v>
      </c>
      <c r="G29" s="24">
        <v>0.59962638648000199</v>
      </c>
      <c r="H29" s="129" t="str">
        <f>Q29&amp;"DEM"</f>
        <v>IGDEM</v>
      </c>
      <c r="K29" s="10"/>
      <c r="L29" s="96"/>
      <c r="M29" s="96"/>
      <c r="N29" s="96"/>
      <c r="O29" s="96"/>
      <c r="Q29" s="88" t="s">
        <v>26</v>
      </c>
    </row>
    <row r="30" spans="2:61">
      <c r="B30" s="17" t="s">
        <v>11</v>
      </c>
      <c r="C30" s="20" t="s">
        <v>12</v>
      </c>
      <c r="D30" s="21" t="s">
        <v>13</v>
      </c>
      <c r="E30" s="21">
        <v>2010</v>
      </c>
      <c r="F30" s="24">
        <v>0</v>
      </c>
      <c r="G30" s="24">
        <v>0</v>
      </c>
      <c r="H30" s="129" t="str">
        <f>Q30&amp;"DTF"</f>
        <v>IGDTF</v>
      </c>
      <c r="K30" s="10"/>
      <c r="L30" s="96"/>
      <c r="M30" s="96"/>
      <c r="N30" s="96"/>
      <c r="O30" s="96"/>
      <c r="Q30" s="88" t="s">
        <v>26</v>
      </c>
    </row>
    <row r="31" spans="2:61">
      <c r="B31" s="17" t="s">
        <v>11</v>
      </c>
      <c r="C31" s="20" t="s">
        <v>12</v>
      </c>
      <c r="D31" s="21" t="s">
        <v>13</v>
      </c>
      <c r="E31" s="21">
        <v>2010</v>
      </c>
      <c r="F31" s="24">
        <v>0.32002398166525298</v>
      </c>
      <c r="G31" s="24">
        <v>9.6622141586826304E-2</v>
      </c>
      <c r="H31" s="129" t="str">
        <f>Q31&amp;"DFL"</f>
        <v>IGDFL</v>
      </c>
      <c r="K31" s="10"/>
      <c r="L31" s="96"/>
      <c r="M31" s="96"/>
      <c r="N31" s="96"/>
      <c r="O31" s="96"/>
      <c r="Q31" s="88" t="s">
        <v>26</v>
      </c>
      <c r="AF31" s="39" t="s">
        <v>61</v>
      </c>
      <c r="AG31" s="39" t="s">
        <v>62</v>
      </c>
      <c r="AH31" s="39" t="s">
        <v>62</v>
      </c>
      <c r="AI31" s="39" t="s">
        <v>62</v>
      </c>
      <c r="AJ31" s="40" t="s">
        <v>63</v>
      </c>
      <c r="AK31" s="40" t="s">
        <v>64</v>
      </c>
      <c r="AL31" s="40"/>
      <c r="AM31" s="40"/>
      <c r="AN31" s="40"/>
    </row>
    <row r="32" spans="2:61">
      <c r="B32" t="s">
        <v>11</v>
      </c>
      <c r="C32" s="11" t="s">
        <v>12</v>
      </c>
      <c r="D32" s="12" t="s">
        <v>13</v>
      </c>
      <c r="E32" s="12">
        <v>2010</v>
      </c>
      <c r="F32" s="24">
        <v>4.5533597203179701</v>
      </c>
      <c r="G32" s="24">
        <v>1.3747574956820301</v>
      </c>
      <c r="H32" s="130" t="str">
        <f>Q32&amp;"DMT"</f>
        <v>IXDMT</v>
      </c>
      <c r="K32" s="10"/>
      <c r="L32" s="96">
        <f>F32/$D154</f>
        <v>0.76809542632329253</v>
      </c>
      <c r="M32" s="96">
        <f>G32/$D154</f>
        <v>0.23190457367670747</v>
      </c>
      <c r="N32" s="96"/>
      <c r="O32" s="96"/>
      <c r="Q32" t="s">
        <v>182</v>
      </c>
      <c r="AF32" s="41">
        <v>1</v>
      </c>
      <c r="AG32" s="41" t="s">
        <v>23</v>
      </c>
      <c r="AH32" s="41" t="s">
        <v>65</v>
      </c>
      <c r="AI32" s="41" t="s">
        <v>66</v>
      </c>
      <c r="AJ32" s="42" t="s">
        <v>5</v>
      </c>
      <c r="AK32" s="43" t="s">
        <v>67</v>
      </c>
      <c r="AL32" s="43"/>
      <c r="AM32" s="43"/>
      <c r="AN32" s="43"/>
    </row>
    <row r="33" spans="2:40">
      <c r="B33" t="s">
        <v>11</v>
      </c>
      <c r="C33" s="11" t="s">
        <v>12</v>
      </c>
      <c r="D33" s="12" t="s">
        <v>13</v>
      </c>
      <c r="E33" s="12">
        <v>2010</v>
      </c>
      <c r="F33" s="24">
        <v>17.457487864271901</v>
      </c>
      <c r="G33" s="24">
        <v>5.27079206812809</v>
      </c>
      <c r="H33" s="129" t="str">
        <f>Q33&amp;"DHT"</f>
        <v>IXDHT</v>
      </c>
      <c r="K33" s="10"/>
      <c r="L33" s="96"/>
      <c r="M33" s="96"/>
      <c r="N33" s="96"/>
      <c r="O33" s="96"/>
      <c r="Q33" s="88" t="s">
        <v>182</v>
      </c>
      <c r="AF33" s="41">
        <v>2</v>
      </c>
      <c r="AG33" s="41" t="s">
        <v>24</v>
      </c>
      <c r="AH33" s="41" t="s">
        <v>68</v>
      </c>
      <c r="AI33" s="41" t="s">
        <v>69</v>
      </c>
      <c r="AJ33" s="42" t="s">
        <v>70</v>
      </c>
      <c r="AK33" s="43" t="s">
        <v>71</v>
      </c>
      <c r="AL33" s="43"/>
      <c r="AM33" s="43"/>
      <c r="AN33" s="43"/>
    </row>
    <row r="34" spans="2:40">
      <c r="B34" t="s">
        <v>11</v>
      </c>
      <c r="C34" s="11" t="s">
        <v>12</v>
      </c>
      <c r="D34" s="12" t="s">
        <v>13</v>
      </c>
      <c r="E34" s="12">
        <v>2010</v>
      </c>
      <c r="F34" s="24">
        <v>0.52750474231696198</v>
      </c>
      <c r="G34" s="24">
        <v>0.159265057683038</v>
      </c>
      <c r="H34" s="129" t="str">
        <f>Q34&amp;"DRH"</f>
        <v>IXDRH</v>
      </c>
      <c r="K34" s="10"/>
      <c r="L34" s="96"/>
      <c r="M34" s="96"/>
      <c r="N34" s="96"/>
      <c r="O34" s="96"/>
      <c r="Q34" s="88" t="s">
        <v>182</v>
      </c>
      <c r="AF34" s="41">
        <v>3</v>
      </c>
      <c r="AG34" s="41" t="s">
        <v>25</v>
      </c>
      <c r="AH34" s="41" t="s">
        <v>72</v>
      </c>
      <c r="AI34" s="41" t="s">
        <v>73</v>
      </c>
      <c r="AJ34" s="42" t="s">
        <v>74</v>
      </c>
      <c r="AK34" s="43" t="s">
        <v>75</v>
      </c>
      <c r="AL34" s="43"/>
      <c r="AM34" s="43"/>
      <c r="AN34" s="43"/>
    </row>
    <row r="35" spans="2:40">
      <c r="B35" t="s">
        <v>11</v>
      </c>
      <c r="C35" s="11" t="s">
        <v>12</v>
      </c>
      <c r="D35" s="12" t="s">
        <v>13</v>
      </c>
      <c r="E35" s="12">
        <v>2010</v>
      </c>
      <c r="F35" s="24">
        <v>5.1639055511715002</v>
      </c>
      <c r="G35" s="24">
        <v>1.5590944488284999</v>
      </c>
      <c r="H35" s="129" t="str">
        <f>Q35&amp;"DLA"</f>
        <v>IXDLA</v>
      </c>
      <c r="K35" s="10"/>
      <c r="L35" s="96"/>
      <c r="M35" s="96"/>
      <c r="N35" s="96"/>
      <c r="O35" s="96"/>
      <c r="Q35" s="88" t="s">
        <v>182</v>
      </c>
      <c r="AF35" s="41">
        <v>4</v>
      </c>
      <c r="AG35" s="44" t="s">
        <v>26</v>
      </c>
      <c r="AH35" s="44" t="s">
        <v>76</v>
      </c>
      <c r="AI35" s="44" t="s">
        <v>77</v>
      </c>
      <c r="AJ35" s="45" t="s">
        <v>78</v>
      </c>
      <c r="AK35" s="46" t="s">
        <v>79</v>
      </c>
      <c r="AL35" s="46"/>
      <c r="AM35" s="46"/>
      <c r="AN35" s="46"/>
    </row>
    <row r="36" spans="2:40">
      <c r="B36" t="s">
        <v>11</v>
      </c>
      <c r="C36" s="11" t="s">
        <v>12</v>
      </c>
      <c r="D36" s="12" t="s">
        <v>13</v>
      </c>
      <c r="E36" s="12">
        <v>2010</v>
      </c>
      <c r="F36" s="24">
        <v>25.8195277558575</v>
      </c>
      <c r="G36" s="24">
        <v>7.7954722441425197</v>
      </c>
      <c r="H36" s="129" t="str">
        <f>Q36&amp;"DEM"</f>
        <v>IXDEM</v>
      </c>
      <c r="K36" s="10"/>
      <c r="L36" s="96"/>
      <c r="M36" s="96"/>
      <c r="N36" s="96"/>
      <c r="O36" s="96"/>
      <c r="Q36" s="88" t="s">
        <v>182</v>
      </c>
      <c r="R36" s="97"/>
      <c r="AF36" s="41">
        <v>5</v>
      </c>
      <c r="AG36" s="44" t="s">
        <v>27</v>
      </c>
      <c r="AH36" s="44" t="s">
        <v>80</v>
      </c>
      <c r="AI36" s="44" t="s">
        <v>81</v>
      </c>
      <c r="AJ36" s="45" t="s">
        <v>82</v>
      </c>
      <c r="AK36" s="46" t="s">
        <v>83</v>
      </c>
      <c r="AL36" s="46"/>
      <c r="AM36" s="46"/>
      <c r="AN36" s="46"/>
    </row>
    <row r="37" spans="2:40">
      <c r="B37" t="s">
        <v>11</v>
      </c>
      <c r="C37" s="11" t="s">
        <v>12</v>
      </c>
      <c r="D37" s="12" t="s">
        <v>13</v>
      </c>
      <c r="E37" s="12">
        <v>2010</v>
      </c>
      <c r="F37" s="24">
        <v>0.36254104122459402</v>
      </c>
      <c r="G37" s="24">
        <v>0.109458958775406</v>
      </c>
      <c r="H37" s="129" t="str">
        <f>Q37&amp;"DTF"</f>
        <v>IXDTF</v>
      </c>
      <c r="K37" s="10"/>
      <c r="L37" s="96"/>
      <c r="M37" s="96"/>
      <c r="N37" s="96"/>
      <c r="O37" s="96"/>
      <c r="Q37" s="88" t="s">
        <v>182</v>
      </c>
      <c r="AF37" s="41">
        <v>6</v>
      </c>
      <c r="AG37" s="44" t="s">
        <v>28</v>
      </c>
      <c r="AH37" s="44" t="s">
        <v>84</v>
      </c>
      <c r="AI37" s="44" t="s">
        <v>85</v>
      </c>
      <c r="AJ37" s="45" t="s">
        <v>86</v>
      </c>
      <c r="AK37" s="46" t="s">
        <v>87</v>
      </c>
      <c r="AL37" s="46"/>
      <c r="AM37" s="46"/>
      <c r="AN37" s="46"/>
    </row>
    <row r="38" spans="2:40">
      <c r="B38" t="s">
        <v>11</v>
      </c>
      <c r="C38" s="11" t="s">
        <v>12</v>
      </c>
      <c r="D38" s="12" t="s">
        <v>13</v>
      </c>
      <c r="E38" s="12">
        <v>2010</v>
      </c>
      <c r="F38" s="24">
        <v>0</v>
      </c>
      <c r="G38" s="24">
        <v>0</v>
      </c>
      <c r="H38" s="129" t="str">
        <f>Q38&amp;"DFL"</f>
        <v>IXDFL</v>
      </c>
      <c r="K38" s="10"/>
      <c r="L38" s="96"/>
      <c r="M38" s="96"/>
      <c r="N38" s="96"/>
      <c r="O38" s="96"/>
      <c r="Q38" s="88" t="s">
        <v>182</v>
      </c>
      <c r="AF38" s="41">
        <v>7</v>
      </c>
      <c r="AG38" s="47" t="s">
        <v>88</v>
      </c>
      <c r="AH38" s="47" t="s">
        <v>89</v>
      </c>
      <c r="AI38" s="47" t="s">
        <v>90</v>
      </c>
      <c r="AJ38" s="48" t="s">
        <v>91</v>
      </c>
      <c r="AK38" s="49" t="s">
        <v>92</v>
      </c>
      <c r="AL38" s="49"/>
      <c r="AM38" s="49"/>
      <c r="AN38" s="49"/>
    </row>
    <row r="39" spans="2:40">
      <c r="B39" t="s">
        <v>11</v>
      </c>
      <c r="C39" s="11" t="s">
        <v>12</v>
      </c>
      <c r="D39" s="12" t="s">
        <v>13</v>
      </c>
      <c r="E39" s="12">
        <v>2010</v>
      </c>
      <c r="F39" s="24">
        <v>0.22605765421694399</v>
      </c>
      <c r="G39" s="24">
        <v>6.8251680886160807E-2</v>
      </c>
      <c r="H39" s="130" t="str">
        <f>Q39&amp;"DMT"</f>
        <v>IODMT</v>
      </c>
      <c r="K39" s="10"/>
      <c r="L39" s="96">
        <f>F39/$D162</f>
        <v>0.76809542632329231</v>
      </c>
      <c r="M39" s="96">
        <f>G39/$D162</f>
        <v>0.23190457367670764</v>
      </c>
      <c r="N39" s="96"/>
      <c r="O39" s="96"/>
      <c r="Q39" t="s">
        <v>28</v>
      </c>
      <c r="AF39" s="41">
        <v>8</v>
      </c>
      <c r="AG39" s="47" t="s">
        <v>93</v>
      </c>
      <c r="AH39" s="47" t="s">
        <v>94</v>
      </c>
      <c r="AI39" s="47" t="s">
        <v>95</v>
      </c>
      <c r="AJ39" s="49" t="s">
        <v>96</v>
      </c>
      <c r="AK39" s="49" t="s">
        <v>97</v>
      </c>
      <c r="AL39" s="49"/>
      <c r="AM39" s="49"/>
      <c r="AN39" s="49"/>
    </row>
    <row r="40" spans="2:40">
      <c r="B40" t="s">
        <v>11</v>
      </c>
      <c r="C40" s="11" t="s">
        <v>12</v>
      </c>
      <c r="D40" s="12" t="s">
        <v>13</v>
      </c>
      <c r="E40" s="12">
        <v>2010</v>
      </c>
      <c r="F40" s="24">
        <v>8.1907108610243404E-2</v>
      </c>
      <c r="G40" s="24">
        <v>2.47295224686775E-2</v>
      </c>
      <c r="H40" s="129" t="str">
        <f>Q40&amp;"DHT"</f>
        <v>IODHT</v>
      </c>
      <c r="K40" s="10"/>
      <c r="L40" s="96"/>
      <c r="M40" s="96"/>
      <c r="N40" s="96"/>
      <c r="O40" s="96"/>
      <c r="Q40" s="88" t="s">
        <v>28</v>
      </c>
      <c r="AF40" s="41">
        <v>9</v>
      </c>
      <c r="AG40" s="44" t="s">
        <v>31</v>
      </c>
      <c r="AH40" s="44" t="s">
        <v>89</v>
      </c>
      <c r="AI40" s="44" t="s">
        <v>98</v>
      </c>
      <c r="AJ40" s="45" t="s">
        <v>99</v>
      </c>
      <c r="AK40" s="46" t="s">
        <v>100</v>
      </c>
      <c r="AL40" s="46"/>
      <c r="AM40" s="46"/>
      <c r="AN40" s="46"/>
    </row>
    <row r="41" spans="2:40">
      <c r="B41" t="s">
        <v>11</v>
      </c>
      <c r="C41" s="11" t="s">
        <v>12</v>
      </c>
      <c r="D41" s="12" t="s">
        <v>13</v>
      </c>
      <c r="E41" s="12">
        <v>2010</v>
      </c>
      <c r="F41" s="24">
        <v>9.8796403509649203E-2</v>
      </c>
      <c r="G41" s="24">
        <v>2.9828764827267401E-2</v>
      </c>
      <c r="H41" s="129" t="str">
        <f>Q41&amp;"DRH"</f>
        <v>IODRH</v>
      </c>
      <c r="K41" s="10"/>
      <c r="L41" s="96"/>
      <c r="M41" s="96"/>
      <c r="N41" s="96"/>
      <c r="O41" s="96"/>
      <c r="Q41" s="88" t="s">
        <v>28</v>
      </c>
      <c r="AF41" s="41">
        <v>10</v>
      </c>
      <c r="AG41" s="44" t="s">
        <v>32</v>
      </c>
      <c r="AH41" s="44" t="s">
        <v>101</v>
      </c>
      <c r="AI41" s="44" t="s">
        <v>102</v>
      </c>
      <c r="AJ41" s="45" t="s">
        <v>103</v>
      </c>
      <c r="AK41" s="46" t="s">
        <v>104</v>
      </c>
      <c r="AL41" s="46"/>
      <c r="AM41" s="46"/>
      <c r="AN41" s="46"/>
    </row>
    <row r="42" spans="2:40">
      <c r="B42" t="s">
        <v>11</v>
      </c>
      <c r="C42" s="11" t="s">
        <v>12</v>
      </c>
      <c r="D42" s="12" t="s">
        <v>13</v>
      </c>
      <c r="E42" s="12">
        <v>2010</v>
      </c>
      <c r="F42" s="24">
        <v>0.26275433009427002</v>
      </c>
      <c r="G42" s="24">
        <v>7.9331198720838797E-2</v>
      </c>
      <c r="H42" s="129" t="str">
        <f>Q42&amp;"DLA"</f>
        <v>IODLA</v>
      </c>
      <c r="K42" s="10"/>
      <c r="L42" s="96"/>
      <c r="M42" s="96"/>
      <c r="N42" s="96"/>
      <c r="O42" s="96"/>
      <c r="Q42" s="88" t="s">
        <v>28</v>
      </c>
      <c r="AF42" s="41">
        <v>11</v>
      </c>
      <c r="AG42" s="41" t="s">
        <v>58</v>
      </c>
      <c r="AH42" s="41" t="s">
        <v>105</v>
      </c>
      <c r="AI42" s="41" t="s">
        <v>106</v>
      </c>
      <c r="AJ42" s="43" t="s">
        <v>33</v>
      </c>
      <c r="AK42" s="43" t="s">
        <v>107</v>
      </c>
      <c r="AL42" s="43"/>
      <c r="AM42" s="43"/>
      <c r="AN42" s="43"/>
    </row>
    <row r="43" spans="2:40">
      <c r="B43" t="s">
        <v>11</v>
      </c>
      <c r="C43" s="11" t="s">
        <v>12</v>
      </c>
      <c r="D43" s="12" t="s">
        <v>13</v>
      </c>
      <c r="E43" s="12">
        <v>2010</v>
      </c>
      <c r="F43" s="24">
        <v>1.13877775166965</v>
      </c>
      <c r="G43" s="24">
        <v>0.34382156170048001</v>
      </c>
      <c r="H43" s="129" t="str">
        <f>Q43&amp;"DEM"</f>
        <v>IODEM</v>
      </c>
      <c r="K43" s="10"/>
      <c r="L43" s="96"/>
      <c r="M43" s="96"/>
      <c r="N43" s="96"/>
      <c r="O43" s="96"/>
      <c r="Q43" s="88" t="s">
        <v>28</v>
      </c>
      <c r="AF43" s="41">
        <v>12</v>
      </c>
      <c r="AG43" s="47" t="s">
        <v>108</v>
      </c>
      <c r="AH43" s="47" t="s">
        <v>109</v>
      </c>
      <c r="AI43" s="47" t="s">
        <v>110</v>
      </c>
      <c r="AJ43" s="48" t="s">
        <v>111</v>
      </c>
      <c r="AK43" s="49" t="s">
        <v>112</v>
      </c>
      <c r="AL43" s="49"/>
      <c r="AM43" s="49"/>
      <c r="AN43" s="49"/>
    </row>
    <row r="44" spans="2:40">
      <c r="B44" t="s">
        <v>11</v>
      </c>
      <c r="C44" s="11" t="s">
        <v>12</v>
      </c>
      <c r="D44" s="12" t="s">
        <v>13</v>
      </c>
      <c r="E44" s="12">
        <v>2010</v>
      </c>
      <c r="F44" s="24">
        <v>0</v>
      </c>
      <c r="G44" s="24">
        <v>0</v>
      </c>
      <c r="H44" s="129" t="str">
        <f>Q44&amp;"DTF"</f>
        <v>IODTF</v>
      </c>
      <c r="K44" s="10"/>
      <c r="L44" s="96"/>
      <c r="M44" s="96"/>
      <c r="N44" s="96"/>
      <c r="O44" s="96"/>
      <c r="Q44" s="88" t="s">
        <v>28</v>
      </c>
      <c r="R44" s="97"/>
      <c r="AF44" s="51"/>
      <c r="AG44" s="52"/>
      <c r="AH44" s="51"/>
      <c r="AI44" s="51"/>
      <c r="AJ44" s="51"/>
      <c r="AK44" s="51"/>
      <c r="AL44" s="51"/>
      <c r="AM44" s="51"/>
      <c r="AN44" s="51"/>
    </row>
    <row r="45" spans="2:40">
      <c r="B45" t="s">
        <v>11</v>
      </c>
      <c r="C45" s="11" t="s">
        <v>12</v>
      </c>
      <c r="D45" s="12" t="s">
        <v>13</v>
      </c>
      <c r="E45" s="12">
        <v>2010</v>
      </c>
      <c r="F45" s="24">
        <v>2.66037847604358E-2</v>
      </c>
      <c r="G45" s="24">
        <v>8.0322563468291901E-3</v>
      </c>
      <c r="H45" s="129" t="str">
        <f>Q45&amp;"DFL"</f>
        <v>IODFL</v>
      </c>
      <c r="K45" s="10"/>
      <c r="L45" s="96"/>
      <c r="M45" s="96"/>
      <c r="N45" s="96"/>
      <c r="O45" s="96"/>
      <c r="Q45" s="88" t="s">
        <v>28</v>
      </c>
      <c r="AF45" s="51"/>
      <c r="AG45" s="51"/>
      <c r="AH45" s="51"/>
      <c r="AI45" s="51"/>
      <c r="AJ45" s="53" t="s">
        <v>115</v>
      </c>
      <c r="AK45" s="51" t="s">
        <v>116</v>
      </c>
      <c r="AL45" s="51"/>
      <c r="AM45" s="51"/>
      <c r="AN45" s="51"/>
    </row>
    <row r="46" spans="2:40">
      <c r="B46" t="s">
        <v>11</v>
      </c>
      <c r="C46" s="11" t="s">
        <v>12</v>
      </c>
      <c r="D46" s="12" t="s">
        <v>13</v>
      </c>
      <c r="E46" s="12">
        <v>2010</v>
      </c>
      <c r="F46" s="24">
        <v>10.6302707997705</v>
      </c>
      <c r="G46" s="24">
        <v>3.2095080030474299</v>
      </c>
      <c r="H46" s="130" t="str">
        <f>Q46&amp;"DMT"</f>
        <v>IRDMT</v>
      </c>
      <c r="K46" s="10"/>
      <c r="L46" s="96">
        <f>F46/$D170</f>
        <v>0.7680954263232922</v>
      </c>
      <c r="M46" s="96">
        <f>G46/$D170</f>
        <v>0.23190457367670783</v>
      </c>
      <c r="N46" s="96"/>
      <c r="O46" s="96"/>
      <c r="Q46" t="s">
        <v>88</v>
      </c>
      <c r="AF46" s="51"/>
      <c r="AG46" s="51"/>
      <c r="AH46" s="51"/>
      <c r="AI46" s="51"/>
      <c r="AJ46" s="51"/>
      <c r="AK46" s="51"/>
      <c r="AL46" s="51"/>
      <c r="AM46" s="51"/>
      <c r="AN46" s="51"/>
    </row>
    <row r="47" spans="2:40">
      <c r="B47" t="s">
        <v>11</v>
      </c>
      <c r="C47" s="11" t="s">
        <v>12</v>
      </c>
      <c r="D47" s="12" t="s">
        <v>13</v>
      </c>
      <c r="E47" s="12">
        <v>2010</v>
      </c>
      <c r="F47" s="24">
        <v>0</v>
      </c>
      <c r="G47" s="24">
        <v>0</v>
      </c>
      <c r="H47" s="129" t="str">
        <f>Q47&amp;"DHT"</f>
        <v>IRDHT</v>
      </c>
      <c r="K47" s="10"/>
      <c r="L47" s="96"/>
      <c r="M47" s="96"/>
      <c r="N47" s="96"/>
      <c r="O47" s="96"/>
      <c r="Q47" s="88" t="s">
        <v>88</v>
      </c>
      <c r="AF47" s="51"/>
      <c r="AG47" s="51"/>
      <c r="AH47" s="51"/>
      <c r="AI47" s="51"/>
      <c r="AJ47" s="51"/>
      <c r="AK47" s="51"/>
      <c r="AL47" s="51"/>
      <c r="AM47" s="51"/>
      <c r="AN47" s="51"/>
    </row>
    <row r="48" spans="2:40">
      <c r="B48" t="s">
        <v>11</v>
      </c>
      <c r="C48" s="11" t="s">
        <v>12</v>
      </c>
      <c r="D48" s="12" t="s">
        <v>13</v>
      </c>
      <c r="E48" s="12">
        <v>2010</v>
      </c>
      <c r="F48" s="24">
        <v>3.5841465802899201E-2</v>
      </c>
      <c r="G48" s="24">
        <v>1.08213114700558E-2</v>
      </c>
      <c r="H48" s="129" t="str">
        <f>Q48&amp;"DRH"</f>
        <v>IRDRH</v>
      </c>
      <c r="K48" s="10"/>
      <c r="L48" s="96"/>
      <c r="M48" s="96"/>
      <c r="N48" s="96"/>
      <c r="O48" s="96"/>
      <c r="Q48" s="88" t="s">
        <v>88</v>
      </c>
      <c r="AF48" s="51"/>
      <c r="AG48" s="51"/>
      <c r="AH48" s="51"/>
      <c r="AI48" s="51"/>
      <c r="AJ48" s="51"/>
      <c r="AK48" s="51"/>
      <c r="AL48" s="51"/>
      <c r="AM48" s="51"/>
      <c r="AN48" s="51"/>
    </row>
    <row r="49" spans="2:40">
      <c r="B49" t="s">
        <v>11</v>
      </c>
      <c r="C49" s="11" t="s">
        <v>12</v>
      </c>
      <c r="D49" s="12" t="s">
        <v>13</v>
      </c>
      <c r="E49" s="12">
        <v>2010</v>
      </c>
      <c r="F49" s="24">
        <v>0.13641062645451199</v>
      </c>
      <c r="G49" s="24">
        <v>4.11853099091248E-2</v>
      </c>
      <c r="H49" s="129" t="str">
        <f>Q49&amp;"DLA"</f>
        <v>IRDLA</v>
      </c>
      <c r="K49" s="10"/>
      <c r="L49" s="96"/>
      <c r="M49" s="96"/>
      <c r="N49" s="96"/>
      <c r="O49" s="96"/>
      <c r="Q49" s="88" t="s">
        <v>88</v>
      </c>
      <c r="AF49" s="54" t="s">
        <v>117</v>
      </c>
      <c r="AG49" s="51"/>
      <c r="AH49" s="51"/>
      <c r="AI49" s="51"/>
      <c r="AJ49" s="51"/>
      <c r="AK49" s="51"/>
      <c r="AL49" s="51"/>
      <c r="AM49" s="51"/>
      <c r="AN49" s="51"/>
    </row>
    <row r="50" spans="2:40">
      <c r="B50" t="s">
        <v>11</v>
      </c>
      <c r="C50" s="11" t="s">
        <v>12</v>
      </c>
      <c r="D50" s="12" t="s">
        <v>13</v>
      </c>
      <c r="E50" s="12">
        <v>2010</v>
      </c>
      <c r="F50" s="24">
        <v>13.5046520189966</v>
      </c>
      <c r="G50" s="24">
        <v>4.0773456810033499</v>
      </c>
      <c r="H50" s="129" t="str">
        <f>Q50&amp;"DEM"</f>
        <v>IRDEM</v>
      </c>
      <c r="K50" s="10"/>
      <c r="L50" s="96"/>
      <c r="M50" s="96"/>
      <c r="N50" s="96"/>
      <c r="O50" s="96"/>
      <c r="Q50" s="88" t="s">
        <v>88</v>
      </c>
      <c r="AF50" s="51"/>
      <c r="AG50" s="51"/>
      <c r="AH50" s="51"/>
      <c r="AI50" s="51"/>
      <c r="AJ50" s="51"/>
      <c r="AK50" s="51"/>
      <c r="AL50" s="51"/>
      <c r="AM50" s="51"/>
      <c r="AN50" s="51"/>
    </row>
    <row r="51" spans="2:40">
      <c r="B51" t="s">
        <v>11</v>
      </c>
      <c r="C51" s="11" t="s">
        <v>12</v>
      </c>
      <c r="D51" s="12" t="s">
        <v>13</v>
      </c>
      <c r="E51" s="12">
        <v>2010</v>
      </c>
      <c r="F51" s="24">
        <v>0</v>
      </c>
      <c r="G51" s="24">
        <v>0</v>
      </c>
      <c r="H51" s="129" t="str">
        <f>Q51&amp;"DTF"</f>
        <v>IRDTF</v>
      </c>
      <c r="K51" s="10"/>
      <c r="L51" s="96"/>
      <c r="M51" s="96"/>
      <c r="N51" s="96"/>
      <c r="O51" s="96"/>
      <c r="Q51" s="88" t="s">
        <v>88</v>
      </c>
      <c r="AF51" s="55" t="s">
        <v>61</v>
      </c>
      <c r="AG51" s="55" t="s">
        <v>62</v>
      </c>
      <c r="AH51" s="55" t="s">
        <v>62</v>
      </c>
      <c r="AI51" s="55" t="s">
        <v>62</v>
      </c>
      <c r="AJ51" s="56" t="s">
        <v>63</v>
      </c>
      <c r="AK51" s="56" t="s">
        <v>64</v>
      </c>
      <c r="AL51" s="56"/>
      <c r="AM51" s="56"/>
      <c r="AN51" s="56"/>
    </row>
    <row r="52" spans="2:40">
      <c r="B52" t="s">
        <v>11</v>
      </c>
      <c r="C52" s="11" t="s">
        <v>12</v>
      </c>
      <c r="D52" s="12" t="s">
        <v>13</v>
      </c>
      <c r="E52" s="12">
        <v>2010</v>
      </c>
      <c r="F52" s="24">
        <v>0</v>
      </c>
      <c r="G52" s="24">
        <v>0</v>
      </c>
      <c r="H52" s="129" t="str">
        <f>Q52&amp;"DFL"</f>
        <v>IRDFL</v>
      </c>
      <c r="K52" s="10"/>
      <c r="L52" s="96"/>
      <c r="M52" s="96"/>
      <c r="N52" s="96"/>
      <c r="O52" s="96"/>
      <c r="Q52" s="88" t="s">
        <v>88</v>
      </c>
      <c r="R52" s="97"/>
      <c r="AF52" s="44">
        <v>1</v>
      </c>
      <c r="AG52" s="44" t="s">
        <v>23</v>
      </c>
      <c r="AH52" s="44" t="s">
        <v>65</v>
      </c>
      <c r="AI52" s="44" t="s">
        <v>66</v>
      </c>
      <c r="AJ52" s="45" t="s">
        <v>5</v>
      </c>
      <c r="AK52" s="46" t="s">
        <v>67</v>
      </c>
      <c r="AL52" s="46"/>
      <c r="AM52" s="46"/>
      <c r="AN52" s="46"/>
    </row>
    <row r="53" spans="2:40">
      <c r="B53" s="18" t="s">
        <v>11</v>
      </c>
      <c r="C53" s="22" t="s">
        <v>12</v>
      </c>
      <c r="D53" s="23" t="s">
        <v>13</v>
      </c>
      <c r="E53" s="21">
        <v>2010</v>
      </c>
      <c r="F53" s="24">
        <v>2.2421327037195899</v>
      </c>
      <c r="G53" s="24">
        <v>0.67694821628041202</v>
      </c>
      <c r="H53" s="130" t="str">
        <f>Q53&amp;"DMT"</f>
        <v>ISDMT</v>
      </c>
      <c r="K53" s="10"/>
      <c r="L53" s="96">
        <f>F53/$D178</f>
        <v>0.76809542632329231</v>
      </c>
      <c r="M53" s="96">
        <f>G53/$D178</f>
        <v>0.23190457367670764</v>
      </c>
      <c r="N53" s="96"/>
      <c r="O53" s="96"/>
      <c r="Q53" t="s">
        <v>93</v>
      </c>
      <c r="AF53" s="44">
        <v>2</v>
      </c>
      <c r="AG53" s="44" t="s">
        <v>24</v>
      </c>
      <c r="AH53" s="44" t="s">
        <v>68</v>
      </c>
      <c r="AI53" s="44" t="s">
        <v>69</v>
      </c>
      <c r="AJ53" s="45" t="s">
        <v>70</v>
      </c>
      <c r="AK53" s="46" t="s">
        <v>71</v>
      </c>
      <c r="AL53" s="46"/>
      <c r="AM53" s="46"/>
      <c r="AN53" s="46"/>
    </row>
    <row r="54" spans="2:40">
      <c r="B54" s="17" t="s">
        <v>11</v>
      </c>
      <c r="C54" s="20" t="s">
        <v>12</v>
      </c>
      <c r="D54" s="21" t="s">
        <v>13</v>
      </c>
      <c r="E54" s="21">
        <v>2010</v>
      </c>
      <c r="F54" s="24">
        <v>12.2031238886391</v>
      </c>
      <c r="G54" s="24">
        <v>3.6843862701608701</v>
      </c>
      <c r="H54" s="129" t="str">
        <f>Q54&amp;"DHT"</f>
        <v>ISDHT</v>
      </c>
      <c r="K54" s="10"/>
      <c r="L54" s="96"/>
      <c r="M54" s="96"/>
      <c r="N54" s="96"/>
      <c r="O54" s="96"/>
      <c r="Q54" s="88" t="s">
        <v>93</v>
      </c>
      <c r="AF54" s="44">
        <v>3</v>
      </c>
      <c r="AG54" s="44" t="s">
        <v>25</v>
      </c>
      <c r="AH54" s="44" t="s">
        <v>72</v>
      </c>
      <c r="AI54" s="44" t="s">
        <v>73</v>
      </c>
      <c r="AJ54" s="45" t="s">
        <v>74</v>
      </c>
      <c r="AK54" s="46" t="s">
        <v>75</v>
      </c>
      <c r="AL54" s="46"/>
      <c r="AM54" s="46"/>
      <c r="AN54" s="46"/>
    </row>
    <row r="55" spans="2:40">
      <c r="B55" s="17" t="s">
        <v>11</v>
      </c>
      <c r="C55" s="20" t="s">
        <v>12</v>
      </c>
      <c r="D55" s="21" t="s">
        <v>13</v>
      </c>
      <c r="E55" s="21">
        <v>2010</v>
      </c>
      <c r="F55" s="24">
        <v>0.22391441058634001</v>
      </c>
      <c r="G55" s="24">
        <v>6.7604589413660099E-2</v>
      </c>
      <c r="H55" s="129" t="str">
        <f>Q55&amp;"DRH"</f>
        <v>ISDRH</v>
      </c>
      <c r="K55" s="10"/>
      <c r="L55" s="96"/>
      <c r="M55" s="96"/>
      <c r="N55" s="96"/>
      <c r="O55" s="96"/>
      <c r="Q55" s="88" t="s">
        <v>93</v>
      </c>
      <c r="AF55" s="44">
        <v>4</v>
      </c>
      <c r="AG55" s="44" t="s">
        <v>26</v>
      </c>
      <c r="AH55" s="44" t="s">
        <v>76</v>
      </c>
      <c r="AI55" s="44" t="s">
        <v>77</v>
      </c>
      <c r="AJ55" s="45" t="s">
        <v>78</v>
      </c>
      <c r="AK55" s="46" t="s">
        <v>79</v>
      </c>
      <c r="AL55" s="46"/>
      <c r="AM55" s="46"/>
      <c r="AN55" s="46"/>
    </row>
    <row r="56" spans="2:40">
      <c r="B56" s="17" t="s">
        <v>11</v>
      </c>
      <c r="C56" s="20" t="s">
        <v>12</v>
      </c>
      <c r="D56" s="21" t="s">
        <v>13</v>
      </c>
      <c r="E56" s="21">
        <v>2010</v>
      </c>
      <c r="F56" s="24">
        <v>1.2935495074710599</v>
      </c>
      <c r="G56" s="24">
        <v>0.39055049252894303</v>
      </c>
      <c r="H56" s="129" t="str">
        <f>Q56&amp;"DLA"</f>
        <v>ISDLA</v>
      </c>
      <c r="K56" s="10"/>
      <c r="L56" s="96"/>
      <c r="M56" s="96"/>
      <c r="N56" s="96"/>
      <c r="O56" s="96"/>
      <c r="Q56" s="88" t="s">
        <v>93</v>
      </c>
      <c r="AF56" s="44">
        <v>5</v>
      </c>
      <c r="AG56" s="44" t="s">
        <v>27</v>
      </c>
      <c r="AH56" s="44" t="s">
        <v>80</v>
      </c>
      <c r="AI56" s="44" t="s">
        <v>81</v>
      </c>
      <c r="AJ56" s="45" t="s">
        <v>82</v>
      </c>
      <c r="AK56" s="46" t="s">
        <v>83</v>
      </c>
      <c r="AL56" s="46"/>
      <c r="AM56" s="46"/>
      <c r="AN56" s="46"/>
    </row>
    <row r="57" spans="2:40">
      <c r="B57" s="17" t="s">
        <v>11</v>
      </c>
      <c r="C57" s="20" t="s">
        <v>12</v>
      </c>
      <c r="D57" s="21" t="s">
        <v>13</v>
      </c>
      <c r="E57" s="21">
        <v>2010</v>
      </c>
      <c r="F57" s="24">
        <v>6.4677475373552804</v>
      </c>
      <c r="G57" s="24">
        <v>1.9527524626447199</v>
      </c>
      <c r="H57" s="129" t="str">
        <f>Q57&amp;"DEM"</f>
        <v>ISDEM</v>
      </c>
      <c r="K57" s="10"/>
      <c r="L57" s="96"/>
      <c r="M57" s="96"/>
      <c r="N57" s="96"/>
      <c r="O57" s="96"/>
      <c r="Q57" s="88" t="s">
        <v>93</v>
      </c>
      <c r="AF57" s="44">
        <v>6</v>
      </c>
      <c r="AG57" s="44" t="s">
        <v>28</v>
      </c>
      <c r="AH57" s="44" t="s">
        <v>84</v>
      </c>
      <c r="AI57" s="44" t="s">
        <v>85</v>
      </c>
      <c r="AJ57" s="45" t="s">
        <v>86</v>
      </c>
      <c r="AK57" s="46" t="s">
        <v>87</v>
      </c>
      <c r="AL57" s="46"/>
      <c r="AM57" s="46"/>
      <c r="AN57" s="46"/>
    </row>
    <row r="58" spans="2:40">
      <c r="B58" s="17" t="s">
        <v>11</v>
      </c>
      <c r="C58" s="20" t="s">
        <v>12</v>
      </c>
      <c r="D58" s="21" t="s">
        <v>13</v>
      </c>
      <c r="E58" s="21">
        <v>2010</v>
      </c>
      <c r="F58" s="24">
        <v>0.23196481874963401</v>
      </c>
      <c r="G58" s="24">
        <v>7.0035181250365702E-2</v>
      </c>
      <c r="H58" s="129" t="str">
        <f>Q58&amp;"DTF"</f>
        <v>ISDTF</v>
      </c>
      <c r="K58" s="10"/>
      <c r="L58" s="96"/>
      <c r="M58" s="96"/>
      <c r="N58" s="96"/>
      <c r="O58" s="96"/>
      <c r="Q58" s="88" t="s">
        <v>93</v>
      </c>
      <c r="AF58" s="44">
        <v>7</v>
      </c>
      <c r="AG58" s="44" t="s">
        <v>29</v>
      </c>
      <c r="AH58" s="44" t="s">
        <v>118</v>
      </c>
      <c r="AI58" s="44" t="s">
        <v>119</v>
      </c>
      <c r="AJ58" s="45" t="s">
        <v>17</v>
      </c>
      <c r="AK58" s="46" t="s">
        <v>120</v>
      </c>
      <c r="AL58" s="46"/>
      <c r="AM58" s="46"/>
      <c r="AN58" s="46"/>
    </row>
    <row r="59" spans="2:40">
      <c r="B59" s="17" t="s">
        <v>11</v>
      </c>
      <c r="C59" s="20" t="s">
        <v>12</v>
      </c>
      <c r="D59" s="21" t="s">
        <v>13</v>
      </c>
      <c r="E59" s="21">
        <v>2010</v>
      </c>
      <c r="F59" s="24">
        <v>0</v>
      </c>
      <c r="G59" s="24">
        <v>0</v>
      </c>
      <c r="H59" s="129" t="str">
        <f>Q59&amp;"DFL"</f>
        <v>ISDFL</v>
      </c>
      <c r="K59" s="10"/>
      <c r="L59" s="96"/>
      <c r="M59" s="96"/>
      <c r="N59" s="96"/>
      <c r="O59" s="96"/>
      <c r="Q59" s="88" t="s">
        <v>93</v>
      </c>
      <c r="AF59" s="44">
        <v>8</v>
      </c>
      <c r="AG59" s="44" t="s">
        <v>30</v>
      </c>
      <c r="AH59" s="44" t="s">
        <v>121</v>
      </c>
      <c r="AI59" s="44" t="s">
        <v>122</v>
      </c>
      <c r="AJ59" s="46" t="s">
        <v>123</v>
      </c>
      <c r="AK59" s="46" t="s">
        <v>124</v>
      </c>
      <c r="AL59" s="46"/>
      <c r="AM59" s="46"/>
      <c r="AN59" s="46"/>
    </row>
    <row r="60" spans="2:40">
      <c r="B60" s="18" t="s">
        <v>11</v>
      </c>
      <c r="C60" s="22" t="s">
        <v>12</v>
      </c>
      <c r="D60" s="23" t="s">
        <v>13</v>
      </c>
      <c r="E60" s="21">
        <v>2010</v>
      </c>
      <c r="F60" s="24">
        <v>0.38092107605461201</v>
      </c>
      <c r="G60" s="24">
        <v>0.115008287667809</v>
      </c>
      <c r="H60" s="130" t="str">
        <f>Q60&amp;"DMT"</f>
        <v>IMDMT</v>
      </c>
      <c r="K60" s="10"/>
      <c r="L60" s="96">
        <f>F60/$D186</f>
        <v>0.7680954263232922</v>
      </c>
      <c r="M60" s="96">
        <f>G60/$D186</f>
        <v>0.2319045736767078</v>
      </c>
      <c r="N60" s="96"/>
      <c r="O60" s="96"/>
      <c r="Q60" t="s">
        <v>27</v>
      </c>
      <c r="R60" s="97"/>
      <c r="AF60" s="44">
        <v>9</v>
      </c>
      <c r="AG60" s="44" t="s">
        <v>31</v>
      </c>
      <c r="AH60" s="44" t="s">
        <v>89</v>
      </c>
      <c r="AI60" s="44" t="s">
        <v>98</v>
      </c>
      <c r="AJ60" s="45" t="s">
        <v>99</v>
      </c>
      <c r="AK60" s="46" t="s">
        <v>100</v>
      </c>
      <c r="AL60" s="46"/>
      <c r="AM60" s="46"/>
      <c r="AN60" s="46"/>
    </row>
    <row r="61" spans="2:40">
      <c r="B61" s="17" t="s">
        <v>11</v>
      </c>
      <c r="C61" s="20" t="s">
        <v>12</v>
      </c>
      <c r="D61" s="21" t="s">
        <v>13</v>
      </c>
      <c r="E61" s="21">
        <v>2010</v>
      </c>
      <c r="F61" s="24">
        <v>0.971170077241444</v>
      </c>
      <c r="G61" s="24">
        <v>0.29321719022378001</v>
      </c>
      <c r="H61" s="129" t="str">
        <f>Q61&amp;"DHT"</f>
        <v>IMDHT</v>
      </c>
      <c r="K61" s="10"/>
      <c r="L61" s="96"/>
      <c r="M61" s="96"/>
      <c r="N61" s="96"/>
      <c r="O61" s="96"/>
      <c r="Q61" s="88" t="s">
        <v>27</v>
      </c>
      <c r="AF61" s="44">
        <v>10</v>
      </c>
      <c r="AG61" s="44" t="s">
        <v>32</v>
      </c>
      <c r="AH61" s="44" t="s">
        <v>101</v>
      </c>
      <c r="AI61" s="44" t="s">
        <v>102</v>
      </c>
      <c r="AJ61" s="45" t="s">
        <v>103</v>
      </c>
      <c r="AK61" s="46" t="s">
        <v>104</v>
      </c>
      <c r="AL61" s="46"/>
      <c r="AM61" s="46"/>
      <c r="AN61" s="46"/>
    </row>
    <row r="62" spans="2:40">
      <c r="B62" s="17" t="s">
        <v>11</v>
      </c>
      <c r="C62" s="20" t="s">
        <v>12</v>
      </c>
      <c r="D62" s="21" t="s">
        <v>13</v>
      </c>
      <c r="E62" s="21">
        <v>2010</v>
      </c>
      <c r="F62" s="24">
        <v>0.60676404968371001</v>
      </c>
      <c r="G62" s="24">
        <v>0.183195151854774</v>
      </c>
      <c r="H62" s="129" t="str">
        <f>Q62&amp;"DRH"</f>
        <v>IMDRH</v>
      </c>
      <c r="K62" s="10"/>
      <c r="L62" s="96"/>
      <c r="M62" s="96"/>
      <c r="N62" s="96"/>
      <c r="O62" s="96"/>
      <c r="Q62" s="88" t="s">
        <v>27</v>
      </c>
      <c r="AF62" s="44">
        <v>11</v>
      </c>
      <c r="AG62" s="44" t="s">
        <v>58</v>
      </c>
      <c r="AH62" s="44" t="s">
        <v>105</v>
      </c>
      <c r="AI62" s="44" t="s">
        <v>106</v>
      </c>
      <c r="AJ62" s="45" t="s">
        <v>33</v>
      </c>
      <c r="AK62" s="46" t="s">
        <v>107</v>
      </c>
      <c r="AL62" s="46"/>
      <c r="AM62" s="46"/>
      <c r="AN62" s="46"/>
    </row>
    <row r="63" spans="2:40">
      <c r="B63" s="17" t="s">
        <v>11</v>
      </c>
      <c r="C63" s="20" t="s">
        <v>12</v>
      </c>
      <c r="D63" s="21" t="s">
        <v>13</v>
      </c>
      <c r="E63" s="21">
        <v>2010</v>
      </c>
      <c r="F63" s="24">
        <v>0.73547148378801397</v>
      </c>
      <c r="G63" s="24">
        <v>0.22205470186909601</v>
      </c>
      <c r="H63" s="129" t="str">
        <f>Q63&amp;"DLA"</f>
        <v>IMDLA</v>
      </c>
      <c r="K63" s="10"/>
      <c r="L63" s="96"/>
      <c r="M63" s="96"/>
      <c r="N63" s="96"/>
      <c r="O63" s="96"/>
      <c r="Q63" s="88" t="s">
        <v>27</v>
      </c>
      <c r="AF63" s="44">
        <v>12</v>
      </c>
      <c r="AG63" s="44" t="s">
        <v>59</v>
      </c>
      <c r="AH63" s="44" t="s">
        <v>125</v>
      </c>
      <c r="AI63" s="44" t="s">
        <v>126</v>
      </c>
      <c r="AJ63" s="45" t="s">
        <v>127</v>
      </c>
      <c r="AK63" s="46" t="s">
        <v>128</v>
      </c>
      <c r="AL63" s="46"/>
      <c r="AM63" s="46"/>
      <c r="AN63" s="46"/>
    </row>
    <row r="64" spans="2:40">
      <c r="B64" s="17" t="s">
        <v>11</v>
      </c>
      <c r="C64" s="20" t="s">
        <v>12</v>
      </c>
      <c r="D64" s="21" t="s">
        <v>13</v>
      </c>
      <c r="E64" s="21">
        <v>2010</v>
      </c>
      <c r="F64" s="24">
        <v>2.9199070216460199</v>
      </c>
      <c r="G64" s="24">
        <v>0.88158289949956903</v>
      </c>
      <c r="H64" s="129" t="str">
        <f>Q64&amp;"DEM"</f>
        <v>IMDEM</v>
      </c>
      <c r="K64" s="10"/>
      <c r="L64" s="96"/>
      <c r="M64" s="96"/>
      <c r="N64" s="96"/>
      <c r="O64" s="96"/>
      <c r="Q64" s="88" t="s">
        <v>27</v>
      </c>
    </row>
    <row r="65" spans="2:18">
      <c r="B65" s="17" t="s">
        <v>11</v>
      </c>
      <c r="C65" s="20" t="s">
        <v>12</v>
      </c>
      <c r="D65" s="21" t="s">
        <v>13</v>
      </c>
      <c r="E65" s="21">
        <v>2010</v>
      </c>
      <c r="F65" s="24">
        <v>0</v>
      </c>
      <c r="G65" s="24">
        <v>0</v>
      </c>
      <c r="H65" s="129" t="str">
        <f>Q65&amp;"DTF"</f>
        <v>IMDTF</v>
      </c>
      <c r="K65" s="10"/>
      <c r="L65" s="96"/>
      <c r="M65" s="96"/>
      <c r="N65" s="96"/>
      <c r="O65" s="96"/>
      <c r="Q65" s="88" t="s">
        <v>27</v>
      </c>
    </row>
    <row r="66" spans="2:18">
      <c r="B66" s="17" t="s">
        <v>11</v>
      </c>
      <c r="C66" s="20" t="s">
        <v>12</v>
      </c>
      <c r="D66" s="21" t="s">
        <v>13</v>
      </c>
      <c r="E66" s="21">
        <v>2010</v>
      </c>
      <c r="F66" s="24">
        <v>5.9400870889368199E-2</v>
      </c>
      <c r="G66" s="24">
        <v>1.7934403939317299E-2</v>
      </c>
      <c r="H66" s="129" t="str">
        <f>Q66&amp;"DFL"</f>
        <v>IMDFL</v>
      </c>
      <c r="K66" s="10"/>
      <c r="L66" s="96"/>
      <c r="M66" s="96"/>
      <c r="N66" s="96"/>
      <c r="O66" s="96"/>
      <c r="Q66" s="88" t="s">
        <v>27</v>
      </c>
    </row>
    <row r="67" spans="2:18">
      <c r="B67" t="s">
        <v>11</v>
      </c>
      <c r="C67" s="11" t="s">
        <v>12</v>
      </c>
      <c r="D67" s="12" t="s">
        <v>13</v>
      </c>
      <c r="E67" s="12">
        <v>2010</v>
      </c>
      <c r="F67" s="24">
        <v>4.3762699610478997</v>
      </c>
      <c r="G67" s="24">
        <v>1.34020409731307</v>
      </c>
      <c r="H67" s="130" t="str">
        <f>Q67&amp;"DMT"</f>
        <v>IUDMT</v>
      </c>
      <c r="K67" s="10"/>
      <c r="L67" s="96">
        <f>F67/$D194</f>
        <v>0.76555406643490764</v>
      </c>
      <c r="M67" s="96">
        <f>G67/$D194</f>
        <v>0.23444593356509241</v>
      </c>
      <c r="N67" s="96"/>
      <c r="O67" s="96"/>
      <c r="Q67" t="s">
        <v>32</v>
      </c>
    </row>
    <row r="68" spans="2:18">
      <c r="B68" t="s">
        <v>11</v>
      </c>
      <c r="C68" s="11" t="s">
        <v>12</v>
      </c>
      <c r="D68" s="12" t="s">
        <v>13</v>
      </c>
      <c r="E68" s="12">
        <v>2010</v>
      </c>
      <c r="F68" s="24">
        <v>0</v>
      </c>
      <c r="G68" s="24">
        <v>0</v>
      </c>
      <c r="H68" s="129" t="str">
        <f>Q68&amp;"DHT"</f>
        <v>IUDHT</v>
      </c>
      <c r="K68" s="10"/>
      <c r="L68" s="96"/>
      <c r="M68" s="96"/>
      <c r="N68" s="96"/>
      <c r="O68" s="96"/>
      <c r="Q68" s="88" t="s">
        <v>32</v>
      </c>
      <c r="R68" s="97"/>
    </row>
    <row r="69" spans="2:18">
      <c r="B69" t="s">
        <v>11</v>
      </c>
      <c r="C69" s="11" t="s">
        <v>12</v>
      </c>
      <c r="D69" s="12" t="s">
        <v>13</v>
      </c>
      <c r="E69" s="12">
        <v>2010</v>
      </c>
      <c r="F69" s="24">
        <v>14.1393438320701</v>
      </c>
      <c r="G69" s="24">
        <v>4.3300817147306896</v>
      </c>
      <c r="H69" s="129" t="str">
        <f>Q69&amp;"DRH"</f>
        <v>IUDRH</v>
      </c>
      <c r="K69" s="10"/>
      <c r="L69" s="96"/>
      <c r="M69" s="96"/>
      <c r="N69" s="96"/>
      <c r="O69" s="96"/>
      <c r="Q69" s="88" t="s">
        <v>32</v>
      </c>
    </row>
    <row r="70" spans="2:18">
      <c r="B70" t="s">
        <v>11</v>
      </c>
      <c r="C70" s="11" t="s">
        <v>12</v>
      </c>
      <c r="D70" s="12" t="s">
        <v>13</v>
      </c>
      <c r="E70" s="12">
        <v>2010</v>
      </c>
      <c r="F70" s="24">
        <v>40.520804454666902</v>
      </c>
      <c r="G70" s="24">
        <v>12.4092317521387</v>
      </c>
      <c r="H70" s="129" t="str">
        <f>Q70&amp;"DLA"</f>
        <v>IUDLA</v>
      </c>
      <c r="K70" s="10"/>
      <c r="L70" s="96"/>
      <c r="M70" s="96"/>
      <c r="N70" s="96"/>
      <c r="O70" s="96"/>
      <c r="Q70" s="88" t="s">
        <v>32</v>
      </c>
    </row>
    <row r="71" spans="2:18">
      <c r="B71" t="s">
        <v>11</v>
      </c>
      <c r="C71" s="11" t="s">
        <v>12</v>
      </c>
      <c r="D71" s="12" t="s">
        <v>13</v>
      </c>
      <c r="E71" s="12">
        <v>2010</v>
      </c>
      <c r="F71" s="24">
        <v>25.3254911431744</v>
      </c>
      <c r="G71" s="24">
        <v>7.7557662801087801</v>
      </c>
      <c r="H71" s="129" t="str">
        <f>Q71&amp;"DEM"</f>
        <v>IUDEM</v>
      </c>
      <c r="K71" s="10"/>
      <c r="L71" s="96"/>
      <c r="M71" s="96"/>
      <c r="N71" s="96"/>
      <c r="O71" s="96"/>
      <c r="Q71" s="88" t="s">
        <v>32</v>
      </c>
    </row>
    <row r="72" spans="2:18">
      <c r="B72" t="s">
        <v>11</v>
      </c>
      <c r="C72" s="11" t="s">
        <v>12</v>
      </c>
      <c r="D72" s="12" t="s">
        <v>13</v>
      </c>
      <c r="E72" s="12">
        <v>2010</v>
      </c>
      <c r="F72" s="24">
        <v>0</v>
      </c>
      <c r="G72" s="24">
        <v>0</v>
      </c>
      <c r="H72" s="129" t="str">
        <f>Q72&amp;"DTF"</f>
        <v>IUDTF</v>
      </c>
      <c r="K72" s="10"/>
      <c r="L72" s="96"/>
      <c r="M72" s="96"/>
      <c r="N72" s="96"/>
      <c r="O72" s="96"/>
      <c r="Q72" s="88" t="s">
        <v>32</v>
      </c>
    </row>
    <row r="73" spans="2:18">
      <c r="B73" t="s">
        <v>11</v>
      </c>
      <c r="C73" s="11" t="s">
        <v>12</v>
      </c>
      <c r="D73" s="12" t="s">
        <v>13</v>
      </c>
      <c r="E73" s="12">
        <v>2010</v>
      </c>
      <c r="F73" s="24">
        <v>5.6496630001858998E-2</v>
      </c>
      <c r="G73" s="24">
        <v>1.7301723999389999E-2</v>
      </c>
      <c r="H73" s="129" t="str">
        <f>Q73&amp;"DFL"</f>
        <v>IUDFL</v>
      </c>
      <c r="K73" s="10"/>
      <c r="L73" s="96"/>
      <c r="M73" s="96"/>
      <c r="N73" s="96"/>
      <c r="O73" s="96"/>
      <c r="Q73" s="88" t="s">
        <v>32</v>
      </c>
    </row>
    <row r="74" spans="2:18">
      <c r="B74" t="s">
        <v>11</v>
      </c>
      <c r="C74" s="11" t="s">
        <v>12</v>
      </c>
      <c r="D74" s="12" t="s">
        <v>13</v>
      </c>
      <c r="E74" s="12">
        <v>2010</v>
      </c>
      <c r="F74" s="24">
        <v>2.7481657126419798</v>
      </c>
      <c r="G74" s="24">
        <v>0.72713545675479996</v>
      </c>
      <c r="H74" s="130" t="str">
        <f>Q74&amp;"DMT"</f>
        <v>INDMT</v>
      </c>
      <c r="K74" s="10"/>
      <c r="L74" s="96">
        <f>F76/$D204</f>
        <v>0.79077051993136727</v>
      </c>
      <c r="M74" s="96">
        <f>G74/$D202</f>
        <v>0.20922948006863284</v>
      </c>
      <c r="N74" s="96"/>
      <c r="O74" s="96"/>
      <c r="Q74" t="s">
        <v>58</v>
      </c>
    </row>
    <row r="75" spans="2:18">
      <c r="B75" t="s">
        <v>11</v>
      </c>
      <c r="C75" s="11" t="s">
        <v>12</v>
      </c>
      <c r="D75" s="12" t="s">
        <v>13</v>
      </c>
      <c r="E75" s="12">
        <v>2010</v>
      </c>
      <c r="F75" s="24">
        <v>5.33849364808699E-2</v>
      </c>
      <c r="G75" s="24">
        <v>1.41250871420432E-2</v>
      </c>
      <c r="H75" s="129" t="str">
        <f>Q75&amp;"DHT"</f>
        <v>INDHT</v>
      </c>
      <c r="K75" s="10"/>
      <c r="L75" s="96"/>
      <c r="M75" s="96"/>
      <c r="N75" s="96"/>
      <c r="O75" s="96"/>
      <c r="Q75" s="88" t="s">
        <v>58</v>
      </c>
    </row>
    <row r="76" spans="2:18">
      <c r="B76" t="s">
        <v>11</v>
      </c>
      <c r="C76" s="11" t="s">
        <v>12</v>
      </c>
      <c r="D76" s="12" t="s">
        <v>13</v>
      </c>
      <c r="E76" s="12">
        <v>2010</v>
      </c>
      <c r="F76" s="24">
        <v>0.12644732284045801</v>
      </c>
      <c r="G76" s="24">
        <v>3.3456618509597198E-2</v>
      </c>
      <c r="H76" s="129" t="str">
        <f>Q76&amp;"DRH"</f>
        <v>INDRH</v>
      </c>
      <c r="K76" s="10"/>
      <c r="L76" s="88"/>
      <c r="O76"/>
      <c r="Q76" s="88" t="s">
        <v>58</v>
      </c>
      <c r="R76" s="97"/>
    </row>
    <row r="77" spans="2:18">
      <c r="B77" t="s">
        <v>11</v>
      </c>
      <c r="C77" s="11" t="s">
        <v>12</v>
      </c>
      <c r="D77" s="12" t="s">
        <v>13</v>
      </c>
      <c r="E77" s="12">
        <v>2010</v>
      </c>
      <c r="F77" s="24">
        <v>0.56568584933869903</v>
      </c>
      <c r="G77" s="24">
        <v>0.14967446706231699</v>
      </c>
      <c r="H77" s="129" t="str">
        <f>Q77&amp;"DLA"</f>
        <v>INDLA</v>
      </c>
      <c r="K77" s="10"/>
      <c r="L77" s="96"/>
      <c r="M77" s="96"/>
      <c r="N77" s="96"/>
      <c r="O77" s="96"/>
      <c r="Q77" s="88" t="s">
        <v>58</v>
      </c>
    </row>
    <row r="78" spans="2:18">
      <c r="B78" t="s">
        <v>11</v>
      </c>
      <c r="C78" s="11" t="s">
        <v>12</v>
      </c>
      <c r="D78" s="12" t="s">
        <v>13</v>
      </c>
      <c r="E78" s="12">
        <v>2010</v>
      </c>
      <c r="F78" s="24">
        <v>1.92998636924871</v>
      </c>
      <c r="G78" s="24">
        <v>0.510653893132616</v>
      </c>
      <c r="H78" s="129" t="str">
        <f>Q78&amp;"DEM"</f>
        <v>INDEM</v>
      </c>
      <c r="K78" s="10"/>
      <c r="L78" s="96"/>
      <c r="M78" s="96"/>
      <c r="N78" s="96"/>
      <c r="O78" s="96"/>
      <c r="Q78" s="88" t="s">
        <v>58</v>
      </c>
    </row>
    <row r="79" spans="2:18">
      <c r="B79" t="s">
        <v>11</v>
      </c>
      <c r="C79" s="11" t="s">
        <v>12</v>
      </c>
      <c r="D79" s="12" t="s">
        <v>13</v>
      </c>
      <c r="E79" s="12">
        <v>2010</v>
      </c>
      <c r="F79" s="24">
        <v>0</v>
      </c>
      <c r="G79" s="24">
        <v>0</v>
      </c>
      <c r="H79" s="129" t="str">
        <f>Q79&amp;"DTF"</f>
        <v>INDTF</v>
      </c>
      <c r="K79" s="10"/>
      <c r="L79" s="96"/>
      <c r="M79" s="96"/>
      <c r="N79" s="96"/>
      <c r="O79" s="96"/>
      <c r="Q79" s="88" t="s">
        <v>58</v>
      </c>
    </row>
    <row r="80" spans="2:18">
      <c r="B80" t="s">
        <v>11</v>
      </c>
      <c r="C80" s="11" t="s">
        <v>12</v>
      </c>
      <c r="D80" s="12" t="s">
        <v>13</v>
      </c>
      <c r="E80" s="12">
        <v>2010</v>
      </c>
      <c r="F80" s="24">
        <v>4.3395670984989601E-2</v>
      </c>
      <c r="G80" s="24">
        <v>1.1482033597062799E-2</v>
      </c>
      <c r="H80" s="129" t="str">
        <f>Q80&amp;"DFL"</f>
        <v>INDFL</v>
      </c>
      <c r="K80" s="10"/>
      <c r="L80" s="96"/>
      <c r="M80" s="96"/>
      <c r="N80" s="96"/>
      <c r="O80" s="96"/>
      <c r="Q80" s="88" t="s">
        <v>58</v>
      </c>
    </row>
    <row r="81" spans="2:19">
      <c r="B81" t="s">
        <v>11</v>
      </c>
      <c r="C81" s="11" t="s">
        <v>12</v>
      </c>
      <c r="D81" s="12" t="s">
        <v>13</v>
      </c>
      <c r="E81" s="12">
        <v>2010</v>
      </c>
      <c r="F81" s="24">
        <v>1.7226363009794201</v>
      </c>
      <c r="G81" s="24">
        <v>0.52010104902057896</v>
      </c>
      <c r="H81" s="130" t="str">
        <f>Q81&amp;"DMT"</f>
        <v>IWDMT</v>
      </c>
      <c r="K81" s="10"/>
      <c r="L81" s="96">
        <f>F81/$D210</f>
        <v>0.76809542632329231</v>
      </c>
      <c r="M81" s="96">
        <f>G81/$D210</f>
        <v>0.23190457367670769</v>
      </c>
      <c r="N81" s="96"/>
      <c r="O81" s="96"/>
      <c r="Q81" t="s">
        <v>108</v>
      </c>
    </row>
    <row r="82" spans="2:19">
      <c r="B82" t="s">
        <v>11</v>
      </c>
      <c r="C82" s="11" t="s">
        <v>12</v>
      </c>
      <c r="D82" s="12" t="s">
        <v>13</v>
      </c>
      <c r="E82" s="12">
        <v>2010</v>
      </c>
      <c r="F82" s="24">
        <v>0</v>
      </c>
      <c r="G82" s="24">
        <v>0</v>
      </c>
      <c r="H82" s="129" t="str">
        <f>Q82&amp;"DHT"</f>
        <v>IWDHT</v>
      </c>
      <c r="K82" s="10"/>
      <c r="Q82" s="88" t="s">
        <v>108</v>
      </c>
    </row>
    <row r="83" spans="2:19">
      <c r="B83" t="s">
        <v>11</v>
      </c>
      <c r="C83" s="11" t="s">
        <v>12</v>
      </c>
      <c r="D83" s="12" t="s">
        <v>13</v>
      </c>
      <c r="E83" s="12">
        <v>2010</v>
      </c>
      <c r="F83" s="24">
        <v>0.64290163254829302</v>
      </c>
      <c r="G83" s="24">
        <v>0.19410586745170699</v>
      </c>
      <c r="H83" s="129" t="str">
        <f>Q83&amp;"DRH"</f>
        <v>IWDRH</v>
      </c>
      <c r="K83" s="10"/>
      <c r="Q83" s="88" t="s">
        <v>108</v>
      </c>
    </row>
    <row r="84" spans="2:19">
      <c r="B84" t="s">
        <v>11</v>
      </c>
      <c r="C84" s="11" t="s">
        <v>12</v>
      </c>
      <c r="D84" s="12" t="s">
        <v>13</v>
      </c>
      <c r="E84" s="12">
        <v>2010</v>
      </c>
      <c r="F84" s="24">
        <v>0.39649085906808401</v>
      </c>
      <c r="G84" s="24">
        <v>0.11970914093191599</v>
      </c>
      <c r="H84" s="129" t="str">
        <f>Q84&amp;"DLA"</f>
        <v>IWDLA</v>
      </c>
      <c r="I84" s="88"/>
      <c r="K84" s="10"/>
      <c r="Q84" s="88" t="s">
        <v>108</v>
      </c>
      <c r="R84" s="97"/>
    </row>
    <row r="85" spans="2:19">
      <c r="B85" t="s">
        <v>11</v>
      </c>
      <c r="C85" s="11" t="s">
        <v>12</v>
      </c>
      <c r="D85" s="12" t="s">
        <v>13</v>
      </c>
      <c r="E85" s="12">
        <v>2010</v>
      </c>
      <c r="F85" s="24">
        <v>1.3877180067382899</v>
      </c>
      <c r="G85" s="24">
        <v>0.41898199326170699</v>
      </c>
      <c r="H85" s="129" t="str">
        <f>Q85&amp;"DEM"</f>
        <v>IWDEM</v>
      </c>
      <c r="I85" s="88"/>
      <c r="K85" s="10"/>
      <c r="Q85" s="88" t="s">
        <v>108</v>
      </c>
    </row>
    <row r="86" spans="2:19">
      <c r="B86" t="s">
        <v>11</v>
      </c>
      <c r="C86" s="11" t="s">
        <v>12</v>
      </c>
      <c r="D86" s="12" t="s">
        <v>13</v>
      </c>
      <c r="E86" s="12">
        <v>2010</v>
      </c>
      <c r="F86" s="24">
        <v>0.222363625920593</v>
      </c>
      <c r="G86" s="24">
        <v>6.7136374079406799E-2</v>
      </c>
      <c r="H86" s="129" t="str">
        <f>Q86&amp;"DTF"</f>
        <v>IWDTF</v>
      </c>
      <c r="I86" s="88"/>
      <c r="K86" s="10"/>
      <c r="Q86" s="88" t="s">
        <v>108</v>
      </c>
      <c r="R86" s="98"/>
    </row>
    <row r="87" spans="2:19">
      <c r="B87" t="s">
        <v>11</v>
      </c>
      <c r="C87" s="11" t="s">
        <v>12</v>
      </c>
      <c r="D87" s="12" t="s">
        <v>13</v>
      </c>
      <c r="E87" s="12">
        <v>2010</v>
      </c>
      <c r="F87" s="24">
        <v>0</v>
      </c>
      <c r="G87" s="24">
        <v>0</v>
      </c>
      <c r="H87" s="129" t="str">
        <f>Q87&amp;"DFL"</f>
        <v>IWDFL</v>
      </c>
      <c r="I87" s="88"/>
      <c r="K87" s="10"/>
      <c r="Q87" s="88" t="s">
        <v>108</v>
      </c>
    </row>
    <row r="88" spans="2:19">
      <c r="B88" s="88" t="s">
        <v>11</v>
      </c>
      <c r="C88" s="89" t="s">
        <v>12</v>
      </c>
      <c r="D88" s="12" t="s">
        <v>13</v>
      </c>
      <c r="E88" s="12">
        <v>2010</v>
      </c>
      <c r="F88" s="24">
        <v>0.40992496145028501</v>
      </c>
      <c r="G88" s="24">
        <v>0.123765186156123</v>
      </c>
      <c r="H88" s="130" t="str">
        <f>Q88&amp;"DMT"</f>
        <v>IIDMT</v>
      </c>
      <c r="I88" s="88"/>
      <c r="K88" s="10"/>
      <c r="Q88" t="s">
        <v>217</v>
      </c>
    </row>
    <row r="89" spans="2:19">
      <c r="B89" s="88" t="s">
        <v>11</v>
      </c>
      <c r="C89" s="89" t="s">
        <v>12</v>
      </c>
      <c r="D89" s="12" t="s">
        <v>13</v>
      </c>
      <c r="E89" s="12">
        <v>2010</v>
      </c>
      <c r="F89" s="24">
        <v>8.1407901506683297E-2</v>
      </c>
      <c r="G89" s="24">
        <v>2.4578801078391801E-2</v>
      </c>
      <c r="H89" s="129" t="str">
        <f>Q89&amp;"DHT"</f>
        <v>IIDHT</v>
      </c>
      <c r="I89" s="88"/>
      <c r="J89" s="88"/>
      <c r="K89" s="10"/>
      <c r="L89" s="88"/>
      <c r="Q89" s="88" t="s">
        <v>217</v>
      </c>
    </row>
    <row r="90" spans="2:19">
      <c r="B90" s="88" t="s">
        <v>11</v>
      </c>
      <c r="C90" s="89" t="s">
        <v>12</v>
      </c>
      <c r="D90" s="12" t="s">
        <v>13</v>
      </c>
      <c r="E90" s="12">
        <v>2010</v>
      </c>
      <c r="F90" s="24">
        <v>0.17552072944616601</v>
      </c>
      <c r="G90" s="24">
        <v>5.2993493436719698E-2</v>
      </c>
      <c r="H90" s="129" t="str">
        <f>Q90&amp;"DRH"</f>
        <v>IIDRH</v>
      </c>
      <c r="I90" s="88"/>
      <c r="J90" s="88"/>
      <c r="K90" s="10"/>
      <c r="L90" s="88"/>
      <c r="Q90" s="88" t="s">
        <v>217</v>
      </c>
    </row>
    <row r="91" spans="2:19">
      <c r="B91" s="88" t="s">
        <v>11</v>
      </c>
      <c r="C91" s="89" t="s">
        <v>12</v>
      </c>
      <c r="D91" s="12" t="s">
        <v>13</v>
      </c>
      <c r="E91" s="12">
        <v>2010</v>
      </c>
      <c r="F91" s="24">
        <v>0.25367644536932399</v>
      </c>
      <c r="G91" s="24">
        <v>7.6590389551980595E-2</v>
      </c>
      <c r="H91" s="129" t="str">
        <f>Q91&amp;"DLA"</f>
        <v>IIDLA</v>
      </c>
      <c r="I91" s="88"/>
      <c r="J91" s="88"/>
      <c r="K91" s="10"/>
      <c r="L91" s="88"/>
      <c r="Q91" s="88" t="s">
        <v>217</v>
      </c>
    </row>
    <row r="92" spans="2:19">
      <c r="B92" s="88" t="s">
        <v>11</v>
      </c>
      <c r="C92" s="89" t="s">
        <v>12</v>
      </c>
      <c r="D92" s="12" t="s">
        <v>13</v>
      </c>
      <c r="E92" s="12">
        <v>2010</v>
      </c>
      <c r="F92" s="24">
        <v>1.0994341825140801</v>
      </c>
      <c r="G92" s="24">
        <v>0.33194288970315</v>
      </c>
      <c r="H92" s="129" t="str">
        <f>Q92&amp;"DEM"</f>
        <v>IIDEM</v>
      </c>
      <c r="I92" s="88"/>
      <c r="J92" s="88"/>
      <c r="K92" s="10"/>
      <c r="L92" s="88"/>
      <c r="Q92" s="88" t="s">
        <v>217</v>
      </c>
      <c r="R92" s="97"/>
    </row>
    <row r="93" spans="2:19">
      <c r="B93" s="88" t="s">
        <v>11</v>
      </c>
      <c r="C93" s="89" t="s">
        <v>12</v>
      </c>
      <c r="D93" s="12" t="s">
        <v>13</v>
      </c>
      <c r="E93" s="12">
        <v>2010</v>
      </c>
      <c r="F93" s="24">
        <v>0</v>
      </c>
      <c r="G93" s="24">
        <v>0</v>
      </c>
      <c r="H93" s="129" t="str">
        <f>Q93&amp;"DTF"</f>
        <v>IIDTF</v>
      </c>
      <c r="I93" s="88"/>
      <c r="J93" s="88"/>
      <c r="K93" s="10"/>
      <c r="L93" s="88"/>
      <c r="Q93" s="88" t="s">
        <v>217</v>
      </c>
    </row>
    <row r="94" spans="2:19">
      <c r="B94" s="88" t="s">
        <v>11</v>
      </c>
      <c r="C94" s="89" t="s">
        <v>12</v>
      </c>
      <c r="D94" s="12" t="s">
        <v>13</v>
      </c>
      <c r="E94" s="12">
        <v>2010</v>
      </c>
      <c r="F94" s="24">
        <v>2.66037847604358E-2</v>
      </c>
      <c r="G94" s="24">
        <v>8.0322563468291901E-3</v>
      </c>
      <c r="H94" s="129" t="str">
        <f>Q94&amp;"DFL"</f>
        <v>IIDFL</v>
      </c>
      <c r="I94" s="88"/>
      <c r="J94" s="88"/>
      <c r="K94" s="10"/>
      <c r="L94" s="88"/>
      <c r="Q94" s="88" t="s">
        <v>217</v>
      </c>
    </row>
    <row r="95" spans="2:19">
      <c r="B95" s="88"/>
      <c r="C95" s="88"/>
      <c r="D95" s="88"/>
      <c r="E95" s="88"/>
      <c r="F95" s="88"/>
      <c r="G95" s="88"/>
      <c r="H95" s="88"/>
      <c r="I95" s="88"/>
      <c r="J95" s="88"/>
      <c r="K95" s="10"/>
      <c r="L95" s="88"/>
      <c r="Q95" s="88"/>
    </row>
    <row r="96" spans="2:19">
      <c r="B96" s="88"/>
      <c r="C96" s="88"/>
      <c r="D96" s="88"/>
      <c r="E96" s="88"/>
      <c r="F96" s="88"/>
      <c r="G96" s="88"/>
      <c r="H96" s="88"/>
      <c r="I96" s="88"/>
      <c r="J96" s="88"/>
      <c r="K96" s="10"/>
      <c r="L96" s="88"/>
      <c r="Q96" s="88"/>
      <c r="S96" s="19"/>
    </row>
    <row r="97" spans="1:17">
      <c r="B97" s="88"/>
      <c r="C97" s="88"/>
      <c r="D97" s="88"/>
      <c r="E97" s="88"/>
      <c r="F97" s="88"/>
      <c r="G97" s="88"/>
      <c r="H97" s="88"/>
      <c r="I97" s="88"/>
      <c r="J97" s="88"/>
      <c r="K97" s="10"/>
      <c r="L97" s="88"/>
      <c r="Q97" s="88"/>
    </row>
    <row r="98" spans="1:17">
      <c r="B98" s="88"/>
      <c r="C98" s="88"/>
      <c r="D98" s="88"/>
      <c r="E98" s="88"/>
      <c r="F98" s="88"/>
      <c r="G98" s="88"/>
      <c r="H98" s="88"/>
      <c r="I98" s="88"/>
      <c r="J98" s="88"/>
      <c r="K98" s="10"/>
      <c r="L98" s="88"/>
      <c r="Q98" s="88"/>
    </row>
    <row r="99" spans="1:17">
      <c r="B99" s="88"/>
      <c r="C99" s="88"/>
      <c r="D99" s="88"/>
      <c r="E99" s="88"/>
      <c r="F99" s="88"/>
      <c r="G99" s="88"/>
      <c r="H99" s="88"/>
      <c r="I99" s="88"/>
      <c r="J99" s="88"/>
      <c r="K99" s="10"/>
      <c r="L99" s="88"/>
      <c r="Q99" s="88"/>
    </row>
    <row r="100" spans="1:17">
      <c r="A100" s="88"/>
      <c r="B100" s="88"/>
      <c r="C100" s="88"/>
      <c r="D100" s="88"/>
      <c r="E100" s="88"/>
      <c r="F100" s="88"/>
      <c r="G100" s="88"/>
      <c r="H100" s="88"/>
      <c r="I100" s="88"/>
      <c r="J100" s="88"/>
      <c r="K100" s="10"/>
      <c r="L100" s="88"/>
      <c r="Q100" s="88"/>
    </row>
    <row r="101" spans="1:17" s="88" customFormat="1">
      <c r="K101" s="10"/>
    </row>
    <row r="102" spans="1:17" s="88" customFormat="1">
      <c r="B102" s="37" t="s">
        <v>5</v>
      </c>
      <c r="K102" s="10"/>
    </row>
    <row r="103" spans="1:17" s="88" customFormat="1">
      <c r="B103" s="37" t="s">
        <v>6</v>
      </c>
      <c r="K103" s="10"/>
    </row>
    <row r="104" spans="1:17" s="88" customFormat="1">
      <c r="B104" s="37" t="s">
        <v>7</v>
      </c>
      <c r="K104" s="10"/>
    </row>
    <row r="105" spans="1:17" s="88" customFormat="1">
      <c r="B105" s="37" t="s">
        <v>15</v>
      </c>
      <c r="K105" s="10"/>
    </row>
    <row r="106" spans="1:17" s="88" customFormat="1">
      <c r="B106" s="37" t="s">
        <v>189</v>
      </c>
      <c r="K106" s="10"/>
    </row>
    <row r="107" spans="1:17" s="88" customFormat="1">
      <c r="B107" s="37" t="s">
        <v>86</v>
      </c>
      <c r="K107" s="10"/>
    </row>
    <row r="108" spans="1:17" s="88" customFormat="1">
      <c r="B108" s="37" t="s">
        <v>223</v>
      </c>
      <c r="K108" s="10"/>
    </row>
    <row r="109" spans="1:17" s="88" customFormat="1">
      <c r="B109" s="37" t="s">
        <v>224</v>
      </c>
      <c r="K109" s="10"/>
    </row>
    <row r="110" spans="1:17" s="88" customFormat="1">
      <c r="B110" s="37" t="s">
        <v>206</v>
      </c>
      <c r="K110" s="10"/>
    </row>
    <row r="111" spans="1:17" s="88" customFormat="1">
      <c r="B111" s="37" t="s">
        <v>208</v>
      </c>
      <c r="K111" s="10"/>
    </row>
    <row r="112" spans="1:17" s="88" customFormat="1">
      <c r="B112" s="37" t="s">
        <v>33</v>
      </c>
      <c r="K112" s="10"/>
    </row>
    <row r="113" spans="1:34" s="88" customFormat="1">
      <c r="B113" s="37" t="s">
        <v>113</v>
      </c>
      <c r="K113" s="10"/>
    </row>
    <row r="114" spans="1:34" s="88" customFormat="1">
      <c r="B114" s="37" t="s">
        <v>220</v>
      </c>
      <c r="K114" s="10"/>
    </row>
    <row r="115" spans="1:34" s="88" customFormat="1">
      <c r="K115" s="10"/>
    </row>
    <row r="116" spans="1:34" s="88" customFormat="1">
      <c r="B116"/>
      <c r="C116"/>
      <c r="D116"/>
      <c r="E116"/>
      <c r="F116"/>
      <c r="G116"/>
      <c r="H116"/>
      <c r="I116"/>
      <c r="J116"/>
      <c r="K116" s="14"/>
      <c r="L116"/>
      <c r="Q116"/>
    </row>
    <row r="117" spans="1:34" s="88" customFormat="1">
      <c r="B117"/>
      <c r="C117"/>
      <c r="D117"/>
      <c r="E117"/>
      <c r="F117"/>
      <c r="G117"/>
      <c r="H117"/>
      <c r="I117"/>
      <c r="J117"/>
      <c r="K117" s="14"/>
      <c r="L117"/>
      <c r="Q117"/>
    </row>
    <row r="118" spans="1:34" s="88" customFormat="1">
      <c r="B118"/>
      <c r="C118"/>
      <c r="D118"/>
      <c r="E118"/>
      <c r="F118"/>
      <c r="G118"/>
      <c r="H118"/>
      <c r="I118"/>
      <c r="J118"/>
      <c r="K118" s="14"/>
      <c r="Q118"/>
    </row>
    <row r="119" spans="1:34" s="88" customFormat="1">
      <c r="B119"/>
      <c r="C119"/>
      <c r="D119" s="89" t="s">
        <v>308</v>
      </c>
      <c r="E119"/>
      <c r="F119"/>
      <c r="G119"/>
      <c r="H119"/>
      <c r="I119"/>
      <c r="J119"/>
      <c r="K119" s="14"/>
      <c r="N119" s="89" t="s">
        <v>309</v>
      </c>
      <c r="Q119"/>
    </row>
    <row r="120" spans="1:34" s="88" customFormat="1">
      <c r="B120"/>
      <c r="C120"/>
      <c r="D120"/>
      <c r="E120"/>
      <c r="F120"/>
      <c r="G120"/>
      <c r="H120"/>
      <c r="I120"/>
      <c r="J120"/>
      <c r="K120" s="14"/>
      <c r="Q120"/>
    </row>
    <row r="121" spans="1:34" s="88" customFormat="1">
      <c r="B121"/>
      <c r="C121"/>
      <c r="D121" s="89">
        <v>2010</v>
      </c>
      <c r="E121" s="89">
        <v>2015</v>
      </c>
      <c r="F121" s="89">
        <v>2020</v>
      </c>
      <c r="G121" s="89">
        <v>2025</v>
      </c>
      <c r="H121" s="89">
        <v>2030</v>
      </c>
      <c r="I121" s="89">
        <v>2040</v>
      </c>
      <c r="J121" s="89">
        <v>2050</v>
      </c>
      <c r="K121" s="14"/>
      <c r="L121" s="89"/>
      <c r="M121" s="89">
        <v>2015</v>
      </c>
      <c r="N121" s="89">
        <v>2020</v>
      </c>
      <c r="O121" s="89">
        <v>2025</v>
      </c>
      <c r="P121" s="89">
        <v>2030</v>
      </c>
      <c r="Q121" s="89">
        <v>2040</v>
      </c>
      <c r="R121" s="89">
        <v>2050</v>
      </c>
      <c r="S121"/>
      <c r="T121"/>
      <c r="U121" s="67">
        <v>2015</v>
      </c>
      <c r="V121" s="67">
        <v>2020</v>
      </c>
      <c r="W121" s="67">
        <v>2025</v>
      </c>
      <c r="X121" s="89">
        <v>2030</v>
      </c>
      <c r="Y121" s="89">
        <v>2040</v>
      </c>
      <c r="Z121" s="89">
        <v>2050</v>
      </c>
      <c r="AA121"/>
      <c r="AB121"/>
      <c r="AC121" s="89" t="s">
        <v>228</v>
      </c>
      <c r="AD121"/>
      <c r="AE121"/>
      <c r="AF121"/>
      <c r="AG121"/>
      <c r="AH121"/>
    </row>
    <row r="122" spans="1:34" s="88" customFormat="1">
      <c r="B122" s="37" t="s">
        <v>5</v>
      </c>
      <c r="C122" s="13" t="str">
        <f t="shared" ref="C122:C128" si="0">H4</f>
        <v>IADMT</v>
      </c>
      <c r="D122" s="95">
        <f t="shared" ref="D122:D128" si="1">SUM(F4:G4)</f>
        <v>8.02562597580655</v>
      </c>
      <c r="E122" s="68">
        <f>D122*'Convergence programme'!$I$25/100</f>
        <v>7.8707528487848322</v>
      </c>
      <c r="F122" s="68">
        <f>D122*'Convergence programme'!$N$25/100</f>
        <v>9.222860584058413</v>
      </c>
      <c r="G122" s="68">
        <f>D122*'Convergence programme'!$S$25/100</f>
        <v>10.123385195447559</v>
      </c>
      <c r="H122" s="68">
        <f>D122*'Convergence programme'!$X$25/100</f>
        <v>10.99970040187741</v>
      </c>
      <c r="I122" s="68">
        <f>D122*'Convergence programme'!$AH$25/100</f>
        <v>12.769559029685441</v>
      </c>
      <c r="J122" s="68">
        <f>D122*'Convergence programme'!$AR$25/100</f>
        <v>14.293747528301145</v>
      </c>
      <c r="K122" s="14"/>
      <c r="L122"/>
      <c r="M122" s="68">
        <f>D122*'Convergence programme'!$I$42/100</f>
        <v>7.8707528487848322</v>
      </c>
      <c r="N122" s="68">
        <f>D122*'Convergence programme'!$N$42/100</f>
        <v>8.3599507551818331</v>
      </c>
      <c r="O122" s="68">
        <f>D122*'Convergence programme'!$S$42/100</f>
        <v>8.915964048596237</v>
      </c>
      <c r="P122" s="68">
        <f>D122*'Convergence programme'!$X$42/100</f>
        <v>9.2370793556505344</v>
      </c>
      <c r="Q122" s="68">
        <f>D122*'Convergence programme'!$AH$42/100</f>
        <v>10.478589414700819</v>
      </c>
      <c r="R122" s="68">
        <f>D122*'Convergence programme'!$AR$42/100</f>
        <v>11.788827244848767</v>
      </c>
      <c r="S122"/>
      <c r="T122"/>
      <c r="U122" s="106">
        <f t="shared" ref="U122:U153" si="2">(E122-M122)*1000</f>
        <v>0</v>
      </c>
      <c r="V122" s="106">
        <f t="shared" ref="V122:V153" si="3">(F122-N122)*1000</f>
        <v>862.90982887657992</v>
      </c>
      <c r="W122" s="106">
        <f t="shared" ref="W122:W153" si="4">(G122-O122)*1000</f>
        <v>1207.4211468513222</v>
      </c>
      <c r="X122" s="91">
        <f t="shared" ref="X122:X153" si="5">(H122-P122)*1000</f>
        <v>1762.6210462268759</v>
      </c>
      <c r="Y122" s="91">
        <f t="shared" ref="Y122:Y153" si="6">(I122-Q122)*1000</f>
        <v>2290.9696149846218</v>
      </c>
      <c r="Z122" s="91">
        <f t="shared" ref="Z122:Z153" si="7">(J122-R122)*1000</f>
        <v>2504.9202834523785</v>
      </c>
      <c r="AA122"/>
      <c r="AB122"/>
      <c r="AC122" s="144" t="s">
        <v>227</v>
      </c>
      <c r="AD122" s="37"/>
      <c r="AE122" s="37"/>
      <c r="AF122" s="37"/>
    </row>
    <row r="123" spans="1:34" s="88" customFormat="1" ht="15" thickBot="1">
      <c r="B123" s="14"/>
      <c r="C123" s="13" t="str">
        <f t="shared" si="0"/>
        <v>IADHT</v>
      </c>
      <c r="D123" s="95">
        <f t="shared" si="1"/>
        <v>0.25240509403525602</v>
      </c>
      <c r="E123" s="68">
        <f>D123*'Convergence programme'!I$25/100</f>
        <v>0.24753435045621422</v>
      </c>
      <c r="F123" s="68">
        <f>D123*'Convergence programme'!N$25/100</f>
        <v>0.29005799672334887</v>
      </c>
      <c r="G123" s="68">
        <f>D123*'Convergence programme'!S$25/100</f>
        <v>0.3183794011725386</v>
      </c>
      <c r="H123" s="68">
        <f>D123*'Convergence programme'!X$25/100</f>
        <v>0.34593942237838882</v>
      </c>
      <c r="I123" s="68">
        <f>D123*'Convergence programme'!AH$25/100</f>
        <v>0.40160129034079417</v>
      </c>
      <c r="J123" s="68">
        <f>D123*'Convergence programme'!AR$25/100</f>
        <v>0.4495368585419886</v>
      </c>
      <c r="K123" s="14"/>
      <c r="L123"/>
      <c r="M123" s="68">
        <f>D123*'Convergence programme'!$I$42/100</f>
        <v>0.24753435045621422</v>
      </c>
      <c r="N123" s="68">
        <f>D123*'Convergence programme'!$N$42/100</f>
        <v>0.26291957323362836</v>
      </c>
      <c r="O123" s="68">
        <f>D123*'Convergence programme'!$S$42/100</f>
        <v>0.28040613291534977</v>
      </c>
      <c r="P123" s="68">
        <f>D123*'Convergence programme'!$X$42/100</f>
        <v>0.29050517559657246</v>
      </c>
      <c r="Q123" s="68">
        <f>D123*'Convergence programme'!$AH$42/100</f>
        <v>0.32955053656217759</v>
      </c>
      <c r="R123" s="68">
        <f>D123*'Convergence programme'!$AR$42/100</f>
        <v>0.37075737871056302</v>
      </c>
      <c r="U123" s="106">
        <f t="shared" si="2"/>
        <v>0</v>
      </c>
      <c r="V123" s="106">
        <f t="shared" si="3"/>
        <v>27.138423489720509</v>
      </c>
      <c r="W123" s="106">
        <f t="shared" si="4"/>
        <v>37.973268257188828</v>
      </c>
      <c r="X123" s="91">
        <f t="shared" si="5"/>
        <v>55.434246781816356</v>
      </c>
      <c r="Y123" s="91">
        <f t="shared" si="6"/>
        <v>72.050753778616581</v>
      </c>
      <c r="Z123" s="91">
        <f t="shared" si="7"/>
        <v>78.779479831425576</v>
      </c>
      <c r="AA123"/>
      <c r="AB123"/>
      <c r="AC123"/>
    </row>
    <row r="124" spans="1:34" s="88" customFormat="1">
      <c r="B124" s="14"/>
      <c r="C124" s="13" t="str">
        <f t="shared" si="0"/>
        <v>IADRH</v>
      </c>
      <c r="D124" s="95">
        <f t="shared" si="1"/>
        <v>0.40424435267315301</v>
      </c>
      <c r="E124" s="68">
        <f>D124*'Convergence programme'!I$25/100</f>
        <v>0.396443517303041</v>
      </c>
      <c r="F124" s="68">
        <f>D124*'Convergence programme'!N$25/100</f>
        <v>0.46454810102494837</v>
      </c>
      <c r="G124" s="68">
        <f>D124*'Convergence programme'!S$25/100</f>
        <v>0.50990680446996717</v>
      </c>
      <c r="H124" s="68">
        <f>D124*'Convergence programme'!X$25/100</f>
        <v>0.55404609957651163</v>
      </c>
      <c r="I124" s="68">
        <f>D124*'Convergence programme'!AH$25/100</f>
        <v>0.64319246117846152</v>
      </c>
      <c r="J124" s="68">
        <f>D124*'Convergence programme'!AR$25/100</f>
        <v>0.71996461513033438</v>
      </c>
      <c r="K124" s="14"/>
      <c r="L124"/>
      <c r="M124" s="68">
        <f>D124*'Convergence programme'!$I$42/100</f>
        <v>0.396443517303041</v>
      </c>
      <c r="N124" s="68">
        <f>D124*'Convergence programme'!$N$42/100</f>
        <v>0.42108402404938777</v>
      </c>
      <c r="O124" s="68">
        <f>D124*'Convergence programme'!$S$42/100</f>
        <v>0.44908996832732129</v>
      </c>
      <c r="P124" s="68">
        <f>D124*'Convergence programme'!$X$42/100</f>
        <v>0.46526428916222157</v>
      </c>
      <c r="Q124" s="68">
        <f>D124*'Convergence programme'!$AH$42/100</f>
        <v>0.52779815651050077</v>
      </c>
      <c r="R124" s="68">
        <f>D124*'Convergence programme'!$AR$42/100</f>
        <v>0.59379378664485993</v>
      </c>
      <c r="U124" s="106">
        <f t="shared" si="2"/>
        <v>0</v>
      </c>
      <c r="V124" s="106">
        <f t="shared" si="3"/>
        <v>43.464076975560594</v>
      </c>
      <c r="W124" s="106">
        <f t="shared" si="4"/>
        <v>60.816836142645883</v>
      </c>
      <c r="X124" s="91">
        <f t="shared" si="5"/>
        <v>88.781810414290064</v>
      </c>
      <c r="Y124" s="91">
        <f t="shared" si="6"/>
        <v>115.39430466796074</v>
      </c>
      <c r="Z124" s="91">
        <f t="shared" si="7"/>
        <v>126.17082848547444</v>
      </c>
      <c r="AA124"/>
      <c r="AB124"/>
      <c r="AC124" s="132" t="str">
        <f>C122</f>
        <v>IADMT</v>
      </c>
      <c r="AD124" s="133">
        <v>2015</v>
      </c>
      <c r="AE124" s="134">
        <f>U122</f>
        <v>0</v>
      </c>
      <c r="AF124" s="135" t="str">
        <f>B122</f>
        <v>Agriculture</v>
      </c>
    </row>
    <row r="125" spans="1:34" s="88" customFormat="1">
      <c r="B125" s="14"/>
      <c r="C125" s="13" t="str">
        <f t="shared" si="0"/>
        <v>IADLA</v>
      </c>
      <c r="D125" s="95">
        <f t="shared" si="1"/>
        <v>1.7365186318407462</v>
      </c>
      <c r="E125" s="68">
        <f>D125*'Convergence programme'!I$25/100</f>
        <v>1.7030084643528296</v>
      </c>
      <c r="F125" s="68">
        <f>D125*'Convergence programme'!N$25/100</f>
        <v>1.9955663634670611</v>
      </c>
      <c r="G125" s="68">
        <f>D125*'Convergence programme'!S$25/100</f>
        <v>2.1904144377259969</v>
      </c>
      <c r="H125" s="68">
        <f>D125*'Convergence programme'!X$25/100</f>
        <v>2.3800242809853418</v>
      </c>
      <c r="I125" s="68">
        <f>D125*'Convergence programme'!AH$25/100</f>
        <v>2.7629716662955417</v>
      </c>
      <c r="J125" s="68">
        <f>D125*'Convergence programme'!AR$25/100</f>
        <v>3.0927629790557343</v>
      </c>
      <c r="K125" s="14"/>
      <c r="L125"/>
      <c r="M125" s="68">
        <f>D125*'Convergence programme'!$I$42/100</f>
        <v>1.7030084643528296</v>
      </c>
      <c r="N125" s="68">
        <f>D125*'Convergence programme'!$N$42/100</f>
        <v>1.808857065032293</v>
      </c>
      <c r="O125" s="68">
        <f>D125*'Convergence programme'!$S$42/100</f>
        <v>1.9291626270502411</v>
      </c>
      <c r="P125" s="68">
        <f>D125*'Convergence programme'!$X$42/100</f>
        <v>1.9986429037725824</v>
      </c>
      <c r="Q125" s="68">
        <f>D125*'Convergence programme'!$AH$42/100</f>
        <v>2.2672705915887792</v>
      </c>
      <c r="R125" s="68">
        <f>D125*'Convergence programme'!$AR$42/100</f>
        <v>2.5507690266084664</v>
      </c>
      <c r="U125" s="106">
        <f t="shared" si="2"/>
        <v>0</v>
      </c>
      <c r="V125" s="106">
        <f t="shared" si="3"/>
        <v>186.70929843476802</v>
      </c>
      <c r="W125" s="106">
        <f t="shared" si="4"/>
        <v>261.25181067575573</v>
      </c>
      <c r="X125" s="91">
        <f t="shared" si="5"/>
        <v>381.38137721275945</v>
      </c>
      <c r="Y125" s="91">
        <f t="shared" si="6"/>
        <v>495.70107470676248</v>
      </c>
      <c r="Z125" s="91">
        <f t="shared" si="7"/>
        <v>541.99395244726793</v>
      </c>
      <c r="AA125"/>
      <c r="AB125"/>
      <c r="AC125" s="136"/>
      <c r="AD125" s="109">
        <v>2020</v>
      </c>
      <c r="AE125" s="137">
        <f>V122</f>
        <v>862.90982887657992</v>
      </c>
      <c r="AF125" s="138"/>
    </row>
    <row r="126" spans="1:34" s="88" customFormat="1">
      <c r="B126" s="14"/>
      <c r="C126" s="13" t="str">
        <f t="shared" si="0"/>
        <v>IADEM</v>
      </c>
      <c r="D126" s="95">
        <f t="shared" si="1"/>
        <v>4.6616456870378595</v>
      </c>
      <c r="E126" s="68">
        <f>D126*'Convergence programme'!I$25/100</f>
        <v>4.5716883869100897</v>
      </c>
      <c r="F126" s="68">
        <f>D126*'Convergence programme'!N$25/100</f>
        <v>5.3570535673395421</v>
      </c>
      <c r="G126" s="68">
        <f>D126*'Convergence programme'!S$25/100</f>
        <v>5.880118893758743</v>
      </c>
      <c r="H126" s="68">
        <f>D126*'Convergence programme'!X$25/100</f>
        <v>6.3891223054370281</v>
      </c>
      <c r="I126" s="68">
        <f>D126*'Convergence programme'!AH$25/100</f>
        <v>7.4171360533813306</v>
      </c>
      <c r="J126" s="68">
        <f>D126*'Convergence programme'!AR$25/100</f>
        <v>8.3024535055306696</v>
      </c>
      <c r="K126" s="14"/>
      <c r="L126"/>
      <c r="M126" s="68">
        <f>D126*'Convergence programme'!$I$42/100</f>
        <v>4.5716883869100897</v>
      </c>
      <c r="N126" s="68">
        <f>D126*'Convergence programme'!$N$42/100</f>
        <v>4.8558366038015883</v>
      </c>
      <c r="O126" s="68">
        <f>D126*'Convergence programme'!$S$42/100</f>
        <v>5.1787942122167374</v>
      </c>
      <c r="P126" s="68">
        <f>D126*'Convergence programme'!$X$42/100</f>
        <v>5.3653124714383873</v>
      </c>
      <c r="Q126" s="68">
        <f>D126*'Convergence programme'!$AH$42/100</f>
        <v>6.0864375312944512</v>
      </c>
      <c r="R126" s="68">
        <f>D126*'Convergence programme'!$AR$42/100</f>
        <v>6.8474827816357129</v>
      </c>
      <c r="U126" s="106">
        <f t="shared" si="2"/>
        <v>0</v>
      </c>
      <c r="V126" s="106">
        <f t="shared" si="3"/>
        <v>501.21696353795375</v>
      </c>
      <c r="W126" s="106">
        <f t="shared" si="4"/>
        <v>701.32468154200558</v>
      </c>
      <c r="X126" s="91">
        <f t="shared" si="5"/>
        <v>1023.8098339986408</v>
      </c>
      <c r="Y126" s="91">
        <f t="shared" si="6"/>
        <v>1330.6985220868794</v>
      </c>
      <c r="Z126" s="91">
        <f t="shared" si="7"/>
        <v>1454.9707238949568</v>
      </c>
      <c r="AA126"/>
      <c r="AB126"/>
      <c r="AC126" s="136"/>
      <c r="AD126" s="109">
        <v>2025</v>
      </c>
      <c r="AE126" s="137">
        <f>W122</f>
        <v>1207.4211468513222</v>
      </c>
      <c r="AF126" s="138"/>
    </row>
    <row r="127" spans="1:34" s="88" customFormat="1">
      <c r="B127" s="14"/>
      <c r="C127" s="13" t="str">
        <f t="shared" si="0"/>
        <v>IADTF</v>
      </c>
      <c r="D127" s="95">
        <f t="shared" si="1"/>
        <v>18.968146324124298</v>
      </c>
      <c r="E127" s="68">
        <f>D127*'Convergence programme'!I$25/100</f>
        <v>18.602111806209027</v>
      </c>
      <c r="F127" s="68">
        <f>D127*'Convergence programme'!N$25/100</f>
        <v>21.797747566704601</v>
      </c>
      <c r="G127" s="68">
        <f>D127*'Convergence programme'!S$25/100</f>
        <v>23.926090283994998</v>
      </c>
      <c r="H127" s="68">
        <f>D127*'Convergence programme'!X$25/100</f>
        <v>25.997215341619693</v>
      </c>
      <c r="I127" s="68">
        <f>D127*'Convergence programme'!AH$25/100</f>
        <v>30.1801834398686</v>
      </c>
      <c r="J127" s="68">
        <f>D127*'Convergence programme'!AR$25/100</f>
        <v>33.782523064770515</v>
      </c>
      <c r="K127" s="14"/>
      <c r="L127"/>
      <c r="M127" s="68">
        <f>D127*'Convergence programme'!$I$42/100</f>
        <v>18.602111806209027</v>
      </c>
      <c r="N127" s="68">
        <f>D127*'Convergence programme'!$N$42/100</f>
        <v>19.758305416273323</v>
      </c>
      <c r="O127" s="68">
        <f>D127*'Convergence programme'!$S$42/100</f>
        <v>21.072413691370556</v>
      </c>
      <c r="P127" s="68">
        <f>D127*'Convergence programme'!$X$42/100</f>
        <v>21.831352888074136</v>
      </c>
      <c r="Q127" s="68">
        <f>D127*'Convergence programme'!$AH$42/100</f>
        <v>24.765596837882846</v>
      </c>
      <c r="R127" s="68">
        <f>D127*'Convergence programme'!$AR$42/100</f>
        <v>27.862275272259023</v>
      </c>
      <c r="U127" s="106">
        <f t="shared" si="2"/>
        <v>0</v>
      </c>
      <c r="V127" s="106">
        <f t="shared" si="3"/>
        <v>2039.4421504312775</v>
      </c>
      <c r="W127" s="106">
        <f t="shared" si="4"/>
        <v>2853.676592624442</v>
      </c>
      <c r="X127" s="91">
        <f t="shared" si="5"/>
        <v>4165.8624535455574</v>
      </c>
      <c r="Y127" s="91">
        <f t="shared" si="6"/>
        <v>5414.586601985754</v>
      </c>
      <c r="Z127" s="91">
        <f t="shared" si="7"/>
        <v>5920.2477925114927</v>
      </c>
      <c r="AA127"/>
      <c r="AB127"/>
      <c r="AC127" s="136"/>
      <c r="AD127" s="109">
        <v>2030</v>
      </c>
      <c r="AE127" s="137">
        <f>X122</f>
        <v>1762.6210462268759</v>
      </c>
      <c r="AF127" s="138"/>
    </row>
    <row r="128" spans="1:34" s="88" customFormat="1">
      <c r="A128"/>
      <c r="B128" s="14"/>
      <c r="C128" s="13" t="str">
        <f t="shared" si="0"/>
        <v>IADFL</v>
      </c>
      <c r="D128" s="95">
        <f t="shared" si="1"/>
        <v>0.11216356911034739</v>
      </c>
      <c r="E128" s="100">
        <f>D128*'Convergence programme'!I$25/100</f>
        <v>0.10999911206507744</v>
      </c>
      <c r="F128" s="100">
        <f>D128*'Convergence programme'!N$25/100</f>
        <v>0.12889573519044709</v>
      </c>
      <c r="G128" s="100">
        <f>D128*'Convergence programme'!S$25/100</f>
        <v>0.14148117772036323</v>
      </c>
      <c r="H128" s="100">
        <f>D128*'Convergence programme'!X$25/100</f>
        <v>0.15372827738774647</v>
      </c>
      <c r="I128" s="100">
        <f>D128*'Convergence programme'!AH$25/100</f>
        <v>0.1784632527172865</v>
      </c>
      <c r="J128" s="100">
        <f>D128*'Convergence programme'!AR$25/100</f>
        <v>0.19976482128240997</v>
      </c>
      <c r="K128" s="101"/>
      <c r="L128" s="17"/>
      <c r="M128" s="100">
        <f>D128*'Convergence programme'!$I$42/100</f>
        <v>0.10999911206507744</v>
      </c>
      <c r="N128" s="100">
        <f>D128*'Convergence programme'!$N$42/100</f>
        <v>0.11683598477110743</v>
      </c>
      <c r="O128" s="100">
        <f>D128*'Convergence programme'!$S$42/100</f>
        <v>0.12460664785086691</v>
      </c>
      <c r="P128" s="100">
        <f>D128*'Convergence programme'!$X$42/100</f>
        <v>0.12909445217214358</v>
      </c>
      <c r="Q128" s="100">
        <f>D128*'Convergence programme'!$AH$42/100</f>
        <v>0.14644539772196827</v>
      </c>
      <c r="R128" s="100">
        <f>D128*'Convergence programme'!$AR$42/100</f>
        <v>0.1647568605107661</v>
      </c>
      <c r="S128" s="17"/>
      <c r="T128" s="17"/>
      <c r="U128" s="107">
        <f t="shared" si="2"/>
        <v>0</v>
      </c>
      <c r="V128" s="107">
        <f t="shared" si="3"/>
        <v>12.059750419339654</v>
      </c>
      <c r="W128" s="107">
        <f t="shared" si="4"/>
        <v>16.874529869496321</v>
      </c>
      <c r="X128" s="102">
        <f t="shared" si="5"/>
        <v>24.633825215602894</v>
      </c>
      <c r="Y128" s="102">
        <f t="shared" si="6"/>
        <v>32.017854995318231</v>
      </c>
      <c r="Z128" s="102">
        <f t="shared" si="7"/>
        <v>35.007960771643866</v>
      </c>
      <c r="AA128"/>
      <c r="AB128"/>
      <c r="AC128" s="136"/>
      <c r="AD128" s="109">
        <v>2040</v>
      </c>
      <c r="AE128" s="137">
        <f>Y122</f>
        <v>2290.9696149846218</v>
      </c>
      <c r="AF128" s="138"/>
    </row>
    <row r="129" spans="2:54">
      <c r="B129" s="104"/>
      <c r="C129" s="131" t="e">
        <f>#REF!</f>
        <v>#REF!</v>
      </c>
      <c r="D129" s="95" t="e">
        <f>SUM(#REF!)</f>
        <v>#REF!</v>
      </c>
      <c r="E129" s="103" t="e">
        <f>D129*'Convergence programme'!I$25/100</f>
        <v>#REF!</v>
      </c>
      <c r="F129" s="103" t="e">
        <f>D129*'Convergence programme'!N$25/100</f>
        <v>#REF!</v>
      </c>
      <c r="G129" s="103" t="e">
        <f>D129*'Convergence programme'!S$25/100</f>
        <v>#REF!</v>
      </c>
      <c r="H129" s="103" t="e">
        <f>D129*'Convergence programme'!X$25/100</f>
        <v>#REF!</v>
      </c>
      <c r="I129" s="103" t="e">
        <f>D129*'Convergence programme'!AH$25/100</f>
        <v>#REF!</v>
      </c>
      <c r="J129" s="103" t="e">
        <f>D129*'Convergence programme'!AR$25/100</f>
        <v>#REF!</v>
      </c>
      <c r="K129" s="104"/>
      <c r="L129" s="16"/>
      <c r="M129" s="103" t="e">
        <f>D129*'Convergence programme'!$I$42/100</f>
        <v>#REF!</v>
      </c>
      <c r="N129" s="103" t="e">
        <f>D129*'Convergence programme'!$N$42/100</f>
        <v>#REF!</v>
      </c>
      <c r="O129" s="103" t="e">
        <f>D129*'Convergence programme'!$S$42/100</f>
        <v>#REF!</v>
      </c>
      <c r="P129" s="103" t="e">
        <f>D129*'Convergence programme'!$X$42/100</f>
        <v>#REF!</v>
      </c>
      <c r="Q129" s="103" t="e">
        <f>D129*'Convergence programme'!$AH$42/100</f>
        <v>#REF!</v>
      </c>
      <c r="R129" s="103" t="e">
        <f>D129*'Convergence programme'!$AR$42/100</f>
        <v>#REF!</v>
      </c>
      <c r="S129" s="16"/>
      <c r="T129" s="16"/>
      <c r="U129" s="108" t="e">
        <f t="shared" si="2"/>
        <v>#REF!</v>
      </c>
      <c r="V129" s="108" t="e">
        <f t="shared" si="3"/>
        <v>#REF!</v>
      </c>
      <c r="W129" s="108" t="e">
        <f t="shared" si="4"/>
        <v>#REF!</v>
      </c>
      <c r="X129" s="105" t="e">
        <f t="shared" si="5"/>
        <v>#REF!</v>
      </c>
      <c r="Y129" s="105" t="e">
        <f t="shared" si="6"/>
        <v>#REF!</v>
      </c>
      <c r="Z129" s="105" t="e">
        <f t="shared" si="7"/>
        <v>#REF!</v>
      </c>
      <c r="AC129" s="136"/>
      <c r="AD129" s="99">
        <v>2050</v>
      </c>
      <c r="AE129" s="137">
        <f>Z122</f>
        <v>2504.9202834523785</v>
      </c>
      <c r="AF129" s="138"/>
      <c r="AG129" s="88"/>
      <c r="AH129" s="88"/>
    </row>
    <row r="130" spans="2:54">
      <c r="B130" s="37" t="s">
        <v>6</v>
      </c>
      <c r="C130" s="13" t="str">
        <f t="shared" ref="C130:C136" si="8">H11</f>
        <v>IFDMT</v>
      </c>
      <c r="D130" s="95">
        <f t="shared" ref="D130:D136" si="9">SUM(F11:G11)</f>
        <v>3.568185333167512</v>
      </c>
      <c r="E130" s="68">
        <f>D130*'Convergence programme'!I$26/100</f>
        <v>3.499328894802884</v>
      </c>
      <c r="F130" s="68">
        <f>D130*'Convergence programme'!N$26/100</f>
        <v>4.1004746502130311</v>
      </c>
      <c r="G130" s="68">
        <f>D130*'Convergence programme'!S$26/100</f>
        <v>4.50084699751672</v>
      </c>
      <c r="H130" s="68">
        <f>D130*'Convergence programme'!X$26/100</f>
        <v>4.8904558674342367</v>
      </c>
      <c r="I130" s="68">
        <f>D130*'Convergence programme'!AH$26/100</f>
        <v>5.6773332545143056</v>
      </c>
      <c r="J130" s="68">
        <f>D130*'Convergence programme'!AR$26/100</f>
        <v>6.354985946296595</v>
      </c>
      <c r="M130" s="100">
        <f>D130*'Convergence programme'!$I$43/100</f>
        <v>3.499328894802884</v>
      </c>
      <c r="N130" s="100">
        <f>D130*'Convergence programme'!$N$43/100</f>
        <v>3.7168257978337538</v>
      </c>
      <c r="O130" s="100">
        <f>D130*'Convergence programme'!$S$43/100</f>
        <v>3.9640287555330205</v>
      </c>
      <c r="P130" s="100">
        <f>D130*'Convergence programme'!$X$43/100</f>
        <v>4.1067963019326115</v>
      </c>
      <c r="Q130" s="100">
        <f>D130*'Convergence programme'!$AH$43/100</f>
        <v>4.6587704404032202</v>
      </c>
      <c r="R130" s="100">
        <f>D130*'Convergence programme'!$AR$43/100</f>
        <v>5.2413008776038268</v>
      </c>
      <c r="U130" s="107">
        <f t="shared" si="2"/>
        <v>0</v>
      </c>
      <c r="V130" s="107">
        <f t="shared" si="3"/>
        <v>383.6488523792774</v>
      </c>
      <c r="W130" s="107">
        <f t="shared" si="4"/>
        <v>536.81824198369952</v>
      </c>
      <c r="X130" s="102">
        <f t="shared" si="5"/>
        <v>783.65956550162514</v>
      </c>
      <c r="Y130" s="102">
        <f t="shared" si="6"/>
        <v>1018.5628141110853</v>
      </c>
      <c r="Z130" s="102">
        <f t="shared" si="7"/>
        <v>1113.6850686927683</v>
      </c>
      <c r="AC130" s="136" t="str">
        <f>C123</f>
        <v>IADHT</v>
      </c>
      <c r="AD130" s="109">
        <v>2015</v>
      </c>
      <c r="AE130" s="137">
        <f>U123</f>
        <v>0</v>
      </c>
      <c r="AF130" s="138"/>
      <c r="AG130" s="88"/>
      <c r="AH130" s="88"/>
    </row>
    <row r="131" spans="2:54">
      <c r="B131" s="14"/>
      <c r="C131" s="13" t="str">
        <f t="shared" si="8"/>
        <v>IFDHT</v>
      </c>
      <c r="D131" s="95">
        <f t="shared" si="9"/>
        <v>0.177088262156719</v>
      </c>
      <c r="E131" s="68">
        <f>D131*'Convergence programme'!I$26/100</f>
        <v>0.17367093209402606</v>
      </c>
      <c r="F131" s="68">
        <f>D131*'Convergence programme'!N$26/100</f>
        <v>0.20350566521142535</v>
      </c>
      <c r="G131" s="68">
        <f>D131*'Convergence programme'!S$26/100</f>
        <v>0.22337605774416885</v>
      </c>
      <c r="H131" s="68">
        <f>D131*'Convergence programme'!X$26/100</f>
        <v>0.24271226123483466</v>
      </c>
      <c r="I131" s="68">
        <f>D131*'Convergence programme'!AH$26/100</f>
        <v>0.2817648148432903</v>
      </c>
      <c r="J131" s="68">
        <f>D131*'Convergence programme'!AR$26/100</f>
        <v>0.31539657057583775</v>
      </c>
      <c r="M131" s="100">
        <f>D131*'Convergence programme'!$I$43/100</f>
        <v>0.17367093209402606</v>
      </c>
      <c r="N131" s="100">
        <f>D131*'Convergence programme'!$N$43/100</f>
        <v>0.18446525609513231</v>
      </c>
      <c r="O131" s="100">
        <f>D131*'Convergence programme'!$S$43/100</f>
        <v>0.19673388512962894</v>
      </c>
      <c r="P131" s="100">
        <f>D131*'Convergence programme'!$X$43/100</f>
        <v>0.20381940741157806</v>
      </c>
      <c r="Q131" s="100">
        <f>D131*'Convergence programme'!$AH$43/100</f>
        <v>0.23121376387300102</v>
      </c>
      <c r="R131" s="100">
        <f>D131*'Convergence programme'!$AR$43/100</f>
        <v>0.26012462279569992</v>
      </c>
      <c r="U131" s="107">
        <f t="shared" si="2"/>
        <v>0</v>
      </c>
      <c r="V131" s="107">
        <f t="shared" si="3"/>
        <v>19.040409116293038</v>
      </c>
      <c r="W131" s="107">
        <f t="shared" si="4"/>
        <v>26.642172614539909</v>
      </c>
      <c r="X131" s="102">
        <f t="shared" si="5"/>
        <v>38.892853823256608</v>
      </c>
      <c r="Y131" s="102">
        <f t="shared" si="6"/>
        <v>50.551050970289282</v>
      </c>
      <c r="Z131" s="102">
        <f t="shared" si="7"/>
        <v>55.271947780137829</v>
      </c>
      <c r="AC131" s="136"/>
      <c r="AD131" s="109">
        <v>2020</v>
      </c>
      <c r="AE131" s="137">
        <f>V123</f>
        <v>27.138423489720509</v>
      </c>
      <c r="AF131" s="138"/>
      <c r="AG131" s="88"/>
      <c r="AH131" s="88"/>
    </row>
    <row r="132" spans="2:54">
      <c r="B132" s="14"/>
      <c r="C132" s="13" t="str">
        <f t="shared" si="8"/>
        <v>IFDRH</v>
      </c>
      <c r="D132" s="95">
        <f t="shared" si="9"/>
        <v>1.022589370936545</v>
      </c>
      <c r="E132" s="68">
        <f>D132*'Convergence programme'!I$26/100</f>
        <v>1.0028561296898773</v>
      </c>
      <c r="F132" s="68">
        <f>D132*'Convergence programme'!N$26/100</f>
        <v>1.1751356506418731</v>
      </c>
      <c r="G132" s="68">
        <f>D132*'Convergence programme'!S$26/100</f>
        <v>1.2898764694452014</v>
      </c>
      <c r="H132" s="68">
        <f>D132*'Convergence programme'!X$26/100</f>
        <v>1.4015326341339844</v>
      </c>
      <c r="I132" s="68">
        <f>D132*'Convergence programme'!AH$26/100</f>
        <v>1.6270401056150419</v>
      </c>
      <c r="J132" s="68">
        <f>D132*'Convergence programme'!AR$26/100</f>
        <v>1.8212453878804558</v>
      </c>
      <c r="M132" s="100">
        <f>D132*'Convergence programme'!$I$43/100</f>
        <v>1.0028561296898773</v>
      </c>
      <c r="N132" s="100">
        <f>D132*'Convergence programme'!$N$43/100</f>
        <v>1.0651875392115762</v>
      </c>
      <c r="O132" s="100">
        <f>D132*'Convergence programme'!$S$43/100</f>
        <v>1.1360322665461133</v>
      </c>
      <c r="P132" s="100">
        <f>D132*'Convergence programme'!$X$43/100</f>
        <v>1.1769473429312609</v>
      </c>
      <c r="Q132" s="100">
        <f>D132*'Convergence programme'!$AH$43/100</f>
        <v>1.3351350025758453</v>
      </c>
      <c r="R132" s="100">
        <f>D132*'Convergence programme'!$AR$43/100</f>
        <v>1.5020796474605211</v>
      </c>
      <c r="U132" s="107">
        <f t="shared" si="2"/>
        <v>0</v>
      </c>
      <c r="V132" s="107">
        <f t="shared" si="3"/>
        <v>109.94811143029692</v>
      </c>
      <c r="W132" s="107">
        <f t="shared" si="4"/>
        <v>153.84420289908806</v>
      </c>
      <c r="X132" s="102">
        <f t="shared" si="5"/>
        <v>224.58529120272351</v>
      </c>
      <c r="Y132" s="102">
        <f t="shared" si="6"/>
        <v>291.9051030391966</v>
      </c>
      <c r="Z132" s="102">
        <f t="shared" si="7"/>
        <v>319.16574041993459</v>
      </c>
      <c r="AC132" s="136"/>
      <c r="AD132" s="109">
        <v>2025</v>
      </c>
      <c r="AE132" s="137">
        <f>W123</f>
        <v>37.973268257188828</v>
      </c>
      <c r="AF132" s="138"/>
      <c r="AG132" s="88"/>
      <c r="AH132" s="88"/>
    </row>
    <row r="133" spans="2:54">
      <c r="B133" s="14"/>
      <c r="C133" s="13" t="str">
        <f t="shared" si="8"/>
        <v>IFDLA</v>
      </c>
      <c r="D133" s="95">
        <f t="shared" si="9"/>
        <v>0.81740074931715401</v>
      </c>
      <c r="E133" s="68">
        <f>D133*'Convergence programme'!I$26/100</f>
        <v>0.80162709995219961</v>
      </c>
      <c r="F133" s="68">
        <f>D133*'Convergence programme'!N$26/100</f>
        <v>0.93933771334258676</v>
      </c>
      <c r="G133" s="68">
        <f>D133*'Convergence programme'!S$26/100</f>
        <v>1.0310551063966598</v>
      </c>
      <c r="H133" s="68">
        <f>D133*'Convergence programme'!X$26/100</f>
        <v>1.1203067994774341</v>
      </c>
      <c r="I133" s="68">
        <f>D133*'Convergence programme'!AH$26/100</f>
        <v>1.3005648594613877</v>
      </c>
      <c r="J133" s="68">
        <f>D133*'Convergence programme'!AR$26/100</f>
        <v>1.4558017001296149</v>
      </c>
      <c r="M133" s="100">
        <f>D133*'Convergence programme'!$I$43/100</f>
        <v>0.80162709995219961</v>
      </c>
      <c r="N133" s="100">
        <f>D133*'Convergence programme'!$N$43/100</f>
        <v>0.85145134250458254</v>
      </c>
      <c r="O133" s="100">
        <f>D133*'Convergence programme'!$S$43/100</f>
        <v>0.90808065516346947</v>
      </c>
      <c r="P133" s="100">
        <f>D133*'Convergence programme'!$X$43/100</f>
        <v>0.94078587883008968</v>
      </c>
      <c r="Q133" s="100">
        <f>D133*'Convergence programme'!$AH$43/100</f>
        <v>1.0672322464544544</v>
      </c>
      <c r="R133" s="100">
        <f>D133*'Convergence programme'!$AR$43/100</f>
        <v>1.2006784582982584</v>
      </c>
      <c r="U133" s="107">
        <f t="shared" si="2"/>
        <v>0</v>
      </c>
      <c r="V133" s="107">
        <f t="shared" si="3"/>
        <v>87.886370838004211</v>
      </c>
      <c r="W133" s="107">
        <f t="shared" si="4"/>
        <v>122.97445123319028</v>
      </c>
      <c r="X133" s="102">
        <f t="shared" si="5"/>
        <v>179.52092064734438</v>
      </c>
      <c r="Y133" s="102">
        <f t="shared" si="6"/>
        <v>233.33261300693331</v>
      </c>
      <c r="Z133" s="102">
        <f t="shared" si="7"/>
        <v>255.12324183135649</v>
      </c>
      <c r="AC133" s="136"/>
      <c r="AD133" s="109">
        <v>2030</v>
      </c>
      <c r="AE133" s="137">
        <f>X123</f>
        <v>55.434246781816356</v>
      </c>
      <c r="AF133" s="138"/>
      <c r="AG133" s="88"/>
      <c r="AH133" s="88"/>
      <c r="AI133" s="88"/>
      <c r="AJ133" s="88"/>
      <c r="AK133" s="88"/>
      <c r="AL133" s="88"/>
      <c r="AM133" s="88"/>
      <c r="AN133" s="88"/>
      <c r="AO133" s="88"/>
      <c r="AP133" s="88"/>
      <c r="AQ133" s="88"/>
      <c r="AR133" s="88"/>
      <c r="AU133" s="88"/>
      <c r="AV133" s="88"/>
      <c r="AW133" s="88"/>
      <c r="AX133" s="88"/>
      <c r="AY133" s="88"/>
      <c r="AZ133" s="88"/>
      <c r="BA133" s="88"/>
    </row>
    <row r="134" spans="2:54">
      <c r="B134" s="14"/>
      <c r="C134" s="13" t="str">
        <f t="shared" si="8"/>
        <v>IFDEM</v>
      </c>
      <c r="D134" s="95">
        <f t="shared" si="9"/>
        <v>8.3547788248294204</v>
      </c>
      <c r="E134" s="68">
        <f>D134*'Convergence programme'!I$26/100</f>
        <v>8.1935539277214886</v>
      </c>
      <c r="F134" s="68">
        <f>D134*'Convergence programme'!N$26/100</f>
        <v>9.6011152954709367</v>
      </c>
      <c r="G134" s="68">
        <f>D134*'Convergence programme'!S$26/100</f>
        <v>10.538572881602176</v>
      </c>
      <c r="H134" s="68">
        <f>D134*'Convergence programme'!X$26/100</f>
        <v>11.450828168931382</v>
      </c>
      <c r="I134" s="68">
        <f>D134*'Convergence programme'!AH$26/100</f>
        <v>13.293273534704381</v>
      </c>
      <c r="J134" s="68">
        <f>D134*'Convergence programme'!AR$26/100</f>
        <v>14.879973168062673</v>
      </c>
      <c r="M134" s="100">
        <f>D134*'Convergence programme'!$I$43/100</f>
        <v>8.1935539277214886</v>
      </c>
      <c r="N134" s="100">
        <f>D134*'Convergence programme'!$N$43/100</f>
        <v>8.7028151768548678</v>
      </c>
      <c r="O134" s="100">
        <f>D134*'Convergence programme'!$S$43/100</f>
        <v>9.2816320945813988</v>
      </c>
      <c r="P134" s="100">
        <f>D134*'Convergence programme'!$X$43/100</f>
        <v>9.6159172177348253</v>
      </c>
      <c r="Q134" s="100">
        <f>D134*'Convergence programme'!$AH$43/100</f>
        <v>10.908344996382164</v>
      </c>
      <c r="R134" s="100">
        <f>D134*'Convergence programme'!$AR$43/100</f>
        <v>12.272319259799097</v>
      </c>
      <c r="U134" s="107">
        <f t="shared" si="2"/>
        <v>0</v>
      </c>
      <c r="V134" s="107">
        <f t="shared" si="3"/>
        <v>898.30011861606886</v>
      </c>
      <c r="W134" s="107">
        <f t="shared" si="4"/>
        <v>1256.9407870207776</v>
      </c>
      <c r="X134" s="102">
        <f t="shared" si="5"/>
        <v>1834.9109511965569</v>
      </c>
      <c r="Y134" s="102">
        <f t="shared" si="6"/>
        <v>2384.9285383222173</v>
      </c>
      <c r="Z134" s="102">
        <f t="shared" si="7"/>
        <v>2607.6539082635754</v>
      </c>
      <c r="AC134" s="136"/>
      <c r="AD134" s="109">
        <v>2040</v>
      </c>
      <c r="AE134" s="137">
        <f>Y123</f>
        <v>72.050753778616581</v>
      </c>
      <c r="AF134" s="138"/>
      <c r="AG134" s="88"/>
      <c r="AH134" s="88"/>
      <c r="AI134" s="88"/>
      <c r="AJ134" s="88"/>
      <c r="AK134" s="88"/>
      <c r="AL134" s="88"/>
      <c r="AM134" s="88"/>
      <c r="AN134" s="88"/>
      <c r="AO134" s="88"/>
      <c r="AP134" s="88"/>
      <c r="AQ134" s="88"/>
      <c r="AR134" s="88"/>
      <c r="AU134" s="88"/>
      <c r="AV134" s="88"/>
      <c r="AW134" s="88"/>
      <c r="AX134" s="88"/>
      <c r="AY134" s="88"/>
      <c r="AZ134" s="88"/>
      <c r="BA134" s="88"/>
    </row>
    <row r="135" spans="2:54">
      <c r="B135" s="14"/>
      <c r="C135" s="13" t="str">
        <f t="shared" si="8"/>
        <v>IFDTF</v>
      </c>
      <c r="D135" s="95">
        <f t="shared" si="9"/>
        <v>0</v>
      </c>
      <c r="E135" s="68">
        <f>D135*'Convergence programme'!I$26/100</f>
        <v>0</v>
      </c>
      <c r="F135" s="68">
        <f>D135*'Convergence programme'!N$26/100</f>
        <v>0</v>
      </c>
      <c r="G135" s="68">
        <f>D135*'Convergence programme'!S$26/100</f>
        <v>0</v>
      </c>
      <c r="H135" s="68">
        <f>D135*'Convergence programme'!X$26/100</f>
        <v>0</v>
      </c>
      <c r="I135" s="68">
        <f>D135*'Convergence programme'!AH$26/100</f>
        <v>0</v>
      </c>
      <c r="J135" s="68">
        <f>D135*'Convergence programme'!AR$26/100</f>
        <v>0</v>
      </c>
      <c r="M135" s="100">
        <f>D135*'Convergence programme'!$I$43/100</f>
        <v>0</v>
      </c>
      <c r="N135" s="100">
        <f>D135*'Convergence programme'!$N$43/100</f>
        <v>0</v>
      </c>
      <c r="O135" s="100">
        <f>D135*'Convergence programme'!$S$43/100</f>
        <v>0</v>
      </c>
      <c r="P135" s="100">
        <f>D135*'Convergence programme'!$X$43/100</f>
        <v>0</v>
      </c>
      <c r="Q135" s="100">
        <f>D135*'Convergence programme'!$AH$43/100</f>
        <v>0</v>
      </c>
      <c r="R135" s="100">
        <f>D135*'Convergence programme'!$AR$43/100</f>
        <v>0</v>
      </c>
      <c r="U135" s="107">
        <f t="shared" si="2"/>
        <v>0</v>
      </c>
      <c r="V135" s="107">
        <f t="shared" si="3"/>
        <v>0</v>
      </c>
      <c r="W135" s="107">
        <f t="shared" si="4"/>
        <v>0</v>
      </c>
      <c r="X135" s="102">
        <f t="shared" si="5"/>
        <v>0</v>
      </c>
      <c r="Y135" s="102">
        <f t="shared" si="6"/>
        <v>0</v>
      </c>
      <c r="Z135" s="102">
        <f t="shared" si="7"/>
        <v>0</v>
      </c>
      <c r="AC135" s="136"/>
      <c r="AD135" s="99">
        <v>2050</v>
      </c>
      <c r="AE135" s="137">
        <f>Z123</f>
        <v>78.779479831425576</v>
      </c>
      <c r="AF135" s="138"/>
      <c r="AG135" s="88"/>
      <c r="AH135" s="88"/>
      <c r="AI135" s="14"/>
      <c r="AJ135" s="88"/>
      <c r="AK135" s="88"/>
      <c r="AL135" s="88"/>
      <c r="AM135" s="88"/>
      <c r="AN135" s="88"/>
      <c r="AO135" s="88"/>
      <c r="AP135" s="88"/>
      <c r="AQ135" s="88"/>
      <c r="AR135" s="88"/>
      <c r="AX135" s="88"/>
      <c r="AY135" s="88"/>
      <c r="AZ135" s="88"/>
      <c r="BA135" s="88"/>
      <c r="BB135" s="91"/>
    </row>
    <row r="136" spans="2:54">
      <c r="B136" s="101"/>
      <c r="C136" s="13" t="str">
        <f t="shared" si="8"/>
        <v>IFDFL</v>
      </c>
      <c r="D136" s="95">
        <f t="shared" si="9"/>
        <v>0.34168773775923389</v>
      </c>
      <c r="E136" s="100">
        <f>D136*'Convergence programme'!I$26/100</f>
        <v>0.33509407782899636</v>
      </c>
      <c r="F136" s="100">
        <f>D136*'Convergence programme'!N$26/100</f>
        <v>0.39265951068932364</v>
      </c>
      <c r="G136" s="100">
        <f>D136*'Convergence programme'!S$26/100</f>
        <v>0.43099897706735263</v>
      </c>
      <c r="H136" s="100">
        <f>D136*'Convergence programme'!X$26/100</f>
        <v>0.468307737948019</v>
      </c>
      <c r="I136" s="100">
        <f>D136*'Convergence programme'!AH$26/100</f>
        <v>0.54365874390224467</v>
      </c>
      <c r="J136" s="100">
        <f>D136*'Convergence programme'!AR$26/100</f>
        <v>0.60855044475904974</v>
      </c>
      <c r="K136" s="101"/>
      <c r="L136" s="17"/>
      <c r="M136" s="100">
        <f>D136*'Convergence programme'!$I$43/100</f>
        <v>0.33509407782899636</v>
      </c>
      <c r="N136" s="100">
        <f>D136*'Convergence programme'!$N$43/100</f>
        <v>0.35592147826570136</v>
      </c>
      <c r="O136" s="100">
        <f>D136*'Convergence programme'!$S$43/100</f>
        <v>0.37959351642989408</v>
      </c>
      <c r="P136" s="100">
        <f>D136*'Convergence programme'!$X$43/100</f>
        <v>0.39326486906431812</v>
      </c>
      <c r="Q136" s="100">
        <f>D136*'Convergence programme'!$AH$43/100</f>
        <v>0.44612165117215768</v>
      </c>
      <c r="R136" s="100">
        <f>D136*'Convergence programme'!$AR$43/100</f>
        <v>0.50190448997618364</v>
      </c>
      <c r="S136" s="17"/>
      <c r="T136" s="17"/>
      <c r="U136" s="107">
        <f t="shared" si="2"/>
        <v>0</v>
      </c>
      <c r="V136" s="107">
        <f t="shared" si="3"/>
        <v>36.738032423622279</v>
      </c>
      <c r="W136" s="107">
        <f t="shared" si="4"/>
        <v>51.405460637458546</v>
      </c>
      <c r="X136" s="102">
        <f t="shared" si="5"/>
        <v>75.042868883700876</v>
      </c>
      <c r="Y136" s="102">
        <f t="shared" si="6"/>
        <v>97.537092730086982</v>
      </c>
      <c r="Z136" s="102">
        <f t="shared" si="7"/>
        <v>106.6459547828661</v>
      </c>
      <c r="AC136" s="136" t="str">
        <f>C124</f>
        <v>IADRH</v>
      </c>
      <c r="AD136" s="109">
        <v>2015</v>
      </c>
      <c r="AE136" s="137">
        <f>U124</f>
        <v>0</v>
      </c>
      <c r="AF136" s="138"/>
      <c r="AG136" s="88"/>
      <c r="AH136" s="88"/>
      <c r="AI136" s="14"/>
      <c r="AJ136" s="88"/>
      <c r="AK136" s="88"/>
      <c r="AL136" s="88"/>
      <c r="AM136" s="88"/>
      <c r="AN136" s="88"/>
      <c r="AO136" s="88"/>
      <c r="AP136" s="88"/>
      <c r="AQ136" s="88"/>
      <c r="AR136" s="88"/>
      <c r="AX136" s="88"/>
      <c r="AY136" s="88"/>
      <c r="AZ136" s="88"/>
      <c r="BA136" s="88"/>
    </row>
    <row r="137" spans="2:54">
      <c r="B137" s="104"/>
      <c r="C137" s="131" t="e">
        <f>#REF!</f>
        <v>#REF!</v>
      </c>
      <c r="D137" s="95" t="e">
        <f>SUM(#REF!)</f>
        <v>#REF!</v>
      </c>
      <c r="E137" s="103" t="e">
        <f>D137*'Convergence programme'!I$26/100</f>
        <v>#REF!</v>
      </c>
      <c r="F137" s="103" t="e">
        <f>D137*'Convergence programme'!N$26/100</f>
        <v>#REF!</v>
      </c>
      <c r="G137" s="103" t="e">
        <f>D137*'Convergence programme'!S$26/100</f>
        <v>#REF!</v>
      </c>
      <c r="H137" s="103" t="e">
        <f>D137*'Convergence programme'!X$26/100</f>
        <v>#REF!</v>
      </c>
      <c r="I137" s="103" t="e">
        <f>D137*'Convergence programme'!AH$26/100</f>
        <v>#REF!</v>
      </c>
      <c r="J137" s="103" t="e">
        <f>D137*'Convergence programme'!AR$26/100</f>
        <v>#REF!</v>
      </c>
      <c r="K137" s="104"/>
      <c r="L137" s="16"/>
      <c r="M137" s="103" t="e">
        <f>D137*'Convergence programme'!$I$43/100</f>
        <v>#REF!</v>
      </c>
      <c r="N137" s="103" t="e">
        <f>D137*'Convergence programme'!$N$43/100</f>
        <v>#REF!</v>
      </c>
      <c r="O137" s="103" t="e">
        <f>D137*'Convergence programme'!$S$43/100</f>
        <v>#REF!</v>
      </c>
      <c r="P137" s="103" t="e">
        <f>D137*'Convergence programme'!$X$43/100</f>
        <v>#REF!</v>
      </c>
      <c r="Q137" s="103" t="e">
        <f>D137*'Convergence programme'!$AH$43/100</f>
        <v>#REF!</v>
      </c>
      <c r="R137" s="103" t="e">
        <f>D137*'Convergence programme'!$AR$43/100</f>
        <v>#REF!</v>
      </c>
      <c r="S137" s="16"/>
      <c r="T137" s="16"/>
      <c r="U137" s="108" t="e">
        <f t="shared" si="2"/>
        <v>#REF!</v>
      </c>
      <c r="V137" s="108" t="e">
        <f t="shared" si="3"/>
        <v>#REF!</v>
      </c>
      <c r="W137" s="108" t="e">
        <f t="shared" si="4"/>
        <v>#REF!</v>
      </c>
      <c r="X137" s="105" t="e">
        <f t="shared" si="5"/>
        <v>#REF!</v>
      </c>
      <c r="Y137" s="105" t="e">
        <f t="shared" si="6"/>
        <v>#REF!</v>
      </c>
      <c r="Z137" s="105" t="e">
        <f t="shared" si="7"/>
        <v>#REF!</v>
      </c>
      <c r="AC137" s="136"/>
      <c r="AD137" s="109">
        <v>2020</v>
      </c>
      <c r="AE137" s="137">
        <f>V124</f>
        <v>43.464076975560594</v>
      </c>
      <c r="AF137" s="138"/>
      <c r="AG137" s="88"/>
      <c r="AH137" s="88"/>
      <c r="AI137" s="14"/>
      <c r="AJ137" s="88"/>
      <c r="AK137" s="88"/>
      <c r="AL137" s="88"/>
      <c r="AM137" s="88"/>
      <c r="AN137" s="88"/>
      <c r="AO137" s="88"/>
      <c r="AP137" s="88"/>
      <c r="AQ137" s="88"/>
      <c r="AR137" s="88"/>
      <c r="AX137" s="88"/>
      <c r="AY137" s="88"/>
      <c r="AZ137" s="88"/>
      <c r="BA137" s="88"/>
    </row>
    <row r="138" spans="2:54">
      <c r="B138" s="37" t="s">
        <v>7</v>
      </c>
      <c r="C138" s="13" t="str">
        <f t="shared" ref="C138:C144" si="10">H18</f>
        <v>ICDMT</v>
      </c>
      <c r="D138" s="95">
        <f t="shared" ref="D138:D144" si="11">SUM(F18:G18)</f>
        <v>20.615649881636351</v>
      </c>
      <c r="E138" s="68">
        <f>D138*'Convergence programme'!I$27/100</f>
        <v>24.380062150102596</v>
      </c>
      <c r="F138" s="68">
        <f>D138*'Convergence programme'!N$27/100</f>
        <v>24.47929515656358</v>
      </c>
      <c r="G138" s="68">
        <f>D138*'Convergence programme'!S$27/100</f>
        <v>24.862194532969443</v>
      </c>
      <c r="H138" s="68">
        <f>D138*'Convergence programme'!X$27/100</f>
        <v>26.310743016718511</v>
      </c>
      <c r="I138" s="68">
        <f>D138*'Convergence programme'!AH$27/100</f>
        <v>29.290925969397346</v>
      </c>
      <c r="J138" s="68">
        <f>D138*'Convergence programme'!AR$27/100</f>
        <v>34.679825351203661</v>
      </c>
      <c r="M138" s="100">
        <f>D138*'Convergence programme'!$I$44/100</f>
        <v>24.380062150102596</v>
      </c>
      <c r="N138" s="100">
        <f>D138*'Convergence programme'!$N$44/100</f>
        <v>23.652497562487177</v>
      </c>
      <c r="O138" s="100">
        <f>D138*'Convergence programme'!$S$44/100</f>
        <v>22.593944570518243</v>
      </c>
      <c r="P138" s="100">
        <f>D138*'Convergence programme'!$X$44/100</f>
        <v>23.74992718038769</v>
      </c>
      <c r="Q138" s="100">
        <f>D138*'Convergence programme'!$AH$44/100</f>
        <v>23.673530818014914</v>
      </c>
      <c r="R138" s="100">
        <f>D138*'Convergence programme'!$AR$44/100</f>
        <v>25.505103731649488</v>
      </c>
      <c r="U138" s="107">
        <f t="shared" si="2"/>
        <v>0</v>
      </c>
      <c r="V138" s="107">
        <f t="shared" si="3"/>
        <v>826.79759407640313</v>
      </c>
      <c r="W138" s="107">
        <f t="shared" si="4"/>
        <v>2268.2499624512006</v>
      </c>
      <c r="X138" s="102">
        <f t="shared" si="5"/>
        <v>2560.8158363308212</v>
      </c>
      <c r="Y138" s="102">
        <f t="shared" si="6"/>
        <v>5617.3951513824322</v>
      </c>
      <c r="Z138" s="102">
        <f t="shared" si="7"/>
        <v>9174.7216195541732</v>
      </c>
      <c r="AC138" s="136"/>
      <c r="AD138" s="109">
        <v>2025</v>
      </c>
      <c r="AE138" s="137">
        <f>W124</f>
        <v>60.816836142645883</v>
      </c>
      <c r="AF138" s="138"/>
      <c r="AG138" s="88"/>
      <c r="AH138" s="88"/>
      <c r="AI138" s="14"/>
      <c r="AJ138" s="88"/>
      <c r="AK138" s="88"/>
      <c r="AL138" s="88"/>
      <c r="AM138" s="88"/>
      <c r="AN138" s="88"/>
      <c r="AO138" s="88"/>
      <c r="AP138" s="88"/>
      <c r="AQ138" s="88"/>
      <c r="AR138" s="88"/>
      <c r="AY138" s="88"/>
      <c r="AZ138" s="88"/>
      <c r="BA138" s="88"/>
    </row>
    <row r="139" spans="2:54">
      <c r="B139" s="14"/>
      <c r="C139" s="13" t="str">
        <f t="shared" si="10"/>
        <v>ICDHT</v>
      </c>
      <c r="D139" s="95">
        <f t="shared" si="11"/>
        <v>7.1518631620449904</v>
      </c>
      <c r="E139" s="68">
        <f>D139*'Convergence programme'!I$27/100</f>
        <v>8.4577915021249002</v>
      </c>
      <c r="F139" s="68">
        <f>D139*'Convergence programme'!N$27/100</f>
        <v>8.4922168482790106</v>
      </c>
      <c r="G139" s="68">
        <f>D139*'Convergence programme'!S$27/100</f>
        <v>8.6250501065371665</v>
      </c>
      <c r="H139" s="68">
        <f>D139*'Convergence programme'!X$27/100</f>
        <v>9.1275722486399573</v>
      </c>
      <c r="I139" s="68">
        <f>D139*'Convergence programme'!AH$27/100</f>
        <v>10.161440246873855</v>
      </c>
      <c r="J139" s="68">
        <f>D139*'Convergence programme'!AR$27/100</f>
        <v>12.030926350585682</v>
      </c>
      <c r="M139" s="100">
        <f>D139*'Convergence programme'!$I$44/100</f>
        <v>8.4577915021249002</v>
      </c>
      <c r="N139" s="100">
        <f>D139*'Convergence programme'!$N$44/100</f>
        <v>8.2053889631775263</v>
      </c>
      <c r="O139" s="100">
        <f>D139*'Convergence programme'!$S$44/100</f>
        <v>7.8381618230290719</v>
      </c>
      <c r="P139" s="100">
        <f>D139*'Convergence programme'!$X$44/100</f>
        <v>8.2391886881027876</v>
      </c>
      <c r="Q139" s="100">
        <f>D139*'Convergence programme'!$AH$44/100</f>
        <v>8.212685699698099</v>
      </c>
      <c r="R139" s="100">
        <f>D139*'Convergence programme'!$AR$44/100</f>
        <v>8.848084482895846</v>
      </c>
      <c r="U139" s="107">
        <f t="shared" si="2"/>
        <v>0</v>
      </c>
      <c r="V139" s="107">
        <f t="shared" si="3"/>
        <v>286.8278851014843</v>
      </c>
      <c r="W139" s="107">
        <f t="shared" si="4"/>
        <v>786.88828350809456</v>
      </c>
      <c r="X139" s="102">
        <f t="shared" si="5"/>
        <v>888.38356053716973</v>
      </c>
      <c r="Y139" s="102">
        <f t="shared" si="6"/>
        <v>1948.7545471757564</v>
      </c>
      <c r="Z139" s="102">
        <f t="shared" si="7"/>
        <v>3182.8418676898364</v>
      </c>
      <c r="AC139" s="136"/>
      <c r="AD139" s="109">
        <v>2030</v>
      </c>
      <c r="AE139" s="137">
        <f>X124</f>
        <v>88.781810414290064</v>
      </c>
      <c r="AF139" s="138"/>
      <c r="AG139" s="88"/>
      <c r="AH139" s="88"/>
      <c r="AI139" s="14"/>
      <c r="AJ139" s="88"/>
      <c r="AK139" s="88"/>
      <c r="AL139" s="88"/>
      <c r="AM139" s="88"/>
      <c r="AN139" s="88"/>
      <c r="AO139" s="88"/>
      <c r="AP139" s="88"/>
      <c r="AQ139" s="88"/>
      <c r="AR139" s="88"/>
      <c r="AX139" s="88"/>
      <c r="AY139" s="88"/>
      <c r="AZ139" s="88"/>
      <c r="BA139" s="88"/>
    </row>
    <row r="140" spans="2:54">
      <c r="B140" s="14"/>
      <c r="C140" s="13" t="str">
        <f t="shared" si="10"/>
        <v>ICDRH</v>
      </c>
      <c r="D140" s="95">
        <f t="shared" si="11"/>
        <v>2.6951042174201567</v>
      </c>
      <c r="E140" s="68">
        <f>D140*'Convergence programme'!I$27/100</f>
        <v>3.1872295415841445</v>
      </c>
      <c r="F140" s="68">
        <f>D140*'Convergence programme'!N$27/100</f>
        <v>3.2002023702728239</v>
      </c>
      <c r="G140" s="68">
        <f>D140*'Convergence programme'!S$27/100</f>
        <v>3.2502591829429996</v>
      </c>
      <c r="H140" s="68">
        <f>D140*'Convergence programme'!X$27/100</f>
        <v>3.4396293531828039</v>
      </c>
      <c r="I140" s="68">
        <f>D140*'Convergence programme'!AH$27/100</f>
        <v>3.8292316063527569</v>
      </c>
      <c r="J140" s="68">
        <f>D140*'Convergence programme'!AR$27/100</f>
        <v>4.5337277311194164</v>
      </c>
      <c r="M140" s="100">
        <f>D140*'Convergence programme'!$I$44/100</f>
        <v>3.1872295415841445</v>
      </c>
      <c r="N140" s="100">
        <f>D140*'Convergence programme'!$N$44/100</f>
        <v>3.09211430632423</v>
      </c>
      <c r="O140" s="100">
        <f>D140*'Convergence programme'!$S$44/100</f>
        <v>2.953728630907833</v>
      </c>
      <c r="P140" s="100">
        <f>D140*'Convergence programme'!$X$44/100</f>
        <v>3.1048513762498886</v>
      </c>
      <c r="Q140" s="100">
        <f>D140*'Convergence programme'!$AH$44/100</f>
        <v>3.0948640045391458</v>
      </c>
      <c r="R140" s="100">
        <f>D140*'Convergence programme'!$AR$44/100</f>
        <v>3.3343073358137088</v>
      </c>
      <c r="U140" s="107">
        <f t="shared" si="2"/>
        <v>0</v>
      </c>
      <c r="V140" s="107">
        <f t="shared" si="3"/>
        <v>108.08806394859394</v>
      </c>
      <c r="W140" s="107">
        <f t="shared" si="4"/>
        <v>296.53055203516664</v>
      </c>
      <c r="X140" s="102">
        <f t="shared" si="5"/>
        <v>334.77797693291535</v>
      </c>
      <c r="Y140" s="102">
        <f t="shared" si="6"/>
        <v>734.36760181361115</v>
      </c>
      <c r="Z140" s="102">
        <f t="shared" si="7"/>
        <v>1199.4203953057076</v>
      </c>
      <c r="AC140" s="136"/>
      <c r="AD140" s="109">
        <v>2040</v>
      </c>
      <c r="AE140" s="137">
        <f>Y124</f>
        <v>115.39430466796074</v>
      </c>
      <c r="AF140" s="138"/>
      <c r="AG140" s="88"/>
      <c r="AH140" s="88"/>
      <c r="AI140" s="14"/>
      <c r="AJ140" s="88"/>
      <c r="AK140" s="88"/>
      <c r="AL140" s="88"/>
      <c r="AM140" s="88"/>
      <c r="AN140" s="88"/>
      <c r="AO140" s="88"/>
      <c r="AP140" s="88"/>
      <c r="AQ140" s="88"/>
      <c r="AR140" s="88"/>
      <c r="AX140" s="88"/>
      <c r="AY140" s="88"/>
      <c r="AZ140" s="88"/>
      <c r="BA140" s="88"/>
    </row>
    <row r="141" spans="2:54">
      <c r="B141" s="14"/>
      <c r="C141" s="13" t="str">
        <f t="shared" si="10"/>
        <v>ICDLA</v>
      </c>
      <c r="D141" s="95">
        <f t="shared" si="11"/>
        <v>1.8386968482644011</v>
      </c>
      <c r="E141" s="68">
        <f>D141*'Convergence programme'!I$27/100</f>
        <v>2.1744424111419622</v>
      </c>
      <c r="F141" s="68">
        <f>D141*'Convergence programme'!N$27/100</f>
        <v>2.1832929405830033</v>
      </c>
      <c r="G141" s="68">
        <f>D141*'Convergence programme'!S$27/100</f>
        <v>2.2174434951685753</v>
      </c>
      <c r="H141" s="68">
        <f>D141*'Convergence programme'!X$27/100</f>
        <v>2.3466386234773888</v>
      </c>
      <c r="I141" s="68">
        <f>D141*'Convergence programme'!AH$27/100</f>
        <v>2.6124392668625358</v>
      </c>
      <c r="J141" s="68">
        <f>D141*'Convergence programme'!AR$27/100</f>
        <v>3.0930718137786251</v>
      </c>
      <c r="M141" s="100">
        <f>D141*'Convergence programme'!$I$44/100</f>
        <v>2.1744424111419622</v>
      </c>
      <c r="N141" s="100">
        <f>D141*'Convergence programme'!$N$44/100</f>
        <v>2.1095513831201442</v>
      </c>
      <c r="O141" s="100">
        <f>D141*'Convergence programme'!$S$44/100</f>
        <v>2.0151397074645603</v>
      </c>
      <c r="P141" s="100">
        <f>D141*'Convergence programme'!$X$44/100</f>
        <v>2.1182410694695837</v>
      </c>
      <c r="Q141" s="100">
        <f>D141*'Convergence programme'!$AH$44/100</f>
        <v>2.111427325953362</v>
      </c>
      <c r="R141" s="100">
        <f>D141*'Convergence programme'!$AR$44/100</f>
        <v>2.2747841622889542</v>
      </c>
      <c r="U141" s="107">
        <f t="shared" si="2"/>
        <v>0</v>
      </c>
      <c r="V141" s="107">
        <f t="shared" si="3"/>
        <v>73.741557462859049</v>
      </c>
      <c r="W141" s="107">
        <f t="shared" si="4"/>
        <v>202.30378770401504</v>
      </c>
      <c r="X141" s="102">
        <f t="shared" si="5"/>
        <v>228.39755400780516</v>
      </c>
      <c r="Y141" s="102">
        <f t="shared" si="6"/>
        <v>501.0119409091738</v>
      </c>
      <c r="Z141" s="102">
        <f t="shared" si="7"/>
        <v>818.28765148967091</v>
      </c>
      <c r="AC141" s="136"/>
      <c r="AD141" s="99">
        <v>2050</v>
      </c>
      <c r="AE141" s="137">
        <f>Z124</f>
        <v>126.17082848547444</v>
      </c>
      <c r="AF141" s="138"/>
      <c r="AG141" s="88"/>
      <c r="AH141" s="88"/>
      <c r="AI141" s="14"/>
      <c r="AJ141" s="88"/>
      <c r="AK141" s="88"/>
      <c r="AL141" s="88"/>
      <c r="AM141" s="88"/>
      <c r="AN141" s="88"/>
      <c r="AO141" s="88"/>
      <c r="AP141" s="88"/>
      <c r="AQ141" s="88"/>
      <c r="AR141" s="88"/>
      <c r="BB141" s="91"/>
    </row>
    <row r="142" spans="2:54">
      <c r="B142" s="14"/>
      <c r="C142" s="13" t="str">
        <f t="shared" si="10"/>
        <v>ICDEM</v>
      </c>
      <c r="D142" s="95">
        <f t="shared" si="11"/>
        <v>22.08470132618924</v>
      </c>
      <c r="E142" s="68">
        <f>D142*'Convergence programme'!I$27/100</f>
        <v>26.11736200363768</v>
      </c>
      <c r="F142" s="68">
        <f>D142*'Convergence programme'!N$27/100</f>
        <v>26.223666258995781</v>
      </c>
      <c r="G142" s="68">
        <f>D142*'Convergence programme'!S$27/100</f>
        <v>26.633850677845466</v>
      </c>
      <c r="H142" s="68">
        <f>D142*'Convergence programme'!X$27/100</f>
        <v>28.185621337697356</v>
      </c>
      <c r="I142" s="68">
        <f>D142*'Convergence programme'!AH$27/100</f>
        <v>31.378169270224081</v>
      </c>
      <c r="J142" s="68">
        <f>D142*'Convergence programme'!AR$27/100</f>
        <v>37.151076455172436</v>
      </c>
      <c r="M142" s="100">
        <f>D142*'Convergence programme'!$I$44/100</f>
        <v>26.11736200363768</v>
      </c>
      <c r="N142" s="100">
        <f>D142*'Convergence programme'!$N$44/100</f>
        <v>25.337951861088101</v>
      </c>
      <c r="O142" s="100">
        <f>D142*'Convergence programme'!$S$44/100</f>
        <v>24.20396739783807</v>
      </c>
      <c r="P142" s="100">
        <f>D142*'Convergence programme'!$X$44/100</f>
        <v>25.44232422014597</v>
      </c>
      <c r="Q142" s="100">
        <f>D142*'Convergence programme'!$AH$44/100</f>
        <v>25.360483926238331</v>
      </c>
      <c r="R142" s="100">
        <f>D142*'Convergence programme'!$AR$44/100</f>
        <v>27.322572969610611</v>
      </c>
      <c r="U142" s="107">
        <f t="shared" si="2"/>
        <v>0</v>
      </c>
      <c r="V142" s="107">
        <f t="shared" si="3"/>
        <v>885.71439790768022</v>
      </c>
      <c r="W142" s="107">
        <f t="shared" si="4"/>
        <v>2429.8832800073951</v>
      </c>
      <c r="X142" s="102">
        <f t="shared" si="5"/>
        <v>2743.2971175513858</v>
      </c>
      <c r="Y142" s="102">
        <f t="shared" si="6"/>
        <v>6017.6853439857505</v>
      </c>
      <c r="Z142" s="102">
        <f t="shared" si="7"/>
        <v>9828.5034855618251</v>
      </c>
      <c r="AC142" s="136" t="str">
        <f>C125</f>
        <v>IADLA</v>
      </c>
      <c r="AD142" s="109">
        <v>2015</v>
      </c>
      <c r="AE142" s="137">
        <f>U125</f>
        <v>0</v>
      </c>
      <c r="AF142" s="138"/>
      <c r="AG142" s="88"/>
      <c r="AH142" s="88"/>
      <c r="AI142" s="14"/>
      <c r="AJ142" s="88"/>
      <c r="AK142" s="88"/>
      <c r="AL142" s="88"/>
      <c r="AM142" s="88"/>
      <c r="AN142" s="88"/>
      <c r="AO142" s="88"/>
      <c r="AP142" s="88"/>
      <c r="AQ142" s="88"/>
      <c r="AR142" s="88"/>
      <c r="BA142" s="88"/>
    </row>
    <row r="143" spans="2:54">
      <c r="B143" s="14"/>
      <c r="C143" s="13" t="str">
        <f t="shared" si="10"/>
        <v>ICDTF</v>
      </c>
      <c r="D143" s="95">
        <f t="shared" si="11"/>
        <v>0</v>
      </c>
      <c r="E143" s="68">
        <f>D143*'Convergence programme'!I$27/100</f>
        <v>0</v>
      </c>
      <c r="F143" s="68">
        <f>D143*'Convergence programme'!N$27/100</f>
        <v>0</v>
      </c>
      <c r="G143" s="68">
        <f>D143*'Convergence programme'!S$27/100</f>
        <v>0</v>
      </c>
      <c r="H143" s="68">
        <f>D143*'Convergence programme'!X$27/100</f>
        <v>0</v>
      </c>
      <c r="I143" s="68">
        <f>D143*'Convergence programme'!AH$27/100</f>
        <v>0</v>
      </c>
      <c r="J143" s="68">
        <f>D143*'Convergence programme'!AR$27/100</f>
        <v>0</v>
      </c>
      <c r="M143" s="100">
        <f>D143*'Convergence programme'!$I$44/100</f>
        <v>0</v>
      </c>
      <c r="N143" s="100">
        <f>D143*'Convergence programme'!$N$44/100</f>
        <v>0</v>
      </c>
      <c r="O143" s="100">
        <f>D143*'Convergence programme'!$S$44/100</f>
        <v>0</v>
      </c>
      <c r="P143" s="100">
        <f>D143*'Convergence programme'!$X$44/100</f>
        <v>0</v>
      </c>
      <c r="Q143" s="100">
        <f>D143*'Convergence programme'!$AH$44/100</f>
        <v>0</v>
      </c>
      <c r="R143" s="100">
        <f>D143*'Convergence programme'!$AR$44/100</f>
        <v>0</v>
      </c>
      <c r="U143" s="107">
        <f t="shared" si="2"/>
        <v>0</v>
      </c>
      <c r="V143" s="107">
        <f t="shared" si="3"/>
        <v>0</v>
      </c>
      <c r="W143" s="107">
        <f t="shared" si="4"/>
        <v>0</v>
      </c>
      <c r="X143" s="102">
        <f t="shared" si="5"/>
        <v>0</v>
      </c>
      <c r="Y143" s="102">
        <f t="shared" si="6"/>
        <v>0</v>
      </c>
      <c r="Z143" s="102">
        <f t="shared" si="7"/>
        <v>0</v>
      </c>
      <c r="AC143" s="136"/>
      <c r="AD143" s="109">
        <v>2020</v>
      </c>
      <c r="AE143" s="137">
        <f>V125</f>
        <v>186.70929843476802</v>
      </c>
      <c r="AF143" s="138"/>
      <c r="AG143" s="88"/>
      <c r="AH143" s="88"/>
      <c r="AI143" s="14"/>
      <c r="AJ143" s="88"/>
      <c r="AK143" s="88"/>
      <c r="AL143" s="88"/>
      <c r="AM143" s="88"/>
      <c r="AN143" s="88"/>
      <c r="AO143" s="88"/>
      <c r="AP143" s="88"/>
      <c r="AQ143" s="88"/>
      <c r="AR143" s="88"/>
      <c r="AZ143" s="88"/>
      <c r="BA143" s="88"/>
    </row>
    <row r="144" spans="2:54">
      <c r="B144" s="101"/>
      <c r="C144" s="13" t="str">
        <f t="shared" si="10"/>
        <v>ICDFL</v>
      </c>
      <c r="D144" s="95">
        <f t="shared" si="11"/>
        <v>2.9358692190714679</v>
      </c>
      <c r="E144" s="100">
        <f>D144*'Convergence programme'!I$27/100</f>
        <v>3.4719581694726678</v>
      </c>
      <c r="F144" s="100">
        <f>D144*'Convergence programme'!N$27/100</f>
        <v>3.4860899155421539</v>
      </c>
      <c r="G144" s="100">
        <f>D144*'Convergence programme'!S$27/100</f>
        <v>3.5406185139441368</v>
      </c>
      <c r="H144" s="100">
        <f>D144*'Convergence programme'!X$27/100</f>
        <v>3.7469059184251239</v>
      </c>
      <c r="I144" s="100">
        <f>D144*'Convergence programme'!AH$27/100</f>
        <v>4.1713129804486684</v>
      </c>
      <c r="J144" s="100">
        <f>D144*'Convergence programme'!AR$27/100</f>
        <v>4.9387447087984624</v>
      </c>
      <c r="K144" s="101"/>
      <c r="L144" s="17"/>
      <c r="M144" s="100">
        <f>D144*'Convergence programme'!$I$44/100</f>
        <v>3.4719581694726678</v>
      </c>
      <c r="N144" s="100">
        <f>D144*'Convergence programme'!$N$44/100</f>
        <v>3.3683458899699379</v>
      </c>
      <c r="O144" s="100">
        <f>D144*'Convergence programme'!$S$44/100</f>
        <v>3.2175976397949144</v>
      </c>
      <c r="P144" s="100">
        <f>D144*'Convergence programme'!$X$44/100</f>
        <v>3.3822208159539491</v>
      </c>
      <c r="Q144" s="100">
        <f>D144*'Convergence programme'!$AH$44/100</f>
        <v>3.3713412302980514</v>
      </c>
      <c r="R144" s="100">
        <f>D144*'Convergence programme'!$AR$44/100</f>
        <v>3.6321750420138126</v>
      </c>
      <c r="S144" s="17"/>
      <c r="T144" s="17"/>
      <c r="U144" s="107">
        <f t="shared" si="2"/>
        <v>0</v>
      </c>
      <c r="V144" s="107">
        <f t="shared" si="3"/>
        <v>117.74402557221597</v>
      </c>
      <c r="W144" s="107">
        <f t="shared" si="4"/>
        <v>323.02087414922244</v>
      </c>
      <c r="X144" s="102">
        <f t="shared" si="5"/>
        <v>364.68510247117479</v>
      </c>
      <c r="Y144" s="102">
        <f t="shared" si="6"/>
        <v>799.97175015061691</v>
      </c>
      <c r="Z144" s="102">
        <f t="shared" si="7"/>
        <v>1306.5696667846498</v>
      </c>
      <c r="AC144" s="136"/>
      <c r="AD144" s="109">
        <v>2025</v>
      </c>
      <c r="AE144" s="137">
        <f>W125</f>
        <v>261.25181067575573</v>
      </c>
      <c r="AF144" s="138"/>
      <c r="AG144" s="88"/>
      <c r="AH144" s="88"/>
      <c r="AI144" s="14"/>
      <c r="AJ144" s="88"/>
      <c r="AK144" s="88"/>
      <c r="AL144" s="88"/>
      <c r="AM144" s="88"/>
      <c r="AN144" s="88"/>
      <c r="AO144" s="88"/>
      <c r="AP144" s="88"/>
      <c r="AQ144" s="88"/>
      <c r="AR144" s="88"/>
      <c r="AY144" s="88"/>
      <c r="AZ144" s="88"/>
      <c r="BA144" s="88"/>
    </row>
    <row r="145" spans="2:54">
      <c r="B145" s="104"/>
      <c r="C145" s="131" t="e">
        <f>#REF!</f>
        <v>#REF!</v>
      </c>
      <c r="D145" s="95" t="e">
        <f>SUM(#REF!)</f>
        <v>#REF!</v>
      </c>
      <c r="E145" s="103" t="e">
        <f>D145*'Convergence programme'!I$27/100</f>
        <v>#REF!</v>
      </c>
      <c r="F145" s="103" t="e">
        <f>D145*'Convergence programme'!N$27/100</f>
        <v>#REF!</v>
      </c>
      <c r="G145" s="103" t="e">
        <f>D145*'Convergence programme'!S$27/100</f>
        <v>#REF!</v>
      </c>
      <c r="H145" s="103" t="e">
        <f>D145*'Convergence programme'!X$27/100</f>
        <v>#REF!</v>
      </c>
      <c r="I145" s="103" t="e">
        <f>D145*'Convergence programme'!AH$27/100</f>
        <v>#REF!</v>
      </c>
      <c r="J145" s="103" t="e">
        <f>D145*'Convergence programme'!AR$27/100</f>
        <v>#REF!</v>
      </c>
      <c r="K145" s="104"/>
      <c r="L145" s="16"/>
      <c r="M145" s="103" t="e">
        <f>D145*'Convergence programme'!$I$44/100</f>
        <v>#REF!</v>
      </c>
      <c r="N145" s="103" t="e">
        <f>D145*'Convergence programme'!$N$44/100</f>
        <v>#REF!</v>
      </c>
      <c r="O145" s="103" t="e">
        <f>D145*'Convergence programme'!$S$44/100</f>
        <v>#REF!</v>
      </c>
      <c r="P145" s="103" t="e">
        <f>D145*'Convergence programme'!$X$44/100</f>
        <v>#REF!</v>
      </c>
      <c r="Q145" s="103" t="e">
        <f>D145*'Convergence programme'!$AH$44/100</f>
        <v>#REF!</v>
      </c>
      <c r="R145" s="103" t="e">
        <f>D145*'Convergence programme'!$AR$44/100</f>
        <v>#REF!</v>
      </c>
      <c r="S145" s="16"/>
      <c r="T145" s="16"/>
      <c r="U145" s="108" t="e">
        <f t="shared" si="2"/>
        <v>#REF!</v>
      </c>
      <c r="V145" s="108" t="e">
        <f t="shared" si="3"/>
        <v>#REF!</v>
      </c>
      <c r="W145" s="108" t="e">
        <f t="shared" si="4"/>
        <v>#REF!</v>
      </c>
      <c r="X145" s="105" t="e">
        <f t="shared" si="5"/>
        <v>#REF!</v>
      </c>
      <c r="Y145" s="105" t="e">
        <f t="shared" si="6"/>
        <v>#REF!</v>
      </c>
      <c r="Z145" s="105" t="e">
        <f t="shared" si="7"/>
        <v>#REF!</v>
      </c>
      <c r="AC145" s="136"/>
      <c r="AD145" s="109">
        <v>2030</v>
      </c>
      <c r="AE145" s="137">
        <f>X125</f>
        <v>381.38137721275945</v>
      </c>
      <c r="AF145" s="138"/>
      <c r="AG145" s="88"/>
      <c r="AH145" s="88"/>
      <c r="AI145" s="14"/>
      <c r="AJ145" s="88"/>
      <c r="AK145" s="88"/>
      <c r="AL145" s="88"/>
      <c r="AM145" s="88"/>
      <c r="AN145" s="88"/>
      <c r="AO145" s="88"/>
      <c r="AP145" s="88"/>
      <c r="AQ145" s="88"/>
      <c r="AR145" s="88"/>
      <c r="AX145" s="88"/>
      <c r="AY145" s="88"/>
      <c r="AZ145" s="88"/>
      <c r="BA145" s="88"/>
    </row>
    <row r="146" spans="2:54">
      <c r="B146" s="37" t="s">
        <v>15</v>
      </c>
      <c r="C146" s="13" t="str">
        <f t="shared" ref="C146:C152" si="12">H25</f>
        <v>IGDMT</v>
      </c>
      <c r="D146" s="95">
        <f t="shared" ref="D146:D152" si="13">SUM(F25:G25)</f>
        <v>3.5765802982580936</v>
      </c>
      <c r="E146" s="68">
        <f>D146*'Convergence programme'!I$28/100</f>
        <v>3.4642756542199784</v>
      </c>
      <c r="F146" s="68">
        <f>D146*'Convergence programme'!N$28/100</f>
        <v>3.2816004993757355</v>
      </c>
      <c r="G146" s="68">
        <f>D146*'Convergence programme'!S$28/100</f>
        <v>3.098925344531493</v>
      </c>
      <c r="H146" s="68">
        <f>D146*'Convergence programme'!X$28/100</f>
        <v>2.9942151301001769</v>
      </c>
      <c r="I146" s="68">
        <f>D146*'Convergence programme'!AH$28/100</f>
        <v>2.8186077069371076</v>
      </c>
      <c r="J146" s="68">
        <f>D146*'Convergence programme'!AR$28/100</f>
        <v>2.8635189370324836</v>
      </c>
      <c r="M146" s="100">
        <f>D146*'Convergence programme'!$I$45/100</f>
        <v>3.4642756542199784</v>
      </c>
      <c r="N146" s="100">
        <f>D146*'Convergence programme'!$N$45/100</f>
        <v>3.0821494619522407</v>
      </c>
      <c r="O146" s="100">
        <f>D146*'Convergence programme'!$S$45/100</f>
        <v>2.8764114135115633</v>
      </c>
      <c r="P146" s="100">
        <f>D146*'Convergence programme'!$X$45/100</f>
        <v>2.8203796639675089</v>
      </c>
      <c r="Q146" s="100">
        <f>D146*'Convergence programme'!$AH$45/100</f>
        <v>2.7642645525358036</v>
      </c>
      <c r="R146" s="100">
        <f>D146*'Convergence programme'!$AR$45/100</f>
        <v>2.6395108252071351</v>
      </c>
      <c r="U146" s="107">
        <f t="shared" si="2"/>
        <v>0</v>
      </c>
      <c r="V146" s="107">
        <f t="shared" si="3"/>
        <v>199.4510374234948</v>
      </c>
      <c r="W146" s="107">
        <f t="shared" si="4"/>
        <v>222.51393101992977</v>
      </c>
      <c r="X146" s="102">
        <f t="shared" si="5"/>
        <v>173.83546613266799</v>
      </c>
      <c r="Y146" s="102">
        <f t="shared" si="6"/>
        <v>54.343154401303991</v>
      </c>
      <c r="Z146" s="102">
        <f t="shared" si="7"/>
        <v>224.00811182534852</v>
      </c>
      <c r="AC146" s="136"/>
      <c r="AD146" s="109">
        <v>2040</v>
      </c>
      <c r="AE146" s="137">
        <f>Y125</f>
        <v>495.70107470676248</v>
      </c>
      <c r="AF146" s="138"/>
      <c r="AG146" s="88"/>
      <c r="AH146" s="88"/>
      <c r="AI146" s="14"/>
      <c r="AJ146" s="88"/>
      <c r="AK146" s="88"/>
      <c r="AL146" s="88"/>
      <c r="AM146" s="88"/>
      <c r="AN146" s="88"/>
      <c r="AO146" s="88"/>
      <c r="AP146" s="88"/>
      <c r="AQ146" s="88"/>
      <c r="AR146" s="88"/>
      <c r="AX146" s="88"/>
      <c r="AY146" s="88"/>
      <c r="AZ146" s="88"/>
      <c r="BA146" s="88"/>
    </row>
    <row r="147" spans="2:54">
      <c r="B147" s="14"/>
      <c r="C147" s="13" t="str">
        <f t="shared" si="12"/>
        <v>IGDHT</v>
      </c>
      <c r="D147" s="95">
        <f t="shared" si="13"/>
        <v>3.508916083942248</v>
      </c>
      <c r="E147" s="68">
        <f>D147*'Convergence programme'!I$28/100</f>
        <v>3.3987360966625904</v>
      </c>
      <c r="F147" s="68">
        <f>D147*'Convergence programme'!N$28/100</f>
        <v>3.2195169164636197</v>
      </c>
      <c r="G147" s="68">
        <f>D147*'Convergence programme'!S$28/100</f>
        <v>3.0402977362646499</v>
      </c>
      <c r="H147" s="68">
        <f>D147*'Convergence programme'!X$28/100</f>
        <v>2.9375685019314988</v>
      </c>
      <c r="I147" s="68">
        <f>D147*'Convergence programme'!AH$28/100</f>
        <v>2.7652833411882467</v>
      </c>
      <c r="J147" s="68">
        <f>D147*'Convergence programme'!AR$28/100</f>
        <v>2.8093449096389946</v>
      </c>
      <c r="M147" s="100">
        <f>D147*'Convergence programme'!$I$45/100</f>
        <v>3.3987360966625904</v>
      </c>
      <c r="N147" s="100">
        <f>D147*'Convergence programme'!$N$45/100</f>
        <v>3.0238392314092342</v>
      </c>
      <c r="O147" s="100">
        <f>D147*'Convergence programme'!$S$45/100</f>
        <v>2.8219934773508171</v>
      </c>
      <c r="P147" s="100">
        <f>D147*'Convergence programme'!$X$45/100</f>
        <v>2.7670217751127013</v>
      </c>
      <c r="Q147" s="100">
        <f>D147*'Convergence programme'!$AH$45/100</f>
        <v>2.7119682880846541</v>
      </c>
      <c r="R147" s="100">
        <f>D147*'Convergence programme'!$AR$45/100</f>
        <v>2.5895747378633689</v>
      </c>
      <c r="U147" s="107">
        <f t="shared" si="2"/>
        <v>0</v>
      </c>
      <c r="V147" s="107">
        <f t="shared" si="3"/>
        <v>195.67768505438553</v>
      </c>
      <c r="W147" s="107">
        <f t="shared" si="4"/>
        <v>218.30425891383288</v>
      </c>
      <c r="X147" s="102">
        <f t="shared" si="5"/>
        <v>170.54672681879745</v>
      </c>
      <c r="Y147" s="102">
        <f t="shared" si="6"/>
        <v>53.315053103592632</v>
      </c>
      <c r="Z147" s="102">
        <f t="shared" si="7"/>
        <v>219.77017177562576</v>
      </c>
      <c r="AC147" s="136"/>
      <c r="AD147" s="99">
        <v>2050</v>
      </c>
      <c r="AE147" s="137">
        <f>Z125</f>
        <v>541.99395244726793</v>
      </c>
      <c r="AF147" s="138"/>
      <c r="AG147" s="88"/>
      <c r="AH147" s="88"/>
      <c r="AI147" s="14"/>
      <c r="AJ147" s="88"/>
      <c r="AK147" s="88"/>
      <c r="AL147" s="88"/>
      <c r="AM147" s="88"/>
      <c r="AN147" s="88"/>
      <c r="AO147" s="88"/>
      <c r="AP147" s="88"/>
      <c r="AQ147" s="88"/>
      <c r="AR147" s="88"/>
      <c r="BB147" s="91"/>
    </row>
    <row r="148" spans="2:54">
      <c r="B148" s="14"/>
      <c r="C148" s="13" t="str">
        <f t="shared" si="12"/>
        <v>IGDRH</v>
      </c>
      <c r="D148" s="95">
        <f t="shared" si="13"/>
        <v>6.7249162217767902E-2</v>
      </c>
      <c r="E148" s="68">
        <f>D148*'Convergence programme'!I$28/100</f>
        <v>6.5137538097821218E-2</v>
      </c>
      <c r="F148" s="68">
        <f>D148*'Convergence programme'!N$28/100</f>
        <v>6.1702762391188985E-2</v>
      </c>
      <c r="G148" s="68">
        <f>D148*'Convergence programme'!S$28/100</f>
        <v>5.8267986684556766E-2</v>
      </c>
      <c r="H148" s="68">
        <f>D148*'Convergence programme'!X$28/100</f>
        <v>5.6299157912676999E-2</v>
      </c>
      <c r="I148" s="68">
        <f>D148*'Convergence programme'!AH$28/100</f>
        <v>5.2997274241090207E-2</v>
      </c>
      <c r="J148" s="68">
        <f>D148*'Convergence programme'!AR$28/100</f>
        <v>5.3841724063607647E-2</v>
      </c>
      <c r="M148" s="100">
        <f>D148*'Convergence programme'!$I$45/100</f>
        <v>6.5137538097821218E-2</v>
      </c>
      <c r="N148" s="100">
        <f>D148*'Convergence programme'!$N$45/100</f>
        <v>5.7952555754775092E-2</v>
      </c>
      <c r="O148" s="100">
        <f>D148*'Convergence programme'!$S$45/100</f>
        <v>5.4084136695179932E-2</v>
      </c>
      <c r="P148" s="100">
        <f>D148*'Convergence programme'!$X$45/100</f>
        <v>5.3030591716399893E-2</v>
      </c>
      <c r="Q148" s="100">
        <f>D148*'Convergence programme'!$AH$45/100</f>
        <v>5.1975479313813328E-2</v>
      </c>
      <c r="R148" s="100">
        <f>D148*'Convergence programme'!$AR$45/100</f>
        <v>4.9629779526090739E-2</v>
      </c>
      <c r="U148" s="107">
        <f t="shared" si="2"/>
        <v>0</v>
      </c>
      <c r="V148" s="107">
        <f t="shared" si="3"/>
        <v>3.7502066364138926</v>
      </c>
      <c r="W148" s="107">
        <f t="shared" si="4"/>
        <v>4.1838499893768342</v>
      </c>
      <c r="X148" s="102">
        <f t="shared" si="5"/>
        <v>3.2685661962771064</v>
      </c>
      <c r="Y148" s="102">
        <f t="shared" si="6"/>
        <v>1.0217949272768798</v>
      </c>
      <c r="Z148" s="102">
        <f t="shared" si="7"/>
        <v>4.2119445375169082</v>
      </c>
      <c r="AC148" s="136" t="str">
        <f>C126</f>
        <v>IADEM</v>
      </c>
      <c r="AD148" s="109">
        <v>2015</v>
      </c>
      <c r="AE148" s="137">
        <f>U126</f>
        <v>0</v>
      </c>
      <c r="AF148" s="138"/>
      <c r="AG148" s="88"/>
      <c r="AH148" s="88"/>
      <c r="AI148" s="14"/>
      <c r="AJ148" s="88"/>
      <c r="AK148" s="88"/>
      <c r="AL148" s="88"/>
      <c r="AM148" s="88"/>
      <c r="AN148" s="88"/>
      <c r="AO148" s="88"/>
      <c r="AP148" s="88"/>
      <c r="AQ148" s="88"/>
      <c r="AR148" s="88"/>
    </row>
    <row r="149" spans="2:54">
      <c r="B149" s="14"/>
      <c r="C149" s="13" t="str">
        <f t="shared" si="12"/>
        <v>IGDLA</v>
      </c>
      <c r="D149" s="95">
        <f t="shared" si="13"/>
        <v>0.24407868890628062</v>
      </c>
      <c r="E149" s="68">
        <f>D149*'Convergence programme'!I$28/100</f>
        <v>0.23641461652734932</v>
      </c>
      <c r="F149" s="68">
        <f>D149*'Convergence programme'!N$28/100</f>
        <v>0.22394820767533782</v>
      </c>
      <c r="G149" s="68">
        <f>D149*'Convergence programme'!S$28/100</f>
        <v>0.21148179882332638</v>
      </c>
      <c r="H149" s="68">
        <f>D149*'Convergence programme'!X$28/100</f>
        <v>0.20433599760478852</v>
      </c>
      <c r="I149" s="68">
        <f>D149*'Convergence programme'!AH$28/100</f>
        <v>0.19235191615449157</v>
      </c>
      <c r="J149" s="68">
        <f>D149*'Convergence programme'!AR$28/100</f>
        <v>0.19541681984592735</v>
      </c>
      <c r="M149" s="100">
        <f>D149*'Convergence programme'!$I$45/100</f>
        <v>0.23641461652734932</v>
      </c>
      <c r="N149" s="100">
        <f>D149*'Convergence programme'!$N$45/100</f>
        <v>0.21033695232646907</v>
      </c>
      <c r="O149" s="100">
        <f>D149*'Convergence programme'!$S$45/100</f>
        <v>0.19629664875884209</v>
      </c>
      <c r="P149" s="100">
        <f>D149*'Convergence programme'!$X$45/100</f>
        <v>0.19247284086824376</v>
      </c>
      <c r="Q149" s="100">
        <f>D149*'Convergence programme'!$AH$45/100</f>
        <v>0.18864334406294314</v>
      </c>
      <c r="R149" s="100">
        <f>D149*'Convergence programme'!$AR$45/100</f>
        <v>0.18012970151523269</v>
      </c>
      <c r="U149" s="107">
        <f t="shared" si="2"/>
        <v>0</v>
      </c>
      <c r="V149" s="107">
        <f t="shared" si="3"/>
        <v>13.611255348868756</v>
      </c>
      <c r="W149" s="107">
        <f t="shared" si="4"/>
        <v>15.185150064484287</v>
      </c>
      <c r="X149" s="102">
        <f t="shared" si="5"/>
        <v>11.863156736544756</v>
      </c>
      <c r="Y149" s="102">
        <f t="shared" si="6"/>
        <v>3.7085720915484286</v>
      </c>
      <c r="Z149" s="102">
        <f t="shared" si="7"/>
        <v>15.287118330694655</v>
      </c>
      <c r="AC149" s="136"/>
      <c r="AD149" s="109">
        <v>2020</v>
      </c>
      <c r="AE149" s="137">
        <f>V126</f>
        <v>501.21696353795375</v>
      </c>
      <c r="AF149" s="138"/>
      <c r="AG149" s="88"/>
      <c r="AH149" s="88"/>
      <c r="AI149" s="14"/>
      <c r="AJ149" s="88"/>
      <c r="AK149" s="88"/>
      <c r="AL149" s="88"/>
      <c r="AM149" s="88"/>
      <c r="AN149" s="88"/>
      <c r="AO149" s="88"/>
      <c r="AP149" s="88"/>
      <c r="AQ149" s="88"/>
      <c r="AR149" s="88"/>
    </row>
    <row r="150" spans="2:54">
      <c r="B150" s="14"/>
      <c r="C150" s="13" t="str">
        <f t="shared" si="12"/>
        <v>IGDEM</v>
      </c>
      <c r="D150" s="95">
        <f t="shared" si="13"/>
        <v>2.5856600280593218</v>
      </c>
      <c r="E150" s="68">
        <f>D150*'Convergence programme'!I$28/100</f>
        <v>2.5044702867871322</v>
      </c>
      <c r="F150" s="68">
        <f>D150*'Convergence programme'!N$28/100</f>
        <v>2.3724067493823244</v>
      </c>
      <c r="G150" s="68">
        <f>D150*'Convergence programme'!S$28/100</f>
        <v>2.2403432119775175</v>
      </c>
      <c r="H150" s="68">
        <f>D150*'Convergence programme'!X$28/100</f>
        <v>2.164643802651677</v>
      </c>
      <c r="I150" s="68">
        <f>D150*'Convergence programme'!AH$28/100</f>
        <v>2.0376898251541249</v>
      </c>
      <c r="J150" s="68">
        <f>D150*'Convergence programme'!AR$28/100</f>
        <v>2.0701580385827865</v>
      </c>
      <c r="M150" s="100">
        <f>D150*'Convergence programme'!$I$45/100</f>
        <v>2.5044702867871322</v>
      </c>
      <c r="N150" s="100">
        <f>D150*'Convergence programme'!$N$45/100</f>
        <v>2.228215222276932</v>
      </c>
      <c r="O150" s="100">
        <f>D150*'Convergence programme'!$S$45/100</f>
        <v>2.079478551003795</v>
      </c>
      <c r="P150" s="100">
        <f>D150*'Convergence programme'!$X$45/100</f>
        <v>2.0389708472710275</v>
      </c>
      <c r="Q150" s="100">
        <f>D150*'Convergence programme'!$AH$45/100</f>
        <v>1.9984028777304805</v>
      </c>
      <c r="R150" s="100">
        <f>D150*'Convergence programme'!$AR$45/100</f>
        <v>1.9082131715851292</v>
      </c>
      <c r="U150" s="107">
        <f t="shared" si="2"/>
        <v>0</v>
      </c>
      <c r="V150" s="107">
        <f t="shared" si="3"/>
        <v>144.1915271053924</v>
      </c>
      <c r="W150" s="107">
        <f t="shared" si="4"/>
        <v>160.86466097372255</v>
      </c>
      <c r="X150" s="102">
        <f t="shared" si="5"/>
        <v>125.67295538064948</v>
      </c>
      <c r="Y150" s="102">
        <f t="shared" si="6"/>
        <v>39.286947423644357</v>
      </c>
      <c r="Z150" s="102">
        <f t="shared" si="7"/>
        <v>161.9448669976573</v>
      </c>
      <c r="AC150" s="136"/>
      <c r="AD150" s="109">
        <v>2025</v>
      </c>
      <c r="AE150" s="137">
        <f>W126</f>
        <v>701.32468154200558</v>
      </c>
      <c r="AF150" s="138"/>
      <c r="AG150" s="88"/>
      <c r="AH150" s="88"/>
      <c r="AI150" s="14"/>
      <c r="AJ150" s="88"/>
      <c r="AK150" s="88"/>
      <c r="AL150" s="88"/>
      <c r="AM150" s="88"/>
      <c r="AN150" s="88"/>
      <c r="AO150" s="88"/>
      <c r="AP150" s="88"/>
      <c r="AQ150" s="88"/>
      <c r="AR150" s="88"/>
    </row>
    <row r="151" spans="2:54">
      <c r="B151" s="14"/>
      <c r="C151" s="13" t="str">
        <f t="shared" si="12"/>
        <v>IGDTF</v>
      </c>
      <c r="D151" s="95">
        <f t="shared" si="13"/>
        <v>0</v>
      </c>
      <c r="E151" s="68">
        <f>D151*'Convergence programme'!I$28/100</f>
        <v>0</v>
      </c>
      <c r="F151" s="68">
        <f>D151*'Convergence programme'!N$28/100</f>
        <v>0</v>
      </c>
      <c r="G151" s="68">
        <f>D151*'Convergence programme'!S$28/100</f>
        <v>0</v>
      </c>
      <c r="H151" s="68">
        <f>D151*'Convergence programme'!X$28/100</f>
        <v>0</v>
      </c>
      <c r="I151" s="68">
        <f>D151*'Convergence programme'!AH$28/100</f>
        <v>0</v>
      </c>
      <c r="J151" s="68">
        <f>D151*'Convergence programme'!AR$28/100</f>
        <v>0</v>
      </c>
      <c r="M151" s="100">
        <f>D151*'Convergence programme'!$I$45/100</f>
        <v>0</v>
      </c>
      <c r="N151" s="100">
        <f>D151*'Convergence programme'!$N$45/100</f>
        <v>0</v>
      </c>
      <c r="O151" s="100">
        <f>D151*'Convergence programme'!$S$45/100</f>
        <v>0</v>
      </c>
      <c r="P151" s="100">
        <f>D151*'Convergence programme'!$X$45/100</f>
        <v>0</v>
      </c>
      <c r="Q151" s="100">
        <f>D151*'Convergence programme'!$AH$45/100</f>
        <v>0</v>
      </c>
      <c r="R151" s="100">
        <f>D151*'Convergence programme'!$AR$45/100</f>
        <v>0</v>
      </c>
      <c r="U151" s="107">
        <f t="shared" si="2"/>
        <v>0</v>
      </c>
      <c r="V151" s="107">
        <f t="shared" si="3"/>
        <v>0</v>
      </c>
      <c r="W151" s="107">
        <f t="shared" si="4"/>
        <v>0</v>
      </c>
      <c r="X151" s="102">
        <f t="shared" si="5"/>
        <v>0</v>
      </c>
      <c r="Y151" s="102">
        <f t="shared" si="6"/>
        <v>0</v>
      </c>
      <c r="Z151" s="102">
        <f t="shared" si="7"/>
        <v>0</v>
      </c>
      <c r="AC151" s="136"/>
      <c r="AD151" s="109">
        <v>2030</v>
      </c>
      <c r="AE151" s="137">
        <f>X126</f>
        <v>1023.8098339986408</v>
      </c>
      <c r="AF151" s="138"/>
      <c r="AG151" s="88"/>
      <c r="AH151" s="88"/>
      <c r="AI151" s="14"/>
      <c r="AJ151" s="88"/>
      <c r="AK151" s="88"/>
      <c r="AL151" s="88"/>
      <c r="AM151" s="88"/>
      <c r="AN151" s="88"/>
      <c r="AO151" s="88"/>
      <c r="AP151" s="88"/>
      <c r="AQ151" s="88"/>
      <c r="AR151" s="88"/>
    </row>
    <row r="152" spans="2:54">
      <c r="B152" s="101"/>
      <c r="C152" s="13" t="str">
        <f t="shared" si="12"/>
        <v>IGDFL</v>
      </c>
      <c r="D152" s="95">
        <f t="shared" si="13"/>
        <v>0.41664612325207928</v>
      </c>
      <c r="E152" s="100">
        <f>D152*'Convergence programme'!I$28/100</f>
        <v>0.40356343234074304</v>
      </c>
      <c r="F152" s="100">
        <f>D152*'Convergence programme'!N$28/100</f>
        <v>0.38228307827812197</v>
      </c>
      <c r="G152" s="100">
        <f>D152*'Convergence programme'!S$28/100</f>
        <v>0.361002724215501</v>
      </c>
      <c r="H152" s="100">
        <f>D152*'Convergence programme'!X$28/100</f>
        <v>0.34880473024652742</v>
      </c>
      <c r="I152" s="100">
        <f>D152*'Convergence programme'!AH$28/100</f>
        <v>0.328347716570415</v>
      </c>
      <c r="J152" s="100">
        <f>D152*'Convergence programme'!AR$28/100</f>
        <v>0.33357955490460084</v>
      </c>
      <c r="K152" s="101"/>
      <c r="L152" s="17"/>
      <c r="M152" s="100">
        <f>D152*'Convergence programme'!$I$45/100</f>
        <v>0.40356343234074304</v>
      </c>
      <c r="N152" s="100">
        <f>D152*'Convergence programme'!$N$45/100</f>
        <v>0.35904845341549074</v>
      </c>
      <c r="O152" s="100">
        <f>D152*'Convergence programme'!$S$45/100</f>
        <v>0.33508143656142897</v>
      </c>
      <c r="P152" s="100">
        <f>D152*'Convergence programme'!$X$45/100</f>
        <v>0.32855413694007518</v>
      </c>
      <c r="Q152" s="100">
        <f>D152*'Convergence programme'!$AH$45/100</f>
        <v>0.32201712625272522</v>
      </c>
      <c r="R152" s="100">
        <f>D152*'Convergence programme'!$AR$45/100</f>
        <v>0.30748420583205083</v>
      </c>
      <c r="S152" s="17"/>
      <c r="T152" s="17"/>
      <c r="U152" s="107">
        <f t="shared" si="2"/>
        <v>0</v>
      </c>
      <c r="V152" s="107">
        <f t="shared" si="3"/>
        <v>23.234624862631225</v>
      </c>
      <c r="W152" s="107">
        <f t="shared" si="4"/>
        <v>25.921287654072035</v>
      </c>
      <c r="X152" s="102">
        <f t="shared" si="5"/>
        <v>20.250593306452235</v>
      </c>
      <c r="Y152" s="102">
        <f t="shared" si="6"/>
        <v>6.3305903176897882</v>
      </c>
      <c r="Z152" s="102">
        <f t="shared" si="7"/>
        <v>26.095349072550011</v>
      </c>
      <c r="AC152" s="136"/>
      <c r="AD152" s="109">
        <v>2040</v>
      </c>
      <c r="AE152" s="137">
        <f>Y126</f>
        <v>1330.6985220868794</v>
      </c>
      <c r="AF152" s="138"/>
      <c r="AG152" s="88"/>
      <c r="AH152" s="88"/>
      <c r="AI152" s="14"/>
      <c r="AJ152" s="88"/>
      <c r="AK152" s="88"/>
      <c r="AL152" s="88"/>
      <c r="AM152" s="88"/>
      <c r="AN152" s="88"/>
      <c r="AO152" s="88"/>
      <c r="AP152" s="88"/>
      <c r="AQ152" s="88"/>
      <c r="AR152" s="88"/>
    </row>
    <row r="153" spans="2:54">
      <c r="B153" s="104"/>
      <c r="C153" s="131" t="e">
        <f>#REF!</f>
        <v>#REF!</v>
      </c>
      <c r="D153" s="95" t="e">
        <f>SUM(#REF!)</f>
        <v>#REF!</v>
      </c>
      <c r="E153" s="103" t="e">
        <f>D153*'Convergence programme'!I$28/100</f>
        <v>#REF!</v>
      </c>
      <c r="F153" s="103" t="e">
        <f>D153*'Convergence programme'!N$28/100</f>
        <v>#REF!</v>
      </c>
      <c r="G153" s="103" t="e">
        <f>D153*'Convergence programme'!S$28/100</f>
        <v>#REF!</v>
      </c>
      <c r="H153" s="103" t="e">
        <f>D153*'Convergence programme'!X$28/100</f>
        <v>#REF!</v>
      </c>
      <c r="I153" s="103" t="e">
        <f>D153*'Convergence programme'!AH$28/100</f>
        <v>#REF!</v>
      </c>
      <c r="J153" s="103" t="e">
        <f>D153*'Convergence programme'!AR$28/100</f>
        <v>#REF!</v>
      </c>
      <c r="K153" s="104"/>
      <c r="L153" s="16"/>
      <c r="M153" s="103" t="e">
        <f>D153*'Convergence programme'!$I$45/100</f>
        <v>#REF!</v>
      </c>
      <c r="N153" s="103" t="e">
        <f>D153*'Convergence programme'!$N$45/100</f>
        <v>#REF!</v>
      </c>
      <c r="O153" s="103" t="e">
        <f>D153*'Convergence programme'!$S$45/100</f>
        <v>#REF!</v>
      </c>
      <c r="P153" s="103" t="e">
        <f>D153*'Convergence programme'!$X$45/100</f>
        <v>#REF!</v>
      </c>
      <c r="Q153" s="103" t="e">
        <f>D153*'Convergence programme'!$AH$45/100</f>
        <v>#REF!</v>
      </c>
      <c r="R153" s="103" t="e">
        <f>D153*'Convergence programme'!$AR$45/100</f>
        <v>#REF!</v>
      </c>
      <c r="S153" s="16"/>
      <c r="T153" s="16"/>
      <c r="U153" s="108" t="e">
        <f t="shared" si="2"/>
        <v>#REF!</v>
      </c>
      <c r="V153" s="108" t="e">
        <f t="shared" si="3"/>
        <v>#REF!</v>
      </c>
      <c r="W153" s="108" t="e">
        <f t="shared" si="4"/>
        <v>#REF!</v>
      </c>
      <c r="X153" s="105" t="e">
        <f t="shared" si="5"/>
        <v>#REF!</v>
      </c>
      <c r="Y153" s="105" t="e">
        <f t="shared" si="6"/>
        <v>#REF!</v>
      </c>
      <c r="Z153" s="105" t="e">
        <f t="shared" si="7"/>
        <v>#REF!</v>
      </c>
      <c r="AC153" s="136"/>
      <c r="AD153" s="99">
        <v>2050</v>
      </c>
      <c r="AE153" s="137">
        <f>Z126</f>
        <v>1454.9707238949568</v>
      </c>
      <c r="AF153" s="138"/>
      <c r="AG153" s="88"/>
      <c r="AH153" s="88"/>
      <c r="AI153" s="14"/>
      <c r="AJ153" s="88"/>
      <c r="AK153" s="88"/>
      <c r="AL153" s="88"/>
      <c r="AM153" s="88"/>
      <c r="AN153" s="88"/>
      <c r="AO153" s="88"/>
      <c r="AP153" s="88"/>
      <c r="AQ153" s="88"/>
      <c r="AR153" s="88"/>
      <c r="BB153" s="91"/>
    </row>
    <row r="154" spans="2:54">
      <c r="B154" s="37" t="s">
        <v>189</v>
      </c>
      <c r="C154" s="13" t="str">
        <f t="shared" ref="C154:C160" si="14">H32</f>
        <v>IXDMT</v>
      </c>
      <c r="D154" s="95">
        <f t="shared" ref="D154:D160" si="15">SUM(F32:G32)</f>
        <v>5.9281172160000004</v>
      </c>
      <c r="E154" s="68">
        <f>D154*'Convergence programme'!I$29/100</f>
        <v>6.022682753261547</v>
      </c>
      <c r="F154" s="68">
        <f>D154*'Convergence programme'!N$29/100</f>
        <v>6.0232213276326414</v>
      </c>
      <c r="G154" s="68">
        <f>D154*'Convergence programme'!S$29/100</f>
        <v>6.2778143572418106</v>
      </c>
      <c r="H154" s="68">
        <f>D154*'Convergence programme'!X$29/100</f>
        <v>6.1592520505997292</v>
      </c>
      <c r="I154" s="68">
        <f>D154*'Convergence programme'!AH$29/100</f>
        <v>6.1496387851409882</v>
      </c>
      <c r="J154" s="68">
        <f>D154*'Convergence programme'!AR$29/100</f>
        <v>5.8542244853996044</v>
      </c>
      <c r="M154" s="100">
        <f>D154*'Convergence programme'!$I$46/100</f>
        <v>6.022682753261547</v>
      </c>
      <c r="N154" s="100">
        <f>D154*'Convergence programme'!$N$46/100</f>
        <v>6.0088997198109055</v>
      </c>
      <c r="O154" s="100">
        <f>D154*'Convergence programme'!$S$46/100</f>
        <v>5.9948347646414586</v>
      </c>
      <c r="P154" s="100">
        <f>D154*'Convergence programme'!$X$46/100</f>
        <v>5.9849425474981457</v>
      </c>
      <c r="Q154" s="100">
        <f>D154*'Convergence programme'!$AH$46/100</f>
        <v>5.4983890061543272</v>
      </c>
      <c r="R154" s="100">
        <f>D154*'Convergence programme'!$AR$46/100</f>
        <v>5.0280431823429881</v>
      </c>
      <c r="U154" s="107">
        <f t="shared" ref="U154:U185" si="16">(E154-M154)*1000</f>
        <v>0</v>
      </c>
      <c r="V154" s="107">
        <f t="shared" ref="V154:V185" si="17">(F154-N154)*1000</f>
        <v>14.32160782173586</v>
      </c>
      <c r="W154" s="107">
        <f t="shared" ref="W154:W185" si="18">(G154-O154)*1000</f>
        <v>282.97959260035202</v>
      </c>
      <c r="X154" s="102">
        <f t="shared" ref="X154:X185" si="19">(H154-P154)*1000</f>
        <v>174.30950310158354</v>
      </c>
      <c r="Y154" s="102">
        <f t="shared" ref="Y154:Y185" si="20">(I154-Q154)*1000</f>
        <v>651.24977898666089</v>
      </c>
      <c r="Z154" s="102">
        <f t="shared" ref="Z154:Z185" si="21">(J154-R154)*1000</f>
        <v>826.18130305661634</v>
      </c>
      <c r="AC154" s="136" t="str">
        <f>C127</f>
        <v>IADTF</v>
      </c>
      <c r="AD154" s="109">
        <v>2015</v>
      </c>
      <c r="AE154" s="137">
        <f>U127</f>
        <v>0</v>
      </c>
      <c r="AF154" s="138"/>
      <c r="AG154" s="88"/>
      <c r="AH154" s="88"/>
      <c r="AI154" s="14"/>
      <c r="AJ154" s="88"/>
      <c r="AK154" s="88"/>
      <c r="AL154" s="88"/>
      <c r="AM154" s="88"/>
      <c r="AN154" s="88"/>
      <c r="AO154" s="88"/>
      <c r="AP154" s="88"/>
      <c r="AQ154" s="88"/>
      <c r="AR154" s="88"/>
    </row>
    <row r="155" spans="2:54">
      <c r="B155" s="14"/>
      <c r="C155" s="13" t="str">
        <f t="shared" si="14"/>
        <v>IXDHT</v>
      </c>
      <c r="D155" s="95">
        <f t="shared" si="15"/>
        <v>22.728279932399992</v>
      </c>
      <c r="E155" s="68">
        <f>D155*'Convergence programme'!I$29/100</f>
        <v>23.090842264507263</v>
      </c>
      <c r="F155" s="68">
        <f>D155*'Convergence programme'!N$29/100</f>
        <v>23.092907147610049</v>
      </c>
      <c r="G155" s="68">
        <f>D155*'Convergence programme'!S$29/100</f>
        <v>24.069011606236021</v>
      </c>
      <c r="H155" s="68">
        <f>D155*'Convergence programme'!X$29/100</f>
        <v>23.614446152044394</v>
      </c>
      <c r="I155" s="68">
        <f>D155*'Convergence programme'!AH$29/100</f>
        <v>23.57758908926213</v>
      </c>
      <c r="J155" s="68">
        <f>D155*'Convergence programme'!AR$29/100</f>
        <v>22.444976717422669</v>
      </c>
      <c r="M155" s="100">
        <f>D155*'Convergence programme'!$I$46/100</f>
        <v>23.090842264507263</v>
      </c>
      <c r="N155" s="100">
        <f>D155*'Convergence programme'!$N$46/100</f>
        <v>23.037998396687257</v>
      </c>
      <c r="O155" s="100">
        <f>D155*'Convergence programme'!$S$46/100</f>
        <v>22.984073646774242</v>
      </c>
      <c r="P155" s="100">
        <f>D155*'Convergence programme'!$X$46/100</f>
        <v>22.94614708894936</v>
      </c>
      <c r="Q155" s="100">
        <f>D155*'Convergence programme'!$AH$46/100</f>
        <v>21.080710781462749</v>
      </c>
      <c r="R155" s="100">
        <f>D155*'Convergence programme'!$AR$46/100</f>
        <v>19.277414530881423</v>
      </c>
      <c r="U155" s="107">
        <f t="shared" si="16"/>
        <v>0</v>
      </c>
      <c r="V155" s="107">
        <f t="shared" si="17"/>
        <v>54.908750922791683</v>
      </c>
      <c r="W155" s="107">
        <f t="shared" si="18"/>
        <v>1084.9379594617794</v>
      </c>
      <c r="X155" s="102">
        <f t="shared" si="19"/>
        <v>668.29906309503428</v>
      </c>
      <c r="Y155" s="102">
        <f t="shared" si="20"/>
        <v>2496.8783077993812</v>
      </c>
      <c r="Z155" s="102">
        <f t="shared" si="21"/>
        <v>3167.5621865412468</v>
      </c>
      <c r="AC155" s="136"/>
      <c r="AD155" s="109">
        <v>2020</v>
      </c>
      <c r="AE155" s="137">
        <f>V127</f>
        <v>2039.4421504312775</v>
      </c>
      <c r="AF155" s="138"/>
      <c r="AG155" s="88"/>
      <c r="AH155" s="88"/>
      <c r="AI155" s="14"/>
      <c r="AJ155" s="88"/>
      <c r="AK155" s="88"/>
      <c r="AL155" s="88"/>
      <c r="AM155" s="88"/>
      <c r="AN155" s="88"/>
      <c r="AO155" s="88"/>
      <c r="AP155" s="88"/>
      <c r="AQ155" s="88"/>
      <c r="AR155" s="88"/>
    </row>
    <row r="156" spans="2:54">
      <c r="B156" s="14"/>
      <c r="C156" s="13" t="str">
        <f t="shared" si="14"/>
        <v>IXDRH</v>
      </c>
      <c r="D156" s="95">
        <f t="shared" si="15"/>
        <v>0.68676979999999999</v>
      </c>
      <c r="E156" s="68">
        <f>D156*'Convergence programme'!I$29/100</f>
        <v>0.6977251763438953</v>
      </c>
      <c r="F156" s="68">
        <f>D156*'Convergence programme'!N$29/100</f>
        <v>0.69778756995043922</v>
      </c>
      <c r="G156" s="68">
        <f>D156*'Convergence programme'!S$29/100</f>
        <v>0.727282061650801</v>
      </c>
      <c r="H156" s="68">
        <f>D156*'Convergence programme'!X$29/100</f>
        <v>0.71354667001577143</v>
      </c>
      <c r="I156" s="68">
        <f>D156*'Convergence programme'!AH$29/100</f>
        <v>0.71243297739535105</v>
      </c>
      <c r="J156" s="68">
        <f>D156*'Convergence programme'!AR$29/100</f>
        <v>0.67820935931253845</v>
      </c>
      <c r="M156" s="100">
        <f>D156*'Convergence programme'!$I$46/100</f>
        <v>0.6977251763438953</v>
      </c>
      <c r="N156" s="100">
        <f>D156*'Convergence programme'!$N$46/100</f>
        <v>0.69612841791598457</v>
      </c>
      <c r="O156" s="100">
        <f>D156*'Convergence programme'!$S$46/100</f>
        <v>0.69449899897962153</v>
      </c>
      <c r="P156" s="100">
        <f>D156*'Convergence programme'!$X$46/100</f>
        <v>0.69335298992792227</v>
      </c>
      <c r="Q156" s="100">
        <f>D156*'Convergence programme'!$AH$46/100</f>
        <v>0.63698597387498179</v>
      </c>
      <c r="R156" s="100">
        <f>D156*'Convergence programme'!$AR$46/100</f>
        <v>0.58249661484579141</v>
      </c>
      <c r="U156" s="107">
        <f t="shared" si="16"/>
        <v>0</v>
      </c>
      <c r="V156" s="107">
        <f t="shared" si="17"/>
        <v>1.6591520344546584</v>
      </c>
      <c r="W156" s="107">
        <f t="shared" si="18"/>
        <v>32.783062671179472</v>
      </c>
      <c r="X156" s="102">
        <f t="shared" si="19"/>
        <v>20.193680087849163</v>
      </c>
      <c r="Y156" s="102">
        <f t="shared" si="20"/>
        <v>75.447003520369265</v>
      </c>
      <c r="Z156" s="102">
        <f t="shared" si="21"/>
        <v>95.71274446674704</v>
      </c>
      <c r="AC156" s="136"/>
      <c r="AD156" s="109">
        <v>2025</v>
      </c>
      <c r="AE156" s="137">
        <f>W127</f>
        <v>2853.676592624442</v>
      </c>
      <c r="AF156" s="138"/>
      <c r="AG156" s="88"/>
      <c r="AH156" s="88"/>
      <c r="AI156" s="14"/>
      <c r="AJ156" s="88"/>
      <c r="AK156" s="88"/>
      <c r="AL156" s="88"/>
      <c r="AM156" s="88"/>
      <c r="AN156" s="88"/>
      <c r="AO156" s="88"/>
      <c r="AP156" s="88"/>
      <c r="AQ156" s="88"/>
      <c r="AR156" s="88"/>
    </row>
    <row r="157" spans="2:54">
      <c r="B157" s="14"/>
      <c r="C157" s="13" t="str">
        <f t="shared" si="14"/>
        <v>IXDLA</v>
      </c>
      <c r="D157" s="95">
        <f t="shared" si="15"/>
        <v>6.7229999999999999</v>
      </c>
      <c r="E157" s="68">
        <f>D157*'Convergence programme'!I$29/100</f>
        <v>6.8302455357821623</v>
      </c>
      <c r="F157" s="68">
        <f>D157*'Convergence programme'!N$29/100</f>
        <v>6.8308563259141613</v>
      </c>
      <c r="G157" s="68">
        <f>D157*'Convergence programme'!S$29/100</f>
        <v>7.119586942347107</v>
      </c>
      <c r="H157" s="68">
        <f>D157*'Convergence programme'!X$29/100</f>
        <v>6.9851269850771409</v>
      </c>
      <c r="I157" s="68">
        <f>D157*'Convergence programme'!AH$29/100</f>
        <v>6.9742247067779406</v>
      </c>
      <c r="J157" s="68">
        <f>D157*'Convergence programme'!AR$29/100</f>
        <v>6.6391992231722998</v>
      </c>
      <c r="M157" s="100">
        <f>D157*'Convergence programme'!$I$46/100</f>
        <v>6.8302455357821623</v>
      </c>
      <c r="N157" s="100">
        <f>D157*'Convergence programme'!$N$46/100</f>
        <v>6.8146143782809965</v>
      </c>
      <c r="O157" s="100">
        <f>D157*'Convergence programme'!$S$46/100</f>
        <v>6.7986634970553395</v>
      </c>
      <c r="P157" s="100">
        <f>D157*'Convergence programme'!$X$46/100</f>
        <v>6.787444863308524</v>
      </c>
      <c r="Q157" s="100">
        <f>D157*'Convergence programme'!$AH$46/100</f>
        <v>6.2356508721867261</v>
      </c>
      <c r="R157" s="100">
        <f>D157*'Convergence programme'!$AR$46/100</f>
        <v>5.7022378409887207</v>
      </c>
      <c r="U157" s="107">
        <f t="shared" si="16"/>
        <v>0</v>
      </c>
      <c r="V157" s="107">
        <f t="shared" si="17"/>
        <v>16.241947633164777</v>
      </c>
      <c r="W157" s="107">
        <f t="shared" si="18"/>
        <v>320.92344529176751</v>
      </c>
      <c r="X157" s="102">
        <f t="shared" si="19"/>
        <v>197.68212176861687</v>
      </c>
      <c r="Y157" s="102">
        <f t="shared" si="20"/>
        <v>738.57383459121456</v>
      </c>
      <c r="Z157" s="102">
        <f t="shared" si="21"/>
        <v>936.96138218357919</v>
      </c>
      <c r="AC157" s="136"/>
      <c r="AD157" s="109">
        <v>2030</v>
      </c>
      <c r="AE157" s="137">
        <f>X127</f>
        <v>4165.8624535455574</v>
      </c>
      <c r="AF157" s="138"/>
      <c r="AG157" s="88"/>
      <c r="AH157" s="88"/>
      <c r="AI157" s="14"/>
      <c r="AJ157" s="88"/>
      <c r="AK157" s="88"/>
      <c r="AL157" s="88"/>
      <c r="AM157" s="88"/>
      <c r="AN157" s="88"/>
      <c r="AO157" s="88"/>
      <c r="AP157" s="88"/>
      <c r="AQ157" s="88"/>
      <c r="AR157" s="88"/>
    </row>
    <row r="158" spans="2:54">
      <c r="B158" s="14"/>
      <c r="C158" s="13" t="str">
        <f t="shared" si="14"/>
        <v>IXDEM</v>
      </c>
      <c r="D158" s="95">
        <f t="shared" si="15"/>
        <v>33.615000000000023</v>
      </c>
      <c r="E158" s="68">
        <f>D158*'Convergence programme'!I$29/100</f>
        <v>34.151227678910828</v>
      </c>
      <c r="F158" s="68">
        <f>D158*'Convergence programme'!N$29/100</f>
        <v>34.154281629570825</v>
      </c>
      <c r="G158" s="68">
        <f>D158*'Convergence programme'!S$29/100</f>
        <v>35.597934711735562</v>
      </c>
      <c r="H158" s="68">
        <f>D158*'Convergence programme'!X$29/100</f>
        <v>34.925634925385729</v>
      </c>
      <c r="I158" s="68">
        <f>D158*'Convergence programme'!AH$29/100</f>
        <v>34.87112353388973</v>
      </c>
      <c r="J158" s="68">
        <f>D158*'Convergence programme'!AR$29/100</f>
        <v>33.195996115861519</v>
      </c>
      <c r="M158" s="100">
        <f>D158*'Convergence programme'!$I$46/100</f>
        <v>34.151227678910828</v>
      </c>
      <c r="N158" s="100">
        <f>D158*'Convergence programme'!$N$46/100</f>
        <v>34.073071891405007</v>
      </c>
      <c r="O158" s="100">
        <f>D158*'Convergence programme'!$S$46/100</f>
        <v>33.993317485276719</v>
      </c>
      <c r="P158" s="100">
        <f>D158*'Convergence programme'!$X$46/100</f>
        <v>33.93722431654264</v>
      </c>
      <c r="Q158" s="100">
        <f>D158*'Convergence programme'!$AH$46/100</f>
        <v>31.17825436093365</v>
      </c>
      <c r="R158" s="100">
        <f>D158*'Convergence programme'!$AR$46/100</f>
        <v>28.511189204943626</v>
      </c>
      <c r="U158" s="107">
        <f t="shared" si="16"/>
        <v>0</v>
      </c>
      <c r="V158" s="107">
        <f t="shared" si="17"/>
        <v>81.209738165817669</v>
      </c>
      <c r="W158" s="107">
        <f t="shared" si="18"/>
        <v>1604.6172264588422</v>
      </c>
      <c r="X158" s="102">
        <f t="shared" si="19"/>
        <v>988.41060884308968</v>
      </c>
      <c r="Y158" s="102">
        <f t="shared" si="20"/>
        <v>3692.8691729560796</v>
      </c>
      <c r="Z158" s="102">
        <f t="shared" si="21"/>
        <v>4684.8069109178923</v>
      </c>
      <c r="AC158" s="136"/>
      <c r="AD158" s="109">
        <v>2040</v>
      </c>
      <c r="AE158" s="137">
        <f>Y127</f>
        <v>5414.586601985754</v>
      </c>
      <c r="AF158" s="138"/>
      <c r="AG158" s="88"/>
      <c r="AH158" s="88"/>
      <c r="AI158" s="14"/>
      <c r="AJ158" s="88"/>
      <c r="AK158" s="88"/>
      <c r="AL158" s="88"/>
      <c r="AM158" s="88"/>
      <c r="AN158" s="88"/>
      <c r="AO158" s="88"/>
      <c r="AP158" s="88"/>
      <c r="AQ158" s="88"/>
      <c r="AR158" s="88"/>
    </row>
    <row r="159" spans="2:54">
      <c r="B159" s="101"/>
      <c r="C159" s="13" t="str">
        <f t="shared" si="14"/>
        <v>IXDTF</v>
      </c>
      <c r="D159" s="95">
        <f t="shared" si="15"/>
        <v>0.47200000000000003</v>
      </c>
      <c r="E159" s="100">
        <f>D159*'Convergence programme'!I$29/100</f>
        <v>0.47952936083432701</v>
      </c>
      <c r="F159" s="100">
        <f>D159*'Convergence programme'!N$29/100</f>
        <v>0.47957224242622104</v>
      </c>
      <c r="G159" s="100">
        <f>D159*'Convergence programme'!S$29/100</f>
        <v>0.49984308147967199</v>
      </c>
      <c r="H159" s="100">
        <f>D159*'Convergence programme'!X$29/100</f>
        <v>0.4904030844796089</v>
      </c>
      <c r="I159" s="100">
        <f>D159*'Convergence programme'!AH$29/100</f>
        <v>0.48963767092059918</v>
      </c>
      <c r="J159" s="100">
        <f>D159*'Convergence programme'!AR$29/100</f>
        <v>0.46611661956527228</v>
      </c>
      <c r="K159" s="101"/>
      <c r="L159" s="17"/>
      <c r="M159" s="100">
        <f>D159*'Convergence programme'!$I$46/100</f>
        <v>0.47952936083432701</v>
      </c>
      <c r="N159" s="100">
        <f>D159*'Convergence programme'!$N$46/100</f>
        <v>0.47843194802151279</v>
      </c>
      <c r="O159" s="100">
        <f>D159*'Convergence programme'!$S$46/100</f>
        <v>0.47731208844416484</v>
      </c>
      <c r="P159" s="100">
        <f>D159*'Convergence programme'!$X$46/100</f>
        <v>0.47652446459640396</v>
      </c>
      <c r="Q159" s="100">
        <f>D159*'Convergence programme'!$AH$46/100</f>
        <v>0.43778480018922133</v>
      </c>
      <c r="R159" s="100">
        <f>D159*'Convergence programme'!$AR$46/100</f>
        <v>0.40033560329416579</v>
      </c>
      <c r="S159" s="17"/>
      <c r="T159" s="17"/>
      <c r="U159" s="107">
        <f t="shared" si="16"/>
        <v>0</v>
      </c>
      <c r="V159" s="107">
        <f t="shared" si="17"/>
        <v>1.1402944047082531</v>
      </c>
      <c r="W159" s="107">
        <f t="shared" si="18"/>
        <v>22.530993035507151</v>
      </c>
      <c r="X159" s="102">
        <f t="shared" si="19"/>
        <v>13.878619883204934</v>
      </c>
      <c r="Y159" s="102">
        <f t="shared" si="20"/>
        <v>51.852870731377841</v>
      </c>
      <c r="Z159" s="102">
        <f t="shared" si="21"/>
        <v>65.781016271106495</v>
      </c>
      <c r="AC159" s="136"/>
      <c r="AD159" s="99">
        <v>2050</v>
      </c>
      <c r="AE159" s="137">
        <f>Z127</f>
        <v>5920.2477925114927</v>
      </c>
      <c r="AF159" s="138"/>
      <c r="AG159" s="88"/>
      <c r="AH159" s="88"/>
      <c r="AI159" s="14"/>
      <c r="AJ159" s="88"/>
      <c r="AK159" s="88"/>
      <c r="AL159" s="88"/>
      <c r="AM159" s="88"/>
      <c r="AN159" s="88"/>
      <c r="AO159" s="88"/>
      <c r="AP159" s="88"/>
      <c r="AQ159" s="88"/>
      <c r="AR159" s="88"/>
    </row>
    <row r="160" spans="2:54">
      <c r="B160" s="101"/>
      <c r="C160" s="13" t="str">
        <f t="shared" si="14"/>
        <v>IXDFL</v>
      </c>
      <c r="D160" s="95">
        <f t="shared" si="15"/>
        <v>0</v>
      </c>
      <c r="E160" s="100">
        <f>D160*'Convergence programme'!I$29/100</f>
        <v>0</v>
      </c>
      <c r="F160" s="100">
        <f>D160*'Convergence programme'!N$29/100</f>
        <v>0</v>
      </c>
      <c r="G160" s="100">
        <f>D160*'Convergence programme'!S$29/100</f>
        <v>0</v>
      </c>
      <c r="H160" s="100">
        <f>D160*'Convergence programme'!X$29/100</f>
        <v>0</v>
      </c>
      <c r="I160" s="100">
        <f>D160*'Convergence programme'!AH$29/100</f>
        <v>0</v>
      </c>
      <c r="J160" s="100">
        <f>D160*'Convergence programme'!AR$29/100</f>
        <v>0</v>
      </c>
      <c r="K160" s="101"/>
      <c r="L160" s="17"/>
      <c r="M160" s="100">
        <f>D160*'Convergence programme'!$I$46/100</f>
        <v>0</v>
      </c>
      <c r="N160" s="100">
        <f>D160*'Convergence programme'!$N$46/100</f>
        <v>0</v>
      </c>
      <c r="O160" s="100">
        <f>D160*'Convergence programme'!$S$46/100</f>
        <v>0</v>
      </c>
      <c r="P160" s="100">
        <f>D160*'Convergence programme'!$X$46/100</f>
        <v>0</v>
      </c>
      <c r="Q160" s="100">
        <f>D160*'Convergence programme'!$AH$46/100</f>
        <v>0</v>
      </c>
      <c r="R160" s="100">
        <f>D160*'Convergence programme'!$AR$46/100</f>
        <v>0</v>
      </c>
      <c r="S160" s="17"/>
      <c r="T160" s="17"/>
      <c r="U160" s="107">
        <f t="shared" si="16"/>
        <v>0</v>
      </c>
      <c r="V160" s="107">
        <f t="shared" si="17"/>
        <v>0</v>
      </c>
      <c r="W160" s="107">
        <f t="shared" si="18"/>
        <v>0</v>
      </c>
      <c r="X160" s="102">
        <f t="shared" si="19"/>
        <v>0</v>
      </c>
      <c r="Y160" s="102">
        <f t="shared" si="20"/>
        <v>0</v>
      </c>
      <c r="Z160" s="102">
        <f t="shared" si="21"/>
        <v>0</v>
      </c>
      <c r="AC160" s="136" t="str">
        <f>C130</f>
        <v>IFDMT</v>
      </c>
      <c r="AD160" s="109">
        <v>2015</v>
      </c>
      <c r="AE160" s="137">
        <f>U130</f>
        <v>0</v>
      </c>
      <c r="AF160" s="138" t="str">
        <f>B130</f>
        <v>Food</v>
      </c>
      <c r="AG160" s="88"/>
      <c r="AH160" s="88"/>
      <c r="AI160" s="14"/>
      <c r="AJ160" s="88"/>
      <c r="AK160" s="88"/>
      <c r="AL160" s="88"/>
      <c r="AM160" s="88"/>
      <c r="AN160" s="88"/>
      <c r="AO160" s="88"/>
      <c r="AP160" s="88"/>
      <c r="AQ160" s="88"/>
      <c r="AR160" s="88"/>
    </row>
    <row r="161" spans="2:44">
      <c r="B161" s="104"/>
      <c r="C161" s="131" t="e">
        <f>#REF!</f>
        <v>#REF!</v>
      </c>
      <c r="D161" s="95" t="e">
        <f>SUM(#REF!)</f>
        <v>#REF!</v>
      </c>
      <c r="E161" s="103" t="e">
        <f>D161*'Convergence programme'!I$29/100</f>
        <v>#REF!</v>
      </c>
      <c r="F161" s="103" t="e">
        <f>D161*'Convergence programme'!N$29/100</f>
        <v>#REF!</v>
      </c>
      <c r="G161" s="103" t="e">
        <f>D161*'Convergence programme'!S$29/100</f>
        <v>#REF!</v>
      </c>
      <c r="H161" s="103" t="e">
        <f>D161*'Convergence programme'!X$29/100</f>
        <v>#REF!</v>
      </c>
      <c r="I161" s="103" t="e">
        <f>D161*'Convergence programme'!AH$29/100</f>
        <v>#REF!</v>
      </c>
      <c r="J161" s="103" t="e">
        <f>D161*'Convergence programme'!AR$29/100</f>
        <v>#REF!</v>
      </c>
      <c r="K161" s="104"/>
      <c r="L161" s="16"/>
      <c r="M161" s="103" t="e">
        <f>D161*'Convergence programme'!$I$46/100</f>
        <v>#REF!</v>
      </c>
      <c r="N161" s="103" t="e">
        <f>D161*'Convergence programme'!$N$46/100</f>
        <v>#REF!</v>
      </c>
      <c r="O161" s="103" t="e">
        <f>D161*'Convergence programme'!$S$46/100</f>
        <v>#REF!</v>
      </c>
      <c r="P161" s="103" t="e">
        <f>D161*'Convergence programme'!$X$46/100</f>
        <v>#REF!</v>
      </c>
      <c r="Q161" s="103" t="e">
        <f>D161*'Convergence programme'!$AH$46/100</f>
        <v>#REF!</v>
      </c>
      <c r="R161" s="103" t="e">
        <f>D161*'Convergence programme'!$AR$46/100</f>
        <v>#REF!</v>
      </c>
      <c r="S161" s="16"/>
      <c r="T161" s="16"/>
      <c r="U161" s="108" t="e">
        <f t="shared" si="16"/>
        <v>#REF!</v>
      </c>
      <c r="V161" s="108" t="e">
        <f t="shared" si="17"/>
        <v>#REF!</v>
      </c>
      <c r="W161" s="108" t="e">
        <f t="shared" si="18"/>
        <v>#REF!</v>
      </c>
      <c r="X161" s="105" t="e">
        <f t="shared" si="19"/>
        <v>#REF!</v>
      </c>
      <c r="Y161" s="105" t="e">
        <f t="shared" si="20"/>
        <v>#REF!</v>
      </c>
      <c r="Z161" s="105" t="e">
        <f t="shared" si="21"/>
        <v>#REF!</v>
      </c>
      <c r="AC161" s="136"/>
      <c r="AD161" s="109">
        <v>2020</v>
      </c>
      <c r="AE161" s="137">
        <f>V130</f>
        <v>383.6488523792774</v>
      </c>
      <c r="AF161" s="138"/>
      <c r="AG161" s="88"/>
      <c r="AH161" s="88"/>
      <c r="AI161" s="14"/>
      <c r="AJ161" s="88"/>
      <c r="AK161" s="88"/>
      <c r="AL161" s="88"/>
      <c r="AM161" s="88"/>
      <c r="AN161" s="88"/>
      <c r="AO161" s="88"/>
      <c r="AP161" s="88"/>
      <c r="AQ161" s="88"/>
      <c r="AR161" s="88"/>
    </row>
    <row r="162" spans="2:44">
      <c r="B162" s="37" t="s">
        <v>86</v>
      </c>
      <c r="C162" s="13" t="str">
        <f t="shared" ref="C162:C168" si="22">H39</f>
        <v>IODMT</v>
      </c>
      <c r="D162" s="95">
        <f t="shared" ref="D162:D168" si="23">SUM(F39:G39)</f>
        <v>0.29430933510310481</v>
      </c>
      <c r="E162" s="68">
        <f>D162*'Convergence programme'!I$30/100</f>
        <v>0.28862995169095673</v>
      </c>
      <c r="F162" s="68">
        <f>D162*'Convergence programme'!N$30/100</f>
        <v>0.33821336484224568</v>
      </c>
      <c r="G162" s="68">
        <f>D162*'Convergence programme'!S$30/100</f>
        <v>0.37123668295112211</v>
      </c>
      <c r="H162" s="68">
        <f>D162*'Convergence programme'!X$30/100</f>
        <v>0.40337221312940086</v>
      </c>
      <c r="I162" s="68">
        <f>D162*'Convergence programme'!AH$30/100</f>
        <v>0.46827505280158321</v>
      </c>
      <c r="J162" s="68">
        <f>D162*'Convergence programme'!AR$30/100</f>
        <v>0.52416887403766521</v>
      </c>
      <c r="M162" s="100">
        <f>D162*'Convergence programme'!$I$47/100</f>
        <v>0.28862995169095673</v>
      </c>
      <c r="N162" s="100">
        <f>D162*'Convergence programme'!$N$47/100</f>
        <v>0.3065694259449962</v>
      </c>
      <c r="O162" s="100">
        <f>D162*'Convergence programme'!$S$47/100</f>
        <v>0.32695910061792233</v>
      </c>
      <c r="P162" s="100">
        <f>D162*'Convergence programme'!$X$47/100</f>
        <v>0.33873478425873416</v>
      </c>
      <c r="Q162" s="100">
        <f>D162*'Convergence programme'!$AH$47/100</f>
        <v>0.38426244790819608</v>
      </c>
      <c r="R162" s="100">
        <f>D162*'Convergence programme'!$AR$47/100</f>
        <v>0.43231044139558572</v>
      </c>
      <c r="U162" s="107">
        <f t="shared" si="16"/>
        <v>0</v>
      </c>
      <c r="V162" s="107">
        <f t="shared" si="17"/>
        <v>31.64393889724948</v>
      </c>
      <c r="W162" s="107">
        <f t="shared" si="18"/>
        <v>44.277582333199781</v>
      </c>
      <c r="X162" s="102">
        <f t="shared" si="19"/>
        <v>64.637428870666696</v>
      </c>
      <c r="Y162" s="102">
        <f t="shared" si="20"/>
        <v>84.012604893387135</v>
      </c>
      <c r="Z162" s="102">
        <f t="shared" si="21"/>
        <v>91.858432642079492</v>
      </c>
      <c r="AC162" s="136"/>
      <c r="AD162" s="109">
        <v>2025</v>
      </c>
      <c r="AE162" s="137">
        <f>W130</f>
        <v>536.81824198369952</v>
      </c>
      <c r="AF162" s="138"/>
      <c r="AG162" s="88"/>
      <c r="AH162" s="88"/>
      <c r="AI162" s="14"/>
      <c r="AJ162" s="88"/>
      <c r="AK162" s="88"/>
      <c r="AL162" s="88"/>
      <c r="AM162" s="88"/>
      <c r="AN162" s="88"/>
      <c r="AO162" s="88"/>
      <c r="AP162" s="88"/>
      <c r="AQ162" s="88"/>
      <c r="AR162" s="88"/>
    </row>
    <row r="163" spans="2:44">
      <c r="B163" s="14"/>
      <c r="C163" s="13" t="str">
        <f t="shared" si="22"/>
        <v>IODHT</v>
      </c>
      <c r="D163" s="95">
        <f t="shared" si="23"/>
        <v>0.10663663107892091</v>
      </c>
      <c r="E163" s="68">
        <f>D163*'Convergence programme'!I$30/100</f>
        <v>0.10457882916290349</v>
      </c>
      <c r="F163" s="68">
        <f>D163*'Convergence programme'!N$30/100</f>
        <v>0.12254430801526604</v>
      </c>
      <c r="G163" s="68">
        <f>D163*'Convergence programme'!S$30/100</f>
        <v>0.13450959409409338</v>
      </c>
      <c r="H163" s="68">
        <f>D163*'Convergence programme'!X$30/100</f>
        <v>0.14615320939072041</v>
      </c>
      <c r="I163" s="68">
        <f>D163*'Convergence programme'!AH$30/100</f>
        <v>0.16966935157381574</v>
      </c>
      <c r="J163" s="68">
        <f>D163*'Convergence programme'!AR$30/100</f>
        <v>0.18992127050345201</v>
      </c>
      <c r="M163" s="100">
        <f>D163*'Convergence programme'!$I$47/100</f>
        <v>0.10457882916290349</v>
      </c>
      <c r="N163" s="100">
        <f>D163*'Convergence programme'!$N$47/100</f>
        <v>0.11107881020192706</v>
      </c>
      <c r="O163" s="100">
        <f>D163*'Convergence programme'!$S$47/100</f>
        <v>0.11846656844328331</v>
      </c>
      <c r="P163" s="100">
        <f>D163*'Convergence programme'!$X$47/100</f>
        <v>0.12273323307920939</v>
      </c>
      <c r="Q163" s="100">
        <f>D163*'Convergence programme'!$AH$47/100</f>
        <v>0.13922919869569944</v>
      </c>
      <c r="R163" s="100">
        <f>D163*'Convergence programme'!$AR$47/100</f>
        <v>0.15663835139485591</v>
      </c>
      <c r="U163" s="107">
        <f t="shared" si="16"/>
        <v>0</v>
      </c>
      <c r="V163" s="107">
        <f t="shared" si="17"/>
        <v>11.465497813338985</v>
      </c>
      <c r="W163" s="107">
        <f t="shared" si="18"/>
        <v>16.043025650810076</v>
      </c>
      <c r="X163" s="102">
        <f t="shared" si="19"/>
        <v>23.419976311511022</v>
      </c>
      <c r="Y163" s="102">
        <f t="shared" si="20"/>
        <v>30.440152878116301</v>
      </c>
      <c r="Z163" s="102">
        <f t="shared" si="21"/>
        <v>33.282919108596097</v>
      </c>
      <c r="AC163" s="136"/>
      <c r="AD163" s="109">
        <v>2030</v>
      </c>
      <c r="AE163" s="137">
        <f>X130</f>
        <v>783.65956550162514</v>
      </c>
      <c r="AF163" s="138"/>
      <c r="AG163" s="88"/>
      <c r="AH163" s="88"/>
      <c r="AI163" s="14"/>
      <c r="AJ163" s="88"/>
      <c r="AK163" s="88"/>
      <c r="AL163" s="88"/>
      <c r="AM163" s="88"/>
      <c r="AN163" s="88"/>
      <c r="AO163" s="88"/>
      <c r="AP163" s="88"/>
      <c r="AQ163" s="88"/>
      <c r="AR163" s="88"/>
    </row>
    <row r="164" spans="2:44">
      <c r="B164" s="14"/>
      <c r="C164" s="13" t="str">
        <f t="shared" si="22"/>
        <v>IODRH</v>
      </c>
      <c r="D164" s="95">
        <f t="shared" si="23"/>
        <v>0.12862516833691662</v>
      </c>
      <c r="E164" s="68">
        <f>D164*'Convergence programme'!I$30/100</f>
        <v>0.12614304643214755</v>
      </c>
      <c r="F164" s="68">
        <f>D164*'Convergence programme'!N$30/100</f>
        <v>0.14781301779431702</v>
      </c>
      <c r="G164" s="68">
        <f>D164*'Convergence programme'!S$30/100</f>
        <v>0.16224555303588425</v>
      </c>
      <c r="H164" s="68">
        <f>D164*'Convergence programme'!X$30/100</f>
        <v>0.17629008878711727</v>
      </c>
      <c r="I164" s="68">
        <f>D164*'Convergence programme'!AH$30/100</f>
        <v>0.20465527358648417</v>
      </c>
      <c r="J164" s="68">
        <f>D164*'Convergence programme'!AR$30/100</f>
        <v>0.22908315034060048</v>
      </c>
      <c r="M164" s="100">
        <f>D164*'Convergence programme'!$I$47/100</f>
        <v>0.12614304643214755</v>
      </c>
      <c r="N164" s="100">
        <f>D164*'Convergence programme'!$N$47/100</f>
        <v>0.1339833274582089</v>
      </c>
      <c r="O164" s="100">
        <f>D164*'Convergence programme'!$S$47/100</f>
        <v>0.14289444587795361</v>
      </c>
      <c r="P164" s="100">
        <f>D164*'Convergence programme'!$X$47/100</f>
        <v>0.14804089931970757</v>
      </c>
      <c r="Q164" s="100">
        <f>D164*'Convergence programme'!$AH$47/100</f>
        <v>0.16793834293578261</v>
      </c>
      <c r="R164" s="100">
        <f>D164*'Convergence programme'!$AR$47/100</f>
        <v>0.18893727335843288</v>
      </c>
      <c r="U164" s="107">
        <f t="shared" si="16"/>
        <v>0</v>
      </c>
      <c r="V164" s="107">
        <f t="shared" si="17"/>
        <v>13.829690336108118</v>
      </c>
      <c r="W164" s="107">
        <f t="shared" si="18"/>
        <v>19.351107157930649</v>
      </c>
      <c r="X164" s="102">
        <f t="shared" si="19"/>
        <v>28.249189467409703</v>
      </c>
      <c r="Y164" s="102">
        <f t="shared" si="20"/>
        <v>36.716930650701556</v>
      </c>
      <c r="Z164" s="102">
        <f t="shared" si="21"/>
        <v>40.145876982167593</v>
      </c>
      <c r="AC164" s="136"/>
      <c r="AD164" s="109">
        <v>2040</v>
      </c>
      <c r="AE164" s="137">
        <f>Y130</f>
        <v>1018.5628141110853</v>
      </c>
      <c r="AF164" s="138"/>
      <c r="AG164" s="88"/>
      <c r="AH164" s="88"/>
      <c r="AI164" s="14"/>
      <c r="AJ164" s="88"/>
      <c r="AK164" s="88"/>
      <c r="AL164" s="88"/>
      <c r="AM164" s="88"/>
      <c r="AN164" s="88"/>
      <c r="AO164" s="88"/>
      <c r="AP164" s="88"/>
      <c r="AQ164" s="88"/>
      <c r="AR164" s="88"/>
    </row>
    <row r="165" spans="2:44">
      <c r="B165" s="14"/>
      <c r="C165" s="13" t="str">
        <f t="shared" si="22"/>
        <v>IODLA</v>
      </c>
      <c r="D165" s="95">
        <f t="shared" si="23"/>
        <v>0.34208552881510879</v>
      </c>
      <c r="E165" s="68">
        <f>D165*'Convergence programme'!I$30/100</f>
        <v>0.33548419258087819</v>
      </c>
      <c r="F165" s="68">
        <f>D165*'Convergence programme'!N$30/100</f>
        <v>0.39311664281346936</v>
      </c>
      <c r="G165" s="68">
        <f>D165*'Convergence programme'!S$30/100</f>
        <v>0.43150074379533926</v>
      </c>
      <c r="H165" s="68">
        <f>D165*'Convergence programme'!X$30/100</f>
        <v>0.46885293933796179</v>
      </c>
      <c r="I165" s="68">
        <f>D165*'Convergence programme'!AH$30/100</f>
        <v>0.54429166853451483</v>
      </c>
      <c r="J165" s="68">
        <f>D165*'Convergence programme'!AR$30/100</f>
        <v>0.60925891596601012</v>
      </c>
      <c r="M165" s="100">
        <f>D165*'Convergence programme'!$I$47/100</f>
        <v>0.33548419258087819</v>
      </c>
      <c r="N165" s="100">
        <f>D165*'Convergence programme'!$N$47/100</f>
        <v>0.35633584016694009</v>
      </c>
      <c r="O165" s="100">
        <f>D165*'Convergence programme'!$S$47/100</f>
        <v>0.38003543719267641</v>
      </c>
      <c r="P165" s="100">
        <f>D165*'Convergence programme'!$X$47/100</f>
        <v>0.39372270594348008</v>
      </c>
      <c r="Q165" s="100">
        <f>D165*'Convergence programme'!$AH$47/100</f>
        <v>0.44664102363729852</v>
      </c>
      <c r="R165" s="100">
        <f>D165*'Convergence programme'!$AR$47/100</f>
        <v>0.5024888045270226</v>
      </c>
      <c r="U165" s="107">
        <f t="shared" si="16"/>
        <v>0</v>
      </c>
      <c r="V165" s="107">
        <f t="shared" si="17"/>
        <v>36.780802646529274</v>
      </c>
      <c r="W165" s="107">
        <f t="shared" si="18"/>
        <v>51.465306602662849</v>
      </c>
      <c r="X165" s="102">
        <f t="shared" si="19"/>
        <v>75.130233394481721</v>
      </c>
      <c r="Y165" s="102">
        <f t="shared" si="20"/>
        <v>97.65064489721631</v>
      </c>
      <c r="Z165" s="102">
        <f t="shared" si="21"/>
        <v>106.77011143898751</v>
      </c>
      <c r="AC165" s="136"/>
      <c r="AD165" s="99">
        <v>2050</v>
      </c>
      <c r="AE165" s="137">
        <f>Z130</f>
        <v>1113.6850686927683</v>
      </c>
      <c r="AF165" s="138"/>
      <c r="AG165" s="88"/>
      <c r="AH165" s="88"/>
      <c r="AI165" s="14"/>
      <c r="AJ165" s="88"/>
      <c r="AK165" s="88"/>
      <c r="AL165" s="88"/>
      <c r="AM165" s="88"/>
      <c r="AN165" s="88"/>
      <c r="AO165" s="88"/>
      <c r="AP165" s="88"/>
      <c r="AQ165" s="88"/>
      <c r="AR165" s="88"/>
    </row>
    <row r="166" spans="2:44">
      <c r="B166" s="14"/>
      <c r="C166" s="13" t="str">
        <f t="shared" si="22"/>
        <v>IODEM</v>
      </c>
      <c r="D166" s="95">
        <f t="shared" si="23"/>
        <v>1.4825993133701301</v>
      </c>
      <c r="E166" s="68">
        <f>D166*'Convergence programme'!I$30/100</f>
        <v>1.4539891099449938</v>
      </c>
      <c r="F166" s="68">
        <f>D166*'Convergence programme'!N$30/100</f>
        <v>1.7037682556417995</v>
      </c>
      <c r="G166" s="68">
        <f>D166*'Convergence programme'!S$30/100</f>
        <v>1.870125020153776</v>
      </c>
      <c r="H166" s="68">
        <f>D166*'Convergence programme'!X$30/100</f>
        <v>2.0320095045871702</v>
      </c>
      <c r="I166" s="68">
        <f>D166*'Convergence programme'!AH$30/100</f>
        <v>2.3589610961839469</v>
      </c>
      <c r="J166" s="68">
        <f>D166*'Convergence programme'!AR$30/100</f>
        <v>2.6405292664807432</v>
      </c>
      <c r="M166" s="100">
        <f>D166*'Convergence programme'!$I$47/100</f>
        <v>1.4539891099449938</v>
      </c>
      <c r="N166" s="100">
        <f>D166*'Convergence programme'!$N$47/100</f>
        <v>1.5443601890748568</v>
      </c>
      <c r="O166" s="100">
        <f>D166*'Convergence programme'!$S$47/100</f>
        <v>1.6470742863335466</v>
      </c>
      <c r="P166" s="100">
        <f>D166*'Convergence programme'!$X$47/100</f>
        <v>1.7063949343660503</v>
      </c>
      <c r="Q166" s="100">
        <f>D166*'Convergence programme'!$AH$47/100</f>
        <v>1.9357430209375877</v>
      </c>
      <c r="R166" s="100">
        <f>D166*'Convergence programme'!$AR$47/100</f>
        <v>2.1777874064079308</v>
      </c>
      <c r="U166" s="107">
        <f t="shared" si="16"/>
        <v>0</v>
      </c>
      <c r="V166" s="107">
        <f t="shared" si="17"/>
        <v>159.40806656694261</v>
      </c>
      <c r="W166" s="107">
        <f t="shared" si="18"/>
        <v>223.05073382022945</v>
      </c>
      <c r="X166" s="102">
        <f t="shared" si="19"/>
        <v>325.61457022111995</v>
      </c>
      <c r="Y166" s="102">
        <f t="shared" si="20"/>
        <v>423.21807524635926</v>
      </c>
      <c r="Z166" s="102">
        <f t="shared" si="21"/>
        <v>462.74186007281236</v>
      </c>
      <c r="AC166" s="136" t="str">
        <f>C131</f>
        <v>IFDHT</v>
      </c>
      <c r="AD166" s="109">
        <v>2015</v>
      </c>
      <c r="AE166" s="137">
        <f>U131</f>
        <v>0</v>
      </c>
      <c r="AF166" s="138"/>
      <c r="AG166" s="88"/>
      <c r="AH166" s="88"/>
      <c r="AI166" s="14"/>
      <c r="AJ166" s="88"/>
      <c r="AK166" s="88"/>
      <c r="AL166" s="88"/>
      <c r="AM166" s="88"/>
      <c r="AN166" s="88"/>
      <c r="AO166" s="88"/>
      <c r="AP166" s="88"/>
      <c r="AQ166" s="88"/>
      <c r="AR166" s="88"/>
    </row>
    <row r="167" spans="2:44">
      <c r="B167" s="101"/>
      <c r="C167" s="13" t="str">
        <f t="shared" si="22"/>
        <v>IODTF</v>
      </c>
      <c r="D167" s="95">
        <f t="shared" si="23"/>
        <v>0</v>
      </c>
      <c r="E167" s="100">
        <f>D167*'Convergence programme'!I$30/100</f>
        <v>0</v>
      </c>
      <c r="F167" s="100">
        <f>D167*'Convergence programme'!N$30/100</f>
        <v>0</v>
      </c>
      <c r="G167" s="100">
        <f>D167*'Convergence programme'!S$30/100</f>
        <v>0</v>
      </c>
      <c r="H167" s="100">
        <f>D167*'Convergence programme'!X$30/100</f>
        <v>0</v>
      </c>
      <c r="I167" s="100">
        <f>D167*'Convergence programme'!AH$30/100</f>
        <v>0</v>
      </c>
      <c r="J167" s="100">
        <f>D167*'Convergence programme'!AR$30/100</f>
        <v>0</v>
      </c>
      <c r="K167" s="101"/>
      <c r="L167" s="17"/>
      <c r="M167" s="100">
        <f>D167*'Convergence programme'!$I$47/100</f>
        <v>0</v>
      </c>
      <c r="N167" s="100">
        <f>D167*'Convergence programme'!$N$47/100</f>
        <v>0</v>
      </c>
      <c r="O167" s="100">
        <f>D167*'Convergence programme'!$S$47/100</f>
        <v>0</v>
      </c>
      <c r="P167" s="100">
        <f>D167*'Convergence programme'!$X$47/100</f>
        <v>0</v>
      </c>
      <c r="Q167" s="100">
        <f>D167*'Convergence programme'!$AH$47/100</f>
        <v>0</v>
      </c>
      <c r="R167" s="100">
        <f>D167*'Convergence programme'!$AR$47/100</f>
        <v>0</v>
      </c>
      <c r="S167" s="17"/>
      <c r="T167" s="17"/>
      <c r="U167" s="107">
        <f t="shared" si="16"/>
        <v>0</v>
      </c>
      <c r="V167" s="107">
        <f t="shared" si="17"/>
        <v>0</v>
      </c>
      <c r="W167" s="107">
        <f t="shared" si="18"/>
        <v>0</v>
      </c>
      <c r="X167" s="102">
        <f t="shared" si="19"/>
        <v>0</v>
      </c>
      <c r="Y167" s="102">
        <f t="shared" si="20"/>
        <v>0</v>
      </c>
      <c r="Z167" s="102">
        <f t="shared" si="21"/>
        <v>0</v>
      </c>
      <c r="AC167" s="136"/>
      <c r="AD167" s="109">
        <v>2020</v>
      </c>
      <c r="AE167" s="137">
        <f>V131</f>
        <v>19.040409116293038</v>
      </c>
      <c r="AF167" s="138"/>
      <c r="AG167" s="88"/>
      <c r="AH167" s="88"/>
      <c r="AI167" s="14"/>
      <c r="AJ167" s="88"/>
      <c r="AK167" s="88"/>
      <c r="AL167" s="88"/>
      <c r="AM167" s="88"/>
      <c r="AN167" s="88"/>
      <c r="AO167" s="88"/>
      <c r="AP167" s="88"/>
      <c r="AQ167" s="88"/>
      <c r="AR167" s="88"/>
    </row>
    <row r="168" spans="2:44">
      <c r="B168" s="101"/>
      <c r="C168" s="13" t="str">
        <f t="shared" si="22"/>
        <v>IODFL</v>
      </c>
      <c r="D168" s="95">
        <f t="shared" si="23"/>
        <v>3.4636041107264988E-2</v>
      </c>
      <c r="E168" s="100">
        <f>D168*'Convergence programme'!I$30/100</f>
        <v>3.3967658103857483E-2</v>
      </c>
      <c r="F168" s="100">
        <f>D168*'Convergence programme'!N$30/100</f>
        <v>3.9802923694549339E-2</v>
      </c>
      <c r="G168" s="100">
        <f>D168*'Convergence programme'!S$30/100</f>
        <v>4.3689300601746757E-2</v>
      </c>
      <c r="H168" s="100">
        <f>D168*'Convergence programme'!X$30/100</f>
        <v>4.7471197441236013E-2</v>
      </c>
      <c r="I168" s="100">
        <f>D168*'Convergence programme'!AH$30/100</f>
        <v>5.5109342599208688E-2</v>
      </c>
      <c r="J168" s="100">
        <f>D168*'Convergence programme'!AR$30/100</f>
        <v>6.1687253861509771E-2</v>
      </c>
      <c r="K168" s="101"/>
      <c r="L168" s="17"/>
      <c r="M168" s="100">
        <f>D168*'Convergence programme'!$I$47/100</f>
        <v>3.3967658103857483E-2</v>
      </c>
      <c r="N168" s="100">
        <f>D168*'Convergence programme'!$N$47/100</f>
        <v>3.607888018754693E-2</v>
      </c>
      <c r="O168" s="100">
        <f>D168*'Convergence programme'!$S$47/100</f>
        <v>3.8478456163918262E-2</v>
      </c>
      <c r="P168" s="100">
        <f>D168*'Convergence programme'!$X$47/100</f>
        <v>3.9864287376191632E-2</v>
      </c>
      <c r="Q168" s="100">
        <f>D168*'Convergence programme'!$AH$47/100</f>
        <v>4.5222248682882993E-2</v>
      </c>
      <c r="R168" s="100">
        <f>D168*'Convergence programme'!$AR$47/100</f>
        <v>5.0876817121793746E-2</v>
      </c>
      <c r="S168" s="17"/>
      <c r="T168" s="17"/>
      <c r="U168" s="107">
        <f t="shared" si="16"/>
        <v>0</v>
      </c>
      <c r="V168" s="107">
        <f t="shared" si="17"/>
        <v>3.7240435070024085</v>
      </c>
      <c r="W168" s="107">
        <f t="shared" si="18"/>
        <v>5.210844437828495</v>
      </c>
      <c r="X168" s="102">
        <f t="shared" si="19"/>
        <v>7.6069100650443815</v>
      </c>
      <c r="Y168" s="102">
        <f t="shared" si="20"/>
        <v>9.8870939163256963</v>
      </c>
      <c r="Z168" s="102">
        <f t="shared" si="21"/>
        <v>10.810436739716025</v>
      </c>
      <c r="AC168" s="136"/>
      <c r="AD168" s="109">
        <v>2025</v>
      </c>
      <c r="AE168" s="137">
        <f>W131</f>
        <v>26.642172614539909</v>
      </c>
      <c r="AF168" s="138"/>
      <c r="AG168" s="88"/>
      <c r="AH168" s="88"/>
      <c r="AI168" s="14"/>
      <c r="AJ168" s="88"/>
      <c r="AK168" s="88"/>
      <c r="AL168" s="88"/>
      <c r="AM168" s="88"/>
      <c r="AN168" s="88"/>
      <c r="AO168" s="88"/>
      <c r="AP168" s="88"/>
      <c r="AQ168" s="88"/>
      <c r="AR168" s="88"/>
    </row>
    <row r="169" spans="2:44">
      <c r="B169" s="104"/>
      <c r="C169" s="131" t="e">
        <f>#REF!</f>
        <v>#REF!</v>
      </c>
      <c r="D169" s="95" t="e">
        <f>SUM(#REF!)</f>
        <v>#REF!</v>
      </c>
      <c r="E169" s="103" t="e">
        <f>D169*'Convergence programme'!I$30/100</f>
        <v>#REF!</v>
      </c>
      <c r="F169" s="103" t="e">
        <f>D169*'Convergence programme'!N$30/100</f>
        <v>#REF!</v>
      </c>
      <c r="G169" s="103" t="e">
        <f>D169*'Convergence programme'!S$30/100</f>
        <v>#REF!</v>
      </c>
      <c r="H169" s="103" t="e">
        <f>D169*'Convergence programme'!X$30/100</f>
        <v>#REF!</v>
      </c>
      <c r="I169" s="103" t="e">
        <f>D169*'Convergence programme'!AH$30/100</f>
        <v>#REF!</v>
      </c>
      <c r="J169" s="103" t="e">
        <f>D169*'Convergence programme'!AR$30/100</f>
        <v>#REF!</v>
      </c>
      <c r="K169" s="104"/>
      <c r="L169" s="16"/>
      <c r="M169" s="103" t="e">
        <f>D169*'Convergence programme'!$I$47/100</f>
        <v>#REF!</v>
      </c>
      <c r="N169" s="103" t="e">
        <f>D169*'Convergence programme'!$N$47/100</f>
        <v>#REF!</v>
      </c>
      <c r="O169" s="103" t="e">
        <f>D169*'Convergence programme'!$S$47/100</f>
        <v>#REF!</v>
      </c>
      <c r="P169" s="103" t="e">
        <f>D169*'Convergence programme'!$X$47/100</f>
        <v>#REF!</v>
      </c>
      <c r="Q169" s="103" t="e">
        <f>D169*'Convergence programme'!$AH$47/100</f>
        <v>#REF!</v>
      </c>
      <c r="R169" s="103" t="e">
        <f>D169*'Convergence programme'!$AR$47/100</f>
        <v>#REF!</v>
      </c>
      <c r="S169" s="16"/>
      <c r="T169" s="16"/>
      <c r="U169" s="108" t="e">
        <f t="shared" si="16"/>
        <v>#REF!</v>
      </c>
      <c r="V169" s="108" t="e">
        <f t="shared" si="17"/>
        <v>#REF!</v>
      </c>
      <c r="W169" s="108" t="e">
        <f t="shared" si="18"/>
        <v>#REF!</v>
      </c>
      <c r="X169" s="105" t="e">
        <f t="shared" si="19"/>
        <v>#REF!</v>
      </c>
      <c r="Y169" s="105" t="e">
        <f t="shared" si="20"/>
        <v>#REF!</v>
      </c>
      <c r="Z169" s="105" t="e">
        <f t="shared" si="21"/>
        <v>#REF!</v>
      </c>
      <c r="AC169" s="136"/>
      <c r="AD169" s="109">
        <v>2030</v>
      </c>
      <c r="AE169" s="137">
        <f>X131</f>
        <v>38.892853823256608</v>
      </c>
      <c r="AF169" s="138"/>
      <c r="AG169" s="88"/>
      <c r="AH169" s="88"/>
      <c r="AI169" s="14"/>
      <c r="AJ169" s="88"/>
      <c r="AK169" s="88"/>
      <c r="AL169" s="88"/>
      <c r="AM169" s="88"/>
      <c r="AN169" s="88"/>
      <c r="AO169" s="88"/>
      <c r="AP169" s="88"/>
      <c r="AQ169" s="88"/>
      <c r="AR169" s="88"/>
    </row>
    <row r="170" spans="2:44">
      <c r="B170" s="37" t="s">
        <v>223</v>
      </c>
      <c r="C170" s="13" t="str">
        <f t="shared" ref="C170:C176" si="24">H46</f>
        <v>IRDMT</v>
      </c>
      <c r="D170" s="95">
        <f t="shared" ref="D170:D176" si="25">SUM(F46:G46)</f>
        <v>13.83977880281793</v>
      </c>
      <c r="E170" s="68">
        <f>D170*'Convergence programme'!I$31/100</f>
        <v>7.7892385399310902</v>
      </c>
      <c r="F170" s="68">
        <f>D170*'Convergence programme'!N$31/100</f>
        <v>8.1867962646478833</v>
      </c>
      <c r="G170" s="68">
        <f>D170*'Convergence programme'!S$31/100</f>
        <v>7.9578743156663858</v>
      </c>
      <c r="H170" s="68">
        <f>D170*'Convergence programme'!X$31/100</f>
        <v>7.9754667335112241</v>
      </c>
      <c r="I170" s="68">
        <f>D170*'Convergence programme'!AH$31/100</f>
        <v>8.063518587432009</v>
      </c>
      <c r="J170" s="68">
        <f>D170*'Convergence programme'!AR$31/100</f>
        <v>8.1037453492412048</v>
      </c>
      <c r="M170" s="100">
        <f>D170*'Convergence programme'!$I$48/100</f>
        <v>7.7892385399310902</v>
      </c>
      <c r="N170" s="100">
        <f>D170*'Convergence programme'!$N$48/100</f>
        <v>7.8275858966678848</v>
      </c>
      <c r="O170" s="100">
        <f>D170*'Convergence programme'!$S$48/100</f>
        <v>7.7804857625771504</v>
      </c>
      <c r="P170" s="100">
        <f>D170*'Convergence programme'!$X$48/100</f>
        <v>7.8139945999459677</v>
      </c>
      <c r="Q170" s="100">
        <f>D170*'Convergence programme'!$AH$48/100</f>
        <v>7.9448031369558718</v>
      </c>
      <c r="R170" s="100">
        <f>D170*'Convergence programme'!$AR$48/100</f>
        <v>7.8890209460258367</v>
      </c>
      <c r="U170" s="107">
        <f t="shared" si="16"/>
        <v>0</v>
      </c>
      <c r="V170" s="107">
        <f t="shared" si="17"/>
        <v>359.21036797999852</v>
      </c>
      <c r="W170" s="107">
        <f t="shared" si="18"/>
        <v>177.38855308923542</v>
      </c>
      <c r="X170" s="102">
        <f t="shared" si="19"/>
        <v>161.47213356525646</v>
      </c>
      <c r="Y170" s="102">
        <f t="shared" si="20"/>
        <v>118.71545047613719</v>
      </c>
      <c r="Z170" s="102">
        <f t="shared" si="21"/>
        <v>214.72440321536811</v>
      </c>
      <c r="AC170" s="136"/>
      <c r="AD170" s="109">
        <v>2040</v>
      </c>
      <c r="AE170" s="137">
        <f>Y131</f>
        <v>50.551050970289282</v>
      </c>
      <c r="AF170" s="138"/>
      <c r="AG170" s="88"/>
      <c r="AH170" s="88"/>
      <c r="AI170" s="14"/>
      <c r="AJ170" s="88"/>
      <c r="AK170" s="88"/>
      <c r="AL170" s="88"/>
      <c r="AM170" s="88"/>
      <c r="AN170" s="88"/>
      <c r="AO170" s="88"/>
      <c r="AP170" s="88"/>
      <c r="AQ170" s="88"/>
      <c r="AR170" s="88"/>
    </row>
    <row r="171" spans="2:44">
      <c r="B171" s="14"/>
      <c r="C171" s="13" t="str">
        <f t="shared" si="24"/>
        <v>IRDHT</v>
      </c>
      <c r="D171" s="95">
        <f t="shared" si="25"/>
        <v>0</v>
      </c>
      <c r="E171" s="68">
        <f>D171*'Convergence programme'!I$31/100</f>
        <v>0</v>
      </c>
      <c r="F171" s="68">
        <f>D171*'Convergence programme'!N$31/100</f>
        <v>0</v>
      </c>
      <c r="G171" s="68">
        <f>D171*'Convergence programme'!S$31/100</f>
        <v>0</v>
      </c>
      <c r="H171" s="68">
        <f>D171*'Convergence programme'!X$31/100</f>
        <v>0</v>
      </c>
      <c r="I171" s="68">
        <f>D171*'Convergence programme'!AH$31/100</f>
        <v>0</v>
      </c>
      <c r="J171" s="68">
        <f>D171*'Convergence programme'!AR$31/100</f>
        <v>0</v>
      </c>
      <c r="M171" s="100">
        <f>D171*'Convergence programme'!$I$48/100</f>
        <v>0</v>
      </c>
      <c r="N171" s="100">
        <f>D171*'Convergence programme'!$N$48/100</f>
        <v>0</v>
      </c>
      <c r="O171" s="100">
        <f>D171*'Convergence programme'!$S$48/100</f>
        <v>0</v>
      </c>
      <c r="P171" s="100">
        <f>D171*'Convergence programme'!$X$48/100</f>
        <v>0</v>
      </c>
      <c r="Q171" s="100">
        <f>D171*'Convergence programme'!$AH$48/100</f>
        <v>0</v>
      </c>
      <c r="R171" s="100">
        <f>D171*'Convergence programme'!$AR$48/100</f>
        <v>0</v>
      </c>
      <c r="U171" s="107">
        <f t="shared" si="16"/>
        <v>0</v>
      </c>
      <c r="V171" s="107">
        <f t="shared" si="17"/>
        <v>0</v>
      </c>
      <c r="W171" s="107">
        <f t="shared" si="18"/>
        <v>0</v>
      </c>
      <c r="X171" s="102">
        <f t="shared" si="19"/>
        <v>0</v>
      </c>
      <c r="Y171" s="102">
        <f t="shared" si="20"/>
        <v>0</v>
      </c>
      <c r="Z171" s="102">
        <f t="shared" si="21"/>
        <v>0</v>
      </c>
      <c r="AC171" s="136"/>
      <c r="AD171" s="99">
        <v>2050</v>
      </c>
      <c r="AE171" s="137">
        <f>Z131</f>
        <v>55.271947780137829</v>
      </c>
      <c r="AF171" s="138"/>
      <c r="AG171" s="88"/>
      <c r="AH171" s="88"/>
      <c r="AI171" s="14"/>
      <c r="AJ171" s="88"/>
      <c r="AK171" s="88"/>
      <c r="AL171" s="88"/>
      <c r="AM171" s="88"/>
      <c r="AN171" s="88"/>
      <c r="AO171" s="88"/>
      <c r="AP171" s="88"/>
      <c r="AQ171" s="88"/>
      <c r="AR171" s="88"/>
    </row>
    <row r="172" spans="2:44">
      <c r="B172" s="14"/>
      <c r="C172" s="13" t="str">
        <f t="shared" si="24"/>
        <v>IRDRH</v>
      </c>
      <c r="D172" s="95">
        <f t="shared" si="25"/>
        <v>4.6662777272955001E-2</v>
      </c>
      <c r="E172" s="68">
        <f>D172*'Convergence programme'!I$31/100</f>
        <v>2.6262522565802544E-2</v>
      </c>
      <c r="F172" s="68">
        <f>D172*'Convergence programme'!N$31/100</f>
        <v>2.7602944824417351E-2</v>
      </c>
      <c r="G172" s="68">
        <f>D172*'Convergence programme'!S$31/100</f>
        <v>2.683110200305381E-2</v>
      </c>
      <c r="H172" s="68">
        <f>D172*'Convergence programme'!X$31/100</f>
        <v>2.6890417335132616E-2</v>
      </c>
      <c r="I172" s="68">
        <f>D172*'Convergence programme'!AH$31/100</f>
        <v>2.7187296649933499E-2</v>
      </c>
      <c r="J172" s="68">
        <f>D172*'Convergence programme'!AR$31/100</f>
        <v>2.7322926883151716E-2</v>
      </c>
      <c r="M172" s="100">
        <f>D172*'Convergence programme'!$I$48/100</f>
        <v>2.6262522565802544E-2</v>
      </c>
      <c r="N172" s="100">
        <f>D172*'Convergence programme'!$N$48/100</f>
        <v>2.6391816118243663E-2</v>
      </c>
      <c r="O172" s="100">
        <f>D172*'Convergence programme'!$S$48/100</f>
        <v>2.6233011335456618E-2</v>
      </c>
      <c r="P172" s="100">
        <f>D172*'Convergence programme'!$X$48/100</f>
        <v>2.6345991133551253E-2</v>
      </c>
      <c r="Q172" s="100">
        <f>D172*'Convergence programme'!$AH$48/100</f>
        <v>2.6787030670010568E-2</v>
      </c>
      <c r="R172" s="100">
        <f>D172*'Convergence programme'!$AR$48/100</f>
        <v>2.6598953101123722E-2</v>
      </c>
      <c r="U172" s="107">
        <f t="shared" si="16"/>
        <v>0</v>
      </c>
      <c r="V172" s="107">
        <f t="shared" si="17"/>
        <v>1.2111287061736877</v>
      </c>
      <c r="W172" s="107">
        <f t="shared" si="18"/>
        <v>0.59809066759719187</v>
      </c>
      <c r="X172" s="102">
        <f t="shared" si="19"/>
        <v>0.54442620158136334</v>
      </c>
      <c r="Y172" s="102">
        <f t="shared" si="20"/>
        <v>0.40026597992293134</v>
      </c>
      <c r="Z172" s="102">
        <f t="shared" si="21"/>
        <v>0.72397378202799367</v>
      </c>
      <c r="AC172" s="136" t="str">
        <f>C132</f>
        <v>IFDRH</v>
      </c>
      <c r="AD172" s="109">
        <v>2015</v>
      </c>
      <c r="AE172" s="137">
        <f>U132</f>
        <v>0</v>
      </c>
      <c r="AF172" s="138"/>
      <c r="AG172" s="88"/>
      <c r="AH172" s="88"/>
      <c r="AI172" s="14"/>
      <c r="AJ172" s="88"/>
      <c r="AK172" s="88"/>
      <c r="AL172" s="88"/>
      <c r="AM172" s="88"/>
      <c r="AN172" s="88"/>
      <c r="AO172" s="88"/>
      <c r="AP172" s="88"/>
      <c r="AQ172" s="88"/>
      <c r="AR172" s="88"/>
    </row>
    <row r="173" spans="2:44">
      <c r="B173" s="14"/>
      <c r="C173" s="13" t="str">
        <f t="shared" si="24"/>
        <v>IRDLA</v>
      </c>
      <c r="D173" s="95">
        <f t="shared" si="25"/>
        <v>0.1775959363636368</v>
      </c>
      <c r="E173" s="68">
        <f>D173*'Convergence programme'!I$31/100</f>
        <v>9.9953700978018978E-2</v>
      </c>
      <c r="F173" s="68">
        <f>D173*'Convergence programme'!N$31/100</f>
        <v>0.10505527358157102</v>
      </c>
      <c r="G173" s="68">
        <f>D173*'Convergence programme'!S$31/100</f>
        <v>0.10211768270943368</v>
      </c>
      <c r="H173" s="68">
        <f>D173*'Convergence programme'!X$31/100</f>
        <v>0.10234343356604551</v>
      </c>
      <c r="I173" s="68">
        <f>D173*'Convergence programme'!AH$31/100</f>
        <v>0.10347333973495278</v>
      </c>
      <c r="J173" s="68">
        <f>D173*'Convergence programme'!AR$31/100</f>
        <v>0.10398954086303197</v>
      </c>
      <c r="M173" s="100">
        <f>D173*'Convergence programme'!$I$48/100</f>
        <v>9.9953700978018978E-2</v>
      </c>
      <c r="N173" s="100">
        <f>D173*'Convergence programme'!$N$48/100</f>
        <v>0.1004457850513103</v>
      </c>
      <c r="O173" s="100">
        <f>D173*'Convergence programme'!$S$48/100</f>
        <v>9.9841382875822227E-2</v>
      </c>
      <c r="P173" s="100">
        <f>D173*'Convergence programme'!$X$48/100</f>
        <v>0.10027137770693617</v>
      </c>
      <c r="Q173" s="100">
        <f>D173*'Convergence programme'!$AH$48/100</f>
        <v>0.10194994966575255</v>
      </c>
      <c r="R173" s="100">
        <f>D173*'Convergence programme'!$AR$48/100</f>
        <v>0.10123413689361362</v>
      </c>
      <c r="U173" s="107">
        <f t="shared" si="16"/>
        <v>0</v>
      </c>
      <c r="V173" s="107">
        <f t="shared" si="17"/>
        <v>4.6094885302607196</v>
      </c>
      <c r="W173" s="107">
        <f t="shared" si="18"/>
        <v>2.276299833611453</v>
      </c>
      <c r="X173" s="102">
        <f t="shared" si="19"/>
        <v>2.0720558591093425</v>
      </c>
      <c r="Y173" s="102">
        <f t="shared" si="20"/>
        <v>1.5233900692002282</v>
      </c>
      <c r="Z173" s="102">
        <f t="shared" si="21"/>
        <v>2.7554039694183547</v>
      </c>
      <c r="AC173" s="136"/>
      <c r="AD173" s="109">
        <v>2020</v>
      </c>
      <c r="AE173" s="137">
        <f>V132</f>
        <v>109.94811143029692</v>
      </c>
      <c r="AF173" s="138"/>
      <c r="AG173" s="88"/>
      <c r="AH173" s="88"/>
      <c r="AI173" s="14"/>
      <c r="AJ173" s="88"/>
      <c r="AK173" s="88"/>
      <c r="AL173" s="88"/>
      <c r="AM173" s="88"/>
      <c r="AN173" s="88"/>
      <c r="AO173" s="88"/>
      <c r="AP173" s="88"/>
      <c r="AQ173" s="88"/>
      <c r="AR173" s="88"/>
    </row>
    <row r="174" spans="2:44">
      <c r="B174" s="14"/>
      <c r="C174" s="13" t="str">
        <f t="shared" si="24"/>
        <v>IRDEM</v>
      </c>
      <c r="D174" s="95">
        <f t="shared" si="25"/>
        <v>17.581997699999949</v>
      </c>
      <c r="E174" s="68">
        <f>D174*'Convergence programme'!I$31/100</f>
        <v>9.8954163968238262</v>
      </c>
      <c r="F174" s="68">
        <f>D174*'Convergence programme'!N$31/100</f>
        <v>10.400472084575474</v>
      </c>
      <c r="G174" s="68">
        <f>D174*'Convergence programme'!S$31/100</f>
        <v>10.109650588233881</v>
      </c>
      <c r="H174" s="68">
        <f>D174*'Convergence programme'!X$31/100</f>
        <v>10.131999923038451</v>
      </c>
      <c r="I174" s="68">
        <f>D174*'Convergence programme'!AH$31/100</f>
        <v>10.243860633760269</v>
      </c>
      <c r="J174" s="68">
        <f>D174*'Convergence programme'!AR$31/100</f>
        <v>10.294964545440109</v>
      </c>
      <c r="M174" s="100">
        <f>D174*'Convergence programme'!$I$48/100</f>
        <v>9.8954163968238262</v>
      </c>
      <c r="N174" s="100">
        <f>D174*'Convergence programme'!$N$48/100</f>
        <v>9.9441327200796668</v>
      </c>
      <c r="O174" s="100">
        <f>D174*'Convergence programme'!$S$48/100</f>
        <v>9.884296904706348</v>
      </c>
      <c r="P174" s="100">
        <f>D174*'Convergence programme'!$X$48/100</f>
        <v>9.9268663929866285</v>
      </c>
      <c r="Q174" s="100">
        <f>D174*'Convergence programme'!$AH$48/100</f>
        <v>10.093045016909448</v>
      </c>
      <c r="R174" s="100">
        <f>D174*'Convergence programme'!$AR$48/100</f>
        <v>10.022179552467694</v>
      </c>
      <c r="U174" s="107">
        <f t="shared" si="16"/>
        <v>0</v>
      </c>
      <c r="V174" s="107">
        <f t="shared" si="17"/>
        <v>456.33936449580756</v>
      </c>
      <c r="W174" s="107">
        <f t="shared" si="18"/>
        <v>225.35368352753338</v>
      </c>
      <c r="X174" s="102">
        <f t="shared" si="19"/>
        <v>205.1335300518229</v>
      </c>
      <c r="Y174" s="102">
        <f t="shared" si="20"/>
        <v>150.81561685082079</v>
      </c>
      <c r="Z174" s="102">
        <f t="shared" si="21"/>
        <v>272.78499297241513</v>
      </c>
      <c r="AC174" s="136"/>
      <c r="AD174" s="109">
        <v>2025</v>
      </c>
      <c r="AE174" s="137">
        <f>W132</f>
        <v>153.84420289908806</v>
      </c>
      <c r="AF174" s="138"/>
      <c r="AG174" s="88"/>
      <c r="AH174" s="88"/>
      <c r="AI174" s="14"/>
      <c r="AJ174" s="88"/>
      <c r="AK174" s="88"/>
      <c r="AL174" s="88"/>
      <c r="AM174" s="88"/>
      <c r="AN174" s="88"/>
      <c r="AO174" s="88"/>
      <c r="AP174" s="88"/>
      <c r="AQ174" s="88"/>
      <c r="AR174" s="88"/>
    </row>
    <row r="175" spans="2:44">
      <c r="B175" s="14"/>
      <c r="C175" s="13" t="str">
        <f t="shared" si="24"/>
        <v>IRDTF</v>
      </c>
      <c r="D175" s="95">
        <f t="shared" si="25"/>
        <v>0</v>
      </c>
      <c r="E175" s="68">
        <f>D175*'Convergence programme'!I$31/100</f>
        <v>0</v>
      </c>
      <c r="F175" s="68">
        <f>D175*'Convergence programme'!N$31/100</f>
        <v>0</v>
      </c>
      <c r="G175" s="68">
        <f>D175*'Convergence programme'!S$31/100</f>
        <v>0</v>
      </c>
      <c r="H175" s="68">
        <f>D175*'Convergence programme'!X$31/100</f>
        <v>0</v>
      </c>
      <c r="I175" s="68">
        <f>D175*'Convergence programme'!AH$31/100</f>
        <v>0</v>
      </c>
      <c r="J175" s="68">
        <f>D175*'Convergence programme'!AR$31/100</f>
        <v>0</v>
      </c>
      <c r="M175" s="100">
        <f>D175*'Convergence programme'!$I$48/100</f>
        <v>0</v>
      </c>
      <c r="N175" s="100">
        <f>D175*'Convergence programme'!$N$48/100</f>
        <v>0</v>
      </c>
      <c r="O175" s="100">
        <f>D175*'Convergence programme'!$S$48/100</f>
        <v>0</v>
      </c>
      <c r="P175" s="100">
        <f>D175*'Convergence programme'!$X$48/100</f>
        <v>0</v>
      </c>
      <c r="Q175" s="100">
        <f>D175*'Convergence programme'!$AH$48/100</f>
        <v>0</v>
      </c>
      <c r="R175" s="100">
        <f>D175*'Convergence programme'!$AR$48/100</f>
        <v>0</v>
      </c>
      <c r="U175" s="107">
        <f t="shared" si="16"/>
        <v>0</v>
      </c>
      <c r="V175" s="107">
        <f t="shared" si="17"/>
        <v>0</v>
      </c>
      <c r="W175" s="107">
        <f t="shared" si="18"/>
        <v>0</v>
      </c>
      <c r="X175" s="102">
        <f t="shared" si="19"/>
        <v>0</v>
      </c>
      <c r="Y175" s="102">
        <f t="shared" si="20"/>
        <v>0</v>
      </c>
      <c r="Z175" s="102">
        <f t="shared" si="21"/>
        <v>0</v>
      </c>
      <c r="AC175" s="136"/>
      <c r="AD175" s="109">
        <v>2030</v>
      </c>
      <c r="AE175" s="137">
        <f>X132</f>
        <v>224.58529120272351</v>
      </c>
      <c r="AF175" s="138"/>
      <c r="AG175" s="88"/>
      <c r="AH175" s="88"/>
      <c r="AI175" s="14"/>
      <c r="AJ175" s="88"/>
      <c r="AK175" s="88"/>
      <c r="AL175" s="88"/>
      <c r="AM175" s="88"/>
      <c r="AN175" s="88"/>
      <c r="AO175" s="88"/>
      <c r="AP175" s="88"/>
      <c r="AQ175" s="88"/>
      <c r="AR175" s="88"/>
    </row>
    <row r="176" spans="2:44">
      <c r="B176" s="101"/>
      <c r="C176" s="13" t="str">
        <f t="shared" si="24"/>
        <v>IRDFL</v>
      </c>
      <c r="D176" s="95">
        <f t="shared" si="25"/>
        <v>0</v>
      </c>
      <c r="E176" s="100">
        <f>D176*'Convergence programme'!I$31/100</f>
        <v>0</v>
      </c>
      <c r="F176" s="100">
        <f>D176*'Convergence programme'!N$31/100</f>
        <v>0</v>
      </c>
      <c r="G176" s="100">
        <f>D176*'Convergence programme'!S$31/100</f>
        <v>0</v>
      </c>
      <c r="H176" s="100">
        <f>D176*'Convergence programme'!X$31/100</f>
        <v>0</v>
      </c>
      <c r="I176" s="100">
        <f>D176*'Convergence programme'!AH$31/100</f>
        <v>0</v>
      </c>
      <c r="J176" s="100">
        <f>D176*'Convergence programme'!AR$31/100</f>
        <v>0</v>
      </c>
      <c r="K176" s="101"/>
      <c r="L176" s="17"/>
      <c r="M176" s="100">
        <f>D176*'Convergence programme'!$I$48/100</f>
        <v>0</v>
      </c>
      <c r="N176" s="100">
        <f>D176*'Convergence programme'!$N$48/100</f>
        <v>0</v>
      </c>
      <c r="O176" s="100">
        <f>D176*'Convergence programme'!$S$48/100</f>
        <v>0</v>
      </c>
      <c r="P176" s="100">
        <f>D176*'Convergence programme'!$X$48/100</f>
        <v>0</v>
      </c>
      <c r="Q176" s="100">
        <f>D176*'Convergence programme'!$AH$48/100</f>
        <v>0</v>
      </c>
      <c r="R176" s="100">
        <f>D176*'Convergence programme'!$AR$48/100</f>
        <v>0</v>
      </c>
      <c r="U176" s="107">
        <f t="shared" si="16"/>
        <v>0</v>
      </c>
      <c r="V176" s="107">
        <f t="shared" si="17"/>
        <v>0</v>
      </c>
      <c r="W176" s="107">
        <f t="shared" si="18"/>
        <v>0</v>
      </c>
      <c r="X176" s="102">
        <f t="shared" si="19"/>
        <v>0</v>
      </c>
      <c r="Y176" s="102">
        <f t="shared" si="20"/>
        <v>0</v>
      </c>
      <c r="Z176" s="102">
        <f t="shared" si="21"/>
        <v>0</v>
      </c>
      <c r="AC176" s="136"/>
      <c r="AD176" s="109">
        <v>2040</v>
      </c>
      <c r="AE176" s="137">
        <f>Y132</f>
        <v>291.9051030391966</v>
      </c>
      <c r="AF176" s="138"/>
      <c r="AG176" s="88"/>
      <c r="AH176" s="88"/>
      <c r="AI176" s="14"/>
      <c r="AJ176" s="88"/>
      <c r="AK176" s="88"/>
      <c r="AL176" s="88"/>
      <c r="AM176" s="88"/>
      <c r="AN176" s="88"/>
      <c r="AO176" s="88"/>
      <c r="AP176" s="88"/>
      <c r="AQ176" s="88"/>
      <c r="AR176" s="88"/>
    </row>
    <row r="177" spans="2:44">
      <c r="B177" s="104"/>
      <c r="C177" s="131" t="e">
        <f>#REF!</f>
        <v>#REF!</v>
      </c>
      <c r="D177" s="95" t="e">
        <f>SUM(#REF!)</f>
        <v>#REF!</v>
      </c>
      <c r="E177" s="103" t="e">
        <f>D177*'Convergence programme'!I$31/100</f>
        <v>#REF!</v>
      </c>
      <c r="F177" s="103" t="e">
        <f>D177*'Convergence programme'!N$31/100</f>
        <v>#REF!</v>
      </c>
      <c r="G177" s="103" t="e">
        <f>D177*'Convergence programme'!S$31/100</f>
        <v>#REF!</v>
      </c>
      <c r="H177" s="103" t="e">
        <f>D177*'Convergence programme'!X$31/100</f>
        <v>#REF!</v>
      </c>
      <c r="I177" s="103" t="e">
        <f>D177*'Convergence programme'!AH$31/100</f>
        <v>#REF!</v>
      </c>
      <c r="J177" s="103" t="e">
        <f>D177*'Convergence programme'!AR$31/100</f>
        <v>#REF!</v>
      </c>
      <c r="K177" s="104"/>
      <c r="L177" s="16"/>
      <c r="M177" s="103" t="e">
        <f>D177*'Convergence programme'!$I$48/100</f>
        <v>#REF!</v>
      </c>
      <c r="N177" s="103" t="e">
        <f>D177*'Convergence programme'!$N$48/100</f>
        <v>#REF!</v>
      </c>
      <c r="O177" s="103" t="e">
        <f>D177*'Convergence programme'!$S$48/100</f>
        <v>#REF!</v>
      </c>
      <c r="P177" s="103" t="e">
        <f>D177*'Convergence programme'!$X$48/100</f>
        <v>#REF!</v>
      </c>
      <c r="Q177" s="103" t="e">
        <f>D177*'Convergence programme'!$AH$48/100</f>
        <v>#REF!</v>
      </c>
      <c r="R177" s="103" t="e">
        <f>D177*'Convergence programme'!$AR$48/100</f>
        <v>#REF!</v>
      </c>
      <c r="S177" s="16"/>
      <c r="T177" s="16"/>
      <c r="U177" s="108" t="e">
        <f t="shared" si="16"/>
        <v>#REF!</v>
      </c>
      <c r="V177" s="108" t="e">
        <f t="shared" si="17"/>
        <v>#REF!</v>
      </c>
      <c r="W177" s="108" t="e">
        <f t="shared" si="18"/>
        <v>#REF!</v>
      </c>
      <c r="X177" s="105" t="e">
        <f t="shared" si="19"/>
        <v>#REF!</v>
      </c>
      <c r="Y177" s="105" t="e">
        <f t="shared" si="20"/>
        <v>#REF!</v>
      </c>
      <c r="Z177" s="105" t="e">
        <f t="shared" si="21"/>
        <v>#REF!</v>
      </c>
      <c r="AC177" s="136"/>
      <c r="AD177" s="99">
        <v>2050</v>
      </c>
      <c r="AE177" s="137">
        <f>Z132</f>
        <v>319.16574041993459</v>
      </c>
      <c r="AF177" s="138"/>
      <c r="AG177" s="88"/>
      <c r="AH177" s="88"/>
      <c r="AI177" s="14"/>
      <c r="AJ177" s="88"/>
      <c r="AK177" s="88"/>
      <c r="AL177" s="88"/>
      <c r="AM177" s="88"/>
      <c r="AN177" s="88"/>
      <c r="AO177" s="88"/>
      <c r="AP177" s="88"/>
      <c r="AQ177" s="88"/>
      <c r="AR177" s="88"/>
    </row>
    <row r="178" spans="2:44">
      <c r="B178" s="37" t="s">
        <v>224</v>
      </c>
      <c r="C178" s="13" t="str">
        <f t="shared" ref="C178:C184" si="26">H53</f>
        <v>ISDMT</v>
      </c>
      <c r="D178" s="95">
        <f t="shared" ref="D178:D184" si="27">SUM(F53:G53)</f>
        <v>2.9190809200000021</v>
      </c>
      <c r="E178" s="68">
        <f>D178*'Convergence programme'!I$32/100</f>
        <v>3.1432140553090244</v>
      </c>
      <c r="F178" s="68">
        <f>D178*'Convergence programme'!N$32/100</f>
        <v>3.9527614037755576</v>
      </c>
      <c r="G178" s="68">
        <f>D178*'Convergence programme'!S$32/100</f>
        <v>4.3312849178354522</v>
      </c>
      <c r="H178" s="68">
        <f>D178*'Convergence programme'!X$32/100</f>
        <v>4.642009172770674</v>
      </c>
      <c r="I178" s="68">
        <f>D178*'Convergence programme'!AH$32/100</f>
        <v>5.0007360012992965</v>
      </c>
      <c r="J178" s="68">
        <f>D178*'Convergence programme'!AR$32/100</f>
        <v>5.8998758779607279</v>
      </c>
      <c r="M178" s="100">
        <f>D178*'Convergence programme'!$I$49/100</f>
        <v>3.1432140553090244</v>
      </c>
      <c r="N178" s="100">
        <f>D178*'Convergence programme'!$N$49/100</f>
        <v>3.1410051871435081</v>
      </c>
      <c r="O178" s="100">
        <f>D178*'Convergence programme'!$S$49/100</f>
        <v>2.9328330930696005</v>
      </c>
      <c r="P178" s="100">
        <f>D178*'Convergence programme'!$X$49/100</f>
        <v>2.7572721923254244</v>
      </c>
      <c r="Q178" s="100">
        <f>D178*'Convergence programme'!$AH$49/100</f>
        <v>2.4011952062224795</v>
      </c>
      <c r="R178" s="100">
        <f>D178*'Convergence programme'!$AR$49/100</f>
        <v>2.3798365094789231</v>
      </c>
      <c r="U178" s="107">
        <f t="shared" si="16"/>
        <v>0</v>
      </c>
      <c r="V178" s="107">
        <f t="shared" si="17"/>
        <v>811.75621663204959</v>
      </c>
      <c r="W178" s="107">
        <f t="shared" si="18"/>
        <v>1398.4518247658518</v>
      </c>
      <c r="X178" s="102">
        <f t="shared" si="19"/>
        <v>1884.7369804452496</v>
      </c>
      <c r="Y178" s="102">
        <f t="shared" si="20"/>
        <v>2599.5407950768172</v>
      </c>
      <c r="Z178" s="102">
        <f t="shared" si="21"/>
        <v>3520.0393684818046</v>
      </c>
      <c r="AC178" s="136" t="str">
        <f>C133</f>
        <v>IFDLA</v>
      </c>
      <c r="AD178" s="109">
        <v>2015</v>
      </c>
      <c r="AE178" s="137">
        <f>U133</f>
        <v>0</v>
      </c>
      <c r="AF178" s="138"/>
      <c r="AG178" s="88"/>
      <c r="AH178" s="88"/>
      <c r="AI178" s="14"/>
      <c r="AJ178" s="88"/>
      <c r="AK178" s="88"/>
      <c r="AL178" s="88"/>
      <c r="AM178" s="88"/>
      <c r="AN178" s="88"/>
      <c r="AO178" s="88"/>
      <c r="AP178" s="88"/>
      <c r="AQ178" s="88"/>
      <c r="AR178" s="88"/>
    </row>
    <row r="179" spans="2:44">
      <c r="B179" s="14"/>
      <c r="C179" s="13" t="str">
        <f t="shared" si="26"/>
        <v>ISDHT</v>
      </c>
      <c r="D179" s="95">
        <f t="shared" si="27"/>
        <v>15.887510158799969</v>
      </c>
      <c r="E179" s="68">
        <f>D179*'Convergence programme'!I$32/100</f>
        <v>17.107386401266648</v>
      </c>
      <c r="F179" s="68">
        <f>D179*'Convergence programme'!N$32/100</f>
        <v>21.513462174867204</v>
      </c>
      <c r="G179" s="68">
        <f>D179*'Convergence programme'!S$32/100</f>
        <v>23.573629857704592</v>
      </c>
      <c r="H179" s="68">
        <f>D179*'Convergence programme'!X$32/100</f>
        <v>25.264790497701128</v>
      </c>
      <c r="I179" s="68">
        <f>D179*'Convergence programme'!AH$32/100</f>
        <v>27.217211923717159</v>
      </c>
      <c r="J179" s="68">
        <f>D179*'Convergence programme'!AR$32/100</f>
        <v>32.110907684861267</v>
      </c>
      <c r="M179" s="100">
        <f>D179*'Convergence programme'!$I$49/100</f>
        <v>17.107386401266648</v>
      </c>
      <c r="N179" s="100">
        <f>D179*'Convergence programme'!$N$49/100</f>
        <v>17.095364324325018</v>
      </c>
      <c r="O179" s="100">
        <f>D179*'Convergence programme'!$S$49/100</f>
        <v>15.962358302903089</v>
      </c>
      <c r="P179" s="100">
        <f>D179*'Convergence programme'!$X$49/100</f>
        <v>15.006843306744241</v>
      </c>
      <c r="Q179" s="100">
        <f>D179*'Convergence programme'!$AH$49/100</f>
        <v>13.068844022358039</v>
      </c>
      <c r="R179" s="100">
        <f>D179*'Convergence programme'!$AR$49/100</f>
        <v>12.952596298916383</v>
      </c>
      <c r="U179" s="107">
        <f t="shared" si="16"/>
        <v>0</v>
      </c>
      <c r="V179" s="107">
        <f t="shared" si="17"/>
        <v>4418.0978505421854</v>
      </c>
      <c r="W179" s="107">
        <f t="shared" si="18"/>
        <v>7611.271554801503</v>
      </c>
      <c r="X179" s="102">
        <f t="shared" si="19"/>
        <v>10257.947190956887</v>
      </c>
      <c r="Y179" s="102">
        <f t="shared" si="20"/>
        <v>14148.367901359119</v>
      </c>
      <c r="Z179" s="102">
        <f t="shared" si="21"/>
        <v>19158.311385944886</v>
      </c>
      <c r="AC179" s="136"/>
      <c r="AD179" s="109">
        <v>2020</v>
      </c>
      <c r="AE179" s="137">
        <f>V133</f>
        <v>87.886370838004211</v>
      </c>
      <c r="AF179" s="138"/>
      <c r="AG179" s="88"/>
      <c r="AH179" s="88"/>
      <c r="AI179" s="14"/>
      <c r="AJ179" s="88"/>
      <c r="AK179" s="88"/>
      <c r="AL179" s="88"/>
      <c r="AM179" s="88"/>
      <c r="AN179" s="88"/>
      <c r="AO179" s="88"/>
      <c r="AP179" s="88"/>
      <c r="AQ179" s="88"/>
      <c r="AR179" s="88"/>
    </row>
    <row r="180" spans="2:44">
      <c r="B180" s="14"/>
      <c r="C180" s="13" t="str">
        <f t="shared" si="26"/>
        <v>ISDRH</v>
      </c>
      <c r="D180" s="95">
        <f t="shared" si="27"/>
        <v>0.29151900000000008</v>
      </c>
      <c r="E180" s="68">
        <f>D180*'Convergence programme'!I$32/100</f>
        <v>0.31390243823375447</v>
      </c>
      <c r="F180" s="68">
        <f>D180*'Convergence programme'!N$32/100</f>
        <v>0.39474926637773583</v>
      </c>
      <c r="G180" s="68">
        <f>D180*'Convergence programme'!S$32/100</f>
        <v>0.43255116338551952</v>
      </c>
      <c r="H180" s="68">
        <f>D180*'Convergence programme'!X$32/100</f>
        <v>0.46358217162302351</v>
      </c>
      <c r="I180" s="68">
        <f>D180*'Convergence programme'!AH$32/100</f>
        <v>0.49940703883014281</v>
      </c>
      <c r="J180" s="68">
        <f>D180*'Convergence programme'!AR$32/100</f>
        <v>0.58920117776907432</v>
      </c>
      <c r="M180" s="100">
        <f>D180*'Convergence programme'!$I$49/100</f>
        <v>0.31390243823375447</v>
      </c>
      <c r="N180" s="100">
        <f>D180*'Convergence programme'!$N$49/100</f>
        <v>0.31368184584307035</v>
      </c>
      <c r="O180" s="100">
        <f>D180*'Convergence programme'!$S$49/100</f>
        <v>0.29289238424351616</v>
      </c>
      <c r="P180" s="100">
        <f>D180*'Convergence programme'!$X$49/100</f>
        <v>0.27535969514490716</v>
      </c>
      <c r="Q180" s="100">
        <f>D180*'Convergence programme'!$AH$49/100</f>
        <v>0.23979945897586519</v>
      </c>
      <c r="R180" s="100">
        <f>D180*'Convergence programme'!$AR$49/100</f>
        <v>0.23766643625856937</v>
      </c>
      <c r="U180" s="107">
        <f t="shared" si="16"/>
        <v>0</v>
      </c>
      <c r="V180" s="107">
        <f t="shared" si="17"/>
        <v>81.067420534665473</v>
      </c>
      <c r="W180" s="107">
        <f t="shared" si="18"/>
        <v>139.65877914200337</v>
      </c>
      <c r="X180" s="102">
        <f t="shared" si="19"/>
        <v>188.22247647811636</v>
      </c>
      <c r="Y180" s="102">
        <f t="shared" si="20"/>
        <v>259.60757985427762</v>
      </c>
      <c r="Z180" s="102">
        <f t="shared" si="21"/>
        <v>351.53474151050494</v>
      </c>
      <c r="AC180" s="136"/>
      <c r="AD180" s="109">
        <v>2025</v>
      </c>
      <c r="AE180" s="137">
        <f>W133</f>
        <v>122.97445123319028</v>
      </c>
      <c r="AF180" s="138"/>
      <c r="AG180" s="88"/>
      <c r="AH180" s="88"/>
      <c r="AI180" s="14"/>
      <c r="AJ180" s="88"/>
      <c r="AK180" s="88"/>
      <c r="AL180" s="88"/>
      <c r="AM180" s="88"/>
      <c r="AN180" s="88"/>
      <c r="AO180" s="88"/>
      <c r="AP180" s="88"/>
      <c r="AQ180" s="88"/>
      <c r="AR180" s="88"/>
    </row>
    <row r="181" spans="2:44">
      <c r="B181" s="14"/>
      <c r="C181" s="13" t="str">
        <f t="shared" si="26"/>
        <v>ISDLA</v>
      </c>
      <c r="D181" s="95">
        <f t="shared" si="27"/>
        <v>1.684100000000003</v>
      </c>
      <c r="E181" s="68">
        <f>D181*'Convergence programme'!I$32/100</f>
        <v>1.81340871857226</v>
      </c>
      <c r="F181" s="68">
        <f>D181*'Convergence programme'!N$32/100</f>
        <v>2.280459385174709</v>
      </c>
      <c r="G181" s="68">
        <f>D181*'Convergence programme'!S$32/100</f>
        <v>2.4988402617241228</v>
      </c>
      <c r="H181" s="68">
        <f>D181*'Convergence programme'!X$32/100</f>
        <v>2.6781058360873051</v>
      </c>
      <c r="I181" s="68">
        <f>D181*'Convergence programme'!AH$32/100</f>
        <v>2.8850654471710073</v>
      </c>
      <c r="J181" s="68">
        <f>D181*'Convergence programme'!AR$32/100</f>
        <v>3.4038045667037125</v>
      </c>
      <c r="M181" s="100">
        <f>D181*'Convergence programme'!$I$49/100</f>
        <v>1.81340871857226</v>
      </c>
      <c r="N181" s="100">
        <f>D181*'Convergence programme'!$N$49/100</f>
        <v>1.8121343603137894</v>
      </c>
      <c r="O181" s="100">
        <f>D181*'Convergence programme'!$S$49/100</f>
        <v>1.6920340159801119</v>
      </c>
      <c r="P181" s="100">
        <f>D181*'Convergence programme'!$X$49/100</f>
        <v>1.5907479875875632</v>
      </c>
      <c r="Q181" s="100">
        <f>D181*'Convergence programme'!$AH$49/100</f>
        <v>1.3853171452332615</v>
      </c>
      <c r="R181" s="100">
        <f>D181*'Convergence programme'!$AR$49/100</f>
        <v>1.372994711504421</v>
      </c>
      <c r="U181" s="107">
        <f t="shared" si="16"/>
        <v>0</v>
      </c>
      <c r="V181" s="107">
        <f t="shared" si="17"/>
        <v>468.32502486091965</v>
      </c>
      <c r="W181" s="107">
        <f t="shared" si="18"/>
        <v>806.80624574401088</v>
      </c>
      <c r="X181" s="102">
        <f t="shared" si="19"/>
        <v>1087.357848499742</v>
      </c>
      <c r="Y181" s="102">
        <f t="shared" si="20"/>
        <v>1499.7483019377457</v>
      </c>
      <c r="Z181" s="102">
        <f t="shared" si="21"/>
        <v>2030.8098551992914</v>
      </c>
      <c r="AC181" s="136"/>
      <c r="AD181" s="109">
        <v>2030</v>
      </c>
      <c r="AE181" s="137">
        <f>X133</f>
        <v>179.52092064734438</v>
      </c>
      <c r="AF181" s="138"/>
      <c r="AG181" s="88"/>
      <c r="AH181" s="88"/>
      <c r="AI181" s="14"/>
      <c r="AJ181" s="88"/>
      <c r="AK181" s="88"/>
      <c r="AL181" s="88"/>
      <c r="AM181" s="88"/>
      <c r="AN181" s="88"/>
      <c r="AO181" s="88"/>
      <c r="AP181" s="88"/>
      <c r="AQ181" s="88"/>
      <c r="AR181" s="88"/>
    </row>
    <row r="182" spans="2:44">
      <c r="B182" s="14"/>
      <c r="C182" s="13" t="str">
        <f t="shared" si="26"/>
        <v>ISDEM</v>
      </c>
      <c r="D182" s="95">
        <f t="shared" si="27"/>
        <v>8.4205000000000005</v>
      </c>
      <c r="E182" s="68">
        <f>D182*'Convergence programme'!I$32/100</f>
        <v>9.0670435928612854</v>
      </c>
      <c r="F182" s="68">
        <f>D182*'Convergence programme'!N$32/100</f>
        <v>11.402296925873525</v>
      </c>
      <c r="G182" s="68">
        <f>D182*'Convergence programme'!S$32/100</f>
        <v>12.494201308620591</v>
      </c>
      <c r="H182" s="68">
        <f>D182*'Convergence programme'!X$32/100</f>
        <v>13.390529180436504</v>
      </c>
      <c r="I182" s="68">
        <f>D182*'Convergence programme'!AH$32/100</f>
        <v>14.42532723585501</v>
      </c>
      <c r="J182" s="68">
        <f>D182*'Convergence programme'!AR$32/100</f>
        <v>17.01902283351853</v>
      </c>
      <c r="M182" s="100">
        <f>D182*'Convergence programme'!$I$49/100</f>
        <v>9.0670435928612854</v>
      </c>
      <c r="N182" s="100">
        <f>D182*'Convergence programme'!$N$49/100</f>
        <v>9.0606718015689314</v>
      </c>
      <c r="O182" s="100">
        <f>D182*'Convergence programme'!$S$49/100</f>
        <v>8.4601700799005464</v>
      </c>
      <c r="P182" s="100">
        <f>D182*'Convergence programme'!$X$49/100</f>
        <v>7.9537399379378018</v>
      </c>
      <c r="Q182" s="100">
        <f>D182*'Convergence programme'!$AH$49/100</f>
        <v>6.9265857261662953</v>
      </c>
      <c r="R182" s="100">
        <f>D182*'Convergence programme'!$AR$49/100</f>
        <v>6.8649735575220916</v>
      </c>
      <c r="U182" s="107">
        <f t="shared" si="16"/>
        <v>0</v>
      </c>
      <c r="V182" s="107">
        <f t="shared" si="17"/>
        <v>2341.625124304594</v>
      </c>
      <c r="W182" s="107">
        <f t="shared" si="18"/>
        <v>4034.0312287200445</v>
      </c>
      <c r="X182" s="102">
        <f t="shared" si="19"/>
        <v>5436.7892424987022</v>
      </c>
      <c r="Y182" s="102">
        <f t="shared" si="20"/>
        <v>7498.7415096887144</v>
      </c>
      <c r="Z182" s="102">
        <f t="shared" si="21"/>
        <v>10154.049275996438</v>
      </c>
      <c r="AC182" s="136"/>
      <c r="AD182" s="109">
        <v>2040</v>
      </c>
      <c r="AE182" s="137">
        <f>Y133</f>
        <v>233.33261300693331</v>
      </c>
      <c r="AF182" s="138"/>
      <c r="AG182" s="88"/>
      <c r="AH182" s="88"/>
      <c r="AI182" s="14"/>
      <c r="AJ182" s="88"/>
      <c r="AK182" s="88"/>
      <c r="AL182" s="88"/>
      <c r="AM182" s="88"/>
      <c r="AN182" s="88"/>
      <c r="AO182" s="88"/>
      <c r="AP182" s="88"/>
      <c r="AQ182" s="88"/>
      <c r="AR182" s="88"/>
    </row>
    <row r="183" spans="2:44">
      <c r="B183" s="14"/>
      <c r="C183" s="13" t="str">
        <f t="shared" si="26"/>
        <v>ISDTF</v>
      </c>
      <c r="D183" s="95">
        <f t="shared" si="27"/>
        <v>0.30199999999999971</v>
      </c>
      <c r="E183" s="68">
        <f>D183*'Convergence programme'!I$32/100</f>
        <v>0.32518819132404309</v>
      </c>
      <c r="F183" s="68">
        <f>D183*'Convergence programme'!N$32/100</f>
        <v>0.4089417103038776</v>
      </c>
      <c r="G183" s="68">
        <f>D183*'Convergence programme'!S$32/100</f>
        <v>0.44810270117016976</v>
      </c>
      <c r="H183" s="68">
        <f>D183*'Convergence programme'!X$32/100</f>
        <v>0.48024936909825067</v>
      </c>
      <c r="I183" s="68">
        <f>D183*'Convergence programme'!AH$32/100</f>
        <v>0.51736224989349899</v>
      </c>
      <c r="J183" s="68">
        <f>D183*'Convergence programme'!AR$32/100</f>
        <v>0.61038476286712084</v>
      </c>
      <c r="M183" s="100">
        <f>D183*'Convergence programme'!$I$49/100</f>
        <v>0.32518819132404309</v>
      </c>
      <c r="N183" s="100">
        <f>D183*'Convergence programme'!$N$49/100</f>
        <v>0.32495966796197545</v>
      </c>
      <c r="O183" s="100">
        <f>D183*'Convergence programme'!$S$49/100</f>
        <v>0.30342276160916365</v>
      </c>
      <c r="P183" s="100">
        <f>D183*'Convergence programme'!$X$49/100</f>
        <v>0.28525971869333339</v>
      </c>
      <c r="Q183" s="100">
        <f>D183*'Convergence programme'!$AH$49/100</f>
        <v>0.24842098323166309</v>
      </c>
      <c r="R183" s="100">
        <f>D183*'Convergence programme'!$AR$49/100</f>
        <v>0.24621127182134905</v>
      </c>
      <c r="U183" s="107">
        <f t="shared" si="16"/>
        <v>0</v>
      </c>
      <c r="V183" s="107">
        <f t="shared" si="17"/>
        <v>83.982042341902158</v>
      </c>
      <c r="W183" s="107">
        <f t="shared" si="18"/>
        <v>144.67993956100611</v>
      </c>
      <c r="X183" s="102">
        <f t="shared" si="19"/>
        <v>194.98965040491728</v>
      </c>
      <c r="Y183" s="102">
        <f t="shared" si="20"/>
        <v>268.94126666183593</v>
      </c>
      <c r="Z183" s="102">
        <f t="shared" si="21"/>
        <v>364.17349104577181</v>
      </c>
      <c r="AC183" s="136"/>
      <c r="AD183" s="99">
        <v>2050</v>
      </c>
      <c r="AE183" s="137">
        <f>Z133</f>
        <v>255.12324183135649</v>
      </c>
      <c r="AF183" s="138"/>
      <c r="AG183" s="88"/>
      <c r="AH183" s="88"/>
      <c r="AI183" s="14"/>
      <c r="AJ183" s="88"/>
      <c r="AK183" s="88"/>
      <c r="AL183" s="88"/>
      <c r="AM183" s="88"/>
      <c r="AN183" s="88"/>
      <c r="AO183" s="88"/>
      <c r="AP183" s="88"/>
      <c r="AQ183" s="88"/>
      <c r="AR183" s="88"/>
    </row>
    <row r="184" spans="2:44">
      <c r="B184" s="101"/>
      <c r="C184" s="13" t="str">
        <f t="shared" si="26"/>
        <v>ISDFL</v>
      </c>
      <c r="D184" s="95">
        <f t="shared" si="27"/>
        <v>0</v>
      </c>
      <c r="E184" s="100">
        <f>D184*'Convergence programme'!I$32/100</f>
        <v>0</v>
      </c>
      <c r="F184" s="100">
        <f>D184*'Convergence programme'!N$32/100</f>
        <v>0</v>
      </c>
      <c r="G184" s="100">
        <f>D184*'Convergence programme'!S$32/100</f>
        <v>0</v>
      </c>
      <c r="H184" s="100">
        <f>D184*'Convergence programme'!X$32/100</f>
        <v>0</v>
      </c>
      <c r="I184" s="100">
        <f>D184*'Convergence programme'!AH$32/100</f>
        <v>0</v>
      </c>
      <c r="J184" s="100">
        <f>D184*'Convergence programme'!AR$32/100</f>
        <v>0</v>
      </c>
      <c r="K184" s="101"/>
      <c r="L184" s="17"/>
      <c r="M184" s="100">
        <f>D184*'Convergence programme'!$I$49/100</f>
        <v>0</v>
      </c>
      <c r="N184" s="100">
        <f>D184*'Convergence programme'!$N$49/100</f>
        <v>0</v>
      </c>
      <c r="O184" s="100">
        <f>D184*'Convergence programme'!$S$49/100</f>
        <v>0</v>
      </c>
      <c r="P184" s="100">
        <f>D184*'Convergence programme'!$X$49/100</f>
        <v>0</v>
      </c>
      <c r="Q184" s="100">
        <f>D184*'Convergence programme'!$AH$49/100</f>
        <v>0</v>
      </c>
      <c r="R184" s="100">
        <f>D184*'Convergence programme'!$AR$49/100</f>
        <v>0</v>
      </c>
      <c r="S184" s="17"/>
      <c r="T184" s="17"/>
      <c r="U184" s="107">
        <f t="shared" si="16"/>
        <v>0</v>
      </c>
      <c r="V184" s="107">
        <f t="shared" si="17"/>
        <v>0</v>
      </c>
      <c r="W184" s="107">
        <f t="shared" si="18"/>
        <v>0</v>
      </c>
      <c r="X184" s="102">
        <f t="shared" si="19"/>
        <v>0</v>
      </c>
      <c r="Y184" s="102">
        <f t="shared" si="20"/>
        <v>0</v>
      </c>
      <c r="Z184" s="102">
        <f t="shared" si="21"/>
        <v>0</v>
      </c>
      <c r="AC184" s="136" t="str">
        <f>C134</f>
        <v>IFDEM</v>
      </c>
      <c r="AD184" s="109">
        <v>2015</v>
      </c>
      <c r="AE184" s="137">
        <f>U134</f>
        <v>0</v>
      </c>
      <c r="AF184" s="138"/>
      <c r="AG184" s="88"/>
      <c r="AH184" s="88"/>
      <c r="AI184" s="14"/>
      <c r="AJ184" s="88"/>
      <c r="AK184" s="88"/>
      <c r="AL184" s="88"/>
      <c r="AM184" s="88"/>
      <c r="AN184" s="88"/>
      <c r="AO184" s="88"/>
      <c r="AP184" s="88"/>
      <c r="AQ184" s="88"/>
      <c r="AR184" s="88"/>
    </row>
    <row r="185" spans="2:44">
      <c r="B185" s="104"/>
      <c r="C185" s="131" t="e">
        <f>#REF!</f>
        <v>#REF!</v>
      </c>
      <c r="D185" s="95" t="e">
        <f>SUM(#REF!)</f>
        <v>#REF!</v>
      </c>
      <c r="E185" s="103" t="e">
        <f>D185*'Convergence programme'!I$32/100</f>
        <v>#REF!</v>
      </c>
      <c r="F185" s="103" t="e">
        <f>D185*'Convergence programme'!N$32/100</f>
        <v>#REF!</v>
      </c>
      <c r="G185" s="103" t="e">
        <f>D185*'Convergence programme'!S$32/100</f>
        <v>#REF!</v>
      </c>
      <c r="H185" s="103" t="e">
        <f>D185*'Convergence programme'!X$32/100</f>
        <v>#REF!</v>
      </c>
      <c r="I185" s="103" t="e">
        <f>D185*'Convergence programme'!AH$32/100</f>
        <v>#REF!</v>
      </c>
      <c r="J185" s="103" t="e">
        <f>D185*'Convergence programme'!AR$32/100</f>
        <v>#REF!</v>
      </c>
      <c r="K185" s="104"/>
      <c r="L185" s="16"/>
      <c r="M185" s="103" t="e">
        <f>D185*'Convergence programme'!$I$49/100</f>
        <v>#REF!</v>
      </c>
      <c r="N185" s="103" t="e">
        <f>D185*'Convergence programme'!$N$49/100</f>
        <v>#REF!</v>
      </c>
      <c r="O185" s="103" t="e">
        <f>D185*'Convergence programme'!$S$49/100</f>
        <v>#REF!</v>
      </c>
      <c r="P185" s="103" t="e">
        <f>D185*'Convergence programme'!$X$49/100</f>
        <v>#REF!</v>
      </c>
      <c r="Q185" s="103" t="e">
        <f>D185*'Convergence programme'!$AH$49/100</f>
        <v>#REF!</v>
      </c>
      <c r="R185" s="103" t="e">
        <f>D185*'Convergence programme'!$AR$49/100</f>
        <v>#REF!</v>
      </c>
      <c r="S185" s="16"/>
      <c r="T185" s="16"/>
      <c r="U185" s="108" t="e">
        <f t="shared" si="16"/>
        <v>#REF!</v>
      </c>
      <c r="V185" s="108" t="e">
        <f t="shared" si="17"/>
        <v>#REF!</v>
      </c>
      <c r="W185" s="108" t="e">
        <f t="shared" si="18"/>
        <v>#REF!</v>
      </c>
      <c r="X185" s="105" t="e">
        <f t="shared" si="19"/>
        <v>#REF!</v>
      </c>
      <c r="Y185" s="105" t="e">
        <f t="shared" si="20"/>
        <v>#REF!</v>
      </c>
      <c r="Z185" s="105" t="e">
        <f t="shared" si="21"/>
        <v>#REF!</v>
      </c>
      <c r="AC185" s="136"/>
      <c r="AD185" s="109">
        <v>2020</v>
      </c>
      <c r="AE185" s="137">
        <f>V134</f>
        <v>898.30011861606886</v>
      </c>
      <c r="AF185" s="138"/>
      <c r="AG185" s="88"/>
      <c r="AH185" s="88"/>
      <c r="AI185" s="14"/>
      <c r="AJ185" s="88"/>
      <c r="AK185" s="88"/>
      <c r="AL185" s="88"/>
      <c r="AM185" s="88"/>
      <c r="AN185" s="88"/>
      <c r="AO185" s="88"/>
      <c r="AP185" s="88"/>
      <c r="AQ185" s="88"/>
      <c r="AR185" s="88"/>
    </row>
    <row r="186" spans="2:44">
      <c r="B186" s="37" t="s">
        <v>206</v>
      </c>
      <c r="C186" s="13" t="str">
        <f t="shared" ref="C186:C192" si="28">H60</f>
        <v>IMDMT</v>
      </c>
      <c r="D186" s="95">
        <f t="shared" ref="D186:D192" si="29">SUM(F60:G60)</f>
        <v>0.49592936372242102</v>
      </c>
      <c r="E186" s="68">
        <f>D186*'Convergence programme'!I$33/100</f>
        <v>0.48635925273380581</v>
      </c>
      <c r="F186" s="68">
        <f>D186*'Convergence programme'!N$33/100</f>
        <v>0.56991035901009868</v>
      </c>
      <c r="G186" s="68">
        <f>D186*'Convergence programme'!S$33/100</f>
        <v>0.62555668477819171</v>
      </c>
      <c r="H186" s="68">
        <f>D186*'Convergence programme'!X$33/100</f>
        <v>0.6797070331815589</v>
      </c>
      <c r="I186" s="68">
        <f>D186*'Convergence programme'!AH$33/100</f>
        <v>0.78907231706264125</v>
      </c>
      <c r="J186" s="68">
        <f>D186*'Convergence programme'!AR$33/100</f>
        <v>0.88325684978197894</v>
      </c>
      <c r="M186" s="100">
        <f>D186*'Convergence programme'!$I$50/100</f>
        <v>0.48635925273380581</v>
      </c>
      <c r="N186" s="100">
        <f>D186*'Convergence programme'!$N$50/100</f>
        <v>0.51658837220500364</v>
      </c>
      <c r="O186" s="100">
        <f>D186*'Convergence programme'!$S$50/100</f>
        <v>0.55094623035282264</v>
      </c>
      <c r="P186" s="100">
        <f>D186*'Convergence programme'!$X$50/100</f>
        <v>0.57078898285450075</v>
      </c>
      <c r="Q186" s="100">
        <f>D186*'Convergence programme'!$AH$50/100</f>
        <v>0.64750590132239838</v>
      </c>
      <c r="R186" s="100">
        <f>D186*'Convergence programme'!$AR$50/100</f>
        <v>0.72846973085907407</v>
      </c>
      <c r="U186" s="107">
        <f t="shared" ref="U186:U217" si="30">(E186-M186)*1000</f>
        <v>0</v>
      </c>
      <c r="V186" s="107">
        <f t="shared" ref="V186:V217" si="31">(F186-N186)*1000</f>
        <v>53.321986805095037</v>
      </c>
      <c r="W186" s="107">
        <f t="shared" ref="W186:W217" si="32">(G186-O186)*1000</f>
        <v>74.61045442536907</v>
      </c>
      <c r="X186" s="102">
        <f t="shared" ref="X186:X217" si="33">(H186-P186)*1000</f>
        <v>108.91805032705815</v>
      </c>
      <c r="Y186" s="102">
        <f t="shared" ref="Y186:Y217" si="34">(I186-Q186)*1000</f>
        <v>141.56641574024286</v>
      </c>
      <c r="Z186" s="102">
        <f t="shared" ref="Z186:Z217" si="35">(J186-R186)*1000</f>
        <v>154.78711892290485</v>
      </c>
      <c r="AC186" s="136"/>
      <c r="AD186" s="109">
        <v>2025</v>
      </c>
      <c r="AE186" s="137">
        <f>W134</f>
        <v>1256.9407870207776</v>
      </c>
      <c r="AF186" s="138"/>
      <c r="AG186" s="88"/>
      <c r="AH186" s="88"/>
      <c r="AI186" s="14"/>
      <c r="AJ186" s="88"/>
      <c r="AK186" s="88"/>
      <c r="AL186" s="88"/>
      <c r="AM186" s="88"/>
      <c r="AN186" s="88"/>
      <c r="AO186" s="88"/>
      <c r="AP186" s="88"/>
      <c r="AQ186" s="88"/>
      <c r="AR186" s="88"/>
    </row>
    <row r="187" spans="2:44">
      <c r="B187" s="14"/>
      <c r="C187" s="13" t="str">
        <f t="shared" si="28"/>
        <v>IMDHT</v>
      </c>
      <c r="D187" s="95">
        <f t="shared" si="29"/>
        <v>1.2643872674652239</v>
      </c>
      <c r="E187" s="68">
        <f>D187*'Convergence programme'!I$33/100</f>
        <v>1.239987973195956</v>
      </c>
      <c r="F187" s="68">
        <f>D187*'Convergence programme'!N$33/100</f>
        <v>1.4530041055044824</v>
      </c>
      <c r="G187" s="68">
        <f>D187*'Convergence programme'!S$33/100</f>
        <v>1.5948761359369845</v>
      </c>
      <c r="H187" s="68">
        <f>D187*'Convergence programme'!X$33/100</f>
        <v>1.7329341257606024</v>
      </c>
      <c r="I187" s="68">
        <f>D187*'Convergence programme'!AH$33/100</f>
        <v>2.0117643031149681</v>
      </c>
      <c r="J187" s="68">
        <f>D187*'Convergence programme'!AR$33/100</f>
        <v>2.2518906853655385</v>
      </c>
      <c r="M187" s="100">
        <f>D187*'Convergence programme'!$I$50/100</f>
        <v>1.239987973195956</v>
      </c>
      <c r="N187" s="100">
        <f>D187*'Convergence programme'!$N$50/100</f>
        <v>1.3170580492228732</v>
      </c>
      <c r="O187" s="100">
        <f>D187*'Convergence programme'!$S$50/100</f>
        <v>1.4046544723372616</v>
      </c>
      <c r="P187" s="100">
        <f>D187*'Convergence programme'!$X$50/100</f>
        <v>1.4552441841991872</v>
      </c>
      <c r="Q187" s="100">
        <f>D187*'Convergence programme'!$AH$50/100</f>
        <v>1.6508363430943598</v>
      </c>
      <c r="R187" s="100">
        <f>D187*'Convergence programme'!$AR$50/100</f>
        <v>1.8572561332495872</v>
      </c>
      <c r="U187" s="107">
        <f t="shared" si="30"/>
        <v>0</v>
      </c>
      <c r="V187" s="107">
        <f t="shared" si="31"/>
        <v>135.94605628160929</v>
      </c>
      <c r="W187" s="107">
        <f t="shared" si="32"/>
        <v>190.22166359972292</v>
      </c>
      <c r="X187" s="102">
        <f t="shared" si="33"/>
        <v>277.68994156141514</v>
      </c>
      <c r="Y187" s="102">
        <f t="shared" si="34"/>
        <v>360.92796002060834</v>
      </c>
      <c r="Z187" s="102">
        <f t="shared" si="35"/>
        <v>394.63455211595135</v>
      </c>
      <c r="AC187" s="136"/>
      <c r="AD187" s="109">
        <v>2030</v>
      </c>
      <c r="AE187" s="137">
        <f>X134</f>
        <v>1834.9109511965569</v>
      </c>
      <c r="AF187" s="138"/>
      <c r="AG187" s="88"/>
      <c r="AH187" s="88"/>
      <c r="AI187" s="14"/>
      <c r="AJ187" s="88"/>
      <c r="AK187" s="88"/>
      <c r="AL187" s="88"/>
      <c r="AM187" s="88"/>
      <c r="AN187" s="88"/>
      <c r="AO187" s="88"/>
      <c r="AP187" s="88"/>
      <c r="AQ187" s="88"/>
      <c r="AR187" s="88"/>
    </row>
    <row r="188" spans="2:44">
      <c r="B188" s="14"/>
      <c r="C188" s="13" t="str">
        <f t="shared" si="28"/>
        <v>IMDRH</v>
      </c>
      <c r="D188" s="95">
        <f t="shared" si="29"/>
        <v>0.78995920153848398</v>
      </c>
      <c r="E188" s="68">
        <f>D188*'Convergence programme'!I$33/100</f>
        <v>0.77471510068820126</v>
      </c>
      <c r="F188" s="68">
        <f>D188*'Convergence programme'!N$33/100</f>
        <v>0.9078025321447093</v>
      </c>
      <c r="G188" s="68">
        <f>D188*'Convergence programme'!S$33/100</f>
        <v>0.99644081470649215</v>
      </c>
      <c r="H188" s="68">
        <f>D188*'Convergence programme'!X$33/100</f>
        <v>1.0826961750801465</v>
      </c>
      <c r="I188" s="68">
        <f>D188*'Convergence programme'!AH$33/100</f>
        <v>1.2569026622344053</v>
      </c>
      <c r="J188" s="68">
        <f>D188*'Convergence programme'!AR$33/100</f>
        <v>1.4069279354019102</v>
      </c>
      <c r="M188" s="100">
        <f>D188*'Convergence programme'!$I$50/100</f>
        <v>0.77471510068820126</v>
      </c>
      <c r="N188" s="100">
        <f>D188*'Convergence programme'!$N$50/100</f>
        <v>0.82286665779996104</v>
      </c>
      <c r="O188" s="100">
        <f>D188*'Convergence programme'!$S$50/100</f>
        <v>0.87759482712089498</v>
      </c>
      <c r="P188" s="100">
        <f>D188*'Convergence programme'!$X$50/100</f>
        <v>0.90920208022826443</v>
      </c>
      <c r="Q188" s="100">
        <f>D188*'Convergence programme'!$AH$50/100</f>
        <v>1.031403426005632</v>
      </c>
      <c r="R188" s="100">
        <f>D188*'Convergence programme'!$AR$50/100</f>
        <v>1.160369619203437</v>
      </c>
      <c r="U188" s="107">
        <f t="shared" si="30"/>
        <v>0</v>
      </c>
      <c r="V188" s="107">
        <f t="shared" si="31"/>
        <v>84.935874344748257</v>
      </c>
      <c r="W188" s="107">
        <f t="shared" si="32"/>
        <v>118.84598758559717</v>
      </c>
      <c r="X188" s="102">
        <f t="shared" si="33"/>
        <v>173.49409485188204</v>
      </c>
      <c r="Y188" s="102">
        <f t="shared" si="34"/>
        <v>225.49923622877333</v>
      </c>
      <c r="Z188" s="102">
        <f t="shared" si="35"/>
        <v>246.55831619847325</v>
      </c>
      <c r="AC188" s="136"/>
      <c r="AD188" s="109">
        <v>2040</v>
      </c>
      <c r="AE188" s="137">
        <f>Y134</f>
        <v>2384.9285383222173</v>
      </c>
      <c r="AF188" s="138"/>
      <c r="AG188" s="88"/>
      <c r="AH188" s="88"/>
      <c r="AI188" s="14"/>
      <c r="AJ188" s="88"/>
      <c r="AK188" s="88"/>
      <c r="AL188" s="88"/>
      <c r="AM188" s="88"/>
      <c r="AN188" s="88"/>
      <c r="AO188" s="88"/>
      <c r="AP188" s="88"/>
      <c r="AQ188" s="88"/>
      <c r="AR188" s="88"/>
    </row>
    <row r="189" spans="2:44">
      <c r="B189" s="14"/>
      <c r="C189" s="13" t="str">
        <f t="shared" si="28"/>
        <v>IMDLA</v>
      </c>
      <c r="D189" s="95">
        <f t="shared" si="29"/>
        <v>0.95752618565711001</v>
      </c>
      <c r="E189" s="68">
        <f>D189*'Convergence programme'!I$33/100</f>
        <v>0.93904848995774226</v>
      </c>
      <c r="F189" s="68">
        <f>D189*'Convergence programme'!N$33/100</f>
        <v>1.1003665686044206</v>
      </c>
      <c r="G189" s="68">
        <f>D189*'Convergence programme'!S$33/100</f>
        <v>1.2078068977243115</v>
      </c>
      <c r="H189" s="68">
        <f>D189*'Convergence programme'!X$33/100</f>
        <v>1.3123588366728207</v>
      </c>
      <c r="I189" s="68">
        <f>D189*'Convergence programme'!AH$33/100</f>
        <v>1.5235181887465437</v>
      </c>
      <c r="J189" s="68">
        <f>D189*'Convergence programme'!AR$33/100</f>
        <v>1.7053669820620407</v>
      </c>
      <c r="M189" s="100">
        <f>D189*'Convergence programme'!$I$50/100</f>
        <v>0.93904848995774226</v>
      </c>
      <c r="N189" s="100">
        <f>D189*'Convergence programme'!$N$50/100</f>
        <v>0.99741400646148004</v>
      </c>
      <c r="O189" s="100">
        <f>D189*'Convergence programme'!$S$50/100</f>
        <v>1.0637511731351659</v>
      </c>
      <c r="P189" s="100">
        <f>D189*'Convergence programme'!$X$50/100</f>
        <v>1.1020629903126309</v>
      </c>
      <c r="Q189" s="100">
        <f>D189*'Convergence programme'!$AH$50/100</f>
        <v>1.2501858152338212</v>
      </c>
      <c r="R189" s="100">
        <f>D189*'Convergence programme'!$AR$50/100</f>
        <v>1.4065084541889881</v>
      </c>
      <c r="U189" s="107">
        <f t="shared" si="30"/>
        <v>0</v>
      </c>
      <c r="V189" s="107">
        <f t="shared" si="31"/>
        <v>102.95256214294058</v>
      </c>
      <c r="W189" s="107">
        <f t="shared" si="32"/>
        <v>144.05572458914563</v>
      </c>
      <c r="X189" s="102">
        <f t="shared" si="33"/>
        <v>210.29584636018984</v>
      </c>
      <c r="Y189" s="102">
        <f t="shared" si="34"/>
        <v>273.33237351272243</v>
      </c>
      <c r="Z189" s="102">
        <f t="shared" si="35"/>
        <v>298.85852787305265</v>
      </c>
      <c r="AC189" s="136"/>
      <c r="AD189" s="99">
        <v>2050</v>
      </c>
      <c r="AE189" s="137">
        <f>Z134</f>
        <v>2607.6539082635754</v>
      </c>
      <c r="AF189" s="138"/>
      <c r="AG189" s="88"/>
      <c r="AH189" s="88"/>
      <c r="AI189" s="14"/>
      <c r="AJ189" s="88"/>
      <c r="AK189" s="88"/>
      <c r="AL189" s="88"/>
      <c r="AM189" s="88"/>
      <c r="AN189" s="88"/>
      <c r="AO189" s="88"/>
      <c r="AP189" s="88"/>
      <c r="AQ189" s="88"/>
      <c r="AR189" s="88"/>
    </row>
    <row r="190" spans="2:44">
      <c r="B190" s="14"/>
      <c r="C190" s="13" t="str">
        <f t="shared" si="28"/>
        <v>IMDEM</v>
      </c>
      <c r="D190" s="95">
        <f t="shared" si="29"/>
        <v>3.8014899211455888</v>
      </c>
      <c r="E190" s="68">
        <f>D190*'Convergence programme'!I$33/100</f>
        <v>3.7281313279088546</v>
      </c>
      <c r="F190" s="68">
        <f>D190*'Convergence programme'!N$33/100</f>
        <v>4.3685827946779554</v>
      </c>
      <c r="G190" s="68">
        <f>D190*'Convergence programme'!S$33/100</f>
        <v>4.7951333521371646</v>
      </c>
      <c r="H190" s="68">
        <f>D190*'Convergence programme'!X$33/100</f>
        <v>5.2102166658913802</v>
      </c>
      <c r="I190" s="68">
        <f>D190*'Convergence programme'!AH$33/100</f>
        <v>6.0485437640824511</v>
      </c>
      <c r="J190" s="68">
        <f>D190*'Convergence programme'!AR$33/100</f>
        <v>6.7705045473136094</v>
      </c>
      <c r="M190" s="100">
        <f>D190*'Convergence programme'!$I$50/100</f>
        <v>3.7281313279088546</v>
      </c>
      <c r="N190" s="100">
        <f>D190*'Convergence programme'!$N$50/100</f>
        <v>3.9598491921875758</v>
      </c>
      <c r="O190" s="100">
        <f>D190*'Convergence programme'!$S$50/100</f>
        <v>4.2232154314453689</v>
      </c>
      <c r="P190" s="100">
        <f>D190*'Convergence programme'!$X$50/100</f>
        <v>4.3753177854514442</v>
      </c>
      <c r="Q190" s="100">
        <f>D190*'Convergence programme'!$AH$50/100</f>
        <v>4.9633825657823278</v>
      </c>
      <c r="R190" s="100">
        <f>D190*'Convergence programme'!$AR$50/100</f>
        <v>5.5840015580735223</v>
      </c>
      <c r="U190" s="107">
        <f t="shared" si="30"/>
        <v>0</v>
      </c>
      <c r="V190" s="107">
        <f t="shared" si="31"/>
        <v>408.73360249037961</v>
      </c>
      <c r="W190" s="107">
        <f t="shared" si="32"/>
        <v>571.91792069179564</v>
      </c>
      <c r="X190" s="102">
        <f t="shared" si="33"/>
        <v>834.89888043993597</v>
      </c>
      <c r="Y190" s="102">
        <f t="shared" si="34"/>
        <v>1085.1611983001233</v>
      </c>
      <c r="Z190" s="102">
        <f t="shared" si="35"/>
        <v>1186.5029892400871</v>
      </c>
      <c r="AC190" s="136" t="str">
        <f>C135</f>
        <v>IFDTF</v>
      </c>
      <c r="AD190" s="109">
        <v>2015</v>
      </c>
      <c r="AE190" s="137">
        <f>U135</f>
        <v>0</v>
      </c>
      <c r="AF190" s="138"/>
      <c r="AG190" s="88"/>
      <c r="AH190" s="88"/>
      <c r="AI190" s="14"/>
      <c r="AJ190" s="88"/>
      <c r="AK190" s="88"/>
      <c r="AL190" s="88"/>
      <c r="AM190" s="88"/>
      <c r="AN190" s="88"/>
      <c r="AO190" s="88"/>
      <c r="AP190" s="88"/>
      <c r="AQ190" s="88"/>
      <c r="AR190" s="88"/>
    </row>
    <row r="191" spans="2:44">
      <c r="B191" s="101"/>
      <c r="C191" s="13" t="str">
        <f t="shared" si="28"/>
        <v>IMDTF</v>
      </c>
      <c r="D191" s="95">
        <f t="shared" si="29"/>
        <v>0</v>
      </c>
      <c r="E191" s="100">
        <f>D191*'Convergence programme'!I$33/100</f>
        <v>0</v>
      </c>
      <c r="F191" s="100">
        <f>D191*'Convergence programme'!N$33/100</f>
        <v>0</v>
      </c>
      <c r="G191" s="100">
        <f>D191*'Convergence programme'!S$33/100</f>
        <v>0</v>
      </c>
      <c r="H191" s="100">
        <f>D191*'Convergence programme'!X$33/100</f>
        <v>0</v>
      </c>
      <c r="I191" s="100">
        <f>D191*'Convergence programme'!AH$33/100</f>
        <v>0</v>
      </c>
      <c r="J191" s="100">
        <f>D191*'Convergence programme'!AR$33/100</f>
        <v>0</v>
      </c>
      <c r="K191" s="101"/>
      <c r="L191" s="17"/>
      <c r="M191" s="100">
        <f>D191*'Convergence programme'!$I$50/100</f>
        <v>0</v>
      </c>
      <c r="N191" s="100">
        <f>D191*'Convergence programme'!$N$50/100</f>
        <v>0</v>
      </c>
      <c r="O191" s="100">
        <f>D191*'Convergence programme'!$S$50/100</f>
        <v>0</v>
      </c>
      <c r="P191" s="100">
        <f>D191*'Convergence programme'!$X$50/100</f>
        <v>0</v>
      </c>
      <c r="Q191" s="100">
        <f>D191*'Convergence programme'!$AH$50/100</f>
        <v>0</v>
      </c>
      <c r="R191" s="100">
        <f>D191*'Convergence programme'!$AR$50/100</f>
        <v>0</v>
      </c>
      <c r="U191" s="107">
        <f t="shared" si="30"/>
        <v>0</v>
      </c>
      <c r="V191" s="107">
        <f t="shared" si="31"/>
        <v>0</v>
      </c>
      <c r="W191" s="107">
        <f t="shared" si="32"/>
        <v>0</v>
      </c>
      <c r="X191" s="102">
        <f t="shared" si="33"/>
        <v>0</v>
      </c>
      <c r="Y191" s="102">
        <f t="shared" si="34"/>
        <v>0</v>
      </c>
      <c r="Z191" s="102">
        <f t="shared" si="35"/>
        <v>0</v>
      </c>
      <c r="AC191" s="136"/>
      <c r="AD191" s="109">
        <v>2020</v>
      </c>
      <c r="AE191" s="137">
        <f>V135</f>
        <v>0</v>
      </c>
      <c r="AF191" s="138"/>
      <c r="AG191" s="88"/>
      <c r="AH191" s="88"/>
      <c r="AI191" s="14"/>
      <c r="AJ191" s="88"/>
      <c r="AK191" s="88"/>
      <c r="AL191" s="88"/>
      <c r="AM191" s="88"/>
      <c r="AN191" s="88"/>
      <c r="AO191" s="88"/>
      <c r="AP191" s="88"/>
      <c r="AQ191" s="88"/>
      <c r="AR191" s="88"/>
    </row>
    <row r="192" spans="2:44">
      <c r="B192" s="101"/>
      <c r="C192" s="13" t="str">
        <f t="shared" si="28"/>
        <v>IMDFL</v>
      </c>
      <c r="D192" s="95">
        <f t="shared" si="29"/>
        <v>7.7335274828685491E-2</v>
      </c>
      <c r="E192" s="100">
        <f>D192*'Convergence programme'!I$33/100</f>
        <v>7.584291075915274E-2</v>
      </c>
      <c r="F192" s="100">
        <f>D192*'Convergence programme'!N$33/100</f>
        <v>8.887187867026515E-2</v>
      </c>
      <c r="G192" s="100">
        <f>D192*'Convergence programme'!S$33/100</f>
        <v>9.7549372303997087E-2</v>
      </c>
      <c r="H192" s="100">
        <f>D192*'Convergence programme'!X$33/100</f>
        <v>0.10599358307710105</v>
      </c>
      <c r="I192" s="100">
        <f>D192*'Convergence programme'!AH$33/100</f>
        <v>0.12304801643869301</v>
      </c>
      <c r="J192" s="100">
        <f>D192*'Convergence programme'!AR$33/100</f>
        <v>0.13773516193818422</v>
      </c>
      <c r="K192" s="101"/>
      <c r="L192" s="17"/>
      <c r="M192" s="100">
        <f>D192*'Convergence programme'!$I$50/100</f>
        <v>7.584291075915274E-2</v>
      </c>
      <c r="N192" s="100">
        <f>D192*'Convergence programme'!$N$50/100</f>
        <v>8.0556842688060931E-2</v>
      </c>
      <c r="O192" s="100">
        <f>D192*'Convergence programme'!$S$50/100</f>
        <v>8.5914610541213896E-2</v>
      </c>
      <c r="P192" s="100">
        <f>D192*'Convergence programme'!$X$50/100</f>
        <v>8.9008891360878695E-2</v>
      </c>
      <c r="Q192" s="100">
        <f>D192*'Convergence programme'!$AH$50/100</f>
        <v>0.10097213533819127</v>
      </c>
      <c r="R192" s="100">
        <f>D192*'Convergence programme'!$AR$50/100</f>
        <v>0.11359764305445999</v>
      </c>
      <c r="S192" s="17"/>
      <c r="T192" s="17"/>
      <c r="U192" s="107">
        <f t="shared" si="30"/>
        <v>0</v>
      </c>
      <c r="V192" s="107">
        <f t="shared" si="31"/>
        <v>8.3150359822042184</v>
      </c>
      <c r="W192" s="107">
        <f t="shared" si="32"/>
        <v>11.634761762783191</v>
      </c>
      <c r="X192" s="102">
        <f t="shared" si="33"/>
        <v>16.984691716222354</v>
      </c>
      <c r="Y192" s="102">
        <f t="shared" si="34"/>
        <v>22.075881100501739</v>
      </c>
      <c r="Z192" s="102">
        <f t="shared" si="35"/>
        <v>24.13751888372423</v>
      </c>
      <c r="AC192" s="136"/>
      <c r="AD192" s="109">
        <v>2025</v>
      </c>
      <c r="AE192" s="137">
        <f>W135</f>
        <v>0</v>
      </c>
      <c r="AF192" s="138"/>
      <c r="AG192" s="88"/>
      <c r="AH192" s="88"/>
      <c r="AI192" s="14"/>
      <c r="AJ192" s="88"/>
      <c r="AK192" s="88"/>
      <c r="AL192" s="88"/>
      <c r="AM192" s="88"/>
      <c r="AN192" s="88"/>
      <c r="AO192" s="88"/>
      <c r="AP192" s="88"/>
      <c r="AQ192" s="88"/>
      <c r="AR192" s="88"/>
    </row>
    <row r="193" spans="2:53">
      <c r="B193" s="104"/>
      <c r="C193" s="131" t="e">
        <f>#REF!</f>
        <v>#REF!</v>
      </c>
      <c r="D193" s="95" t="e">
        <f>SUM(#REF!)</f>
        <v>#REF!</v>
      </c>
      <c r="E193" s="103" t="e">
        <f>D193*'Convergence programme'!I$33/100</f>
        <v>#REF!</v>
      </c>
      <c r="F193" s="103" t="e">
        <f>D193*'Convergence programme'!N$33/100</f>
        <v>#REF!</v>
      </c>
      <c r="G193" s="103" t="e">
        <f>D193*'Convergence programme'!S$33/100</f>
        <v>#REF!</v>
      </c>
      <c r="H193" s="103" t="e">
        <f>D193*'Convergence programme'!X$33/100</f>
        <v>#REF!</v>
      </c>
      <c r="I193" s="103" t="e">
        <f>D193*'Convergence programme'!AH$33/100</f>
        <v>#REF!</v>
      </c>
      <c r="J193" s="103" t="e">
        <f>D193*'Convergence programme'!AR$33/100</f>
        <v>#REF!</v>
      </c>
      <c r="K193" s="104"/>
      <c r="L193" s="16"/>
      <c r="M193" s="103" t="e">
        <f>D193*'Convergence programme'!$I$50/100</f>
        <v>#REF!</v>
      </c>
      <c r="N193" s="103" t="e">
        <f>D193*'Convergence programme'!$N$50/100</f>
        <v>#REF!</v>
      </c>
      <c r="O193" s="103" t="e">
        <f>D193*'Convergence programme'!$S$50/100</f>
        <v>#REF!</v>
      </c>
      <c r="P193" s="103" t="e">
        <f>D193*'Convergence programme'!$X$50/100</f>
        <v>#REF!</v>
      </c>
      <c r="Q193" s="103" t="e">
        <f>D193*'Convergence programme'!$AH$50/100</f>
        <v>#REF!</v>
      </c>
      <c r="R193" s="103" t="e">
        <f>D193*'Convergence programme'!$AR$50/100</f>
        <v>#REF!</v>
      </c>
      <c r="S193" s="16"/>
      <c r="T193" s="16"/>
      <c r="U193" s="108" t="e">
        <f t="shared" si="30"/>
        <v>#REF!</v>
      </c>
      <c r="V193" s="108" t="e">
        <f t="shared" si="31"/>
        <v>#REF!</v>
      </c>
      <c r="W193" s="108" t="e">
        <f t="shared" si="32"/>
        <v>#REF!</v>
      </c>
      <c r="X193" s="105" t="e">
        <f t="shared" si="33"/>
        <v>#REF!</v>
      </c>
      <c r="Y193" s="105" t="e">
        <f t="shared" si="34"/>
        <v>#REF!</v>
      </c>
      <c r="Z193" s="105" t="e">
        <f t="shared" si="35"/>
        <v>#REF!</v>
      </c>
      <c r="AC193" s="136"/>
      <c r="AD193" s="109">
        <v>2030</v>
      </c>
      <c r="AE193" s="137">
        <f>X135</f>
        <v>0</v>
      </c>
      <c r="AF193" s="138"/>
      <c r="AG193" s="88"/>
      <c r="AH193" s="88"/>
      <c r="AI193" s="14"/>
      <c r="AJ193" s="88"/>
      <c r="AK193" s="88"/>
      <c r="AL193" s="88"/>
      <c r="AM193" s="88"/>
      <c r="AN193" s="88"/>
      <c r="AO193" s="88"/>
      <c r="AP193" s="88"/>
      <c r="AQ193" s="88"/>
      <c r="AR193" s="88"/>
    </row>
    <row r="194" spans="2:53">
      <c r="B194" s="37" t="s">
        <v>208</v>
      </c>
      <c r="C194" s="13" t="str">
        <f t="shared" ref="C194:C200" si="36">H67</f>
        <v>IUDMT</v>
      </c>
      <c r="D194" s="95">
        <f t="shared" ref="D194:D200" si="37">SUM(F67:G67)</f>
        <v>5.7164740583609692</v>
      </c>
      <c r="E194" s="68">
        <f>D194*'Convergence programme'!I$34/100</f>
        <v>4.8401082661486479</v>
      </c>
      <c r="F194" s="68">
        <f>D194*'Convergence programme'!N$34/100</f>
        <v>4.967236807725163</v>
      </c>
      <c r="G194" s="68">
        <f>D194*'Convergence programme'!S$34/100</f>
        <v>5.1124924759611172</v>
      </c>
      <c r="H194" s="68">
        <f>D194*'Convergence programme'!X$34/100</f>
        <v>5.2770794737138855</v>
      </c>
      <c r="I194" s="68">
        <f>D194*'Convergence programme'!AH$34/100</f>
        <v>5.8306217709693327</v>
      </c>
      <c r="J194" s="68">
        <f>D194*'Convergence programme'!AR$34/100</f>
        <v>6.4422282069926551</v>
      </c>
      <c r="M194" s="100">
        <f>D194*'Convergence programme'!$I$51/100</f>
        <v>4.8401082661486479</v>
      </c>
      <c r="N194" s="100">
        <f>D194*'Convergence programme'!$N$51/100</f>
        <v>4.8986147484391873</v>
      </c>
      <c r="O194" s="100">
        <f>D194*'Convergence programme'!$S$51/100</f>
        <v>4.9928995136972505</v>
      </c>
      <c r="P194" s="100">
        <f>D194*'Convergence programme'!$X$51/100</f>
        <v>5.1217302772601272</v>
      </c>
      <c r="Q194" s="100">
        <f>D194*'Convergence programme'!$AH$51/100</f>
        <v>5.5473638428438825</v>
      </c>
      <c r="R194" s="100">
        <f>D194*'Convergence programme'!$AR$51/100</f>
        <v>6.0083690352694274</v>
      </c>
      <c r="U194" s="107">
        <f t="shared" si="30"/>
        <v>0</v>
      </c>
      <c r="V194" s="107">
        <f t="shared" si="31"/>
        <v>68.622059285975638</v>
      </c>
      <c r="W194" s="107">
        <f t="shared" si="32"/>
        <v>119.59296226386672</v>
      </c>
      <c r="X194" s="102">
        <f t="shared" si="33"/>
        <v>155.34919645375834</v>
      </c>
      <c r="Y194" s="102">
        <f t="shared" si="34"/>
        <v>283.25792812545012</v>
      </c>
      <c r="Z194" s="102">
        <f t="shared" si="35"/>
        <v>433.85917172322763</v>
      </c>
      <c r="AC194" s="136"/>
      <c r="AD194" s="109">
        <v>2040</v>
      </c>
      <c r="AE194" s="137">
        <f>Y135</f>
        <v>0</v>
      </c>
      <c r="AF194" s="138"/>
      <c r="AG194" s="88"/>
      <c r="AH194" s="88"/>
      <c r="AI194" s="14"/>
      <c r="AJ194" s="88"/>
      <c r="AK194" s="88"/>
      <c r="AL194" s="88"/>
      <c r="AM194" s="88"/>
      <c r="AN194" s="88"/>
      <c r="AO194" s="88"/>
      <c r="AP194" s="88"/>
      <c r="AQ194" s="88"/>
      <c r="AR194" s="88"/>
    </row>
    <row r="195" spans="2:53">
      <c r="B195" s="14"/>
      <c r="C195" s="13" t="str">
        <f t="shared" si="36"/>
        <v>IUDHT</v>
      </c>
      <c r="D195" s="95">
        <f t="shared" si="37"/>
        <v>0</v>
      </c>
      <c r="E195" s="68">
        <f>D195*'Convergence programme'!I$34/100</f>
        <v>0</v>
      </c>
      <c r="F195" s="68">
        <f>D195*'Convergence programme'!N$34/100</f>
        <v>0</v>
      </c>
      <c r="G195" s="68">
        <f>D195*'Convergence programme'!S$34/100</f>
        <v>0</v>
      </c>
      <c r="H195" s="68">
        <f>D195*'Convergence programme'!X$34/100</f>
        <v>0</v>
      </c>
      <c r="I195" s="68">
        <f>D195*'Convergence programme'!AH$34/100</f>
        <v>0</v>
      </c>
      <c r="J195" s="68">
        <f>D195*'Convergence programme'!AR$34/100</f>
        <v>0</v>
      </c>
      <c r="M195" s="100">
        <f>D195*'Convergence programme'!$I$51/100</f>
        <v>0</v>
      </c>
      <c r="N195" s="100">
        <f>D195*'Convergence programme'!$N$51/100</f>
        <v>0</v>
      </c>
      <c r="O195" s="100">
        <f>D195*'Convergence programme'!$S$51/100</f>
        <v>0</v>
      </c>
      <c r="P195" s="100">
        <f>D195*'Convergence programme'!$X$51/100</f>
        <v>0</v>
      </c>
      <c r="Q195" s="100">
        <f>D195*'Convergence programme'!$AH$51/100</f>
        <v>0</v>
      </c>
      <c r="R195" s="100">
        <f>D195*'Convergence programme'!$AR$51/100</f>
        <v>0</v>
      </c>
      <c r="U195" s="107">
        <f t="shared" si="30"/>
        <v>0</v>
      </c>
      <c r="V195" s="107">
        <f t="shared" si="31"/>
        <v>0</v>
      </c>
      <c r="W195" s="107">
        <f t="shared" si="32"/>
        <v>0</v>
      </c>
      <c r="X195" s="102">
        <f t="shared" si="33"/>
        <v>0</v>
      </c>
      <c r="Y195" s="102">
        <f t="shared" si="34"/>
        <v>0</v>
      </c>
      <c r="Z195" s="102">
        <f t="shared" si="35"/>
        <v>0</v>
      </c>
      <c r="AC195" s="136"/>
      <c r="AD195" s="99">
        <v>2050</v>
      </c>
      <c r="AE195" s="137">
        <f>Z135</f>
        <v>0</v>
      </c>
      <c r="AF195" s="138"/>
      <c r="AG195" s="88"/>
      <c r="AH195" s="88"/>
      <c r="AI195" s="14"/>
      <c r="AJ195" s="88"/>
      <c r="AK195" s="88"/>
      <c r="AL195" s="88"/>
      <c r="AM195" s="88"/>
      <c r="AN195" s="88"/>
      <c r="AO195" s="88"/>
      <c r="AP195" s="88"/>
      <c r="AQ195" s="88"/>
      <c r="AR195" s="88"/>
    </row>
    <row r="196" spans="2:53">
      <c r="B196" s="14"/>
      <c r="C196" s="13" t="str">
        <f t="shared" si="36"/>
        <v>IUDRH</v>
      </c>
      <c r="D196" s="95">
        <f t="shared" si="37"/>
        <v>18.469425546800789</v>
      </c>
      <c r="E196" s="68">
        <f>D196*'Convergence programme'!I$34/100</f>
        <v>15.637964652238555</v>
      </c>
      <c r="F196" s="68">
        <f>D196*'Convergence programme'!N$34/100</f>
        <v>16.048705803086012</v>
      </c>
      <c r="G196" s="68">
        <f>D196*'Convergence programme'!S$34/100</f>
        <v>16.518014107881143</v>
      </c>
      <c r="H196" s="68">
        <f>D196*'Convergence programme'!X$34/100</f>
        <v>17.049780240278814</v>
      </c>
      <c r="I196" s="68">
        <f>D196*'Convergence programme'!AH$34/100</f>
        <v>18.838226779489712</v>
      </c>
      <c r="J196" s="68">
        <f>D196*'Convergence programme'!AR$34/100</f>
        <v>20.814273450698739</v>
      </c>
      <c r="M196" s="100">
        <f>D196*'Convergence programme'!$I$51/100</f>
        <v>15.637964652238555</v>
      </c>
      <c r="N196" s="100">
        <f>D196*'Convergence programme'!$N$51/100</f>
        <v>15.8269939573029</v>
      </c>
      <c r="O196" s="100">
        <f>D196*'Convergence programme'!$S$51/100</f>
        <v>16.131619751866669</v>
      </c>
      <c r="P196" s="100">
        <f>D196*'Convergence programme'!$X$51/100</f>
        <v>16.54786063242868</v>
      </c>
      <c r="Q196" s="100">
        <f>D196*'Convergence programme'!$AH$51/100</f>
        <v>17.923045295126595</v>
      </c>
      <c r="R196" s="100">
        <f>D196*'Convergence programme'!$AR$51/100</f>
        <v>19.412512577102408</v>
      </c>
      <c r="U196" s="107">
        <f t="shared" si="30"/>
        <v>0</v>
      </c>
      <c r="V196" s="107">
        <f t="shared" si="31"/>
        <v>221.71184578311198</v>
      </c>
      <c r="W196" s="107">
        <f t="shared" si="32"/>
        <v>386.39435601447406</v>
      </c>
      <c r="X196" s="102">
        <f t="shared" si="33"/>
        <v>501.91960785013379</v>
      </c>
      <c r="Y196" s="102">
        <f t="shared" si="34"/>
        <v>915.18148436311719</v>
      </c>
      <c r="Z196" s="102">
        <f t="shared" si="35"/>
        <v>1401.7608735963308</v>
      </c>
      <c r="AC196" s="136" t="str">
        <f>C138</f>
        <v>ICDMT</v>
      </c>
      <c r="AD196" s="109">
        <v>2015</v>
      </c>
      <c r="AE196" s="137">
        <v>0</v>
      </c>
      <c r="AF196" s="138" t="str">
        <f>B138</f>
        <v>Chemical</v>
      </c>
      <c r="AG196" s="88"/>
      <c r="AH196" s="88"/>
      <c r="AI196" s="14"/>
      <c r="AJ196" s="88"/>
      <c r="AK196" s="88"/>
      <c r="AL196" s="88"/>
      <c r="AM196" s="88"/>
      <c r="AN196" s="88"/>
      <c r="AO196" s="88"/>
      <c r="AP196" s="88"/>
      <c r="AQ196" s="88"/>
      <c r="AR196" s="88"/>
      <c r="BA196" s="88"/>
    </row>
    <row r="197" spans="2:53">
      <c r="B197" s="14"/>
      <c r="C197" s="13" t="str">
        <f t="shared" si="36"/>
        <v>IUDLA</v>
      </c>
      <c r="D197" s="95">
        <f t="shared" si="37"/>
        <v>52.930036206805603</v>
      </c>
      <c r="E197" s="68">
        <f>D197*'Convergence programme'!I$34/100</f>
        <v>44.8155809256941</v>
      </c>
      <c r="F197" s="68">
        <f>D197*'Convergence programme'!N$34/100</f>
        <v>45.992690843427674</v>
      </c>
      <c r="G197" s="68">
        <f>D197*'Convergence programme'!S$34/100</f>
        <v>47.337643641337721</v>
      </c>
      <c r="H197" s="68">
        <f>D197*'Convergence programme'!X$34/100</f>
        <v>48.861589287077464</v>
      </c>
      <c r="I197" s="68">
        <f>D197*'Convergence programme'!AH$34/100</f>
        <v>53.986953897606256</v>
      </c>
      <c r="J197" s="68">
        <f>D197*'Convergence programme'!AR$34/100</f>
        <v>59.64994658724887</v>
      </c>
      <c r="M197" s="100">
        <f>D197*'Convergence programme'!$I$51/100</f>
        <v>44.8155809256941</v>
      </c>
      <c r="N197" s="100">
        <f>D197*'Convergence programme'!$N$51/100</f>
        <v>45.357304756565291</v>
      </c>
      <c r="O197" s="100">
        <f>D197*'Convergence programme'!$S$51/100</f>
        <v>46.230307238149251</v>
      </c>
      <c r="P197" s="100">
        <f>D197*'Convergence programme'!$X$51/100</f>
        <v>47.423178387447997</v>
      </c>
      <c r="Q197" s="100">
        <f>D197*'Convergence programme'!$AH$51/100</f>
        <v>51.364209135978918</v>
      </c>
      <c r="R197" s="100">
        <f>D197*'Convergence programme'!$AR$51/100</f>
        <v>55.632753220583005</v>
      </c>
      <c r="U197" s="107">
        <f t="shared" si="30"/>
        <v>0</v>
      </c>
      <c r="V197" s="107">
        <f t="shared" si="31"/>
        <v>635.38608686238263</v>
      </c>
      <c r="W197" s="107">
        <f t="shared" si="32"/>
        <v>1107.3364031884694</v>
      </c>
      <c r="X197" s="102">
        <f t="shared" si="33"/>
        <v>1438.4108996294672</v>
      </c>
      <c r="Y197" s="102">
        <f t="shared" si="34"/>
        <v>2622.744761627338</v>
      </c>
      <c r="Z197" s="102">
        <f t="shared" si="35"/>
        <v>4017.1933666658647</v>
      </c>
      <c r="AC197" s="136"/>
      <c r="AD197" s="109">
        <v>2020</v>
      </c>
      <c r="AE197" s="137">
        <f>V138</f>
        <v>826.79759407640313</v>
      </c>
      <c r="AF197" s="138"/>
      <c r="AG197" s="88"/>
      <c r="AH197" s="88"/>
      <c r="AI197" s="14"/>
      <c r="AJ197" s="88"/>
      <c r="AK197" s="88"/>
      <c r="AL197" s="88"/>
      <c r="AM197" s="88"/>
      <c r="AN197" s="88"/>
      <c r="AO197" s="88"/>
      <c r="AP197" s="88"/>
      <c r="AQ197" s="88"/>
      <c r="AR197" s="88"/>
      <c r="AZ197" s="88"/>
      <c r="BA197" s="88"/>
    </row>
    <row r="198" spans="2:53">
      <c r="B198" s="101"/>
      <c r="C198" s="13" t="str">
        <f t="shared" si="36"/>
        <v>IUDEM</v>
      </c>
      <c r="D198" s="95">
        <f t="shared" si="37"/>
        <v>33.081257423283176</v>
      </c>
      <c r="E198" s="100">
        <f>D198*'Convergence programme'!I$34/100</f>
        <v>28.009725203744392</v>
      </c>
      <c r="F198" s="100">
        <f>D198*'Convergence programme'!N$34/100</f>
        <v>28.745418564162627</v>
      </c>
      <c r="G198" s="100">
        <f>D198*'Convergence programme'!S$34/100</f>
        <v>29.586013676472536</v>
      </c>
      <c r="H198" s="100">
        <f>D198*'Convergence programme'!X$34/100</f>
        <v>30.538479267254164</v>
      </c>
      <c r="I198" s="100">
        <f>D198*'Convergence programme'!AH$34/100</f>
        <v>33.741830676397683</v>
      </c>
      <c r="J198" s="100">
        <f>D198*'Convergence programme'!AR$34/100</f>
        <v>37.281199480535221</v>
      </c>
      <c r="K198" s="101"/>
      <c r="L198" s="17"/>
      <c r="M198" s="100">
        <f>D198*'Convergence programme'!$I$51/100</f>
        <v>28.009725203744392</v>
      </c>
      <c r="N198" s="100">
        <f>D198*'Convergence programme'!$N$51/100</f>
        <v>28.348302442410112</v>
      </c>
      <c r="O198" s="100">
        <f>D198*'Convergence programme'!$S$51/100</f>
        <v>28.893928742600153</v>
      </c>
      <c r="P198" s="100">
        <f>D198*'Convergence programme'!$X$51/100</f>
        <v>29.639472868218665</v>
      </c>
      <c r="Q198" s="100">
        <f>D198*'Convergence programme'!$AH$51/100</f>
        <v>32.102615953854091</v>
      </c>
      <c r="R198" s="100">
        <f>D198*'Convergence programme'!$AR$51/100</f>
        <v>34.770454780445789</v>
      </c>
      <c r="S198" s="17"/>
      <c r="T198" s="17"/>
      <c r="U198" s="107">
        <f t="shared" si="30"/>
        <v>0</v>
      </c>
      <c r="V198" s="107">
        <f t="shared" si="31"/>
        <v>397.11612175251435</v>
      </c>
      <c r="W198" s="107">
        <f t="shared" si="32"/>
        <v>692.08493387238332</v>
      </c>
      <c r="X198" s="102">
        <f t="shared" si="33"/>
        <v>899.00639903549973</v>
      </c>
      <c r="Y198" s="102">
        <f t="shared" si="34"/>
        <v>1639.214722543592</v>
      </c>
      <c r="Z198" s="102">
        <f t="shared" si="35"/>
        <v>2510.7447000894326</v>
      </c>
      <c r="AC198" s="136"/>
      <c r="AD198" s="109">
        <v>2025</v>
      </c>
      <c r="AE198" s="137">
        <f>W138</f>
        <v>2268.2499624512006</v>
      </c>
      <c r="AF198" s="138"/>
      <c r="AG198" s="88"/>
      <c r="AH198" s="88"/>
      <c r="AI198" s="14"/>
      <c r="AJ198" s="88"/>
      <c r="AK198" s="88"/>
      <c r="AL198" s="88"/>
      <c r="AM198" s="88"/>
      <c r="AN198" s="88"/>
      <c r="AO198" s="88"/>
      <c r="AP198" s="88"/>
      <c r="AQ198" s="88"/>
      <c r="AR198" s="88"/>
      <c r="AY198" s="88"/>
      <c r="AZ198" s="88"/>
      <c r="BA198" s="88"/>
    </row>
    <row r="199" spans="2:53">
      <c r="B199" s="101"/>
      <c r="C199" s="13" t="str">
        <f t="shared" si="36"/>
        <v>IUDTF</v>
      </c>
      <c r="D199" s="95">
        <f t="shared" si="37"/>
        <v>0</v>
      </c>
      <c r="E199" s="100">
        <f>D199*'Convergence programme'!I$34/100</f>
        <v>0</v>
      </c>
      <c r="F199" s="100">
        <f>D199*'Convergence programme'!N$34/100</f>
        <v>0</v>
      </c>
      <c r="G199" s="100">
        <f>D199*'Convergence programme'!S$34/100</f>
        <v>0</v>
      </c>
      <c r="H199" s="100">
        <f>D199*'Convergence programme'!X$34/100</f>
        <v>0</v>
      </c>
      <c r="I199" s="100">
        <f>D199*'Convergence programme'!AH$34/100</f>
        <v>0</v>
      </c>
      <c r="J199" s="100">
        <f>D199*'Convergence programme'!AR$34/100</f>
        <v>0</v>
      </c>
      <c r="K199" s="101"/>
      <c r="L199" s="17"/>
      <c r="M199" s="100">
        <f>D199*'Convergence programme'!$I$51/100</f>
        <v>0</v>
      </c>
      <c r="N199" s="100">
        <f>D199*'Convergence programme'!$N$51/100</f>
        <v>0</v>
      </c>
      <c r="O199" s="100">
        <f>D199*'Convergence programme'!$S$51/100</f>
        <v>0</v>
      </c>
      <c r="P199" s="100">
        <f>D199*'Convergence programme'!$X$51/100</f>
        <v>0</v>
      </c>
      <c r="Q199" s="100">
        <f>D199*'Convergence programme'!$AH$51/100</f>
        <v>0</v>
      </c>
      <c r="R199" s="100">
        <f>D199*'Convergence programme'!$AR$51/100</f>
        <v>0</v>
      </c>
      <c r="S199" s="17"/>
      <c r="T199" s="17"/>
      <c r="U199" s="107">
        <f t="shared" si="30"/>
        <v>0</v>
      </c>
      <c r="V199" s="107">
        <f t="shared" si="31"/>
        <v>0</v>
      </c>
      <c r="W199" s="107">
        <f t="shared" si="32"/>
        <v>0</v>
      </c>
      <c r="X199" s="102">
        <f t="shared" si="33"/>
        <v>0</v>
      </c>
      <c r="Y199" s="102">
        <f t="shared" si="34"/>
        <v>0</v>
      </c>
      <c r="Z199" s="102">
        <f t="shared" si="35"/>
        <v>0</v>
      </c>
      <c r="AC199" s="136"/>
      <c r="AD199" s="109">
        <v>2030</v>
      </c>
      <c r="AE199" s="137">
        <f>X138</f>
        <v>2560.8158363308212</v>
      </c>
      <c r="AF199" s="138"/>
      <c r="AG199" s="88"/>
      <c r="AH199" s="88"/>
      <c r="AI199" s="14"/>
      <c r="AJ199" s="88"/>
      <c r="AK199" s="88"/>
      <c r="AL199" s="88"/>
      <c r="AM199" s="88"/>
      <c r="AN199" s="88"/>
      <c r="AO199" s="88"/>
      <c r="AP199" s="88"/>
      <c r="AQ199" s="88"/>
      <c r="AR199" s="88"/>
      <c r="AX199" s="88"/>
      <c r="AY199" s="88"/>
      <c r="AZ199" s="88"/>
      <c r="BA199" s="88"/>
    </row>
    <row r="200" spans="2:53">
      <c r="B200" s="101"/>
      <c r="C200" s="13" t="str">
        <f t="shared" si="36"/>
        <v>IUDFL</v>
      </c>
      <c r="D200" s="95">
        <f t="shared" si="37"/>
        <v>7.3798354001248997E-2</v>
      </c>
      <c r="E200" s="100">
        <f>D200*'Convergence programme'!I$34/100</f>
        <v>6.2484674920754164E-2</v>
      </c>
      <c r="F200" s="100">
        <f>D200*'Convergence programme'!N$34/100</f>
        <v>6.4125874901571733E-2</v>
      </c>
      <c r="G200" s="100">
        <f>D200*'Convergence programme'!S$34/100</f>
        <v>6.600109188248085E-2</v>
      </c>
      <c r="H200" s="100">
        <f>D200*'Convergence programme'!X$34/100</f>
        <v>6.812587184302249E-2</v>
      </c>
      <c r="I200" s="100">
        <f>D200*'Convergence programme'!AH$34/100</f>
        <v>7.5271974491345317E-2</v>
      </c>
      <c r="J200" s="100">
        <f>D200*'Convergence programme'!AR$34/100</f>
        <v>8.3167671701599555E-2</v>
      </c>
      <c r="K200" s="101"/>
      <c r="L200" s="17"/>
      <c r="M200" s="100">
        <f>D200*'Convergence programme'!$I$51/100</f>
        <v>6.2484674920754164E-2</v>
      </c>
      <c r="N200" s="100">
        <f>D200*'Convergence programme'!$N$51/100</f>
        <v>6.3239980034949503E-2</v>
      </c>
      <c r="O200" s="100">
        <f>D200*'Convergence programme'!$S$51/100</f>
        <v>6.4457174482506263E-2</v>
      </c>
      <c r="P200" s="100">
        <f>D200*'Convergence programme'!$X$51/100</f>
        <v>6.6120349754290902E-2</v>
      </c>
      <c r="Q200" s="100">
        <f>D200*'Convergence programme'!$AH$51/100</f>
        <v>7.1615180348653829E-2</v>
      </c>
      <c r="R200" s="100">
        <f>D200*'Convergence programme'!$AR$51/100</f>
        <v>7.7566650440129906E-2</v>
      </c>
      <c r="S200" s="17"/>
      <c r="T200" s="17"/>
      <c r="U200" s="107">
        <f t="shared" si="30"/>
        <v>0</v>
      </c>
      <c r="V200" s="107">
        <f t="shared" si="31"/>
        <v>0.88589486662223049</v>
      </c>
      <c r="W200" s="107">
        <f t="shared" si="32"/>
        <v>1.543917399974587</v>
      </c>
      <c r="X200" s="102">
        <f t="shared" si="33"/>
        <v>2.0055220887315874</v>
      </c>
      <c r="Y200" s="102">
        <f t="shared" si="34"/>
        <v>3.6567941426914885</v>
      </c>
      <c r="Z200" s="102">
        <f t="shared" si="35"/>
        <v>5.6010212614696488</v>
      </c>
      <c r="AC200" s="136"/>
      <c r="AD200" s="109">
        <v>2040</v>
      </c>
      <c r="AE200" s="137">
        <f>Y138</f>
        <v>5617.3951513824322</v>
      </c>
      <c r="AF200" s="138"/>
      <c r="AG200" s="88"/>
      <c r="AH200" s="88"/>
      <c r="AI200" s="14"/>
      <c r="AJ200" s="88"/>
      <c r="AK200" s="88"/>
      <c r="AL200" s="88"/>
      <c r="AM200" s="88"/>
      <c r="AN200" s="88"/>
      <c r="AO200" s="88"/>
      <c r="AP200" s="88"/>
      <c r="AQ200" s="88"/>
      <c r="AR200" s="88"/>
      <c r="AX200" s="88"/>
      <c r="AY200" s="88"/>
      <c r="AZ200" s="88"/>
      <c r="BA200" s="88"/>
    </row>
    <row r="201" spans="2:53">
      <c r="B201" s="104"/>
      <c r="C201" s="131" t="e">
        <f>#REF!</f>
        <v>#REF!</v>
      </c>
      <c r="D201" s="95" t="e">
        <f>SUM(#REF!)</f>
        <v>#REF!</v>
      </c>
      <c r="E201" s="103" t="e">
        <f>D201*'Convergence programme'!I$34/100</f>
        <v>#REF!</v>
      </c>
      <c r="F201" s="103" t="e">
        <f>D201*'Convergence programme'!N$34/100</f>
        <v>#REF!</v>
      </c>
      <c r="G201" s="103" t="e">
        <f>D201*'Convergence programme'!S$34/100</f>
        <v>#REF!</v>
      </c>
      <c r="H201" s="103" t="e">
        <f>D201*'Convergence programme'!X$34/100</f>
        <v>#REF!</v>
      </c>
      <c r="I201" s="103" t="e">
        <f>D201*'Convergence programme'!AH$34/100</f>
        <v>#REF!</v>
      </c>
      <c r="J201" s="103" t="e">
        <f>D201*'Convergence programme'!AR$34/100</f>
        <v>#REF!</v>
      </c>
      <c r="K201" s="104"/>
      <c r="L201" s="16"/>
      <c r="M201" s="103" t="e">
        <f>D201*'Convergence programme'!$I$51/100</f>
        <v>#REF!</v>
      </c>
      <c r="N201" s="103" t="e">
        <f>D201*'Convergence programme'!$N$51/100</f>
        <v>#REF!</v>
      </c>
      <c r="O201" s="103" t="e">
        <f>D201*'Convergence programme'!$S$51/100</f>
        <v>#REF!</v>
      </c>
      <c r="P201" s="103" t="e">
        <f>D201*'Convergence programme'!$X$51/100</f>
        <v>#REF!</v>
      </c>
      <c r="Q201" s="103" t="e">
        <f>D201*'Convergence programme'!$AH$51/100</f>
        <v>#REF!</v>
      </c>
      <c r="R201" s="103" t="e">
        <f>D201*'Convergence programme'!$AR$51/100</f>
        <v>#REF!</v>
      </c>
      <c r="S201" s="16"/>
      <c r="T201" s="16"/>
      <c r="U201" s="108" t="e">
        <f t="shared" si="30"/>
        <v>#REF!</v>
      </c>
      <c r="V201" s="108" t="e">
        <f t="shared" si="31"/>
        <v>#REF!</v>
      </c>
      <c r="W201" s="108" t="e">
        <f t="shared" si="32"/>
        <v>#REF!</v>
      </c>
      <c r="X201" s="105" t="e">
        <f t="shared" si="33"/>
        <v>#REF!</v>
      </c>
      <c r="Y201" s="105" t="e">
        <f t="shared" si="34"/>
        <v>#REF!</v>
      </c>
      <c r="Z201" s="105" t="e">
        <f t="shared" si="35"/>
        <v>#REF!</v>
      </c>
      <c r="AC201" s="136"/>
      <c r="AD201" s="99">
        <v>2050</v>
      </c>
      <c r="AE201" s="137">
        <f>Z138</f>
        <v>9174.7216195541732</v>
      </c>
      <c r="AF201" s="138"/>
      <c r="AG201" s="88"/>
      <c r="AH201" s="88"/>
      <c r="AI201" s="14"/>
      <c r="AJ201" s="88"/>
      <c r="AK201" s="88"/>
      <c r="AL201" s="88"/>
      <c r="AM201" s="88"/>
      <c r="AN201" s="88"/>
      <c r="AO201" s="88"/>
      <c r="AP201" s="88"/>
      <c r="AQ201" s="88"/>
      <c r="AR201" s="88"/>
    </row>
    <row r="202" spans="2:53">
      <c r="B202" s="37" t="s">
        <v>33</v>
      </c>
      <c r="C202" s="13" t="str">
        <f t="shared" ref="C202:C208" si="38">H74</f>
        <v>INDMT</v>
      </c>
      <c r="D202" s="95">
        <f t="shared" ref="D202:D208" si="39">SUM(F74:G74)</f>
        <v>3.4753011693967797</v>
      </c>
      <c r="E202" s="68">
        <f>D202*'Convergence programme'!I$35/100</f>
        <v>3.0090975870031049</v>
      </c>
      <c r="F202" s="68">
        <f>D202*'Convergence programme'!N$35/100</f>
        <v>3.0006865378622529</v>
      </c>
      <c r="G202" s="68">
        <f>D202*'Convergence programme'!S$35/100</f>
        <v>3.046101361081762</v>
      </c>
      <c r="H202" s="68">
        <f>D202*'Convergence programme'!X$35/100</f>
        <v>3.0736721633604507</v>
      </c>
      <c r="I202" s="68">
        <f>D202*'Convergence programme'!AH$35/100</f>
        <v>3.1755630966499062</v>
      </c>
      <c r="J202" s="68">
        <f>D202*'Convergence programme'!AR$35/100</f>
        <v>3.2612902522587417</v>
      </c>
      <c r="M202" s="100">
        <f>D202*'Convergence programme'!$I$52/100</f>
        <v>3.0090975870031049</v>
      </c>
      <c r="N202" s="100">
        <f>D202*'Convergence programme'!$N$52/100</f>
        <v>2.8873435240377479</v>
      </c>
      <c r="O202" s="100">
        <f>D202*'Convergence programme'!$S$52/100</f>
        <v>2.7954957807443064</v>
      </c>
      <c r="P202" s="100">
        <f>D202*'Convergence programme'!$X$52/100</f>
        <v>2.6804601695306163</v>
      </c>
      <c r="Q202" s="100">
        <f>D202*'Convergence programme'!$AH$52/100</f>
        <v>2.5230866722365226</v>
      </c>
      <c r="R202" s="100">
        <f>D202*'Convergence programme'!$AR$52/100</f>
        <v>2.3327179599660828</v>
      </c>
      <c r="U202" s="107">
        <f t="shared" si="30"/>
        <v>0</v>
      </c>
      <c r="V202" s="107">
        <f t="shared" si="31"/>
        <v>113.34301382450506</v>
      </c>
      <c r="W202" s="107">
        <f t="shared" si="32"/>
        <v>250.60558033745562</v>
      </c>
      <c r="X202" s="102">
        <f t="shared" si="33"/>
        <v>393.2119938298344</v>
      </c>
      <c r="Y202" s="102">
        <f t="shared" si="34"/>
        <v>652.4764244133836</v>
      </c>
      <c r="Z202" s="102">
        <f t="shared" si="35"/>
        <v>928.57229229265897</v>
      </c>
      <c r="AC202" s="136" t="str">
        <f>C139</f>
        <v>ICDHT</v>
      </c>
      <c r="AD202" s="109">
        <v>2015</v>
      </c>
      <c r="AE202" s="137">
        <v>0</v>
      </c>
      <c r="AF202" s="138"/>
      <c r="AG202" s="88"/>
      <c r="AH202" s="88"/>
      <c r="AI202" s="14"/>
      <c r="AJ202" s="88"/>
      <c r="AK202" s="88"/>
      <c r="AL202" s="88"/>
      <c r="AM202" s="88"/>
      <c r="AN202" s="88"/>
      <c r="AO202" s="88"/>
      <c r="AP202" s="88"/>
      <c r="AQ202" s="88"/>
      <c r="AR202" s="88"/>
      <c r="BA202" s="88"/>
    </row>
    <row r="203" spans="2:53">
      <c r="B203" s="14"/>
      <c r="C203" s="13" t="str">
        <f t="shared" si="38"/>
        <v>INDHT</v>
      </c>
      <c r="D203" s="95">
        <f t="shared" si="39"/>
        <v>6.7510023622913098E-2</v>
      </c>
      <c r="E203" s="68">
        <f>D203*'Convergence programme'!I$35/100</f>
        <v>5.8453710708902637E-2</v>
      </c>
      <c r="F203" s="68">
        <f>D203*'Convergence programme'!N$35/100</f>
        <v>5.8290320516653206E-2</v>
      </c>
      <c r="G203" s="68">
        <f>D203*'Convergence programme'!S$35/100</f>
        <v>5.9172533493007044E-2</v>
      </c>
      <c r="H203" s="68">
        <f>D203*'Convergence programme'!X$35/100</f>
        <v>5.9708114561355143E-2</v>
      </c>
      <c r="I203" s="68">
        <f>D203*'Convergence programme'!AH$35/100</f>
        <v>6.1687413326568567E-2</v>
      </c>
      <c r="J203" s="68">
        <f>D203*'Convergence programme'!AR$35/100</f>
        <v>6.3352720020342715E-2</v>
      </c>
      <c r="M203" s="100">
        <f>D203*'Convergence programme'!$I$52/100</f>
        <v>5.8453710708902637E-2</v>
      </c>
      <c r="N203" s="100">
        <f>D203*'Convergence programme'!$N$52/100</f>
        <v>5.6088557513157132E-2</v>
      </c>
      <c r="O203" s="100">
        <f>D203*'Convergence programme'!$S$52/100</f>
        <v>5.430435435572898E-2</v>
      </c>
      <c r="P203" s="100">
        <f>D203*'Convergence programme'!$X$52/100</f>
        <v>5.2069711528540424E-2</v>
      </c>
      <c r="Q203" s="100">
        <f>D203*'Convergence programme'!$AH$52/100</f>
        <v>4.901262726387258E-2</v>
      </c>
      <c r="R203" s="100">
        <f>D203*'Convergence programme'!$AR$52/100</f>
        <v>4.5314589126742806E-2</v>
      </c>
      <c r="U203" s="107">
        <f t="shared" si="30"/>
        <v>0</v>
      </c>
      <c r="V203" s="107">
        <f t="shared" si="31"/>
        <v>2.2017630034960738</v>
      </c>
      <c r="W203" s="107">
        <f t="shared" si="32"/>
        <v>4.8681791372780641</v>
      </c>
      <c r="X203" s="102">
        <f t="shared" si="33"/>
        <v>7.6384030328147183</v>
      </c>
      <c r="Y203" s="102">
        <f t="shared" si="34"/>
        <v>12.674786062695988</v>
      </c>
      <c r="Z203" s="102">
        <f t="shared" si="35"/>
        <v>18.038130893599909</v>
      </c>
      <c r="AC203" s="136"/>
      <c r="AD203" s="109">
        <v>2020</v>
      </c>
      <c r="AE203" s="137">
        <f>V139</f>
        <v>286.8278851014843</v>
      </c>
      <c r="AF203" s="138"/>
      <c r="AG203" s="88"/>
      <c r="AH203" s="88"/>
      <c r="AI203" s="14"/>
      <c r="AJ203" s="88"/>
      <c r="AK203" s="88"/>
      <c r="AL203" s="88"/>
      <c r="AM203" s="88"/>
      <c r="AN203" s="88"/>
      <c r="AO203" s="88"/>
      <c r="AP203" s="88"/>
      <c r="AQ203" s="88"/>
      <c r="AR203" s="88"/>
      <c r="AZ203" s="88"/>
      <c r="BA203" s="88"/>
    </row>
    <row r="204" spans="2:53">
      <c r="B204" s="14"/>
      <c r="C204" s="13" t="str">
        <f t="shared" si="38"/>
        <v>INDRH</v>
      </c>
      <c r="D204" s="95">
        <f t="shared" si="39"/>
        <v>0.1599039413500552</v>
      </c>
      <c r="E204" s="68">
        <f>D204*'Convergence programme'!I$35/100</f>
        <v>0.13845319890714819</v>
      </c>
      <c r="F204" s="68">
        <f>D204*'Convergence programme'!N$35/100</f>
        <v>0.13806619362531686</v>
      </c>
      <c r="G204" s="68">
        <f>D204*'Convergence programme'!S$35/100</f>
        <v>0.1401557993528619</v>
      </c>
      <c r="H204" s="68">
        <f>D204*'Convergence programme'!X$35/100</f>
        <v>0.14142437428655913</v>
      </c>
      <c r="I204" s="68">
        <f>D204*'Convergence programme'!AH$35/100</f>
        <v>0.14611253252858206</v>
      </c>
      <c r="J204" s="68">
        <f>D204*'Convergence programme'!AR$35/100</f>
        <v>0.15005697054831249</v>
      </c>
      <c r="M204" s="100">
        <f>D204*'Convergence programme'!$I$52/100</f>
        <v>0.13845319890714819</v>
      </c>
      <c r="N204" s="100">
        <f>D204*'Convergence programme'!$N$52/100</f>
        <v>0.13285110757906837</v>
      </c>
      <c r="O204" s="100">
        <f>D204*'Convergence programme'!$S$52/100</f>
        <v>0.12862505192493967</v>
      </c>
      <c r="P204" s="100">
        <f>D204*'Convergence programme'!$X$52/100</f>
        <v>0.12333208687469784</v>
      </c>
      <c r="Q204" s="100">
        <f>D204*'Convergence programme'!$AH$52/100</f>
        <v>0.11609109069774329</v>
      </c>
      <c r="R204" s="100">
        <f>D204*'Convergence programme'!$AR$52/100</f>
        <v>0.10733193403246305</v>
      </c>
      <c r="U204" s="107">
        <f t="shared" si="30"/>
        <v>0</v>
      </c>
      <c r="V204" s="107">
        <f t="shared" si="31"/>
        <v>5.2150860462484854</v>
      </c>
      <c r="W204" s="107">
        <f t="shared" si="32"/>
        <v>11.530747427922233</v>
      </c>
      <c r="X204" s="102">
        <f t="shared" si="33"/>
        <v>18.092287411861292</v>
      </c>
      <c r="Y204" s="102">
        <f t="shared" si="34"/>
        <v>30.021441830838768</v>
      </c>
      <c r="Z204" s="102">
        <f t="shared" si="35"/>
        <v>42.725036515849439</v>
      </c>
      <c r="AC204" s="136"/>
      <c r="AD204" s="109">
        <v>2025</v>
      </c>
      <c r="AE204" s="137">
        <f>W139</f>
        <v>786.88828350809456</v>
      </c>
      <c r="AF204" s="138"/>
      <c r="AG204" s="88"/>
      <c r="AH204" s="88"/>
      <c r="AI204" s="14"/>
      <c r="AJ204" s="88"/>
      <c r="AK204" s="88"/>
      <c r="AL204" s="88"/>
      <c r="AM204" s="88"/>
      <c r="AN204" s="88"/>
      <c r="AO204" s="88"/>
      <c r="AP204" s="88"/>
      <c r="AQ204" s="88"/>
      <c r="AR204" s="88"/>
      <c r="AY204" s="88"/>
      <c r="AZ204" s="88"/>
      <c r="BA204" s="88"/>
    </row>
    <row r="205" spans="2:53">
      <c r="B205" s="14"/>
      <c r="C205" s="13" t="str">
        <f t="shared" si="38"/>
        <v>INDLA</v>
      </c>
      <c r="D205" s="95">
        <f t="shared" si="39"/>
        <v>0.71536031640101605</v>
      </c>
      <c r="E205" s="68">
        <f>D205*'Convergence programme'!I$35/100</f>
        <v>0.61939639098780819</v>
      </c>
      <c r="F205" s="68">
        <f>D205*'Convergence programme'!N$35/100</f>
        <v>0.61766505016829909</v>
      </c>
      <c r="G205" s="68">
        <f>D205*'Convergence programme'!S$35/100</f>
        <v>0.62701329388130178</v>
      </c>
      <c r="H205" s="68">
        <f>D205*'Convergence programme'!X$35/100</f>
        <v>0.63268850212373917</v>
      </c>
      <c r="I205" s="68">
        <f>D205*'Convergence programme'!AH$35/100</f>
        <v>0.65366185859660886</v>
      </c>
      <c r="J205" s="68">
        <f>D205*'Convergence programme'!AR$35/100</f>
        <v>0.6713080429620174</v>
      </c>
      <c r="M205" s="100">
        <f>D205*'Convergence programme'!$I$52/100</f>
        <v>0.61939639098780819</v>
      </c>
      <c r="N205" s="100">
        <f>D205*'Convergence programme'!$N$52/100</f>
        <v>0.59433438319033005</v>
      </c>
      <c r="O205" s="100">
        <f>D205*'Convergence programme'!$S$52/100</f>
        <v>0.5754283294411755</v>
      </c>
      <c r="P205" s="100">
        <f>D205*'Convergence programme'!$X$52/100</f>
        <v>0.55174925611082193</v>
      </c>
      <c r="Q205" s="100">
        <f>D205*'Convergence programme'!$AH$52/100</f>
        <v>0.51935529963625893</v>
      </c>
      <c r="R205" s="100">
        <f>D205*'Convergence programme'!$AR$52/100</f>
        <v>0.48016956706095132</v>
      </c>
      <c r="U205" s="107">
        <f t="shared" si="30"/>
        <v>0</v>
      </c>
      <c r="V205" s="107">
        <f t="shared" si="31"/>
        <v>23.330666977969038</v>
      </c>
      <c r="W205" s="107">
        <f t="shared" si="32"/>
        <v>51.584964440126278</v>
      </c>
      <c r="X205" s="102">
        <f t="shared" si="33"/>
        <v>80.939246012917238</v>
      </c>
      <c r="Y205" s="102">
        <f t="shared" si="34"/>
        <v>134.30655896034992</v>
      </c>
      <c r="Z205" s="102">
        <f t="shared" si="35"/>
        <v>191.13847590106607</v>
      </c>
      <c r="AC205" s="136"/>
      <c r="AD205" s="109">
        <v>2030</v>
      </c>
      <c r="AE205" s="137">
        <f>X139</f>
        <v>888.38356053716973</v>
      </c>
      <c r="AF205" s="138"/>
      <c r="AG205" s="88"/>
      <c r="AH205" s="88"/>
      <c r="AI205" s="14"/>
      <c r="AJ205" s="88"/>
      <c r="AK205" s="88"/>
      <c r="AL205" s="88"/>
      <c r="AM205" s="88"/>
      <c r="AN205" s="88"/>
      <c r="AO205" s="88"/>
      <c r="AP205" s="88"/>
      <c r="AQ205" s="88"/>
      <c r="AR205" s="88"/>
      <c r="AX205" s="88"/>
      <c r="AY205" s="88"/>
      <c r="AZ205" s="88"/>
      <c r="BA205" s="88"/>
    </row>
    <row r="206" spans="2:53">
      <c r="B206" s="14"/>
      <c r="C206" s="13" t="str">
        <f t="shared" si="38"/>
        <v>INDEM</v>
      </c>
      <c r="D206" s="95">
        <f t="shared" si="39"/>
        <v>2.4406402623813261</v>
      </c>
      <c r="E206" s="68">
        <f>D206*'Convergence programme'!I$35/100</f>
        <v>2.1132340382312877</v>
      </c>
      <c r="F206" s="68">
        <f>D206*'Convergence programme'!N$35/100</f>
        <v>2.107327112707019</v>
      </c>
      <c r="G206" s="68">
        <f>D206*'Convergence programme'!S$35/100</f>
        <v>2.1392211099912033</v>
      </c>
      <c r="H206" s="68">
        <f>D206*'Convergence programme'!X$35/100</f>
        <v>2.1585835786889027</v>
      </c>
      <c r="I206" s="68">
        <f>D206*'Convergence programme'!AH$35/100</f>
        <v>2.2301397121105762</v>
      </c>
      <c r="J206" s="68">
        <f>D206*'Convergence programme'!AR$35/100</f>
        <v>2.2903443209660064</v>
      </c>
      <c r="M206" s="100">
        <f>D206*'Convergence programme'!$I$52/100</f>
        <v>2.1132340382312877</v>
      </c>
      <c r="N206" s="100">
        <f>D206*'Convergence programme'!$N$52/100</f>
        <v>2.0277283931958272</v>
      </c>
      <c r="O206" s="100">
        <f>D206*'Convergence programme'!$S$52/100</f>
        <v>1.9632254078819684</v>
      </c>
      <c r="P206" s="100">
        <f>D206*'Convergence programme'!$X$52/100</f>
        <v>1.8824380082723655</v>
      </c>
      <c r="Q206" s="100">
        <f>D206*'Convergence programme'!$AH$52/100</f>
        <v>1.7719174878898425</v>
      </c>
      <c r="R206" s="100">
        <f>D206*'Convergence programme'!$AR$52/100</f>
        <v>1.6382250332742996</v>
      </c>
      <c r="U206" s="107">
        <f t="shared" si="30"/>
        <v>0</v>
      </c>
      <c r="V206" s="107">
        <f t="shared" si="31"/>
        <v>79.598719511191803</v>
      </c>
      <c r="W206" s="107">
        <f t="shared" si="32"/>
        <v>175.99570210923488</v>
      </c>
      <c r="X206" s="102">
        <f t="shared" si="33"/>
        <v>276.14557041653723</v>
      </c>
      <c r="Y206" s="102">
        <f t="shared" si="34"/>
        <v>458.22222422073366</v>
      </c>
      <c r="Z206" s="102">
        <f t="shared" si="35"/>
        <v>652.11928769170675</v>
      </c>
      <c r="AC206" s="136"/>
      <c r="AD206" s="109">
        <v>2040</v>
      </c>
      <c r="AE206" s="137">
        <f>Y139</f>
        <v>1948.7545471757564</v>
      </c>
      <c r="AF206" s="138"/>
      <c r="AG206" s="88"/>
      <c r="AH206" s="88"/>
      <c r="AI206" s="14"/>
      <c r="AJ206" s="88"/>
      <c r="AK206" s="88"/>
      <c r="AL206" s="88"/>
      <c r="AM206" s="88"/>
      <c r="AN206" s="88"/>
      <c r="AO206" s="88"/>
      <c r="AP206" s="88"/>
      <c r="AQ206" s="88"/>
      <c r="AR206" s="88"/>
      <c r="AX206" s="88"/>
      <c r="AY206" s="88"/>
      <c r="AZ206" s="88"/>
      <c r="BA206" s="88"/>
    </row>
    <row r="207" spans="2:53">
      <c r="B207" s="101"/>
      <c r="C207" s="13" t="str">
        <f t="shared" si="38"/>
        <v>INDTF</v>
      </c>
      <c r="D207" s="95">
        <f t="shared" si="39"/>
        <v>0</v>
      </c>
      <c r="E207" s="100">
        <f>D207*'Convergence programme'!I$35/100</f>
        <v>0</v>
      </c>
      <c r="F207" s="100">
        <f>D207*'Convergence programme'!N$35/100</f>
        <v>0</v>
      </c>
      <c r="G207" s="100">
        <f>D207*'Convergence programme'!S$35/100</f>
        <v>0</v>
      </c>
      <c r="H207" s="100">
        <f>D207*'Convergence programme'!X$35/100</f>
        <v>0</v>
      </c>
      <c r="I207" s="100">
        <f>D207*'Convergence programme'!AH$35/100</f>
        <v>0</v>
      </c>
      <c r="J207" s="100">
        <f>D207*'Convergence programme'!AR$35/100</f>
        <v>0</v>
      </c>
      <c r="K207" s="101"/>
      <c r="L207" s="17"/>
      <c r="M207" s="100">
        <f>D207*'Convergence programme'!$I$52/100</f>
        <v>0</v>
      </c>
      <c r="N207" s="100">
        <f>D207*'Convergence programme'!$N$52/100</f>
        <v>0</v>
      </c>
      <c r="O207" s="100">
        <f>D207*'Convergence programme'!$S$52/100</f>
        <v>0</v>
      </c>
      <c r="P207" s="100">
        <f>D207*'Convergence programme'!$X$52/100</f>
        <v>0</v>
      </c>
      <c r="Q207" s="100">
        <f>D207*'Convergence programme'!$AH$52/100</f>
        <v>0</v>
      </c>
      <c r="R207" s="100">
        <f>D207*'Convergence programme'!$AR$52/100</f>
        <v>0</v>
      </c>
      <c r="S207" s="17"/>
      <c r="T207" s="17"/>
      <c r="U207" s="107">
        <f t="shared" si="30"/>
        <v>0</v>
      </c>
      <c r="V207" s="107">
        <f t="shared" si="31"/>
        <v>0</v>
      </c>
      <c r="W207" s="107">
        <f t="shared" si="32"/>
        <v>0</v>
      </c>
      <c r="X207" s="102">
        <f t="shared" si="33"/>
        <v>0</v>
      </c>
      <c r="Y207" s="102">
        <f t="shared" si="34"/>
        <v>0</v>
      </c>
      <c r="Z207" s="102">
        <f t="shared" si="35"/>
        <v>0</v>
      </c>
      <c r="AC207" s="136"/>
      <c r="AD207" s="99">
        <v>2050</v>
      </c>
      <c r="AE207" s="137">
        <f>Z139</f>
        <v>3182.8418676898364</v>
      </c>
      <c r="AF207" s="138"/>
      <c r="AG207" s="88"/>
      <c r="AH207" s="88"/>
      <c r="AI207" s="88"/>
      <c r="AJ207" s="88"/>
      <c r="AK207" s="88"/>
      <c r="AL207" s="88"/>
      <c r="AM207" s="88"/>
      <c r="AN207" s="88"/>
      <c r="AO207" s="88"/>
      <c r="AP207" s="88"/>
      <c r="AQ207" s="88"/>
      <c r="AR207" s="88"/>
    </row>
    <row r="208" spans="2:53">
      <c r="B208" s="101"/>
      <c r="C208" s="13" t="str">
        <f t="shared" si="38"/>
        <v>INDFL</v>
      </c>
      <c r="D208" s="95">
        <f t="shared" si="39"/>
        <v>5.4877704582052399E-2</v>
      </c>
      <c r="E208" s="100">
        <f>D208*'Convergence programme'!I$35/100</f>
        <v>4.7515987935740744E-2</v>
      </c>
      <c r="F208" s="100">
        <f>D208*'Convergence programme'!N$35/100</f>
        <v>4.7383170937305784E-2</v>
      </c>
      <c r="G208" s="100">
        <f>D208*'Convergence programme'!S$35/100</f>
        <v>4.810030626768607E-2</v>
      </c>
      <c r="H208" s="100">
        <f>D208*'Convergence programme'!X$35/100</f>
        <v>4.8535670648725507E-2</v>
      </c>
      <c r="I208" s="100">
        <f>D208*'Convergence programme'!AH$35/100</f>
        <v>5.0144607619681293E-2</v>
      </c>
      <c r="J208" s="100">
        <f>D208*'Convergence programme'!AR$35/100</f>
        <v>5.1498305987347621E-2</v>
      </c>
      <c r="K208" s="101"/>
      <c r="L208" s="17"/>
      <c r="M208" s="100">
        <f>D208*'Convergence programme'!$I$52/100</f>
        <v>4.7515987935740744E-2</v>
      </c>
      <c r="N208" s="100">
        <f>D208*'Convergence programme'!$N$52/100</f>
        <v>4.5593396720362077E-2</v>
      </c>
      <c r="O208" s="100">
        <f>D208*'Convergence programme'!$S$52/100</f>
        <v>4.4143049519558025E-2</v>
      </c>
      <c r="P208" s="100">
        <f>D208*'Convergence programme'!$X$52/100</f>
        <v>4.2326547875271327E-2</v>
      </c>
      <c r="Q208" s="100">
        <f>D208*'Convergence programme'!$AH$52/100</f>
        <v>3.9841498127755864E-2</v>
      </c>
      <c r="R208" s="100">
        <f>D208*'Convergence programme'!$AR$52/100</f>
        <v>3.6835428309796379E-2</v>
      </c>
      <c r="S208" s="17"/>
      <c r="T208" s="17"/>
      <c r="U208" s="107">
        <f t="shared" si="30"/>
        <v>0</v>
      </c>
      <c r="V208" s="107">
        <f t="shared" si="31"/>
        <v>1.789774216943707</v>
      </c>
      <c r="W208" s="107">
        <f t="shared" si="32"/>
        <v>3.957256748128045</v>
      </c>
      <c r="X208" s="102">
        <f t="shared" si="33"/>
        <v>6.2091227734541805</v>
      </c>
      <c r="Y208" s="102">
        <f t="shared" si="34"/>
        <v>10.303109491925429</v>
      </c>
      <c r="Z208" s="102">
        <f t="shared" si="35"/>
        <v>14.662877677551242</v>
      </c>
      <c r="AC208" s="136" t="str">
        <f>C140</f>
        <v>ICDRH</v>
      </c>
      <c r="AD208" s="109">
        <v>2015</v>
      </c>
      <c r="AE208" s="137">
        <v>0</v>
      </c>
      <c r="AF208" s="138"/>
      <c r="AG208" s="88"/>
      <c r="AH208" s="88"/>
      <c r="AI208" s="14"/>
      <c r="AJ208" s="88"/>
      <c r="AK208" s="88"/>
      <c r="AL208" s="88"/>
      <c r="AM208" s="88"/>
      <c r="AN208" s="88"/>
      <c r="AO208" s="88"/>
      <c r="AP208" s="88"/>
      <c r="AQ208" s="88"/>
      <c r="AR208" s="88"/>
      <c r="BA208" s="88"/>
    </row>
    <row r="209" spans="2:53">
      <c r="B209" s="104"/>
      <c r="C209" s="131" t="e">
        <f>#REF!</f>
        <v>#REF!</v>
      </c>
      <c r="D209" s="95" t="e">
        <f>SUM(#REF!)</f>
        <v>#REF!</v>
      </c>
      <c r="E209" s="103" t="e">
        <f>D209*'Convergence programme'!I$35/100</f>
        <v>#REF!</v>
      </c>
      <c r="F209" s="103" t="e">
        <f>D209*'Convergence programme'!N$35/100</f>
        <v>#REF!</v>
      </c>
      <c r="G209" s="103" t="e">
        <f>D209*'Convergence programme'!S$35/100</f>
        <v>#REF!</v>
      </c>
      <c r="H209" s="103" t="e">
        <f>D209*'Convergence programme'!X$35/100</f>
        <v>#REF!</v>
      </c>
      <c r="I209" s="103" t="e">
        <f>D209*'Convergence programme'!AH$35/100</f>
        <v>#REF!</v>
      </c>
      <c r="J209" s="103" t="e">
        <f>D209*'Convergence programme'!AR$35/100</f>
        <v>#REF!</v>
      </c>
      <c r="K209" s="104"/>
      <c r="L209" s="16"/>
      <c r="M209" s="103" t="e">
        <f>D209*'Convergence programme'!$I$52/100</f>
        <v>#REF!</v>
      </c>
      <c r="N209" s="103" t="e">
        <f>D209*'Convergence programme'!$N$52/100</f>
        <v>#REF!</v>
      </c>
      <c r="O209" s="103" t="e">
        <f>D209*'Convergence programme'!$S$52/100</f>
        <v>#REF!</v>
      </c>
      <c r="P209" s="103" t="e">
        <f>D209*'Convergence programme'!$X$52/100</f>
        <v>#REF!</v>
      </c>
      <c r="Q209" s="103" t="e">
        <f>D209*'Convergence programme'!$AH$52/100</f>
        <v>#REF!</v>
      </c>
      <c r="R209" s="103" t="e">
        <f>D209*'Convergence programme'!$AR$52/100</f>
        <v>#REF!</v>
      </c>
      <c r="S209" s="16"/>
      <c r="T209" s="16"/>
      <c r="U209" s="108" t="e">
        <f t="shared" si="30"/>
        <v>#REF!</v>
      </c>
      <c r="V209" s="108" t="e">
        <f t="shared" si="31"/>
        <v>#REF!</v>
      </c>
      <c r="W209" s="108" t="e">
        <f t="shared" si="32"/>
        <v>#REF!</v>
      </c>
      <c r="X209" s="105" t="e">
        <f t="shared" si="33"/>
        <v>#REF!</v>
      </c>
      <c r="Y209" s="105" t="e">
        <f t="shared" si="34"/>
        <v>#REF!</v>
      </c>
      <c r="Z209" s="105" t="e">
        <f t="shared" si="35"/>
        <v>#REF!</v>
      </c>
      <c r="AC209" s="136"/>
      <c r="AD209" s="109">
        <v>2020</v>
      </c>
      <c r="AE209" s="137">
        <f>V140</f>
        <v>108.08806394859394</v>
      </c>
      <c r="AF209" s="138"/>
      <c r="AG209" s="88"/>
      <c r="AH209" s="88"/>
      <c r="AI209" s="14"/>
      <c r="AJ209" s="88"/>
      <c r="AK209" s="88"/>
      <c r="AL209" s="88"/>
      <c r="AM209" s="88"/>
      <c r="AN209" s="88"/>
      <c r="AO209" s="88"/>
      <c r="AP209" s="88"/>
      <c r="AQ209" s="88"/>
      <c r="AR209" s="88"/>
      <c r="AZ209" s="88"/>
      <c r="BA209" s="88"/>
    </row>
    <row r="210" spans="2:53">
      <c r="B210" s="37" t="s">
        <v>113</v>
      </c>
      <c r="C210" s="13" t="str">
        <f t="shared" ref="C210:C216" si="40">H81</f>
        <v>IWDMT</v>
      </c>
      <c r="D210" s="95">
        <f t="shared" ref="D210:D216" si="41">SUM(F81:G81)</f>
        <v>2.2427373499999992</v>
      </c>
      <c r="E210" s="68">
        <f>D210*'Convergence programme'!I$36/100</f>
        <v>2.1994585144886054</v>
      </c>
      <c r="F210" s="68">
        <f>D210*'Convergence programme'!N$36/100</f>
        <v>2.577301006558792</v>
      </c>
      <c r="G210" s="68">
        <f>D210*'Convergence programme'!S$36/100</f>
        <v>2.8289499354579122</v>
      </c>
      <c r="H210" s="68">
        <f>D210*'Convergence programme'!X$36/100</f>
        <v>3.0738336180214616</v>
      </c>
      <c r="I210" s="68">
        <f>D210*'Convergence programme'!AH$36/100</f>
        <v>3.5684153566634631</v>
      </c>
      <c r="J210" s="68">
        <f>D210*'Convergence programme'!AR$36/100</f>
        <v>3.9943453071234738</v>
      </c>
      <c r="M210" s="100">
        <f>D210*'Convergence programme'!$I$53/100</f>
        <v>2.1994585144886054</v>
      </c>
      <c r="N210" s="100">
        <f>D210*'Convergence programme'!$N$53/100</f>
        <v>2.3361634169505092</v>
      </c>
      <c r="O210" s="100">
        <f>D210*'Convergence programme'!$S$53/100</f>
        <v>2.4915396809324197</v>
      </c>
      <c r="P210" s="100">
        <f>D210*'Convergence programme'!$X$53/100</f>
        <v>2.5812744000631618</v>
      </c>
      <c r="Q210" s="100">
        <f>D210*'Convergence programme'!$AH$53/100</f>
        <v>2.9282106998890396</v>
      </c>
      <c r="R210" s="100">
        <f>D210*'Convergence programme'!$AR$53/100</f>
        <v>3.2943527712880809</v>
      </c>
      <c r="U210" s="107">
        <f t="shared" si="30"/>
        <v>0</v>
      </c>
      <c r="V210" s="107">
        <f t="shared" si="31"/>
        <v>241.13758960828281</v>
      </c>
      <c r="W210" s="107">
        <f t="shared" si="32"/>
        <v>337.41025452549246</v>
      </c>
      <c r="X210" s="102">
        <f t="shared" si="33"/>
        <v>492.55921795829983</v>
      </c>
      <c r="Y210" s="102">
        <f t="shared" si="34"/>
        <v>640.20465677442348</v>
      </c>
      <c r="Z210" s="102">
        <f t="shared" si="35"/>
        <v>699.99253583539291</v>
      </c>
      <c r="AC210" s="136"/>
      <c r="AD210" s="109">
        <v>2025</v>
      </c>
      <c r="AE210" s="137">
        <f>W140</f>
        <v>296.53055203516664</v>
      </c>
      <c r="AF210" s="138"/>
      <c r="AG210" s="88"/>
      <c r="AH210" s="88"/>
      <c r="AI210" s="14"/>
      <c r="AJ210" s="88"/>
      <c r="AK210" s="88"/>
      <c r="AL210" s="88"/>
      <c r="AM210" s="88"/>
      <c r="AN210" s="88"/>
      <c r="AO210" s="88"/>
      <c r="AP210" s="88"/>
      <c r="AQ210" s="88"/>
      <c r="AR210" s="88"/>
      <c r="AY210" s="88"/>
      <c r="AZ210" s="88"/>
      <c r="BA210" s="88"/>
    </row>
    <row r="211" spans="2:53">
      <c r="C211" s="13" t="str">
        <f t="shared" si="40"/>
        <v>IWDHT</v>
      </c>
      <c r="D211" s="95">
        <f t="shared" si="41"/>
        <v>0</v>
      </c>
      <c r="E211" s="68">
        <f>D211*'Convergence programme'!I$36/100</f>
        <v>0</v>
      </c>
      <c r="F211" s="68">
        <f>D211*'Convergence programme'!N$36/100</f>
        <v>0</v>
      </c>
      <c r="G211" s="68">
        <f>D211*'Convergence programme'!S$36/100</f>
        <v>0</v>
      </c>
      <c r="H211" s="68">
        <f>D211*'Convergence programme'!X$36/100</f>
        <v>0</v>
      </c>
      <c r="I211" s="68">
        <f>D211*'Convergence programme'!AH$36/100</f>
        <v>0</v>
      </c>
      <c r="J211" s="68">
        <f>D211*'Convergence programme'!AR$36/100</f>
        <v>0</v>
      </c>
      <c r="M211" s="100">
        <f>D211*'Convergence programme'!$I$53/100</f>
        <v>0</v>
      </c>
      <c r="N211" s="100">
        <f>D211*'Convergence programme'!$N$53/100</f>
        <v>0</v>
      </c>
      <c r="O211" s="100">
        <f>D211*'Convergence programme'!$S$53/100</f>
        <v>0</v>
      </c>
      <c r="P211" s="100">
        <f>D211*'Convergence programme'!$X$53/100</f>
        <v>0</v>
      </c>
      <c r="Q211" s="100">
        <f>D211*'Convergence programme'!$AH$53/100</f>
        <v>0</v>
      </c>
      <c r="R211" s="100">
        <f>D211*'Convergence programme'!$AR$53/100</f>
        <v>0</v>
      </c>
      <c r="U211" s="107">
        <f t="shared" si="30"/>
        <v>0</v>
      </c>
      <c r="V211" s="107">
        <f t="shared" si="31"/>
        <v>0</v>
      </c>
      <c r="W211" s="107">
        <f t="shared" si="32"/>
        <v>0</v>
      </c>
      <c r="X211" s="102">
        <f t="shared" si="33"/>
        <v>0</v>
      </c>
      <c r="Y211" s="102">
        <f t="shared" si="34"/>
        <v>0</v>
      </c>
      <c r="Z211" s="102">
        <f t="shared" si="35"/>
        <v>0</v>
      </c>
      <c r="AC211" s="136"/>
      <c r="AD211" s="109">
        <v>2030</v>
      </c>
      <c r="AE211" s="137">
        <f>X140</f>
        <v>334.77797693291535</v>
      </c>
      <c r="AF211" s="138"/>
      <c r="AG211" s="88"/>
      <c r="AH211" s="88"/>
      <c r="AI211" s="14"/>
      <c r="AJ211" s="88"/>
      <c r="AK211" s="88"/>
      <c r="AL211" s="88"/>
      <c r="AM211" s="88"/>
      <c r="AN211" s="88"/>
      <c r="AO211" s="88"/>
      <c r="AP211" s="88"/>
      <c r="AQ211" s="88"/>
      <c r="AR211" s="88"/>
      <c r="AX211" s="88"/>
      <c r="AY211" s="88"/>
      <c r="AZ211" s="88"/>
      <c r="BA211" s="88"/>
    </row>
    <row r="212" spans="2:53">
      <c r="C212" s="13" t="str">
        <f t="shared" si="40"/>
        <v>IWDRH</v>
      </c>
      <c r="D212" s="95">
        <f t="shared" si="41"/>
        <v>0.83700750000000002</v>
      </c>
      <c r="E212" s="68">
        <f>D212*'Convergence programme'!I$36/100</f>
        <v>0.82085549276014058</v>
      </c>
      <c r="F212" s="68">
        <f>D212*'Convergence programme'!N$36/100</f>
        <v>0.96186933001640118</v>
      </c>
      <c r="G212" s="68">
        <f>D212*'Convergence programme'!S$36/100</f>
        <v>1.0557867211257659</v>
      </c>
      <c r="H212" s="68">
        <f>D212*'Convergence programme'!X$36/100</f>
        <v>1.1471792682438269</v>
      </c>
      <c r="I212" s="68">
        <f>D212*'Convergence programme'!AH$36/100</f>
        <v>1.3317611251457933</v>
      </c>
      <c r="J212" s="68">
        <f>D212*'Convergence programme'!AR$36/100</f>
        <v>1.4907215861242746</v>
      </c>
      <c r="M212" s="100">
        <f>D212*'Convergence programme'!$I$53/100</f>
        <v>0.82085549276014058</v>
      </c>
      <c r="N212" s="100">
        <f>D212*'Convergence programme'!$N$53/100</f>
        <v>0.87187485472304815</v>
      </c>
      <c r="O212" s="100">
        <f>D212*'Convergence programme'!$S$53/100</f>
        <v>0.92986251800195985</v>
      </c>
      <c r="P212" s="100">
        <f>D212*'Convergence programme'!$X$53/100</f>
        <v>0.96335223222231869</v>
      </c>
      <c r="Q212" s="100">
        <f>D212*'Convergence programme'!$AH$53/100</f>
        <v>1.0928316315717381</v>
      </c>
      <c r="R212" s="100">
        <f>D212*'Convergence programme'!$AR$53/100</f>
        <v>1.2294787783392958</v>
      </c>
      <c r="U212" s="107">
        <f t="shared" si="30"/>
        <v>0</v>
      </c>
      <c r="V212" s="107">
        <f t="shared" si="31"/>
        <v>89.99447529335302</v>
      </c>
      <c r="W212" s="107">
        <f t="shared" si="32"/>
        <v>125.92420312380604</v>
      </c>
      <c r="X212" s="102">
        <f t="shared" si="33"/>
        <v>183.82703602150818</v>
      </c>
      <c r="Y212" s="102">
        <f t="shared" si="34"/>
        <v>238.92949357405513</v>
      </c>
      <c r="Z212" s="102">
        <f t="shared" si="35"/>
        <v>261.24280778497888</v>
      </c>
      <c r="AC212" s="136"/>
      <c r="AD212" s="109">
        <v>2040</v>
      </c>
      <c r="AE212" s="137">
        <f>Y140</f>
        <v>734.36760181361115</v>
      </c>
      <c r="AF212" s="138"/>
      <c r="AG212" s="88"/>
      <c r="AH212" s="88"/>
      <c r="AI212" s="14"/>
      <c r="AJ212" s="88"/>
      <c r="AK212" s="88"/>
      <c r="AL212" s="88"/>
      <c r="AM212" s="88"/>
      <c r="AN212" s="88"/>
      <c r="AO212" s="88"/>
      <c r="AP212" s="88"/>
      <c r="AQ212" s="88"/>
      <c r="AR212" s="88"/>
      <c r="AX212" s="88"/>
      <c r="AY212" s="88"/>
      <c r="AZ212" s="88"/>
      <c r="BA212" s="88"/>
    </row>
    <row r="213" spans="2:53">
      <c r="C213" s="13" t="str">
        <f t="shared" si="40"/>
        <v>IWDLA</v>
      </c>
      <c r="D213" s="95">
        <f t="shared" si="41"/>
        <v>0.51619999999999999</v>
      </c>
      <c r="E213" s="68">
        <f>D213*'Convergence programme'!I$36/100</f>
        <v>0.50623871991921765</v>
      </c>
      <c r="F213" s="68">
        <f>D213*'Convergence programme'!N$36/100</f>
        <v>0.59320489739275484</v>
      </c>
      <c r="G213" s="68">
        <f>D213*'Convergence programme'!S$36/100</f>
        <v>0.65112571326436197</v>
      </c>
      <c r="H213" s="68">
        <f>D213*'Convergence programme'!X$36/100</f>
        <v>0.70748940513372149</v>
      </c>
      <c r="I213" s="68">
        <f>D213*'Convergence programme'!AH$36/100</f>
        <v>0.82132488992065011</v>
      </c>
      <c r="J213" s="68">
        <f>D213*'Convergence programme'!AR$36/100</f>
        <v>0.91935912492701743</v>
      </c>
      <c r="M213" s="100">
        <f>D213*'Convergence programme'!$I$53/100</f>
        <v>0.50623871991921765</v>
      </c>
      <c r="N213" s="100">
        <f>D213*'Convergence programme'!$N$53/100</f>
        <v>0.53770342560614748</v>
      </c>
      <c r="O213" s="100">
        <f>D213*'Convergence programme'!$S$53/100</f>
        <v>0.573465628196416</v>
      </c>
      <c r="P213" s="100">
        <f>D213*'Convergence programme'!$X$53/100</f>
        <v>0.59411943414265811</v>
      </c>
      <c r="Q213" s="100">
        <f>D213*'Convergence programme'!$AH$53/100</f>
        <v>0.67397208294708377</v>
      </c>
      <c r="R213" s="100">
        <f>D213*'Convergence programme'!$AR$53/100</f>
        <v>0.75824523123000021</v>
      </c>
      <c r="U213" s="107">
        <f t="shared" si="30"/>
        <v>0</v>
      </c>
      <c r="V213" s="107">
        <f t="shared" si="31"/>
        <v>55.501471786607361</v>
      </c>
      <c r="W213" s="107">
        <f t="shared" si="32"/>
        <v>77.660085067945971</v>
      </c>
      <c r="X213" s="102">
        <f t="shared" si="33"/>
        <v>113.36997099106338</v>
      </c>
      <c r="Y213" s="102">
        <f t="shared" si="34"/>
        <v>147.35280697356635</v>
      </c>
      <c r="Z213" s="102">
        <f t="shared" si="35"/>
        <v>161.11389369701723</v>
      </c>
      <c r="AC213" s="136"/>
      <c r="AD213" s="99">
        <v>2050</v>
      </c>
      <c r="AE213" s="137">
        <f>Z140</f>
        <v>1199.4203953057076</v>
      </c>
      <c r="AF213" s="138"/>
      <c r="AG213" s="88"/>
      <c r="AH213" s="88"/>
      <c r="AI213" s="14"/>
      <c r="AJ213" s="88"/>
      <c r="AK213" s="88"/>
      <c r="AL213" s="88"/>
      <c r="AM213" s="88"/>
      <c r="AN213" s="88"/>
      <c r="AO213" s="88"/>
      <c r="AP213" s="88"/>
      <c r="AQ213" s="88"/>
      <c r="AR213" s="88"/>
    </row>
    <row r="214" spans="2:53">
      <c r="B214" s="17"/>
      <c r="C214" s="13" t="str">
        <f t="shared" si="40"/>
        <v>IWDEM</v>
      </c>
      <c r="D214" s="95">
        <f t="shared" si="41"/>
        <v>1.8066999999999969</v>
      </c>
      <c r="E214" s="100">
        <f>D214*'Convergence programme'!I$36/100</f>
        <v>1.7718355197172591</v>
      </c>
      <c r="F214" s="100">
        <f>D214*'Convergence programme'!N$36/100</f>
        <v>2.0762171408746384</v>
      </c>
      <c r="G214" s="100">
        <f>D214*'Convergence programme'!S$36/100</f>
        <v>2.2789399964252626</v>
      </c>
      <c r="H214" s="100">
        <f>D214*'Convergence programme'!X$36/100</f>
        <v>2.476212917968021</v>
      </c>
      <c r="I214" s="100">
        <f>D214*'Convergence programme'!AH$36/100</f>
        <v>2.8746371147222702</v>
      </c>
      <c r="J214" s="100">
        <f>D214*'Convergence programme'!AR$36/100</f>
        <v>3.2177569372445554</v>
      </c>
      <c r="K214" s="101"/>
      <c r="L214" s="17"/>
      <c r="M214" s="100">
        <f>D214*'Convergence programme'!$I$53/100</f>
        <v>1.7718355197172591</v>
      </c>
      <c r="N214" s="100">
        <f>D214*'Convergence programme'!$N$53/100</f>
        <v>1.8819619896215127</v>
      </c>
      <c r="O214" s="100">
        <f>D214*'Convergence programme'!$S$53/100</f>
        <v>2.0071296986874527</v>
      </c>
      <c r="P214" s="100">
        <f>D214*'Convergence programme'!$X$53/100</f>
        <v>2.0794180194992999</v>
      </c>
      <c r="Q214" s="100">
        <f>D214*'Convergence programme'!$AH$53/100</f>
        <v>2.3589022903147892</v>
      </c>
      <c r="R214" s="100">
        <f>D214*'Convergence programme'!$AR$53/100</f>
        <v>2.6538583093049963</v>
      </c>
      <c r="S214" s="17"/>
      <c r="T214" s="17"/>
      <c r="U214" s="107">
        <f t="shared" si="30"/>
        <v>0</v>
      </c>
      <c r="V214" s="107">
        <f t="shared" si="31"/>
        <v>194.25515125312563</v>
      </c>
      <c r="W214" s="107">
        <f t="shared" si="32"/>
        <v>271.81029773780983</v>
      </c>
      <c r="X214" s="102">
        <f t="shared" si="33"/>
        <v>396.79489846872104</v>
      </c>
      <c r="Y214" s="102">
        <f t="shared" si="34"/>
        <v>515.73482440748103</v>
      </c>
      <c r="Z214" s="102">
        <f t="shared" si="35"/>
        <v>563.89862793955899</v>
      </c>
      <c r="AC214" s="136" t="str">
        <f>C141</f>
        <v>ICDLA</v>
      </c>
      <c r="AD214" s="109">
        <v>2015</v>
      </c>
      <c r="AE214" s="137">
        <v>0</v>
      </c>
      <c r="AF214" s="138"/>
      <c r="AG214" s="88"/>
      <c r="AH214" s="88"/>
      <c r="AI214" s="14"/>
      <c r="AJ214" s="88"/>
      <c r="AK214" s="88"/>
      <c r="AL214" s="88"/>
      <c r="AM214" s="88"/>
      <c r="AN214" s="88"/>
      <c r="AO214" s="88"/>
      <c r="AP214" s="88"/>
      <c r="AQ214" s="88"/>
      <c r="AR214" s="88"/>
      <c r="BA214" s="88"/>
    </row>
    <row r="215" spans="2:53">
      <c r="B215" s="17"/>
      <c r="C215" s="13" t="str">
        <f t="shared" si="40"/>
        <v>IWDTF</v>
      </c>
      <c r="D215" s="95">
        <f t="shared" si="41"/>
        <v>0.28949999999999981</v>
      </c>
      <c r="E215" s="100">
        <f>D215*'Convergence programme'!I$36/100</f>
        <v>0.28391342389890245</v>
      </c>
      <c r="F215" s="100">
        <f>D215*'Convergence programme'!N$36/100</f>
        <v>0.3326865900720698</v>
      </c>
      <c r="G215" s="100">
        <f>D215*'Convergence programme'!S$36/100</f>
        <v>0.36517027119339912</v>
      </c>
      <c r="H215" s="100">
        <f>D215*'Convergence programme'!X$36/100</f>
        <v>0.39678067180591292</v>
      </c>
      <c r="I215" s="100">
        <f>D215*'Convergence programme'!AH$36/100</f>
        <v>0.46062292838440144</v>
      </c>
      <c r="J215" s="100">
        <f>D215*'Convergence programme'!AR$36/100</f>
        <v>0.51560338370083569</v>
      </c>
      <c r="K215" s="101"/>
      <c r="L215" s="17"/>
      <c r="M215" s="100">
        <f>D215*'Convergence programme'!$I$53/100</f>
        <v>0.28391342389890245</v>
      </c>
      <c r="N215" s="100">
        <f>D215*'Convergence programme'!$N$53/100</f>
        <v>0.30155974760360243</v>
      </c>
      <c r="O215" s="100">
        <f>D215*'Convergence programme'!$S$53/100</f>
        <v>0.32161623278353807</v>
      </c>
      <c r="P215" s="100">
        <f>D215*'Convergence programme'!$X$53/100</f>
        <v>0.33319948892735263</v>
      </c>
      <c r="Q215" s="100">
        <f>D215*'Convergence programme'!$AH$53/100</f>
        <v>0.37798318096315503</v>
      </c>
      <c r="R215" s="100">
        <f>D215*'Convergence programme'!$AR$53/100</f>
        <v>0.42524601790214051</v>
      </c>
      <c r="S215" s="17"/>
      <c r="T215" s="17"/>
      <c r="U215" s="107">
        <f t="shared" si="30"/>
        <v>0</v>
      </c>
      <c r="V215" s="107">
        <f t="shared" si="31"/>
        <v>31.126842468467363</v>
      </c>
      <c r="W215" s="107">
        <f t="shared" si="32"/>
        <v>43.55403840986105</v>
      </c>
      <c r="X215" s="102">
        <f t="shared" si="33"/>
        <v>63.581182878560291</v>
      </c>
      <c r="Y215" s="102">
        <f t="shared" si="34"/>
        <v>82.639747421246412</v>
      </c>
      <c r="Z215" s="102">
        <f t="shared" si="35"/>
        <v>90.357365798695184</v>
      </c>
      <c r="AC215" s="136"/>
      <c r="AD215" s="109">
        <v>2020</v>
      </c>
      <c r="AE215" s="137">
        <f>V141</f>
        <v>73.741557462859049</v>
      </c>
      <c r="AF215" s="138"/>
      <c r="AG215" s="88"/>
      <c r="AH215" s="88"/>
      <c r="AI215" s="14"/>
      <c r="AJ215" s="88"/>
      <c r="AK215" s="88"/>
      <c r="AL215" s="88"/>
      <c r="AM215" s="88"/>
      <c r="AN215" s="88"/>
      <c r="AO215" s="88"/>
      <c r="AP215" s="88"/>
      <c r="AQ215" s="88"/>
      <c r="AR215" s="88"/>
      <c r="AZ215" s="88"/>
      <c r="BA215" s="88"/>
    </row>
    <row r="216" spans="2:53">
      <c r="B216" s="17"/>
      <c r="C216" s="13" t="str">
        <f t="shared" si="40"/>
        <v>IWDFL</v>
      </c>
      <c r="D216" s="95">
        <f t="shared" si="41"/>
        <v>0</v>
      </c>
      <c r="E216" s="100">
        <f>D216*'Convergence programme'!I$36/100</f>
        <v>0</v>
      </c>
      <c r="F216" s="100">
        <f>D216*'Convergence programme'!N$36/100</f>
        <v>0</v>
      </c>
      <c r="G216" s="100">
        <f>D216*'Convergence programme'!S$36/100</f>
        <v>0</v>
      </c>
      <c r="H216" s="100">
        <f>D216*'Convergence programme'!X$36/100</f>
        <v>0</v>
      </c>
      <c r="I216" s="100">
        <f>D216*'Convergence programme'!AH$36/100</f>
        <v>0</v>
      </c>
      <c r="J216" s="100">
        <f>D216*'Convergence programme'!AR$36/100</f>
        <v>0</v>
      </c>
      <c r="K216" s="101"/>
      <c r="L216" s="17"/>
      <c r="M216" s="100">
        <f>D216*'Convergence programme'!$I$53/100</f>
        <v>0</v>
      </c>
      <c r="N216" s="100">
        <f>D216*'Convergence programme'!$N$53/100</f>
        <v>0</v>
      </c>
      <c r="O216" s="100">
        <f>D216*'Convergence programme'!$S$53/100</f>
        <v>0</v>
      </c>
      <c r="P216" s="100">
        <f>D216*'Convergence programme'!$X$53/100</f>
        <v>0</v>
      </c>
      <c r="Q216" s="100">
        <f>D216*'Convergence programme'!$AH$53/100</f>
        <v>0</v>
      </c>
      <c r="R216" s="100">
        <f>D216*'Convergence programme'!$AR$53/100</f>
        <v>0</v>
      </c>
      <c r="S216" s="17"/>
      <c r="T216" s="17"/>
      <c r="U216" s="107">
        <f t="shared" si="30"/>
        <v>0</v>
      </c>
      <c r="V216" s="107">
        <f t="shared" si="31"/>
        <v>0</v>
      </c>
      <c r="W216" s="107">
        <f t="shared" si="32"/>
        <v>0</v>
      </c>
      <c r="X216" s="102">
        <f t="shared" si="33"/>
        <v>0</v>
      </c>
      <c r="Y216" s="102">
        <f t="shared" si="34"/>
        <v>0</v>
      </c>
      <c r="Z216" s="102">
        <f t="shared" si="35"/>
        <v>0</v>
      </c>
      <c r="AC216" s="136"/>
      <c r="AD216" s="109">
        <v>2025</v>
      </c>
      <c r="AE216" s="137">
        <f>W141</f>
        <v>202.30378770401504</v>
      </c>
      <c r="AF216" s="138"/>
      <c r="AG216" s="88"/>
      <c r="AH216" s="88"/>
      <c r="AI216" s="14"/>
      <c r="AJ216" s="88"/>
      <c r="AK216" s="88"/>
      <c r="AL216" s="88"/>
      <c r="AM216" s="88"/>
      <c r="AN216" s="88"/>
      <c r="AO216" s="88"/>
      <c r="AP216" s="88"/>
      <c r="AQ216" s="88"/>
      <c r="AR216" s="88"/>
      <c r="AY216" s="88"/>
      <c r="AZ216" s="88"/>
      <c r="BA216" s="88"/>
    </row>
    <row r="217" spans="2:53">
      <c r="B217" s="16"/>
      <c r="C217" s="131" t="e">
        <f>#REF!</f>
        <v>#REF!</v>
      </c>
      <c r="D217" s="95" t="e">
        <f>SUM(#REF!)</f>
        <v>#REF!</v>
      </c>
      <c r="E217" s="103" t="e">
        <f>D217*'Convergence programme'!I$36/100</f>
        <v>#REF!</v>
      </c>
      <c r="F217" s="103" t="e">
        <f>D217*'Convergence programme'!N$36/100</f>
        <v>#REF!</v>
      </c>
      <c r="G217" s="103" t="e">
        <f>D217*'Convergence programme'!S$36/100</f>
        <v>#REF!</v>
      </c>
      <c r="H217" s="103" t="e">
        <f>D217*'Convergence programme'!X$36/100</f>
        <v>#REF!</v>
      </c>
      <c r="I217" s="103" t="e">
        <f>D217*'Convergence programme'!AH$36/100</f>
        <v>#REF!</v>
      </c>
      <c r="J217" s="103" t="e">
        <f>D217*'Convergence programme'!AR$36/100</f>
        <v>#REF!</v>
      </c>
      <c r="K217" s="104"/>
      <c r="L217" s="16"/>
      <c r="M217" s="103" t="e">
        <f>D217*'Convergence programme'!$I$53/100</f>
        <v>#REF!</v>
      </c>
      <c r="N217" s="103" t="e">
        <f>D217*'Convergence programme'!$N$53/100</f>
        <v>#REF!</v>
      </c>
      <c r="O217" s="103" t="e">
        <f>D217*'Convergence programme'!$S$53/100</f>
        <v>#REF!</v>
      </c>
      <c r="P217" s="103" t="e">
        <f>D217*'Convergence programme'!$X$53/100</f>
        <v>#REF!</v>
      </c>
      <c r="Q217" s="103" t="e">
        <f>D217*'Convergence programme'!$AH$53/100</f>
        <v>#REF!</v>
      </c>
      <c r="R217" s="103" t="e">
        <f>D217*'Convergence programme'!$AR$53/100</f>
        <v>#REF!</v>
      </c>
      <c r="S217" s="16"/>
      <c r="T217" s="16"/>
      <c r="U217" s="108" t="e">
        <f t="shared" si="30"/>
        <v>#REF!</v>
      </c>
      <c r="V217" s="108" t="e">
        <f t="shared" si="31"/>
        <v>#REF!</v>
      </c>
      <c r="W217" s="108" t="e">
        <f t="shared" si="32"/>
        <v>#REF!</v>
      </c>
      <c r="X217" s="105" t="e">
        <f t="shared" si="33"/>
        <v>#REF!</v>
      </c>
      <c r="Y217" s="105" t="e">
        <f t="shared" si="34"/>
        <v>#REF!</v>
      </c>
      <c r="Z217" s="105" t="e">
        <f t="shared" si="35"/>
        <v>#REF!</v>
      </c>
      <c r="AC217" s="136"/>
      <c r="AD217" s="109">
        <v>2030</v>
      </c>
      <c r="AE217" s="137">
        <f>X141</f>
        <v>228.39755400780516</v>
      </c>
      <c r="AF217" s="138"/>
      <c r="AG217" s="88"/>
      <c r="AH217" s="88"/>
      <c r="AI217" s="14"/>
      <c r="AJ217" s="88"/>
      <c r="AK217" s="88"/>
      <c r="AL217" s="88"/>
      <c r="AM217" s="88"/>
      <c r="AN217" s="88"/>
      <c r="AO217" s="88"/>
      <c r="AP217" s="88"/>
      <c r="AQ217" s="88"/>
      <c r="AR217" s="88"/>
      <c r="AX217" s="88"/>
      <c r="AY217" s="88"/>
      <c r="AZ217" s="88"/>
      <c r="BA217" s="88"/>
    </row>
    <row r="218" spans="2:53">
      <c r="B218" s="37" t="s">
        <v>220</v>
      </c>
      <c r="C218" s="13" t="str">
        <f t="shared" ref="C218:C224" si="42">H88</f>
        <v>IIDMT</v>
      </c>
      <c r="D218" s="95">
        <f t="shared" ref="D218:D224" si="43">SUM(F88:G88)</f>
        <v>0.53369014760640798</v>
      </c>
      <c r="E218" s="68">
        <f>D218*'Convergence programme'!I$37/100</f>
        <v>0.52339135443193785</v>
      </c>
      <c r="F218" s="68">
        <f>D218*'Convergence programme'!N$37/100</f>
        <v>0.61330416360012296</v>
      </c>
      <c r="G218" s="68">
        <f>D218*'Convergence programme'!S$37/100</f>
        <v>0.67318748163964548</v>
      </c>
      <c r="H218" s="68">
        <f>D218*'Convergence programme'!X$37/100</f>
        <v>0.731460916419577</v>
      </c>
      <c r="I218" s="68">
        <f>D218*'Convergence programme'!AH$37/100</f>
        <v>0.84915343226379025</v>
      </c>
      <c r="J218" s="68">
        <f>D218*'Convergence programme'!AR$37/100</f>
        <v>0.95050931244788461</v>
      </c>
      <c r="M218" s="100">
        <f>D218*'Convergence programme'!$I$53/100</f>
        <v>0.52339135443193785</v>
      </c>
      <c r="N218" s="100">
        <f>D218*'Convergence programme'!$N$54/100</f>
        <v>0.55592216307674558</v>
      </c>
      <c r="O218" s="100">
        <f>D218*'Convergence programme'!$S$54/100</f>
        <v>0.59289607857293058</v>
      </c>
      <c r="P218" s="100">
        <f>D218*'Convergence programme'!$X$54/100</f>
        <v>0.61424968714341499</v>
      </c>
      <c r="Q218" s="100">
        <f>D218*'Convergence programme'!$AH$54/100</f>
        <v>0.69680794349211039</v>
      </c>
      <c r="R218" s="100">
        <f>D218*'Convergence programme'!$AR$54/100</f>
        <v>0.78393647690235146</v>
      </c>
      <c r="U218" s="107">
        <f t="shared" ref="U218:U225" si="44">(E218-M218)*1000</f>
        <v>0</v>
      </c>
      <c r="V218" s="107">
        <f t="shared" ref="V218:V225" si="45">(F218-N218)*1000</f>
        <v>57.382000523377386</v>
      </c>
      <c r="W218" s="107">
        <f t="shared" ref="W218:W225" si="46">(G218-O218)*1000</f>
        <v>80.291403066714892</v>
      </c>
      <c r="X218" s="102">
        <f t="shared" ref="X218:X225" si="47">(H218-P218)*1000</f>
        <v>117.21122927616202</v>
      </c>
      <c r="Y218" s="102">
        <f t="shared" ref="Y218:Y225" si="48">(I218-Q218)*1000</f>
        <v>152.34548877167987</v>
      </c>
      <c r="Z218" s="102">
        <f t="shared" ref="Z218:Z225" si="49">(J218-R218)*1000</f>
        <v>166.57283554553314</v>
      </c>
      <c r="AC218" s="136"/>
      <c r="AD218" s="109">
        <v>2040</v>
      </c>
      <c r="AE218" s="137">
        <f>Y141</f>
        <v>501.0119409091738</v>
      </c>
      <c r="AF218" s="138"/>
      <c r="AG218" s="88"/>
      <c r="AH218" s="88"/>
      <c r="AI218" s="14"/>
      <c r="AJ218" s="88"/>
      <c r="AK218" s="88"/>
      <c r="AL218" s="88"/>
      <c r="AM218" s="88"/>
      <c r="AN218" s="88"/>
      <c r="AO218" s="88"/>
      <c r="AP218" s="88"/>
      <c r="AQ218" s="88"/>
      <c r="AR218" s="88"/>
      <c r="AX218" s="88"/>
      <c r="AY218" s="88"/>
      <c r="AZ218" s="88"/>
      <c r="BA218" s="88"/>
    </row>
    <row r="219" spans="2:53">
      <c r="C219" s="13" t="str">
        <f t="shared" si="42"/>
        <v>IIDHT</v>
      </c>
      <c r="D219" s="95">
        <f t="shared" si="43"/>
        <v>0.1059867025850751</v>
      </c>
      <c r="E219" s="68">
        <f>D219*'Convergence programme'!I$37/100</f>
        <v>0.10394144255158323</v>
      </c>
      <c r="F219" s="68">
        <f>D219*'Convergence programme'!N$37/100</f>
        <v>0.12179742547845002</v>
      </c>
      <c r="G219" s="68">
        <f>D219*'Convergence programme'!S$37/100</f>
        <v>0.13368978558164435</v>
      </c>
      <c r="H219" s="68">
        <f>D219*'Convergence programme'!X$37/100</f>
        <v>0.14526243542037862</v>
      </c>
      <c r="I219" s="68">
        <f>D219*'Convergence programme'!AH$37/100</f>
        <v>0.16863525151828646</v>
      </c>
      <c r="J219" s="68">
        <f>D219*'Convergence programme'!AR$37/100</f>
        <v>0.1887637391369909</v>
      </c>
      <c r="M219" s="100">
        <f>D219*'Convergence programme'!$I$53/100</f>
        <v>0.10394144255158323</v>
      </c>
      <c r="N219" s="100">
        <f>D219*'Convergence programme'!$N$54/100</f>
        <v>0.11040180753331036</v>
      </c>
      <c r="O219" s="100">
        <f>D219*'Convergence programme'!$S$54/100</f>
        <v>0.11774453889658427</v>
      </c>
      <c r="P219" s="100">
        <f>D219*'Convergence programme'!$X$54/100</f>
        <v>0.12198519908270247</v>
      </c>
      <c r="Q219" s="100">
        <f>D219*'Convergence programme'!$AH$54/100</f>
        <v>0.13838062515683094</v>
      </c>
      <c r="R219" s="100">
        <f>D219*'Convergence programme'!$AR$54/100</f>
        <v>0.15568367262480731</v>
      </c>
      <c r="U219" s="107">
        <f t="shared" si="44"/>
        <v>0</v>
      </c>
      <c r="V219" s="107">
        <f t="shared" si="45"/>
        <v>11.395617945139659</v>
      </c>
      <c r="W219" s="107">
        <f t="shared" si="46"/>
        <v>15.945246685060074</v>
      </c>
      <c r="X219" s="102">
        <f t="shared" si="47"/>
        <v>23.277236337676143</v>
      </c>
      <c r="Y219" s="102">
        <f t="shared" si="48"/>
        <v>30.254626361455511</v>
      </c>
      <c r="Z219" s="102">
        <f t="shared" si="49"/>
        <v>33.080066512183592</v>
      </c>
      <c r="AC219" s="136"/>
      <c r="AD219" s="99">
        <v>2050</v>
      </c>
      <c r="AE219" s="137">
        <f>Z141</f>
        <v>818.28765148967091</v>
      </c>
      <c r="AF219" s="138"/>
      <c r="AG219" s="88"/>
      <c r="AH219" s="88"/>
      <c r="AI219" s="14"/>
      <c r="AJ219" s="88"/>
      <c r="AK219" s="88"/>
      <c r="AL219" s="88"/>
      <c r="AM219" s="88"/>
      <c r="AN219" s="88"/>
      <c r="AO219" s="88"/>
      <c r="AP219" s="88"/>
      <c r="AQ219" s="88"/>
      <c r="AR219" s="88"/>
    </row>
    <row r="220" spans="2:53">
      <c r="C220" s="13" t="str">
        <f t="shared" si="42"/>
        <v>IIDRH</v>
      </c>
      <c r="D220" s="95">
        <f t="shared" si="43"/>
        <v>0.2285142228828857</v>
      </c>
      <c r="E220" s="68">
        <f>D220*'Convergence programme'!I$37/100</f>
        <v>0.22410450925138875</v>
      </c>
      <c r="F220" s="68">
        <f>D220*'Convergence programme'!N$37/100</f>
        <v>0.26260316958161051</v>
      </c>
      <c r="G220" s="68">
        <f>D220*'Convergence programme'!S$37/100</f>
        <v>0.28824387130118234</v>
      </c>
      <c r="H220" s="68">
        <f>D220*'Convergence programme'!X$37/100</f>
        <v>0.31319525690044064</v>
      </c>
      <c r="I220" s="68">
        <f>D220*'Convergence programme'!AH$37/100</f>
        <v>0.36358856829637537</v>
      </c>
      <c r="J220" s="68">
        <f>D220*'Convergence programme'!AR$37/100</f>
        <v>0.40698689651876641</v>
      </c>
      <c r="M220" s="100">
        <f>D220*'Convergence programme'!$I$53/100</f>
        <v>0.22410450925138875</v>
      </c>
      <c r="N220" s="100">
        <f>D220*'Convergence programme'!$N$54/100</f>
        <v>0.23803347625698243</v>
      </c>
      <c r="O220" s="100">
        <f>D220*'Convergence programme'!$S$54/100</f>
        <v>0.25386488255976342</v>
      </c>
      <c r="P220" s="100">
        <f>D220*'Convergence programme'!$X$54/100</f>
        <v>0.26300802168293164</v>
      </c>
      <c r="Q220" s="100">
        <f>D220*'Convergence programme'!$AH$54/100</f>
        <v>0.29835762646147351</v>
      </c>
      <c r="R220" s="100">
        <f>D220*'Convergence programme'!$AR$54/100</f>
        <v>0.33566412198600831</v>
      </c>
      <c r="U220" s="107">
        <f t="shared" si="44"/>
        <v>0</v>
      </c>
      <c r="V220" s="107">
        <f t="shared" si="45"/>
        <v>24.569693324628076</v>
      </c>
      <c r="W220" s="107">
        <f t="shared" si="46"/>
        <v>34.378988741418922</v>
      </c>
      <c r="X220" s="102">
        <f t="shared" si="47"/>
        <v>50.187235217509006</v>
      </c>
      <c r="Y220" s="102">
        <f t="shared" si="48"/>
        <v>65.230941834901856</v>
      </c>
      <c r="Z220" s="102">
        <f t="shared" si="49"/>
        <v>71.322774532758089</v>
      </c>
      <c r="AC220" s="136" t="str">
        <f>C142</f>
        <v>ICDEM</v>
      </c>
      <c r="AD220" s="109">
        <v>2015</v>
      </c>
      <c r="AE220" s="137">
        <v>0</v>
      </c>
      <c r="AF220" s="138"/>
      <c r="AG220" s="88"/>
      <c r="AH220" s="88"/>
      <c r="AI220" s="14"/>
      <c r="AJ220" s="88"/>
      <c r="AK220" s="88"/>
      <c r="AL220" s="88"/>
      <c r="AM220" s="88"/>
      <c r="AN220" s="88"/>
      <c r="AO220" s="88"/>
      <c r="AP220" s="88"/>
      <c r="AQ220" s="88"/>
      <c r="AR220" s="88"/>
      <c r="BA220" s="88"/>
    </row>
    <row r="221" spans="2:53">
      <c r="C221" s="13" t="str">
        <f t="shared" si="42"/>
        <v>IIDLA</v>
      </c>
      <c r="D221" s="95">
        <f t="shared" si="43"/>
        <v>0.3302668349213046</v>
      </c>
      <c r="E221" s="68">
        <f>D221*'Convergence programme'!I$37/100</f>
        <v>0.32389356788518564</v>
      </c>
      <c r="F221" s="68">
        <f>D221*'Convergence programme'!N$37/100</f>
        <v>0.37953487780263928</v>
      </c>
      <c r="G221" s="68">
        <f>D221*'Convergence programme'!S$37/100</f>
        <v>0.41659284861622958</v>
      </c>
      <c r="H221" s="68">
        <f>D221*'Convergence programme'!X$37/100</f>
        <v>0.45265456523415493</v>
      </c>
      <c r="I221" s="68">
        <f>D221*'Convergence programme'!AH$37/100</f>
        <v>0.52548696597478106</v>
      </c>
      <c r="J221" s="68">
        <f>D221*'Convergence programme'!AR$37/100</f>
        <v>0.58820966359098481</v>
      </c>
      <c r="M221" s="100">
        <f>D221*'Convergence programme'!$I$53/100</f>
        <v>0.32389356788518564</v>
      </c>
      <c r="N221" s="100">
        <f>D221*'Convergence programme'!$N$54/100</f>
        <v>0.34402481305944499</v>
      </c>
      <c r="O221" s="100">
        <f>D221*'Convergence programme'!$S$54/100</f>
        <v>0.36690561402671051</v>
      </c>
      <c r="P221" s="100">
        <f>D221*'Convergence programme'!$X$54/100</f>
        <v>0.38012000209130603</v>
      </c>
      <c r="Q221" s="100">
        <f>D221*'Convergence programme'!$AH$54/100</f>
        <v>0.43121004777267019</v>
      </c>
      <c r="R221" s="100">
        <f>D221*'Convergence programme'!$AR$54/100</f>
        <v>0.48512834678904482</v>
      </c>
      <c r="U221" s="107">
        <f t="shared" si="44"/>
        <v>0</v>
      </c>
      <c r="V221" s="107">
        <f t="shared" si="45"/>
        <v>35.510064743194292</v>
      </c>
      <c r="W221" s="107">
        <f t="shared" si="46"/>
        <v>49.687234589519072</v>
      </c>
      <c r="X221" s="102">
        <f t="shared" si="47"/>
        <v>72.534563142848896</v>
      </c>
      <c r="Y221" s="102">
        <f t="shared" si="48"/>
        <v>94.276918202110878</v>
      </c>
      <c r="Z221" s="102">
        <f t="shared" si="49"/>
        <v>103.08131680193999</v>
      </c>
      <c r="AC221" s="136"/>
      <c r="AD221" s="109">
        <v>2020</v>
      </c>
      <c r="AE221" s="137">
        <f>V142</f>
        <v>885.71439790768022</v>
      </c>
      <c r="AF221" s="138"/>
      <c r="AG221" s="88"/>
      <c r="AH221" s="88"/>
      <c r="AI221" s="14"/>
      <c r="AJ221" s="88"/>
      <c r="AK221" s="88"/>
      <c r="AL221" s="88"/>
      <c r="AM221" s="88"/>
      <c r="AN221" s="88"/>
      <c r="AO221" s="88"/>
      <c r="AP221" s="88"/>
      <c r="AQ221" s="88"/>
      <c r="AR221" s="88"/>
      <c r="AZ221" s="88"/>
      <c r="BA221" s="88"/>
    </row>
    <row r="222" spans="2:53">
      <c r="C222" s="13" t="str">
        <f t="shared" si="42"/>
        <v>IIDEM</v>
      </c>
      <c r="D222" s="95">
        <f t="shared" si="43"/>
        <v>1.4313770722172301</v>
      </c>
      <c r="E222" s="100">
        <f>D222*'Convergence programme'!I$37/100</f>
        <v>1.4037553211177223</v>
      </c>
      <c r="F222" s="100">
        <f>D222*'Convergence programme'!N$37/100</f>
        <v>1.6449048610131032</v>
      </c>
      <c r="G222" s="100">
        <f>D222*'Convergence programme'!S$37/100</f>
        <v>1.8055141749277375</v>
      </c>
      <c r="H222" s="100">
        <f>D222*'Convergence programme'!X$37/100</f>
        <v>1.9618057213192872</v>
      </c>
      <c r="I222" s="100">
        <f>D222*'Convergence programme'!AH$37/100</f>
        <v>2.2774614805768283</v>
      </c>
      <c r="J222" s="100">
        <f>D222*'Convergence programme'!AR$37/100</f>
        <v>2.5493017678307419</v>
      </c>
      <c r="M222" s="100">
        <f>D222*'Convergence programme'!$I$53/100</f>
        <v>1.4037553211177223</v>
      </c>
      <c r="N222" s="100">
        <f>D222*'Convergence programme'!$N$54/100</f>
        <v>1.4910041748649798</v>
      </c>
      <c r="O222" s="100">
        <f>D222*'Convergence programme'!$S$54/100</f>
        <v>1.5901696084947707</v>
      </c>
      <c r="P222" s="100">
        <f>D222*'Convergence programme'!$X$54/100</f>
        <v>1.6474407907603166</v>
      </c>
      <c r="Q222" s="100">
        <f>D222*'Convergence programme'!$AH$54/100</f>
        <v>1.8688651430549108</v>
      </c>
      <c r="R222" s="100">
        <f>D222*'Convergence programme'!$AR$54/100</f>
        <v>2.1025471505243596</v>
      </c>
      <c r="U222" s="107">
        <f t="shared" si="44"/>
        <v>0</v>
      </c>
      <c r="V222" s="107">
        <f t="shared" si="45"/>
        <v>153.90068614812336</v>
      </c>
      <c r="W222" s="107">
        <f t="shared" si="46"/>
        <v>215.34456643296673</v>
      </c>
      <c r="X222" s="102">
        <f t="shared" si="47"/>
        <v>314.36493055897063</v>
      </c>
      <c r="Y222" s="102">
        <f t="shared" si="48"/>
        <v>408.59633752191746</v>
      </c>
      <c r="Z222" s="102">
        <f t="shared" si="49"/>
        <v>446.75461730638233</v>
      </c>
      <c r="AC222" s="136"/>
      <c r="AD222" s="109">
        <v>2025</v>
      </c>
      <c r="AE222" s="137">
        <f>W142</f>
        <v>2429.8832800073951</v>
      </c>
      <c r="AF222" s="138"/>
      <c r="AG222" s="88"/>
      <c r="AH222" s="88"/>
      <c r="AI222" s="14"/>
      <c r="AJ222" s="88"/>
      <c r="AK222" s="88"/>
      <c r="AL222" s="88"/>
      <c r="AM222" s="88"/>
      <c r="AN222" s="88"/>
      <c r="AO222" s="88"/>
      <c r="AP222" s="88"/>
      <c r="AQ222" s="88"/>
      <c r="AR222" s="88"/>
      <c r="AY222" s="88"/>
      <c r="AZ222" s="88"/>
      <c r="BA222" s="88"/>
    </row>
    <row r="223" spans="2:53">
      <c r="B223" s="17"/>
      <c r="C223" s="13" t="str">
        <f t="shared" si="42"/>
        <v>IIDTF</v>
      </c>
      <c r="D223" s="95">
        <f t="shared" si="43"/>
        <v>0</v>
      </c>
      <c r="E223" s="100">
        <f>D223*'Convergence programme'!I$37/100</f>
        <v>0</v>
      </c>
      <c r="F223" s="100">
        <f>D223*'Convergence programme'!N$37/100</f>
        <v>0</v>
      </c>
      <c r="G223" s="100">
        <f>D223*'Convergence programme'!S$37/100</f>
        <v>0</v>
      </c>
      <c r="H223" s="100">
        <f>D223*'Convergence programme'!X$37/100</f>
        <v>0</v>
      </c>
      <c r="I223" s="100">
        <f>D223*'Convergence programme'!AH$37/100</f>
        <v>0</v>
      </c>
      <c r="J223" s="100">
        <f>D223*'Convergence programme'!AR$37/100</f>
        <v>0</v>
      </c>
      <c r="K223" s="101"/>
      <c r="L223" s="17"/>
      <c r="M223" s="100">
        <f>D223*'Convergence programme'!$I$53/100</f>
        <v>0</v>
      </c>
      <c r="N223" s="100">
        <f>D223*'Convergence programme'!$N$54/100</f>
        <v>0</v>
      </c>
      <c r="O223" s="100">
        <f>D223*'Convergence programme'!$S$54/100</f>
        <v>0</v>
      </c>
      <c r="P223" s="100">
        <f>D223*'Convergence programme'!$X$54/100</f>
        <v>0</v>
      </c>
      <c r="Q223" s="100">
        <f>D223*'Convergence programme'!$AH$54/100</f>
        <v>0</v>
      </c>
      <c r="R223" s="100">
        <f>D223*'Convergence programme'!$AR$54/100</f>
        <v>0</v>
      </c>
      <c r="S223" s="17"/>
      <c r="T223" s="17"/>
      <c r="U223" s="107">
        <f t="shared" si="44"/>
        <v>0</v>
      </c>
      <c r="V223" s="107">
        <f t="shared" si="45"/>
        <v>0</v>
      </c>
      <c r="W223" s="107">
        <f t="shared" si="46"/>
        <v>0</v>
      </c>
      <c r="X223" s="102">
        <f t="shared" si="47"/>
        <v>0</v>
      </c>
      <c r="Y223" s="102">
        <f t="shared" si="48"/>
        <v>0</v>
      </c>
      <c r="Z223" s="102">
        <f t="shared" si="49"/>
        <v>0</v>
      </c>
      <c r="AC223" s="136"/>
      <c r="AD223" s="109">
        <v>2030</v>
      </c>
      <c r="AE223" s="137">
        <f>X142</f>
        <v>2743.2971175513858</v>
      </c>
      <c r="AF223" s="138"/>
      <c r="AG223" s="88"/>
      <c r="AH223" s="88"/>
      <c r="AI223" s="14"/>
      <c r="AJ223" s="88"/>
      <c r="AK223" s="88"/>
      <c r="AL223" s="88"/>
      <c r="AM223" s="88"/>
      <c r="AN223" s="88"/>
      <c r="AO223" s="88"/>
      <c r="AP223" s="88"/>
      <c r="AQ223" s="88"/>
      <c r="AR223" s="88"/>
      <c r="AX223" s="88"/>
      <c r="AY223" s="88"/>
      <c r="AZ223" s="88"/>
      <c r="BA223" s="88"/>
    </row>
    <row r="224" spans="2:53">
      <c r="B224" s="17"/>
      <c r="C224" s="13" t="str">
        <f t="shared" si="42"/>
        <v>IIDFL</v>
      </c>
      <c r="D224" s="95">
        <f t="shared" si="43"/>
        <v>3.4636041107264988E-2</v>
      </c>
      <c r="E224" s="100">
        <f>D224*'Convergence programme'!I$37/100</f>
        <v>3.3967658103857483E-2</v>
      </c>
      <c r="F224" s="100">
        <f>D224*'Convergence programme'!N$37/100</f>
        <v>3.9802923694549339E-2</v>
      </c>
      <c r="G224" s="100">
        <f>D224*'Convergence programme'!S$37/100</f>
        <v>4.3689300601746757E-2</v>
      </c>
      <c r="H224" s="100">
        <f>D224*'Convergence programme'!X$37/100</f>
        <v>4.7471197441236013E-2</v>
      </c>
      <c r="I224" s="100">
        <f>D224*'Convergence programme'!AH$37/100</f>
        <v>5.5109342599208688E-2</v>
      </c>
      <c r="J224" s="100">
        <f>D224*'Convergence programme'!AR$37/100</f>
        <v>6.1687253861509771E-2</v>
      </c>
      <c r="K224" s="101"/>
      <c r="L224" s="17"/>
      <c r="M224" s="100">
        <f>D224*'Convergence programme'!$I$53/100</f>
        <v>3.3967658103857483E-2</v>
      </c>
      <c r="N224" s="100">
        <f>D224*'Convergence programme'!$N$54/100</f>
        <v>3.607888018754693E-2</v>
      </c>
      <c r="O224" s="100">
        <f>D224*'Convergence programme'!$S$54/100</f>
        <v>3.8478456163918262E-2</v>
      </c>
      <c r="P224" s="100">
        <f>D224*'Convergence programme'!$X$54/100</f>
        <v>3.9864287376191632E-2</v>
      </c>
      <c r="Q224" s="100">
        <f>D224*'Convergence programme'!$AH$54/100</f>
        <v>4.5222248682882993E-2</v>
      </c>
      <c r="R224" s="100">
        <f>D224*'Convergence programme'!$AR$54/100</f>
        <v>5.0876817121793746E-2</v>
      </c>
      <c r="S224" s="17"/>
      <c r="T224" s="17"/>
      <c r="U224" s="107">
        <f t="shared" si="44"/>
        <v>0</v>
      </c>
      <c r="V224" s="107">
        <f t="shared" si="45"/>
        <v>3.7240435070024085</v>
      </c>
      <c r="W224" s="107">
        <f t="shared" si="46"/>
        <v>5.210844437828495</v>
      </c>
      <c r="X224" s="102">
        <f t="shared" si="47"/>
        <v>7.6069100650443815</v>
      </c>
      <c r="Y224" s="102">
        <f t="shared" si="48"/>
        <v>9.8870939163256963</v>
      </c>
      <c r="Z224" s="102">
        <f t="shared" si="49"/>
        <v>10.810436739716025</v>
      </c>
      <c r="AC224" s="136"/>
      <c r="AD224" s="109">
        <v>2040</v>
      </c>
      <c r="AE224" s="137">
        <f>Y142</f>
        <v>6017.6853439857505</v>
      </c>
      <c r="AF224" s="138"/>
      <c r="AG224" s="88"/>
      <c r="AH224" s="88"/>
      <c r="AI224" s="14"/>
      <c r="AJ224" s="88"/>
      <c r="AK224" s="88"/>
      <c r="AL224" s="88"/>
      <c r="AM224" s="88"/>
      <c r="AN224" s="88"/>
      <c r="AO224" s="88"/>
      <c r="AP224" s="88"/>
      <c r="AQ224" s="88"/>
      <c r="AR224" s="88"/>
      <c r="AX224" s="88"/>
      <c r="AY224" s="88"/>
      <c r="AZ224" s="88"/>
      <c r="BA224" s="88"/>
    </row>
    <row r="225" spans="2:53">
      <c r="B225" s="16"/>
      <c r="C225" s="131" t="e">
        <f>#REF!</f>
        <v>#REF!</v>
      </c>
      <c r="D225" s="95" t="e">
        <f>SUM(#REF!)</f>
        <v>#REF!</v>
      </c>
      <c r="E225" s="103" t="e">
        <f>D225*'Convergence programme'!I$37/100</f>
        <v>#REF!</v>
      </c>
      <c r="F225" s="103" t="e">
        <f>D225*'Convergence programme'!N$37/100</f>
        <v>#REF!</v>
      </c>
      <c r="G225" s="103" t="e">
        <f>D225*'Convergence programme'!S$37/100</f>
        <v>#REF!</v>
      </c>
      <c r="H225" s="103" t="e">
        <f>D225*'Convergence programme'!X$37/100</f>
        <v>#REF!</v>
      </c>
      <c r="I225" s="103" t="e">
        <f>D225*'Convergence programme'!AH$37/100</f>
        <v>#REF!</v>
      </c>
      <c r="J225" s="103" t="e">
        <f>D225*'Convergence programme'!AR$37/100</f>
        <v>#REF!</v>
      </c>
      <c r="K225" s="104"/>
      <c r="L225" s="16"/>
      <c r="M225" s="103" t="e">
        <f>D225*'Convergence programme'!$I$53/100</f>
        <v>#REF!</v>
      </c>
      <c r="N225" s="103" t="e">
        <f>D225*'Convergence programme'!$N$54/100</f>
        <v>#REF!</v>
      </c>
      <c r="O225" s="103" t="e">
        <f>D225*'Convergence programme'!$S$54/100</f>
        <v>#REF!</v>
      </c>
      <c r="P225" s="103" t="e">
        <f>D225*'Convergence programme'!$X$54/100</f>
        <v>#REF!</v>
      </c>
      <c r="Q225" s="103" t="e">
        <f>D225*'Convergence programme'!$AH$54/100</f>
        <v>#REF!</v>
      </c>
      <c r="R225" s="103" t="e">
        <f>D225*'Convergence programme'!$AR$54/100</f>
        <v>#REF!</v>
      </c>
      <c r="S225" s="16"/>
      <c r="T225" s="16"/>
      <c r="U225" s="108" t="e">
        <f t="shared" si="44"/>
        <v>#REF!</v>
      </c>
      <c r="V225" s="108" t="e">
        <f t="shared" si="45"/>
        <v>#REF!</v>
      </c>
      <c r="W225" s="108" t="e">
        <f t="shared" si="46"/>
        <v>#REF!</v>
      </c>
      <c r="X225" s="105" t="e">
        <f t="shared" si="47"/>
        <v>#REF!</v>
      </c>
      <c r="Y225" s="105" t="e">
        <f t="shared" si="48"/>
        <v>#REF!</v>
      </c>
      <c r="Z225" s="105" t="e">
        <f t="shared" si="49"/>
        <v>#REF!</v>
      </c>
      <c r="AC225" s="136"/>
      <c r="AD225" s="99">
        <v>2050</v>
      </c>
      <c r="AE225" s="137">
        <f>Z142</f>
        <v>9828.5034855618251</v>
      </c>
      <c r="AF225" s="138"/>
      <c r="AG225" s="88"/>
      <c r="AH225" s="88"/>
      <c r="AI225" s="14"/>
      <c r="AJ225" s="88"/>
      <c r="AK225" s="88"/>
      <c r="AL225" s="88"/>
      <c r="AM225" s="88"/>
      <c r="AN225" s="88"/>
      <c r="AO225" s="88"/>
      <c r="AP225" s="88"/>
      <c r="AQ225" s="88"/>
      <c r="AR225" s="88"/>
    </row>
    <row r="226" spans="2:53">
      <c r="C226" s="13"/>
      <c r="AC226" s="136" t="str">
        <f>C143</f>
        <v>ICDTF</v>
      </c>
      <c r="AD226" s="109">
        <v>2015</v>
      </c>
      <c r="AE226" s="137">
        <f>U143</f>
        <v>0</v>
      </c>
      <c r="AF226" s="138"/>
      <c r="AG226" s="88"/>
      <c r="AH226" s="88"/>
      <c r="AI226" s="14"/>
      <c r="AJ226" s="88"/>
      <c r="AK226" s="88"/>
      <c r="AL226" s="88"/>
      <c r="AM226" s="88"/>
      <c r="AN226" s="88"/>
      <c r="AO226" s="88"/>
      <c r="AP226" s="88"/>
      <c r="AQ226" s="88"/>
      <c r="AR226" s="88"/>
      <c r="BA226" s="88"/>
    </row>
    <row r="227" spans="2:53">
      <c r="AC227" s="136"/>
      <c r="AD227" s="109">
        <v>2020</v>
      </c>
      <c r="AE227" s="137">
        <f>V143</f>
        <v>0</v>
      </c>
      <c r="AF227" s="138"/>
      <c r="AG227" s="88"/>
      <c r="AH227" s="88"/>
      <c r="AI227" s="14"/>
      <c r="AJ227" s="88"/>
      <c r="AK227" s="88"/>
      <c r="AL227" s="88"/>
      <c r="AM227" s="88"/>
      <c r="AN227" s="88"/>
      <c r="AO227" s="88"/>
      <c r="AP227" s="88"/>
      <c r="AQ227" s="88"/>
      <c r="AR227" s="88"/>
      <c r="AZ227" s="88"/>
      <c r="BA227" s="88"/>
    </row>
    <row r="228" spans="2:53">
      <c r="AC228" s="136"/>
      <c r="AD228" s="109">
        <v>2025</v>
      </c>
      <c r="AE228" s="137">
        <f>W143</f>
        <v>0</v>
      </c>
      <c r="AF228" s="138"/>
      <c r="AG228" s="88"/>
      <c r="AH228" s="88"/>
      <c r="AI228" s="14"/>
      <c r="AJ228" s="88"/>
      <c r="AK228" s="88"/>
      <c r="AL228" s="88"/>
      <c r="AM228" s="88"/>
      <c r="AN228" s="88"/>
      <c r="AO228" s="88"/>
      <c r="AP228" s="88"/>
      <c r="AQ228" s="88"/>
      <c r="AR228" s="88"/>
      <c r="AY228" s="88"/>
      <c r="AZ228" s="88"/>
      <c r="BA228" s="88"/>
    </row>
    <row r="229" spans="2:53">
      <c r="AC229" s="136"/>
      <c r="AD229" s="109">
        <v>2030</v>
      </c>
      <c r="AE229" s="137">
        <f>X143</f>
        <v>0</v>
      </c>
      <c r="AF229" s="138"/>
      <c r="AG229" s="88"/>
      <c r="AH229" s="88"/>
      <c r="AI229" s="14"/>
      <c r="AJ229" s="88"/>
      <c r="AK229" s="88"/>
      <c r="AL229" s="88"/>
      <c r="AM229" s="88"/>
      <c r="AN229" s="88"/>
      <c r="AO229" s="88"/>
      <c r="AP229" s="88"/>
      <c r="AQ229" s="88"/>
      <c r="AR229" s="88"/>
      <c r="AX229" s="88"/>
      <c r="AY229" s="88"/>
      <c r="AZ229" s="88"/>
      <c r="BA229" s="88"/>
    </row>
    <row r="230" spans="2:53">
      <c r="AC230" s="136"/>
      <c r="AD230" s="109">
        <v>2040</v>
      </c>
      <c r="AE230" s="137">
        <f>Y143</f>
        <v>0</v>
      </c>
      <c r="AF230" s="138"/>
      <c r="AG230" s="88"/>
      <c r="AH230" s="88"/>
      <c r="AI230" s="14"/>
      <c r="AJ230" s="88"/>
      <c r="AK230" s="88"/>
      <c r="AL230" s="88"/>
      <c r="AM230" s="88"/>
      <c r="AN230" s="88"/>
      <c r="AO230" s="88"/>
      <c r="AP230" s="88"/>
      <c r="AQ230" s="88"/>
      <c r="AR230" s="88"/>
      <c r="AX230" s="88"/>
      <c r="AY230" s="88"/>
      <c r="AZ230" s="88"/>
      <c r="BA230" s="88"/>
    </row>
    <row r="231" spans="2:53">
      <c r="AC231" s="136"/>
      <c r="AD231" s="99">
        <v>2050</v>
      </c>
      <c r="AE231" s="137">
        <f>Z143</f>
        <v>0</v>
      </c>
      <c r="AF231" s="138"/>
      <c r="AG231" s="88"/>
      <c r="AH231" s="88"/>
      <c r="AI231" s="14"/>
      <c r="AJ231" s="88"/>
      <c r="AK231" s="88"/>
      <c r="AL231" s="88"/>
      <c r="AM231" s="88"/>
      <c r="AN231" s="88"/>
      <c r="AO231" s="88"/>
      <c r="AP231" s="88"/>
      <c r="AQ231" s="88"/>
      <c r="AR231" s="88"/>
    </row>
    <row r="232" spans="2:53">
      <c r="AC232" s="136" t="str">
        <f>C146</f>
        <v>IGDMT</v>
      </c>
      <c r="AD232" s="109">
        <v>2015</v>
      </c>
      <c r="AE232" s="137">
        <f>U146</f>
        <v>0</v>
      </c>
      <c r="AF232" s="138" t="str">
        <f>B146</f>
        <v>Glass&amp;Concrete</v>
      </c>
      <c r="AG232" s="88"/>
      <c r="AH232" s="88"/>
      <c r="AI232" s="14"/>
      <c r="AJ232" s="88"/>
      <c r="AK232" s="88"/>
      <c r="AL232" s="88"/>
      <c r="AM232" s="88"/>
      <c r="AN232" s="88"/>
      <c r="AO232" s="88"/>
      <c r="AP232" s="88"/>
      <c r="AQ232" s="88"/>
      <c r="AR232" s="88"/>
      <c r="BA232" s="88"/>
    </row>
    <row r="233" spans="2:53">
      <c r="AC233" s="136"/>
      <c r="AD233" s="109">
        <v>2020</v>
      </c>
      <c r="AE233" s="137">
        <f>V146</f>
        <v>199.4510374234948</v>
      </c>
      <c r="AF233" s="138"/>
      <c r="AG233" s="88"/>
      <c r="AH233" s="88"/>
      <c r="AI233" s="14"/>
      <c r="AJ233" s="88"/>
      <c r="AK233" s="88"/>
      <c r="AL233" s="88"/>
      <c r="AM233" s="88"/>
      <c r="AN233" s="88"/>
      <c r="AO233" s="88"/>
      <c r="AP233" s="88"/>
      <c r="AQ233" s="88"/>
      <c r="AR233" s="88"/>
      <c r="AZ233" s="88"/>
      <c r="BA233" s="88"/>
    </row>
    <row r="234" spans="2:53">
      <c r="AC234" s="136"/>
      <c r="AD234" s="109">
        <v>2025</v>
      </c>
      <c r="AE234" s="137">
        <f>W146</f>
        <v>222.51393101992977</v>
      </c>
      <c r="AF234" s="138"/>
      <c r="AG234" s="88"/>
      <c r="AH234" s="88"/>
      <c r="AI234" s="14"/>
      <c r="AJ234" s="88"/>
      <c r="AK234" s="88"/>
      <c r="AL234" s="88"/>
      <c r="AM234" s="88"/>
      <c r="AN234" s="88"/>
      <c r="AO234" s="88"/>
      <c r="AP234" s="88"/>
      <c r="AQ234" s="88"/>
      <c r="AR234" s="88"/>
      <c r="AY234" s="88"/>
      <c r="AZ234" s="88"/>
      <c r="BA234" s="88"/>
    </row>
    <row r="235" spans="2:53">
      <c r="AC235" s="136"/>
      <c r="AD235" s="109">
        <v>2030</v>
      </c>
      <c r="AE235" s="137">
        <f>X146</f>
        <v>173.83546613266799</v>
      </c>
      <c r="AF235" s="138"/>
      <c r="AG235" s="88"/>
      <c r="AH235" s="88"/>
      <c r="AI235" s="14"/>
      <c r="AJ235" s="88"/>
      <c r="AK235" s="88"/>
      <c r="AL235" s="88"/>
      <c r="AM235" s="88"/>
      <c r="AN235" s="88"/>
      <c r="AO235" s="88"/>
      <c r="AP235" s="88"/>
      <c r="AQ235" s="88"/>
      <c r="AR235" s="88"/>
      <c r="AX235" s="88"/>
      <c r="AY235" s="88"/>
      <c r="AZ235" s="88"/>
      <c r="BA235" s="88"/>
    </row>
    <row r="236" spans="2:53">
      <c r="AC236" s="136"/>
      <c r="AD236" s="109">
        <v>2040</v>
      </c>
      <c r="AE236" s="137">
        <f>Y146</f>
        <v>54.343154401303991</v>
      </c>
      <c r="AF236" s="138"/>
      <c r="AG236" s="88"/>
      <c r="AH236" s="88"/>
      <c r="AI236" s="14"/>
      <c r="AJ236" s="88"/>
      <c r="AK236" s="88"/>
      <c r="AL236" s="88"/>
      <c r="AM236" s="88"/>
      <c r="AN236" s="88"/>
      <c r="AO236" s="88"/>
      <c r="AP236" s="88"/>
      <c r="AQ236" s="88"/>
      <c r="AR236" s="88"/>
      <c r="AX236" s="88"/>
      <c r="AY236" s="88"/>
      <c r="AZ236" s="88"/>
      <c r="BA236" s="88"/>
    </row>
    <row r="237" spans="2:53">
      <c r="AC237" s="136"/>
      <c r="AD237" s="99">
        <v>2050</v>
      </c>
      <c r="AE237" s="137">
        <f>Z146</f>
        <v>224.00811182534852</v>
      </c>
      <c r="AF237" s="138"/>
      <c r="AG237" s="88"/>
      <c r="AH237" s="88"/>
      <c r="AI237" s="14"/>
      <c r="AJ237" s="88"/>
      <c r="AK237" s="88"/>
      <c r="AL237" s="88"/>
      <c r="AM237" s="88"/>
      <c r="AN237" s="88"/>
      <c r="AO237" s="88"/>
      <c r="AP237" s="88"/>
      <c r="AQ237" s="88"/>
      <c r="AR237" s="88"/>
    </row>
    <row r="238" spans="2:53">
      <c r="AC238" s="136" t="str">
        <f>C147</f>
        <v>IGDHT</v>
      </c>
      <c r="AD238" s="109">
        <v>2015</v>
      </c>
      <c r="AE238" s="137">
        <f>U147</f>
        <v>0</v>
      </c>
      <c r="AF238" s="138"/>
      <c r="AG238" s="88"/>
      <c r="AH238" s="88"/>
      <c r="AI238" s="14"/>
      <c r="AJ238" s="88"/>
      <c r="AK238" s="88"/>
      <c r="AL238" s="88"/>
      <c r="AM238" s="88"/>
      <c r="AN238" s="88"/>
      <c r="AO238" s="88"/>
      <c r="AP238" s="88"/>
      <c r="AQ238" s="88"/>
      <c r="AR238" s="88"/>
      <c r="BA238" s="88"/>
    </row>
    <row r="239" spans="2:53">
      <c r="AC239" s="136"/>
      <c r="AD239" s="109">
        <v>2020</v>
      </c>
      <c r="AE239" s="137">
        <f>V147</f>
        <v>195.67768505438553</v>
      </c>
      <c r="AF239" s="138"/>
      <c r="AG239" s="88"/>
      <c r="AH239" s="88"/>
      <c r="AI239" s="14"/>
      <c r="AJ239" s="88"/>
      <c r="AK239" s="88"/>
      <c r="AL239" s="88"/>
      <c r="AM239" s="88"/>
      <c r="AN239" s="88"/>
      <c r="AO239" s="88"/>
      <c r="AP239" s="88"/>
      <c r="AQ239" s="88"/>
      <c r="AR239" s="88"/>
      <c r="AZ239" s="88"/>
      <c r="BA239" s="88"/>
    </row>
    <row r="240" spans="2:53">
      <c r="AC240" s="136"/>
      <c r="AD240" s="109">
        <v>2025</v>
      </c>
      <c r="AE240" s="137">
        <f>W147</f>
        <v>218.30425891383288</v>
      </c>
      <c r="AF240" s="138"/>
      <c r="AG240" s="88"/>
      <c r="AH240" s="88"/>
      <c r="AI240" s="14"/>
      <c r="AJ240" s="88"/>
      <c r="AK240" s="88"/>
      <c r="AL240" s="88"/>
      <c r="AM240" s="88"/>
      <c r="AN240" s="88"/>
      <c r="AO240" s="88"/>
      <c r="AP240" s="88"/>
      <c r="AQ240" s="88"/>
      <c r="AR240" s="88"/>
      <c r="AY240" s="88"/>
      <c r="AZ240" s="88"/>
      <c r="BA240" s="88"/>
    </row>
    <row r="241" spans="29:53">
      <c r="AC241" s="136"/>
      <c r="AD241" s="109">
        <v>2030</v>
      </c>
      <c r="AE241" s="137">
        <f>X147</f>
        <v>170.54672681879745</v>
      </c>
      <c r="AF241" s="138"/>
      <c r="AG241" s="88"/>
      <c r="AH241" s="88"/>
      <c r="AI241" s="14"/>
      <c r="AJ241" s="88"/>
      <c r="AK241" s="88"/>
      <c r="AL241" s="88"/>
      <c r="AM241" s="88"/>
      <c r="AN241" s="88"/>
      <c r="AO241" s="88"/>
      <c r="AP241" s="88"/>
      <c r="AQ241" s="88"/>
      <c r="AR241" s="88"/>
      <c r="AX241" s="88"/>
      <c r="AY241" s="88"/>
      <c r="AZ241" s="88"/>
      <c r="BA241" s="88"/>
    </row>
    <row r="242" spans="29:53">
      <c r="AC242" s="136"/>
      <c r="AD242" s="109">
        <v>2040</v>
      </c>
      <c r="AE242" s="137">
        <f>Y147</f>
        <v>53.315053103592632</v>
      </c>
      <c r="AF242" s="138"/>
      <c r="AG242" s="88"/>
      <c r="AH242" s="88"/>
      <c r="AI242" s="14"/>
      <c r="AJ242" s="88"/>
      <c r="AK242" s="88"/>
      <c r="AL242" s="88"/>
      <c r="AM242" s="88"/>
      <c r="AN242" s="88"/>
      <c r="AO242" s="88"/>
      <c r="AP242" s="88"/>
      <c r="AQ242" s="88"/>
      <c r="AR242" s="88"/>
      <c r="AX242" s="88"/>
      <c r="AY242" s="88"/>
      <c r="AZ242" s="88"/>
      <c r="BA242" s="88"/>
    </row>
    <row r="243" spans="29:53">
      <c r="AC243" s="136"/>
      <c r="AD243" s="99">
        <v>2050</v>
      </c>
      <c r="AE243" s="137">
        <f>Z147</f>
        <v>219.77017177562576</v>
      </c>
      <c r="AF243" s="138"/>
      <c r="AG243" s="88"/>
      <c r="AH243" s="88"/>
      <c r="AI243" s="14"/>
      <c r="AJ243" s="88"/>
      <c r="AK243" s="88"/>
      <c r="AL243" s="88"/>
      <c r="AM243" s="88"/>
      <c r="AN243" s="88"/>
      <c r="AO243" s="88"/>
      <c r="AP243" s="88"/>
      <c r="AQ243" s="88"/>
      <c r="AR243" s="88"/>
    </row>
    <row r="244" spans="29:53">
      <c r="AC244" s="136" t="str">
        <f>C148</f>
        <v>IGDRH</v>
      </c>
      <c r="AD244" s="109">
        <v>2015</v>
      </c>
      <c r="AE244" s="137">
        <f>U148</f>
        <v>0</v>
      </c>
      <c r="AF244" s="138"/>
      <c r="AG244" s="88"/>
      <c r="AH244" s="88"/>
      <c r="AI244" s="14"/>
      <c r="AJ244" s="88"/>
      <c r="AK244" s="88"/>
      <c r="AL244" s="88"/>
      <c r="AM244" s="88"/>
      <c r="AN244" s="88"/>
      <c r="AO244" s="88"/>
      <c r="AP244" s="88"/>
      <c r="AQ244" s="88"/>
      <c r="AR244" s="88"/>
      <c r="BA244" s="88"/>
    </row>
    <row r="245" spans="29:53">
      <c r="AC245" s="136"/>
      <c r="AD245" s="109">
        <v>2020</v>
      </c>
      <c r="AE245" s="137">
        <f>V148</f>
        <v>3.7502066364138926</v>
      </c>
      <c r="AF245" s="138"/>
      <c r="AG245" s="88"/>
      <c r="AH245" s="88"/>
      <c r="AI245" s="14"/>
      <c r="AJ245" s="88"/>
      <c r="AK245" s="88"/>
      <c r="AL245" s="88"/>
      <c r="AM245" s="88"/>
      <c r="AN245" s="88"/>
      <c r="AO245" s="88"/>
      <c r="AP245" s="88"/>
      <c r="AQ245" s="88"/>
      <c r="AR245" s="88"/>
      <c r="AZ245" s="88"/>
      <c r="BA245" s="88"/>
    </row>
    <row r="246" spans="29:53">
      <c r="AC246" s="136"/>
      <c r="AD246" s="109">
        <v>2025</v>
      </c>
      <c r="AE246" s="137">
        <f>W148</f>
        <v>4.1838499893768342</v>
      </c>
      <c r="AF246" s="138"/>
      <c r="AG246" s="88"/>
      <c r="AH246" s="88"/>
      <c r="AI246" s="14"/>
      <c r="AJ246" s="88"/>
      <c r="AK246" s="88"/>
      <c r="AL246" s="88"/>
      <c r="AM246" s="88"/>
      <c r="AN246" s="88"/>
      <c r="AO246" s="88"/>
      <c r="AP246" s="88"/>
      <c r="AQ246" s="88"/>
      <c r="AR246" s="88"/>
      <c r="AY246" s="88"/>
      <c r="AZ246" s="88"/>
      <c r="BA246" s="88"/>
    </row>
    <row r="247" spans="29:53">
      <c r="AC247" s="136"/>
      <c r="AD247" s="109">
        <v>2030</v>
      </c>
      <c r="AE247" s="137">
        <f>X148</f>
        <v>3.2685661962771064</v>
      </c>
      <c r="AF247" s="138"/>
      <c r="AG247" s="88"/>
      <c r="AH247" s="88"/>
      <c r="AI247" s="14"/>
      <c r="AJ247" s="88"/>
      <c r="AK247" s="88"/>
      <c r="AL247" s="88"/>
      <c r="AM247" s="88"/>
      <c r="AN247" s="88"/>
      <c r="AO247" s="88"/>
      <c r="AP247" s="88"/>
      <c r="AQ247" s="88"/>
      <c r="AR247" s="88"/>
      <c r="AX247" s="88"/>
      <c r="AY247" s="88"/>
      <c r="AZ247" s="88"/>
      <c r="BA247" s="88"/>
    </row>
    <row r="248" spans="29:53">
      <c r="AC248" s="136"/>
      <c r="AD248" s="109">
        <v>2040</v>
      </c>
      <c r="AE248" s="137">
        <f>Y148</f>
        <v>1.0217949272768798</v>
      </c>
      <c r="AF248" s="138"/>
      <c r="AG248" s="88"/>
      <c r="AH248" s="88"/>
      <c r="AI248" s="14"/>
      <c r="AJ248" s="88"/>
      <c r="AK248" s="88"/>
      <c r="AL248" s="88"/>
      <c r="AM248" s="88"/>
      <c r="AN248" s="88"/>
      <c r="AO248" s="88"/>
      <c r="AP248" s="88"/>
      <c r="AQ248" s="88"/>
      <c r="AR248" s="88"/>
      <c r="AX248" s="88"/>
      <c r="AY248" s="88"/>
      <c r="AZ248" s="88"/>
      <c r="BA248" s="88"/>
    </row>
    <row r="249" spans="29:53">
      <c r="AC249" s="136"/>
      <c r="AD249" s="99">
        <v>2050</v>
      </c>
      <c r="AE249" s="137">
        <f>Z148</f>
        <v>4.2119445375169082</v>
      </c>
      <c r="AF249" s="138"/>
      <c r="AG249" s="88"/>
      <c r="AH249" s="88"/>
      <c r="AI249" s="14"/>
      <c r="AJ249" s="88"/>
      <c r="AK249" s="88"/>
      <c r="AL249" s="88"/>
      <c r="AM249" s="88"/>
      <c r="AN249" s="88"/>
      <c r="AO249" s="88"/>
      <c r="AP249" s="88"/>
      <c r="AQ249" s="88"/>
      <c r="AR249" s="88"/>
    </row>
    <row r="250" spans="29:53">
      <c r="AC250" s="136" t="str">
        <f>C149</f>
        <v>IGDLA</v>
      </c>
      <c r="AD250" s="109">
        <v>2015</v>
      </c>
      <c r="AE250" s="137">
        <f>U149</f>
        <v>0</v>
      </c>
      <c r="AF250" s="138"/>
      <c r="AG250" s="88"/>
      <c r="AH250" s="88"/>
      <c r="AI250" s="14"/>
      <c r="AJ250" s="88"/>
      <c r="AK250" s="88"/>
      <c r="AL250" s="88"/>
      <c r="AM250" s="88"/>
      <c r="AN250" s="88"/>
      <c r="AO250" s="88"/>
      <c r="AP250" s="88"/>
      <c r="AQ250" s="88"/>
      <c r="AR250" s="88"/>
      <c r="BA250" s="88"/>
    </row>
    <row r="251" spans="29:53">
      <c r="AC251" s="136"/>
      <c r="AD251" s="109">
        <v>2020</v>
      </c>
      <c r="AE251" s="137">
        <f>V149</f>
        <v>13.611255348868756</v>
      </c>
      <c r="AF251" s="138"/>
      <c r="AG251" s="88"/>
      <c r="AH251" s="88"/>
      <c r="AI251" s="14"/>
      <c r="AJ251" s="88"/>
      <c r="AK251" s="88"/>
      <c r="AL251" s="88"/>
      <c r="AM251" s="88"/>
      <c r="AN251" s="88"/>
      <c r="AO251" s="88"/>
      <c r="AP251" s="88"/>
      <c r="AQ251" s="88"/>
      <c r="AR251" s="88"/>
      <c r="AZ251" s="88"/>
      <c r="BA251" s="88"/>
    </row>
    <row r="252" spans="29:53">
      <c r="AC252" s="136"/>
      <c r="AD252" s="109">
        <v>2025</v>
      </c>
      <c r="AE252" s="137">
        <f>W149</f>
        <v>15.185150064484287</v>
      </c>
      <c r="AF252" s="138"/>
      <c r="AG252" s="88"/>
      <c r="AH252" s="88"/>
      <c r="AI252" s="14"/>
      <c r="AJ252" s="88"/>
      <c r="AK252" s="88"/>
      <c r="AL252" s="88"/>
      <c r="AM252" s="88"/>
      <c r="AN252" s="88"/>
      <c r="AO252" s="88"/>
      <c r="AP252" s="88"/>
      <c r="AQ252" s="88"/>
      <c r="AR252" s="88"/>
      <c r="AY252" s="88"/>
      <c r="AZ252" s="88"/>
      <c r="BA252" s="88"/>
    </row>
    <row r="253" spans="29:53">
      <c r="AC253" s="136"/>
      <c r="AD253" s="109">
        <v>2030</v>
      </c>
      <c r="AE253" s="137">
        <f>X149</f>
        <v>11.863156736544756</v>
      </c>
      <c r="AF253" s="138"/>
      <c r="AG253" s="88"/>
      <c r="AH253" s="88"/>
      <c r="AI253" s="14"/>
      <c r="AJ253" s="88"/>
      <c r="AK253" s="88"/>
      <c r="AL253" s="88"/>
      <c r="AM253" s="88"/>
      <c r="AN253" s="88"/>
      <c r="AO253" s="88"/>
      <c r="AP253" s="88"/>
      <c r="AQ253" s="88"/>
      <c r="AR253" s="88"/>
      <c r="AX253" s="88"/>
      <c r="AY253" s="88"/>
      <c r="AZ253" s="88"/>
      <c r="BA253" s="88"/>
    </row>
    <row r="254" spans="29:53">
      <c r="AC254" s="136"/>
      <c r="AD254" s="109">
        <v>2040</v>
      </c>
      <c r="AE254" s="137">
        <f>Y149</f>
        <v>3.7085720915484286</v>
      </c>
      <c r="AF254" s="138"/>
      <c r="AG254" s="88"/>
      <c r="AH254" s="88"/>
      <c r="AI254" s="14"/>
      <c r="AJ254" s="88"/>
      <c r="AK254" s="88"/>
      <c r="AL254" s="88"/>
      <c r="AM254" s="88"/>
      <c r="AN254" s="88"/>
      <c r="AO254" s="88"/>
      <c r="AP254" s="88"/>
      <c r="AQ254" s="88"/>
      <c r="AR254" s="88"/>
      <c r="AX254" s="88"/>
      <c r="AY254" s="88"/>
      <c r="AZ254" s="88"/>
      <c r="BA254" s="88"/>
    </row>
    <row r="255" spans="29:53">
      <c r="AC255" s="136"/>
      <c r="AD255" s="99">
        <v>2050</v>
      </c>
      <c r="AE255" s="137">
        <f>Z149</f>
        <v>15.287118330694655</v>
      </c>
      <c r="AF255" s="138"/>
      <c r="AG255" s="88"/>
      <c r="AH255" s="88"/>
      <c r="AI255" s="14"/>
      <c r="AJ255" s="88"/>
      <c r="AK255" s="88"/>
      <c r="AL255" s="88"/>
      <c r="AM255" s="88"/>
      <c r="AN255" s="88"/>
      <c r="AO255" s="88"/>
      <c r="AP255" s="88"/>
      <c r="AQ255" s="88"/>
      <c r="AR255" s="88"/>
    </row>
    <row r="256" spans="29:53">
      <c r="AC256" s="136" t="str">
        <f>C150</f>
        <v>IGDEM</v>
      </c>
      <c r="AD256" s="109">
        <v>2015</v>
      </c>
      <c r="AE256" s="137">
        <f>U150</f>
        <v>0</v>
      </c>
      <c r="AF256" s="138"/>
      <c r="AG256" s="88"/>
      <c r="AH256" s="88"/>
      <c r="AI256" s="14"/>
      <c r="AJ256" s="88"/>
      <c r="AK256" s="88"/>
      <c r="AL256" s="88"/>
      <c r="AM256" s="88"/>
      <c r="AN256" s="88"/>
      <c r="AO256" s="88"/>
      <c r="AP256" s="88"/>
      <c r="AQ256" s="88"/>
      <c r="AR256" s="88"/>
      <c r="BA256" s="88"/>
    </row>
    <row r="257" spans="29:53">
      <c r="AC257" s="136"/>
      <c r="AD257" s="109">
        <v>2020</v>
      </c>
      <c r="AE257" s="137">
        <f>V150</f>
        <v>144.1915271053924</v>
      </c>
      <c r="AF257" s="138"/>
      <c r="AG257" s="88"/>
      <c r="AH257" s="88"/>
      <c r="AI257" s="14"/>
      <c r="AJ257" s="88"/>
      <c r="AK257" s="88"/>
      <c r="AL257" s="88"/>
      <c r="AM257" s="88"/>
      <c r="AN257" s="88"/>
      <c r="AO257" s="88"/>
      <c r="AP257" s="88"/>
      <c r="AQ257" s="88"/>
      <c r="AR257" s="88"/>
      <c r="AZ257" s="88"/>
      <c r="BA257" s="88"/>
    </row>
    <row r="258" spans="29:53">
      <c r="AC258" s="136"/>
      <c r="AD258" s="109">
        <v>2025</v>
      </c>
      <c r="AE258" s="137">
        <f>W150</f>
        <v>160.86466097372255</v>
      </c>
      <c r="AF258" s="138"/>
      <c r="AG258" s="88"/>
      <c r="AH258" s="88"/>
      <c r="AI258" s="14"/>
      <c r="AJ258" s="88"/>
      <c r="AK258" s="88"/>
      <c r="AL258" s="88"/>
      <c r="AM258" s="88"/>
      <c r="AN258" s="88"/>
      <c r="AO258" s="88"/>
      <c r="AP258" s="88"/>
      <c r="AQ258" s="88"/>
      <c r="AR258" s="88"/>
      <c r="AY258" s="88"/>
      <c r="AZ258" s="88"/>
      <c r="BA258" s="88"/>
    </row>
    <row r="259" spans="29:53">
      <c r="AC259" s="136"/>
      <c r="AD259" s="109">
        <v>2030</v>
      </c>
      <c r="AE259" s="137">
        <f>X150</f>
        <v>125.67295538064948</v>
      </c>
      <c r="AF259" s="138"/>
      <c r="AG259" s="88"/>
      <c r="AH259" s="88"/>
      <c r="AI259" s="14"/>
      <c r="AJ259" s="88"/>
      <c r="AK259" s="88"/>
      <c r="AL259" s="88"/>
      <c r="AM259" s="88"/>
      <c r="AN259" s="88"/>
      <c r="AO259" s="88"/>
      <c r="AP259" s="88"/>
      <c r="AQ259" s="88"/>
      <c r="AR259" s="88"/>
      <c r="AX259" s="88"/>
      <c r="AY259" s="88"/>
      <c r="AZ259" s="88"/>
      <c r="BA259" s="88"/>
    </row>
    <row r="260" spans="29:53">
      <c r="AC260" s="136"/>
      <c r="AD260" s="109">
        <v>2040</v>
      </c>
      <c r="AE260" s="137">
        <f>Y150</f>
        <v>39.286947423644357</v>
      </c>
      <c r="AF260" s="138"/>
      <c r="AG260" s="88"/>
      <c r="AH260" s="88"/>
      <c r="AI260" s="14"/>
      <c r="AJ260" s="88"/>
      <c r="AK260" s="88"/>
      <c r="AL260" s="88"/>
      <c r="AM260" s="88"/>
      <c r="AN260" s="88"/>
      <c r="AO260" s="88"/>
      <c r="AP260" s="88"/>
      <c r="AQ260" s="88"/>
      <c r="AR260" s="88"/>
      <c r="AX260" s="88"/>
      <c r="AY260" s="88"/>
      <c r="AZ260" s="88"/>
      <c r="BA260" s="88"/>
    </row>
    <row r="261" spans="29:53">
      <c r="AC261" s="136"/>
      <c r="AD261" s="99">
        <v>2050</v>
      </c>
      <c r="AE261" s="137">
        <f>Z150</f>
        <v>161.9448669976573</v>
      </c>
      <c r="AF261" s="138"/>
      <c r="AG261" s="88"/>
      <c r="AH261" s="88"/>
      <c r="AI261" s="14"/>
      <c r="AJ261" s="88"/>
      <c r="AK261" s="88"/>
      <c r="AL261" s="88"/>
      <c r="AM261" s="88"/>
      <c r="AN261" s="88"/>
      <c r="AO261" s="88"/>
      <c r="AP261" s="88"/>
      <c r="AQ261" s="88"/>
      <c r="AR261" s="88"/>
    </row>
    <row r="262" spans="29:53">
      <c r="AC262" s="136" t="str">
        <f>C151</f>
        <v>IGDTF</v>
      </c>
      <c r="AD262" s="109">
        <v>2015</v>
      </c>
      <c r="AE262" s="137">
        <f>U151</f>
        <v>0</v>
      </c>
      <c r="AF262" s="138"/>
      <c r="AG262" s="88"/>
      <c r="AH262" s="88"/>
      <c r="AI262" s="14"/>
      <c r="AJ262" s="88"/>
      <c r="AK262" s="88"/>
      <c r="AL262" s="88"/>
      <c r="AM262" s="88"/>
      <c r="AN262" s="88"/>
      <c r="AO262" s="88"/>
      <c r="AP262" s="88"/>
      <c r="AQ262" s="88"/>
      <c r="AR262" s="88"/>
      <c r="BA262" s="88"/>
    </row>
    <row r="263" spans="29:53">
      <c r="AC263" s="136"/>
      <c r="AD263" s="109">
        <v>2020</v>
      </c>
      <c r="AE263" s="137">
        <f>V151</f>
        <v>0</v>
      </c>
      <c r="AF263" s="138"/>
      <c r="AG263" s="88"/>
      <c r="AH263" s="88"/>
      <c r="AI263" s="14"/>
      <c r="AJ263" s="88"/>
      <c r="AK263" s="88"/>
      <c r="AL263" s="88"/>
      <c r="AM263" s="88"/>
      <c r="AN263" s="88"/>
      <c r="AO263" s="88"/>
      <c r="AP263" s="88"/>
      <c r="AQ263" s="88"/>
      <c r="AR263" s="88"/>
      <c r="AZ263" s="88"/>
      <c r="BA263" s="88"/>
    </row>
    <row r="264" spans="29:53">
      <c r="AC264" s="136"/>
      <c r="AD264" s="109">
        <v>2025</v>
      </c>
      <c r="AE264" s="137">
        <f>W151</f>
        <v>0</v>
      </c>
      <c r="AF264" s="138"/>
      <c r="AG264" s="88"/>
      <c r="AH264" s="88"/>
      <c r="AI264" s="14"/>
      <c r="AJ264" s="88"/>
      <c r="AK264" s="88"/>
      <c r="AL264" s="88"/>
      <c r="AM264" s="88"/>
      <c r="AN264" s="88"/>
      <c r="AO264" s="88"/>
      <c r="AP264" s="88"/>
      <c r="AQ264" s="88"/>
      <c r="AR264" s="88"/>
      <c r="AY264" s="88"/>
      <c r="AZ264" s="88"/>
      <c r="BA264" s="88"/>
    </row>
    <row r="265" spans="29:53">
      <c r="AC265" s="136"/>
      <c r="AD265" s="109">
        <v>2030</v>
      </c>
      <c r="AE265" s="137">
        <f>X151</f>
        <v>0</v>
      </c>
      <c r="AF265" s="138"/>
      <c r="AG265" s="88"/>
      <c r="AH265" s="88"/>
      <c r="AI265" s="14"/>
      <c r="AJ265" s="88"/>
      <c r="AK265" s="88"/>
      <c r="AL265" s="88"/>
      <c r="AM265" s="88"/>
      <c r="AN265" s="88"/>
      <c r="AO265" s="88"/>
      <c r="AP265" s="88"/>
      <c r="AQ265" s="88"/>
      <c r="AR265" s="88"/>
      <c r="AX265" s="88"/>
      <c r="AY265" s="88"/>
      <c r="AZ265" s="88"/>
      <c r="BA265" s="88"/>
    </row>
    <row r="266" spans="29:53">
      <c r="AC266" s="136"/>
      <c r="AD266" s="109">
        <v>2040</v>
      </c>
      <c r="AE266" s="137">
        <f>Y151</f>
        <v>0</v>
      </c>
      <c r="AF266" s="138"/>
      <c r="AG266" s="88"/>
      <c r="AH266" s="88"/>
      <c r="AI266" s="14"/>
      <c r="AJ266" s="88"/>
      <c r="AK266" s="88"/>
      <c r="AL266" s="88"/>
      <c r="AM266" s="88"/>
      <c r="AN266" s="88"/>
      <c r="AO266" s="88"/>
      <c r="AP266" s="88"/>
      <c r="AQ266" s="88"/>
      <c r="AR266" s="88"/>
      <c r="AX266" s="88"/>
      <c r="AY266" s="88"/>
      <c r="AZ266" s="88"/>
      <c r="BA266" s="88"/>
    </row>
    <row r="267" spans="29:53">
      <c r="AC267" s="136"/>
      <c r="AD267" s="99">
        <v>2050</v>
      </c>
      <c r="AE267" s="137">
        <f>Z151</f>
        <v>0</v>
      </c>
      <c r="AF267" s="138"/>
      <c r="AG267" s="88"/>
      <c r="AH267" s="88"/>
      <c r="AI267" s="14"/>
      <c r="AJ267" s="88"/>
      <c r="AK267" s="88"/>
      <c r="AL267" s="88"/>
      <c r="AM267" s="88"/>
      <c r="AN267" s="88"/>
      <c r="AO267" s="88"/>
      <c r="AP267" s="88"/>
      <c r="AQ267" s="88"/>
      <c r="AR267" s="88"/>
    </row>
    <row r="268" spans="29:53">
      <c r="AC268" s="136" t="str">
        <f>C154</f>
        <v>IXDMT</v>
      </c>
      <c r="AD268" s="109">
        <v>2015</v>
      </c>
      <c r="AE268" s="137">
        <f>U154</f>
        <v>0</v>
      </c>
      <c r="AF268" s="138" t="str">
        <f>B154</f>
        <v>Aluminium</v>
      </c>
      <c r="AG268" s="88"/>
      <c r="AH268" s="88"/>
      <c r="AI268" s="14"/>
      <c r="AJ268" s="88"/>
      <c r="AK268" s="88"/>
      <c r="AL268" s="88"/>
      <c r="AM268" s="88"/>
      <c r="AN268" s="88"/>
      <c r="AO268" s="88"/>
      <c r="AP268" s="88"/>
      <c r="AQ268" s="88"/>
      <c r="AR268" s="88"/>
      <c r="BA268" s="88"/>
    </row>
    <row r="269" spans="29:53">
      <c r="AC269" s="136"/>
      <c r="AD269" s="109">
        <v>2020</v>
      </c>
      <c r="AE269" s="137">
        <f>V154</f>
        <v>14.32160782173586</v>
      </c>
      <c r="AF269" s="138"/>
      <c r="AG269" s="88"/>
      <c r="AH269" s="88"/>
      <c r="AI269" s="14"/>
      <c r="AJ269" s="88"/>
      <c r="AK269" s="88"/>
      <c r="AL269" s="88"/>
      <c r="AM269" s="88"/>
      <c r="AN269" s="88"/>
      <c r="AO269" s="88"/>
      <c r="AP269" s="88"/>
      <c r="AQ269" s="88"/>
      <c r="AR269" s="88"/>
      <c r="AZ269" s="88"/>
      <c r="BA269" s="88"/>
    </row>
    <row r="270" spans="29:53">
      <c r="AC270" s="136"/>
      <c r="AD270" s="109">
        <v>2025</v>
      </c>
      <c r="AE270" s="137">
        <v>0</v>
      </c>
      <c r="AF270" s="138"/>
      <c r="AG270" s="88"/>
      <c r="AH270" s="88"/>
      <c r="AI270" s="14"/>
      <c r="AJ270" s="88"/>
      <c r="AK270" s="88"/>
      <c r="AL270" s="88"/>
      <c r="AM270" s="88"/>
      <c r="AN270" s="88"/>
      <c r="AO270" s="88"/>
      <c r="AP270" s="88"/>
      <c r="AQ270" s="88"/>
      <c r="AR270" s="88"/>
      <c r="AY270" s="88"/>
      <c r="AZ270" s="88"/>
      <c r="BA270" s="88"/>
    </row>
    <row r="271" spans="29:53">
      <c r="AC271" s="136"/>
      <c r="AD271" s="109">
        <v>2030</v>
      </c>
      <c r="AE271" s="137">
        <f>X154</f>
        <v>174.30950310158354</v>
      </c>
      <c r="AF271" s="138"/>
      <c r="AG271" s="88"/>
      <c r="AH271" s="88"/>
      <c r="AI271" s="14"/>
      <c r="AJ271" s="88"/>
      <c r="AK271" s="88"/>
      <c r="AL271" s="88"/>
      <c r="AM271" s="88"/>
      <c r="AN271" s="88"/>
      <c r="AO271" s="88"/>
      <c r="AP271" s="88"/>
      <c r="AQ271" s="88"/>
      <c r="AR271" s="88"/>
      <c r="AX271" s="88"/>
      <c r="AY271" s="88"/>
      <c r="AZ271" s="88"/>
      <c r="BA271" s="88"/>
    </row>
    <row r="272" spans="29:53">
      <c r="AC272" s="136"/>
      <c r="AD272" s="109">
        <v>2040</v>
      </c>
      <c r="AE272" s="137">
        <f>Y154</f>
        <v>651.24977898666089</v>
      </c>
      <c r="AF272" s="138"/>
      <c r="AG272" s="88"/>
      <c r="AH272" s="88"/>
      <c r="AI272" s="14"/>
      <c r="AJ272" s="88"/>
      <c r="AK272" s="88"/>
      <c r="AL272" s="88"/>
      <c r="AM272" s="88"/>
      <c r="AN272" s="88"/>
      <c r="AO272" s="88"/>
      <c r="AP272" s="88"/>
      <c r="AQ272" s="88"/>
      <c r="AR272" s="88"/>
      <c r="AX272" s="88"/>
      <c r="AY272" s="88"/>
      <c r="AZ272" s="88"/>
      <c r="BA272" s="88"/>
    </row>
    <row r="273" spans="29:53">
      <c r="AC273" s="136"/>
      <c r="AD273" s="99">
        <v>2050</v>
      </c>
      <c r="AE273" s="137">
        <f>Z154</f>
        <v>826.18130305661634</v>
      </c>
      <c r="AF273" s="138"/>
      <c r="AG273" s="88"/>
      <c r="AH273" s="88"/>
      <c r="AI273" s="14"/>
      <c r="AJ273" s="88"/>
      <c r="AK273" s="88"/>
      <c r="AL273" s="88"/>
      <c r="AM273" s="88"/>
      <c r="AN273" s="88"/>
      <c r="AO273" s="88"/>
      <c r="AP273" s="88"/>
      <c r="AQ273" s="88"/>
      <c r="AR273" s="88"/>
    </row>
    <row r="274" spans="29:53">
      <c r="AC274" s="136" t="str">
        <f>C155</f>
        <v>IXDHT</v>
      </c>
      <c r="AD274" s="109">
        <v>2015</v>
      </c>
      <c r="AE274" s="137">
        <f>U155</f>
        <v>0</v>
      </c>
      <c r="AF274" s="138"/>
      <c r="AG274" s="88"/>
      <c r="AH274" s="88"/>
      <c r="AI274" s="14"/>
      <c r="AJ274" s="88"/>
      <c r="AK274" s="88"/>
      <c r="AL274" s="88"/>
      <c r="AM274" s="88"/>
      <c r="AN274" s="88"/>
      <c r="AO274" s="88"/>
      <c r="AP274" s="88"/>
      <c r="AQ274" s="88"/>
      <c r="AR274" s="88"/>
      <c r="BA274" s="91"/>
    </row>
    <row r="275" spans="29:53">
      <c r="AC275" s="136"/>
      <c r="AD275" s="109">
        <v>2020</v>
      </c>
      <c r="AE275" s="137">
        <f>V155</f>
        <v>54.908750922791683</v>
      </c>
      <c r="AF275" s="138"/>
      <c r="AG275" s="88"/>
      <c r="AH275" s="88"/>
      <c r="AI275" s="14"/>
      <c r="AJ275" s="88"/>
      <c r="AK275" s="88"/>
      <c r="AL275" s="88"/>
      <c r="AM275" s="88"/>
      <c r="AN275" s="88"/>
      <c r="AO275" s="88"/>
      <c r="AP275" s="88"/>
      <c r="AQ275" s="88"/>
      <c r="AR275" s="88"/>
      <c r="AZ275" s="91"/>
      <c r="BA275" s="91"/>
    </row>
    <row r="276" spans="29:53">
      <c r="AC276" s="136"/>
      <c r="AD276" s="109">
        <v>2025</v>
      </c>
      <c r="AE276" s="137">
        <v>0</v>
      </c>
      <c r="AF276" s="138"/>
      <c r="AG276" s="88"/>
      <c r="AH276" s="88"/>
      <c r="AI276" s="14"/>
      <c r="AJ276" s="88"/>
      <c r="AK276" s="88"/>
      <c r="AL276" s="88"/>
      <c r="AM276" s="88"/>
      <c r="AN276" s="88"/>
      <c r="AO276" s="88"/>
      <c r="AP276" s="88"/>
      <c r="AQ276" s="88"/>
      <c r="AR276" s="88"/>
      <c r="AY276" s="88"/>
      <c r="AZ276" s="88"/>
      <c r="BA276" s="88"/>
    </row>
    <row r="277" spans="29:53">
      <c r="AC277" s="136"/>
      <c r="AD277" s="109">
        <v>2030</v>
      </c>
      <c r="AE277" s="137">
        <f>X155</f>
        <v>668.29906309503428</v>
      </c>
      <c r="AF277" s="138"/>
      <c r="AG277" s="88"/>
      <c r="AH277" s="88"/>
      <c r="AI277" s="14"/>
      <c r="AJ277" s="88"/>
      <c r="AK277" s="88"/>
      <c r="AL277" s="88"/>
      <c r="AM277" s="88"/>
      <c r="AN277" s="88"/>
      <c r="AO277" s="88"/>
      <c r="AP277" s="88"/>
      <c r="AQ277" s="88"/>
      <c r="AR277" s="88"/>
      <c r="AX277" s="91"/>
      <c r="AY277" s="91"/>
      <c r="AZ277" s="91"/>
      <c r="BA277" s="91"/>
    </row>
    <row r="278" spans="29:53">
      <c r="AC278" s="136"/>
      <c r="AD278" s="109">
        <v>2040</v>
      </c>
      <c r="AE278" s="137">
        <f>Y155</f>
        <v>2496.8783077993812</v>
      </c>
      <c r="AF278" s="138"/>
      <c r="AG278" s="88"/>
      <c r="AH278" s="88"/>
      <c r="AI278" s="14"/>
      <c r="AJ278" s="88"/>
      <c r="AK278" s="88"/>
      <c r="AL278" s="88"/>
      <c r="AM278" s="88"/>
      <c r="AN278" s="88"/>
      <c r="AO278" s="88"/>
      <c r="AP278" s="88"/>
      <c r="AQ278" s="88"/>
      <c r="AR278" s="88"/>
      <c r="AX278" s="91"/>
      <c r="AY278" s="91"/>
      <c r="AZ278" s="91"/>
      <c r="BA278" s="91"/>
    </row>
    <row r="279" spans="29:53">
      <c r="AC279" s="136"/>
      <c r="AD279" s="99">
        <v>2050</v>
      </c>
      <c r="AE279" s="137">
        <f>Z155</f>
        <v>3167.5621865412468</v>
      </c>
      <c r="AF279" s="138"/>
      <c r="AG279" s="88"/>
      <c r="AH279" s="88"/>
      <c r="AI279" s="14"/>
      <c r="AJ279" s="88"/>
      <c r="AK279" s="88"/>
      <c r="AL279" s="88"/>
      <c r="AM279" s="88"/>
      <c r="AN279" s="88"/>
      <c r="AO279" s="88"/>
      <c r="AP279" s="88"/>
      <c r="AQ279" s="88"/>
      <c r="AR279" s="88"/>
    </row>
    <row r="280" spans="29:53">
      <c r="AC280" s="136" t="str">
        <f>C156</f>
        <v>IXDRH</v>
      </c>
      <c r="AD280" s="109">
        <v>2015</v>
      </c>
      <c r="AE280" s="137">
        <f>U156</f>
        <v>0</v>
      </c>
      <c r="AF280" s="138"/>
      <c r="AG280" s="88"/>
      <c r="AH280" s="88"/>
      <c r="AI280" s="14"/>
      <c r="AJ280" s="88"/>
      <c r="AK280" s="88"/>
      <c r="AL280" s="88"/>
      <c r="AM280" s="88"/>
      <c r="AN280" s="88"/>
      <c r="AO280" s="88"/>
      <c r="AP280" s="88"/>
      <c r="AQ280" s="88"/>
      <c r="AR280" s="88"/>
      <c r="BA280" s="88"/>
    </row>
    <row r="281" spans="29:53">
      <c r="AC281" s="136"/>
      <c r="AD281" s="109">
        <v>2020</v>
      </c>
      <c r="AE281" s="137">
        <f>V156</f>
        <v>1.6591520344546584</v>
      </c>
      <c r="AF281" s="138"/>
      <c r="AG281" s="88"/>
      <c r="AH281" s="88"/>
      <c r="AI281" s="14"/>
      <c r="AJ281" s="88"/>
      <c r="AK281" s="88"/>
      <c r="AL281" s="88"/>
      <c r="AM281" s="88"/>
      <c r="AN281" s="88"/>
      <c r="AO281" s="88"/>
      <c r="AP281" s="88"/>
      <c r="AQ281" s="88"/>
      <c r="AR281" s="88"/>
      <c r="AZ281" s="88"/>
      <c r="BA281" s="88"/>
    </row>
    <row r="282" spans="29:53">
      <c r="AC282" s="136"/>
      <c r="AD282" s="109">
        <v>2025</v>
      </c>
      <c r="AE282" s="137">
        <v>0</v>
      </c>
      <c r="AF282" s="138"/>
      <c r="AG282" s="88"/>
      <c r="AH282" s="88"/>
      <c r="AI282" s="14"/>
      <c r="AJ282" s="88"/>
      <c r="AK282" s="88"/>
      <c r="AL282" s="88"/>
      <c r="AM282" s="88"/>
      <c r="AN282" s="88"/>
      <c r="AO282" s="88"/>
      <c r="AP282" s="88"/>
      <c r="AQ282" s="88"/>
      <c r="AR282" s="88"/>
      <c r="AY282" s="88"/>
      <c r="AZ282" s="88"/>
      <c r="BA282" s="88"/>
    </row>
    <row r="283" spans="29:53">
      <c r="AC283" s="136"/>
      <c r="AD283" s="109">
        <v>2030</v>
      </c>
      <c r="AE283" s="137">
        <f>X156</f>
        <v>20.193680087849163</v>
      </c>
      <c r="AF283" s="138"/>
      <c r="AG283" s="88"/>
      <c r="AH283" s="88"/>
      <c r="AI283" s="14"/>
      <c r="AJ283" s="88"/>
      <c r="AK283" s="88"/>
      <c r="AL283" s="88"/>
      <c r="AM283" s="88"/>
      <c r="AN283" s="88"/>
      <c r="AO283" s="88"/>
      <c r="AP283" s="88"/>
      <c r="AQ283" s="88"/>
      <c r="AR283" s="88"/>
      <c r="AX283" s="88"/>
      <c r="AY283" s="88"/>
      <c r="AZ283" s="88"/>
      <c r="BA283" s="88"/>
    </row>
    <row r="284" spans="29:53">
      <c r="AC284" s="136"/>
      <c r="AD284" s="109">
        <v>2040</v>
      </c>
      <c r="AE284" s="137">
        <f>Y156</f>
        <v>75.447003520369265</v>
      </c>
      <c r="AF284" s="138"/>
      <c r="AG284" s="88"/>
      <c r="AH284" s="88"/>
      <c r="AI284" s="14"/>
      <c r="AJ284" s="88"/>
      <c r="AK284" s="88"/>
      <c r="AL284" s="88"/>
      <c r="AM284" s="88"/>
      <c r="AN284" s="88"/>
      <c r="AO284" s="88"/>
      <c r="AP284" s="88"/>
      <c r="AQ284" s="88"/>
      <c r="AR284" s="88"/>
      <c r="AX284" s="88"/>
      <c r="AY284" s="88"/>
      <c r="AZ284" s="88"/>
      <c r="BA284" s="88"/>
    </row>
    <row r="285" spans="29:53">
      <c r="AC285" s="136"/>
      <c r="AD285" s="99">
        <v>2050</v>
      </c>
      <c r="AE285" s="137">
        <f>Z156</f>
        <v>95.71274446674704</v>
      </c>
      <c r="AF285" s="138"/>
      <c r="AG285" s="88"/>
      <c r="AH285" s="88"/>
      <c r="AI285" s="14"/>
      <c r="AJ285" s="88"/>
      <c r="AK285" s="88"/>
      <c r="AL285" s="88"/>
      <c r="AM285" s="88"/>
      <c r="AN285" s="88"/>
      <c r="AO285" s="88"/>
      <c r="AP285" s="88"/>
      <c r="AQ285" s="88"/>
      <c r="AR285" s="88"/>
    </row>
    <row r="286" spans="29:53">
      <c r="AC286" s="136" t="str">
        <f>C157</f>
        <v>IXDLA</v>
      </c>
      <c r="AD286" s="109">
        <v>2015</v>
      </c>
      <c r="AE286" s="137">
        <f>U157</f>
        <v>0</v>
      </c>
      <c r="AF286" s="138"/>
      <c r="AG286" s="88"/>
      <c r="AH286" s="88"/>
      <c r="AI286" s="14"/>
      <c r="AJ286" s="88"/>
      <c r="AK286" s="88"/>
      <c r="AL286" s="88"/>
      <c r="AM286" s="88"/>
      <c r="AN286" s="88"/>
      <c r="AO286" s="88"/>
      <c r="AP286" s="88"/>
      <c r="AQ286" s="88"/>
      <c r="AR286" s="88"/>
      <c r="BA286" s="88"/>
    </row>
    <row r="287" spans="29:53">
      <c r="AC287" s="136"/>
      <c r="AD287" s="109">
        <v>2020</v>
      </c>
      <c r="AE287" s="137">
        <f>V157</f>
        <v>16.241947633164777</v>
      </c>
      <c r="AF287" s="138"/>
      <c r="AG287" s="88"/>
      <c r="AH287" s="88"/>
      <c r="AI287" s="14"/>
      <c r="AJ287" s="88"/>
      <c r="AK287" s="88"/>
      <c r="AL287" s="88"/>
      <c r="AM287" s="88"/>
      <c r="AN287" s="88"/>
      <c r="AO287" s="88"/>
      <c r="AP287" s="88"/>
      <c r="AQ287" s="88"/>
      <c r="AR287" s="88"/>
      <c r="AZ287" s="88"/>
      <c r="BA287" s="88"/>
    </row>
    <row r="288" spans="29:53">
      <c r="AC288" s="136"/>
      <c r="AD288" s="109">
        <v>2025</v>
      </c>
      <c r="AE288" s="137">
        <v>0</v>
      </c>
      <c r="AF288" s="138"/>
      <c r="AG288" s="88"/>
      <c r="AH288" s="88"/>
      <c r="AI288" s="14"/>
      <c r="AJ288" s="88"/>
      <c r="AK288" s="88"/>
      <c r="AL288" s="88"/>
      <c r="AM288" s="88"/>
      <c r="AN288" s="88"/>
      <c r="AO288" s="88"/>
      <c r="AP288" s="88"/>
      <c r="AQ288" s="88"/>
      <c r="AR288" s="88"/>
      <c r="AY288" s="88"/>
      <c r="AZ288" s="88"/>
      <c r="BA288" s="88"/>
    </row>
    <row r="289" spans="29:53">
      <c r="AC289" s="136"/>
      <c r="AD289" s="109">
        <v>2030</v>
      </c>
      <c r="AE289" s="137">
        <f>X157</f>
        <v>197.68212176861687</v>
      </c>
      <c r="AF289" s="138"/>
      <c r="AG289" s="88"/>
      <c r="AH289" s="88"/>
      <c r="AI289" s="14"/>
      <c r="AJ289" s="88"/>
      <c r="AK289" s="88"/>
      <c r="AL289" s="88"/>
      <c r="AM289" s="88"/>
      <c r="AN289" s="88"/>
      <c r="AO289" s="88"/>
      <c r="AP289" s="88"/>
      <c r="AQ289" s="88"/>
      <c r="AR289" s="88"/>
      <c r="AX289" s="88"/>
      <c r="AY289" s="88"/>
      <c r="AZ289" s="88"/>
      <c r="BA289" s="88"/>
    </row>
    <row r="290" spans="29:53">
      <c r="AC290" s="136"/>
      <c r="AD290" s="109">
        <v>2040</v>
      </c>
      <c r="AE290" s="137">
        <f>Y157</f>
        <v>738.57383459121456</v>
      </c>
      <c r="AF290" s="138"/>
      <c r="AG290" s="88"/>
      <c r="AH290" s="88"/>
      <c r="AI290" s="14"/>
      <c r="AJ290" s="88"/>
      <c r="AK290" s="88"/>
      <c r="AL290" s="88"/>
      <c r="AM290" s="88"/>
      <c r="AN290" s="88"/>
      <c r="AO290" s="88"/>
      <c r="AP290" s="88"/>
      <c r="AQ290" s="88"/>
      <c r="AR290" s="88"/>
      <c r="AX290" s="88"/>
      <c r="AY290" s="88"/>
      <c r="AZ290" s="88"/>
      <c r="BA290" s="88"/>
    </row>
    <row r="291" spans="29:53">
      <c r="AC291" s="136"/>
      <c r="AD291" s="99">
        <v>2050</v>
      </c>
      <c r="AE291" s="137">
        <f>Z157</f>
        <v>936.96138218357919</v>
      </c>
      <c r="AF291" s="138"/>
      <c r="AG291" s="88"/>
      <c r="AH291" s="88"/>
      <c r="AI291" s="14"/>
      <c r="AJ291" s="88"/>
      <c r="AK291" s="88"/>
      <c r="AL291" s="88"/>
      <c r="AM291" s="88"/>
      <c r="AN291" s="88"/>
      <c r="AO291" s="88"/>
      <c r="AP291" s="88"/>
      <c r="AQ291" s="88"/>
      <c r="AR291" s="88"/>
    </row>
    <row r="292" spans="29:53">
      <c r="AC292" s="136" t="str">
        <f>C158</f>
        <v>IXDEM</v>
      </c>
      <c r="AD292" s="109">
        <v>2015</v>
      </c>
      <c r="AE292" s="137">
        <f>U158</f>
        <v>0</v>
      </c>
      <c r="AF292" s="138"/>
      <c r="AG292" s="88"/>
      <c r="AH292" s="88"/>
      <c r="AI292" s="14"/>
      <c r="AJ292" s="88"/>
      <c r="AK292" s="88"/>
      <c r="AL292" s="88"/>
      <c r="AM292" s="88"/>
      <c r="AN292" s="88"/>
      <c r="AO292" s="88"/>
      <c r="AP292" s="88"/>
      <c r="AQ292" s="88"/>
      <c r="AR292" s="88"/>
      <c r="BA292" s="88"/>
    </row>
    <row r="293" spans="29:53">
      <c r="AC293" s="136"/>
      <c r="AD293" s="109">
        <v>2020</v>
      </c>
      <c r="AE293" s="137">
        <f>V158</f>
        <v>81.209738165817669</v>
      </c>
      <c r="AF293" s="138"/>
      <c r="AG293" s="88"/>
      <c r="AH293" s="88"/>
      <c r="AI293" s="14"/>
      <c r="AJ293" s="88"/>
      <c r="AK293" s="88"/>
      <c r="AL293" s="88"/>
      <c r="AM293" s="88"/>
      <c r="AN293" s="88"/>
      <c r="AO293" s="88"/>
      <c r="AP293" s="88"/>
      <c r="AQ293" s="88"/>
      <c r="AR293" s="88"/>
      <c r="AZ293" s="88"/>
      <c r="BA293" s="88"/>
    </row>
    <row r="294" spans="29:53">
      <c r="AC294" s="136"/>
      <c r="AD294" s="109">
        <v>2025</v>
      </c>
      <c r="AE294" s="137">
        <v>0</v>
      </c>
      <c r="AF294" s="138"/>
      <c r="AG294" s="88"/>
      <c r="AH294" s="88"/>
      <c r="AI294" s="14"/>
      <c r="AJ294" s="88"/>
      <c r="AK294" s="88"/>
      <c r="AL294" s="88"/>
      <c r="AM294" s="88"/>
      <c r="AN294" s="88"/>
      <c r="AO294" s="88"/>
      <c r="AP294" s="88"/>
      <c r="AQ294" s="88"/>
      <c r="AR294" s="88"/>
      <c r="AY294" s="88"/>
      <c r="AZ294" s="88"/>
      <c r="BA294" s="88"/>
    </row>
    <row r="295" spans="29:53">
      <c r="AC295" s="136"/>
      <c r="AD295" s="109">
        <v>2030</v>
      </c>
      <c r="AE295" s="137">
        <f>X158</f>
        <v>988.41060884308968</v>
      </c>
      <c r="AF295" s="138"/>
      <c r="AG295" s="88"/>
      <c r="AH295" s="88"/>
      <c r="AI295" s="14"/>
      <c r="AJ295" s="88"/>
      <c r="AK295" s="88"/>
      <c r="AL295" s="88"/>
      <c r="AM295" s="88"/>
      <c r="AN295" s="88"/>
      <c r="AO295" s="88"/>
      <c r="AP295" s="88"/>
      <c r="AQ295" s="88"/>
      <c r="AR295" s="88"/>
      <c r="AX295" s="88"/>
      <c r="AY295" s="88"/>
      <c r="AZ295" s="88"/>
      <c r="BA295" s="88"/>
    </row>
    <row r="296" spans="29:53">
      <c r="AC296" s="136"/>
      <c r="AD296" s="109">
        <v>2040</v>
      </c>
      <c r="AE296" s="137">
        <f>Y158</f>
        <v>3692.8691729560796</v>
      </c>
      <c r="AF296" s="138"/>
      <c r="AG296" s="88"/>
      <c r="AH296" s="88"/>
      <c r="AI296" s="14"/>
      <c r="AJ296" s="88"/>
      <c r="AK296" s="88"/>
      <c r="AL296" s="88"/>
      <c r="AM296" s="88"/>
      <c r="AN296" s="88"/>
      <c r="AO296" s="88"/>
      <c r="AP296" s="88"/>
      <c r="AQ296" s="88"/>
      <c r="AR296" s="88"/>
      <c r="AX296" s="88"/>
      <c r="AY296" s="88"/>
      <c r="AZ296" s="88"/>
      <c r="BA296" s="88"/>
    </row>
    <row r="297" spans="29:53">
      <c r="AC297" s="136"/>
      <c r="AD297" s="99">
        <v>2050</v>
      </c>
      <c r="AE297" s="137">
        <f>Z158</f>
        <v>4684.8069109178923</v>
      </c>
      <c r="AF297" s="138"/>
      <c r="AG297" s="88"/>
      <c r="AH297" s="88"/>
      <c r="AI297" s="14"/>
      <c r="AJ297" s="88"/>
      <c r="AK297" s="88"/>
      <c r="AL297" s="88"/>
      <c r="AM297" s="88"/>
      <c r="AN297" s="88"/>
      <c r="AO297" s="88"/>
      <c r="AP297" s="88"/>
      <c r="AQ297" s="88"/>
      <c r="AR297" s="88"/>
    </row>
    <row r="298" spans="29:53">
      <c r="AC298" s="136" t="str">
        <f>C159</f>
        <v>IXDTF</v>
      </c>
      <c r="AD298" s="109">
        <v>2015</v>
      </c>
      <c r="AE298" s="137">
        <f>U159</f>
        <v>0</v>
      </c>
      <c r="AF298" s="138"/>
      <c r="AG298" s="88"/>
      <c r="AH298" s="88"/>
      <c r="AI298" s="14"/>
      <c r="AJ298" s="88"/>
      <c r="AK298" s="88"/>
      <c r="AL298" s="88"/>
      <c r="AM298" s="88"/>
      <c r="AN298" s="88"/>
      <c r="AO298" s="88"/>
      <c r="AP298" s="88"/>
      <c r="AQ298" s="88"/>
      <c r="AR298" s="88"/>
      <c r="BA298" s="88"/>
    </row>
    <row r="299" spans="29:53">
      <c r="AC299" s="136"/>
      <c r="AD299" s="109">
        <v>2020</v>
      </c>
      <c r="AE299" s="137">
        <f>V159</f>
        <v>1.1402944047082531</v>
      </c>
      <c r="AF299" s="138"/>
      <c r="AG299" s="88"/>
      <c r="AH299" s="88"/>
      <c r="AI299" s="14"/>
      <c r="AJ299" s="88"/>
      <c r="AK299" s="88"/>
      <c r="AL299" s="88"/>
      <c r="AM299" s="88"/>
      <c r="AN299" s="88"/>
      <c r="AO299" s="88"/>
      <c r="AP299" s="88"/>
      <c r="AQ299" s="88"/>
      <c r="AR299" s="88"/>
      <c r="AZ299" s="88"/>
      <c r="BA299" s="88"/>
    </row>
    <row r="300" spans="29:53">
      <c r="AC300" s="136"/>
      <c r="AD300" s="109">
        <v>2025</v>
      </c>
      <c r="AE300" s="137">
        <v>0</v>
      </c>
      <c r="AF300" s="138"/>
      <c r="AG300" s="88"/>
      <c r="AH300" s="88"/>
      <c r="AI300" s="14"/>
      <c r="AJ300" s="88"/>
      <c r="AK300" s="88"/>
      <c r="AL300" s="88"/>
      <c r="AM300" s="88"/>
      <c r="AN300" s="88"/>
      <c r="AO300" s="88"/>
      <c r="AP300" s="88"/>
      <c r="AQ300" s="88"/>
      <c r="AR300" s="88"/>
      <c r="AY300" s="88"/>
      <c r="AZ300" s="88"/>
      <c r="BA300" s="88"/>
    </row>
    <row r="301" spans="29:53">
      <c r="AC301" s="136"/>
      <c r="AD301" s="109">
        <v>2030</v>
      </c>
      <c r="AE301" s="137">
        <f>X159</f>
        <v>13.878619883204934</v>
      </c>
      <c r="AF301" s="138"/>
      <c r="AG301" s="88"/>
      <c r="AH301" s="88"/>
      <c r="AI301" s="14"/>
      <c r="AJ301" s="88"/>
      <c r="AK301" s="88"/>
      <c r="AL301" s="88"/>
      <c r="AM301" s="88"/>
      <c r="AN301" s="88"/>
      <c r="AO301" s="88"/>
      <c r="AP301" s="88"/>
      <c r="AQ301" s="88"/>
      <c r="AR301" s="88"/>
      <c r="AX301" s="88"/>
      <c r="AY301" s="88"/>
      <c r="AZ301" s="88"/>
      <c r="BA301" s="88"/>
    </row>
    <row r="302" spans="29:53">
      <c r="AC302" s="136"/>
      <c r="AD302" s="109">
        <v>2040</v>
      </c>
      <c r="AE302" s="137">
        <f>Y159</f>
        <v>51.852870731377841</v>
      </c>
      <c r="AF302" s="138"/>
      <c r="AG302" s="88"/>
      <c r="AH302" s="88"/>
      <c r="AI302" s="14"/>
      <c r="AJ302" s="88"/>
      <c r="AK302" s="88"/>
      <c r="AL302" s="88"/>
      <c r="AM302" s="88"/>
      <c r="AN302" s="88"/>
      <c r="AO302" s="88"/>
      <c r="AP302" s="88"/>
      <c r="AQ302" s="88"/>
      <c r="AR302" s="88"/>
      <c r="AX302" s="91"/>
      <c r="AY302" s="91"/>
      <c r="AZ302" s="91"/>
      <c r="BA302" s="91"/>
    </row>
    <row r="303" spans="29:53">
      <c r="AC303" s="136"/>
      <c r="AD303" s="99">
        <v>2050</v>
      </c>
      <c r="AE303" s="137">
        <f>Z159</f>
        <v>65.781016271106495</v>
      </c>
      <c r="AF303" s="138"/>
      <c r="AG303" s="88"/>
      <c r="AH303" s="88"/>
      <c r="AI303" s="14"/>
      <c r="AJ303" s="88"/>
      <c r="AK303" s="88"/>
      <c r="AL303" s="88"/>
      <c r="AM303" s="88"/>
      <c r="AN303" s="88"/>
      <c r="AO303" s="88"/>
      <c r="AP303" s="88"/>
      <c r="AQ303" s="88"/>
      <c r="AR303" s="88"/>
    </row>
    <row r="304" spans="29:53">
      <c r="AC304" s="136" t="str">
        <f>C162</f>
        <v>IODMT</v>
      </c>
      <c r="AD304" s="109">
        <v>2015</v>
      </c>
      <c r="AE304" s="137">
        <f>U162</f>
        <v>0</v>
      </c>
      <c r="AF304" s="138" t="str">
        <f>B162</f>
        <v>Other comm</v>
      </c>
      <c r="AG304" s="88"/>
      <c r="AH304" s="88"/>
      <c r="AI304" s="14"/>
      <c r="AJ304" s="88"/>
      <c r="AK304" s="88"/>
      <c r="AL304" s="88"/>
      <c r="AM304" s="88"/>
      <c r="AN304" s="88"/>
      <c r="AO304" s="88"/>
      <c r="AP304" s="88"/>
      <c r="AQ304" s="88"/>
      <c r="AR304" s="88"/>
      <c r="BA304" s="88"/>
    </row>
    <row r="305" spans="29:53">
      <c r="AC305" s="136"/>
      <c r="AD305" s="109">
        <v>2020</v>
      </c>
      <c r="AE305" s="137">
        <f>V162</f>
        <v>31.64393889724948</v>
      </c>
      <c r="AF305" s="138"/>
      <c r="AG305" s="88"/>
      <c r="AH305" s="88"/>
      <c r="AI305" s="14"/>
      <c r="AJ305" s="88"/>
      <c r="AK305" s="88"/>
      <c r="AL305" s="88"/>
      <c r="AM305" s="88"/>
      <c r="AN305" s="88"/>
      <c r="AO305" s="88"/>
      <c r="AP305" s="88"/>
      <c r="AQ305" s="88"/>
      <c r="AR305" s="88"/>
      <c r="AZ305" s="88"/>
      <c r="BA305" s="88"/>
    </row>
    <row r="306" spans="29:53">
      <c r="AC306" s="136"/>
      <c r="AD306" s="109">
        <v>2025</v>
      </c>
      <c r="AE306" s="137">
        <f>W162</f>
        <v>44.277582333199781</v>
      </c>
      <c r="AF306" s="138"/>
      <c r="AG306" s="88"/>
      <c r="AH306" s="88"/>
      <c r="AI306" s="14"/>
      <c r="AJ306" s="88"/>
      <c r="AK306" s="88"/>
      <c r="AL306" s="88"/>
      <c r="AM306" s="88"/>
      <c r="AN306" s="88"/>
      <c r="AO306" s="88"/>
      <c r="AP306" s="88"/>
      <c r="AQ306" s="88"/>
      <c r="AR306" s="88"/>
      <c r="AY306" s="88"/>
      <c r="AZ306" s="88"/>
      <c r="BA306" s="88"/>
    </row>
    <row r="307" spans="29:53">
      <c r="AC307" s="136"/>
      <c r="AD307" s="109">
        <v>2030</v>
      </c>
      <c r="AE307" s="137">
        <f>X162</f>
        <v>64.637428870666696</v>
      </c>
      <c r="AF307" s="138"/>
      <c r="AG307" s="88"/>
      <c r="AH307" s="88"/>
      <c r="AI307" s="14"/>
      <c r="AJ307" s="88"/>
      <c r="AK307" s="88"/>
      <c r="AL307" s="88"/>
      <c r="AM307" s="88"/>
      <c r="AN307" s="88"/>
      <c r="AO307" s="88"/>
      <c r="AP307" s="88"/>
      <c r="AQ307" s="88"/>
      <c r="AR307" s="88"/>
      <c r="AX307" s="91"/>
      <c r="AY307" s="91"/>
      <c r="AZ307" s="91"/>
      <c r="BA307" s="91"/>
    </row>
    <row r="308" spans="29:53">
      <c r="AC308" s="136"/>
      <c r="AD308" s="109">
        <v>2040</v>
      </c>
      <c r="AE308" s="137">
        <f>Y162</f>
        <v>84.012604893387135</v>
      </c>
      <c r="AF308" s="138"/>
      <c r="AG308" s="88"/>
      <c r="AH308" s="88"/>
      <c r="AI308" s="14"/>
      <c r="AJ308" s="88"/>
      <c r="AK308" s="88"/>
      <c r="AL308" s="88"/>
      <c r="AM308" s="88"/>
      <c r="AN308" s="88"/>
      <c r="AO308" s="88"/>
      <c r="AP308" s="88"/>
      <c r="AQ308" s="88"/>
      <c r="AR308" s="88"/>
      <c r="AX308" s="91"/>
      <c r="AY308" s="91"/>
      <c r="AZ308" s="91"/>
      <c r="BA308" s="91"/>
    </row>
    <row r="309" spans="29:53">
      <c r="AC309" s="136"/>
      <c r="AD309" s="99">
        <v>2050</v>
      </c>
      <c r="AE309" s="137">
        <f>Z162</f>
        <v>91.858432642079492</v>
      </c>
      <c r="AF309" s="138"/>
      <c r="AG309" s="88"/>
      <c r="AH309" s="88"/>
      <c r="AI309" s="14"/>
      <c r="AJ309" s="88"/>
      <c r="AK309" s="88"/>
      <c r="AL309" s="88"/>
      <c r="AM309" s="88"/>
      <c r="AN309" s="88"/>
      <c r="AO309" s="88"/>
      <c r="AP309" s="88"/>
      <c r="AQ309" s="88"/>
      <c r="AR309" s="88"/>
    </row>
    <row r="310" spans="29:53">
      <c r="AC310" s="136" t="str">
        <f>C163</f>
        <v>IODHT</v>
      </c>
      <c r="AD310" s="109">
        <v>2015</v>
      </c>
      <c r="AE310" s="137">
        <f>U163</f>
        <v>0</v>
      </c>
      <c r="AF310" s="138"/>
      <c r="AG310" s="88"/>
      <c r="AH310" s="88"/>
      <c r="AI310" s="14"/>
      <c r="AJ310" s="88"/>
      <c r="AK310" s="88"/>
      <c r="AL310" s="88"/>
      <c r="AM310" s="88"/>
      <c r="AN310" s="88"/>
      <c r="AO310" s="88"/>
      <c r="AP310" s="88"/>
      <c r="AQ310" s="88"/>
      <c r="AR310" s="88"/>
      <c r="BA310" s="91"/>
    </row>
    <row r="311" spans="29:53">
      <c r="AC311" s="136"/>
      <c r="AD311" s="109">
        <v>2020</v>
      </c>
      <c r="AE311" s="137">
        <f>V163</f>
        <v>11.465497813338985</v>
      </c>
      <c r="AF311" s="138"/>
      <c r="AG311" s="88"/>
      <c r="AH311" s="88"/>
      <c r="AI311" s="14"/>
      <c r="AJ311" s="88"/>
      <c r="AK311" s="88"/>
      <c r="AL311" s="88"/>
      <c r="AM311" s="88"/>
      <c r="AN311" s="88"/>
      <c r="AO311" s="88"/>
      <c r="AP311" s="88"/>
      <c r="AQ311" s="88"/>
      <c r="AR311" s="88"/>
      <c r="AZ311" s="91"/>
      <c r="BA311" s="91"/>
    </row>
    <row r="312" spans="29:53">
      <c r="AC312" s="136"/>
      <c r="AD312" s="109">
        <v>2025</v>
      </c>
      <c r="AE312" s="137">
        <f>W163</f>
        <v>16.043025650810076</v>
      </c>
      <c r="AF312" s="138"/>
      <c r="AG312" s="88"/>
      <c r="AH312" s="88"/>
      <c r="AI312" s="14"/>
      <c r="AJ312" s="88"/>
      <c r="AK312" s="88"/>
      <c r="AL312" s="88"/>
      <c r="AM312" s="88"/>
      <c r="AN312" s="88"/>
      <c r="AO312" s="88"/>
      <c r="AP312" s="88"/>
      <c r="AQ312" s="88"/>
      <c r="AR312" s="88"/>
      <c r="AY312" s="88"/>
      <c r="AZ312" s="88"/>
      <c r="BA312" s="88"/>
    </row>
    <row r="313" spans="29:53">
      <c r="AC313" s="136"/>
      <c r="AD313" s="109">
        <v>2030</v>
      </c>
      <c r="AE313" s="137">
        <f>X163</f>
        <v>23.419976311511022</v>
      </c>
      <c r="AF313" s="138"/>
      <c r="AG313" s="88"/>
      <c r="AH313" s="88"/>
      <c r="AI313" s="14"/>
      <c r="AJ313" s="88"/>
      <c r="AK313" s="88"/>
      <c r="AL313" s="88"/>
      <c r="AM313" s="88"/>
      <c r="AN313" s="88"/>
      <c r="AO313" s="88"/>
      <c r="AP313" s="88"/>
      <c r="AQ313" s="88"/>
      <c r="AR313" s="88"/>
      <c r="AX313" s="91"/>
      <c r="AY313" s="91"/>
      <c r="AZ313" s="91"/>
      <c r="BA313" s="91"/>
    </row>
    <row r="314" spans="29:53">
      <c r="AC314" s="136"/>
      <c r="AD314" s="109">
        <v>2040</v>
      </c>
      <c r="AE314" s="137">
        <f>Y163</f>
        <v>30.440152878116301</v>
      </c>
      <c r="AF314" s="138"/>
      <c r="AG314" s="88"/>
      <c r="AH314" s="88"/>
      <c r="AI314" s="14"/>
      <c r="AJ314" s="88"/>
      <c r="AK314" s="88"/>
      <c r="AL314" s="88"/>
      <c r="AM314" s="88"/>
      <c r="AN314" s="88"/>
      <c r="AO314" s="88"/>
      <c r="AP314" s="88"/>
      <c r="AQ314" s="88"/>
      <c r="AR314" s="88"/>
      <c r="AX314" s="91"/>
      <c r="AY314" s="91"/>
      <c r="AZ314" s="91"/>
      <c r="BA314" s="91"/>
    </row>
    <row r="315" spans="29:53">
      <c r="AC315" s="136"/>
      <c r="AD315" s="99">
        <v>2050</v>
      </c>
      <c r="AE315" s="137">
        <f>Z163</f>
        <v>33.282919108596097</v>
      </c>
      <c r="AF315" s="138"/>
      <c r="AG315" s="88"/>
      <c r="AH315" s="88"/>
      <c r="AI315" s="14"/>
      <c r="AJ315" s="88"/>
      <c r="AK315" s="88"/>
      <c r="AL315" s="88"/>
      <c r="AM315" s="88"/>
      <c r="AN315" s="88"/>
      <c r="AO315" s="88"/>
      <c r="AP315" s="88"/>
      <c r="AQ315" s="88"/>
      <c r="AR315" s="88"/>
    </row>
    <row r="316" spans="29:53">
      <c r="AC316" s="136" t="str">
        <f>C164</f>
        <v>IODRH</v>
      </c>
      <c r="AD316" s="109">
        <v>2015</v>
      </c>
      <c r="AE316" s="137">
        <f>U164</f>
        <v>0</v>
      </c>
      <c r="AF316" s="138"/>
      <c r="AG316" s="88"/>
      <c r="AH316" s="88"/>
      <c r="AI316" s="14"/>
      <c r="AJ316" s="88"/>
      <c r="AK316" s="88"/>
      <c r="AL316" s="88"/>
      <c r="AM316" s="88"/>
      <c r="AN316" s="88"/>
      <c r="AO316" s="88"/>
      <c r="AP316" s="88"/>
      <c r="AQ316" s="88"/>
      <c r="AR316" s="88"/>
      <c r="BA316" s="88"/>
    </row>
    <row r="317" spans="29:53">
      <c r="AC317" s="136"/>
      <c r="AD317" s="109">
        <v>2020</v>
      </c>
      <c r="AE317" s="137">
        <f>V164</f>
        <v>13.829690336108118</v>
      </c>
      <c r="AF317" s="138"/>
      <c r="AG317" s="88"/>
      <c r="AH317" s="88"/>
      <c r="AI317" s="14"/>
      <c r="AJ317" s="88"/>
      <c r="AK317" s="88"/>
      <c r="AL317" s="88"/>
      <c r="AM317" s="88"/>
      <c r="AN317" s="88"/>
      <c r="AO317" s="88"/>
      <c r="AP317" s="88"/>
      <c r="AQ317" s="88"/>
      <c r="AR317" s="88"/>
      <c r="AZ317" s="88"/>
      <c r="BA317" s="88"/>
    </row>
    <row r="318" spans="29:53">
      <c r="AC318" s="136"/>
      <c r="AD318" s="109">
        <v>2025</v>
      </c>
      <c r="AE318" s="137">
        <f>W164</f>
        <v>19.351107157930649</v>
      </c>
      <c r="AF318" s="138"/>
      <c r="AG318" s="88"/>
      <c r="AH318" s="88"/>
      <c r="AI318" s="14"/>
      <c r="AJ318" s="88"/>
      <c r="AK318" s="88"/>
      <c r="AL318" s="88"/>
      <c r="AM318" s="88"/>
      <c r="AN318" s="88"/>
      <c r="AO318" s="88"/>
      <c r="AP318" s="88"/>
      <c r="AQ318" s="88"/>
      <c r="AR318" s="88"/>
      <c r="AY318" s="88"/>
      <c r="AZ318" s="88"/>
      <c r="BA318" s="88"/>
    </row>
    <row r="319" spans="29:53">
      <c r="AC319" s="136"/>
      <c r="AD319" s="109">
        <v>2030</v>
      </c>
      <c r="AE319" s="137">
        <f>X164</f>
        <v>28.249189467409703</v>
      </c>
      <c r="AF319" s="138"/>
      <c r="AG319" s="88"/>
      <c r="AH319" s="88"/>
      <c r="AI319" s="14"/>
      <c r="AJ319" s="88"/>
      <c r="AK319" s="88"/>
      <c r="AL319" s="88"/>
      <c r="AM319" s="88"/>
      <c r="AN319" s="88"/>
      <c r="AO319" s="88"/>
      <c r="AP319" s="88"/>
      <c r="AQ319" s="88"/>
      <c r="AR319" s="88"/>
      <c r="AX319" s="88"/>
      <c r="AY319" s="88"/>
      <c r="AZ319" s="88"/>
      <c r="BA319" s="88"/>
    </row>
    <row r="320" spans="29:53">
      <c r="AC320" s="136"/>
      <c r="AD320" s="109">
        <v>2040</v>
      </c>
      <c r="AE320" s="137">
        <f>Y164</f>
        <v>36.716930650701556</v>
      </c>
      <c r="AF320" s="138"/>
      <c r="AG320" s="88"/>
      <c r="AH320" s="88"/>
      <c r="AI320" s="14"/>
      <c r="AJ320" s="88"/>
      <c r="AK320" s="88"/>
      <c r="AL320" s="88"/>
      <c r="AM320" s="88"/>
      <c r="AN320" s="88"/>
      <c r="AO320" s="88"/>
      <c r="AP320" s="88"/>
      <c r="AQ320" s="88"/>
      <c r="AR320" s="88"/>
      <c r="AX320" s="88"/>
      <c r="AY320" s="88"/>
      <c r="AZ320" s="88"/>
      <c r="BA320" s="88"/>
    </row>
    <row r="321" spans="29:53">
      <c r="AC321" s="136"/>
      <c r="AD321" s="99">
        <v>2050</v>
      </c>
      <c r="AE321" s="137">
        <f>Z164</f>
        <v>40.145876982167593</v>
      </c>
      <c r="AF321" s="138"/>
      <c r="AG321" s="88"/>
      <c r="AH321" s="88"/>
      <c r="AI321" s="14"/>
      <c r="AJ321" s="88"/>
      <c r="AK321" s="88"/>
      <c r="AL321" s="88"/>
      <c r="AM321" s="88"/>
      <c r="AN321" s="88"/>
      <c r="AO321" s="88"/>
      <c r="AP321" s="88"/>
      <c r="AQ321" s="88"/>
      <c r="AR321" s="88"/>
    </row>
    <row r="322" spans="29:53">
      <c r="AC322" s="136" t="str">
        <f>C165</f>
        <v>IODLA</v>
      </c>
      <c r="AD322" s="109">
        <v>2015</v>
      </c>
      <c r="AE322" s="137">
        <f>U165</f>
        <v>0</v>
      </c>
      <c r="AF322" s="138"/>
      <c r="AG322" s="88"/>
      <c r="AH322" s="88"/>
      <c r="AI322" s="14"/>
      <c r="AJ322" s="88"/>
      <c r="AK322" s="88"/>
      <c r="AL322" s="88"/>
      <c r="AM322" s="88"/>
      <c r="AN322" s="88"/>
      <c r="AO322" s="88"/>
      <c r="AP322" s="88"/>
      <c r="AQ322" s="88"/>
      <c r="AR322" s="88"/>
      <c r="BA322" s="88"/>
    </row>
    <row r="323" spans="29:53">
      <c r="AC323" s="136"/>
      <c r="AD323" s="109">
        <v>2020</v>
      </c>
      <c r="AE323" s="137">
        <f>V165</f>
        <v>36.780802646529274</v>
      </c>
      <c r="AF323" s="138"/>
      <c r="AG323" s="88"/>
      <c r="AH323" s="88"/>
      <c r="AI323" s="14"/>
      <c r="AJ323" s="88"/>
      <c r="AK323" s="88"/>
      <c r="AL323" s="88"/>
      <c r="AM323" s="88"/>
      <c r="AN323" s="88"/>
      <c r="AO323" s="88"/>
      <c r="AP323" s="88"/>
      <c r="AQ323" s="88"/>
      <c r="AR323" s="88"/>
      <c r="AZ323" s="88"/>
      <c r="BA323" s="88"/>
    </row>
    <row r="324" spans="29:53">
      <c r="AC324" s="136"/>
      <c r="AD324" s="109">
        <v>2025</v>
      </c>
      <c r="AE324" s="137">
        <f>W165</f>
        <v>51.465306602662849</v>
      </c>
      <c r="AF324" s="138"/>
      <c r="AG324" s="88"/>
      <c r="AH324" s="88"/>
      <c r="AI324" s="14"/>
      <c r="AJ324" s="88"/>
      <c r="AK324" s="88"/>
      <c r="AL324" s="88"/>
      <c r="AM324" s="88"/>
      <c r="AN324" s="88"/>
      <c r="AO324" s="88"/>
      <c r="AP324" s="88"/>
      <c r="AQ324" s="88"/>
      <c r="AR324" s="88"/>
      <c r="AY324" s="88"/>
      <c r="AZ324" s="88"/>
      <c r="BA324" s="88"/>
    </row>
    <row r="325" spans="29:53">
      <c r="AC325" s="136"/>
      <c r="AD325" s="109">
        <v>2030</v>
      </c>
      <c r="AE325" s="137">
        <f>X165</f>
        <v>75.130233394481721</v>
      </c>
      <c r="AF325" s="138"/>
      <c r="AG325" s="88"/>
      <c r="AH325" s="88"/>
      <c r="AI325" s="14"/>
      <c r="AJ325" s="88"/>
      <c r="AK325" s="88"/>
      <c r="AL325" s="88"/>
      <c r="AM325" s="88"/>
      <c r="AN325" s="88"/>
      <c r="AO325" s="88"/>
      <c r="AP325" s="88"/>
      <c r="AQ325" s="88"/>
      <c r="AR325" s="88"/>
      <c r="AX325" s="88"/>
      <c r="AY325" s="88"/>
      <c r="AZ325" s="88"/>
      <c r="BA325" s="88"/>
    </row>
    <row r="326" spans="29:53">
      <c r="AC326" s="136"/>
      <c r="AD326" s="109">
        <v>2040</v>
      </c>
      <c r="AE326" s="137">
        <f>Y165</f>
        <v>97.65064489721631</v>
      </c>
      <c r="AF326" s="138"/>
      <c r="AG326" s="88"/>
      <c r="AH326" s="88"/>
      <c r="AI326" s="14"/>
      <c r="AJ326" s="88"/>
      <c r="AK326" s="88"/>
      <c r="AL326" s="88"/>
      <c r="AM326" s="88"/>
      <c r="AN326" s="88"/>
      <c r="AO326" s="88"/>
      <c r="AP326" s="88"/>
      <c r="AQ326" s="88"/>
      <c r="AR326" s="88"/>
      <c r="AX326" s="88"/>
      <c r="AY326" s="88"/>
      <c r="AZ326" s="88"/>
      <c r="BA326" s="88"/>
    </row>
    <row r="327" spans="29:53">
      <c r="AC327" s="136"/>
      <c r="AD327" s="99">
        <v>2050</v>
      </c>
      <c r="AE327" s="137">
        <f>Z165</f>
        <v>106.77011143898751</v>
      </c>
      <c r="AF327" s="138"/>
      <c r="AG327" s="88"/>
      <c r="AH327" s="88"/>
      <c r="AI327" s="14"/>
      <c r="AJ327" s="88"/>
      <c r="AK327" s="88"/>
      <c r="AL327" s="88"/>
      <c r="AM327" s="88"/>
      <c r="AN327" s="88"/>
      <c r="AO327" s="88"/>
      <c r="AP327" s="88"/>
      <c r="AQ327" s="88"/>
      <c r="AR327" s="88"/>
    </row>
    <row r="328" spans="29:53">
      <c r="AC328" s="136" t="str">
        <f>C166</f>
        <v>IODEM</v>
      </c>
      <c r="AD328" s="109">
        <v>2015</v>
      </c>
      <c r="AE328" s="137">
        <f>U166</f>
        <v>0</v>
      </c>
      <c r="AF328" s="138"/>
      <c r="AG328" s="88"/>
      <c r="AH328" s="88"/>
      <c r="AI328" s="14"/>
      <c r="AJ328" s="88"/>
      <c r="AK328" s="88"/>
      <c r="AL328" s="88"/>
      <c r="AM328" s="88"/>
      <c r="AN328" s="88"/>
      <c r="AO328" s="88"/>
      <c r="AP328" s="88"/>
      <c r="AQ328" s="88"/>
      <c r="AR328" s="88"/>
      <c r="BA328" s="88"/>
    </row>
    <row r="329" spans="29:53">
      <c r="AC329" s="136"/>
      <c r="AD329" s="109">
        <v>2020</v>
      </c>
      <c r="AE329" s="137">
        <f>V166</f>
        <v>159.40806656694261</v>
      </c>
      <c r="AF329" s="138"/>
      <c r="AG329" s="88"/>
      <c r="AH329" s="88"/>
      <c r="AI329" s="14"/>
      <c r="AJ329" s="88"/>
      <c r="AK329" s="88"/>
      <c r="AL329" s="88"/>
      <c r="AM329" s="88"/>
      <c r="AN329" s="88"/>
      <c r="AO329" s="88"/>
      <c r="AP329" s="88"/>
      <c r="AQ329" s="88"/>
      <c r="AR329" s="88"/>
      <c r="AZ329" s="88"/>
      <c r="BA329" s="88"/>
    </row>
    <row r="330" spans="29:53">
      <c r="AC330" s="136"/>
      <c r="AD330" s="109">
        <v>2025</v>
      </c>
      <c r="AE330" s="137">
        <f>W166</f>
        <v>223.05073382022945</v>
      </c>
      <c r="AF330" s="138"/>
      <c r="AG330" s="88"/>
      <c r="AH330" s="88"/>
      <c r="AI330" s="14"/>
      <c r="AJ330" s="88"/>
      <c r="AK330" s="88"/>
      <c r="AL330" s="88"/>
      <c r="AM330" s="88"/>
      <c r="AN330" s="88"/>
      <c r="AO330" s="88"/>
      <c r="AP330" s="88"/>
      <c r="AQ330" s="88"/>
      <c r="AR330" s="88"/>
      <c r="AY330" s="88"/>
      <c r="AZ330" s="88"/>
      <c r="BA330" s="88"/>
    </row>
    <row r="331" spans="29:53">
      <c r="AC331" s="136"/>
      <c r="AD331" s="109">
        <v>2030</v>
      </c>
      <c r="AE331" s="137">
        <f>X166</f>
        <v>325.61457022111995</v>
      </c>
      <c r="AF331" s="138"/>
      <c r="AG331" s="88"/>
      <c r="AH331" s="88"/>
      <c r="AI331" s="14"/>
      <c r="AJ331" s="88"/>
      <c r="AK331" s="88"/>
      <c r="AL331" s="88"/>
      <c r="AM331" s="88"/>
      <c r="AN331" s="88"/>
      <c r="AO331" s="88"/>
      <c r="AP331" s="88"/>
      <c r="AQ331" s="88"/>
      <c r="AR331" s="88"/>
      <c r="AX331" s="88"/>
      <c r="AY331" s="88"/>
      <c r="AZ331" s="88"/>
      <c r="BA331" s="88"/>
    </row>
    <row r="332" spans="29:53">
      <c r="AC332" s="136"/>
      <c r="AD332" s="109">
        <v>2040</v>
      </c>
      <c r="AE332" s="137">
        <f>Y166</f>
        <v>423.21807524635926</v>
      </c>
      <c r="AF332" s="138"/>
      <c r="AG332" s="88"/>
      <c r="AH332" s="88"/>
      <c r="AI332" s="14"/>
      <c r="AJ332" s="88"/>
      <c r="AK332" s="88"/>
      <c r="AL332" s="88"/>
      <c r="AM332" s="88"/>
      <c r="AN332" s="88"/>
      <c r="AO332" s="88"/>
      <c r="AP332" s="88"/>
      <c r="AQ332" s="88"/>
      <c r="AR332" s="88"/>
      <c r="AX332" s="88"/>
      <c r="AY332" s="88"/>
      <c r="AZ332" s="88"/>
      <c r="BA332" s="88"/>
    </row>
    <row r="333" spans="29:53">
      <c r="AC333" s="136"/>
      <c r="AD333" s="99">
        <v>2050</v>
      </c>
      <c r="AE333" s="137">
        <f>Z166</f>
        <v>462.74186007281236</v>
      </c>
      <c r="AF333" s="138"/>
      <c r="AG333" s="88"/>
      <c r="AH333" s="88"/>
      <c r="AI333" s="14"/>
      <c r="AJ333" s="88"/>
      <c r="AK333" s="88"/>
      <c r="AL333" s="88"/>
      <c r="AM333" s="88"/>
      <c r="AN333" s="88"/>
      <c r="AO333" s="88"/>
      <c r="AP333" s="88"/>
      <c r="AQ333" s="88"/>
      <c r="AR333" s="88"/>
    </row>
    <row r="334" spans="29:53">
      <c r="AC334" s="136" t="str">
        <f>C167</f>
        <v>IODTF</v>
      </c>
      <c r="AD334" s="109">
        <v>2015</v>
      </c>
      <c r="AE334" s="137">
        <f>U167</f>
        <v>0</v>
      </c>
      <c r="AF334" s="138"/>
      <c r="AG334" s="88"/>
      <c r="AH334" s="88"/>
      <c r="AI334" s="14"/>
      <c r="AJ334" s="88"/>
      <c r="AK334" s="88"/>
      <c r="AL334" s="88"/>
      <c r="AM334" s="88"/>
      <c r="AN334" s="88"/>
      <c r="AO334" s="88"/>
      <c r="AP334" s="88"/>
      <c r="AQ334" s="88"/>
      <c r="AR334" s="88"/>
      <c r="BA334" s="88"/>
    </row>
    <row r="335" spans="29:53">
      <c r="AC335" s="136"/>
      <c r="AD335" s="109">
        <v>2020</v>
      </c>
      <c r="AE335" s="137">
        <f>V167</f>
        <v>0</v>
      </c>
      <c r="AF335" s="138"/>
      <c r="AG335" s="88"/>
      <c r="AH335" s="88"/>
      <c r="AI335" s="14"/>
      <c r="AJ335" s="88"/>
      <c r="AK335" s="88"/>
      <c r="AL335" s="88"/>
      <c r="AM335" s="88"/>
      <c r="AN335" s="88"/>
      <c r="AO335" s="88"/>
      <c r="AP335" s="88"/>
      <c r="AQ335" s="88"/>
      <c r="AR335" s="88"/>
      <c r="AZ335" s="88"/>
      <c r="BA335" s="88"/>
    </row>
    <row r="336" spans="29:53">
      <c r="AC336" s="136"/>
      <c r="AD336" s="109">
        <v>2025</v>
      </c>
      <c r="AE336" s="137">
        <f>W167</f>
        <v>0</v>
      </c>
      <c r="AF336" s="138"/>
      <c r="AG336" s="88"/>
      <c r="AH336" s="88"/>
      <c r="AI336" s="14"/>
      <c r="AJ336" s="88"/>
      <c r="AK336" s="88"/>
      <c r="AL336" s="88"/>
      <c r="AM336" s="88"/>
      <c r="AN336" s="88"/>
      <c r="AO336" s="88"/>
      <c r="AP336" s="88"/>
      <c r="AQ336" s="88"/>
      <c r="AR336" s="88"/>
      <c r="AY336" s="88"/>
      <c r="AZ336" s="88"/>
      <c r="BA336" s="88"/>
    </row>
    <row r="337" spans="29:53">
      <c r="AC337" s="136"/>
      <c r="AD337" s="109">
        <v>2030</v>
      </c>
      <c r="AE337" s="137">
        <f>X167</f>
        <v>0</v>
      </c>
      <c r="AF337" s="138"/>
      <c r="AG337" s="88"/>
      <c r="AH337" s="88"/>
      <c r="AI337" s="14"/>
      <c r="AJ337" s="88"/>
      <c r="AK337" s="88"/>
      <c r="AL337" s="88"/>
      <c r="AM337" s="88"/>
      <c r="AN337" s="88"/>
      <c r="AO337" s="88"/>
      <c r="AP337" s="88"/>
      <c r="AQ337" s="88"/>
      <c r="AR337" s="88"/>
      <c r="AX337" s="88"/>
      <c r="AY337" s="88"/>
      <c r="AZ337" s="88"/>
      <c r="BA337" s="88"/>
    </row>
    <row r="338" spans="29:53">
      <c r="AC338" s="136"/>
      <c r="AD338" s="109">
        <v>2040</v>
      </c>
      <c r="AE338" s="137">
        <f>Y167</f>
        <v>0</v>
      </c>
      <c r="AF338" s="138"/>
      <c r="AG338" s="88"/>
      <c r="AH338" s="88"/>
      <c r="AI338" s="14"/>
      <c r="AJ338" s="88"/>
      <c r="AK338" s="88"/>
      <c r="AL338" s="88"/>
      <c r="AM338" s="88"/>
      <c r="AN338" s="88"/>
      <c r="AO338" s="88"/>
      <c r="AP338" s="88"/>
      <c r="AQ338" s="88"/>
      <c r="AR338" s="88"/>
      <c r="AX338" s="88"/>
      <c r="AY338" s="88"/>
      <c r="AZ338" s="88"/>
      <c r="BA338" s="88"/>
    </row>
    <row r="339" spans="29:53">
      <c r="AC339" s="136"/>
      <c r="AD339" s="99">
        <v>2050</v>
      </c>
      <c r="AE339" s="137">
        <f>Z167</f>
        <v>0</v>
      </c>
      <c r="AF339" s="138"/>
      <c r="AG339" s="88"/>
      <c r="AH339" s="88"/>
      <c r="AI339" s="14"/>
      <c r="AJ339" s="88"/>
      <c r="AK339" s="88"/>
      <c r="AL339" s="88"/>
      <c r="AM339" s="88"/>
      <c r="AN339" s="88"/>
      <c r="AO339" s="88"/>
      <c r="AP339" s="88"/>
      <c r="AQ339" s="88"/>
      <c r="AR339" s="88"/>
    </row>
    <row r="340" spans="29:53">
      <c r="AC340" s="136" t="str">
        <f>C170</f>
        <v>IRDMT</v>
      </c>
      <c r="AD340" s="109">
        <v>2015</v>
      </c>
      <c r="AE340" s="137">
        <f>U170</f>
        <v>0</v>
      </c>
      <c r="AF340" s="138" t="str">
        <f>B170</f>
        <v>Paper &amp; Pulp</v>
      </c>
      <c r="AG340" s="88"/>
      <c r="AH340" s="88"/>
      <c r="AI340" s="14"/>
      <c r="AJ340" s="88"/>
      <c r="AK340" s="88"/>
      <c r="AL340" s="88"/>
      <c r="AM340" s="88"/>
      <c r="AN340" s="88"/>
      <c r="AO340" s="88"/>
      <c r="AP340" s="88"/>
      <c r="AQ340" s="88"/>
      <c r="AR340" s="88"/>
      <c r="BA340" s="88"/>
    </row>
    <row r="341" spans="29:53">
      <c r="AC341" s="136"/>
      <c r="AD341" s="109">
        <v>2020</v>
      </c>
      <c r="AE341" s="137">
        <f>V170</f>
        <v>359.21036797999852</v>
      </c>
      <c r="AF341" s="138"/>
      <c r="AG341" s="88"/>
      <c r="AH341" s="88"/>
      <c r="AI341" s="14"/>
      <c r="AJ341" s="88"/>
      <c r="AK341" s="88"/>
      <c r="AL341" s="88"/>
      <c r="AM341" s="88"/>
      <c r="AN341" s="88"/>
      <c r="AO341" s="88"/>
      <c r="AP341" s="88"/>
      <c r="AQ341" s="88"/>
      <c r="AR341" s="88"/>
      <c r="AZ341" s="88"/>
      <c r="BA341" s="88"/>
    </row>
    <row r="342" spans="29:53">
      <c r="AC342" s="136"/>
      <c r="AD342" s="109">
        <v>2025</v>
      </c>
      <c r="AE342" s="137">
        <f>W170</f>
        <v>177.38855308923542</v>
      </c>
      <c r="AF342" s="138"/>
      <c r="AG342" s="88"/>
      <c r="AH342" s="88"/>
      <c r="AI342" s="14"/>
      <c r="AJ342" s="88"/>
      <c r="AK342" s="88"/>
      <c r="AL342" s="88"/>
      <c r="AM342" s="88"/>
      <c r="AN342" s="88"/>
      <c r="AO342" s="88"/>
      <c r="AP342" s="88"/>
      <c r="AQ342" s="88"/>
      <c r="AR342" s="88"/>
      <c r="AY342" s="88"/>
      <c r="AZ342" s="88"/>
      <c r="BA342" s="88"/>
    </row>
    <row r="343" spans="29:53">
      <c r="AC343" s="136"/>
      <c r="AD343" s="109">
        <v>2030</v>
      </c>
      <c r="AE343" s="137">
        <f>X170</f>
        <v>161.47213356525646</v>
      </c>
      <c r="AF343" s="138"/>
      <c r="AG343" s="88"/>
      <c r="AH343" s="88"/>
      <c r="AI343" s="14"/>
      <c r="AJ343" s="88"/>
      <c r="AK343" s="88"/>
      <c r="AL343" s="88"/>
      <c r="AM343" s="88"/>
      <c r="AN343" s="88"/>
      <c r="AO343" s="88"/>
      <c r="AP343" s="88"/>
      <c r="AQ343" s="88"/>
      <c r="AR343" s="88"/>
      <c r="AX343" s="88"/>
      <c r="AY343" s="88"/>
      <c r="AZ343" s="88"/>
      <c r="BA343" s="88"/>
    </row>
    <row r="344" spans="29:53">
      <c r="AC344" s="136"/>
      <c r="AD344" s="109">
        <v>2040</v>
      </c>
      <c r="AE344" s="137">
        <f>Y170</f>
        <v>118.71545047613719</v>
      </c>
      <c r="AF344" s="138"/>
      <c r="AG344" s="88"/>
      <c r="AH344" s="88"/>
      <c r="AI344" s="14"/>
      <c r="AJ344" s="88"/>
      <c r="AK344" s="88"/>
      <c r="AL344" s="88"/>
      <c r="AM344" s="88"/>
      <c r="AN344" s="88"/>
      <c r="AO344" s="88"/>
      <c r="AP344" s="88"/>
      <c r="AQ344" s="88"/>
      <c r="AR344" s="88"/>
      <c r="AX344" s="88"/>
      <c r="AY344" s="88"/>
      <c r="AZ344" s="88"/>
      <c r="BA344" s="88"/>
    </row>
    <row r="345" spans="29:53">
      <c r="AC345" s="136"/>
      <c r="AD345" s="99">
        <v>2050</v>
      </c>
      <c r="AE345" s="137">
        <f>Z170</f>
        <v>214.72440321536811</v>
      </c>
      <c r="AF345" s="138"/>
      <c r="AG345" s="88"/>
      <c r="AH345" s="88"/>
      <c r="AI345" s="14"/>
      <c r="AJ345" s="88"/>
      <c r="AK345" s="88"/>
      <c r="AL345" s="88"/>
      <c r="AM345" s="88"/>
      <c r="AN345" s="88"/>
      <c r="AO345" s="88"/>
      <c r="AP345" s="88"/>
      <c r="AQ345" s="88"/>
      <c r="AR345" s="88"/>
    </row>
    <row r="346" spans="29:53">
      <c r="AC346" s="136" t="str">
        <f>C171</f>
        <v>IRDHT</v>
      </c>
      <c r="AD346" s="109">
        <v>2015</v>
      </c>
      <c r="AE346" s="137">
        <f>U171</f>
        <v>0</v>
      </c>
      <c r="AF346" s="138"/>
      <c r="AG346" s="88"/>
      <c r="AH346" s="88"/>
      <c r="AI346" s="14"/>
      <c r="AJ346" s="88"/>
      <c r="AK346" s="88"/>
      <c r="AL346" s="88"/>
      <c r="AM346" s="88"/>
      <c r="AN346" s="88"/>
      <c r="AO346" s="88"/>
      <c r="AP346" s="88"/>
      <c r="AQ346" s="88"/>
      <c r="AR346" s="88"/>
      <c r="BA346" s="91"/>
    </row>
    <row r="347" spans="29:53">
      <c r="AC347" s="136"/>
      <c r="AD347" s="109">
        <v>2020</v>
      </c>
      <c r="AE347" s="137">
        <f>V171</f>
        <v>0</v>
      </c>
      <c r="AF347" s="138"/>
      <c r="AG347" s="88"/>
      <c r="AH347" s="88"/>
      <c r="AI347" s="14"/>
      <c r="AJ347" s="88"/>
      <c r="AK347" s="88"/>
      <c r="AL347" s="88"/>
      <c r="AM347" s="88"/>
      <c r="AN347" s="88"/>
      <c r="AO347" s="88"/>
      <c r="AP347" s="88"/>
      <c r="AQ347" s="88"/>
      <c r="AR347" s="88"/>
      <c r="AZ347" s="91"/>
      <c r="BA347" s="91"/>
    </row>
    <row r="348" spans="29:53">
      <c r="AC348" s="136"/>
      <c r="AD348" s="109">
        <v>2025</v>
      </c>
      <c r="AE348" s="137">
        <f>W171</f>
        <v>0</v>
      </c>
      <c r="AF348" s="138"/>
      <c r="AG348" s="88"/>
      <c r="AH348" s="88"/>
      <c r="AI348" s="14"/>
      <c r="AJ348" s="88"/>
      <c r="AK348" s="88"/>
      <c r="AL348" s="88"/>
      <c r="AM348" s="88"/>
      <c r="AN348" s="88"/>
      <c r="AO348" s="88"/>
      <c r="AP348" s="88"/>
      <c r="AQ348" s="88"/>
      <c r="AR348" s="88"/>
      <c r="AY348" s="88"/>
      <c r="AZ348" s="88"/>
      <c r="BA348" s="88"/>
    </row>
    <row r="349" spans="29:53">
      <c r="AC349" s="136"/>
      <c r="AD349" s="109">
        <v>2030</v>
      </c>
      <c r="AE349" s="137">
        <f>X171</f>
        <v>0</v>
      </c>
      <c r="AF349" s="138"/>
      <c r="AG349" s="88"/>
      <c r="AH349" s="88"/>
      <c r="AI349" s="14"/>
      <c r="AJ349" s="88"/>
      <c r="AK349" s="88"/>
      <c r="AL349" s="88"/>
      <c r="AM349" s="88"/>
      <c r="AN349" s="88"/>
      <c r="AO349" s="88"/>
      <c r="AP349" s="88"/>
      <c r="AQ349" s="88"/>
      <c r="AR349" s="88"/>
      <c r="AX349" s="88"/>
      <c r="AY349" s="88"/>
      <c r="AZ349" s="88"/>
      <c r="BA349" s="88"/>
    </row>
    <row r="350" spans="29:53">
      <c r="AC350" s="136"/>
      <c r="AD350" s="109">
        <v>2040</v>
      </c>
      <c r="AE350" s="137">
        <f>Y171</f>
        <v>0</v>
      </c>
      <c r="AF350" s="138"/>
      <c r="AG350" s="88"/>
      <c r="AH350" s="88"/>
      <c r="AI350" s="14"/>
      <c r="AJ350" s="88"/>
      <c r="AK350" s="88"/>
      <c r="AL350" s="88"/>
      <c r="AM350" s="88"/>
      <c r="AN350" s="88"/>
      <c r="AO350" s="88"/>
      <c r="AP350" s="88"/>
      <c r="AQ350" s="88"/>
      <c r="AR350" s="88"/>
      <c r="AX350" s="88"/>
      <c r="AY350" s="88"/>
      <c r="AZ350" s="88"/>
      <c r="BA350" s="88"/>
    </row>
    <row r="351" spans="29:53">
      <c r="AC351" s="136"/>
      <c r="AD351" s="99">
        <v>2050</v>
      </c>
      <c r="AE351" s="137">
        <f>Z171</f>
        <v>0</v>
      </c>
      <c r="AF351" s="138"/>
      <c r="AG351" s="88"/>
      <c r="AH351" s="88"/>
      <c r="AI351" s="14"/>
      <c r="AJ351" s="88"/>
      <c r="AK351" s="88"/>
      <c r="AL351" s="88"/>
      <c r="AM351" s="88"/>
      <c r="AN351" s="88"/>
      <c r="AO351" s="88"/>
      <c r="AP351" s="88"/>
      <c r="AQ351" s="88"/>
      <c r="AR351" s="88"/>
    </row>
    <row r="352" spans="29:53">
      <c r="AC352" s="136" t="str">
        <f>C172</f>
        <v>IRDRH</v>
      </c>
      <c r="AD352" s="109">
        <v>2015</v>
      </c>
      <c r="AE352" s="137">
        <f>U172</f>
        <v>0</v>
      </c>
      <c r="AF352" s="138"/>
      <c r="AG352" s="88"/>
      <c r="AH352" s="88"/>
      <c r="AI352" s="14"/>
      <c r="AJ352" s="88"/>
      <c r="AK352" s="88"/>
      <c r="AL352" s="88"/>
      <c r="AM352" s="88"/>
      <c r="AN352" s="88"/>
      <c r="AO352" s="88"/>
      <c r="AP352" s="88"/>
      <c r="AQ352" s="88"/>
      <c r="AR352" s="88"/>
      <c r="BA352" s="88"/>
    </row>
    <row r="353" spans="29:53">
      <c r="AC353" s="136"/>
      <c r="AD353" s="109">
        <v>2020</v>
      </c>
      <c r="AE353" s="137">
        <f>V172</f>
        <v>1.2111287061736877</v>
      </c>
      <c r="AF353" s="138"/>
      <c r="AG353" s="88"/>
      <c r="AH353" s="88"/>
      <c r="AI353" s="14"/>
      <c r="AJ353" s="88"/>
      <c r="AK353" s="88"/>
      <c r="AL353" s="88"/>
      <c r="AM353" s="88"/>
      <c r="AN353" s="88"/>
      <c r="AO353" s="88"/>
      <c r="AP353" s="88"/>
      <c r="AQ353" s="88"/>
      <c r="AR353" s="88"/>
      <c r="AZ353" s="88"/>
      <c r="BA353" s="88"/>
    </row>
    <row r="354" spans="29:53">
      <c r="AC354" s="136"/>
      <c r="AD354" s="109">
        <v>2025</v>
      </c>
      <c r="AE354" s="137">
        <f>W172</f>
        <v>0.59809066759719187</v>
      </c>
      <c r="AF354" s="138"/>
      <c r="AG354" s="88"/>
      <c r="AH354" s="88"/>
      <c r="AI354" s="14"/>
      <c r="AJ354" s="88"/>
      <c r="AK354" s="88"/>
      <c r="AL354" s="88"/>
      <c r="AM354" s="88"/>
      <c r="AN354" s="88"/>
      <c r="AO354" s="88"/>
      <c r="AP354" s="88"/>
      <c r="AQ354" s="88"/>
      <c r="AR354" s="88"/>
      <c r="AY354" s="88"/>
      <c r="AZ354" s="88"/>
      <c r="BA354" s="88"/>
    </row>
    <row r="355" spans="29:53">
      <c r="AC355" s="136"/>
      <c r="AD355" s="109">
        <v>2030</v>
      </c>
      <c r="AE355" s="137">
        <f>X172</f>
        <v>0.54442620158136334</v>
      </c>
      <c r="AF355" s="138"/>
      <c r="AG355" s="88"/>
      <c r="AH355" s="88"/>
      <c r="AI355" s="14"/>
      <c r="AJ355" s="88"/>
      <c r="AK355" s="88"/>
      <c r="AL355" s="88"/>
      <c r="AM355" s="88"/>
      <c r="AN355" s="88"/>
      <c r="AO355" s="88"/>
      <c r="AP355" s="88"/>
      <c r="AQ355" s="88"/>
      <c r="AR355" s="88"/>
      <c r="AX355" s="88"/>
      <c r="AY355" s="88"/>
      <c r="AZ355" s="88"/>
      <c r="BA355" s="88"/>
    </row>
    <row r="356" spans="29:53">
      <c r="AC356" s="136"/>
      <c r="AD356" s="109">
        <v>2040</v>
      </c>
      <c r="AE356" s="137">
        <f>Y172</f>
        <v>0.40026597992293134</v>
      </c>
      <c r="AF356" s="138"/>
      <c r="AG356" s="88"/>
      <c r="AH356" s="88"/>
      <c r="AI356" s="14"/>
      <c r="AJ356" s="88"/>
      <c r="AK356" s="88"/>
      <c r="AL356" s="88"/>
      <c r="AM356" s="88"/>
      <c r="AN356" s="88"/>
      <c r="AO356" s="88"/>
      <c r="AP356" s="88"/>
      <c r="AQ356" s="88"/>
      <c r="AR356" s="88"/>
      <c r="AX356" s="88"/>
      <c r="AY356" s="88"/>
      <c r="AZ356" s="88"/>
      <c r="BA356" s="88"/>
    </row>
    <row r="357" spans="29:53">
      <c r="AC357" s="136"/>
      <c r="AD357" s="99">
        <v>2050</v>
      </c>
      <c r="AE357" s="137">
        <f>Z172</f>
        <v>0.72397378202799367</v>
      </c>
      <c r="AF357" s="138"/>
      <c r="AG357" s="88"/>
      <c r="AH357" s="88"/>
      <c r="AI357" s="14"/>
      <c r="AJ357" s="88"/>
      <c r="AK357" s="88"/>
      <c r="AL357" s="88"/>
      <c r="AM357" s="88"/>
      <c r="AN357" s="88"/>
      <c r="AO357" s="88"/>
      <c r="AP357" s="88"/>
      <c r="AQ357" s="88"/>
      <c r="AR357" s="88"/>
    </row>
    <row r="358" spans="29:53">
      <c r="AC358" s="136" t="str">
        <f>C173</f>
        <v>IRDLA</v>
      </c>
      <c r="AD358" s="109">
        <v>2015</v>
      </c>
      <c r="AE358" s="137">
        <f>U173</f>
        <v>0</v>
      </c>
      <c r="AF358" s="138"/>
      <c r="AG358" s="88"/>
      <c r="AH358" s="88"/>
      <c r="AI358" s="14"/>
      <c r="AJ358" s="88"/>
      <c r="AK358" s="88"/>
      <c r="AL358" s="88"/>
      <c r="AM358" s="88"/>
      <c r="AN358" s="88"/>
      <c r="AO358" s="88"/>
      <c r="AP358" s="88"/>
      <c r="AQ358" s="88"/>
      <c r="AR358" s="88"/>
      <c r="BA358" s="88"/>
    </row>
    <row r="359" spans="29:53">
      <c r="AC359" s="136"/>
      <c r="AD359" s="109">
        <v>2020</v>
      </c>
      <c r="AE359" s="137">
        <f>V173</f>
        <v>4.6094885302607196</v>
      </c>
      <c r="AF359" s="138"/>
      <c r="AG359" s="88"/>
      <c r="AH359" s="88"/>
      <c r="AI359" s="14"/>
      <c r="AJ359" s="88"/>
      <c r="AK359" s="88"/>
      <c r="AL359" s="88"/>
      <c r="AM359" s="88"/>
      <c r="AN359" s="88"/>
      <c r="AO359" s="88"/>
      <c r="AP359" s="88"/>
      <c r="AQ359" s="88"/>
      <c r="AR359" s="88"/>
      <c r="AZ359" s="88"/>
      <c r="BA359" s="88"/>
    </row>
    <row r="360" spans="29:53">
      <c r="AC360" s="136"/>
      <c r="AD360" s="109">
        <v>2025</v>
      </c>
      <c r="AE360" s="137">
        <f>W173</f>
        <v>2.276299833611453</v>
      </c>
      <c r="AF360" s="138"/>
      <c r="AG360" s="88"/>
      <c r="AH360" s="88"/>
      <c r="AI360" s="14"/>
      <c r="AJ360" s="88"/>
      <c r="AK360" s="88"/>
      <c r="AL360" s="88"/>
      <c r="AM360" s="88"/>
      <c r="AN360" s="88"/>
      <c r="AO360" s="88"/>
      <c r="AP360" s="88"/>
      <c r="AQ360" s="88"/>
      <c r="AR360" s="88"/>
      <c r="AY360" s="88"/>
      <c r="AZ360" s="88"/>
      <c r="BA360" s="88"/>
    </row>
    <row r="361" spans="29:53">
      <c r="AC361" s="136"/>
      <c r="AD361" s="109">
        <v>2030</v>
      </c>
      <c r="AE361" s="137">
        <f>X173</f>
        <v>2.0720558591093425</v>
      </c>
      <c r="AF361" s="138"/>
      <c r="AG361" s="88"/>
      <c r="AH361" s="88"/>
      <c r="AI361" s="14"/>
      <c r="AJ361" s="88"/>
      <c r="AK361" s="88"/>
      <c r="AL361" s="88"/>
      <c r="AM361" s="88"/>
      <c r="AN361" s="88"/>
      <c r="AO361" s="88"/>
      <c r="AP361" s="88"/>
      <c r="AQ361" s="88"/>
      <c r="AR361" s="88"/>
      <c r="AX361" s="88"/>
      <c r="AY361" s="88"/>
      <c r="AZ361" s="88"/>
      <c r="BA361" s="88"/>
    </row>
    <row r="362" spans="29:53">
      <c r="AC362" s="136"/>
      <c r="AD362" s="109">
        <v>2040</v>
      </c>
      <c r="AE362" s="137">
        <f>Y173</f>
        <v>1.5233900692002282</v>
      </c>
      <c r="AF362" s="138"/>
      <c r="AG362" s="88"/>
      <c r="AH362" s="88"/>
      <c r="AI362" s="14"/>
      <c r="AJ362" s="88"/>
      <c r="AK362" s="88"/>
      <c r="AL362" s="88"/>
      <c r="AM362" s="88"/>
      <c r="AN362" s="88"/>
      <c r="AO362" s="88"/>
      <c r="AP362" s="88"/>
      <c r="AQ362" s="88"/>
      <c r="AR362" s="88"/>
      <c r="AX362" s="88"/>
      <c r="AY362" s="88"/>
      <c r="AZ362" s="88"/>
      <c r="BA362" s="88"/>
    </row>
    <row r="363" spans="29:53">
      <c r="AC363" s="136"/>
      <c r="AD363" s="99">
        <v>2050</v>
      </c>
      <c r="AE363" s="137">
        <f>Z173</f>
        <v>2.7554039694183547</v>
      </c>
      <c r="AF363" s="138"/>
      <c r="AG363" s="88"/>
      <c r="AH363" s="88"/>
      <c r="AI363" s="14"/>
      <c r="AJ363" s="88"/>
      <c r="AK363" s="88"/>
      <c r="AL363" s="88"/>
      <c r="AM363" s="88"/>
      <c r="AN363" s="88"/>
      <c r="AO363" s="88"/>
      <c r="AP363" s="88"/>
      <c r="AQ363" s="88"/>
      <c r="AR363" s="88"/>
    </row>
    <row r="364" spans="29:53">
      <c r="AC364" s="136" t="str">
        <f>C174</f>
        <v>IRDEM</v>
      </c>
      <c r="AD364" s="109">
        <v>2015</v>
      </c>
      <c r="AE364" s="137">
        <f>U174</f>
        <v>0</v>
      </c>
      <c r="AF364" s="138"/>
      <c r="AG364" s="88"/>
      <c r="AH364" s="88"/>
      <c r="AI364" s="14"/>
      <c r="AJ364" s="88"/>
      <c r="AK364" s="88"/>
      <c r="AL364" s="88"/>
      <c r="AM364" s="88"/>
      <c r="AN364" s="88"/>
      <c r="AO364" s="88"/>
      <c r="AP364" s="88"/>
      <c r="AQ364" s="88"/>
      <c r="AR364" s="88"/>
      <c r="BA364" s="88"/>
    </row>
    <row r="365" spans="29:53">
      <c r="AC365" s="136"/>
      <c r="AD365" s="109">
        <v>2020</v>
      </c>
      <c r="AE365" s="137">
        <f>V174</f>
        <v>456.33936449580756</v>
      </c>
      <c r="AF365" s="138"/>
      <c r="AG365" s="88"/>
      <c r="AH365" s="88"/>
      <c r="AI365" s="14"/>
      <c r="AJ365" s="88"/>
      <c r="AK365" s="88"/>
      <c r="AL365" s="88"/>
      <c r="AM365" s="88"/>
      <c r="AN365" s="88"/>
      <c r="AO365" s="88"/>
      <c r="AP365" s="88"/>
      <c r="AQ365" s="88"/>
      <c r="AR365" s="88"/>
      <c r="AZ365" s="88"/>
      <c r="BA365" s="88"/>
    </row>
    <row r="366" spans="29:53">
      <c r="AC366" s="136"/>
      <c r="AD366" s="109">
        <v>2025</v>
      </c>
      <c r="AE366" s="137">
        <f>W174</f>
        <v>225.35368352753338</v>
      </c>
      <c r="AF366" s="138"/>
      <c r="AG366" s="88"/>
      <c r="AH366" s="88"/>
      <c r="AI366" s="14"/>
      <c r="AJ366" s="88"/>
      <c r="AK366" s="88"/>
      <c r="AL366" s="88"/>
      <c r="AM366" s="88"/>
      <c r="AN366" s="88"/>
      <c r="AO366" s="88"/>
      <c r="AP366" s="88"/>
      <c r="AQ366" s="88"/>
      <c r="AR366" s="88"/>
      <c r="AY366" s="88"/>
      <c r="AZ366" s="88"/>
      <c r="BA366" s="88"/>
    </row>
    <row r="367" spans="29:53">
      <c r="AC367" s="136"/>
      <c r="AD367" s="109">
        <v>2030</v>
      </c>
      <c r="AE367" s="137">
        <f>X174</f>
        <v>205.1335300518229</v>
      </c>
      <c r="AF367" s="138"/>
      <c r="AG367" s="88"/>
      <c r="AH367" s="88"/>
      <c r="AI367" s="14"/>
      <c r="AJ367" s="88"/>
      <c r="AK367" s="88"/>
      <c r="AL367" s="88"/>
      <c r="AM367" s="88"/>
      <c r="AN367" s="88"/>
      <c r="AO367" s="88"/>
      <c r="AP367" s="88"/>
      <c r="AQ367" s="88"/>
      <c r="AR367" s="88"/>
      <c r="AX367" s="88"/>
      <c r="AY367" s="88"/>
      <c r="AZ367" s="88"/>
      <c r="BA367" s="88"/>
    </row>
    <row r="368" spans="29:53">
      <c r="AC368" s="136"/>
      <c r="AD368" s="109">
        <v>2040</v>
      </c>
      <c r="AE368" s="137">
        <f>Y174</f>
        <v>150.81561685082079</v>
      </c>
      <c r="AF368" s="138"/>
      <c r="AG368" s="88"/>
      <c r="AH368" s="88"/>
      <c r="AI368" s="14"/>
      <c r="AJ368" s="88"/>
      <c r="AK368" s="88"/>
      <c r="AL368" s="88"/>
      <c r="AM368" s="88"/>
      <c r="AN368" s="88"/>
      <c r="AO368" s="88"/>
      <c r="AP368" s="88"/>
      <c r="AQ368" s="88"/>
      <c r="AR368" s="88"/>
      <c r="AX368" s="88"/>
      <c r="AY368" s="88"/>
      <c r="AZ368" s="88"/>
      <c r="BA368" s="88"/>
    </row>
    <row r="369" spans="29:53">
      <c r="AC369" s="136"/>
      <c r="AD369" s="99">
        <v>2050</v>
      </c>
      <c r="AE369" s="137">
        <f>Z174</f>
        <v>272.78499297241513</v>
      </c>
      <c r="AF369" s="138"/>
      <c r="AG369" s="88"/>
      <c r="AH369" s="88"/>
      <c r="AI369" s="14"/>
      <c r="AJ369" s="88"/>
      <c r="AK369" s="88"/>
      <c r="AL369" s="88"/>
      <c r="AM369" s="88"/>
      <c r="AN369" s="88"/>
      <c r="AO369" s="88"/>
      <c r="AP369" s="88"/>
      <c r="AQ369" s="88"/>
      <c r="AR369" s="88"/>
    </row>
    <row r="370" spans="29:53">
      <c r="AC370" s="136" t="str">
        <f>C175</f>
        <v>IRDTF</v>
      </c>
      <c r="AD370" s="109">
        <v>2015</v>
      </c>
      <c r="AE370" s="137">
        <f>U175</f>
        <v>0</v>
      </c>
      <c r="AF370" s="138"/>
      <c r="AG370" s="88"/>
      <c r="AH370" s="88"/>
      <c r="AI370" s="14"/>
      <c r="AJ370" s="88"/>
      <c r="AK370" s="88"/>
      <c r="AL370" s="88"/>
      <c r="AM370" s="88"/>
      <c r="AN370" s="88"/>
      <c r="AO370" s="88"/>
      <c r="AP370" s="88"/>
      <c r="AQ370" s="88"/>
      <c r="AR370" s="88"/>
      <c r="BA370" s="88"/>
    </row>
    <row r="371" spans="29:53">
      <c r="AC371" s="136"/>
      <c r="AD371" s="109">
        <v>2020</v>
      </c>
      <c r="AE371" s="137">
        <f>V175</f>
        <v>0</v>
      </c>
      <c r="AF371" s="138"/>
      <c r="AG371" s="88"/>
      <c r="AH371" s="88"/>
      <c r="AI371" s="14"/>
      <c r="AJ371" s="88"/>
      <c r="AK371" s="88"/>
      <c r="AL371" s="88"/>
      <c r="AM371" s="88"/>
      <c r="AN371" s="88"/>
      <c r="AO371" s="88"/>
      <c r="AP371" s="88"/>
      <c r="AQ371" s="88"/>
      <c r="AR371" s="88"/>
      <c r="AZ371" s="88"/>
      <c r="BA371" s="88"/>
    </row>
    <row r="372" spans="29:53">
      <c r="AC372" s="136"/>
      <c r="AD372" s="109">
        <v>2025</v>
      </c>
      <c r="AE372" s="137">
        <f>W175</f>
        <v>0</v>
      </c>
      <c r="AF372" s="138"/>
      <c r="AG372" s="88"/>
      <c r="AH372" s="88"/>
      <c r="AI372" s="14"/>
      <c r="AJ372" s="88"/>
      <c r="AK372" s="88"/>
      <c r="AL372" s="88"/>
      <c r="AM372" s="88"/>
      <c r="AN372" s="88"/>
      <c r="AO372" s="88"/>
      <c r="AP372" s="88"/>
      <c r="AQ372" s="88"/>
      <c r="AR372" s="88"/>
      <c r="AY372" s="88"/>
      <c r="AZ372" s="88"/>
      <c r="BA372" s="88"/>
    </row>
    <row r="373" spans="29:53">
      <c r="AC373" s="136"/>
      <c r="AD373" s="109">
        <v>2030</v>
      </c>
      <c r="AE373" s="137">
        <f>X175</f>
        <v>0</v>
      </c>
      <c r="AF373" s="138"/>
      <c r="AG373" s="88"/>
      <c r="AH373" s="88"/>
      <c r="AI373" s="14"/>
      <c r="AJ373" s="88"/>
      <c r="AK373" s="88"/>
      <c r="AL373" s="88"/>
      <c r="AM373" s="88"/>
      <c r="AN373" s="88"/>
      <c r="AO373" s="88"/>
      <c r="AP373" s="88"/>
      <c r="AQ373" s="88"/>
      <c r="AR373" s="88"/>
      <c r="AX373" s="88"/>
      <c r="AY373" s="88"/>
      <c r="AZ373" s="88"/>
      <c r="BA373" s="88"/>
    </row>
    <row r="374" spans="29:53">
      <c r="AC374" s="136"/>
      <c r="AD374" s="109">
        <v>2040</v>
      </c>
      <c r="AE374" s="137">
        <f>Y175</f>
        <v>0</v>
      </c>
      <c r="AF374" s="138"/>
      <c r="AG374" s="88"/>
      <c r="AH374" s="88"/>
      <c r="AI374" s="14"/>
      <c r="AJ374" s="88"/>
      <c r="AK374" s="88"/>
      <c r="AL374" s="88"/>
      <c r="AM374" s="88"/>
      <c r="AN374" s="88"/>
      <c r="AO374" s="88"/>
      <c r="AP374" s="88"/>
      <c r="AQ374" s="88"/>
      <c r="AR374" s="88"/>
      <c r="AX374" s="88"/>
      <c r="AY374" s="88"/>
      <c r="AZ374" s="88"/>
      <c r="BA374" s="88"/>
    </row>
    <row r="375" spans="29:53">
      <c r="AC375" s="136"/>
      <c r="AD375" s="99">
        <v>2050</v>
      </c>
      <c r="AE375" s="137">
        <f>Z175</f>
        <v>0</v>
      </c>
      <c r="AF375" s="138"/>
      <c r="AG375" s="88"/>
      <c r="AH375" s="88"/>
      <c r="AI375" s="14"/>
      <c r="AJ375" s="88"/>
      <c r="AK375" s="88"/>
      <c r="AL375" s="88"/>
      <c r="AM375" s="88"/>
      <c r="AN375" s="88"/>
      <c r="AO375" s="88"/>
      <c r="AP375" s="88"/>
      <c r="AQ375" s="88"/>
      <c r="AR375" s="88"/>
    </row>
    <row r="376" spans="29:53">
      <c r="AC376" s="136" t="str">
        <f>C178</f>
        <v>ISDMT</v>
      </c>
      <c r="AD376" s="109">
        <v>2015</v>
      </c>
      <c r="AE376" s="137">
        <f>U178</f>
        <v>0</v>
      </c>
      <c r="AF376" s="138" t="str">
        <f>B178</f>
        <v>Iron and steel</v>
      </c>
      <c r="AG376" s="88"/>
      <c r="AH376" s="88"/>
      <c r="AI376" s="14"/>
      <c r="AJ376" s="88"/>
      <c r="AK376" s="88"/>
      <c r="AL376" s="88"/>
      <c r="AM376" s="88"/>
      <c r="AN376" s="88"/>
      <c r="AO376" s="88"/>
      <c r="AP376" s="88"/>
      <c r="AQ376" s="88"/>
      <c r="AR376" s="88"/>
      <c r="BA376" s="88"/>
    </row>
    <row r="377" spans="29:53">
      <c r="AC377" s="136"/>
      <c r="AD377" s="109">
        <v>2020</v>
      </c>
      <c r="AE377" s="137">
        <f>V178</f>
        <v>811.75621663204959</v>
      </c>
      <c r="AF377" s="138"/>
      <c r="AG377" s="88"/>
      <c r="AH377" s="88"/>
      <c r="AI377" s="14"/>
      <c r="AJ377" s="88"/>
      <c r="AK377" s="88"/>
      <c r="AL377" s="88"/>
      <c r="AM377" s="88"/>
      <c r="AN377" s="88"/>
      <c r="AO377" s="88"/>
      <c r="AP377" s="88"/>
      <c r="AQ377" s="88"/>
      <c r="AR377" s="88"/>
      <c r="AZ377" s="88"/>
      <c r="BA377" s="88"/>
    </row>
    <row r="378" spans="29:53">
      <c r="AC378" s="136"/>
      <c r="AD378" s="109">
        <v>2025</v>
      </c>
      <c r="AE378" s="137">
        <f>W178</f>
        <v>1398.4518247658518</v>
      </c>
      <c r="AF378" s="138"/>
      <c r="AG378" s="88"/>
      <c r="AH378" s="88"/>
      <c r="AI378" s="14"/>
      <c r="AJ378" s="88"/>
      <c r="AK378" s="88"/>
      <c r="AL378" s="88"/>
      <c r="AM378" s="88"/>
      <c r="AN378" s="88"/>
      <c r="AO378" s="88"/>
      <c r="AP378" s="88"/>
      <c r="AQ378" s="88"/>
      <c r="AR378" s="88"/>
      <c r="AY378" s="88"/>
      <c r="AZ378" s="88"/>
      <c r="BA378" s="88"/>
    </row>
    <row r="379" spans="29:53">
      <c r="AC379" s="136"/>
      <c r="AD379" s="109">
        <v>2030</v>
      </c>
      <c r="AE379" s="137">
        <f>X178</f>
        <v>1884.7369804452496</v>
      </c>
      <c r="AF379" s="138"/>
      <c r="AG379" s="88"/>
      <c r="AH379" s="88"/>
      <c r="AI379" s="14"/>
      <c r="AJ379" s="88"/>
      <c r="AK379" s="88"/>
      <c r="AL379" s="88"/>
      <c r="AM379" s="88"/>
      <c r="AN379" s="88"/>
      <c r="AO379" s="88"/>
      <c r="AP379" s="88"/>
      <c r="AQ379" s="88"/>
      <c r="AR379" s="88"/>
      <c r="AX379" s="88"/>
      <c r="AY379" s="88"/>
      <c r="AZ379" s="88"/>
      <c r="BA379" s="88"/>
    </row>
    <row r="380" spans="29:53">
      <c r="AC380" s="136"/>
      <c r="AD380" s="109">
        <v>2040</v>
      </c>
      <c r="AE380" s="137">
        <f>Y178</f>
        <v>2599.5407950768172</v>
      </c>
      <c r="AF380" s="139"/>
      <c r="AG380" s="88"/>
      <c r="AH380" s="88"/>
      <c r="AI380" s="14"/>
      <c r="AJ380" s="88"/>
      <c r="AK380" s="88"/>
      <c r="AL380" s="88"/>
      <c r="AM380" s="88"/>
      <c r="AN380" s="88"/>
      <c r="AO380" s="88"/>
      <c r="AP380" s="88"/>
      <c r="AQ380" s="88"/>
      <c r="AR380" s="88"/>
      <c r="AX380" s="88"/>
      <c r="AY380" s="88"/>
      <c r="AZ380" s="88"/>
      <c r="BA380" s="88"/>
    </row>
    <row r="381" spans="29:53">
      <c r="AC381" s="136"/>
      <c r="AD381" s="99">
        <v>2050</v>
      </c>
      <c r="AE381" s="137">
        <f>Z178</f>
        <v>3520.0393684818046</v>
      </c>
      <c r="AF381" s="138"/>
      <c r="AG381" s="88"/>
      <c r="AH381" s="88"/>
      <c r="AI381" s="14"/>
      <c r="AJ381" s="88"/>
      <c r="AK381" s="88"/>
      <c r="AL381" s="88"/>
      <c r="AM381" s="88"/>
      <c r="AN381" s="88"/>
      <c r="AO381" s="88"/>
      <c r="AP381" s="88"/>
      <c r="AQ381" s="88"/>
      <c r="AR381" s="88"/>
    </row>
    <row r="382" spans="29:53">
      <c r="AC382" s="136" t="str">
        <f>C179</f>
        <v>ISDHT</v>
      </c>
      <c r="AD382" s="109">
        <v>2015</v>
      </c>
      <c r="AE382" s="137">
        <f>U179</f>
        <v>0</v>
      </c>
      <c r="AF382" s="138"/>
      <c r="AG382" s="88"/>
      <c r="AH382" s="88"/>
      <c r="AI382" s="14"/>
      <c r="AJ382" s="88"/>
      <c r="AK382" s="88"/>
      <c r="AL382" s="88"/>
      <c r="AM382" s="88"/>
      <c r="AN382" s="88"/>
      <c r="AO382" s="88"/>
      <c r="AP382" s="88"/>
      <c r="AQ382" s="88"/>
      <c r="AR382" s="88"/>
      <c r="BA382" s="91"/>
    </row>
    <row r="383" spans="29:53">
      <c r="AC383" s="136"/>
      <c r="AD383" s="109">
        <v>2020</v>
      </c>
      <c r="AE383" s="137">
        <f>V179</f>
        <v>4418.0978505421854</v>
      </c>
      <c r="AF383" s="138"/>
      <c r="AG383" s="88"/>
      <c r="AH383" s="88"/>
      <c r="AI383" s="14"/>
      <c r="AJ383" s="88"/>
      <c r="AK383" s="88"/>
      <c r="AL383" s="88"/>
      <c r="AM383" s="88"/>
      <c r="AN383" s="88"/>
      <c r="AO383" s="88"/>
      <c r="AP383" s="88"/>
      <c r="AQ383" s="88"/>
      <c r="AR383" s="88"/>
      <c r="AZ383" s="91"/>
      <c r="BA383" s="91"/>
    </row>
    <row r="384" spans="29:53">
      <c r="AC384" s="136"/>
      <c r="AD384" s="109">
        <v>2025</v>
      </c>
      <c r="AE384" s="137">
        <f>W179</f>
        <v>7611.271554801503</v>
      </c>
      <c r="AF384" s="138"/>
      <c r="AG384" s="88"/>
      <c r="AH384" s="88"/>
      <c r="AI384" s="14"/>
      <c r="AJ384" s="88"/>
      <c r="AK384" s="88"/>
      <c r="AL384" s="88"/>
      <c r="AM384" s="88"/>
      <c r="AN384" s="88"/>
      <c r="AO384" s="88"/>
      <c r="AP384" s="88"/>
      <c r="AQ384" s="88"/>
      <c r="AR384" s="88"/>
      <c r="AY384" s="88"/>
      <c r="AZ384" s="88"/>
      <c r="BA384" s="88"/>
    </row>
    <row r="385" spans="29:53">
      <c r="AC385" s="136"/>
      <c r="AD385" s="109">
        <v>2030</v>
      </c>
      <c r="AE385" s="137">
        <f>X179</f>
        <v>10257.947190956887</v>
      </c>
      <c r="AF385" s="138"/>
      <c r="AG385" s="88"/>
      <c r="AH385" s="88"/>
      <c r="AI385" s="14"/>
      <c r="AJ385" s="88"/>
      <c r="AK385" s="88"/>
      <c r="AL385" s="88"/>
      <c r="AM385" s="88"/>
      <c r="AN385" s="88"/>
      <c r="AO385" s="88"/>
      <c r="AP385" s="88"/>
      <c r="AQ385" s="88"/>
      <c r="AR385" s="88"/>
      <c r="AX385" s="88"/>
      <c r="AY385" s="88"/>
      <c r="AZ385" s="88"/>
      <c r="BA385" s="88"/>
    </row>
    <row r="386" spans="29:53">
      <c r="AC386" s="136"/>
      <c r="AD386" s="109">
        <v>2040</v>
      </c>
      <c r="AE386" s="137">
        <f>Y179</f>
        <v>14148.367901359119</v>
      </c>
      <c r="AF386" s="138"/>
      <c r="AG386" s="88"/>
      <c r="AH386" s="88"/>
      <c r="AI386" s="14"/>
      <c r="AJ386" s="88"/>
      <c r="AK386" s="88"/>
      <c r="AL386" s="88"/>
      <c r="AM386" s="88"/>
      <c r="AN386" s="88"/>
      <c r="AO386" s="88"/>
      <c r="AP386" s="88"/>
      <c r="AQ386" s="88"/>
      <c r="AR386" s="88"/>
      <c r="AX386" s="88"/>
      <c r="AY386" s="88"/>
      <c r="AZ386" s="88"/>
      <c r="BA386" s="88"/>
    </row>
    <row r="387" spans="29:53">
      <c r="AC387" s="136"/>
      <c r="AD387" s="99">
        <v>2050</v>
      </c>
      <c r="AE387" s="137">
        <f>Z179</f>
        <v>19158.311385944886</v>
      </c>
      <c r="AF387" s="138"/>
      <c r="AG387" s="88"/>
      <c r="AH387" s="88"/>
      <c r="AI387" s="14"/>
      <c r="AJ387" s="88"/>
      <c r="AK387" s="88"/>
      <c r="AL387" s="88"/>
      <c r="AM387" s="88"/>
      <c r="AN387" s="88"/>
      <c r="AO387" s="88"/>
      <c r="AP387" s="88"/>
      <c r="AQ387" s="88"/>
      <c r="AR387" s="88"/>
    </row>
    <row r="388" spans="29:53">
      <c r="AC388" s="136" t="str">
        <f>C180</f>
        <v>ISDRH</v>
      </c>
      <c r="AD388" s="109">
        <v>2015</v>
      </c>
      <c r="AE388" s="137">
        <f>U180</f>
        <v>0</v>
      </c>
      <c r="AF388" s="138"/>
      <c r="AG388" s="88"/>
      <c r="AH388" s="88"/>
      <c r="AI388" s="14"/>
      <c r="AJ388" s="88"/>
      <c r="AK388" s="88"/>
      <c r="AL388" s="88"/>
      <c r="AM388" s="88"/>
      <c r="AN388" s="88"/>
      <c r="AO388" s="88"/>
      <c r="AP388" s="88"/>
      <c r="AQ388" s="88"/>
      <c r="AR388" s="88"/>
      <c r="BA388" s="88"/>
    </row>
    <row r="389" spans="29:53">
      <c r="AC389" s="136"/>
      <c r="AD389" s="109">
        <v>2020</v>
      </c>
      <c r="AE389" s="137">
        <f>V180</f>
        <v>81.067420534665473</v>
      </c>
      <c r="AF389" s="138"/>
      <c r="AG389" s="88"/>
      <c r="AH389" s="88"/>
      <c r="AI389" s="14"/>
      <c r="AJ389" s="88"/>
      <c r="AK389" s="88"/>
      <c r="AL389" s="88"/>
      <c r="AM389" s="88"/>
      <c r="AN389" s="88"/>
      <c r="AO389" s="88"/>
      <c r="AP389" s="88"/>
      <c r="AQ389" s="88"/>
      <c r="AR389" s="88"/>
      <c r="AZ389" s="88"/>
      <c r="BA389" s="88"/>
    </row>
    <row r="390" spans="29:53">
      <c r="AC390" s="136"/>
      <c r="AD390" s="109">
        <v>2025</v>
      </c>
      <c r="AE390" s="137">
        <f>W180</f>
        <v>139.65877914200337</v>
      </c>
      <c r="AF390" s="138"/>
      <c r="AG390" s="88"/>
      <c r="AH390" s="88"/>
      <c r="AI390" s="14"/>
      <c r="AJ390" s="88"/>
      <c r="AK390" s="88"/>
      <c r="AL390" s="88"/>
      <c r="AM390" s="88"/>
      <c r="AN390" s="88"/>
      <c r="AO390" s="88"/>
      <c r="AP390" s="88"/>
      <c r="AQ390" s="88"/>
      <c r="AR390" s="88"/>
      <c r="AY390" s="88"/>
      <c r="AZ390" s="88"/>
      <c r="BA390" s="88"/>
    </row>
    <row r="391" spans="29:53">
      <c r="AC391" s="136"/>
      <c r="AD391" s="109">
        <v>2030</v>
      </c>
      <c r="AE391" s="137">
        <f>X180</f>
        <v>188.22247647811636</v>
      </c>
      <c r="AF391" s="138"/>
      <c r="AG391" s="88"/>
      <c r="AH391" s="88"/>
      <c r="AI391" s="14"/>
      <c r="AJ391" s="88"/>
      <c r="AK391" s="88"/>
      <c r="AL391" s="88"/>
      <c r="AM391" s="88"/>
      <c r="AN391" s="88"/>
      <c r="AO391" s="88"/>
      <c r="AP391" s="88"/>
      <c r="AQ391" s="88"/>
      <c r="AR391" s="88"/>
      <c r="AX391" s="88"/>
      <c r="AY391" s="88"/>
      <c r="AZ391" s="88"/>
      <c r="BA391" s="88"/>
    </row>
    <row r="392" spans="29:53">
      <c r="AC392" s="136"/>
      <c r="AD392" s="109">
        <v>2040</v>
      </c>
      <c r="AE392" s="137">
        <f>Y180</f>
        <v>259.60757985427762</v>
      </c>
      <c r="AF392" s="138"/>
      <c r="AG392" s="88"/>
      <c r="AH392" s="88"/>
      <c r="AI392" s="14"/>
      <c r="AJ392" s="88"/>
      <c r="AK392" s="88"/>
      <c r="AL392" s="88"/>
      <c r="AM392" s="88"/>
      <c r="AN392" s="88"/>
      <c r="AO392" s="88"/>
      <c r="AP392" s="88"/>
      <c r="AQ392" s="88"/>
      <c r="AR392" s="88"/>
      <c r="AX392" s="88"/>
      <c r="AY392" s="88"/>
      <c r="AZ392" s="88"/>
      <c r="BA392" s="88"/>
    </row>
    <row r="393" spans="29:53">
      <c r="AC393" s="136"/>
      <c r="AD393" s="99">
        <v>2050</v>
      </c>
      <c r="AE393" s="137">
        <f>Z180</f>
        <v>351.53474151050494</v>
      </c>
      <c r="AF393" s="138"/>
      <c r="AG393" s="88"/>
      <c r="AH393" s="88"/>
      <c r="AI393" s="14"/>
      <c r="AJ393" s="88"/>
      <c r="AK393" s="88"/>
      <c r="AL393" s="88"/>
      <c r="AM393" s="88"/>
      <c r="AN393" s="88"/>
      <c r="AO393" s="88"/>
      <c r="AP393" s="88"/>
      <c r="AQ393" s="88"/>
      <c r="AR393" s="88"/>
    </row>
    <row r="394" spans="29:53">
      <c r="AC394" s="136" t="str">
        <f>C181</f>
        <v>ISDLA</v>
      </c>
      <c r="AD394" s="109">
        <v>2015</v>
      </c>
      <c r="AE394" s="137">
        <f>U181</f>
        <v>0</v>
      </c>
      <c r="AF394" s="138"/>
      <c r="AG394" s="88"/>
      <c r="AH394" s="88"/>
      <c r="AI394" s="14"/>
      <c r="AJ394" s="88"/>
      <c r="AK394" s="88"/>
      <c r="AL394" s="88"/>
      <c r="AM394" s="88"/>
      <c r="AN394" s="88"/>
      <c r="AO394" s="88"/>
      <c r="AP394" s="88"/>
      <c r="AQ394" s="88"/>
      <c r="AR394" s="88"/>
      <c r="BA394" s="88"/>
    </row>
    <row r="395" spans="29:53">
      <c r="AC395" s="136"/>
      <c r="AD395" s="109">
        <v>2020</v>
      </c>
      <c r="AE395" s="137">
        <f>V181</f>
        <v>468.32502486091965</v>
      </c>
      <c r="AF395" s="138"/>
      <c r="AG395" s="88"/>
      <c r="AH395" s="88"/>
      <c r="AI395" s="14"/>
      <c r="AJ395" s="88"/>
      <c r="AK395" s="88"/>
      <c r="AL395" s="88"/>
      <c r="AM395" s="88"/>
      <c r="AN395" s="88"/>
      <c r="AO395" s="88"/>
      <c r="AP395" s="88"/>
      <c r="AQ395" s="88"/>
      <c r="AR395" s="88"/>
      <c r="AZ395" s="88"/>
      <c r="BA395" s="88"/>
    </row>
    <row r="396" spans="29:53">
      <c r="AC396" s="136"/>
      <c r="AD396" s="109">
        <v>2025</v>
      </c>
      <c r="AE396" s="137">
        <f>W181</f>
        <v>806.80624574401088</v>
      </c>
      <c r="AF396" s="138"/>
      <c r="AG396" s="88"/>
      <c r="AH396" s="88"/>
      <c r="AI396" s="14"/>
      <c r="AJ396" s="88"/>
      <c r="AK396" s="88"/>
      <c r="AL396" s="88"/>
      <c r="AM396" s="88"/>
      <c r="AN396" s="88"/>
      <c r="AO396" s="88"/>
      <c r="AP396" s="88"/>
      <c r="AQ396" s="88"/>
      <c r="AR396" s="88"/>
      <c r="AY396" s="88"/>
      <c r="AZ396" s="88"/>
      <c r="BA396" s="88"/>
    </row>
    <row r="397" spans="29:53">
      <c r="AC397" s="136"/>
      <c r="AD397" s="109">
        <v>2030</v>
      </c>
      <c r="AE397" s="137">
        <f>X181</f>
        <v>1087.357848499742</v>
      </c>
      <c r="AF397" s="138"/>
      <c r="AG397" s="88"/>
      <c r="AH397" s="88"/>
      <c r="AI397" s="14"/>
      <c r="AJ397" s="88"/>
      <c r="AK397" s="88"/>
      <c r="AL397" s="88"/>
      <c r="AM397" s="88"/>
      <c r="AN397" s="88"/>
      <c r="AO397" s="88"/>
      <c r="AP397" s="88"/>
      <c r="AQ397" s="88"/>
      <c r="AR397" s="88"/>
      <c r="AX397" s="88"/>
      <c r="AY397" s="88"/>
      <c r="AZ397" s="88"/>
      <c r="BA397" s="88"/>
    </row>
    <row r="398" spans="29:53">
      <c r="AC398" s="136"/>
      <c r="AD398" s="109">
        <v>2040</v>
      </c>
      <c r="AE398" s="137">
        <f>Y181</f>
        <v>1499.7483019377457</v>
      </c>
      <c r="AF398" s="138"/>
      <c r="AG398" s="88"/>
      <c r="AH398" s="88"/>
      <c r="AI398" s="14"/>
      <c r="AJ398" s="88"/>
      <c r="AK398" s="88"/>
      <c r="AL398" s="88"/>
      <c r="AM398" s="88"/>
      <c r="AN398" s="88"/>
      <c r="AO398" s="88"/>
      <c r="AP398" s="88"/>
      <c r="AQ398" s="88"/>
      <c r="AR398" s="88"/>
      <c r="AX398" s="88"/>
      <c r="AY398" s="88"/>
      <c r="AZ398" s="88"/>
      <c r="BA398" s="88"/>
    </row>
    <row r="399" spans="29:53">
      <c r="AC399" s="136"/>
      <c r="AD399" s="99">
        <v>2050</v>
      </c>
      <c r="AE399" s="137">
        <f>Z181</f>
        <v>2030.8098551992914</v>
      </c>
      <c r="AF399" s="138"/>
      <c r="AG399" s="88"/>
      <c r="AH399" s="88"/>
      <c r="AI399" s="14"/>
      <c r="AJ399" s="88"/>
      <c r="AK399" s="88"/>
      <c r="AL399" s="88"/>
      <c r="AM399" s="88"/>
      <c r="AN399" s="88"/>
      <c r="AO399" s="88"/>
      <c r="AP399" s="88"/>
      <c r="AQ399" s="88"/>
      <c r="AR399" s="88"/>
    </row>
    <row r="400" spans="29:53">
      <c r="AC400" s="136" t="str">
        <f>C182</f>
        <v>ISDEM</v>
      </c>
      <c r="AD400" s="109">
        <v>2015</v>
      </c>
      <c r="AE400" s="137">
        <f>U182</f>
        <v>0</v>
      </c>
      <c r="AF400" s="138"/>
      <c r="AG400" s="88"/>
      <c r="AH400" s="88"/>
      <c r="AI400" s="14"/>
      <c r="AJ400" s="88"/>
      <c r="AK400" s="88"/>
      <c r="AL400" s="88"/>
      <c r="AM400" s="88"/>
      <c r="AN400" s="88"/>
      <c r="AO400" s="88"/>
      <c r="AP400" s="88"/>
      <c r="AQ400" s="88"/>
      <c r="AR400" s="88"/>
      <c r="BA400" s="88"/>
    </row>
    <row r="401" spans="29:53">
      <c r="AC401" s="136"/>
      <c r="AD401" s="109">
        <v>2020</v>
      </c>
      <c r="AE401" s="137">
        <f>V182</f>
        <v>2341.625124304594</v>
      </c>
      <c r="AF401" s="138"/>
      <c r="AG401" s="88"/>
      <c r="AH401" s="88"/>
      <c r="AI401" s="14"/>
      <c r="AJ401" s="88"/>
      <c r="AK401" s="88"/>
      <c r="AL401" s="88"/>
      <c r="AM401" s="88"/>
      <c r="AN401" s="88"/>
      <c r="AO401" s="88"/>
      <c r="AP401" s="88"/>
      <c r="AQ401" s="88"/>
      <c r="AR401" s="88"/>
      <c r="AZ401" s="88"/>
      <c r="BA401" s="88"/>
    </row>
    <row r="402" spans="29:53">
      <c r="AC402" s="136"/>
      <c r="AD402" s="109">
        <v>2025</v>
      </c>
      <c r="AE402" s="137">
        <f>W182</f>
        <v>4034.0312287200445</v>
      </c>
      <c r="AF402" s="138"/>
      <c r="AG402" s="88"/>
      <c r="AH402" s="88"/>
      <c r="AI402" s="14"/>
      <c r="AJ402" s="88"/>
      <c r="AK402" s="88"/>
      <c r="AL402" s="88"/>
      <c r="AM402" s="88"/>
      <c r="AN402" s="88"/>
      <c r="AO402" s="88"/>
      <c r="AP402" s="88"/>
      <c r="AQ402" s="88"/>
      <c r="AR402" s="88"/>
      <c r="AY402" s="88"/>
      <c r="AZ402" s="88"/>
      <c r="BA402" s="88"/>
    </row>
    <row r="403" spans="29:53">
      <c r="AC403" s="136"/>
      <c r="AD403" s="109">
        <v>2030</v>
      </c>
      <c r="AE403" s="137">
        <f>X182</f>
        <v>5436.7892424987022</v>
      </c>
      <c r="AF403" s="138"/>
      <c r="AG403" s="88"/>
      <c r="AH403" s="88"/>
      <c r="AI403" s="14"/>
      <c r="AJ403" s="88"/>
      <c r="AK403" s="88"/>
      <c r="AL403" s="88"/>
      <c r="AM403" s="88"/>
      <c r="AN403" s="88"/>
      <c r="AO403" s="88"/>
      <c r="AP403" s="88"/>
      <c r="AQ403" s="88"/>
      <c r="AR403" s="88"/>
      <c r="AX403" s="88"/>
      <c r="AY403" s="88"/>
      <c r="AZ403" s="88"/>
      <c r="BA403" s="88"/>
    </row>
    <row r="404" spans="29:53">
      <c r="AC404" s="136"/>
      <c r="AD404" s="109">
        <v>2040</v>
      </c>
      <c r="AE404" s="137">
        <f>Y182</f>
        <v>7498.7415096887144</v>
      </c>
      <c r="AF404" s="138"/>
      <c r="AG404" s="88"/>
      <c r="AH404" s="88"/>
      <c r="AI404" s="14"/>
      <c r="AJ404" s="88"/>
      <c r="AK404" s="88"/>
      <c r="AL404" s="88"/>
      <c r="AM404" s="88"/>
      <c r="AN404" s="88"/>
      <c r="AO404" s="88"/>
      <c r="AP404" s="88"/>
      <c r="AQ404" s="88"/>
      <c r="AR404" s="88"/>
      <c r="AX404" s="88"/>
      <c r="AY404" s="88"/>
      <c r="AZ404" s="88"/>
      <c r="BA404" s="88"/>
    </row>
    <row r="405" spans="29:53">
      <c r="AC405" s="136"/>
      <c r="AD405" s="99">
        <v>2050</v>
      </c>
      <c r="AE405" s="137">
        <f>Z182</f>
        <v>10154.049275996438</v>
      </c>
      <c r="AF405" s="138"/>
      <c r="AG405" s="88"/>
      <c r="AH405" s="88"/>
      <c r="AI405" s="14"/>
      <c r="AJ405" s="88"/>
      <c r="AK405" s="88"/>
      <c r="AL405" s="88"/>
      <c r="AM405" s="88"/>
      <c r="AN405" s="88"/>
      <c r="AO405" s="88"/>
      <c r="AP405" s="88"/>
      <c r="AQ405" s="88"/>
      <c r="AR405" s="88"/>
    </row>
    <row r="406" spans="29:53">
      <c r="AC406" s="136" t="str">
        <f>C183</f>
        <v>ISDTF</v>
      </c>
      <c r="AD406" s="109">
        <v>2015</v>
      </c>
      <c r="AE406" s="137">
        <f>U183</f>
        <v>0</v>
      </c>
      <c r="AF406" s="138"/>
      <c r="AG406" s="88"/>
      <c r="AH406" s="88"/>
      <c r="AI406" s="14"/>
      <c r="AJ406" s="88"/>
      <c r="AK406" s="88"/>
      <c r="AL406" s="88"/>
      <c r="AM406" s="88"/>
      <c r="AN406" s="88"/>
      <c r="AO406" s="88"/>
      <c r="AP406" s="88"/>
      <c r="AQ406" s="88"/>
      <c r="AR406" s="88"/>
      <c r="BA406" s="88"/>
    </row>
    <row r="407" spans="29:53">
      <c r="AC407" s="136"/>
      <c r="AD407" s="109">
        <v>2020</v>
      </c>
      <c r="AE407" s="137">
        <f>V183</f>
        <v>83.982042341902158</v>
      </c>
      <c r="AF407" s="138"/>
      <c r="AG407" s="88"/>
      <c r="AH407" s="88"/>
      <c r="AI407" s="14"/>
      <c r="AJ407" s="88"/>
      <c r="AK407" s="88"/>
      <c r="AL407" s="88"/>
      <c r="AM407" s="88"/>
      <c r="AN407" s="88"/>
      <c r="AO407" s="88"/>
      <c r="AP407" s="88"/>
      <c r="AQ407" s="88"/>
      <c r="AR407" s="88"/>
      <c r="AZ407" s="88"/>
      <c r="BA407" s="88"/>
    </row>
    <row r="408" spans="29:53">
      <c r="AC408" s="136"/>
      <c r="AD408" s="109">
        <v>2025</v>
      </c>
      <c r="AE408" s="137">
        <f>W183</f>
        <v>144.67993956100611</v>
      </c>
      <c r="AF408" s="138"/>
      <c r="AG408" s="88"/>
      <c r="AH408" s="88"/>
      <c r="AI408" s="14"/>
      <c r="AJ408" s="88"/>
      <c r="AK408" s="88"/>
      <c r="AL408" s="88"/>
      <c r="AM408" s="88"/>
      <c r="AN408" s="88"/>
      <c r="AO408" s="88"/>
      <c r="AP408" s="88"/>
      <c r="AQ408" s="88"/>
      <c r="AR408" s="88"/>
      <c r="AY408" s="88"/>
      <c r="AZ408" s="88"/>
      <c r="BA408" s="88"/>
    </row>
    <row r="409" spans="29:53">
      <c r="AC409" s="136"/>
      <c r="AD409" s="109">
        <v>2030</v>
      </c>
      <c r="AE409" s="137">
        <f>X183</f>
        <v>194.98965040491728</v>
      </c>
      <c r="AF409" s="138"/>
      <c r="AG409" s="88"/>
      <c r="AH409" s="88"/>
      <c r="AI409" s="14"/>
      <c r="AJ409" s="88"/>
      <c r="AK409" s="88"/>
      <c r="AL409" s="88"/>
      <c r="AM409" s="88"/>
      <c r="AN409" s="88"/>
      <c r="AO409" s="88"/>
      <c r="AP409" s="88"/>
      <c r="AQ409" s="88"/>
      <c r="AR409" s="88"/>
      <c r="AX409" s="88"/>
      <c r="AY409" s="88"/>
      <c r="AZ409" s="88"/>
      <c r="BA409" s="88"/>
    </row>
    <row r="410" spans="29:53">
      <c r="AC410" s="136"/>
      <c r="AD410" s="109">
        <v>2040</v>
      </c>
      <c r="AE410" s="137">
        <f>Y183</f>
        <v>268.94126666183593</v>
      </c>
      <c r="AF410" s="138"/>
      <c r="AG410" s="88"/>
      <c r="AH410" s="88"/>
      <c r="AI410" s="14"/>
      <c r="AJ410" s="88"/>
      <c r="AK410" s="88"/>
      <c r="AL410" s="88"/>
      <c r="AM410" s="88"/>
      <c r="AN410" s="88"/>
      <c r="AO410" s="88"/>
      <c r="AP410" s="88"/>
      <c r="AQ410" s="88"/>
      <c r="AR410" s="88"/>
      <c r="AX410" s="88"/>
      <c r="AY410" s="88"/>
      <c r="AZ410" s="88"/>
      <c r="BA410" s="88"/>
    </row>
    <row r="411" spans="29:53">
      <c r="AC411" s="136"/>
      <c r="AD411" s="99">
        <v>2050</v>
      </c>
      <c r="AE411" s="137">
        <f>Z183</f>
        <v>364.17349104577181</v>
      </c>
      <c r="AF411" s="138"/>
      <c r="AG411" s="88"/>
      <c r="AH411" s="88"/>
      <c r="AI411" s="14"/>
      <c r="AJ411" s="88"/>
      <c r="AK411" s="88"/>
      <c r="AL411" s="88"/>
      <c r="AM411" s="88"/>
      <c r="AN411" s="88"/>
      <c r="AO411" s="88"/>
      <c r="AP411" s="88"/>
      <c r="AQ411" s="88"/>
      <c r="AR411" s="88"/>
    </row>
    <row r="412" spans="29:53">
      <c r="AC412" s="136" t="str">
        <f>C186</f>
        <v>IMDMT</v>
      </c>
      <c r="AD412" s="109">
        <v>2015</v>
      </c>
      <c r="AE412" s="137">
        <f>U186</f>
        <v>0</v>
      </c>
      <c r="AF412" s="138" t="str">
        <f>B186</f>
        <v>Machinery</v>
      </c>
      <c r="AG412" s="88"/>
      <c r="AH412" s="88"/>
      <c r="AI412" s="14"/>
      <c r="AJ412" s="88"/>
      <c r="AK412" s="88"/>
      <c r="AL412" s="88"/>
      <c r="AM412" s="88"/>
      <c r="AN412" s="88"/>
      <c r="AO412" s="88"/>
      <c r="AP412" s="88"/>
      <c r="AQ412" s="88"/>
      <c r="AR412" s="88"/>
      <c r="BA412" s="88"/>
    </row>
    <row r="413" spans="29:53">
      <c r="AC413" s="136"/>
      <c r="AD413" s="109">
        <v>2020</v>
      </c>
      <c r="AE413" s="137">
        <f>V186</f>
        <v>53.321986805095037</v>
      </c>
      <c r="AF413" s="138"/>
      <c r="AG413" s="88"/>
      <c r="AH413" s="88"/>
      <c r="AI413" s="14"/>
      <c r="AJ413" s="88"/>
      <c r="AK413" s="88"/>
      <c r="AL413" s="88"/>
      <c r="AM413" s="88"/>
      <c r="AN413" s="88"/>
      <c r="AO413" s="88"/>
      <c r="AP413" s="88"/>
      <c r="AQ413" s="88"/>
      <c r="AR413" s="88"/>
      <c r="AZ413" s="88"/>
      <c r="BA413" s="88"/>
    </row>
    <row r="414" spans="29:53">
      <c r="AC414" s="136"/>
      <c r="AD414" s="109">
        <v>2025</v>
      </c>
      <c r="AE414" s="137">
        <f>W186</f>
        <v>74.61045442536907</v>
      </c>
      <c r="AF414" s="138"/>
      <c r="AG414" s="88"/>
      <c r="AH414" s="88"/>
      <c r="AI414" s="14"/>
      <c r="AJ414" s="88"/>
      <c r="AK414" s="88"/>
      <c r="AL414" s="88"/>
      <c r="AM414" s="88"/>
      <c r="AN414" s="88"/>
      <c r="AO414" s="88"/>
      <c r="AP414" s="88"/>
      <c r="AQ414" s="88"/>
      <c r="AR414" s="88"/>
      <c r="AY414" s="88"/>
      <c r="AZ414" s="88"/>
      <c r="BA414" s="88"/>
    </row>
    <row r="415" spans="29:53">
      <c r="AC415" s="136"/>
      <c r="AD415" s="109">
        <v>2030</v>
      </c>
      <c r="AE415" s="137">
        <f>X186</f>
        <v>108.91805032705815</v>
      </c>
      <c r="AF415" s="138"/>
      <c r="AG415" s="88"/>
      <c r="AH415" s="88"/>
      <c r="AI415" s="14"/>
      <c r="AJ415" s="88"/>
      <c r="AK415" s="88"/>
      <c r="AL415" s="88"/>
      <c r="AM415" s="88"/>
      <c r="AN415" s="88"/>
      <c r="AO415" s="88"/>
      <c r="AP415" s="88"/>
      <c r="AQ415" s="88"/>
      <c r="AR415" s="88"/>
      <c r="AX415" s="88"/>
      <c r="AY415" s="88"/>
      <c r="AZ415" s="88"/>
      <c r="BA415" s="88"/>
    </row>
    <row r="416" spans="29:53">
      <c r="AC416" s="136"/>
      <c r="AD416" s="109">
        <v>2040</v>
      </c>
      <c r="AE416" s="137">
        <f>Y186</f>
        <v>141.56641574024286</v>
      </c>
      <c r="AF416" s="138"/>
      <c r="AG416" s="88"/>
      <c r="AH416" s="88"/>
      <c r="AI416" s="14"/>
      <c r="AJ416" s="88"/>
      <c r="AK416" s="88"/>
      <c r="AL416" s="88"/>
      <c r="AM416" s="88"/>
      <c r="AN416" s="88"/>
      <c r="AO416" s="88"/>
      <c r="AP416" s="88"/>
      <c r="AQ416" s="88"/>
      <c r="AR416" s="88"/>
      <c r="AX416" s="88"/>
      <c r="AY416" s="88"/>
      <c r="AZ416" s="88"/>
      <c r="BA416" s="88"/>
    </row>
    <row r="417" spans="29:53">
      <c r="AC417" s="136"/>
      <c r="AD417" s="99">
        <v>2050</v>
      </c>
      <c r="AE417" s="137">
        <f>Z186</f>
        <v>154.78711892290485</v>
      </c>
      <c r="AF417" s="138"/>
      <c r="AG417" s="88"/>
      <c r="AH417" s="88"/>
      <c r="AI417" s="14"/>
      <c r="AJ417" s="88"/>
      <c r="AK417" s="88"/>
      <c r="AL417" s="88"/>
      <c r="AM417" s="88"/>
      <c r="AN417" s="88"/>
      <c r="AO417" s="88"/>
      <c r="AP417" s="88"/>
      <c r="AQ417" s="88"/>
      <c r="AR417" s="88"/>
    </row>
    <row r="418" spans="29:53">
      <c r="AC418" s="136" t="str">
        <f>C187</f>
        <v>IMDHT</v>
      </c>
      <c r="AD418" s="109">
        <v>2015</v>
      </c>
      <c r="AE418" s="137">
        <f>U187</f>
        <v>0</v>
      </c>
      <c r="AF418" s="138"/>
      <c r="AG418" s="88"/>
      <c r="AH418" s="88"/>
      <c r="AI418" s="14"/>
      <c r="AJ418" s="88"/>
      <c r="AK418" s="88"/>
      <c r="AL418" s="88"/>
      <c r="AM418" s="88"/>
      <c r="AN418" s="88"/>
      <c r="AO418" s="88"/>
      <c r="AP418" s="88"/>
      <c r="AQ418" s="88"/>
      <c r="AR418" s="88"/>
      <c r="BA418" s="91"/>
    </row>
    <row r="419" spans="29:53">
      <c r="AC419" s="136"/>
      <c r="AD419" s="109">
        <v>2020</v>
      </c>
      <c r="AE419" s="137">
        <f>V187</f>
        <v>135.94605628160929</v>
      </c>
      <c r="AF419" s="138"/>
      <c r="AG419" s="88"/>
      <c r="AH419" s="88"/>
      <c r="AI419" s="14"/>
      <c r="AJ419" s="88"/>
      <c r="AK419" s="88"/>
      <c r="AL419" s="88"/>
      <c r="AM419" s="88"/>
      <c r="AN419" s="88"/>
      <c r="AO419" s="88"/>
      <c r="AP419" s="88"/>
      <c r="AQ419" s="88"/>
      <c r="AR419" s="88"/>
      <c r="AZ419" s="91"/>
      <c r="BA419" s="91"/>
    </row>
    <row r="420" spans="29:53">
      <c r="AC420" s="136"/>
      <c r="AD420" s="109">
        <v>2025</v>
      </c>
      <c r="AE420" s="137">
        <f>W187</f>
        <v>190.22166359972292</v>
      </c>
      <c r="AF420" s="138"/>
      <c r="AG420" s="88"/>
      <c r="AH420" s="88"/>
      <c r="AI420" s="14"/>
      <c r="AJ420" s="88"/>
      <c r="AK420" s="88"/>
      <c r="AL420" s="88"/>
      <c r="AM420" s="88"/>
      <c r="AN420" s="88"/>
      <c r="AO420" s="88"/>
      <c r="AP420" s="88"/>
      <c r="AQ420" s="88"/>
      <c r="AR420" s="88"/>
      <c r="AY420" s="88"/>
      <c r="AZ420" s="88"/>
      <c r="BA420" s="88"/>
    </row>
    <row r="421" spans="29:53">
      <c r="AC421" s="136"/>
      <c r="AD421" s="109">
        <v>2030</v>
      </c>
      <c r="AE421" s="137">
        <f>X187</f>
        <v>277.68994156141514</v>
      </c>
      <c r="AF421" s="138"/>
      <c r="AG421" s="88"/>
      <c r="AH421" s="88"/>
      <c r="AI421" s="14"/>
      <c r="AJ421" s="88"/>
      <c r="AK421" s="88"/>
      <c r="AL421" s="88"/>
      <c r="AM421" s="88"/>
      <c r="AN421" s="88"/>
      <c r="AO421" s="88"/>
      <c r="AP421" s="88"/>
      <c r="AQ421" s="88"/>
      <c r="AR421" s="88"/>
      <c r="AX421" s="88"/>
      <c r="AY421" s="88"/>
      <c r="AZ421" s="88"/>
      <c r="BA421" s="88"/>
    </row>
    <row r="422" spans="29:53">
      <c r="AC422" s="136"/>
      <c r="AD422" s="109">
        <v>2040</v>
      </c>
      <c r="AE422" s="137">
        <f>Y187</f>
        <v>360.92796002060834</v>
      </c>
      <c r="AF422" s="138"/>
      <c r="AG422" s="88"/>
      <c r="AH422" s="88"/>
      <c r="AI422" s="14"/>
      <c r="AJ422" s="88"/>
      <c r="AK422" s="88"/>
      <c r="AL422" s="88"/>
      <c r="AM422" s="88"/>
      <c r="AN422" s="88"/>
      <c r="AO422" s="88"/>
      <c r="AP422" s="88"/>
      <c r="AQ422" s="88"/>
      <c r="AR422" s="88"/>
      <c r="AX422" s="88"/>
      <c r="AY422" s="88"/>
      <c r="AZ422" s="88"/>
      <c r="BA422" s="88"/>
    </row>
    <row r="423" spans="29:53">
      <c r="AC423" s="136"/>
      <c r="AD423" s="99">
        <v>2050</v>
      </c>
      <c r="AE423" s="137">
        <f>Z187</f>
        <v>394.63455211595135</v>
      </c>
      <c r="AF423" s="138"/>
      <c r="AG423" s="88"/>
      <c r="AH423" s="88"/>
      <c r="AI423" s="14"/>
      <c r="AJ423" s="88"/>
      <c r="AK423" s="88"/>
      <c r="AL423" s="88"/>
      <c r="AM423" s="88"/>
      <c r="AN423" s="88"/>
      <c r="AO423" s="88"/>
      <c r="AP423" s="88"/>
      <c r="AQ423" s="88"/>
      <c r="AR423" s="88"/>
    </row>
    <row r="424" spans="29:53">
      <c r="AC424" s="136" t="str">
        <f>C188</f>
        <v>IMDRH</v>
      </c>
      <c r="AD424" s="109">
        <v>2015</v>
      </c>
      <c r="AE424" s="137">
        <f>U188</f>
        <v>0</v>
      </c>
      <c r="AF424" s="138"/>
      <c r="AG424" s="88"/>
      <c r="AH424" s="88"/>
      <c r="AI424" s="14"/>
      <c r="AJ424" s="88"/>
      <c r="AK424" s="88"/>
      <c r="AL424" s="88"/>
      <c r="AM424" s="88"/>
      <c r="AN424" s="88"/>
      <c r="AO424" s="88"/>
      <c r="AP424" s="88"/>
      <c r="AQ424" s="88"/>
      <c r="AR424" s="88"/>
      <c r="BA424" s="88"/>
    </row>
    <row r="425" spans="29:53">
      <c r="AC425" s="136"/>
      <c r="AD425" s="109">
        <v>2020</v>
      </c>
      <c r="AE425" s="137">
        <f>V188</f>
        <v>84.935874344748257</v>
      </c>
      <c r="AF425" s="138"/>
      <c r="AG425" s="88"/>
      <c r="AH425" s="88"/>
      <c r="AI425" s="14"/>
      <c r="AJ425" s="88"/>
      <c r="AK425" s="88"/>
      <c r="AL425" s="88"/>
      <c r="AM425" s="88"/>
      <c r="AN425" s="88"/>
      <c r="AO425" s="88"/>
      <c r="AP425" s="88"/>
      <c r="AQ425" s="88"/>
      <c r="AR425" s="88"/>
      <c r="AZ425" s="88"/>
      <c r="BA425" s="88"/>
    </row>
    <row r="426" spans="29:53">
      <c r="AC426" s="136"/>
      <c r="AD426" s="109">
        <v>2025</v>
      </c>
      <c r="AE426" s="137">
        <f>W188</f>
        <v>118.84598758559717</v>
      </c>
      <c r="AF426" s="138"/>
      <c r="AG426" s="88"/>
      <c r="AH426" s="88"/>
      <c r="AI426" s="14"/>
      <c r="AJ426" s="88"/>
      <c r="AK426" s="88"/>
      <c r="AL426" s="88"/>
      <c r="AM426" s="88"/>
      <c r="AN426" s="88"/>
      <c r="AO426" s="88"/>
      <c r="AP426" s="88"/>
      <c r="AQ426" s="88"/>
      <c r="AR426" s="88"/>
      <c r="AY426" s="88"/>
      <c r="AZ426" s="88"/>
      <c r="BA426" s="88"/>
    </row>
    <row r="427" spans="29:53">
      <c r="AC427" s="136"/>
      <c r="AD427" s="109">
        <v>2030</v>
      </c>
      <c r="AE427" s="137">
        <f>X188</f>
        <v>173.49409485188204</v>
      </c>
      <c r="AF427" s="138"/>
      <c r="AG427" s="88"/>
      <c r="AH427" s="88"/>
      <c r="AI427" s="14"/>
      <c r="AJ427" s="88"/>
      <c r="AK427" s="88"/>
      <c r="AL427" s="88"/>
      <c r="AM427" s="88"/>
      <c r="AN427" s="88"/>
      <c r="AO427" s="88"/>
      <c r="AP427" s="88"/>
      <c r="AQ427" s="88"/>
      <c r="AR427" s="88"/>
      <c r="AX427" s="88"/>
      <c r="AY427" s="88"/>
      <c r="AZ427" s="88"/>
      <c r="BA427" s="88"/>
    </row>
    <row r="428" spans="29:53">
      <c r="AC428" s="136"/>
      <c r="AD428" s="109">
        <v>2040</v>
      </c>
      <c r="AE428" s="137">
        <f>Y188</f>
        <v>225.49923622877333</v>
      </c>
      <c r="AF428" s="138"/>
      <c r="AG428" s="88"/>
      <c r="AH428" s="88"/>
      <c r="AI428" s="14"/>
      <c r="AJ428" s="88"/>
      <c r="AK428" s="88"/>
      <c r="AL428" s="88"/>
      <c r="AM428" s="88"/>
      <c r="AN428" s="88"/>
      <c r="AO428" s="88"/>
      <c r="AP428" s="88"/>
      <c r="AQ428" s="88"/>
      <c r="AR428" s="88"/>
      <c r="AX428" s="88"/>
      <c r="AY428" s="88"/>
      <c r="AZ428" s="88"/>
      <c r="BA428" s="88"/>
    </row>
    <row r="429" spans="29:53">
      <c r="AC429" s="136"/>
      <c r="AD429" s="99">
        <v>2050</v>
      </c>
      <c r="AE429" s="137">
        <f>Z188</f>
        <v>246.55831619847325</v>
      </c>
      <c r="AF429" s="138"/>
      <c r="AG429" s="88"/>
      <c r="AH429" s="88"/>
      <c r="AI429" s="14"/>
      <c r="AJ429" s="88"/>
      <c r="AK429" s="88"/>
      <c r="AL429" s="88"/>
      <c r="AM429" s="88"/>
      <c r="AN429" s="88"/>
      <c r="AO429" s="88"/>
      <c r="AP429" s="88"/>
      <c r="AQ429" s="88"/>
      <c r="AR429" s="88"/>
    </row>
    <row r="430" spans="29:53">
      <c r="AC430" s="136" t="str">
        <f>C189</f>
        <v>IMDLA</v>
      </c>
      <c r="AD430" s="109">
        <v>2015</v>
      </c>
      <c r="AE430" s="137">
        <f>U189</f>
        <v>0</v>
      </c>
      <c r="AF430" s="138"/>
      <c r="AG430" s="88"/>
      <c r="AH430" s="88"/>
      <c r="AI430" s="14"/>
      <c r="AJ430" s="88"/>
      <c r="AK430" s="88"/>
      <c r="AL430" s="88"/>
      <c r="AM430" s="88"/>
      <c r="AN430" s="88"/>
      <c r="AO430" s="88"/>
      <c r="AP430" s="88"/>
      <c r="AQ430" s="88"/>
      <c r="AR430" s="88"/>
      <c r="BA430" s="88"/>
    </row>
    <row r="431" spans="29:53">
      <c r="AC431" s="136"/>
      <c r="AD431" s="109">
        <v>2020</v>
      </c>
      <c r="AE431" s="137">
        <f>V189</f>
        <v>102.95256214294058</v>
      </c>
      <c r="AF431" s="138"/>
      <c r="AG431" s="88"/>
      <c r="AH431" s="88"/>
      <c r="AI431" s="14"/>
      <c r="AJ431" s="88"/>
      <c r="AK431" s="88"/>
      <c r="AL431" s="88"/>
      <c r="AM431" s="88"/>
      <c r="AN431" s="88"/>
      <c r="AO431" s="88"/>
      <c r="AP431" s="88"/>
      <c r="AQ431" s="88"/>
      <c r="AR431" s="88"/>
      <c r="AZ431" s="88"/>
      <c r="BA431" s="88"/>
    </row>
    <row r="432" spans="29:53">
      <c r="AC432" s="136"/>
      <c r="AD432" s="109">
        <v>2025</v>
      </c>
      <c r="AE432" s="137">
        <f>W189</f>
        <v>144.05572458914563</v>
      </c>
      <c r="AF432" s="138"/>
      <c r="AG432" s="88"/>
      <c r="AH432" s="88"/>
      <c r="AI432" s="14"/>
      <c r="AJ432" s="88"/>
      <c r="AK432" s="88"/>
      <c r="AL432" s="88"/>
      <c r="AM432" s="88"/>
      <c r="AN432" s="88"/>
      <c r="AO432" s="88"/>
      <c r="AP432" s="88"/>
      <c r="AQ432" s="88"/>
      <c r="AR432" s="88"/>
      <c r="AY432" s="88"/>
      <c r="AZ432" s="88"/>
      <c r="BA432" s="88"/>
    </row>
    <row r="433" spans="29:53">
      <c r="AC433" s="136"/>
      <c r="AD433" s="109">
        <v>2030</v>
      </c>
      <c r="AE433" s="137">
        <f>X189</f>
        <v>210.29584636018984</v>
      </c>
      <c r="AF433" s="138"/>
      <c r="AG433" s="88"/>
      <c r="AH433" s="88"/>
      <c r="AI433" s="14"/>
      <c r="AJ433" s="88"/>
      <c r="AK433" s="88"/>
      <c r="AL433" s="88"/>
      <c r="AM433" s="88"/>
      <c r="AN433" s="88"/>
      <c r="AO433" s="88"/>
      <c r="AP433" s="88"/>
      <c r="AQ433" s="88"/>
      <c r="AR433" s="88"/>
      <c r="AX433" s="88"/>
      <c r="AY433" s="88"/>
      <c r="AZ433" s="88"/>
      <c r="BA433" s="88"/>
    </row>
    <row r="434" spans="29:53">
      <c r="AC434" s="136"/>
      <c r="AD434" s="109">
        <v>2040</v>
      </c>
      <c r="AE434" s="137">
        <f>Y189</f>
        <v>273.33237351272243</v>
      </c>
      <c r="AF434" s="138"/>
      <c r="AG434" s="88"/>
      <c r="AH434" s="88"/>
      <c r="AI434" s="14"/>
      <c r="AJ434" s="88"/>
      <c r="AK434" s="88"/>
      <c r="AL434" s="88"/>
      <c r="AM434" s="88"/>
      <c r="AN434" s="88"/>
      <c r="AO434" s="88"/>
      <c r="AP434" s="88"/>
      <c r="AQ434" s="88"/>
      <c r="AR434" s="88"/>
      <c r="AX434" s="88"/>
      <c r="AY434" s="88"/>
      <c r="AZ434" s="88"/>
      <c r="BA434" s="88"/>
    </row>
    <row r="435" spans="29:53">
      <c r="AC435" s="136"/>
      <c r="AD435" s="99">
        <v>2050</v>
      </c>
      <c r="AE435" s="137">
        <f>Z189</f>
        <v>298.85852787305265</v>
      </c>
      <c r="AF435" s="138"/>
      <c r="AG435" s="88"/>
      <c r="AH435" s="88"/>
      <c r="AI435" s="14"/>
      <c r="AJ435" s="88"/>
      <c r="AK435" s="88"/>
      <c r="AL435" s="88"/>
      <c r="AM435" s="88"/>
      <c r="AN435" s="88"/>
      <c r="AO435" s="88"/>
      <c r="AP435" s="88"/>
      <c r="AQ435" s="88"/>
      <c r="AR435" s="88"/>
    </row>
    <row r="436" spans="29:53">
      <c r="AC436" s="136" t="str">
        <f>C190</f>
        <v>IMDEM</v>
      </c>
      <c r="AD436" s="109">
        <v>2015</v>
      </c>
      <c r="AE436" s="137">
        <f>U190</f>
        <v>0</v>
      </c>
      <c r="AF436" s="138"/>
      <c r="AG436" s="88"/>
      <c r="AH436" s="88"/>
      <c r="AI436" s="14"/>
      <c r="AJ436" s="88"/>
      <c r="AK436" s="88"/>
      <c r="AL436" s="88"/>
      <c r="AM436" s="88"/>
      <c r="AN436" s="88"/>
      <c r="AO436" s="88"/>
      <c r="AP436" s="88"/>
      <c r="AQ436" s="88"/>
      <c r="AR436" s="88"/>
      <c r="BA436" s="88"/>
    </row>
    <row r="437" spans="29:53">
      <c r="AC437" s="136"/>
      <c r="AD437" s="109">
        <v>2020</v>
      </c>
      <c r="AE437" s="137">
        <f>V190</f>
        <v>408.73360249037961</v>
      </c>
      <c r="AF437" s="138"/>
      <c r="AG437" s="88"/>
      <c r="AH437" s="88"/>
      <c r="AI437" s="14"/>
      <c r="AJ437" s="88"/>
      <c r="AK437" s="88"/>
      <c r="AL437" s="88"/>
      <c r="AM437" s="88"/>
      <c r="AN437" s="88"/>
      <c r="AO437" s="88"/>
      <c r="AP437" s="88"/>
      <c r="AQ437" s="88"/>
      <c r="AR437" s="88"/>
      <c r="AZ437" s="88"/>
      <c r="BA437" s="88"/>
    </row>
    <row r="438" spans="29:53">
      <c r="AC438" s="136"/>
      <c r="AD438" s="109">
        <v>2025</v>
      </c>
      <c r="AE438" s="137">
        <f>W190</f>
        <v>571.91792069179564</v>
      </c>
      <c r="AF438" s="138"/>
      <c r="AG438" s="88"/>
      <c r="AH438" s="88"/>
      <c r="AI438" s="14"/>
      <c r="AJ438" s="88"/>
      <c r="AK438" s="88"/>
      <c r="AL438" s="88"/>
      <c r="AM438" s="88"/>
      <c r="AN438" s="88"/>
      <c r="AO438" s="88"/>
      <c r="AP438" s="88"/>
      <c r="AQ438" s="88"/>
      <c r="AR438" s="88"/>
      <c r="AY438" s="88"/>
      <c r="AZ438" s="88"/>
      <c r="BA438" s="88"/>
    </row>
    <row r="439" spans="29:53">
      <c r="AC439" s="136"/>
      <c r="AD439" s="109">
        <v>2030</v>
      </c>
      <c r="AE439" s="137">
        <f>X190</f>
        <v>834.89888043993597</v>
      </c>
      <c r="AF439" s="138"/>
      <c r="AG439" s="88"/>
      <c r="AH439" s="88"/>
      <c r="AI439" s="14"/>
      <c r="AJ439" s="88"/>
      <c r="AK439" s="88"/>
      <c r="AL439" s="88"/>
      <c r="AM439" s="88"/>
      <c r="AN439" s="88"/>
      <c r="AO439" s="88"/>
      <c r="AP439" s="88"/>
      <c r="AQ439" s="88"/>
      <c r="AR439" s="88"/>
      <c r="AX439" s="88"/>
      <c r="AY439" s="88"/>
      <c r="AZ439" s="88"/>
      <c r="BA439" s="88"/>
    </row>
    <row r="440" spans="29:53">
      <c r="AC440" s="136"/>
      <c r="AD440" s="109">
        <v>2040</v>
      </c>
      <c r="AE440" s="137">
        <f>Y190</f>
        <v>1085.1611983001233</v>
      </c>
      <c r="AF440" s="138"/>
      <c r="AG440" s="88"/>
      <c r="AH440" s="88"/>
      <c r="AI440" s="14"/>
      <c r="AJ440" s="88"/>
      <c r="AK440" s="88"/>
      <c r="AL440" s="88"/>
      <c r="AM440" s="88"/>
      <c r="AN440" s="88"/>
      <c r="AO440" s="88"/>
      <c r="AP440" s="88"/>
      <c r="AQ440" s="88"/>
      <c r="AR440" s="88"/>
      <c r="AX440" s="88"/>
      <c r="AY440" s="88"/>
      <c r="AZ440" s="88"/>
      <c r="BA440" s="88"/>
    </row>
    <row r="441" spans="29:53">
      <c r="AC441" s="136"/>
      <c r="AD441" s="99">
        <v>2050</v>
      </c>
      <c r="AE441" s="137">
        <f>Z190</f>
        <v>1186.5029892400871</v>
      </c>
      <c r="AF441" s="138"/>
      <c r="AG441" s="88"/>
      <c r="AH441" s="88"/>
      <c r="AI441" s="14"/>
      <c r="AJ441" s="88"/>
      <c r="AK441" s="88"/>
      <c r="AL441" s="88"/>
      <c r="AM441" s="88"/>
      <c r="AN441" s="88"/>
      <c r="AO441" s="88"/>
      <c r="AP441" s="88"/>
      <c r="AQ441" s="88"/>
      <c r="AR441" s="88"/>
    </row>
    <row r="442" spans="29:53">
      <c r="AC442" s="136" t="str">
        <f>C191</f>
        <v>IMDTF</v>
      </c>
      <c r="AD442" s="109">
        <v>2015</v>
      </c>
      <c r="AE442" s="137">
        <f>U191</f>
        <v>0</v>
      </c>
      <c r="AF442" s="138"/>
      <c r="AG442" s="88"/>
      <c r="AH442" s="88"/>
      <c r="AI442" s="14"/>
      <c r="AJ442" s="88"/>
      <c r="AK442" s="88"/>
      <c r="AL442" s="88"/>
      <c r="AM442" s="88"/>
      <c r="AN442" s="88"/>
      <c r="AO442" s="88"/>
      <c r="AP442" s="88"/>
      <c r="AQ442" s="88"/>
      <c r="AR442" s="88"/>
      <c r="BA442" s="88"/>
    </row>
    <row r="443" spans="29:53">
      <c r="AC443" s="136"/>
      <c r="AD443" s="109">
        <v>2020</v>
      </c>
      <c r="AE443" s="137">
        <f>V191</f>
        <v>0</v>
      </c>
      <c r="AF443" s="138"/>
      <c r="AG443" s="88"/>
      <c r="AH443" s="88"/>
      <c r="AI443" s="14"/>
      <c r="AJ443" s="88"/>
      <c r="AK443" s="88"/>
      <c r="AL443" s="88"/>
      <c r="AM443" s="88"/>
      <c r="AN443" s="88"/>
      <c r="AO443" s="88"/>
      <c r="AP443" s="88"/>
      <c r="AQ443" s="88"/>
      <c r="AR443" s="88"/>
      <c r="AZ443" s="88"/>
      <c r="BA443" s="88"/>
    </row>
    <row r="444" spans="29:53">
      <c r="AC444" s="136"/>
      <c r="AD444" s="109">
        <v>2025</v>
      </c>
      <c r="AE444" s="137">
        <f>W191</f>
        <v>0</v>
      </c>
      <c r="AF444" s="138"/>
      <c r="AG444" s="88"/>
      <c r="AH444" s="88"/>
      <c r="AI444" s="14"/>
      <c r="AJ444" s="88"/>
      <c r="AK444" s="88"/>
      <c r="AL444" s="88"/>
      <c r="AM444" s="88"/>
      <c r="AN444" s="88"/>
      <c r="AO444" s="88"/>
      <c r="AP444" s="88"/>
      <c r="AQ444" s="88"/>
      <c r="AR444" s="88"/>
      <c r="AY444" s="88"/>
      <c r="AZ444" s="88"/>
      <c r="BA444" s="88"/>
    </row>
    <row r="445" spans="29:53">
      <c r="AC445" s="136"/>
      <c r="AD445" s="109">
        <v>2030</v>
      </c>
      <c r="AE445" s="137">
        <f>X191</f>
        <v>0</v>
      </c>
      <c r="AF445" s="138"/>
      <c r="AG445" s="88"/>
      <c r="AH445" s="88"/>
      <c r="AI445" s="14"/>
      <c r="AJ445" s="88"/>
      <c r="AK445" s="88"/>
      <c r="AL445" s="88"/>
      <c r="AM445" s="88"/>
      <c r="AN445" s="88"/>
      <c r="AO445" s="88"/>
      <c r="AP445" s="88"/>
      <c r="AQ445" s="88"/>
      <c r="AR445" s="88"/>
      <c r="AX445" s="88"/>
      <c r="AY445" s="88"/>
      <c r="AZ445" s="88"/>
      <c r="BA445" s="88"/>
    </row>
    <row r="446" spans="29:53">
      <c r="AC446" s="136"/>
      <c r="AD446" s="109">
        <v>2040</v>
      </c>
      <c r="AE446" s="137">
        <f>Y191</f>
        <v>0</v>
      </c>
      <c r="AF446" s="138"/>
      <c r="AG446" s="88"/>
      <c r="AH446" s="88"/>
      <c r="AI446" s="14"/>
      <c r="AJ446" s="88"/>
      <c r="AK446" s="88"/>
      <c r="AL446" s="88"/>
      <c r="AM446" s="88"/>
      <c r="AN446" s="88"/>
      <c r="AO446" s="88"/>
      <c r="AP446" s="88"/>
      <c r="AQ446" s="88"/>
      <c r="AR446" s="88"/>
      <c r="AX446" s="88"/>
      <c r="AY446" s="88"/>
      <c r="AZ446" s="88"/>
      <c r="BA446" s="88"/>
    </row>
    <row r="447" spans="29:53">
      <c r="AC447" s="136"/>
      <c r="AD447" s="99">
        <v>2050</v>
      </c>
      <c r="AE447" s="137">
        <f>Z191</f>
        <v>0</v>
      </c>
      <c r="AF447" s="138"/>
      <c r="AG447" s="88"/>
      <c r="AH447" s="88"/>
      <c r="AI447" s="14"/>
      <c r="AJ447" s="88"/>
      <c r="AK447" s="88"/>
      <c r="AL447" s="88"/>
      <c r="AM447" s="88"/>
      <c r="AN447" s="88"/>
      <c r="AO447" s="88"/>
      <c r="AP447" s="88"/>
      <c r="AQ447" s="88"/>
      <c r="AR447" s="88"/>
    </row>
    <row r="448" spans="29:53">
      <c r="AC448" s="136" t="str">
        <f>C194</f>
        <v>IUDMT</v>
      </c>
      <c r="AD448" s="109">
        <v>2015</v>
      </c>
      <c r="AE448" s="137">
        <f>U194</f>
        <v>0</v>
      </c>
      <c r="AF448" s="138" t="str">
        <f>B194</f>
        <v>Service</v>
      </c>
      <c r="AG448" s="88"/>
      <c r="AH448" s="88"/>
      <c r="AI448" s="14"/>
      <c r="AJ448" s="88"/>
      <c r="AK448" s="88"/>
      <c r="AL448" s="88"/>
      <c r="AM448" s="88"/>
      <c r="AN448" s="88"/>
      <c r="AO448" s="88"/>
      <c r="AP448" s="88"/>
      <c r="AQ448" s="88"/>
      <c r="AR448" s="88"/>
      <c r="BA448" s="88"/>
    </row>
    <row r="449" spans="29:53">
      <c r="AC449" s="136"/>
      <c r="AD449" s="109">
        <v>2020</v>
      </c>
      <c r="AE449" s="137">
        <f>V194</f>
        <v>68.622059285975638</v>
      </c>
      <c r="AF449" s="138"/>
      <c r="AG449" s="88"/>
      <c r="AH449" s="88"/>
      <c r="AI449" s="14"/>
      <c r="AJ449" s="88"/>
      <c r="AK449" s="88"/>
      <c r="AL449" s="88"/>
      <c r="AM449" s="88"/>
      <c r="AN449" s="88"/>
      <c r="AO449" s="88"/>
      <c r="AP449" s="88"/>
      <c r="AQ449" s="88"/>
      <c r="AR449" s="88"/>
      <c r="AZ449" s="88"/>
      <c r="BA449" s="88"/>
    </row>
    <row r="450" spans="29:53">
      <c r="AC450" s="136"/>
      <c r="AD450" s="109">
        <v>2025</v>
      </c>
      <c r="AE450" s="137">
        <f>W194</f>
        <v>119.59296226386672</v>
      </c>
      <c r="AF450" s="138"/>
      <c r="AG450" s="88"/>
      <c r="AH450" s="88"/>
      <c r="AI450" s="14"/>
      <c r="AJ450" s="88"/>
      <c r="AK450" s="88"/>
      <c r="AL450" s="88"/>
      <c r="AM450" s="88"/>
      <c r="AN450" s="88"/>
      <c r="AO450" s="88"/>
      <c r="AP450" s="88"/>
      <c r="AQ450" s="88"/>
      <c r="AR450" s="88"/>
      <c r="AY450" s="88"/>
      <c r="AZ450" s="88"/>
      <c r="BA450" s="88"/>
    </row>
    <row r="451" spans="29:53">
      <c r="AC451" s="136"/>
      <c r="AD451" s="109">
        <v>2030</v>
      </c>
      <c r="AE451" s="137">
        <f>X194</f>
        <v>155.34919645375834</v>
      </c>
      <c r="AF451" s="138"/>
      <c r="AG451" s="88"/>
      <c r="AH451" s="88"/>
      <c r="AI451" s="14"/>
      <c r="AJ451" s="88"/>
      <c r="AK451" s="88"/>
      <c r="AL451" s="88"/>
      <c r="AM451" s="88"/>
      <c r="AN451" s="88"/>
      <c r="AO451" s="88"/>
      <c r="AP451" s="88"/>
      <c r="AQ451" s="88"/>
      <c r="AR451" s="88"/>
      <c r="AX451" s="88"/>
      <c r="AY451" s="88"/>
      <c r="AZ451" s="88"/>
      <c r="BA451" s="88"/>
    </row>
    <row r="452" spans="29:53">
      <c r="AC452" s="136"/>
      <c r="AD452" s="109">
        <v>2040</v>
      </c>
      <c r="AE452" s="137">
        <f>Y194</f>
        <v>283.25792812545012</v>
      </c>
      <c r="AF452" s="138"/>
      <c r="AG452" s="88"/>
      <c r="AH452" s="88"/>
      <c r="AI452" s="14"/>
      <c r="AJ452" s="88"/>
      <c r="AK452" s="88"/>
      <c r="AL452" s="88"/>
      <c r="AM452" s="88"/>
      <c r="AN452" s="88"/>
      <c r="AO452" s="88"/>
      <c r="AP452" s="88"/>
      <c r="AQ452" s="88"/>
      <c r="AR452" s="88"/>
      <c r="AX452" s="88"/>
      <c r="AY452" s="88"/>
      <c r="AZ452" s="88"/>
      <c r="BA452" s="88"/>
    </row>
    <row r="453" spans="29:53">
      <c r="AC453" s="136"/>
      <c r="AD453" s="99">
        <v>2050</v>
      </c>
      <c r="AE453" s="137">
        <f>Z194</f>
        <v>433.85917172322763</v>
      </c>
      <c r="AF453" s="138"/>
      <c r="AG453" s="88"/>
      <c r="AH453" s="88"/>
      <c r="AI453" s="14"/>
      <c r="AJ453" s="88"/>
      <c r="AK453" s="88"/>
      <c r="AL453" s="88"/>
      <c r="AM453" s="88"/>
      <c r="AN453" s="88"/>
      <c r="AO453" s="88"/>
      <c r="AP453" s="88"/>
      <c r="AQ453" s="88"/>
      <c r="AR453" s="88"/>
    </row>
    <row r="454" spans="29:53">
      <c r="AC454" s="136" t="str">
        <f>C195</f>
        <v>IUDHT</v>
      </c>
      <c r="AD454" s="109">
        <v>2015</v>
      </c>
      <c r="AE454" s="137">
        <f>U195</f>
        <v>0</v>
      </c>
      <c r="AF454" s="138"/>
      <c r="AG454" s="88"/>
      <c r="AH454" s="88"/>
      <c r="AI454" s="14"/>
      <c r="AJ454" s="88"/>
      <c r="AK454" s="88"/>
      <c r="AL454" s="88"/>
      <c r="AM454" s="88"/>
      <c r="AN454" s="88"/>
      <c r="AO454" s="88"/>
      <c r="AP454" s="88"/>
      <c r="AQ454" s="88"/>
      <c r="AR454" s="88"/>
      <c r="BA454" s="91"/>
    </row>
    <row r="455" spans="29:53">
      <c r="AC455" s="136"/>
      <c r="AD455" s="109">
        <v>2020</v>
      </c>
      <c r="AE455" s="137">
        <f>V195</f>
        <v>0</v>
      </c>
      <c r="AF455" s="138"/>
      <c r="AG455" s="88"/>
      <c r="AH455" s="88"/>
      <c r="AI455" s="14"/>
      <c r="AJ455" s="88"/>
      <c r="AK455" s="88"/>
      <c r="AL455" s="88"/>
      <c r="AM455" s="88"/>
      <c r="AN455" s="88"/>
      <c r="AO455" s="88"/>
      <c r="AP455" s="88"/>
      <c r="AQ455" s="88"/>
      <c r="AR455" s="88"/>
      <c r="AZ455" s="91"/>
      <c r="BA455" s="91"/>
    </row>
    <row r="456" spans="29:53">
      <c r="AC456" s="136"/>
      <c r="AD456" s="109">
        <v>2025</v>
      </c>
      <c r="AE456" s="137">
        <f>W195</f>
        <v>0</v>
      </c>
      <c r="AF456" s="138"/>
      <c r="AG456" s="88"/>
      <c r="AH456" s="88"/>
      <c r="AI456" s="14"/>
      <c r="AJ456" s="88"/>
      <c r="AK456" s="88"/>
      <c r="AL456" s="88"/>
      <c r="AM456" s="88"/>
      <c r="AN456" s="88"/>
      <c r="AO456" s="88"/>
      <c r="AP456" s="88"/>
      <c r="AQ456" s="88"/>
      <c r="AR456" s="88"/>
      <c r="AY456" s="88"/>
      <c r="AZ456" s="88"/>
      <c r="BA456" s="88"/>
    </row>
    <row r="457" spans="29:53">
      <c r="AC457" s="136"/>
      <c r="AD457" s="109">
        <v>2030</v>
      </c>
      <c r="AE457" s="137">
        <f>X195</f>
        <v>0</v>
      </c>
      <c r="AF457" s="138"/>
      <c r="AG457" s="88"/>
      <c r="AH457" s="88"/>
      <c r="AI457" s="14"/>
      <c r="AJ457" s="88"/>
      <c r="AK457" s="88"/>
      <c r="AL457" s="88"/>
      <c r="AM457" s="88"/>
      <c r="AN457" s="88"/>
      <c r="AO457" s="88"/>
      <c r="AP457" s="88"/>
      <c r="AQ457" s="88"/>
      <c r="AR457" s="88"/>
      <c r="AX457" s="88"/>
      <c r="AY457" s="88"/>
      <c r="AZ457" s="88"/>
      <c r="BA457" s="88"/>
    </row>
    <row r="458" spans="29:53">
      <c r="AC458" s="136"/>
      <c r="AD458" s="109">
        <v>2040</v>
      </c>
      <c r="AE458" s="137">
        <f>Y195</f>
        <v>0</v>
      </c>
      <c r="AF458" s="138"/>
      <c r="AG458" s="88"/>
      <c r="AH458" s="88"/>
      <c r="AI458" s="14"/>
      <c r="AJ458" s="88"/>
      <c r="AK458" s="88"/>
      <c r="AL458" s="88"/>
      <c r="AM458" s="88"/>
      <c r="AN458" s="88"/>
      <c r="AO458" s="88"/>
      <c r="AP458" s="88"/>
      <c r="AQ458" s="88"/>
      <c r="AR458" s="88"/>
      <c r="AX458" s="88"/>
      <c r="AY458" s="88"/>
      <c r="AZ458" s="88"/>
      <c r="BA458" s="88"/>
    </row>
    <row r="459" spans="29:53">
      <c r="AC459" s="136"/>
      <c r="AD459" s="99">
        <v>2050</v>
      </c>
      <c r="AE459" s="137">
        <f>Z195</f>
        <v>0</v>
      </c>
      <c r="AF459" s="138"/>
      <c r="AG459" s="88"/>
      <c r="AH459" s="88"/>
      <c r="AI459" s="14"/>
      <c r="AJ459" s="88"/>
      <c r="AK459" s="88"/>
      <c r="AL459" s="88"/>
      <c r="AM459" s="88"/>
      <c r="AN459" s="88"/>
      <c r="AO459" s="88"/>
      <c r="AP459" s="88"/>
      <c r="AQ459" s="88"/>
      <c r="AR459" s="88"/>
    </row>
    <row r="460" spans="29:53">
      <c r="AC460" s="136" t="str">
        <f>C196</f>
        <v>IUDRH</v>
      </c>
      <c r="AD460" s="109">
        <v>2015</v>
      </c>
      <c r="AE460" s="137">
        <f>U196</f>
        <v>0</v>
      </c>
      <c r="AF460" s="138"/>
      <c r="AG460" s="88"/>
      <c r="AH460" s="88"/>
      <c r="AI460" s="14"/>
      <c r="AJ460" s="88"/>
      <c r="AK460" s="88"/>
      <c r="AL460" s="88"/>
      <c r="AM460" s="88"/>
      <c r="AN460" s="88"/>
      <c r="AO460" s="88"/>
      <c r="AP460" s="88"/>
      <c r="AQ460" s="88"/>
      <c r="AR460" s="88"/>
      <c r="BA460" s="88"/>
    </row>
    <row r="461" spans="29:53">
      <c r="AC461" s="136"/>
      <c r="AD461" s="109">
        <v>2020</v>
      </c>
      <c r="AE461" s="137">
        <f>V196</f>
        <v>221.71184578311198</v>
      </c>
      <c r="AF461" s="138"/>
      <c r="AG461" s="88"/>
      <c r="AH461" s="88"/>
      <c r="AI461" s="14"/>
      <c r="AJ461" s="88"/>
      <c r="AK461" s="88"/>
      <c r="AL461" s="88"/>
      <c r="AM461" s="88"/>
      <c r="AN461" s="88"/>
      <c r="AO461" s="88"/>
      <c r="AP461" s="88"/>
      <c r="AQ461" s="88"/>
      <c r="AR461" s="88"/>
      <c r="AZ461" s="88"/>
      <c r="BA461" s="88"/>
    </row>
    <row r="462" spans="29:53">
      <c r="AC462" s="136"/>
      <c r="AD462" s="109">
        <v>2025</v>
      </c>
      <c r="AE462" s="137">
        <f>W196</f>
        <v>386.39435601447406</v>
      </c>
      <c r="AF462" s="138"/>
      <c r="AG462" s="88"/>
      <c r="AH462" s="88"/>
      <c r="AI462" s="14"/>
      <c r="AJ462" s="88"/>
      <c r="AK462" s="88"/>
      <c r="AL462" s="88"/>
      <c r="AM462" s="88"/>
      <c r="AN462" s="88"/>
      <c r="AO462" s="88"/>
      <c r="AP462" s="88"/>
      <c r="AQ462" s="88"/>
      <c r="AR462" s="88"/>
      <c r="AY462" s="88"/>
      <c r="AZ462" s="88"/>
      <c r="BA462" s="88"/>
    </row>
    <row r="463" spans="29:53">
      <c r="AC463" s="136"/>
      <c r="AD463" s="109">
        <v>2030</v>
      </c>
      <c r="AE463" s="137">
        <f>X196</f>
        <v>501.91960785013379</v>
      </c>
      <c r="AF463" s="138"/>
      <c r="AG463" s="88"/>
      <c r="AH463" s="88"/>
      <c r="AI463" s="14"/>
      <c r="AJ463" s="88"/>
      <c r="AK463" s="88"/>
      <c r="AL463" s="88"/>
      <c r="AM463" s="88"/>
      <c r="AN463" s="88"/>
      <c r="AO463" s="88"/>
      <c r="AP463" s="88"/>
      <c r="AQ463" s="88"/>
      <c r="AR463" s="88"/>
      <c r="AX463" s="88"/>
      <c r="AY463" s="88"/>
      <c r="AZ463" s="88"/>
      <c r="BA463" s="88"/>
    </row>
    <row r="464" spans="29:53">
      <c r="AC464" s="136"/>
      <c r="AD464" s="109">
        <v>2040</v>
      </c>
      <c r="AE464" s="137">
        <f>Y196</f>
        <v>915.18148436311719</v>
      </c>
      <c r="AF464" s="138"/>
      <c r="AG464" s="88"/>
      <c r="AH464" s="88"/>
      <c r="AI464" s="14"/>
      <c r="AJ464" s="88"/>
      <c r="AK464" s="88"/>
      <c r="AL464" s="88"/>
      <c r="AM464" s="88"/>
      <c r="AN464" s="88"/>
      <c r="AO464" s="88"/>
      <c r="AP464" s="88"/>
      <c r="AQ464" s="88"/>
      <c r="AR464" s="88"/>
      <c r="AX464" s="88"/>
      <c r="AY464" s="88"/>
      <c r="AZ464" s="88"/>
      <c r="BA464" s="88"/>
    </row>
    <row r="465" spans="29:53">
      <c r="AC465" s="136"/>
      <c r="AD465" s="99">
        <v>2050</v>
      </c>
      <c r="AE465" s="137">
        <f>Z196</f>
        <v>1401.7608735963308</v>
      </c>
      <c r="AF465" s="138"/>
      <c r="AG465" s="88"/>
      <c r="AH465" s="88"/>
      <c r="AI465" s="14"/>
      <c r="AJ465" s="88"/>
      <c r="AK465" s="88"/>
      <c r="AL465" s="88"/>
      <c r="AM465" s="88"/>
      <c r="AN465" s="88"/>
      <c r="AO465" s="88"/>
      <c r="AP465" s="88"/>
      <c r="AQ465" s="88"/>
      <c r="AR465" s="88"/>
    </row>
    <row r="466" spans="29:53">
      <c r="AC466" s="136" t="str">
        <f>C197</f>
        <v>IUDLA</v>
      </c>
      <c r="AD466" s="109">
        <v>2015</v>
      </c>
      <c r="AE466" s="137">
        <f>U197</f>
        <v>0</v>
      </c>
      <c r="AF466" s="138"/>
      <c r="AG466" s="88"/>
      <c r="AH466" s="88"/>
      <c r="AI466" s="14"/>
      <c r="AJ466" s="88"/>
      <c r="AK466" s="88"/>
      <c r="AL466" s="88"/>
      <c r="AM466" s="88"/>
      <c r="AN466" s="88"/>
      <c r="AO466" s="88"/>
      <c r="AP466" s="88"/>
      <c r="AQ466" s="88"/>
      <c r="AR466" s="88"/>
      <c r="BA466" s="88"/>
    </row>
    <row r="467" spans="29:53">
      <c r="AC467" s="136"/>
      <c r="AD467" s="109">
        <v>2020</v>
      </c>
      <c r="AE467" s="137">
        <f>V197</f>
        <v>635.38608686238263</v>
      </c>
      <c r="AF467" s="138"/>
      <c r="AG467" s="88"/>
      <c r="AH467" s="88"/>
      <c r="AI467" s="14"/>
      <c r="AJ467" s="88"/>
      <c r="AK467" s="88"/>
      <c r="AL467" s="88"/>
      <c r="AM467" s="88"/>
      <c r="AN467" s="88"/>
      <c r="AO467" s="88"/>
      <c r="AP467" s="88"/>
      <c r="AQ467" s="88"/>
      <c r="AR467" s="88"/>
      <c r="AZ467" s="88"/>
      <c r="BA467" s="88"/>
    </row>
    <row r="468" spans="29:53">
      <c r="AC468" s="136"/>
      <c r="AD468" s="109">
        <v>2025</v>
      </c>
      <c r="AE468" s="137">
        <f>W197</f>
        <v>1107.3364031884694</v>
      </c>
      <c r="AF468" s="138"/>
      <c r="AG468" s="88"/>
      <c r="AH468" s="88"/>
      <c r="AI468" s="14"/>
      <c r="AJ468" s="88"/>
      <c r="AK468" s="88"/>
      <c r="AL468" s="88"/>
      <c r="AM468" s="88"/>
      <c r="AN468" s="88"/>
      <c r="AO468" s="88"/>
      <c r="AP468" s="88"/>
      <c r="AQ468" s="88"/>
      <c r="AR468" s="88"/>
      <c r="AY468" s="88"/>
      <c r="AZ468" s="88"/>
      <c r="BA468" s="88"/>
    </row>
    <row r="469" spans="29:53">
      <c r="AC469" s="136"/>
      <c r="AD469" s="109">
        <v>2030</v>
      </c>
      <c r="AE469" s="137">
        <f>X197</f>
        <v>1438.4108996294672</v>
      </c>
      <c r="AF469" s="138"/>
      <c r="AG469" s="88"/>
      <c r="AH469" s="88"/>
      <c r="AI469" s="14"/>
      <c r="AJ469" s="88"/>
      <c r="AK469" s="88"/>
      <c r="AL469" s="88"/>
      <c r="AM469" s="88"/>
      <c r="AN469" s="88"/>
      <c r="AO469" s="88"/>
      <c r="AP469" s="88"/>
      <c r="AQ469" s="88"/>
      <c r="AR469" s="88"/>
      <c r="AX469" s="88"/>
      <c r="AY469" s="88"/>
      <c r="AZ469" s="88"/>
      <c r="BA469" s="88"/>
    </row>
    <row r="470" spans="29:53">
      <c r="AC470" s="136"/>
      <c r="AD470" s="109">
        <v>2040</v>
      </c>
      <c r="AE470" s="137">
        <f>Y197</f>
        <v>2622.744761627338</v>
      </c>
      <c r="AF470" s="138"/>
      <c r="AG470" s="88"/>
      <c r="AH470" s="88"/>
      <c r="AI470" s="14"/>
      <c r="AJ470" s="88"/>
      <c r="AK470" s="88"/>
      <c r="AL470" s="88"/>
      <c r="AM470" s="88"/>
      <c r="AN470" s="88"/>
      <c r="AO470" s="88"/>
      <c r="AP470" s="88"/>
      <c r="AQ470" s="88"/>
      <c r="AR470" s="88"/>
      <c r="AX470" s="88"/>
      <c r="AY470" s="88"/>
      <c r="AZ470" s="88"/>
      <c r="BA470" s="88"/>
    </row>
    <row r="471" spans="29:53">
      <c r="AC471" s="136"/>
      <c r="AD471" s="99">
        <v>2050</v>
      </c>
      <c r="AE471" s="137">
        <f>Z197</f>
        <v>4017.1933666658647</v>
      </c>
      <c r="AF471" s="138"/>
      <c r="AG471" s="88"/>
      <c r="AH471" s="88"/>
      <c r="AI471" s="14"/>
      <c r="AJ471" s="88"/>
      <c r="AK471" s="88"/>
      <c r="AL471" s="88"/>
      <c r="AM471" s="88"/>
      <c r="AN471" s="88"/>
      <c r="AO471" s="88"/>
      <c r="AP471" s="88"/>
      <c r="AQ471" s="88"/>
      <c r="AR471" s="88"/>
    </row>
    <row r="472" spans="29:53">
      <c r="AC472" s="136" t="str">
        <f>C198</f>
        <v>IUDEM</v>
      </c>
      <c r="AD472" s="109">
        <v>2015</v>
      </c>
      <c r="AE472" s="137">
        <f>U198</f>
        <v>0</v>
      </c>
      <c r="AF472" s="138"/>
      <c r="AG472" s="88"/>
      <c r="AH472" s="88"/>
      <c r="AI472" s="14"/>
      <c r="AJ472" s="88"/>
      <c r="AK472" s="88"/>
      <c r="AL472" s="88"/>
      <c r="AM472" s="88"/>
      <c r="AN472" s="88"/>
      <c r="AO472" s="88"/>
      <c r="AP472" s="88"/>
      <c r="AQ472" s="88"/>
      <c r="AR472" s="88"/>
      <c r="BA472" s="88"/>
    </row>
    <row r="473" spans="29:53">
      <c r="AC473" s="136"/>
      <c r="AD473" s="109">
        <v>2020</v>
      </c>
      <c r="AE473" s="137">
        <f>V198</f>
        <v>397.11612175251435</v>
      </c>
      <c r="AF473" s="138"/>
      <c r="AG473" s="88"/>
      <c r="AH473" s="88"/>
      <c r="AI473" s="14"/>
      <c r="AJ473" s="88"/>
      <c r="AK473" s="88"/>
      <c r="AL473" s="88"/>
      <c r="AM473" s="88"/>
      <c r="AN473" s="88"/>
      <c r="AO473" s="88"/>
      <c r="AP473" s="88"/>
      <c r="AQ473" s="88"/>
      <c r="AR473" s="88"/>
      <c r="AZ473" s="88"/>
      <c r="BA473" s="88"/>
    </row>
    <row r="474" spans="29:53">
      <c r="AC474" s="136"/>
      <c r="AD474" s="109">
        <v>2025</v>
      </c>
      <c r="AE474" s="137">
        <f>W198</f>
        <v>692.08493387238332</v>
      </c>
      <c r="AF474" s="138"/>
      <c r="AG474" s="88"/>
      <c r="AH474" s="88"/>
      <c r="AI474" s="14"/>
      <c r="AJ474" s="88"/>
      <c r="AK474" s="88"/>
      <c r="AL474" s="88"/>
      <c r="AM474" s="88"/>
      <c r="AN474" s="88"/>
      <c r="AO474" s="88"/>
      <c r="AP474" s="88"/>
      <c r="AQ474" s="88"/>
      <c r="AR474" s="88"/>
      <c r="AY474" s="88"/>
      <c r="AZ474" s="88"/>
      <c r="BA474" s="88"/>
    </row>
    <row r="475" spans="29:53">
      <c r="AC475" s="136"/>
      <c r="AD475" s="109">
        <v>2030</v>
      </c>
      <c r="AE475" s="137">
        <f>X198</f>
        <v>899.00639903549973</v>
      </c>
      <c r="AF475" s="138"/>
      <c r="AG475" s="88"/>
      <c r="AH475" s="88"/>
      <c r="AI475" s="14"/>
      <c r="AJ475" s="88"/>
      <c r="AK475" s="88"/>
      <c r="AL475" s="88"/>
      <c r="AM475" s="88"/>
      <c r="AN475" s="88"/>
      <c r="AO475" s="88"/>
      <c r="AP475" s="88"/>
      <c r="AQ475" s="88"/>
      <c r="AR475" s="88"/>
      <c r="AX475" s="88"/>
      <c r="AY475" s="88"/>
      <c r="AZ475" s="88"/>
      <c r="BA475" s="88"/>
    </row>
    <row r="476" spans="29:53">
      <c r="AC476" s="136"/>
      <c r="AD476" s="109">
        <v>2040</v>
      </c>
      <c r="AE476" s="137">
        <f>Y198</f>
        <v>1639.214722543592</v>
      </c>
      <c r="AF476" s="138"/>
      <c r="AG476" s="88"/>
      <c r="AH476" s="88"/>
      <c r="AI476" s="14"/>
      <c r="AJ476" s="88"/>
      <c r="AK476" s="88"/>
      <c r="AL476" s="88"/>
      <c r="AM476" s="88"/>
      <c r="AN476" s="88"/>
      <c r="AO476" s="88"/>
      <c r="AP476" s="88"/>
      <c r="AQ476" s="88"/>
      <c r="AR476" s="88"/>
      <c r="AX476" s="88"/>
      <c r="AY476" s="88"/>
      <c r="AZ476" s="88"/>
      <c r="BA476" s="88"/>
    </row>
    <row r="477" spans="29:53">
      <c r="AC477" s="136"/>
      <c r="AD477" s="99">
        <v>2050</v>
      </c>
      <c r="AE477" s="137">
        <f>Z198</f>
        <v>2510.7447000894326</v>
      </c>
      <c r="AF477" s="138"/>
      <c r="AG477" s="88"/>
      <c r="AH477" s="88"/>
      <c r="AI477" s="14"/>
      <c r="AJ477" s="88"/>
      <c r="AK477" s="88"/>
      <c r="AL477" s="88"/>
      <c r="AM477" s="88"/>
      <c r="AN477" s="88"/>
      <c r="AO477" s="88"/>
      <c r="AP477" s="88"/>
      <c r="AQ477" s="88"/>
      <c r="AR477" s="88"/>
    </row>
    <row r="478" spans="29:53">
      <c r="AC478" s="136" t="str">
        <f>C199</f>
        <v>IUDTF</v>
      </c>
      <c r="AD478" s="109">
        <v>2015</v>
      </c>
      <c r="AE478" s="137">
        <f>U199</f>
        <v>0</v>
      </c>
      <c r="AF478" s="138"/>
      <c r="AG478" s="88"/>
      <c r="AH478" s="88"/>
      <c r="AI478" s="14"/>
      <c r="AJ478" s="88"/>
      <c r="AK478" s="88"/>
      <c r="AL478" s="88"/>
      <c r="AM478" s="88"/>
      <c r="AN478" s="88"/>
      <c r="AO478" s="88"/>
      <c r="AP478" s="88"/>
      <c r="AQ478" s="88"/>
      <c r="AR478" s="88"/>
      <c r="BA478" s="88"/>
    </row>
    <row r="479" spans="29:53">
      <c r="AC479" s="136"/>
      <c r="AD479" s="109">
        <v>2020</v>
      </c>
      <c r="AE479" s="137">
        <f>V199</f>
        <v>0</v>
      </c>
      <c r="AF479" s="138"/>
      <c r="AG479" s="88"/>
      <c r="AH479" s="88"/>
      <c r="AI479" s="14"/>
      <c r="AJ479" s="88"/>
      <c r="AK479" s="88"/>
      <c r="AL479" s="88"/>
      <c r="AM479" s="88"/>
      <c r="AN479" s="88"/>
      <c r="AO479" s="88"/>
      <c r="AP479" s="88"/>
      <c r="AQ479" s="88"/>
      <c r="AR479" s="88"/>
      <c r="AZ479" s="88"/>
      <c r="BA479" s="88"/>
    </row>
    <row r="480" spans="29:53">
      <c r="AC480" s="136"/>
      <c r="AD480" s="109">
        <v>2025</v>
      </c>
      <c r="AE480" s="137">
        <f>W199</f>
        <v>0</v>
      </c>
      <c r="AF480" s="138"/>
      <c r="AG480" s="88"/>
      <c r="AH480" s="88"/>
      <c r="AI480" s="14"/>
      <c r="AJ480" s="88"/>
      <c r="AK480" s="88"/>
      <c r="AL480" s="88"/>
      <c r="AM480" s="88"/>
      <c r="AN480" s="88"/>
      <c r="AO480" s="88"/>
      <c r="AP480" s="88"/>
      <c r="AQ480" s="88"/>
      <c r="AR480" s="88"/>
      <c r="AY480" s="88"/>
      <c r="AZ480" s="88"/>
      <c r="BA480" s="88"/>
    </row>
    <row r="481" spans="29:53">
      <c r="AC481" s="136"/>
      <c r="AD481" s="109">
        <v>2030</v>
      </c>
      <c r="AE481" s="137">
        <f>X199</f>
        <v>0</v>
      </c>
      <c r="AF481" s="138"/>
      <c r="AG481" s="88"/>
      <c r="AH481" s="88"/>
      <c r="AI481" s="14"/>
      <c r="AJ481" s="88"/>
      <c r="AK481" s="88"/>
      <c r="AL481" s="88"/>
      <c r="AM481" s="88"/>
      <c r="AN481" s="88"/>
      <c r="AO481" s="88"/>
      <c r="AP481" s="88"/>
      <c r="AQ481" s="88"/>
      <c r="AR481" s="88"/>
      <c r="AX481" s="88"/>
      <c r="AY481" s="88"/>
      <c r="AZ481" s="88"/>
      <c r="BA481" s="88"/>
    </row>
    <row r="482" spans="29:53">
      <c r="AC482" s="136"/>
      <c r="AD482" s="109">
        <v>2040</v>
      </c>
      <c r="AE482" s="137">
        <f>Y199</f>
        <v>0</v>
      </c>
      <c r="AF482" s="138"/>
      <c r="AG482" s="88"/>
      <c r="AH482" s="88"/>
      <c r="AI482" s="14"/>
      <c r="AJ482" s="88"/>
      <c r="AK482" s="88"/>
      <c r="AL482" s="88"/>
      <c r="AM482" s="88"/>
      <c r="AN482" s="88"/>
      <c r="AO482" s="88"/>
      <c r="AP482" s="88"/>
      <c r="AQ482" s="88"/>
      <c r="AR482" s="88"/>
      <c r="AX482" s="88"/>
      <c r="AY482" s="88"/>
      <c r="AZ482" s="88"/>
      <c r="BA482" s="88"/>
    </row>
    <row r="483" spans="29:53">
      <c r="AC483" s="136"/>
      <c r="AD483" s="99">
        <v>2050</v>
      </c>
      <c r="AE483" s="137">
        <f>Z199</f>
        <v>0</v>
      </c>
      <c r="AF483" s="138"/>
      <c r="AG483" s="88"/>
      <c r="AH483" s="88"/>
      <c r="AI483" s="14"/>
      <c r="AJ483" s="88"/>
      <c r="AK483" s="88"/>
      <c r="AL483" s="88"/>
      <c r="AM483" s="88"/>
      <c r="AN483" s="88"/>
      <c r="AO483" s="88"/>
      <c r="AP483" s="88"/>
      <c r="AQ483" s="88"/>
      <c r="AR483" s="88"/>
    </row>
    <row r="484" spans="29:53">
      <c r="AC484" s="136" t="str">
        <f>C202</f>
        <v>INDMT</v>
      </c>
      <c r="AD484" s="110">
        <v>2015</v>
      </c>
      <c r="AE484" s="137">
        <f>U202</f>
        <v>0</v>
      </c>
      <c r="AF484" s="138" t="str">
        <f>B202</f>
        <v>Construction</v>
      </c>
      <c r="AG484" s="88"/>
      <c r="AH484" s="88"/>
      <c r="AI484" s="14"/>
      <c r="AJ484" s="88"/>
      <c r="AK484" s="88"/>
      <c r="AL484" s="88"/>
      <c r="AM484" s="88"/>
      <c r="AN484" s="88"/>
      <c r="AO484" s="88"/>
      <c r="AP484" s="88"/>
      <c r="AQ484" s="88"/>
      <c r="AR484" s="88"/>
      <c r="BA484" s="88"/>
    </row>
    <row r="485" spans="29:53">
      <c r="AC485" s="136"/>
      <c r="AD485" s="110">
        <v>2020</v>
      </c>
      <c r="AE485" s="137">
        <f>V202</f>
        <v>113.34301382450506</v>
      </c>
      <c r="AF485" s="138"/>
      <c r="AG485" s="88"/>
      <c r="AH485" s="88"/>
      <c r="AI485" s="14"/>
      <c r="AJ485" s="88"/>
      <c r="AK485" s="88"/>
      <c r="AL485" s="88"/>
      <c r="AM485" s="88"/>
      <c r="AN485" s="88"/>
      <c r="AO485" s="88"/>
      <c r="AP485" s="88"/>
      <c r="AQ485" s="88"/>
      <c r="AR485" s="88"/>
      <c r="AZ485" s="88"/>
      <c r="BA485" s="88"/>
    </row>
    <row r="486" spans="29:53">
      <c r="AC486" s="136"/>
      <c r="AD486" s="110">
        <v>2025</v>
      </c>
      <c r="AE486" s="137">
        <f>W202</f>
        <v>250.60558033745562</v>
      </c>
      <c r="AF486" s="138"/>
      <c r="AG486" s="88"/>
      <c r="AH486" s="88"/>
      <c r="AI486" s="14"/>
      <c r="AJ486" s="88"/>
      <c r="AK486" s="88"/>
      <c r="AL486" s="88"/>
      <c r="AM486" s="88"/>
      <c r="AN486" s="88"/>
      <c r="AO486" s="88"/>
      <c r="AP486" s="88"/>
      <c r="AQ486" s="88"/>
      <c r="AR486" s="88"/>
      <c r="AY486" s="88"/>
      <c r="AZ486" s="88"/>
      <c r="BA486" s="88"/>
    </row>
    <row r="487" spans="29:53">
      <c r="AC487" s="136"/>
      <c r="AD487" s="110">
        <v>2030</v>
      </c>
      <c r="AE487" s="137">
        <f>X202</f>
        <v>393.2119938298344</v>
      </c>
      <c r="AF487" s="138"/>
      <c r="AG487" s="88"/>
      <c r="AH487" s="88"/>
      <c r="AI487" s="14"/>
      <c r="AJ487" s="88"/>
      <c r="AK487" s="88"/>
      <c r="AL487" s="88"/>
      <c r="AM487" s="88"/>
      <c r="AN487" s="88"/>
      <c r="AO487" s="88"/>
      <c r="AP487" s="88"/>
      <c r="AQ487" s="88"/>
      <c r="AR487" s="88"/>
      <c r="AX487" s="88"/>
      <c r="AY487" s="88"/>
      <c r="AZ487" s="88"/>
      <c r="BA487" s="88"/>
    </row>
    <row r="488" spans="29:53">
      <c r="AC488" s="136"/>
      <c r="AD488" s="110">
        <v>2040</v>
      </c>
      <c r="AE488" s="137">
        <f>Y202</f>
        <v>652.4764244133836</v>
      </c>
      <c r="AF488" s="138"/>
      <c r="AG488" s="88"/>
      <c r="AH488" s="88"/>
      <c r="AI488" s="14"/>
      <c r="AJ488" s="88"/>
      <c r="AK488" s="88"/>
      <c r="AL488" s="88"/>
      <c r="AM488" s="88"/>
      <c r="AN488" s="88"/>
      <c r="AO488" s="88"/>
      <c r="AP488" s="88"/>
      <c r="AQ488" s="88"/>
      <c r="AR488" s="88"/>
      <c r="AX488" s="88"/>
      <c r="AY488" s="88"/>
      <c r="AZ488" s="88"/>
      <c r="BA488" s="88"/>
    </row>
    <row r="489" spans="29:53">
      <c r="AC489" s="136"/>
      <c r="AD489" s="111">
        <v>2050</v>
      </c>
      <c r="AE489" s="137">
        <f>Z202</f>
        <v>928.57229229265897</v>
      </c>
      <c r="AF489" s="138"/>
      <c r="AG489" s="88"/>
      <c r="AH489" s="88"/>
      <c r="AI489" s="14"/>
      <c r="AJ489" s="88"/>
      <c r="AK489" s="88"/>
      <c r="AL489" s="88"/>
      <c r="AM489" s="88"/>
      <c r="AN489" s="88"/>
      <c r="AO489" s="88"/>
      <c r="AP489" s="88"/>
      <c r="AQ489" s="88"/>
      <c r="AR489" s="88"/>
    </row>
    <row r="490" spans="29:53">
      <c r="AC490" s="136" t="str">
        <f>C203</f>
        <v>INDHT</v>
      </c>
      <c r="AD490" s="110">
        <v>2015</v>
      </c>
      <c r="AE490" s="137">
        <f>U203</f>
        <v>0</v>
      </c>
      <c r="AF490" s="138"/>
      <c r="AG490" s="88"/>
      <c r="AH490" s="88"/>
      <c r="AI490" s="14"/>
      <c r="AJ490" s="88"/>
      <c r="AK490" s="88"/>
      <c r="AL490" s="88"/>
      <c r="AM490" s="88"/>
      <c r="AN490" s="88"/>
      <c r="AO490" s="88"/>
      <c r="AP490" s="88"/>
      <c r="AQ490" s="88"/>
      <c r="AR490" s="88"/>
      <c r="BA490" s="91"/>
    </row>
    <row r="491" spans="29:53">
      <c r="AC491" s="136"/>
      <c r="AD491" s="110">
        <v>2020</v>
      </c>
      <c r="AE491" s="137">
        <f>V203</f>
        <v>2.2017630034960738</v>
      </c>
      <c r="AF491" s="138"/>
      <c r="AG491" s="88"/>
      <c r="AH491" s="88"/>
      <c r="AI491" s="14"/>
      <c r="AJ491" s="88"/>
      <c r="AK491" s="88"/>
      <c r="AL491" s="88"/>
      <c r="AM491" s="88"/>
      <c r="AN491" s="88"/>
      <c r="AO491" s="88"/>
      <c r="AP491" s="88"/>
      <c r="AQ491" s="88"/>
      <c r="AR491" s="88"/>
      <c r="AZ491" s="91"/>
      <c r="BA491" s="91"/>
    </row>
    <row r="492" spans="29:53">
      <c r="AC492" s="136"/>
      <c r="AD492" s="110">
        <v>2025</v>
      </c>
      <c r="AE492" s="137">
        <f>W203</f>
        <v>4.8681791372780641</v>
      </c>
      <c r="AF492" s="138"/>
      <c r="AG492" s="88"/>
      <c r="AH492" s="88"/>
      <c r="AI492" s="14"/>
      <c r="AJ492" s="88"/>
      <c r="AK492" s="88"/>
      <c r="AL492" s="88"/>
      <c r="AM492" s="88"/>
      <c r="AN492" s="88"/>
      <c r="AO492" s="88"/>
      <c r="AP492" s="88"/>
      <c r="AQ492" s="88"/>
      <c r="AR492" s="88"/>
      <c r="AY492" s="88"/>
      <c r="AZ492" s="88"/>
      <c r="BA492" s="88"/>
    </row>
    <row r="493" spans="29:53">
      <c r="AC493" s="136"/>
      <c r="AD493" s="110">
        <v>2030</v>
      </c>
      <c r="AE493" s="137">
        <f>X203</f>
        <v>7.6384030328147183</v>
      </c>
      <c r="AF493" s="138"/>
      <c r="AG493" s="88"/>
      <c r="AH493" s="88"/>
      <c r="AI493" s="14"/>
      <c r="AJ493" s="88"/>
      <c r="AK493" s="88"/>
      <c r="AL493" s="88"/>
      <c r="AM493" s="88"/>
      <c r="AN493" s="88"/>
      <c r="AO493" s="88"/>
      <c r="AP493" s="88"/>
      <c r="AQ493" s="88"/>
      <c r="AR493" s="88"/>
      <c r="AX493" s="88"/>
      <c r="AY493" s="88"/>
      <c r="AZ493" s="88"/>
      <c r="BA493" s="88"/>
    </row>
    <row r="494" spans="29:53">
      <c r="AC494" s="136"/>
      <c r="AD494" s="110">
        <v>2040</v>
      </c>
      <c r="AE494" s="137">
        <f>Y203</f>
        <v>12.674786062695988</v>
      </c>
      <c r="AF494" s="138"/>
      <c r="AG494" s="88"/>
      <c r="AH494" s="88"/>
      <c r="AI494" s="14"/>
      <c r="AJ494" s="88"/>
      <c r="AK494" s="88"/>
      <c r="AL494" s="88"/>
      <c r="AM494" s="88"/>
      <c r="AN494" s="88"/>
      <c r="AO494" s="88"/>
      <c r="AP494" s="88"/>
      <c r="AQ494" s="88"/>
      <c r="AR494" s="88"/>
      <c r="AX494" s="88"/>
      <c r="AY494" s="88"/>
      <c r="AZ494" s="88"/>
      <c r="BA494" s="88"/>
    </row>
    <row r="495" spans="29:53">
      <c r="AC495" s="136"/>
      <c r="AD495" s="111">
        <v>2050</v>
      </c>
      <c r="AE495" s="137">
        <f>Z203</f>
        <v>18.038130893599909</v>
      </c>
      <c r="AF495" s="138"/>
      <c r="AG495" s="88"/>
      <c r="AH495" s="88"/>
      <c r="AI495" s="14"/>
      <c r="AJ495" s="88"/>
      <c r="AK495" s="88"/>
      <c r="AL495" s="88"/>
      <c r="AM495" s="88"/>
      <c r="AN495" s="88"/>
      <c r="AO495" s="88"/>
      <c r="AP495" s="88"/>
      <c r="AQ495" s="88"/>
      <c r="AR495" s="88"/>
    </row>
    <row r="496" spans="29:53">
      <c r="AC496" s="136" t="str">
        <f>C204</f>
        <v>INDRH</v>
      </c>
      <c r="AD496" s="110">
        <v>2015</v>
      </c>
      <c r="AE496" s="137">
        <f>U204</f>
        <v>0</v>
      </c>
      <c r="AF496" s="138"/>
      <c r="AG496" s="88"/>
      <c r="AH496" s="88"/>
      <c r="AI496" s="14"/>
      <c r="AJ496" s="88"/>
      <c r="AK496" s="88"/>
      <c r="AL496" s="88"/>
      <c r="AM496" s="88"/>
      <c r="AN496" s="88"/>
      <c r="AO496" s="88"/>
      <c r="AP496" s="88"/>
      <c r="AQ496" s="88"/>
      <c r="AR496" s="88"/>
      <c r="BA496" s="88"/>
    </row>
    <row r="497" spans="29:53">
      <c r="AC497" s="136"/>
      <c r="AD497" s="110">
        <v>2020</v>
      </c>
      <c r="AE497" s="137">
        <f>V204</f>
        <v>5.2150860462484854</v>
      </c>
      <c r="AF497" s="138"/>
      <c r="AG497" s="88"/>
      <c r="AH497" s="88"/>
      <c r="AI497" s="14"/>
      <c r="AJ497" s="88"/>
      <c r="AK497" s="88"/>
      <c r="AL497" s="88"/>
      <c r="AM497" s="88"/>
      <c r="AN497" s="88"/>
      <c r="AO497" s="88"/>
      <c r="AP497" s="88"/>
      <c r="AQ497" s="88"/>
      <c r="AR497" s="88"/>
      <c r="AZ497" s="88"/>
      <c r="BA497" s="88"/>
    </row>
    <row r="498" spans="29:53">
      <c r="AC498" s="136"/>
      <c r="AD498" s="110">
        <v>2025</v>
      </c>
      <c r="AE498" s="137">
        <f>W204</f>
        <v>11.530747427922233</v>
      </c>
      <c r="AF498" s="138"/>
      <c r="AG498" s="88"/>
      <c r="AH498" s="88"/>
      <c r="AI498" s="14"/>
      <c r="AJ498" s="88"/>
      <c r="AK498" s="88"/>
      <c r="AL498" s="88"/>
      <c r="AM498" s="88"/>
      <c r="AN498" s="88"/>
      <c r="AO498" s="88"/>
      <c r="AP498" s="88"/>
      <c r="AQ498" s="88"/>
      <c r="AR498" s="88"/>
      <c r="AY498" s="88"/>
      <c r="AZ498" s="88"/>
      <c r="BA498" s="88"/>
    </row>
    <row r="499" spans="29:53">
      <c r="AC499" s="136"/>
      <c r="AD499" s="110">
        <v>2030</v>
      </c>
      <c r="AE499" s="137">
        <f>X204</f>
        <v>18.092287411861292</v>
      </c>
      <c r="AF499" s="138"/>
      <c r="AG499" s="88"/>
      <c r="AH499" s="88"/>
      <c r="AI499" s="14"/>
      <c r="AJ499" s="88"/>
      <c r="AK499" s="88"/>
      <c r="AL499" s="88"/>
      <c r="AM499" s="88"/>
      <c r="AN499" s="88"/>
      <c r="AO499" s="88"/>
      <c r="AP499" s="88"/>
      <c r="AQ499" s="88"/>
      <c r="AR499" s="88"/>
      <c r="AX499" s="88"/>
      <c r="AY499" s="88"/>
      <c r="AZ499" s="88"/>
      <c r="BA499" s="88"/>
    </row>
    <row r="500" spans="29:53">
      <c r="AC500" s="136"/>
      <c r="AD500" s="110">
        <v>2040</v>
      </c>
      <c r="AE500" s="137">
        <f>Y204</f>
        <v>30.021441830838768</v>
      </c>
      <c r="AF500" s="138"/>
      <c r="AG500" s="88"/>
      <c r="AH500" s="88"/>
      <c r="AI500" s="14"/>
      <c r="AJ500" s="88"/>
      <c r="AK500" s="88"/>
      <c r="AL500" s="88"/>
      <c r="AM500" s="88"/>
      <c r="AN500" s="88"/>
      <c r="AO500" s="88"/>
      <c r="AP500" s="88"/>
      <c r="AQ500" s="88"/>
      <c r="AR500" s="88"/>
      <c r="AX500" s="88"/>
      <c r="AY500" s="88"/>
      <c r="AZ500" s="88"/>
      <c r="BA500" s="88"/>
    </row>
    <row r="501" spans="29:53">
      <c r="AC501" s="136"/>
      <c r="AD501" s="111">
        <v>2050</v>
      </c>
      <c r="AE501" s="137">
        <f>Z204</f>
        <v>42.725036515849439</v>
      </c>
      <c r="AF501" s="138"/>
      <c r="AG501" s="88"/>
      <c r="AH501" s="88"/>
      <c r="AI501" s="14"/>
      <c r="AJ501" s="88"/>
      <c r="AK501" s="88"/>
      <c r="AL501" s="88"/>
      <c r="AM501" s="88"/>
      <c r="AN501" s="88"/>
      <c r="AO501" s="88"/>
      <c r="AP501" s="88"/>
      <c r="AQ501" s="88"/>
      <c r="AR501" s="88"/>
    </row>
    <row r="502" spans="29:53">
      <c r="AC502" s="136" t="str">
        <f>C205</f>
        <v>INDLA</v>
      </c>
      <c r="AD502" s="110">
        <v>2015</v>
      </c>
      <c r="AE502" s="137">
        <f>U205</f>
        <v>0</v>
      </c>
      <c r="AF502" s="138"/>
      <c r="AG502" s="88"/>
      <c r="AH502" s="88"/>
      <c r="AI502" s="14"/>
      <c r="AJ502" s="88"/>
      <c r="AK502" s="88"/>
      <c r="AL502" s="88"/>
      <c r="AM502" s="88"/>
      <c r="AN502" s="88"/>
      <c r="AO502" s="88"/>
      <c r="AP502" s="88"/>
      <c r="AQ502" s="88"/>
      <c r="AR502" s="88"/>
      <c r="BA502" s="88"/>
    </row>
    <row r="503" spans="29:53">
      <c r="AC503" s="136"/>
      <c r="AD503" s="110">
        <v>2020</v>
      </c>
      <c r="AE503" s="137">
        <f>V205</f>
        <v>23.330666977969038</v>
      </c>
      <c r="AF503" s="138"/>
      <c r="AG503" s="88"/>
      <c r="AH503" s="88"/>
      <c r="AI503" s="14"/>
      <c r="AJ503" s="88"/>
      <c r="AK503" s="88"/>
      <c r="AL503" s="88"/>
      <c r="AM503" s="88"/>
      <c r="AN503" s="88"/>
      <c r="AO503" s="88"/>
      <c r="AP503" s="88"/>
      <c r="AQ503" s="88"/>
      <c r="AR503" s="88"/>
      <c r="AZ503" s="88"/>
      <c r="BA503" s="88"/>
    </row>
    <row r="504" spans="29:53">
      <c r="AC504" s="136"/>
      <c r="AD504" s="110">
        <v>2025</v>
      </c>
      <c r="AE504" s="137">
        <f>W205</f>
        <v>51.584964440126278</v>
      </c>
      <c r="AF504" s="138"/>
      <c r="AG504" s="88"/>
      <c r="AH504" s="88"/>
      <c r="AI504" s="14"/>
      <c r="AJ504" s="88"/>
      <c r="AK504" s="88"/>
      <c r="AL504" s="88"/>
      <c r="AM504" s="88"/>
      <c r="AN504" s="88"/>
      <c r="AO504" s="88"/>
      <c r="AP504" s="88"/>
      <c r="AQ504" s="88"/>
      <c r="AR504" s="88"/>
      <c r="AY504" s="88"/>
      <c r="AZ504" s="88"/>
      <c r="BA504" s="88"/>
    </row>
    <row r="505" spans="29:53">
      <c r="AC505" s="136"/>
      <c r="AD505" s="110">
        <v>2030</v>
      </c>
      <c r="AE505" s="137">
        <f>X205</f>
        <v>80.939246012917238</v>
      </c>
      <c r="AF505" s="138"/>
      <c r="AG505" s="88"/>
      <c r="AH505" s="88"/>
      <c r="AI505" s="14"/>
      <c r="AJ505" s="88"/>
      <c r="AK505" s="88"/>
      <c r="AL505" s="88"/>
      <c r="AM505" s="88"/>
      <c r="AN505" s="88"/>
      <c r="AO505" s="88"/>
      <c r="AP505" s="88"/>
      <c r="AQ505" s="88"/>
      <c r="AR505" s="88"/>
      <c r="AX505" s="88"/>
      <c r="AY505" s="88"/>
      <c r="AZ505" s="88"/>
      <c r="BA505" s="88"/>
    </row>
    <row r="506" spans="29:53">
      <c r="AC506" s="136"/>
      <c r="AD506" s="110">
        <v>2040</v>
      </c>
      <c r="AE506" s="137">
        <f>Y205</f>
        <v>134.30655896034992</v>
      </c>
      <c r="AF506" s="138"/>
      <c r="AG506" s="88"/>
      <c r="AH506" s="88"/>
      <c r="AI506" s="14"/>
      <c r="AJ506" s="88"/>
      <c r="AK506" s="88"/>
      <c r="AL506" s="88"/>
      <c r="AM506" s="88"/>
      <c r="AN506" s="88"/>
      <c r="AO506" s="88"/>
      <c r="AP506" s="88"/>
      <c r="AQ506" s="88"/>
      <c r="AR506" s="88"/>
      <c r="AX506" s="88"/>
      <c r="AY506" s="88"/>
      <c r="AZ506" s="88"/>
      <c r="BA506" s="88"/>
    </row>
    <row r="507" spans="29:53">
      <c r="AC507" s="136"/>
      <c r="AD507" s="111">
        <v>2050</v>
      </c>
      <c r="AE507" s="137">
        <f>Z205</f>
        <v>191.13847590106607</v>
      </c>
      <c r="AF507" s="138"/>
      <c r="AG507" s="88"/>
      <c r="AH507" s="88"/>
      <c r="AI507" s="14"/>
      <c r="AJ507" s="88"/>
      <c r="AK507" s="88"/>
      <c r="AL507" s="88"/>
      <c r="AM507" s="88"/>
      <c r="AN507" s="88"/>
      <c r="AO507" s="88"/>
      <c r="AP507" s="88"/>
      <c r="AQ507" s="88"/>
      <c r="AR507" s="88"/>
    </row>
    <row r="508" spans="29:53">
      <c r="AC508" s="136" t="str">
        <f>C206</f>
        <v>INDEM</v>
      </c>
      <c r="AD508" s="110">
        <v>2015</v>
      </c>
      <c r="AE508" s="137">
        <f>U206</f>
        <v>0</v>
      </c>
      <c r="AF508" s="138"/>
      <c r="AG508" s="88"/>
      <c r="AH508" s="88"/>
      <c r="AI508" s="14"/>
      <c r="AJ508" s="88"/>
      <c r="AK508" s="88"/>
      <c r="AL508" s="88"/>
      <c r="AM508" s="88"/>
      <c r="AN508" s="88"/>
      <c r="AO508" s="88"/>
      <c r="AP508" s="88"/>
      <c r="AQ508" s="88"/>
      <c r="AR508" s="88"/>
      <c r="BA508" s="88"/>
    </row>
    <row r="509" spans="29:53">
      <c r="AC509" s="136"/>
      <c r="AD509" s="110">
        <v>2020</v>
      </c>
      <c r="AE509" s="137">
        <f>V206</f>
        <v>79.598719511191803</v>
      </c>
      <c r="AF509" s="138"/>
      <c r="AG509" s="88"/>
      <c r="AH509" s="88"/>
      <c r="AI509" s="14"/>
      <c r="AJ509" s="88"/>
      <c r="AK509" s="88"/>
      <c r="AL509" s="88"/>
      <c r="AM509" s="88"/>
      <c r="AN509" s="88"/>
      <c r="AO509" s="88"/>
      <c r="AP509" s="88"/>
      <c r="AQ509" s="88"/>
      <c r="AR509" s="88"/>
      <c r="AZ509" s="88"/>
      <c r="BA509" s="88"/>
    </row>
    <row r="510" spans="29:53">
      <c r="AC510" s="136"/>
      <c r="AD510" s="110">
        <v>2025</v>
      </c>
      <c r="AE510" s="137">
        <f>W206</f>
        <v>175.99570210923488</v>
      </c>
      <c r="AF510" s="138"/>
      <c r="AG510" s="88"/>
      <c r="AH510" s="88"/>
      <c r="AI510" s="14"/>
      <c r="AJ510" s="88"/>
      <c r="AK510" s="88"/>
      <c r="AL510" s="88"/>
      <c r="AM510" s="88"/>
      <c r="AN510" s="88"/>
      <c r="AO510" s="88"/>
      <c r="AP510" s="88"/>
      <c r="AQ510" s="88"/>
      <c r="AR510" s="88"/>
      <c r="AY510" s="88"/>
      <c r="AZ510" s="88"/>
      <c r="BA510" s="88"/>
    </row>
    <row r="511" spans="29:53">
      <c r="AC511" s="136"/>
      <c r="AD511" s="110">
        <v>2030</v>
      </c>
      <c r="AE511" s="137">
        <f>X206</f>
        <v>276.14557041653723</v>
      </c>
      <c r="AF511" s="138"/>
      <c r="AG511" s="88"/>
      <c r="AH511" s="88"/>
      <c r="AI511" s="14"/>
      <c r="AJ511" s="88"/>
      <c r="AK511" s="88"/>
      <c r="AL511" s="88"/>
      <c r="AM511" s="88"/>
      <c r="AN511" s="88"/>
      <c r="AO511" s="88"/>
      <c r="AP511" s="88"/>
      <c r="AQ511" s="88"/>
      <c r="AR511" s="88"/>
      <c r="AX511" s="88"/>
      <c r="AY511" s="88"/>
      <c r="AZ511" s="88"/>
      <c r="BA511" s="88"/>
    </row>
    <row r="512" spans="29:53">
      <c r="AC512" s="136"/>
      <c r="AD512" s="110">
        <v>2040</v>
      </c>
      <c r="AE512" s="137">
        <f>Y206</f>
        <v>458.22222422073366</v>
      </c>
      <c r="AF512" s="138"/>
      <c r="AG512" s="88"/>
      <c r="AH512" s="88"/>
      <c r="AI512" s="14"/>
      <c r="AJ512" s="88"/>
      <c r="AK512" s="88"/>
      <c r="AL512" s="88"/>
      <c r="AM512" s="88"/>
      <c r="AN512" s="88"/>
      <c r="AO512" s="88"/>
      <c r="AP512" s="88"/>
      <c r="AQ512" s="88"/>
      <c r="AR512" s="88"/>
      <c r="AX512" s="88"/>
      <c r="AY512" s="88"/>
      <c r="AZ512" s="88"/>
      <c r="BA512" s="88"/>
    </row>
    <row r="513" spans="29:53">
      <c r="AC513" s="136"/>
      <c r="AD513" s="111">
        <v>2050</v>
      </c>
      <c r="AE513" s="137">
        <f>Z206</f>
        <v>652.11928769170675</v>
      </c>
      <c r="AF513" s="138"/>
      <c r="AG513" s="88"/>
      <c r="AH513" s="88"/>
      <c r="AI513" s="14"/>
      <c r="AJ513" s="88"/>
      <c r="AK513" s="88"/>
      <c r="AL513" s="88"/>
      <c r="AM513" s="88"/>
      <c r="AN513" s="88"/>
      <c r="AO513" s="88"/>
      <c r="AP513" s="88"/>
      <c r="AQ513" s="88"/>
      <c r="AR513" s="88"/>
    </row>
    <row r="514" spans="29:53">
      <c r="AC514" s="136" t="str">
        <f>C207</f>
        <v>INDTF</v>
      </c>
      <c r="AD514" s="110">
        <v>2015</v>
      </c>
      <c r="AE514" s="137">
        <f>U207</f>
        <v>0</v>
      </c>
      <c r="AF514" s="138"/>
      <c r="AG514" s="88"/>
      <c r="AH514" s="88"/>
      <c r="AI514" s="14"/>
      <c r="AJ514" s="88"/>
      <c r="AK514" s="88"/>
      <c r="AL514" s="88"/>
      <c r="AM514" s="88"/>
      <c r="AN514" s="88"/>
      <c r="AO514" s="88"/>
      <c r="AP514" s="88"/>
      <c r="AQ514" s="88"/>
      <c r="AR514" s="88"/>
      <c r="BA514" s="88"/>
    </row>
    <row r="515" spans="29:53">
      <c r="AC515" s="136"/>
      <c r="AD515" s="110">
        <v>2020</v>
      </c>
      <c r="AE515" s="137">
        <f>V207</f>
        <v>0</v>
      </c>
      <c r="AF515" s="138"/>
      <c r="AG515" s="88"/>
      <c r="AH515" s="88"/>
      <c r="AI515" s="14"/>
      <c r="AJ515" s="88"/>
      <c r="AK515" s="88"/>
      <c r="AL515" s="88"/>
      <c r="AM515" s="88"/>
      <c r="AN515" s="88"/>
      <c r="AO515" s="88"/>
      <c r="AP515" s="88"/>
      <c r="AQ515" s="88"/>
      <c r="AR515" s="88"/>
      <c r="AZ515" s="88"/>
      <c r="BA515" s="88"/>
    </row>
    <row r="516" spans="29:53">
      <c r="AC516" s="136"/>
      <c r="AD516" s="110">
        <v>2025</v>
      </c>
      <c r="AE516" s="137">
        <f>W207</f>
        <v>0</v>
      </c>
      <c r="AF516" s="138"/>
      <c r="AG516" s="88"/>
      <c r="AH516" s="88"/>
      <c r="AI516" s="14"/>
      <c r="AJ516" s="88"/>
      <c r="AK516" s="88"/>
      <c r="AL516" s="88"/>
      <c r="AM516" s="88"/>
      <c r="AN516" s="88"/>
      <c r="AO516" s="88"/>
      <c r="AP516" s="88"/>
      <c r="AQ516" s="88"/>
      <c r="AR516" s="88"/>
      <c r="AY516" s="88"/>
      <c r="AZ516" s="88"/>
      <c r="BA516" s="88"/>
    </row>
    <row r="517" spans="29:53">
      <c r="AC517" s="136"/>
      <c r="AD517" s="110">
        <v>2030</v>
      </c>
      <c r="AE517" s="137">
        <f>X207</f>
        <v>0</v>
      </c>
      <c r="AF517" s="138"/>
      <c r="AG517" s="88"/>
      <c r="AH517" s="88"/>
      <c r="AI517" s="14"/>
      <c r="AJ517" s="88"/>
      <c r="AK517" s="88"/>
      <c r="AL517" s="88"/>
      <c r="AM517" s="88"/>
      <c r="AN517" s="88"/>
      <c r="AO517" s="88"/>
      <c r="AP517" s="88"/>
      <c r="AQ517" s="88"/>
      <c r="AR517" s="88"/>
      <c r="AX517" s="88"/>
      <c r="AY517" s="88"/>
      <c r="AZ517" s="88"/>
      <c r="BA517" s="88"/>
    </row>
    <row r="518" spans="29:53">
      <c r="AC518" s="136"/>
      <c r="AD518" s="110">
        <v>2040</v>
      </c>
      <c r="AE518" s="137">
        <f>Y207</f>
        <v>0</v>
      </c>
      <c r="AF518" s="138"/>
      <c r="AG518" s="88"/>
      <c r="AH518" s="88"/>
      <c r="AI518" s="14"/>
      <c r="AJ518" s="88"/>
      <c r="AK518" s="88"/>
      <c r="AL518" s="88"/>
      <c r="AM518" s="88"/>
      <c r="AN518" s="88"/>
      <c r="AO518" s="88"/>
      <c r="AP518" s="88"/>
      <c r="AQ518" s="88"/>
      <c r="AR518" s="88"/>
      <c r="AX518" s="88"/>
      <c r="AY518" s="88"/>
      <c r="AZ518" s="88"/>
      <c r="BA518" s="88"/>
    </row>
    <row r="519" spans="29:53">
      <c r="AC519" s="136"/>
      <c r="AD519" s="111">
        <v>2050</v>
      </c>
      <c r="AE519" s="137">
        <f>Z207</f>
        <v>0</v>
      </c>
      <c r="AF519" s="138"/>
      <c r="AG519" s="88"/>
      <c r="AH519" s="88"/>
      <c r="AI519" s="14"/>
      <c r="AJ519" s="88"/>
      <c r="AK519" s="88"/>
      <c r="AL519" s="88"/>
      <c r="AM519" s="88"/>
      <c r="AN519" s="88"/>
      <c r="AO519" s="88"/>
      <c r="AP519" s="88"/>
      <c r="AQ519" s="88"/>
      <c r="AR519" s="88"/>
    </row>
    <row r="520" spans="29:53">
      <c r="AC520" s="136" t="str">
        <f>C210</f>
        <v>IWDMT</v>
      </c>
      <c r="AD520" s="110">
        <v>2015</v>
      </c>
      <c r="AE520" s="137">
        <f>U210</f>
        <v>0</v>
      </c>
      <c r="AF520" s="138" t="str">
        <f>B210</f>
        <v>Wood products</v>
      </c>
      <c r="AG520" s="88"/>
      <c r="AH520" s="88"/>
      <c r="AI520" s="14"/>
      <c r="AJ520" s="88"/>
      <c r="AK520" s="88"/>
      <c r="AL520" s="88"/>
      <c r="AM520" s="88"/>
      <c r="AN520" s="88"/>
      <c r="AO520" s="88"/>
      <c r="AP520" s="88"/>
      <c r="AQ520" s="88"/>
      <c r="AR520" s="88"/>
      <c r="BA520" s="88"/>
    </row>
    <row r="521" spans="29:53">
      <c r="AC521" s="136"/>
      <c r="AD521" s="110">
        <v>2020</v>
      </c>
      <c r="AE521" s="137">
        <f>V210</f>
        <v>241.13758960828281</v>
      </c>
      <c r="AF521" s="138"/>
      <c r="AG521" s="88"/>
      <c r="AH521" s="88"/>
      <c r="AI521" s="14"/>
      <c r="AJ521" s="88"/>
      <c r="AK521" s="88"/>
      <c r="AL521" s="88"/>
      <c r="AM521" s="88"/>
      <c r="AN521" s="88"/>
      <c r="AO521" s="88"/>
      <c r="AP521" s="88"/>
      <c r="AQ521" s="88"/>
      <c r="AR521" s="88"/>
      <c r="AZ521" s="88"/>
      <c r="BA521" s="88"/>
    </row>
    <row r="522" spans="29:53">
      <c r="AC522" s="136"/>
      <c r="AD522" s="110">
        <v>2025</v>
      </c>
      <c r="AE522" s="137">
        <f>W210</f>
        <v>337.41025452549246</v>
      </c>
      <c r="AF522" s="138"/>
      <c r="AG522" s="88"/>
      <c r="AH522" s="88"/>
      <c r="AI522" s="14"/>
      <c r="AJ522" s="88"/>
      <c r="AK522" s="88"/>
      <c r="AL522" s="88"/>
      <c r="AM522" s="88"/>
      <c r="AN522" s="88"/>
      <c r="AO522" s="88"/>
      <c r="AP522" s="88"/>
      <c r="AQ522" s="88"/>
      <c r="AR522" s="88"/>
      <c r="AY522" s="88"/>
      <c r="AZ522" s="88"/>
      <c r="BA522" s="88"/>
    </row>
    <row r="523" spans="29:53">
      <c r="AC523" s="136"/>
      <c r="AD523" s="110">
        <v>2030</v>
      </c>
      <c r="AE523" s="137">
        <f>X210</f>
        <v>492.55921795829983</v>
      </c>
      <c r="AF523" s="138"/>
      <c r="AG523" s="88"/>
      <c r="AH523" s="88"/>
      <c r="AI523" s="14"/>
      <c r="AJ523" s="88"/>
      <c r="AK523" s="88"/>
      <c r="AL523" s="88"/>
      <c r="AM523" s="88"/>
      <c r="AN523" s="88"/>
      <c r="AO523" s="88"/>
      <c r="AP523" s="88"/>
      <c r="AQ523" s="88"/>
      <c r="AR523" s="88"/>
      <c r="AX523" s="88"/>
      <c r="AY523" s="88"/>
      <c r="AZ523" s="88"/>
      <c r="BA523" s="88"/>
    </row>
    <row r="524" spans="29:53">
      <c r="AC524" s="136"/>
      <c r="AD524" s="110">
        <v>2040</v>
      </c>
      <c r="AE524" s="137">
        <f>Y210</f>
        <v>640.20465677442348</v>
      </c>
      <c r="AF524" s="138"/>
      <c r="AG524" s="88"/>
      <c r="AH524" s="88"/>
      <c r="AI524" s="14"/>
      <c r="AJ524" s="88"/>
      <c r="AK524" s="88"/>
      <c r="AL524" s="88"/>
      <c r="AM524" s="88"/>
      <c r="AN524" s="88"/>
      <c r="AO524" s="88"/>
      <c r="AP524" s="88"/>
      <c r="AQ524" s="88"/>
      <c r="AR524" s="88"/>
      <c r="AX524" s="88"/>
      <c r="AY524" s="88"/>
      <c r="AZ524" s="88"/>
      <c r="BA524" s="88"/>
    </row>
    <row r="525" spans="29:53">
      <c r="AC525" s="136"/>
      <c r="AD525" s="111">
        <v>2050</v>
      </c>
      <c r="AE525" s="137">
        <f>Z210</f>
        <v>699.99253583539291</v>
      </c>
      <c r="AF525" s="138"/>
      <c r="AG525" s="88"/>
      <c r="AH525" s="88"/>
      <c r="AI525" s="14"/>
      <c r="AJ525" s="88"/>
      <c r="AK525" s="88"/>
      <c r="AL525" s="88"/>
      <c r="AM525" s="88"/>
      <c r="AN525" s="88"/>
      <c r="AO525" s="88"/>
      <c r="AP525" s="88"/>
      <c r="AQ525" s="88"/>
      <c r="AR525" s="88"/>
    </row>
    <row r="526" spans="29:53">
      <c r="AC526" s="136" t="str">
        <f>C211</f>
        <v>IWDHT</v>
      </c>
      <c r="AD526" s="110">
        <v>2015</v>
      </c>
      <c r="AE526" s="137">
        <f>U211</f>
        <v>0</v>
      </c>
      <c r="AF526" s="138"/>
      <c r="AG526" s="88"/>
      <c r="AH526" s="88"/>
      <c r="AI526" s="14"/>
      <c r="AJ526" s="88"/>
      <c r="AK526" s="88"/>
      <c r="AL526" s="88"/>
      <c r="AM526" s="88"/>
      <c r="AN526" s="88"/>
      <c r="AO526" s="88"/>
      <c r="AP526" s="88"/>
      <c r="AQ526" s="88"/>
      <c r="AR526" s="88"/>
      <c r="BA526" s="91"/>
    </row>
    <row r="527" spans="29:53">
      <c r="AC527" s="136"/>
      <c r="AD527" s="110">
        <v>2020</v>
      </c>
      <c r="AE527" s="137">
        <f>V211</f>
        <v>0</v>
      </c>
      <c r="AF527" s="138"/>
      <c r="AG527" s="88"/>
      <c r="AH527" s="88"/>
      <c r="AI527" s="14"/>
      <c r="AJ527" s="88"/>
      <c r="AK527" s="88"/>
      <c r="AL527" s="88"/>
      <c r="AM527" s="88"/>
      <c r="AN527" s="88"/>
      <c r="AO527" s="88"/>
      <c r="AP527" s="88"/>
      <c r="AQ527" s="88"/>
      <c r="AR527" s="88"/>
      <c r="AZ527" s="91"/>
      <c r="BA527" s="91"/>
    </row>
    <row r="528" spans="29:53">
      <c r="AC528" s="136"/>
      <c r="AD528" s="110">
        <v>2025</v>
      </c>
      <c r="AE528" s="137">
        <f>W211</f>
        <v>0</v>
      </c>
      <c r="AF528" s="138"/>
      <c r="AG528" s="88"/>
      <c r="AH528" s="88"/>
      <c r="AI528" s="14"/>
      <c r="AJ528" s="88"/>
      <c r="AK528" s="88"/>
      <c r="AL528" s="88"/>
      <c r="AM528" s="88"/>
      <c r="AN528" s="88"/>
      <c r="AO528" s="88"/>
      <c r="AP528" s="88"/>
      <c r="AQ528" s="88"/>
      <c r="AR528" s="88"/>
      <c r="AY528" s="88"/>
      <c r="AZ528" s="88"/>
      <c r="BA528" s="88"/>
    </row>
    <row r="529" spans="29:53">
      <c r="AC529" s="136"/>
      <c r="AD529" s="110">
        <v>2030</v>
      </c>
      <c r="AE529" s="137">
        <f>X211</f>
        <v>0</v>
      </c>
      <c r="AF529" s="138"/>
      <c r="AG529" s="88"/>
      <c r="AH529" s="88"/>
      <c r="AI529" s="14"/>
      <c r="AJ529" s="88"/>
      <c r="AK529" s="88"/>
      <c r="AL529" s="88"/>
      <c r="AM529" s="88"/>
      <c r="AN529" s="88"/>
      <c r="AO529" s="88"/>
      <c r="AP529" s="88"/>
      <c r="AQ529" s="88"/>
      <c r="AR529" s="88"/>
      <c r="AX529" s="88"/>
      <c r="AY529" s="88"/>
      <c r="AZ529" s="88"/>
      <c r="BA529" s="88"/>
    </row>
    <row r="530" spans="29:53">
      <c r="AC530" s="136"/>
      <c r="AD530" s="110">
        <v>2040</v>
      </c>
      <c r="AE530" s="137">
        <f>Y211</f>
        <v>0</v>
      </c>
      <c r="AF530" s="138"/>
      <c r="AG530" s="88"/>
      <c r="AH530" s="88"/>
      <c r="AI530" s="14"/>
      <c r="AJ530" s="88"/>
      <c r="AK530" s="88"/>
      <c r="AL530" s="88"/>
      <c r="AM530" s="88"/>
      <c r="AN530" s="88"/>
      <c r="AO530" s="88"/>
      <c r="AP530" s="88"/>
      <c r="AQ530" s="88"/>
      <c r="AR530" s="88"/>
      <c r="AX530" s="88"/>
      <c r="AY530" s="88"/>
      <c r="AZ530" s="88"/>
      <c r="BA530" s="88"/>
    </row>
    <row r="531" spans="29:53">
      <c r="AC531" s="136"/>
      <c r="AD531" s="111">
        <v>2050</v>
      </c>
      <c r="AE531" s="137">
        <f>Z211</f>
        <v>0</v>
      </c>
      <c r="AF531" s="138"/>
      <c r="AG531" s="88"/>
      <c r="AH531" s="88"/>
      <c r="AI531" s="14"/>
      <c r="AJ531" s="88"/>
      <c r="AK531" s="88"/>
      <c r="AL531" s="88"/>
      <c r="AM531" s="88"/>
      <c r="AN531" s="88"/>
      <c r="AO531" s="88"/>
      <c r="AP531" s="88"/>
      <c r="AQ531" s="88"/>
      <c r="AR531" s="88"/>
    </row>
    <row r="532" spans="29:53">
      <c r="AC532" s="136" t="str">
        <f>C212</f>
        <v>IWDRH</v>
      </c>
      <c r="AD532" s="110">
        <v>2015</v>
      </c>
      <c r="AE532" s="137">
        <f>U212</f>
        <v>0</v>
      </c>
      <c r="AF532" s="138"/>
      <c r="AG532" s="88"/>
      <c r="AH532" s="88"/>
      <c r="AI532" s="14"/>
      <c r="AJ532" s="88"/>
      <c r="AK532" s="88"/>
      <c r="AL532" s="88"/>
      <c r="AM532" s="88"/>
      <c r="AN532" s="88"/>
      <c r="AO532" s="88"/>
      <c r="AP532" s="88"/>
      <c r="AQ532" s="88"/>
      <c r="AR532" s="88"/>
      <c r="BA532" s="88"/>
    </row>
    <row r="533" spans="29:53">
      <c r="AC533" s="136"/>
      <c r="AD533" s="110">
        <v>2020</v>
      </c>
      <c r="AE533" s="137">
        <f>V212</f>
        <v>89.99447529335302</v>
      </c>
      <c r="AF533" s="138"/>
      <c r="AG533" s="88"/>
      <c r="AH533" s="88"/>
      <c r="AI533" s="14"/>
      <c r="AJ533" s="88"/>
      <c r="AK533" s="88"/>
      <c r="AL533" s="88"/>
      <c r="AM533" s="88"/>
      <c r="AN533" s="88"/>
      <c r="AO533" s="88"/>
      <c r="AP533" s="88"/>
      <c r="AQ533" s="88"/>
      <c r="AR533" s="88"/>
      <c r="AZ533" s="88"/>
      <c r="BA533" s="88"/>
    </row>
    <row r="534" spans="29:53">
      <c r="AC534" s="136"/>
      <c r="AD534" s="110">
        <v>2025</v>
      </c>
      <c r="AE534" s="137">
        <f>W212</f>
        <v>125.92420312380604</v>
      </c>
      <c r="AF534" s="138"/>
      <c r="AG534" s="88"/>
      <c r="AH534" s="88"/>
      <c r="AI534" s="14"/>
      <c r="AJ534" s="88"/>
      <c r="AK534" s="88"/>
      <c r="AL534" s="88"/>
      <c r="AM534" s="88"/>
      <c r="AN534" s="88"/>
      <c r="AO534" s="88"/>
      <c r="AP534" s="88"/>
      <c r="AQ534" s="88"/>
      <c r="AR534" s="88"/>
      <c r="AY534" s="88"/>
      <c r="AZ534" s="88"/>
      <c r="BA534" s="88"/>
    </row>
    <row r="535" spans="29:53">
      <c r="AC535" s="136"/>
      <c r="AD535" s="110">
        <v>2030</v>
      </c>
      <c r="AE535" s="137">
        <f>X212</f>
        <v>183.82703602150818</v>
      </c>
      <c r="AF535" s="138"/>
      <c r="AG535" s="88"/>
      <c r="AH535" s="88"/>
      <c r="AI535" s="14"/>
      <c r="AJ535" s="88"/>
      <c r="AK535" s="88"/>
      <c r="AL535" s="88"/>
      <c r="AM535" s="88"/>
      <c r="AN535" s="88"/>
      <c r="AO535" s="88"/>
      <c r="AP535" s="88"/>
      <c r="AQ535" s="88"/>
      <c r="AR535" s="88"/>
      <c r="AX535" s="88"/>
      <c r="AY535" s="88"/>
      <c r="AZ535" s="88"/>
      <c r="BA535" s="88"/>
    </row>
    <row r="536" spans="29:53">
      <c r="AC536" s="136"/>
      <c r="AD536" s="110">
        <v>2040</v>
      </c>
      <c r="AE536" s="137">
        <f>Y212</f>
        <v>238.92949357405513</v>
      </c>
      <c r="AF536" s="138"/>
      <c r="AG536" s="88"/>
      <c r="AH536" s="88"/>
      <c r="AI536" s="14"/>
      <c r="AJ536" s="88"/>
      <c r="AK536" s="88"/>
      <c r="AL536" s="88"/>
      <c r="AM536" s="88"/>
      <c r="AN536" s="88"/>
      <c r="AO536" s="88"/>
      <c r="AP536" s="88"/>
      <c r="AQ536" s="88"/>
      <c r="AR536" s="88"/>
      <c r="AX536" s="88"/>
      <c r="AY536" s="88"/>
      <c r="AZ536" s="88"/>
      <c r="BA536" s="88"/>
    </row>
    <row r="537" spans="29:53">
      <c r="AC537" s="136"/>
      <c r="AD537" s="111">
        <v>2050</v>
      </c>
      <c r="AE537" s="137">
        <f>Z212</f>
        <v>261.24280778497888</v>
      </c>
      <c r="AF537" s="138"/>
      <c r="AG537" s="88"/>
      <c r="AH537" s="88"/>
      <c r="AI537" s="14"/>
      <c r="AJ537" s="88"/>
      <c r="AK537" s="88"/>
      <c r="AL537" s="88"/>
      <c r="AM537" s="88"/>
      <c r="AN537" s="88"/>
      <c r="AO537" s="88"/>
      <c r="AP537" s="88"/>
      <c r="AQ537" s="88"/>
      <c r="AR537" s="88"/>
    </row>
    <row r="538" spans="29:53">
      <c r="AC538" s="136" t="str">
        <f>C213</f>
        <v>IWDLA</v>
      </c>
      <c r="AD538" s="110">
        <v>2015</v>
      </c>
      <c r="AE538" s="137">
        <f>U213</f>
        <v>0</v>
      </c>
      <c r="AF538" s="138"/>
      <c r="AG538" s="88"/>
      <c r="AH538" s="88"/>
      <c r="AI538" s="14"/>
      <c r="AJ538" s="88"/>
      <c r="AK538" s="88"/>
      <c r="AL538" s="88"/>
      <c r="AM538" s="88"/>
      <c r="AN538" s="88"/>
      <c r="AO538" s="88"/>
      <c r="AP538" s="88"/>
      <c r="AQ538" s="88"/>
      <c r="AR538" s="88"/>
      <c r="BA538" s="88"/>
    </row>
    <row r="539" spans="29:53">
      <c r="AC539" s="136"/>
      <c r="AD539" s="110">
        <v>2020</v>
      </c>
      <c r="AE539" s="137">
        <f>V213</f>
        <v>55.501471786607361</v>
      </c>
      <c r="AF539" s="138"/>
      <c r="AG539" s="88"/>
      <c r="AH539" s="88"/>
      <c r="AI539" s="14"/>
      <c r="AJ539" s="88"/>
      <c r="AK539" s="88"/>
      <c r="AL539" s="88"/>
      <c r="AM539" s="88"/>
      <c r="AN539" s="88"/>
      <c r="AO539" s="88"/>
      <c r="AP539" s="88"/>
      <c r="AQ539" s="88"/>
      <c r="AR539" s="88"/>
      <c r="AZ539" s="88"/>
      <c r="BA539" s="88"/>
    </row>
    <row r="540" spans="29:53">
      <c r="AC540" s="136"/>
      <c r="AD540" s="110">
        <v>2025</v>
      </c>
      <c r="AE540" s="137">
        <f>W213</f>
        <v>77.660085067945971</v>
      </c>
      <c r="AF540" s="138"/>
      <c r="AG540" s="88"/>
      <c r="AH540" s="88"/>
      <c r="AI540" s="14"/>
      <c r="AJ540" s="88"/>
      <c r="AK540" s="88"/>
      <c r="AL540" s="88"/>
      <c r="AM540" s="88"/>
      <c r="AN540" s="88"/>
      <c r="AO540" s="88"/>
      <c r="AP540" s="88"/>
      <c r="AQ540" s="88"/>
      <c r="AR540" s="88"/>
      <c r="AY540" s="88"/>
      <c r="AZ540" s="88"/>
      <c r="BA540" s="88"/>
    </row>
    <row r="541" spans="29:53">
      <c r="AC541" s="136"/>
      <c r="AD541" s="110">
        <v>2030</v>
      </c>
      <c r="AE541" s="137">
        <f>X213</f>
        <v>113.36997099106338</v>
      </c>
      <c r="AF541" s="138"/>
      <c r="AG541" s="88"/>
      <c r="AH541" s="88"/>
      <c r="AI541" s="14"/>
      <c r="AJ541" s="88"/>
      <c r="AK541" s="88"/>
      <c r="AL541" s="88"/>
      <c r="AM541" s="88"/>
      <c r="AN541" s="88"/>
      <c r="AO541" s="88"/>
      <c r="AP541" s="88"/>
      <c r="AQ541" s="88"/>
      <c r="AR541" s="88"/>
      <c r="AX541" s="88"/>
      <c r="AY541" s="88"/>
      <c r="AZ541" s="88"/>
      <c r="BA541" s="88"/>
    </row>
    <row r="542" spans="29:53">
      <c r="AC542" s="136"/>
      <c r="AD542" s="110">
        <v>2040</v>
      </c>
      <c r="AE542" s="137">
        <f>Y213</f>
        <v>147.35280697356635</v>
      </c>
      <c r="AF542" s="138"/>
      <c r="AG542" s="88"/>
      <c r="AH542" s="88"/>
      <c r="AI542" s="14"/>
      <c r="AJ542" s="88"/>
      <c r="AK542" s="88"/>
      <c r="AL542" s="88"/>
      <c r="AM542" s="88"/>
      <c r="AN542" s="88"/>
      <c r="AO542" s="88"/>
      <c r="AP542" s="88"/>
      <c r="AQ542" s="88"/>
      <c r="AR542" s="88"/>
      <c r="AX542" s="88"/>
      <c r="AY542" s="88"/>
      <c r="AZ542" s="88"/>
      <c r="BA542" s="88"/>
    </row>
    <row r="543" spans="29:53">
      <c r="AC543" s="136"/>
      <c r="AD543" s="111">
        <v>2050</v>
      </c>
      <c r="AE543" s="137">
        <f>Z213</f>
        <v>161.11389369701723</v>
      </c>
      <c r="AF543" s="138"/>
      <c r="AG543" s="88"/>
      <c r="AH543" s="88"/>
      <c r="AI543" s="14"/>
      <c r="AJ543" s="88"/>
      <c r="AK543" s="88"/>
      <c r="AL543" s="88"/>
      <c r="AM543" s="88"/>
      <c r="AN543" s="88"/>
      <c r="AO543" s="88"/>
      <c r="AP543" s="88"/>
      <c r="AQ543" s="88"/>
      <c r="AR543" s="88"/>
    </row>
    <row r="544" spans="29:53">
      <c r="AC544" s="136" t="str">
        <f>C214</f>
        <v>IWDEM</v>
      </c>
      <c r="AD544" s="110">
        <v>2015</v>
      </c>
      <c r="AE544" s="137">
        <f>U214</f>
        <v>0</v>
      </c>
      <c r="AF544" s="138"/>
      <c r="AG544" s="88"/>
      <c r="AH544" s="88"/>
      <c r="AI544" s="14"/>
      <c r="AJ544" s="88"/>
      <c r="AK544" s="88"/>
      <c r="AL544" s="88"/>
      <c r="AM544" s="88"/>
      <c r="AN544" s="88"/>
      <c r="AO544" s="88"/>
      <c r="AP544" s="88"/>
      <c r="AQ544" s="88"/>
      <c r="AR544" s="88"/>
      <c r="BA544" s="88"/>
    </row>
    <row r="545" spans="29:53">
      <c r="AC545" s="136"/>
      <c r="AD545" s="110">
        <v>2020</v>
      </c>
      <c r="AE545" s="137">
        <f>V214</f>
        <v>194.25515125312563</v>
      </c>
      <c r="AF545" s="138"/>
      <c r="AG545" s="88"/>
      <c r="AH545" s="88"/>
      <c r="AI545" s="14"/>
      <c r="AJ545" s="88"/>
      <c r="AK545" s="88"/>
      <c r="AL545" s="88"/>
      <c r="AM545" s="88"/>
      <c r="AN545" s="88"/>
      <c r="AO545" s="88"/>
      <c r="AP545" s="88"/>
      <c r="AQ545" s="88"/>
      <c r="AR545" s="88"/>
      <c r="AZ545" s="88"/>
      <c r="BA545" s="88"/>
    </row>
    <row r="546" spans="29:53">
      <c r="AC546" s="136"/>
      <c r="AD546" s="110">
        <v>2025</v>
      </c>
      <c r="AE546" s="137">
        <f>W214</f>
        <v>271.81029773780983</v>
      </c>
      <c r="AF546" s="138"/>
      <c r="AG546" s="88"/>
      <c r="AH546" s="88"/>
      <c r="AI546" s="14"/>
      <c r="AJ546" s="88"/>
      <c r="AK546" s="88"/>
      <c r="AL546" s="88"/>
      <c r="AM546" s="88"/>
      <c r="AN546" s="88"/>
      <c r="AO546" s="88"/>
      <c r="AP546" s="88"/>
      <c r="AQ546" s="88"/>
      <c r="AR546" s="88"/>
      <c r="AY546" s="88"/>
      <c r="AZ546" s="88"/>
      <c r="BA546" s="88"/>
    </row>
    <row r="547" spans="29:53">
      <c r="AC547" s="136"/>
      <c r="AD547" s="110">
        <v>2030</v>
      </c>
      <c r="AE547" s="137">
        <f>X214</f>
        <v>396.79489846872104</v>
      </c>
      <c r="AF547" s="138"/>
      <c r="AG547" s="88"/>
      <c r="AH547" s="88"/>
      <c r="AI547" s="14"/>
      <c r="AJ547" s="88"/>
      <c r="AK547" s="88"/>
      <c r="AL547" s="88"/>
      <c r="AM547" s="88"/>
      <c r="AN547" s="88"/>
      <c r="AO547" s="88"/>
      <c r="AP547" s="88"/>
      <c r="AQ547" s="88"/>
      <c r="AR547" s="88"/>
      <c r="AX547" s="88"/>
      <c r="AY547" s="88"/>
      <c r="AZ547" s="88"/>
      <c r="BA547" s="88"/>
    </row>
    <row r="548" spans="29:53">
      <c r="AC548" s="136"/>
      <c r="AD548" s="110">
        <v>2040</v>
      </c>
      <c r="AE548" s="137">
        <f>Y214</f>
        <v>515.73482440748103</v>
      </c>
      <c r="AF548" s="138"/>
      <c r="AG548" s="88"/>
      <c r="AH548" s="88"/>
      <c r="AI548" s="14"/>
      <c r="AJ548" s="88"/>
      <c r="AK548" s="88"/>
      <c r="AL548" s="88"/>
      <c r="AM548" s="88"/>
      <c r="AN548" s="88"/>
      <c r="AO548" s="88"/>
      <c r="AP548" s="88"/>
      <c r="AQ548" s="88"/>
      <c r="AR548" s="88"/>
      <c r="AX548" s="88"/>
      <c r="AY548" s="88"/>
      <c r="AZ548" s="88"/>
      <c r="BA548" s="88"/>
    </row>
    <row r="549" spans="29:53">
      <c r="AC549" s="136"/>
      <c r="AD549" s="111">
        <v>2050</v>
      </c>
      <c r="AE549" s="137">
        <f>Z214</f>
        <v>563.89862793955899</v>
      </c>
      <c r="AF549" s="138"/>
      <c r="AG549" s="88"/>
      <c r="AH549" s="88"/>
      <c r="AI549" s="14"/>
      <c r="AJ549" s="88"/>
      <c r="AK549" s="88"/>
      <c r="AL549" s="88"/>
      <c r="AM549" s="88"/>
      <c r="AN549" s="88"/>
      <c r="AO549" s="88"/>
      <c r="AP549" s="88"/>
      <c r="AQ549" s="88"/>
      <c r="AR549" s="88"/>
    </row>
    <row r="550" spans="29:53">
      <c r="AC550" s="136" t="str">
        <f>C215</f>
        <v>IWDTF</v>
      </c>
      <c r="AD550" s="110">
        <v>2015</v>
      </c>
      <c r="AE550" s="137">
        <f>U215</f>
        <v>0</v>
      </c>
      <c r="AF550" s="138"/>
      <c r="AG550" s="88"/>
      <c r="AH550" s="88"/>
      <c r="AI550" s="14"/>
      <c r="AJ550" s="88"/>
      <c r="AK550" s="88"/>
      <c r="AL550" s="88"/>
      <c r="AM550" s="88"/>
      <c r="AN550" s="88"/>
      <c r="AO550" s="88"/>
      <c r="AP550" s="88"/>
      <c r="AQ550" s="88"/>
      <c r="AR550" s="88"/>
      <c r="BA550" s="88"/>
    </row>
    <row r="551" spans="29:53">
      <c r="AC551" s="136"/>
      <c r="AD551" s="110">
        <v>2020</v>
      </c>
      <c r="AE551" s="137">
        <f>V215</f>
        <v>31.126842468467363</v>
      </c>
      <c r="AF551" s="138"/>
      <c r="AG551" s="88"/>
      <c r="AH551" s="88"/>
      <c r="AI551" s="14"/>
      <c r="AJ551" s="88"/>
      <c r="AK551" s="88"/>
      <c r="AL551" s="88"/>
      <c r="AM551" s="88"/>
      <c r="AN551" s="88"/>
      <c r="AO551" s="88"/>
      <c r="AP551" s="88"/>
      <c r="AQ551" s="88"/>
      <c r="AR551" s="88"/>
      <c r="AZ551" s="88"/>
      <c r="BA551" s="88"/>
    </row>
    <row r="552" spans="29:53">
      <c r="AC552" s="136"/>
      <c r="AD552" s="110">
        <v>2025</v>
      </c>
      <c r="AE552" s="137">
        <f>W215</f>
        <v>43.55403840986105</v>
      </c>
      <c r="AF552" s="138"/>
      <c r="AG552" s="88"/>
      <c r="AH552" s="88"/>
      <c r="AI552" s="14"/>
      <c r="AJ552" s="88"/>
      <c r="AK552" s="88"/>
      <c r="AL552" s="88"/>
      <c r="AM552" s="88"/>
      <c r="AN552" s="88"/>
      <c r="AO552" s="88"/>
      <c r="AP552" s="88"/>
      <c r="AQ552" s="88"/>
      <c r="AR552" s="88"/>
      <c r="AY552" s="88"/>
      <c r="AZ552" s="88"/>
      <c r="BA552" s="88"/>
    </row>
    <row r="553" spans="29:53">
      <c r="AC553" s="136"/>
      <c r="AD553" s="110">
        <v>2030</v>
      </c>
      <c r="AE553" s="137">
        <f>X215</f>
        <v>63.581182878560291</v>
      </c>
      <c r="AF553" s="138"/>
      <c r="AG553" s="88"/>
      <c r="AH553" s="88"/>
      <c r="AI553" s="14"/>
      <c r="AJ553" s="88"/>
      <c r="AK553" s="88"/>
      <c r="AL553" s="88"/>
      <c r="AM553" s="88"/>
      <c r="AN553" s="88"/>
      <c r="AO553" s="88"/>
      <c r="AP553" s="88"/>
      <c r="AQ553" s="88"/>
      <c r="AR553" s="88"/>
      <c r="AX553" s="88"/>
      <c r="AY553" s="88"/>
      <c r="AZ553" s="88"/>
      <c r="BA553" s="88"/>
    </row>
    <row r="554" spans="29:53">
      <c r="AC554" s="136"/>
      <c r="AD554" s="110">
        <v>2040</v>
      </c>
      <c r="AE554" s="137">
        <f>Y215</f>
        <v>82.639747421246412</v>
      </c>
      <c r="AF554" s="138"/>
      <c r="AG554" s="88"/>
      <c r="AH554" s="88"/>
      <c r="AI554" s="14"/>
      <c r="AJ554" s="88"/>
      <c r="AK554" s="88"/>
      <c r="AL554" s="88"/>
      <c r="AM554" s="88"/>
      <c r="AN554" s="88"/>
      <c r="AO554" s="88"/>
      <c r="AP554" s="88"/>
      <c r="AQ554" s="88"/>
      <c r="AR554" s="88"/>
      <c r="AX554" s="88"/>
      <c r="AY554" s="88"/>
      <c r="AZ554" s="88"/>
      <c r="BA554" s="88"/>
    </row>
    <row r="555" spans="29:53">
      <c r="AC555" s="136"/>
      <c r="AD555" s="111">
        <v>2050</v>
      </c>
      <c r="AE555" s="137">
        <f>Z215</f>
        <v>90.357365798695184</v>
      </c>
      <c r="AF555" s="138"/>
      <c r="AG555" s="88"/>
      <c r="AH555" s="88"/>
      <c r="AI555" s="14"/>
      <c r="AJ555" s="88"/>
      <c r="AK555" s="88"/>
      <c r="AL555" s="88"/>
      <c r="AM555" s="88"/>
      <c r="AN555" s="88"/>
      <c r="AO555" s="88"/>
      <c r="AP555" s="88"/>
      <c r="AQ555" s="88"/>
      <c r="AR555" s="88"/>
    </row>
    <row r="556" spans="29:53">
      <c r="AC556" s="136" t="str">
        <f>C218</f>
        <v>IIDMT</v>
      </c>
      <c r="AD556" s="110">
        <v>2015</v>
      </c>
      <c r="AE556" s="137">
        <f>U218</f>
        <v>0</v>
      </c>
      <c r="AF556" s="138" t="str">
        <f>B218</f>
        <v>Mining</v>
      </c>
      <c r="AG556" s="88"/>
      <c r="AH556" s="88"/>
      <c r="AI556" s="14"/>
      <c r="AJ556" s="88"/>
      <c r="AK556" s="88"/>
      <c r="AL556" s="88"/>
      <c r="AM556" s="88"/>
      <c r="AN556" s="88"/>
      <c r="AO556" s="88"/>
      <c r="AP556" s="88"/>
      <c r="AQ556" s="88"/>
      <c r="AR556" s="88"/>
      <c r="BA556" s="88"/>
    </row>
    <row r="557" spans="29:53">
      <c r="AC557" s="136"/>
      <c r="AD557" s="110">
        <v>2020</v>
      </c>
      <c r="AE557" s="137">
        <f>V218</f>
        <v>57.382000523377386</v>
      </c>
      <c r="AF557" s="138"/>
      <c r="AG557" s="88"/>
      <c r="AH557" s="88"/>
      <c r="AI557" s="14"/>
      <c r="AJ557" s="88"/>
      <c r="AK557" s="88"/>
      <c r="AL557" s="88"/>
      <c r="AM557" s="88"/>
      <c r="AN557" s="88"/>
      <c r="AO557" s="88"/>
      <c r="AP557" s="88"/>
      <c r="AQ557" s="88"/>
      <c r="AR557" s="88"/>
      <c r="AZ557" s="88"/>
      <c r="BA557" s="88"/>
    </row>
    <row r="558" spans="29:53">
      <c r="AC558" s="136"/>
      <c r="AD558" s="110">
        <v>2025</v>
      </c>
      <c r="AE558" s="137">
        <f>W218</f>
        <v>80.291403066714892</v>
      </c>
      <c r="AF558" s="138"/>
      <c r="AG558" s="88"/>
      <c r="AH558" s="88"/>
      <c r="AI558" s="14"/>
      <c r="AJ558" s="88"/>
      <c r="AK558" s="88"/>
      <c r="AL558" s="88"/>
      <c r="AM558" s="88"/>
      <c r="AN558" s="88"/>
      <c r="AO558" s="88"/>
      <c r="AP558" s="88"/>
      <c r="AQ558" s="88"/>
      <c r="AR558" s="88"/>
      <c r="AY558" s="88"/>
      <c r="AZ558" s="88"/>
      <c r="BA558" s="88"/>
    </row>
    <row r="559" spans="29:53">
      <c r="AC559" s="136"/>
      <c r="AD559" s="110">
        <v>2030</v>
      </c>
      <c r="AE559" s="137">
        <f>X218</f>
        <v>117.21122927616202</v>
      </c>
      <c r="AF559" s="138"/>
      <c r="AG559" s="88"/>
      <c r="AH559" s="88"/>
      <c r="AI559" s="14"/>
      <c r="AJ559" s="88"/>
      <c r="AK559" s="88"/>
      <c r="AL559" s="88"/>
      <c r="AM559" s="88"/>
      <c r="AN559" s="88"/>
      <c r="AO559" s="88"/>
      <c r="AP559" s="88"/>
      <c r="AQ559" s="88"/>
      <c r="AR559" s="88"/>
      <c r="AX559" s="88"/>
      <c r="AY559" s="88"/>
      <c r="AZ559" s="88"/>
      <c r="BA559" s="88"/>
    </row>
    <row r="560" spans="29:53">
      <c r="AC560" s="136"/>
      <c r="AD560" s="110">
        <v>2040</v>
      </c>
      <c r="AE560" s="137">
        <f>Y218</f>
        <v>152.34548877167987</v>
      </c>
      <c r="AF560" s="138"/>
      <c r="AG560" s="88"/>
      <c r="AH560" s="88"/>
      <c r="AI560" s="14"/>
      <c r="AJ560" s="88"/>
      <c r="AK560" s="88"/>
      <c r="AL560" s="88"/>
      <c r="AM560" s="88"/>
      <c r="AN560" s="88"/>
      <c r="AO560" s="88"/>
      <c r="AP560" s="88"/>
      <c r="AQ560" s="88"/>
      <c r="AR560" s="88"/>
      <c r="AX560" s="88"/>
      <c r="AY560" s="88"/>
      <c r="AZ560" s="88"/>
      <c r="BA560" s="88"/>
    </row>
    <row r="561" spans="29:53">
      <c r="AC561" s="136"/>
      <c r="AD561" s="111">
        <v>2050</v>
      </c>
      <c r="AE561" s="137">
        <f>Z218</f>
        <v>166.57283554553314</v>
      </c>
      <c r="AF561" s="138"/>
      <c r="AG561" s="88"/>
      <c r="AH561" s="88"/>
      <c r="AI561" s="14"/>
      <c r="AJ561" s="88"/>
      <c r="AK561" s="88"/>
      <c r="AL561" s="88"/>
      <c r="AM561" s="88"/>
      <c r="AN561" s="88"/>
      <c r="AO561" s="88"/>
      <c r="AP561" s="88"/>
      <c r="AQ561" s="88"/>
      <c r="AR561" s="88"/>
    </row>
    <row r="562" spans="29:53">
      <c r="AC562" s="136" t="str">
        <f>C219</f>
        <v>IIDHT</v>
      </c>
      <c r="AD562" s="110">
        <v>2015</v>
      </c>
      <c r="AE562" s="137">
        <f>U219</f>
        <v>0</v>
      </c>
      <c r="AF562" s="138"/>
      <c r="AG562" s="88"/>
      <c r="AH562" s="88"/>
      <c r="AI562" s="14"/>
      <c r="AJ562" s="88"/>
      <c r="AK562" s="88"/>
      <c r="AL562" s="88"/>
      <c r="AM562" s="88"/>
      <c r="AN562" s="88"/>
      <c r="AO562" s="88"/>
      <c r="AP562" s="88"/>
      <c r="AQ562" s="88"/>
      <c r="AR562" s="88"/>
      <c r="BA562" s="91"/>
    </row>
    <row r="563" spans="29:53">
      <c r="AC563" s="136"/>
      <c r="AD563" s="110">
        <v>2020</v>
      </c>
      <c r="AE563" s="137">
        <f>V219</f>
        <v>11.395617945139659</v>
      </c>
      <c r="AF563" s="138"/>
      <c r="AG563" s="88"/>
      <c r="AH563" s="88"/>
      <c r="AI563" s="14"/>
      <c r="AJ563" s="88"/>
      <c r="AK563" s="88"/>
      <c r="AL563" s="88"/>
      <c r="AM563" s="88"/>
      <c r="AN563" s="88"/>
      <c r="AO563" s="88"/>
      <c r="AP563" s="88"/>
      <c r="AQ563" s="88"/>
      <c r="AR563" s="88"/>
      <c r="AZ563" s="91"/>
      <c r="BA563" s="91"/>
    </row>
    <row r="564" spans="29:53">
      <c r="AC564" s="136"/>
      <c r="AD564" s="110">
        <v>2025</v>
      </c>
      <c r="AE564" s="137">
        <f>W219</f>
        <v>15.945246685060074</v>
      </c>
      <c r="AF564" s="138"/>
      <c r="AG564" s="88"/>
      <c r="AH564" s="88"/>
      <c r="AI564" s="14"/>
      <c r="AJ564" s="88"/>
      <c r="AK564" s="88"/>
      <c r="AL564" s="88"/>
      <c r="AM564" s="88"/>
      <c r="AN564" s="88"/>
      <c r="AO564" s="88"/>
      <c r="AP564" s="88"/>
      <c r="AQ564" s="88"/>
      <c r="AR564" s="88"/>
      <c r="AY564" s="88"/>
      <c r="AZ564" s="88"/>
      <c r="BA564" s="88"/>
    </row>
    <row r="565" spans="29:53">
      <c r="AC565" s="136"/>
      <c r="AD565" s="110">
        <v>2030</v>
      </c>
      <c r="AE565" s="137">
        <f>X219</f>
        <v>23.277236337676143</v>
      </c>
      <c r="AF565" s="138"/>
      <c r="AG565" s="88"/>
      <c r="AH565" s="88"/>
      <c r="AI565" s="14"/>
      <c r="AJ565" s="88"/>
      <c r="AK565" s="88"/>
      <c r="AL565" s="88"/>
      <c r="AM565" s="88"/>
      <c r="AN565" s="88"/>
      <c r="AO565" s="88"/>
      <c r="AP565" s="88"/>
      <c r="AQ565" s="88"/>
      <c r="AR565" s="88"/>
      <c r="AX565" s="88"/>
      <c r="AY565" s="88"/>
      <c r="AZ565" s="88"/>
      <c r="BA565" s="88"/>
    </row>
    <row r="566" spans="29:53">
      <c r="AC566" s="136"/>
      <c r="AD566" s="110">
        <v>2040</v>
      </c>
      <c r="AE566" s="137">
        <f>Y219</f>
        <v>30.254626361455511</v>
      </c>
      <c r="AF566" s="138"/>
      <c r="AG566" s="88"/>
      <c r="AH566" s="88"/>
      <c r="AI566" s="14"/>
      <c r="AJ566" s="88"/>
      <c r="AK566" s="88"/>
      <c r="AL566" s="88"/>
      <c r="AM566" s="88"/>
      <c r="AN566" s="88"/>
      <c r="AO566" s="88"/>
      <c r="AP566" s="88"/>
      <c r="AQ566" s="88"/>
      <c r="AR566" s="88"/>
      <c r="AX566" s="88"/>
      <c r="AY566" s="88"/>
      <c r="AZ566" s="88"/>
      <c r="BA566" s="88"/>
    </row>
    <row r="567" spans="29:53">
      <c r="AC567" s="136"/>
      <c r="AD567" s="111">
        <v>2050</v>
      </c>
      <c r="AE567" s="137">
        <f>Z219</f>
        <v>33.080066512183592</v>
      </c>
      <c r="AF567" s="138"/>
      <c r="AG567" s="88"/>
      <c r="AH567" s="88"/>
      <c r="AI567" s="14"/>
      <c r="AJ567" s="88"/>
      <c r="AK567" s="88"/>
      <c r="AL567" s="88"/>
      <c r="AM567" s="88"/>
      <c r="AN567" s="88"/>
      <c r="AO567" s="88"/>
      <c r="AP567" s="88"/>
      <c r="AQ567" s="88"/>
      <c r="AR567" s="88"/>
    </row>
    <row r="568" spans="29:53">
      <c r="AC568" s="136" t="str">
        <f>C220</f>
        <v>IIDRH</v>
      </c>
      <c r="AD568" s="110">
        <v>2015</v>
      </c>
      <c r="AE568" s="137">
        <f>U220</f>
        <v>0</v>
      </c>
      <c r="AF568" s="138"/>
      <c r="AG568" s="88"/>
      <c r="AH568" s="88"/>
      <c r="AI568" s="14"/>
      <c r="AJ568" s="88"/>
      <c r="AK568" s="88"/>
      <c r="AL568" s="88"/>
      <c r="AM568" s="88"/>
      <c r="AN568" s="88"/>
      <c r="AO568" s="88"/>
      <c r="AP568" s="88"/>
      <c r="AQ568" s="88"/>
      <c r="AR568" s="88"/>
      <c r="BA568" s="88"/>
    </row>
    <row r="569" spans="29:53">
      <c r="AC569" s="136"/>
      <c r="AD569" s="110">
        <v>2020</v>
      </c>
      <c r="AE569" s="137">
        <f>V220</f>
        <v>24.569693324628076</v>
      </c>
      <c r="AF569" s="138"/>
      <c r="AG569" s="88"/>
      <c r="AH569" s="88"/>
      <c r="AI569" s="14"/>
      <c r="AJ569" s="88"/>
      <c r="AK569" s="88"/>
      <c r="AL569" s="88"/>
      <c r="AM569" s="88"/>
      <c r="AN569" s="88"/>
      <c r="AO569" s="88"/>
      <c r="AP569" s="88"/>
      <c r="AQ569" s="88"/>
      <c r="AR569" s="88"/>
      <c r="AZ569" s="88"/>
      <c r="BA569" s="88"/>
    </row>
    <row r="570" spans="29:53">
      <c r="AC570" s="136"/>
      <c r="AD570" s="110">
        <v>2025</v>
      </c>
      <c r="AE570" s="137">
        <f>W220</f>
        <v>34.378988741418922</v>
      </c>
      <c r="AF570" s="138"/>
      <c r="AG570" s="88"/>
      <c r="AH570" s="88"/>
      <c r="AI570" s="14"/>
      <c r="AJ570" s="88"/>
      <c r="AK570" s="88"/>
      <c r="AL570" s="88"/>
      <c r="AM570" s="88"/>
      <c r="AN570" s="88"/>
      <c r="AO570" s="88"/>
      <c r="AP570" s="88"/>
      <c r="AQ570" s="88"/>
      <c r="AR570" s="88"/>
      <c r="AY570" s="88"/>
      <c r="AZ570" s="88"/>
      <c r="BA570" s="88"/>
    </row>
    <row r="571" spans="29:53">
      <c r="AC571" s="136"/>
      <c r="AD571" s="110">
        <v>2030</v>
      </c>
      <c r="AE571" s="137">
        <f>X220</f>
        <v>50.187235217509006</v>
      </c>
      <c r="AF571" s="138"/>
      <c r="AG571" s="88"/>
      <c r="AH571" s="88"/>
      <c r="AI571" s="14"/>
      <c r="AJ571" s="88"/>
      <c r="AK571" s="88"/>
      <c r="AL571" s="88"/>
      <c r="AM571" s="88"/>
      <c r="AN571" s="88"/>
      <c r="AO571" s="88"/>
      <c r="AP571" s="88"/>
      <c r="AQ571" s="88"/>
      <c r="AR571" s="88"/>
      <c r="AX571" s="88"/>
      <c r="AY571" s="88"/>
      <c r="AZ571" s="88"/>
      <c r="BA571" s="88"/>
    </row>
    <row r="572" spans="29:53">
      <c r="AC572" s="136"/>
      <c r="AD572" s="110">
        <v>2040</v>
      </c>
      <c r="AE572" s="137">
        <f>Y220</f>
        <v>65.230941834901856</v>
      </c>
      <c r="AF572" s="138"/>
      <c r="AG572" s="88"/>
      <c r="AH572" s="88"/>
      <c r="AI572" s="14"/>
      <c r="AJ572" s="88"/>
      <c r="AK572" s="88"/>
      <c r="AL572" s="88"/>
      <c r="AM572" s="88"/>
      <c r="AN572" s="88"/>
      <c r="AO572" s="88"/>
      <c r="AP572" s="88"/>
      <c r="AQ572" s="88"/>
      <c r="AR572" s="88"/>
      <c r="AX572" s="88"/>
      <c r="AY572" s="88"/>
      <c r="AZ572" s="88"/>
      <c r="BA572" s="88"/>
    </row>
    <row r="573" spans="29:53">
      <c r="AC573" s="136"/>
      <c r="AD573" s="111">
        <v>2050</v>
      </c>
      <c r="AE573" s="137">
        <f>Z220</f>
        <v>71.322774532758089</v>
      </c>
      <c r="AF573" s="138"/>
      <c r="AG573" s="88"/>
      <c r="AH573" s="88"/>
      <c r="AI573" s="14"/>
      <c r="AJ573" s="88"/>
      <c r="AK573" s="88"/>
      <c r="AL573" s="88"/>
      <c r="AM573" s="88"/>
      <c r="AN573" s="88"/>
      <c r="AO573" s="88"/>
      <c r="AP573" s="88"/>
      <c r="AQ573" s="88"/>
      <c r="AR573" s="88"/>
    </row>
    <row r="574" spans="29:53">
      <c r="AC574" s="136" t="str">
        <f>C221</f>
        <v>IIDLA</v>
      </c>
      <c r="AD574" s="110">
        <v>2015</v>
      </c>
      <c r="AE574" s="137">
        <f>U221</f>
        <v>0</v>
      </c>
      <c r="AF574" s="138"/>
      <c r="AG574" s="88"/>
      <c r="AH574" s="88"/>
      <c r="AI574" s="14"/>
      <c r="AJ574" s="88"/>
      <c r="AK574" s="88"/>
      <c r="AL574" s="88"/>
      <c r="AM574" s="88"/>
      <c r="AN574" s="88"/>
      <c r="AO574" s="88"/>
      <c r="AP574" s="88"/>
      <c r="AQ574" s="88"/>
      <c r="AR574" s="88"/>
      <c r="BA574" s="88"/>
    </row>
    <row r="575" spans="29:53">
      <c r="AC575" s="136"/>
      <c r="AD575" s="110">
        <v>2020</v>
      </c>
      <c r="AE575" s="137">
        <f>V221</f>
        <v>35.510064743194292</v>
      </c>
      <c r="AF575" s="138"/>
      <c r="AG575" s="88"/>
      <c r="AH575" s="88"/>
      <c r="AI575" s="14"/>
      <c r="AJ575" s="88"/>
      <c r="AK575" s="88"/>
      <c r="AL575" s="88"/>
      <c r="AM575" s="88"/>
      <c r="AN575" s="88"/>
      <c r="AO575" s="88"/>
      <c r="AP575" s="88"/>
      <c r="AQ575" s="88"/>
      <c r="AR575" s="88"/>
      <c r="AZ575" s="88"/>
      <c r="BA575" s="88"/>
    </row>
    <row r="576" spans="29:53">
      <c r="AC576" s="136"/>
      <c r="AD576" s="110">
        <v>2025</v>
      </c>
      <c r="AE576" s="137">
        <f>W221</f>
        <v>49.687234589519072</v>
      </c>
      <c r="AF576" s="138"/>
      <c r="AG576" s="88"/>
      <c r="AH576" s="88"/>
      <c r="AI576" s="14"/>
      <c r="AJ576" s="88"/>
      <c r="AK576" s="88"/>
      <c r="AL576" s="88"/>
      <c r="AM576" s="88"/>
      <c r="AN576" s="88"/>
      <c r="AO576" s="88"/>
      <c r="AP576" s="88"/>
      <c r="AQ576" s="88"/>
      <c r="AR576" s="88"/>
      <c r="AY576" s="88"/>
      <c r="AZ576" s="88"/>
      <c r="BA576" s="88"/>
    </row>
    <row r="577" spans="29:53">
      <c r="AC577" s="136"/>
      <c r="AD577" s="110">
        <v>2030</v>
      </c>
      <c r="AE577" s="137">
        <f>X221</f>
        <v>72.534563142848896</v>
      </c>
      <c r="AF577" s="138"/>
      <c r="AG577" s="88"/>
      <c r="AH577" s="88"/>
      <c r="AI577" s="14"/>
      <c r="AJ577" s="88"/>
      <c r="AK577" s="88"/>
      <c r="AL577" s="88"/>
      <c r="AM577" s="88"/>
      <c r="AN577" s="88"/>
      <c r="AO577" s="88"/>
      <c r="AP577" s="88"/>
      <c r="AQ577" s="88"/>
      <c r="AR577" s="88"/>
      <c r="AX577" s="88"/>
      <c r="AY577" s="88"/>
      <c r="AZ577" s="88"/>
      <c r="BA577" s="88"/>
    </row>
    <row r="578" spans="29:53">
      <c r="AC578" s="136"/>
      <c r="AD578" s="110">
        <v>2040</v>
      </c>
      <c r="AE578" s="137">
        <f>Y221</f>
        <v>94.276918202110878</v>
      </c>
      <c r="AF578" s="138"/>
      <c r="AG578" s="88"/>
      <c r="AH578" s="88"/>
      <c r="AI578" s="88"/>
      <c r="AJ578" s="88"/>
      <c r="AK578" s="88"/>
      <c r="AL578" s="88"/>
      <c r="AM578" s="88"/>
      <c r="AN578" s="88"/>
      <c r="AO578" s="88"/>
      <c r="AP578" s="88"/>
      <c r="AQ578" s="88"/>
      <c r="AR578" s="88"/>
      <c r="AX578" s="88"/>
      <c r="AY578" s="88"/>
      <c r="AZ578" s="88"/>
      <c r="BA578" s="88"/>
    </row>
    <row r="579" spans="29:53">
      <c r="AC579" s="136"/>
      <c r="AD579" s="111">
        <v>2050</v>
      </c>
      <c r="AE579" s="137">
        <f>Z221</f>
        <v>103.08131680193999</v>
      </c>
      <c r="AF579" s="138"/>
      <c r="AG579" s="88"/>
      <c r="AH579" s="88"/>
      <c r="AI579" s="88"/>
      <c r="AJ579" s="88"/>
      <c r="AK579" s="88"/>
      <c r="AL579" s="88"/>
      <c r="AM579" s="88"/>
      <c r="AN579" s="88"/>
      <c r="AO579" s="88"/>
      <c r="AP579" s="88"/>
      <c r="AQ579" s="88"/>
      <c r="AR579" s="88"/>
    </row>
    <row r="580" spans="29:53">
      <c r="AC580" s="136" t="str">
        <f>C222</f>
        <v>IIDEM</v>
      </c>
      <c r="AD580" s="110">
        <v>2015</v>
      </c>
      <c r="AE580" s="137">
        <f>U222</f>
        <v>0</v>
      </c>
      <c r="AF580" s="138"/>
      <c r="AG580" s="88"/>
      <c r="AH580" s="88"/>
      <c r="AI580" s="88"/>
      <c r="AJ580" s="88"/>
      <c r="AK580" s="88"/>
      <c r="AL580" s="88"/>
      <c r="AM580" s="88"/>
      <c r="AN580" s="88"/>
      <c r="AO580" s="88"/>
      <c r="AP580" s="88"/>
      <c r="AQ580" s="88"/>
      <c r="AR580" s="88"/>
      <c r="BA580" s="88"/>
    </row>
    <row r="581" spans="29:53">
      <c r="AC581" s="136"/>
      <c r="AD581" s="110">
        <v>2020</v>
      </c>
      <c r="AE581" s="137">
        <f>V222</f>
        <v>153.90068614812336</v>
      </c>
      <c r="AF581" s="138"/>
      <c r="AG581" s="88"/>
      <c r="AH581" s="88"/>
      <c r="AI581" s="88"/>
      <c r="AJ581" s="88"/>
      <c r="AK581" s="88"/>
      <c r="AL581" s="88"/>
      <c r="AM581" s="88"/>
      <c r="AN581" s="88"/>
      <c r="AO581" s="88"/>
      <c r="AP581" s="88"/>
      <c r="AQ581" s="88"/>
      <c r="AR581" s="88"/>
      <c r="AZ581" s="88"/>
      <c r="BA581" s="88"/>
    </row>
    <row r="582" spans="29:53">
      <c r="AC582" s="136"/>
      <c r="AD582" s="110">
        <v>2025</v>
      </c>
      <c r="AE582" s="137">
        <f>W222</f>
        <v>215.34456643296673</v>
      </c>
      <c r="AF582" s="138"/>
      <c r="AG582" s="88"/>
      <c r="AH582" s="88"/>
      <c r="AI582" s="88"/>
      <c r="AJ582" s="88"/>
      <c r="AK582" s="88"/>
      <c r="AL582" s="88"/>
      <c r="AM582" s="88"/>
      <c r="AN582" s="88"/>
      <c r="AO582" s="88"/>
      <c r="AP582" s="88"/>
      <c r="AQ582" s="88"/>
      <c r="AR582" s="88"/>
      <c r="AY582" s="88"/>
      <c r="AZ582" s="88"/>
      <c r="BA582" s="88"/>
    </row>
    <row r="583" spans="29:53">
      <c r="AC583" s="136"/>
      <c r="AD583" s="110">
        <v>2030</v>
      </c>
      <c r="AE583" s="137">
        <f>X222</f>
        <v>314.36493055897063</v>
      </c>
      <c r="AF583" s="138"/>
      <c r="AG583" s="88"/>
      <c r="AH583" s="88"/>
      <c r="AI583" s="88"/>
      <c r="AJ583" s="88"/>
      <c r="AK583" s="88"/>
      <c r="AL583" s="88"/>
      <c r="AM583" s="88"/>
      <c r="AN583" s="88"/>
      <c r="AO583" s="88"/>
      <c r="AP583" s="88"/>
      <c r="AQ583" s="88"/>
      <c r="AR583" s="88"/>
      <c r="AX583" s="88"/>
      <c r="AY583" s="88"/>
      <c r="AZ583" s="88"/>
      <c r="BA583" s="88"/>
    </row>
    <row r="584" spans="29:53">
      <c r="AC584" s="136"/>
      <c r="AD584" s="110">
        <v>2040</v>
      </c>
      <c r="AE584" s="137">
        <f>Y222</f>
        <v>408.59633752191746</v>
      </c>
      <c r="AF584" s="138"/>
      <c r="AG584" s="88"/>
      <c r="AH584" s="88"/>
      <c r="AI584" s="88"/>
      <c r="AJ584" s="88"/>
      <c r="AK584" s="88"/>
      <c r="AL584" s="88"/>
      <c r="AM584" s="88"/>
      <c r="AN584" s="88"/>
      <c r="AO584" s="88"/>
      <c r="AP584" s="88"/>
      <c r="AQ584" s="88"/>
      <c r="AR584" s="88"/>
      <c r="AX584" s="88"/>
      <c r="AY584" s="88"/>
      <c r="AZ584" s="88"/>
      <c r="BA584" s="88"/>
    </row>
    <row r="585" spans="29:53">
      <c r="AC585" s="136"/>
      <c r="AD585" s="111">
        <v>2050</v>
      </c>
      <c r="AE585" s="137">
        <f>Z222</f>
        <v>446.75461730638233</v>
      </c>
      <c r="AF585" s="138"/>
      <c r="AG585" s="88"/>
      <c r="AH585" s="88"/>
      <c r="AI585" s="88"/>
      <c r="AJ585" s="88"/>
      <c r="AK585" s="88"/>
      <c r="AL585" s="88"/>
      <c r="AM585" s="88"/>
      <c r="AN585" s="88"/>
      <c r="AO585" s="88"/>
      <c r="AP585" s="88"/>
      <c r="AQ585" s="88"/>
      <c r="AR585" s="88"/>
    </row>
    <row r="586" spans="29:53">
      <c r="AC586" s="136" t="str">
        <f>C223</f>
        <v>IIDTF</v>
      </c>
      <c r="AD586" s="110">
        <v>2015</v>
      </c>
      <c r="AE586" s="137">
        <f>U223</f>
        <v>0</v>
      </c>
      <c r="AF586" s="138"/>
      <c r="AG586" s="88"/>
      <c r="AH586" s="88"/>
      <c r="AI586" s="88"/>
      <c r="AJ586" s="88"/>
      <c r="AK586" s="88"/>
      <c r="AL586" s="88"/>
      <c r="AM586" s="88"/>
      <c r="AN586" s="88"/>
      <c r="AO586" s="88"/>
      <c r="AP586" s="88"/>
      <c r="AQ586" s="88"/>
      <c r="AR586" s="88"/>
      <c r="BA586" s="88"/>
    </row>
    <row r="587" spans="29:53">
      <c r="AC587" s="136"/>
      <c r="AD587" s="110">
        <v>2020</v>
      </c>
      <c r="AE587" s="137">
        <f>V223</f>
        <v>0</v>
      </c>
      <c r="AF587" s="138"/>
      <c r="AG587" s="88"/>
      <c r="AH587" s="88"/>
      <c r="AI587" s="88"/>
      <c r="AJ587" s="88"/>
      <c r="AK587" s="88"/>
      <c r="AL587" s="88"/>
      <c r="AM587" s="88"/>
      <c r="AN587" s="88"/>
      <c r="AO587" s="88"/>
      <c r="AP587" s="88"/>
      <c r="AQ587" s="88"/>
      <c r="AR587" s="88"/>
      <c r="AZ587" s="88"/>
      <c r="BA587" s="88"/>
    </row>
    <row r="588" spans="29:53">
      <c r="AC588" s="136"/>
      <c r="AD588" s="110">
        <v>2025</v>
      </c>
      <c r="AE588" s="137">
        <f>W223</f>
        <v>0</v>
      </c>
      <c r="AF588" s="138"/>
      <c r="AG588" s="88"/>
      <c r="AH588" s="88"/>
      <c r="AI588" s="88"/>
      <c r="AJ588" s="88"/>
      <c r="AK588" s="88"/>
      <c r="AL588" s="88"/>
      <c r="AM588" s="88"/>
      <c r="AN588" s="88"/>
      <c r="AO588" s="88"/>
      <c r="AP588" s="88"/>
      <c r="AQ588" s="88"/>
      <c r="AR588" s="88"/>
      <c r="AY588" s="88"/>
      <c r="AZ588" s="88"/>
      <c r="BA588" s="88"/>
    </row>
    <row r="589" spans="29:53">
      <c r="AC589" s="136"/>
      <c r="AD589" s="110">
        <v>2030</v>
      </c>
      <c r="AE589" s="137">
        <f>X223</f>
        <v>0</v>
      </c>
      <c r="AF589" s="138"/>
      <c r="AG589" s="88"/>
      <c r="AH589" s="88"/>
      <c r="AI589" s="88"/>
      <c r="AJ589" s="88"/>
      <c r="AK589" s="88"/>
      <c r="AL589" s="88"/>
      <c r="AM589" s="88"/>
      <c r="AN589" s="88"/>
      <c r="AO589" s="88"/>
      <c r="AP589" s="88"/>
      <c r="AQ589" s="88"/>
      <c r="AR589" s="88"/>
      <c r="AX589" s="88"/>
      <c r="AY589" s="88"/>
      <c r="AZ589" s="88"/>
      <c r="BA589" s="88"/>
    </row>
    <row r="590" spans="29:53">
      <c r="AC590" s="136"/>
      <c r="AD590" s="110">
        <v>2040</v>
      </c>
      <c r="AE590" s="137">
        <f>Y223</f>
        <v>0</v>
      </c>
      <c r="AF590" s="138"/>
      <c r="AG590" s="88"/>
      <c r="AH590" s="88"/>
      <c r="AI590" s="88"/>
      <c r="AJ590" s="88"/>
      <c r="AK590" s="88"/>
      <c r="AL590" s="88"/>
      <c r="AM590" s="88"/>
      <c r="AN590" s="88"/>
      <c r="AO590" s="88"/>
      <c r="AP590" s="88"/>
      <c r="AQ590" s="88"/>
      <c r="AR590" s="88"/>
      <c r="AX590" s="88"/>
      <c r="AY590" s="88"/>
      <c r="AZ590" s="88"/>
      <c r="BA590" s="88"/>
    </row>
    <row r="591" spans="29:53" ht="15" thickBot="1">
      <c r="AC591" s="140"/>
      <c r="AD591" s="141">
        <v>2050</v>
      </c>
      <c r="AE591" s="142">
        <f>Z223</f>
        <v>0</v>
      </c>
      <c r="AF591" s="143"/>
      <c r="AG591" s="88"/>
      <c r="AH591" s="88"/>
      <c r="AI591" s="88"/>
      <c r="AJ591" s="88"/>
      <c r="AK591" s="88"/>
      <c r="AL591" s="88"/>
      <c r="AM591" s="88"/>
      <c r="AN591" s="88"/>
      <c r="AO591" s="88"/>
      <c r="AP591" s="88"/>
      <c r="AQ591" s="88"/>
      <c r="AR591" s="88"/>
    </row>
    <row r="592" spans="29:53">
      <c r="AD592" s="88"/>
      <c r="AE592" s="88"/>
      <c r="AF592" s="88"/>
      <c r="AG592" s="88"/>
      <c r="AH592" s="88"/>
      <c r="AI592" s="88"/>
      <c r="AJ592" s="88"/>
      <c r="AK592" s="88"/>
      <c r="AL592" s="88"/>
      <c r="AM592" s="88"/>
      <c r="AN592" s="88"/>
      <c r="AO592" s="88"/>
      <c r="AP592" s="88"/>
      <c r="AQ592" s="88"/>
      <c r="AR592" s="88"/>
      <c r="BA592" s="88"/>
    </row>
    <row r="593" spans="30:53">
      <c r="AD593" s="88"/>
      <c r="AE593" s="88"/>
      <c r="AF593" s="88"/>
      <c r="AG593" s="88"/>
      <c r="AH593" s="88"/>
      <c r="AI593" s="88"/>
      <c r="AJ593" s="88"/>
      <c r="AK593" s="88"/>
      <c r="AL593" s="88"/>
      <c r="AM593" s="88"/>
      <c r="AN593" s="88"/>
      <c r="AO593" s="88"/>
      <c r="AP593" s="88"/>
      <c r="AQ593" s="88"/>
      <c r="AR593" s="88"/>
      <c r="AZ593" s="88"/>
      <c r="BA593" s="88"/>
    </row>
    <row r="594" spans="30:53">
      <c r="AD594" s="88"/>
      <c r="AE594" s="88"/>
      <c r="AF594" s="88"/>
      <c r="AG594" s="88"/>
      <c r="AH594" s="88"/>
      <c r="AI594" s="88"/>
      <c r="AJ594" s="88"/>
      <c r="AK594" s="88"/>
      <c r="AL594" s="88"/>
      <c r="AM594" s="88"/>
      <c r="AN594" s="88"/>
      <c r="AO594" s="88"/>
      <c r="AP594" s="88"/>
      <c r="AQ594" s="88"/>
      <c r="AR594" s="88"/>
      <c r="AY594" s="88"/>
      <c r="AZ594" s="88"/>
      <c r="BA594" s="88"/>
    </row>
    <row r="595" spans="30:53">
      <c r="AD595" s="88"/>
      <c r="AE595" s="88"/>
      <c r="AF595" s="88"/>
      <c r="AG595" s="88"/>
      <c r="AH595" s="88"/>
      <c r="AI595" s="88"/>
      <c r="AJ595" s="88"/>
      <c r="AK595" s="88"/>
      <c r="AL595" s="88"/>
      <c r="AM595" s="88"/>
      <c r="AN595" s="88"/>
      <c r="AO595" s="88"/>
      <c r="AP595" s="88"/>
      <c r="AQ595" s="88"/>
      <c r="AR595" s="88"/>
      <c r="AX595" s="88"/>
      <c r="AY595" s="88"/>
      <c r="AZ595" s="88"/>
      <c r="BA595" s="88"/>
    </row>
    <row r="596" spans="30:53">
      <c r="AD596" s="88"/>
      <c r="AE596" s="88"/>
      <c r="AF596" s="88"/>
      <c r="AG596" s="88"/>
      <c r="AH596" s="88"/>
      <c r="AI596" s="88"/>
      <c r="AJ596" s="88"/>
      <c r="AK596" s="88"/>
      <c r="AL596" s="88"/>
      <c r="AM596" s="88"/>
      <c r="AN596" s="88"/>
      <c r="AO596" s="88"/>
      <c r="AP596" s="88"/>
      <c r="AQ596" s="88"/>
      <c r="AR596" s="88"/>
      <c r="AX596" s="88"/>
      <c r="AY596" s="88"/>
      <c r="AZ596" s="88"/>
      <c r="BA596" s="88"/>
    </row>
    <row r="597" spans="30:53">
      <c r="AD597" s="88"/>
      <c r="AE597" s="88"/>
      <c r="AF597" s="88"/>
      <c r="AG597" s="88"/>
      <c r="AH597" s="88"/>
      <c r="AI597" s="88"/>
      <c r="AJ597" s="88"/>
      <c r="AK597" s="88"/>
      <c r="AL597" s="88"/>
      <c r="AM597" s="88"/>
      <c r="AN597" s="88"/>
      <c r="AO597" s="88"/>
      <c r="AP597" s="88"/>
      <c r="AQ597" s="88"/>
      <c r="AR597" s="88"/>
    </row>
    <row r="598" spans="30:53">
      <c r="AD598" s="88"/>
      <c r="AE598" s="88"/>
      <c r="AF598" s="88"/>
      <c r="AG598" s="88"/>
      <c r="AH598" s="88"/>
      <c r="AI598" s="88"/>
      <c r="AJ598" s="88"/>
      <c r="AK598" s="88"/>
      <c r="AL598" s="88"/>
      <c r="AM598" s="88"/>
      <c r="AN598" s="88"/>
      <c r="AO598" s="88"/>
      <c r="AP598" s="88"/>
      <c r="AQ598" s="88"/>
      <c r="AR598" s="88"/>
    </row>
    <row r="599" spans="30:53">
      <c r="AD599" s="88"/>
      <c r="AE599" s="88"/>
      <c r="AF599" s="88"/>
      <c r="AG599" s="88"/>
      <c r="AH599" s="88"/>
      <c r="AI599" s="88"/>
      <c r="AJ599" s="88"/>
      <c r="AK599" s="88"/>
      <c r="AL599" s="88"/>
      <c r="AM599" s="88"/>
      <c r="AN599" s="88"/>
      <c r="AO599" s="88"/>
      <c r="AP599" s="88"/>
      <c r="AQ599" s="88"/>
      <c r="AR599" s="88"/>
    </row>
    <row r="600" spans="30:53">
      <c r="AD600" s="88"/>
      <c r="AE600" s="88"/>
      <c r="AF600" s="88"/>
      <c r="AG600" s="88"/>
      <c r="AH600" s="88"/>
      <c r="AI600" s="88"/>
      <c r="AJ600" s="88"/>
      <c r="AK600" s="88"/>
      <c r="AL600" s="88"/>
      <c r="AM600" s="88"/>
      <c r="AN600" s="88"/>
      <c r="AO600" s="88"/>
      <c r="AP600" s="88"/>
      <c r="AQ600" s="88"/>
      <c r="AR600" s="88"/>
    </row>
    <row r="601" spans="30:53">
      <c r="AD601" s="88"/>
      <c r="AE601" s="88"/>
      <c r="AF601" s="88"/>
      <c r="AG601" s="88"/>
      <c r="AH601" s="88"/>
      <c r="AI601" s="88"/>
      <c r="AJ601" s="88"/>
      <c r="AK601" s="88"/>
      <c r="AL601" s="88"/>
      <c r="AM601" s="88"/>
      <c r="AN601" s="88"/>
      <c r="AO601" s="88"/>
      <c r="AP601" s="88"/>
      <c r="AQ601" s="88"/>
      <c r="AR601" s="88"/>
    </row>
    <row r="602" spans="30:53">
      <c r="AD602" s="88"/>
      <c r="AE602" s="88"/>
      <c r="AF602" s="88"/>
      <c r="AG602" s="88"/>
      <c r="AH602" s="88"/>
      <c r="AI602" s="88"/>
      <c r="AJ602" s="88"/>
      <c r="AK602" s="88"/>
      <c r="AL602" s="88"/>
      <c r="AM602" s="88"/>
      <c r="AN602" s="88"/>
      <c r="AO602" s="88"/>
      <c r="AP602" s="88"/>
      <c r="AQ602" s="88"/>
      <c r="AR602" s="88"/>
    </row>
    <row r="603" spans="30:53">
      <c r="AD603" s="88"/>
      <c r="AE603" s="88"/>
      <c r="AF603" s="88"/>
      <c r="AG603" s="88"/>
      <c r="AH603" s="88"/>
      <c r="AI603" s="88"/>
      <c r="AJ603" s="88"/>
      <c r="AK603" s="88"/>
      <c r="AL603" s="88"/>
      <c r="AM603" s="88"/>
      <c r="AN603" s="88"/>
      <c r="AO603" s="88"/>
      <c r="AP603" s="88"/>
      <c r="AQ603" s="88"/>
      <c r="AR603" s="88"/>
      <c r="AT603" s="88"/>
      <c r="AV603" s="91"/>
      <c r="AW603" s="88"/>
    </row>
    <row r="604" spans="30:53">
      <c r="AD604" s="88"/>
      <c r="AE604" s="88"/>
      <c r="AF604" s="88"/>
      <c r="AG604" s="88"/>
      <c r="AH604" s="88"/>
      <c r="AI604" s="88"/>
      <c r="AJ604" s="88"/>
      <c r="AK604" s="88"/>
      <c r="AL604" s="88"/>
      <c r="AM604" s="88"/>
      <c r="AN604" s="88"/>
      <c r="AO604" s="88"/>
      <c r="AP604" s="88"/>
      <c r="AQ604" s="88"/>
      <c r="AR604" s="88"/>
      <c r="AT604" s="88"/>
      <c r="AV604" s="91"/>
      <c r="AW604" s="88"/>
    </row>
    <row r="605" spans="30:53">
      <c r="AD605" s="88"/>
      <c r="AE605" s="88"/>
      <c r="AF605" s="88"/>
      <c r="AG605" s="88"/>
      <c r="AH605" s="88"/>
      <c r="AI605" s="88"/>
      <c r="AJ605" s="88"/>
      <c r="AK605" s="88"/>
      <c r="AL605" s="88"/>
      <c r="AM605" s="88"/>
      <c r="AN605" s="88"/>
      <c r="AO605" s="88"/>
      <c r="AP605" s="88"/>
      <c r="AQ605" s="88"/>
      <c r="AR605" s="88"/>
      <c r="AT605" s="88"/>
      <c r="AV605" s="91"/>
      <c r="AW605" s="88"/>
    </row>
    <row r="606" spans="30:53">
      <c r="AD606" s="88"/>
      <c r="AE606" s="88"/>
      <c r="AF606" s="88"/>
      <c r="AG606" s="88"/>
      <c r="AH606" s="88"/>
      <c r="AI606" s="88"/>
      <c r="AJ606" s="88"/>
      <c r="AK606" s="88"/>
      <c r="AL606" s="88"/>
      <c r="AM606" s="88"/>
      <c r="AN606" s="88"/>
      <c r="AO606" s="88"/>
      <c r="AP606" s="88"/>
      <c r="AQ606" s="88"/>
      <c r="AR606" s="88"/>
      <c r="AT606" s="88"/>
      <c r="AW606" s="88"/>
    </row>
    <row r="607" spans="30:53">
      <c r="AD607" s="88"/>
      <c r="AE607" s="88"/>
      <c r="AF607" s="88"/>
      <c r="AG607" s="88"/>
      <c r="AH607" s="88"/>
      <c r="AI607" s="88"/>
      <c r="AJ607" s="88"/>
      <c r="AK607" s="88"/>
      <c r="AL607" s="88"/>
      <c r="AM607" s="88"/>
      <c r="AN607" s="88"/>
      <c r="AO607" s="88"/>
      <c r="AP607" s="88"/>
      <c r="AQ607" s="88"/>
      <c r="AR607" s="88"/>
      <c r="AT607" s="88"/>
      <c r="AW607" s="88"/>
    </row>
    <row r="608" spans="30:53">
      <c r="AD608" s="88"/>
      <c r="AE608" s="88"/>
      <c r="AF608" s="88"/>
      <c r="AG608" s="88"/>
      <c r="AH608" s="88"/>
      <c r="AI608" s="88"/>
      <c r="AJ608" s="88"/>
      <c r="AK608" s="88"/>
      <c r="AL608" s="88"/>
      <c r="AM608" s="88"/>
      <c r="AN608" s="88"/>
      <c r="AO608" s="88"/>
      <c r="AP608" s="88"/>
      <c r="AQ608" s="88"/>
      <c r="AR608" s="88"/>
      <c r="AT608" s="88"/>
      <c r="AW608" s="88"/>
    </row>
    <row r="609" spans="30:49">
      <c r="AD609" s="88"/>
      <c r="AE609" s="88"/>
      <c r="AF609" s="88"/>
      <c r="AG609" s="88"/>
      <c r="AH609" s="88"/>
      <c r="AI609" s="88"/>
      <c r="AJ609" s="88"/>
      <c r="AK609" s="88"/>
      <c r="AL609" s="88"/>
      <c r="AM609" s="88"/>
      <c r="AN609" s="88"/>
      <c r="AO609" s="88"/>
      <c r="AP609" s="88"/>
      <c r="AQ609" s="88"/>
      <c r="AR609" s="88"/>
      <c r="AT609" s="88"/>
      <c r="AW609" s="88"/>
    </row>
    <row r="610" spans="30:49">
      <c r="AD610" s="88"/>
      <c r="AE610" s="88"/>
      <c r="AF610" s="88"/>
      <c r="AG610" s="88"/>
      <c r="AH610" s="88"/>
      <c r="AI610" s="88"/>
      <c r="AJ610" s="88"/>
      <c r="AK610" s="88"/>
      <c r="AL610" s="88"/>
      <c r="AM610" s="88"/>
      <c r="AN610" s="88"/>
      <c r="AO610" s="88"/>
      <c r="AP610" s="88"/>
      <c r="AQ610" s="88"/>
      <c r="AR610" s="88"/>
      <c r="AT610" s="88"/>
      <c r="AW610" s="88"/>
    </row>
    <row r="611" spans="30:49">
      <c r="AD611" s="88"/>
      <c r="AE611" s="88"/>
      <c r="AF611" s="88"/>
      <c r="AG611" s="88"/>
      <c r="AH611" s="88"/>
      <c r="AI611" s="88"/>
      <c r="AJ611" s="88"/>
      <c r="AK611" s="88"/>
      <c r="AL611" s="88"/>
      <c r="AM611" s="88"/>
      <c r="AN611" s="88"/>
      <c r="AO611" s="88"/>
      <c r="AP611" s="88"/>
      <c r="AQ611" s="88"/>
      <c r="AR611" s="88"/>
      <c r="AT611" s="88"/>
      <c r="AW611" s="88"/>
    </row>
    <row r="612" spans="30:49">
      <c r="AD612" s="88"/>
      <c r="AE612" s="88"/>
      <c r="AF612" s="88"/>
      <c r="AG612" s="88"/>
      <c r="AH612" s="88"/>
      <c r="AI612" s="88"/>
      <c r="AJ612" s="88"/>
      <c r="AK612" s="88"/>
      <c r="AL612" s="88"/>
      <c r="AM612" s="88"/>
      <c r="AN612" s="88"/>
      <c r="AO612" s="88"/>
      <c r="AP612" s="88"/>
      <c r="AQ612" s="88"/>
      <c r="AR612" s="88"/>
      <c r="AT612" s="88"/>
      <c r="AW612" s="88"/>
    </row>
    <row r="613" spans="30:49">
      <c r="AD613" s="88"/>
      <c r="AE613" s="88"/>
      <c r="AF613" s="88"/>
      <c r="AG613" s="88"/>
      <c r="AH613" s="88"/>
      <c r="AI613" s="88"/>
      <c r="AJ613" s="88"/>
      <c r="AK613" s="88"/>
      <c r="AL613" s="88"/>
      <c r="AM613" s="88"/>
      <c r="AN613" s="88"/>
      <c r="AO613" s="88"/>
      <c r="AP613" s="88"/>
      <c r="AQ613" s="88"/>
      <c r="AR613" s="88"/>
      <c r="AT613" s="88"/>
      <c r="AW613" s="88"/>
    </row>
    <row r="614" spans="30:49">
      <c r="AD614" s="88"/>
      <c r="AE614" s="88"/>
      <c r="AF614" s="88"/>
      <c r="AG614" s="88"/>
      <c r="AH614" s="88"/>
      <c r="AI614" s="88"/>
      <c r="AJ614" s="88"/>
      <c r="AK614" s="88"/>
      <c r="AL614" s="88"/>
      <c r="AM614" s="88"/>
      <c r="AN614" s="88"/>
      <c r="AO614" s="88"/>
      <c r="AP614" s="88"/>
      <c r="AQ614" s="88"/>
      <c r="AR614" s="88"/>
      <c r="AT614" s="88"/>
      <c r="AW614" s="88"/>
    </row>
    <row r="615" spans="30:49">
      <c r="AD615" s="88"/>
      <c r="AE615" s="88"/>
      <c r="AF615" s="88"/>
      <c r="AG615" s="88"/>
      <c r="AH615" s="88"/>
      <c r="AI615" s="88"/>
      <c r="AJ615" s="88"/>
      <c r="AK615" s="88"/>
      <c r="AL615" s="88"/>
      <c r="AM615" s="88"/>
      <c r="AN615" s="88"/>
      <c r="AO615" s="88"/>
      <c r="AP615" s="88"/>
      <c r="AQ615" s="88"/>
      <c r="AR615" s="88"/>
      <c r="AT615" s="88"/>
      <c r="AW615" s="88"/>
    </row>
    <row r="616" spans="30:49">
      <c r="AD616" s="88"/>
      <c r="AE616" s="88"/>
      <c r="AF616" s="88"/>
      <c r="AG616" s="88"/>
      <c r="AH616" s="88"/>
      <c r="AI616" s="88"/>
      <c r="AJ616" s="88"/>
      <c r="AK616" s="88"/>
      <c r="AL616" s="88"/>
      <c r="AM616" s="88"/>
      <c r="AN616" s="88"/>
      <c r="AO616" s="88"/>
      <c r="AP616" s="88"/>
      <c r="AQ616" s="88"/>
      <c r="AR616" s="88"/>
      <c r="AT616" s="88"/>
      <c r="AW616" s="88"/>
    </row>
    <row r="617" spans="30:49">
      <c r="AD617" s="88"/>
      <c r="AE617" s="88"/>
      <c r="AF617" s="88"/>
      <c r="AG617" s="88"/>
      <c r="AH617" s="88"/>
      <c r="AI617" s="88"/>
      <c r="AJ617" s="88"/>
      <c r="AK617" s="88"/>
      <c r="AL617" s="88"/>
      <c r="AM617" s="88"/>
      <c r="AN617" s="88"/>
      <c r="AO617" s="88"/>
      <c r="AP617" s="88"/>
      <c r="AQ617" s="88"/>
      <c r="AR617" s="88"/>
      <c r="AT617" s="88"/>
      <c r="AW617" s="88"/>
    </row>
    <row r="618" spans="30:49">
      <c r="AD618" s="88"/>
      <c r="AE618" s="88"/>
      <c r="AF618" s="88"/>
      <c r="AG618" s="88"/>
      <c r="AH618" s="88"/>
      <c r="AI618" s="88"/>
      <c r="AJ618" s="88"/>
      <c r="AK618" s="88"/>
      <c r="AL618" s="88"/>
      <c r="AM618" s="88"/>
      <c r="AN618" s="88"/>
      <c r="AO618" s="88"/>
      <c r="AP618" s="88"/>
      <c r="AQ618" s="88"/>
      <c r="AR618" s="88"/>
      <c r="AT618" s="88"/>
      <c r="AW618" s="88"/>
    </row>
    <row r="619" spans="30:49">
      <c r="AD619" s="88"/>
      <c r="AE619" s="88"/>
      <c r="AF619" s="88"/>
      <c r="AG619" s="88"/>
      <c r="AH619" s="88"/>
      <c r="AI619" s="88"/>
      <c r="AJ619" s="88"/>
      <c r="AK619" s="88"/>
      <c r="AL619" s="88"/>
      <c r="AM619" s="88"/>
      <c r="AN619" s="88"/>
      <c r="AO619" s="88"/>
      <c r="AP619" s="88"/>
      <c r="AQ619" s="88"/>
      <c r="AR619" s="88"/>
      <c r="AT619" s="88"/>
      <c r="AW619" s="88"/>
    </row>
    <row r="620" spans="30:49">
      <c r="AD620" s="88"/>
      <c r="AE620" s="88"/>
      <c r="AF620" s="88"/>
      <c r="AG620" s="88"/>
      <c r="AH620" s="88"/>
      <c r="AI620" s="88"/>
      <c r="AJ620" s="88"/>
      <c r="AK620" s="88"/>
      <c r="AL620" s="88"/>
      <c r="AM620" s="88"/>
      <c r="AN620" s="88"/>
      <c r="AO620" s="88"/>
      <c r="AP620" s="88"/>
      <c r="AQ620" s="88"/>
      <c r="AR620" s="88"/>
      <c r="AT620" s="88"/>
      <c r="AW620" s="88"/>
    </row>
    <row r="621" spans="30:49">
      <c r="AD621" s="88"/>
      <c r="AE621" s="88"/>
      <c r="AF621" s="88"/>
      <c r="AG621" s="88"/>
      <c r="AH621" s="88"/>
      <c r="AI621" s="88"/>
      <c r="AJ621" s="88"/>
      <c r="AK621" s="88"/>
      <c r="AL621" s="88"/>
      <c r="AM621" s="88"/>
      <c r="AN621" s="88"/>
      <c r="AO621" s="88"/>
      <c r="AP621" s="88"/>
      <c r="AQ621" s="88"/>
      <c r="AR621" s="88"/>
      <c r="AW621" s="88"/>
    </row>
    <row r="622" spans="30:49">
      <c r="AD622" s="88"/>
      <c r="AE622" s="88"/>
      <c r="AF622" s="88"/>
      <c r="AG622" s="88"/>
      <c r="AH622" s="88"/>
      <c r="AI622" s="88"/>
      <c r="AJ622" s="88"/>
      <c r="AK622" s="88"/>
      <c r="AL622" s="88"/>
      <c r="AM622" s="88"/>
      <c r="AN622" s="88"/>
      <c r="AO622" s="88"/>
      <c r="AP622" s="88"/>
      <c r="AQ622" s="88"/>
      <c r="AR622" s="88"/>
      <c r="AW622" s="88"/>
    </row>
    <row r="623" spans="30:49">
      <c r="AD623" s="88"/>
      <c r="AE623" s="88"/>
      <c r="AF623" s="88"/>
      <c r="AG623" s="88"/>
      <c r="AH623" s="88"/>
      <c r="AI623" s="88"/>
      <c r="AJ623" s="88"/>
      <c r="AK623" s="88"/>
      <c r="AL623" s="88"/>
      <c r="AM623" s="88"/>
      <c r="AN623" s="88"/>
      <c r="AO623" s="88"/>
      <c r="AP623" s="88"/>
      <c r="AQ623" s="88"/>
      <c r="AR623" s="88"/>
      <c r="AW623" s="88"/>
    </row>
    <row r="624" spans="30:49">
      <c r="AD624" s="88"/>
      <c r="AE624" s="88"/>
      <c r="AF624" s="88"/>
      <c r="AG624" s="88"/>
      <c r="AH624" s="88"/>
      <c r="AI624" s="88"/>
      <c r="AJ624" s="88"/>
      <c r="AK624" s="88"/>
      <c r="AL624" s="88"/>
      <c r="AM624" s="88"/>
      <c r="AN624" s="88"/>
      <c r="AO624" s="88"/>
      <c r="AP624" s="88"/>
      <c r="AQ624" s="88"/>
      <c r="AR624" s="88"/>
      <c r="AW624" s="88"/>
    </row>
    <row r="625" spans="30:49">
      <c r="AD625" s="88"/>
      <c r="AE625" s="88"/>
      <c r="AF625" s="88"/>
      <c r="AG625" s="88"/>
      <c r="AH625" s="88"/>
      <c r="AI625" s="88"/>
      <c r="AJ625" s="88"/>
      <c r="AK625" s="88"/>
      <c r="AL625" s="88"/>
      <c r="AM625" s="88"/>
      <c r="AN625" s="88"/>
      <c r="AO625" s="88"/>
      <c r="AP625" s="88"/>
      <c r="AQ625" s="88"/>
      <c r="AR625" s="88"/>
      <c r="AW625" s="88"/>
    </row>
    <row r="626" spans="30:49">
      <c r="AD626" s="88"/>
      <c r="AE626" s="88"/>
      <c r="AF626" s="88"/>
      <c r="AG626" s="88"/>
      <c r="AH626" s="88"/>
      <c r="AI626" s="88"/>
      <c r="AJ626" s="88"/>
      <c r="AK626" s="88"/>
      <c r="AL626" s="88"/>
      <c r="AM626" s="88"/>
      <c r="AN626" s="88"/>
      <c r="AO626" s="88"/>
      <c r="AP626" s="88"/>
      <c r="AQ626" s="88"/>
      <c r="AR626" s="88"/>
      <c r="AW626" s="88"/>
    </row>
    <row r="627" spans="30:49">
      <c r="AD627" s="88"/>
      <c r="AE627" s="88"/>
      <c r="AF627" s="88"/>
      <c r="AG627" s="88"/>
      <c r="AH627" s="88"/>
      <c r="AI627" s="88"/>
      <c r="AJ627" s="88"/>
      <c r="AK627" s="88"/>
      <c r="AL627" s="88"/>
      <c r="AM627" s="88"/>
      <c r="AN627" s="88"/>
      <c r="AO627" s="88"/>
      <c r="AP627" s="88"/>
      <c r="AQ627" s="88"/>
      <c r="AR627" s="88"/>
      <c r="AW627" s="88"/>
    </row>
    <row r="628" spans="30:49">
      <c r="AD628" s="88"/>
      <c r="AE628" s="88"/>
      <c r="AF628" s="88"/>
      <c r="AG628" s="88"/>
      <c r="AH628" s="88"/>
      <c r="AI628" s="88"/>
      <c r="AJ628" s="88"/>
      <c r="AK628" s="88"/>
      <c r="AL628" s="88"/>
      <c r="AM628" s="88"/>
      <c r="AN628" s="88"/>
      <c r="AO628" s="88"/>
      <c r="AP628" s="88"/>
      <c r="AQ628" s="88"/>
      <c r="AR628" s="88"/>
      <c r="AW628" s="88"/>
    </row>
    <row r="629" spans="30:49">
      <c r="AD629" s="88"/>
      <c r="AE629" s="88"/>
      <c r="AF629" s="88"/>
      <c r="AG629" s="88"/>
      <c r="AH629" s="88"/>
      <c r="AI629" s="88"/>
      <c r="AJ629" s="88"/>
      <c r="AK629" s="88"/>
      <c r="AL629" s="88"/>
      <c r="AM629" s="88"/>
      <c r="AN629" s="88"/>
      <c r="AO629" s="88"/>
      <c r="AP629" s="88"/>
      <c r="AQ629" s="88"/>
      <c r="AR629" s="88"/>
      <c r="AW629" s="88"/>
    </row>
    <row r="630" spans="30:49">
      <c r="AD630" s="88"/>
      <c r="AE630" s="88"/>
      <c r="AF630" s="88"/>
      <c r="AG630" s="88"/>
      <c r="AH630" s="88"/>
      <c r="AI630" s="88"/>
      <c r="AJ630" s="88"/>
      <c r="AK630" s="88"/>
      <c r="AL630" s="88"/>
      <c r="AM630" s="88"/>
      <c r="AN630" s="88"/>
      <c r="AO630" s="88"/>
      <c r="AP630" s="88"/>
      <c r="AQ630" s="88"/>
      <c r="AR630" s="88"/>
      <c r="AW630" s="88"/>
    </row>
    <row r="631" spans="30:49">
      <c r="AD631" s="88"/>
      <c r="AE631" s="88"/>
      <c r="AF631" s="88"/>
      <c r="AG631" s="88"/>
      <c r="AH631" s="88"/>
      <c r="AI631" s="88"/>
      <c r="AJ631" s="88"/>
      <c r="AK631" s="88"/>
      <c r="AL631" s="88"/>
      <c r="AM631" s="88"/>
      <c r="AN631" s="88"/>
      <c r="AO631" s="88"/>
      <c r="AP631" s="88"/>
      <c r="AQ631" s="88"/>
      <c r="AR631" s="88"/>
      <c r="AW631" s="88"/>
    </row>
    <row r="632" spans="30:49">
      <c r="AD632" s="88"/>
      <c r="AE632" s="88"/>
      <c r="AF632" s="88"/>
      <c r="AG632" s="88"/>
      <c r="AH632" s="88"/>
      <c r="AI632" s="88"/>
      <c r="AJ632" s="88"/>
      <c r="AK632" s="88"/>
      <c r="AL632" s="88"/>
      <c r="AM632" s="88"/>
      <c r="AN632" s="88"/>
      <c r="AO632" s="88"/>
      <c r="AP632" s="88"/>
      <c r="AQ632" s="88"/>
      <c r="AR632" s="88"/>
      <c r="AW632" s="88"/>
    </row>
    <row r="633" spans="30:49">
      <c r="AD633" s="88"/>
      <c r="AE633" s="88"/>
      <c r="AF633" s="88"/>
      <c r="AG633" s="88"/>
      <c r="AH633" s="88"/>
      <c r="AI633" s="88"/>
      <c r="AJ633" s="88"/>
      <c r="AK633" s="88"/>
      <c r="AL633" s="88"/>
      <c r="AM633" s="88"/>
      <c r="AN633" s="88"/>
      <c r="AO633" s="88"/>
      <c r="AP633" s="88"/>
      <c r="AQ633" s="88"/>
      <c r="AR633" s="88"/>
      <c r="AW633" s="88"/>
    </row>
    <row r="634" spans="30:49">
      <c r="AD634" s="88"/>
      <c r="AE634" s="88"/>
      <c r="AF634" s="88"/>
      <c r="AG634" s="88"/>
      <c r="AH634" s="88"/>
      <c r="AI634" s="88"/>
      <c r="AJ634" s="88"/>
      <c r="AK634" s="88"/>
      <c r="AL634" s="88"/>
      <c r="AM634" s="88"/>
      <c r="AN634" s="88"/>
      <c r="AO634" s="88"/>
      <c r="AP634" s="88"/>
      <c r="AQ634" s="88"/>
      <c r="AR634" s="88"/>
      <c r="AW634" s="88"/>
    </row>
    <row r="635" spans="30:49">
      <c r="AD635" s="88"/>
      <c r="AE635" s="88"/>
      <c r="AF635" s="88"/>
      <c r="AG635" s="88"/>
      <c r="AH635" s="88"/>
      <c r="AI635" s="88"/>
      <c r="AJ635" s="88"/>
      <c r="AK635" s="88"/>
      <c r="AL635" s="88"/>
      <c r="AM635" s="88"/>
      <c r="AN635" s="88"/>
      <c r="AO635" s="88"/>
      <c r="AP635" s="88"/>
      <c r="AQ635" s="88"/>
      <c r="AR635" s="88"/>
      <c r="AW635" s="88"/>
    </row>
    <row r="636" spans="30:49">
      <c r="AD636" s="88"/>
      <c r="AE636" s="88"/>
      <c r="AF636" s="88"/>
      <c r="AG636" s="88"/>
      <c r="AH636" s="88"/>
      <c r="AI636" s="88"/>
      <c r="AJ636" s="88"/>
      <c r="AK636" s="88"/>
      <c r="AL636" s="88"/>
      <c r="AM636" s="88"/>
      <c r="AN636" s="88"/>
      <c r="AO636" s="88"/>
      <c r="AP636" s="88"/>
      <c r="AQ636" s="88"/>
      <c r="AR636" s="88"/>
      <c r="AW636" s="88"/>
    </row>
    <row r="637" spans="30:49">
      <c r="AD637" s="88"/>
      <c r="AE637" s="88"/>
      <c r="AF637" s="88"/>
      <c r="AG637" s="88"/>
      <c r="AH637" s="88"/>
      <c r="AI637" s="88"/>
      <c r="AJ637" s="88"/>
      <c r="AK637" s="88"/>
      <c r="AL637" s="88"/>
      <c r="AM637" s="88"/>
      <c r="AN637" s="88"/>
      <c r="AO637" s="88"/>
      <c r="AP637" s="88"/>
      <c r="AQ637" s="88"/>
      <c r="AR637" s="88"/>
      <c r="AW637" s="88"/>
    </row>
    <row r="638" spans="30:49">
      <c r="AD638" s="88"/>
      <c r="AE638" s="88"/>
      <c r="AF638" s="88"/>
      <c r="AG638" s="88"/>
      <c r="AH638" s="88"/>
      <c r="AI638" s="88"/>
      <c r="AJ638" s="88"/>
      <c r="AK638" s="88"/>
      <c r="AL638" s="88"/>
      <c r="AM638" s="88"/>
      <c r="AN638" s="88"/>
      <c r="AO638" s="88"/>
      <c r="AP638" s="88"/>
      <c r="AQ638" s="88"/>
      <c r="AR638" s="88"/>
      <c r="AW638" s="88"/>
    </row>
    <row r="639" spans="30:49">
      <c r="AD639" s="88"/>
      <c r="AE639" s="88"/>
      <c r="AF639" s="88"/>
      <c r="AG639" s="88"/>
      <c r="AH639" s="88"/>
      <c r="AI639" s="88"/>
      <c r="AJ639" s="88"/>
      <c r="AK639" s="88"/>
      <c r="AL639" s="88"/>
      <c r="AM639" s="88"/>
      <c r="AN639" s="88"/>
      <c r="AO639" s="88"/>
      <c r="AP639" s="88"/>
      <c r="AQ639" s="88"/>
      <c r="AR639" s="88"/>
      <c r="AW639" s="88"/>
    </row>
    <row r="640" spans="30:49">
      <c r="AD640" s="88"/>
      <c r="AE640" s="88"/>
      <c r="AF640" s="88"/>
      <c r="AG640" s="88"/>
      <c r="AH640" s="88"/>
      <c r="AI640" s="88"/>
      <c r="AJ640" s="88"/>
      <c r="AK640" s="88"/>
      <c r="AL640" s="88"/>
      <c r="AM640" s="88"/>
      <c r="AN640" s="88"/>
      <c r="AO640" s="88"/>
      <c r="AP640" s="88"/>
      <c r="AQ640" s="88"/>
      <c r="AR640" s="88"/>
      <c r="AW640" s="88"/>
    </row>
    <row r="641" spans="30:49">
      <c r="AD641" s="88"/>
      <c r="AE641" s="88"/>
      <c r="AF641" s="88"/>
      <c r="AG641" s="88"/>
      <c r="AH641" s="88"/>
      <c r="AI641" s="88"/>
      <c r="AJ641" s="88"/>
      <c r="AK641" s="88"/>
      <c r="AL641" s="88"/>
      <c r="AM641" s="88"/>
      <c r="AN641" s="88"/>
      <c r="AO641" s="88"/>
      <c r="AP641" s="88"/>
      <c r="AQ641" s="88"/>
      <c r="AR641" s="88"/>
      <c r="AW641" s="88"/>
    </row>
    <row r="642" spans="30:49">
      <c r="AD642" s="88"/>
      <c r="AE642" s="88"/>
      <c r="AF642" s="88"/>
      <c r="AG642" s="88"/>
      <c r="AH642" s="88"/>
      <c r="AI642" s="88"/>
      <c r="AJ642" s="88"/>
      <c r="AK642" s="88"/>
      <c r="AL642" s="88"/>
      <c r="AM642" s="88"/>
      <c r="AN642" s="88"/>
      <c r="AO642" s="88"/>
      <c r="AP642" s="88"/>
      <c r="AQ642" s="88"/>
      <c r="AR642" s="88"/>
      <c r="AW642" s="88"/>
    </row>
    <row r="643" spans="30:49">
      <c r="AD643" s="88"/>
      <c r="AE643" s="88"/>
      <c r="AF643" s="88"/>
      <c r="AG643" s="88"/>
      <c r="AH643" s="88"/>
      <c r="AI643" s="88"/>
      <c r="AJ643" s="88"/>
      <c r="AK643" s="88"/>
      <c r="AL643" s="88"/>
      <c r="AM643" s="88"/>
      <c r="AN643" s="88"/>
      <c r="AO643" s="88"/>
      <c r="AP643" s="88"/>
      <c r="AQ643" s="88"/>
      <c r="AR643" s="88"/>
      <c r="AW643" s="88"/>
    </row>
    <row r="644" spans="30:49">
      <c r="AD644" s="88"/>
      <c r="AE644" s="88"/>
      <c r="AF644" s="88"/>
      <c r="AG644" s="88"/>
      <c r="AH644" s="88"/>
      <c r="AI644" s="88"/>
      <c r="AJ644" s="88"/>
      <c r="AK644" s="88"/>
      <c r="AL644" s="88"/>
      <c r="AM644" s="88"/>
      <c r="AN644" s="88"/>
      <c r="AO644" s="88"/>
      <c r="AP644" s="88"/>
      <c r="AQ644" s="88"/>
      <c r="AR644" s="88"/>
      <c r="AW644" s="88"/>
    </row>
    <row r="645" spans="30:49">
      <c r="AD645" s="88"/>
      <c r="AE645" s="88"/>
      <c r="AF645" s="88"/>
      <c r="AG645" s="88"/>
      <c r="AH645" s="88"/>
      <c r="AI645" s="88"/>
      <c r="AJ645" s="88"/>
      <c r="AK645" s="88"/>
      <c r="AL645" s="88"/>
      <c r="AM645" s="88"/>
      <c r="AN645" s="88"/>
      <c r="AO645" s="88"/>
      <c r="AP645" s="88"/>
      <c r="AQ645" s="88"/>
      <c r="AR645" s="88"/>
      <c r="AW645" s="88"/>
    </row>
    <row r="646" spans="30:49">
      <c r="AD646" s="88"/>
      <c r="AE646" s="88"/>
      <c r="AF646" s="88"/>
      <c r="AG646" s="88"/>
      <c r="AH646" s="88"/>
      <c r="AI646" s="88"/>
      <c r="AJ646" s="88"/>
      <c r="AK646" s="88"/>
      <c r="AL646" s="88"/>
      <c r="AM646" s="88"/>
      <c r="AN646" s="88"/>
      <c r="AO646" s="88"/>
      <c r="AP646" s="88"/>
      <c r="AQ646" s="88"/>
      <c r="AR646" s="88"/>
      <c r="AW646" s="88"/>
    </row>
    <row r="647" spans="30:49">
      <c r="AD647" s="88"/>
      <c r="AE647" s="88"/>
      <c r="AF647" s="88"/>
      <c r="AG647" s="88"/>
      <c r="AH647" s="88"/>
      <c r="AI647" s="88"/>
      <c r="AJ647" s="88"/>
      <c r="AK647" s="88"/>
      <c r="AL647" s="88"/>
      <c r="AM647" s="88"/>
      <c r="AN647" s="88"/>
      <c r="AO647" s="88"/>
      <c r="AP647" s="88"/>
      <c r="AQ647" s="88"/>
      <c r="AR647" s="88"/>
      <c r="AW647" s="88"/>
    </row>
    <row r="648" spans="30:49">
      <c r="AD648" s="88"/>
      <c r="AE648" s="88"/>
      <c r="AF648" s="88"/>
      <c r="AG648" s="88"/>
      <c r="AH648" s="88"/>
      <c r="AI648" s="88"/>
      <c r="AJ648" s="88"/>
      <c r="AK648" s="88"/>
      <c r="AL648" s="88"/>
      <c r="AM648" s="88"/>
      <c r="AN648" s="88"/>
      <c r="AO648" s="88"/>
      <c r="AP648" s="88"/>
      <c r="AQ648" s="88"/>
      <c r="AR648" s="88"/>
      <c r="AW648" s="88"/>
    </row>
    <row r="649" spans="30:49">
      <c r="AD649" s="88"/>
      <c r="AE649" s="88"/>
      <c r="AF649" s="88"/>
      <c r="AG649" s="88"/>
      <c r="AH649" s="88"/>
      <c r="AI649" s="88"/>
      <c r="AJ649" s="88"/>
      <c r="AK649" s="88"/>
      <c r="AL649" s="88"/>
      <c r="AM649" s="88"/>
      <c r="AN649" s="88"/>
      <c r="AO649" s="88"/>
      <c r="AP649" s="88"/>
      <c r="AQ649" s="88"/>
      <c r="AR649" s="88"/>
      <c r="AW649" s="88"/>
    </row>
    <row r="650" spans="30:49">
      <c r="AD650" s="88"/>
      <c r="AE650" s="88"/>
      <c r="AF650" s="88"/>
      <c r="AG650" s="88"/>
      <c r="AH650" s="88"/>
      <c r="AI650" s="88"/>
      <c r="AJ650" s="88"/>
      <c r="AK650" s="88"/>
      <c r="AL650" s="88"/>
      <c r="AM650" s="88"/>
      <c r="AN650" s="88"/>
      <c r="AO650" s="88"/>
      <c r="AP650" s="88"/>
      <c r="AQ650" s="88"/>
      <c r="AR650" s="88"/>
      <c r="AW650" s="88"/>
    </row>
    <row r="651" spans="30:49">
      <c r="AD651" s="88"/>
      <c r="AE651" s="88"/>
      <c r="AF651" s="88"/>
      <c r="AG651" s="88"/>
      <c r="AH651" s="88"/>
      <c r="AI651" s="88"/>
      <c r="AJ651" s="88"/>
      <c r="AK651" s="88"/>
      <c r="AL651" s="88"/>
      <c r="AM651" s="88"/>
      <c r="AN651" s="88"/>
      <c r="AO651" s="88"/>
      <c r="AP651" s="88"/>
      <c r="AQ651" s="88"/>
      <c r="AR651" s="88"/>
      <c r="AW651" s="88"/>
    </row>
    <row r="652" spans="30:49">
      <c r="AD652" s="88"/>
      <c r="AE652" s="88"/>
      <c r="AF652" s="88"/>
      <c r="AG652" s="88"/>
      <c r="AH652" s="88"/>
      <c r="AI652" s="88"/>
      <c r="AJ652" s="88"/>
      <c r="AK652" s="88"/>
      <c r="AL652" s="88"/>
      <c r="AM652" s="88"/>
      <c r="AN652" s="88"/>
      <c r="AO652" s="88"/>
      <c r="AP652" s="88"/>
      <c r="AQ652" s="88"/>
      <c r="AR652" s="88"/>
      <c r="AW652" s="88"/>
    </row>
    <row r="653" spans="30:49">
      <c r="AD653" s="88"/>
      <c r="AE653" s="88"/>
      <c r="AF653" s="88"/>
      <c r="AG653" s="88"/>
      <c r="AH653" s="88"/>
      <c r="AI653" s="88"/>
      <c r="AJ653" s="88"/>
      <c r="AK653" s="88"/>
      <c r="AL653" s="88"/>
      <c r="AM653" s="88"/>
      <c r="AN653" s="88"/>
      <c r="AO653" s="88"/>
      <c r="AP653" s="88"/>
      <c r="AQ653" s="88"/>
      <c r="AR653" s="88"/>
      <c r="AW653" s="88"/>
    </row>
    <row r="654" spans="30:49">
      <c r="AD654" s="88"/>
      <c r="AE654" s="88"/>
      <c r="AF654" s="88"/>
      <c r="AG654" s="88"/>
      <c r="AH654" s="88"/>
      <c r="AI654" s="88"/>
      <c r="AJ654" s="88"/>
      <c r="AK654" s="88"/>
      <c r="AL654" s="88"/>
      <c r="AM654" s="88"/>
      <c r="AN654" s="88"/>
      <c r="AO654" s="88"/>
      <c r="AP654" s="88"/>
      <c r="AQ654" s="88"/>
      <c r="AR654" s="88"/>
      <c r="AW654" s="88"/>
    </row>
    <row r="655" spans="30:49">
      <c r="AD655" s="88"/>
      <c r="AE655" s="88"/>
      <c r="AF655" s="88"/>
      <c r="AG655" s="88"/>
      <c r="AH655" s="88"/>
      <c r="AI655" s="88"/>
      <c r="AJ655" s="88"/>
      <c r="AK655" s="88"/>
      <c r="AL655" s="88"/>
      <c r="AM655" s="88"/>
      <c r="AN655" s="88"/>
      <c r="AO655" s="88"/>
      <c r="AP655" s="88"/>
      <c r="AQ655" s="88"/>
      <c r="AR655" s="88"/>
      <c r="AW655" s="88"/>
    </row>
    <row r="656" spans="30:49">
      <c r="AD656" s="88"/>
      <c r="AE656" s="88"/>
      <c r="AF656" s="88"/>
      <c r="AG656" s="88"/>
      <c r="AH656" s="88"/>
      <c r="AI656" s="88"/>
      <c r="AJ656" s="88"/>
      <c r="AK656" s="88"/>
      <c r="AL656" s="88"/>
      <c r="AM656" s="88"/>
      <c r="AN656" s="88"/>
      <c r="AO656" s="88"/>
      <c r="AP656" s="88"/>
      <c r="AQ656" s="88"/>
      <c r="AR656" s="88"/>
      <c r="AW656" s="88"/>
    </row>
    <row r="657" spans="30:49">
      <c r="AD657" s="88"/>
      <c r="AE657" s="88"/>
      <c r="AF657" s="88"/>
      <c r="AG657" s="88"/>
      <c r="AH657" s="88"/>
      <c r="AI657" s="88"/>
      <c r="AJ657" s="88"/>
      <c r="AK657" s="88"/>
      <c r="AL657" s="88"/>
      <c r="AM657" s="88"/>
      <c r="AN657" s="88"/>
      <c r="AO657" s="88"/>
      <c r="AP657" s="88"/>
      <c r="AQ657" s="88"/>
      <c r="AR657" s="88"/>
      <c r="AW657" s="88"/>
    </row>
    <row r="658" spans="30:49">
      <c r="AD658" s="88"/>
      <c r="AE658" s="88"/>
      <c r="AF658" s="88"/>
      <c r="AG658" s="88"/>
      <c r="AH658" s="88"/>
      <c r="AI658" s="88"/>
      <c r="AJ658" s="88"/>
      <c r="AK658" s="88"/>
      <c r="AL658" s="88"/>
      <c r="AM658" s="88"/>
      <c r="AN658" s="88"/>
      <c r="AO658" s="88"/>
      <c r="AP658" s="88"/>
      <c r="AQ658" s="88"/>
      <c r="AR658" s="88"/>
      <c r="AW658" s="88"/>
    </row>
    <row r="659" spans="30:49">
      <c r="AD659" s="88"/>
      <c r="AE659" s="88"/>
      <c r="AF659" s="88"/>
      <c r="AG659" s="88"/>
      <c r="AH659" s="88"/>
      <c r="AI659" s="88"/>
      <c r="AJ659" s="88"/>
      <c r="AK659" s="88"/>
      <c r="AL659" s="88"/>
      <c r="AM659" s="88"/>
      <c r="AN659" s="88"/>
      <c r="AO659" s="88"/>
      <c r="AP659" s="88"/>
      <c r="AQ659" s="88"/>
      <c r="AR659" s="88"/>
      <c r="AW659" s="88"/>
    </row>
    <row r="660" spans="30:49">
      <c r="AD660" s="88"/>
      <c r="AE660" s="88"/>
      <c r="AF660" s="88"/>
      <c r="AG660" s="88"/>
      <c r="AH660" s="88"/>
      <c r="AI660" s="88"/>
      <c r="AJ660" s="88"/>
      <c r="AK660" s="88"/>
      <c r="AL660" s="88"/>
      <c r="AM660" s="88"/>
      <c r="AN660" s="88"/>
      <c r="AO660" s="88"/>
      <c r="AP660" s="88"/>
      <c r="AQ660" s="88"/>
      <c r="AR660" s="88"/>
      <c r="AW660" s="88"/>
    </row>
    <row r="661" spans="30:49">
      <c r="AD661" s="88"/>
      <c r="AE661" s="88"/>
      <c r="AF661" s="88"/>
      <c r="AG661" s="88"/>
      <c r="AH661" s="88"/>
      <c r="AI661" s="88"/>
      <c r="AJ661" s="88"/>
      <c r="AK661" s="88"/>
      <c r="AL661" s="88"/>
      <c r="AM661" s="88"/>
      <c r="AN661" s="88"/>
      <c r="AO661" s="88"/>
      <c r="AP661" s="88"/>
      <c r="AQ661" s="88"/>
      <c r="AR661" s="88"/>
      <c r="AW661" s="88"/>
    </row>
    <row r="662" spans="30:49">
      <c r="AD662" s="88"/>
      <c r="AE662" s="88"/>
      <c r="AF662" s="88"/>
      <c r="AG662" s="88"/>
      <c r="AH662" s="88"/>
      <c r="AI662" s="88"/>
      <c r="AJ662" s="88"/>
      <c r="AK662" s="88"/>
      <c r="AL662" s="88"/>
      <c r="AM662" s="88"/>
      <c r="AN662" s="88"/>
      <c r="AO662" s="88"/>
      <c r="AP662" s="88"/>
      <c r="AQ662" s="88"/>
      <c r="AR662" s="88"/>
      <c r="AW662" s="88"/>
    </row>
    <row r="663" spans="30:49">
      <c r="AD663" s="88"/>
      <c r="AE663" s="88"/>
      <c r="AF663" s="88"/>
      <c r="AG663" s="88"/>
      <c r="AH663" s="88"/>
      <c r="AI663" s="88"/>
      <c r="AJ663" s="88"/>
      <c r="AK663" s="88"/>
      <c r="AL663" s="88"/>
      <c r="AM663" s="88"/>
      <c r="AN663" s="88"/>
      <c r="AO663" s="88"/>
      <c r="AP663" s="88"/>
      <c r="AQ663" s="88"/>
      <c r="AR663" s="88"/>
      <c r="AW663" s="88"/>
    </row>
    <row r="664" spans="30:49">
      <c r="AD664" s="88"/>
      <c r="AE664" s="88"/>
      <c r="AF664" s="88"/>
      <c r="AG664" s="88"/>
      <c r="AH664" s="88"/>
      <c r="AI664" s="88"/>
      <c r="AJ664" s="88"/>
      <c r="AK664" s="88"/>
      <c r="AL664" s="88"/>
      <c r="AM664" s="88"/>
      <c r="AN664" s="88"/>
      <c r="AO664" s="88"/>
      <c r="AP664" s="88"/>
      <c r="AQ664" s="88"/>
      <c r="AR664" s="88"/>
      <c r="AW664" s="88"/>
    </row>
    <row r="665" spans="30:49">
      <c r="AD665" s="88"/>
      <c r="AE665" s="88"/>
      <c r="AF665" s="88"/>
      <c r="AG665" s="88"/>
      <c r="AH665" s="88"/>
      <c r="AI665" s="88"/>
      <c r="AJ665" s="88"/>
      <c r="AK665" s="88"/>
      <c r="AL665" s="88"/>
      <c r="AM665" s="88"/>
      <c r="AN665" s="88"/>
      <c r="AO665" s="88"/>
      <c r="AP665" s="88"/>
      <c r="AQ665" s="88"/>
      <c r="AR665" s="88"/>
      <c r="AW665" s="88"/>
    </row>
    <row r="666" spans="30:49">
      <c r="AD666" s="88"/>
      <c r="AE666" s="88"/>
      <c r="AF666" s="88"/>
      <c r="AG666" s="88"/>
      <c r="AH666" s="88"/>
      <c r="AI666" s="88"/>
      <c r="AJ666" s="88"/>
      <c r="AK666" s="88"/>
      <c r="AL666" s="88"/>
      <c r="AM666" s="88"/>
      <c r="AN666" s="88"/>
      <c r="AO666" s="88"/>
      <c r="AP666" s="88"/>
      <c r="AQ666" s="88"/>
      <c r="AR666" s="88"/>
      <c r="AW666" s="88"/>
    </row>
    <row r="667" spans="30:49">
      <c r="AD667" s="88"/>
      <c r="AE667" s="88"/>
      <c r="AF667" s="88"/>
      <c r="AG667" s="88"/>
      <c r="AH667" s="88"/>
      <c r="AI667" s="88"/>
      <c r="AJ667" s="88"/>
      <c r="AK667" s="88"/>
      <c r="AL667" s="88"/>
      <c r="AM667" s="88"/>
      <c r="AN667" s="88"/>
      <c r="AO667" s="88"/>
      <c r="AP667" s="88"/>
      <c r="AQ667" s="88"/>
      <c r="AR667" s="88"/>
      <c r="AW667" s="88"/>
    </row>
    <row r="668" spans="30:49">
      <c r="AD668" s="88"/>
      <c r="AE668" s="88"/>
      <c r="AF668" s="88"/>
      <c r="AG668" s="88"/>
      <c r="AH668" s="88"/>
      <c r="AI668" s="88"/>
      <c r="AJ668" s="88"/>
      <c r="AK668" s="88"/>
      <c r="AL668" s="88"/>
      <c r="AM668" s="88"/>
      <c r="AN668" s="88"/>
      <c r="AO668" s="88"/>
      <c r="AP668" s="88"/>
      <c r="AQ668" s="88"/>
      <c r="AR668" s="88"/>
      <c r="AW668" s="88"/>
    </row>
    <row r="669" spans="30:49">
      <c r="AD669" s="88"/>
      <c r="AE669" s="88"/>
      <c r="AF669" s="88"/>
      <c r="AG669" s="88"/>
      <c r="AH669" s="88"/>
      <c r="AI669" s="88"/>
      <c r="AJ669" s="88"/>
      <c r="AK669" s="88"/>
      <c r="AL669" s="88"/>
      <c r="AM669" s="88"/>
      <c r="AN669" s="88"/>
      <c r="AO669" s="88"/>
      <c r="AP669" s="88"/>
      <c r="AQ669" s="88"/>
      <c r="AR669" s="88"/>
      <c r="AW669" s="88"/>
    </row>
    <row r="670" spans="30:49">
      <c r="AD670" s="88"/>
      <c r="AE670" s="88"/>
      <c r="AF670" s="88"/>
      <c r="AG670" s="88"/>
      <c r="AH670" s="88"/>
      <c r="AI670" s="88"/>
      <c r="AJ670" s="88"/>
      <c r="AK670" s="88"/>
      <c r="AL670" s="88"/>
      <c r="AM670" s="88"/>
      <c r="AN670" s="88"/>
      <c r="AO670" s="88"/>
      <c r="AP670" s="88"/>
      <c r="AQ670" s="88"/>
      <c r="AR670" s="88"/>
      <c r="AW670" s="88"/>
    </row>
    <row r="671" spans="30:49">
      <c r="AD671" s="88"/>
      <c r="AE671" s="88"/>
      <c r="AF671" s="88"/>
      <c r="AG671" s="88"/>
      <c r="AH671" s="88"/>
      <c r="AI671" s="88"/>
      <c r="AJ671" s="88"/>
      <c r="AK671" s="88"/>
      <c r="AL671" s="88"/>
      <c r="AM671" s="88"/>
      <c r="AN671" s="88"/>
      <c r="AO671" s="88"/>
      <c r="AP671" s="88"/>
      <c r="AQ671" s="88"/>
      <c r="AR671" s="88"/>
      <c r="AW671" s="88"/>
    </row>
    <row r="672" spans="30:49">
      <c r="AD672" s="88"/>
      <c r="AE672" s="88"/>
      <c r="AF672" s="88"/>
      <c r="AG672" s="88"/>
      <c r="AH672" s="88"/>
      <c r="AI672" s="88"/>
      <c r="AJ672" s="88"/>
      <c r="AK672" s="88"/>
      <c r="AL672" s="88"/>
      <c r="AM672" s="88"/>
      <c r="AN672" s="88"/>
      <c r="AO672" s="88"/>
      <c r="AP672" s="88"/>
      <c r="AQ672" s="88"/>
      <c r="AR672" s="88"/>
      <c r="AW672" s="88"/>
    </row>
    <row r="673" spans="30:49">
      <c r="AD673" s="88"/>
      <c r="AE673" s="88"/>
      <c r="AF673" s="88"/>
      <c r="AG673" s="88"/>
      <c r="AH673" s="88"/>
      <c r="AI673" s="88"/>
      <c r="AJ673" s="88"/>
      <c r="AK673" s="88"/>
      <c r="AL673" s="88"/>
      <c r="AM673" s="88"/>
      <c r="AN673" s="88"/>
      <c r="AO673" s="88"/>
      <c r="AP673" s="88"/>
      <c r="AQ673" s="88"/>
      <c r="AR673" s="88"/>
      <c r="AW673" s="88"/>
    </row>
    <row r="674" spans="30:49">
      <c r="AD674" s="88"/>
      <c r="AE674" s="88"/>
      <c r="AF674" s="88"/>
      <c r="AG674" s="88"/>
      <c r="AH674" s="88"/>
      <c r="AI674" s="88"/>
      <c r="AJ674" s="88"/>
      <c r="AK674" s="88"/>
      <c r="AL674" s="88"/>
      <c r="AM674" s="88"/>
      <c r="AN674" s="88"/>
      <c r="AO674" s="88"/>
      <c r="AP674" s="88"/>
      <c r="AQ674" s="88"/>
      <c r="AR674" s="88"/>
      <c r="AW674" s="88"/>
    </row>
    <row r="675" spans="30:49">
      <c r="AD675" s="88"/>
      <c r="AE675" s="88"/>
      <c r="AF675" s="88"/>
      <c r="AG675" s="88"/>
      <c r="AH675" s="88"/>
      <c r="AI675" s="88"/>
      <c r="AJ675" s="88"/>
      <c r="AK675" s="88"/>
      <c r="AL675" s="88"/>
      <c r="AM675" s="88"/>
      <c r="AN675" s="88"/>
      <c r="AO675" s="88"/>
      <c r="AP675" s="88"/>
      <c r="AQ675" s="88"/>
      <c r="AR675" s="88"/>
      <c r="AW675" s="88"/>
    </row>
    <row r="676" spans="30:49">
      <c r="AD676" s="88"/>
      <c r="AE676" s="88"/>
      <c r="AF676" s="88"/>
      <c r="AG676" s="88"/>
      <c r="AH676" s="88"/>
      <c r="AI676" s="88"/>
      <c r="AJ676" s="88"/>
      <c r="AK676" s="88"/>
      <c r="AL676" s="88"/>
      <c r="AM676" s="88"/>
      <c r="AN676" s="88"/>
      <c r="AO676" s="88"/>
      <c r="AP676" s="88"/>
      <c r="AQ676" s="88"/>
      <c r="AR676" s="88"/>
      <c r="AW676" s="88"/>
    </row>
    <row r="677" spans="30:49">
      <c r="AD677" s="88"/>
      <c r="AE677" s="88"/>
      <c r="AF677" s="88"/>
      <c r="AG677" s="88"/>
      <c r="AH677" s="88"/>
      <c r="AI677" s="88"/>
      <c r="AJ677" s="88"/>
      <c r="AK677" s="88"/>
      <c r="AL677" s="88"/>
      <c r="AM677" s="88"/>
      <c r="AN677" s="88"/>
      <c r="AO677" s="88"/>
      <c r="AP677" s="88"/>
      <c r="AQ677" s="88"/>
      <c r="AR677" s="88"/>
      <c r="AW677" s="88"/>
    </row>
    <row r="678" spans="30:49">
      <c r="AD678" s="88"/>
      <c r="AE678" s="88"/>
      <c r="AF678" s="88"/>
      <c r="AG678" s="88"/>
      <c r="AH678" s="88"/>
      <c r="AI678" s="88"/>
      <c r="AJ678" s="88"/>
      <c r="AK678" s="88"/>
      <c r="AL678" s="88"/>
      <c r="AM678" s="88"/>
      <c r="AN678" s="88"/>
      <c r="AO678" s="88"/>
      <c r="AP678" s="88"/>
      <c r="AQ678" s="88"/>
      <c r="AR678" s="88"/>
      <c r="AW678" s="88"/>
    </row>
    <row r="679" spans="30:49">
      <c r="AD679" s="88"/>
      <c r="AE679" s="88"/>
      <c r="AF679" s="88"/>
      <c r="AG679" s="88"/>
      <c r="AH679" s="88"/>
      <c r="AI679" s="88"/>
      <c r="AJ679" s="88"/>
      <c r="AK679" s="88"/>
      <c r="AL679" s="88"/>
      <c r="AM679" s="88"/>
      <c r="AN679" s="88"/>
      <c r="AO679" s="88"/>
      <c r="AP679" s="88"/>
      <c r="AQ679" s="88"/>
      <c r="AR679" s="88"/>
      <c r="AW679" s="88"/>
    </row>
    <row r="680" spans="30:49">
      <c r="AD680" s="88"/>
      <c r="AE680" s="88"/>
      <c r="AF680" s="88"/>
      <c r="AG680" s="88"/>
      <c r="AH680" s="88"/>
      <c r="AI680" s="88"/>
      <c r="AJ680" s="88"/>
      <c r="AK680" s="88"/>
      <c r="AL680" s="88"/>
      <c r="AM680" s="88"/>
      <c r="AN680" s="88"/>
      <c r="AO680" s="88"/>
      <c r="AP680" s="88"/>
      <c r="AQ680" s="88"/>
      <c r="AR680" s="88"/>
      <c r="AW680" s="88"/>
    </row>
    <row r="681" spans="30:49">
      <c r="AD681" s="88"/>
      <c r="AE681" s="88"/>
      <c r="AF681" s="88"/>
      <c r="AG681" s="88"/>
      <c r="AH681" s="88"/>
      <c r="AI681" s="88"/>
      <c r="AJ681" s="88"/>
      <c r="AK681" s="88"/>
      <c r="AL681" s="88"/>
      <c r="AM681" s="88"/>
      <c r="AN681" s="88"/>
      <c r="AO681" s="88"/>
      <c r="AP681" s="88"/>
      <c r="AQ681" s="88"/>
      <c r="AR681" s="88"/>
      <c r="AW681" s="88"/>
    </row>
    <row r="682" spans="30:49">
      <c r="AD682" s="88"/>
      <c r="AE682" s="88"/>
      <c r="AF682" s="88"/>
      <c r="AG682" s="88"/>
      <c r="AH682" s="88"/>
      <c r="AI682" s="88"/>
      <c r="AJ682" s="88"/>
      <c r="AK682" s="88"/>
      <c r="AL682" s="88"/>
      <c r="AM682" s="88"/>
      <c r="AN682" s="88"/>
      <c r="AO682" s="88"/>
      <c r="AP682" s="88"/>
      <c r="AQ682" s="88"/>
      <c r="AR682" s="88"/>
      <c r="AW682" s="88"/>
    </row>
    <row r="683" spans="30:49">
      <c r="AD683" s="88"/>
      <c r="AE683" s="88"/>
      <c r="AF683" s="88"/>
      <c r="AG683" s="88"/>
      <c r="AH683" s="88"/>
      <c r="AI683" s="88"/>
      <c r="AJ683" s="88"/>
      <c r="AK683" s="88"/>
      <c r="AL683" s="88"/>
      <c r="AM683" s="88"/>
      <c r="AN683" s="88"/>
      <c r="AO683" s="88"/>
      <c r="AP683" s="88"/>
      <c r="AQ683" s="88"/>
      <c r="AR683" s="88"/>
      <c r="AW683" s="88"/>
    </row>
    <row r="684" spans="30:49">
      <c r="AD684" s="88"/>
      <c r="AE684" s="88"/>
      <c r="AF684" s="88"/>
      <c r="AG684" s="88"/>
      <c r="AH684" s="88"/>
      <c r="AI684" s="88"/>
      <c r="AJ684" s="88"/>
      <c r="AK684" s="88"/>
      <c r="AL684" s="88"/>
      <c r="AM684" s="88"/>
      <c r="AN684" s="88"/>
      <c r="AO684" s="88"/>
      <c r="AP684" s="88"/>
      <c r="AQ684" s="88"/>
      <c r="AR684" s="88"/>
      <c r="AW684" s="88"/>
    </row>
    <row r="685" spans="30:49">
      <c r="AD685" s="88"/>
      <c r="AE685" s="88"/>
      <c r="AF685" s="88"/>
      <c r="AG685" s="88"/>
      <c r="AH685" s="88"/>
      <c r="AI685" s="88"/>
      <c r="AJ685" s="88"/>
      <c r="AK685" s="88"/>
      <c r="AL685" s="88"/>
      <c r="AM685" s="88"/>
      <c r="AN685" s="88"/>
      <c r="AO685" s="88"/>
      <c r="AP685" s="88"/>
      <c r="AQ685" s="88"/>
      <c r="AR685" s="88"/>
      <c r="AW685" s="88"/>
    </row>
    <row r="686" spans="30:49">
      <c r="AD686" s="88"/>
      <c r="AE686" s="88"/>
      <c r="AF686" s="88"/>
      <c r="AG686" s="88"/>
      <c r="AH686" s="88"/>
      <c r="AI686" s="88"/>
      <c r="AJ686" s="88"/>
      <c r="AK686" s="88"/>
      <c r="AL686" s="88"/>
      <c r="AM686" s="88"/>
      <c r="AN686" s="88"/>
      <c r="AO686" s="88"/>
      <c r="AP686" s="88"/>
      <c r="AQ686" s="88"/>
      <c r="AR686" s="88"/>
      <c r="AW686" s="88"/>
    </row>
    <row r="687" spans="30:49">
      <c r="AD687" s="88"/>
      <c r="AE687" s="88"/>
      <c r="AF687" s="88"/>
      <c r="AG687" s="88"/>
      <c r="AH687" s="88"/>
      <c r="AI687" s="88"/>
      <c r="AJ687" s="88"/>
      <c r="AK687" s="88"/>
      <c r="AL687" s="88"/>
      <c r="AM687" s="88"/>
      <c r="AN687" s="88"/>
      <c r="AO687" s="88"/>
      <c r="AP687" s="88"/>
      <c r="AQ687" s="88"/>
      <c r="AR687" s="88"/>
      <c r="AW687" s="88"/>
    </row>
    <row r="688" spans="30:49">
      <c r="AD688" s="88"/>
      <c r="AE688" s="88"/>
      <c r="AF688" s="88"/>
      <c r="AG688" s="88"/>
      <c r="AH688" s="88"/>
      <c r="AI688" s="88"/>
      <c r="AJ688" s="88"/>
      <c r="AK688" s="88"/>
      <c r="AL688" s="88"/>
      <c r="AM688" s="88"/>
      <c r="AN688" s="88"/>
      <c r="AO688" s="88"/>
      <c r="AP688" s="88"/>
      <c r="AQ688" s="88"/>
      <c r="AR688" s="88"/>
      <c r="AW688" s="88"/>
    </row>
    <row r="689" spans="30:49">
      <c r="AD689" s="88"/>
      <c r="AE689" s="88"/>
      <c r="AF689" s="88"/>
      <c r="AG689" s="88"/>
      <c r="AH689" s="88"/>
      <c r="AI689" s="88"/>
      <c r="AJ689" s="88"/>
      <c r="AK689" s="88"/>
      <c r="AL689" s="88"/>
      <c r="AM689" s="88"/>
      <c r="AN689" s="88"/>
      <c r="AO689" s="88"/>
      <c r="AP689" s="88"/>
      <c r="AQ689" s="88"/>
      <c r="AR689" s="88"/>
      <c r="AW689" s="88"/>
    </row>
    <row r="690" spans="30:49">
      <c r="AD690" s="88"/>
      <c r="AE690" s="88"/>
      <c r="AF690" s="88"/>
      <c r="AG690" s="88"/>
      <c r="AH690" s="88"/>
      <c r="AI690" s="88"/>
      <c r="AJ690" s="88"/>
      <c r="AK690" s="88"/>
      <c r="AL690" s="88"/>
      <c r="AM690" s="88"/>
      <c r="AN690" s="88"/>
      <c r="AO690" s="88"/>
      <c r="AP690" s="88"/>
      <c r="AQ690" s="88"/>
      <c r="AR690" s="88"/>
      <c r="AW690" s="88"/>
    </row>
    <row r="691" spans="30:49">
      <c r="AD691" s="88"/>
      <c r="AE691" s="88"/>
      <c r="AF691" s="88"/>
      <c r="AG691" s="88"/>
      <c r="AH691" s="88"/>
      <c r="AI691" s="88"/>
      <c r="AJ691" s="88"/>
      <c r="AK691" s="88"/>
      <c r="AL691" s="88"/>
      <c r="AM691" s="88"/>
      <c r="AN691" s="88"/>
      <c r="AO691" s="88"/>
      <c r="AP691" s="88"/>
      <c r="AQ691" s="88"/>
      <c r="AR691" s="88"/>
      <c r="AW691" s="88"/>
    </row>
    <row r="692" spans="30:49">
      <c r="AD692" s="88"/>
      <c r="AE692" s="88"/>
      <c r="AF692" s="88"/>
      <c r="AG692" s="88"/>
      <c r="AH692" s="88"/>
      <c r="AI692" s="88"/>
      <c r="AJ692" s="88"/>
      <c r="AK692" s="88"/>
      <c r="AL692" s="88"/>
      <c r="AM692" s="88"/>
      <c r="AN692" s="88"/>
      <c r="AO692" s="88"/>
      <c r="AP692" s="88"/>
      <c r="AQ692" s="88"/>
      <c r="AR692" s="88"/>
      <c r="AW692" s="88"/>
    </row>
    <row r="693" spans="30:49">
      <c r="AD693" s="88"/>
      <c r="AE693" s="88"/>
      <c r="AF693" s="88"/>
      <c r="AG693" s="88"/>
      <c r="AH693" s="88"/>
      <c r="AI693" s="88"/>
      <c r="AJ693" s="88"/>
      <c r="AK693" s="88"/>
      <c r="AL693" s="88"/>
      <c r="AM693" s="88"/>
      <c r="AN693" s="88"/>
      <c r="AO693" s="88"/>
      <c r="AP693" s="88"/>
      <c r="AQ693" s="88"/>
      <c r="AR693" s="88"/>
      <c r="AW693" s="88"/>
    </row>
    <row r="694" spans="30:49">
      <c r="AD694" s="88"/>
      <c r="AE694" s="88"/>
      <c r="AF694" s="88"/>
      <c r="AG694" s="88"/>
      <c r="AH694" s="88"/>
      <c r="AI694" s="88"/>
      <c r="AJ694" s="88"/>
      <c r="AK694" s="88"/>
      <c r="AL694" s="88"/>
      <c r="AM694" s="88"/>
      <c r="AN694" s="88"/>
      <c r="AO694" s="88"/>
      <c r="AP694" s="88"/>
      <c r="AQ694" s="88"/>
      <c r="AR694" s="88"/>
      <c r="AW694" s="88"/>
    </row>
    <row r="695" spans="30:49">
      <c r="AD695" s="88"/>
      <c r="AE695" s="88"/>
      <c r="AF695" s="88"/>
      <c r="AG695" s="88"/>
      <c r="AH695" s="88"/>
      <c r="AI695" s="88"/>
      <c r="AJ695" s="88"/>
      <c r="AK695" s="88"/>
      <c r="AL695" s="88"/>
      <c r="AM695" s="88"/>
      <c r="AN695" s="88"/>
      <c r="AO695" s="88"/>
      <c r="AP695" s="88"/>
      <c r="AQ695" s="88"/>
      <c r="AR695" s="88"/>
      <c r="AW695" s="88"/>
    </row>
    <row r="696" spans="30:49">
      <c r="AD696" s="88"/>
      <c r="AE696" s="88"/>
      <c r="AF696" s="88"/>
      <c r="AG696" s="88"/>
      <c r="AH696" s="88"/>
      <c r="AI696" s="88"/>
      <c r="AJ696" s="88"/>
      <c r="AK696" s="88"/>
      <c r="AL696" s="88"/>
      <c r="AM696" s="88"/>
      <c r="AN696" s="88"/>
      <c r="AO696" s="88"/>
      <c r="AP696" s="88"/>
      <c r="AQ696" s="88"/>
      <c r="AR696" s="88"/>
      <c r="AW696" s="88"/>
    </row>
    <row r="697" spans="30:49">
      <c r="AD697" s="88"/>
      <c r="AE697" s="88"/>
      <c r="AF697" s="88"/>
      <c r="AG697" s="88"/>
      <c r="AH697" s="88"/>
      <c r="AI697" s="88"/>
      <c r="AJ697" s="88"/>
      <c r="AK697" s="88"/>
      <c r="AL697" s="88"/>
      <c r="AM697" s="88"/>
      <c r="AN697" s="88"/>
      <c r="AO697" s="88"/>
      <c r="AP697" s="88"/>
      <c r="AQ697" s="88"/>
      <c r="AR697" s="88"/>
      <c r="AW697" s="88"/>
    </row>
    <row r="698" spans="30:49">
      <c r="AD698" s="88"/>
      <c r="AE698" s="88"/>
      <c r="AF698" s="88"/>
      <c r="AG698" s="88"/>
      <c r="AH698" s="88"/>
      <c r="AI698" s="88"/>
      <c r="AJ698" s="88"/>
      <c r="AK698" s="88"/>
      <c r="AL698" s="88"/>
      <c r="AM698" s="88"/>
      <c r="AN698" s="88"/>
      <c r="AO698" s="88"/>
      <c r="AP698" s="88"/>
      <c r="AQ698" s="88"/>
      <c r="AR698" s="88"/>
      <c r="AW698" s="88"/>
    </row>
    <row r="699" spans="30:49">
      <c r="AD699" s="88"/>
      <c r="AE699" s="88"/>
      <c r="AF699" s="88"/>
      <c r="AG699" s="88"/>
      <c r="AH699" s="88"/>
      <c r="AI699" s="88"/>
      <c r="AJ699" s="88"/>
      <c r="AK699" s="88"/>
      <c r="AL699" s="88"/>
      <c r="AM699" s="88"/>
      <c r="AN699" s="88"/>
      <c r="AO699" s="88"/>
      <c r="AP699" s="88"/>
      <c r="AQ699" s="88"/>
      <c r="AR699" s="88"/>
      <c r="AW699" s="88"/>
    </row>
    <row r="700" spans="30:49">
      <c r="AD700" s="88"/>
      <c r="AE700" s="88"/>
      <c r="AF700" s="88"/>
      <c r="AG700" s="88"/>
      <c r="AH700" s="88"/>
      <c r="AI700" s="88"/>
      <c r="AJ700" s="88"/>
      <c r="AK700" s="88"/>
      <c r="AL700" s="88"/>
      <c r="AM700" s="88"/>
      <c r="AN700" s="88"/>
      <c r="AO700" s="88"/>
      <c r="AP700" s="88"/>
      <c r="AQ700" s="88"/>
      <c r="AR700" s="88"/>
      <c r="AW700" s="88"/>
    </row>
    <row r="701" spans="30:49">
      <c r="AD701" s="88"/>
      <c r="AE701" s="88"/>
      <c r="AF701" s="88"/>
      <c r="AG701" s="88"/>
      <c r="AH701" s="88"/>
      <c r="AI701" s="88"/>
      <c r="AJ701" s="88"/>
      <c r="AK701" s="88"/>
      <c r="AL701" s="88"/>
      <c r="AM701" s="88"/>
      <c r="AN701" s="88"/>
      <c r="AO701" s="88"/>
      <c r="AP701" s="88"/>
      <c r="AQ701" s="88"/>
      <c r="AR701" s="88"/>
      <c r="AW701" s="88"/>
    </row>
    <row r="702" spans="30:49">
      <c r="AD702" s="88"/>
      <c r="AE702" s="88"/>
      <c r="AF702" s="88"/>
      <c r="AG702" s="88"/>
      <c r="AH702" s="88"/>
      <c r="AI702" s="88"/>
      <c r="AJ702" s="88"/>
      <c r="AK702" s="88"/>
      <c r="AL702" s="88"/>
      <c r="AM702" s="88"/>
      <c r="AN702" s="88"/>
      <c r="AO702" s="88"/>
      <c r="AP702" s="88"/>
      <c r="AQ702" s="88"/>
      <c r="AR702" s="88"/>
      <c r="AW702" s="88"/>
    </row>
    <row r="703" spans="30:49">
      <c r="AD703" s="88"/>
      <c r="AE703" s="88"/>
      <c r="AF703" s="88"/>
      <c r="AG703" s="88"/>
      <c r="AH703" s="88"/>
      <c r="AI703" s="88"/>
      <c r="AJ703" s="88"/>
      <c r="AK703" s="88"/>
      <c r="AL703" s="88"/>
      <c r="AM703" s="88"/>
      <c r="AN703" s="88"/>
      <c r="AO703" s="88"/>
      <c r="AP703" s="88"/>
      <c r="AQ703" s="88"/>
      <c r="AR703" s="88"/>
      <c r="AW703" s="88"/>
    </row>
    <row r="704" spans="30:49">
      <c r="AD704" s="88"/>
      <c r="AE704" s="88"/>
      <c r="AF704" s="88"/>
      <c r="AG704" s="88"/>
      <c r="AH704" s="88"/>
      <c r="AI704" s="88"/>
      <c r="AJ704" s="88"/>
      <c r="AK704" s="88"/>
      <c r="AL704" s="88"/>
      <c r="AM704" s="88"/>
      <c r="AN704" s="88"/>
      <c r="AO704" s="88"/>
      <c r="AP704" s="88"/>
      <c r="AQ704" s="88"/>
      <c r="AR704" s="88"/>
      <c r="AW704" s="88"/>
    </row>
    <row r="705" spans="30:49">
      <c r="AD705" s="88"/>
      <c r="AE705" s="88"/>
      <c r="AF705" s="88"/>
      <c r="AG705" s="88"/>
      <c r="AH705" s="88"/>
      <c r="AI705" s="88"/>
      <c r="AJ705" s="88"/>
      <c r="AK705" s="88"/>
      <c r="AL705" s="88"/>
      <c r="AM705" s="88"/>
      <c r="AN705" s="88"/>
      <c r="AO705" s="88"/>
      <c r="AP705" s="88"/>
      <c r="AQ705" s="88"/>
      <c r="AR705" s="88"/>
      <c r="AW705" s="88"/>
    </row>
    <row r="706" spans="30:49">
      <c r="AD706" s="88"/>
      <c r="AE706" s="88"/>
      <c r="AF706" s="88"/>
      <c r="AG706" s="88"/>
      <c r="AH706" s="88"/>
      <c r="AI706" s="88"/>
      <c r="AJ706" s="88"/>
      <c r="AK706" s="88"/>
      <c r="AL706" s="88"/>
      <c r="AM706" s="88"/>
      <c r="AN706" s="88"/>
      <c r="AO706" s="88"/>
      <c r="AP706" s="88"/>
      <c r="AQ706" s="88"/>
      <c r="AR706" s="88"/>
      <c r="AW706" s="88"/>
    </row>
    <row r="707" spans="30:49">
      <c r="AD707" s="88"/>
      <c r="AE707" s="88"/>
      <c r="AF707" s="88"/>
      <c r="AG707" s="88"/>
      <c r="AH707" s="88"/>
      <c r="AI707" s="88"/>
      <c r="AJ707" s="88"/>
      <c r="AK707" s="88"/>
      <c r="AL707" s="88"/>
      <c r="AM707" s="88"/>
      <c r="AN707" s="88"/>
      <c r="AO707" s="88"/>
      <c r="AP707" s="88"/>
      <c r="AQ707" s="88"/>
      <c r="AR707" s="88"/>
      <c r="AW707" s="88"/>
    </row>
    <row r="708" spans="30:49">
      <c r="AD708" s="88"/>
      <c r="AE708" s="88"/>
      <c r="AF708" s="88"/>
      <c r="AG708" s="88"/>
      <c r="AH708" s="88"/>
      <c r="AI708" s="88"/>
      <c r="AJ708" s="88"/>
      <c r="AK708" s="88"/>
      <c r="AL708" s="88"/>
      <c r="AM708" s="88"/>
      <c r="AN708" s="88"/>
      <c r="AO708" s="88"/>
      <c r="AP708" s="88"/>
      <c r="AQ708" s="88"/>
      <c r="AR708" s="88"/>
      <c r="AW708" s="88"/>
    </row>
    <row r="709" spans="30:49">
      <c r="AD709" s="88"/>
      <c r="AE709" s="88"/>
      <c r="AF709" s="88"/>
      <c r="AG709" s="88"/>
      <c r="AH709" s="88"/>
      <c r="AI709" s="88"/>
      <c r="AJ709" s="88"/>
      <c r="AK709" s="88"/>
      <c r="AL709" s="88"/>
      <c r="AM709" s="88"/>
      <c r="AN709" s="88"/>
      <c r="AO709" s="88"/>
      <c r="AP709" s="88"/>
      <c r="AQ709" s="88"/>
      <c r="AR709" s="88"/>
      <c r="AW709" s="88"/>
    </row>
    <row r="710" spans="30:49">
      <c r="AD710" s="88"/>
      <c r="AE710" s="88"/>
      <c r="AF710" s="88"/>
      <c r="AG710" s="88"/>
      <c r="AH710" s="88"/>
      <c r="AI710" s="88"/>
      <c r="AJ710" s="88"/>
      <c r="AK710" s="88"/>
      <c r="AL710" s="88"/>
      <c r="AM710" s="88"/>
      <c r="AN710" s="88"/>
      <c r="AO710" s="88"/>
      <c r="AP710" s="88"/>
      <c r="AQ710" s="88"/>
      <c r="AR710" s="88"/>
      <c r="AW710" s="88"/>
    </row>
    <row r="711" spans="30:49">
      <c r="AD711" s="88"/>
      <c r="AE711" s="88"/>
      <c r="AF711" s="88"/>
      <c r="AG711" s="88"/>
      <c r="AH711" s="88"/>
      <c r="AI711" s="88"/>
      <c r="AJ711" s="88"/>
      <c r="AK711" s="88"/>
      <c r="AL711" s="88"/>
      <c r="AM711" s="88"/>
      <c r="AN711" s="88"/>
      <c r="AO711" s="88"/>
      <c r="AP711" s="88"/>
      <c r="AQ711" s="88"/>
      <c r="AR711" s="88"/>
      <c r="AW711" s="88"/>
    </row>
    <row r="712" spans="30:49">
      <c r="AD712" s="88"/>
      <c r="AE712" s="88"/>
      <c r="AF712" s="88"/>
      <c r="AG712" s="88"/>
      <c r="AH712" s="88"/>
      <c r="AI712" s="88"/>
      <c r="AJ712" s="88"/>
      <c r="AK712" s="88"/>
      <c r="AL712" s="88"/>
      <c r="AM712" s="88"/>
      <c r="AN712" s="88"/>
      <c r="AO712" s="88"/>
      <c r="AP712" s="88"/>
      <c r="AQ712" s="88"/>
      <c r="AR712" s="88"/>
      <c r="AW712" s="88"/>
    </row>
    <row r="713" spans="30:49">
      <c r="AD713" s="88"/>
      <c r="AE713" s="88"/>
      <c r="AF713" s="88"/>
      <c r="AG713" s="88"/>
      <c r="AH713" s="88"/>
      <c r="AI713" s="88"/>
      <c r="AJ713" s="88"/>
      <c r="AK713" s="88"/>
      <c r="AL713" s="88"/>
      <c r="AM713" s="88"/>
      <c r="AN713" s="88"/>
      <c r="AO713" s="88"/>
      <c r="AP713" s="88"/>
      <c r="AQ713" s="88"/>
      <c r="AR713" s="88"/>
      <c r="AW713" s="88"/>
    </row>
    <row r="714" spans="30:49">
      <c r="AD714" s="88"/>
      <c r="AE714" s="88"/>
      <c r="AF714" s="88"/>
      <c r="AG714" s="88"/>
      <c r="AH714" s="88"/>
      <c r="AI714" s="88"/>
      <c r="AJ714" s="88"/>
      <c r="AK714" s="88"/>
      <c r="AL714" s="88"/>
      <c r="AM714" s="88"/>
      <c r="AN714" s="88"/>
      <c r="AO714" s="88"/>
      <c r="AP714" s="88"/>
      <c r="AQ714" s="88"/>
      <c r="AR714" s="88"/>
      <c r="AW714" s="88"/>
    </row>
    <row r="715" spans="30:49">
      <c r="AD715" s="88"/>
      <c r="AE715" s="88"/>
      <c r="AF715" s="88"/>
      <c r="AG715" s="88"/>
      <c r="AH715" s="88"/>
      <c r="AI715" s="88"/>
      <c r="AJ715" s="88"/>
      <c r="AK715" s="88"/>
      <c r="AL715" s="88"/>
      <c r="AM715" s="88"/>
      <c r="AN715" s="88"/>
      <c r="AO715" s="88"/>
      <c r="AP715" s="88"/>
      <c r="AQ715" s="88"/>
      <c r="AR715" s="88"/>
      <c r="AW715" s="88"/>
    </row>
    <row r="716" spans="30:49">
      <c r="AD716" s="88"/>
      <c r="AE716" s="88"/>
      <c r="AF716" s="88"/>
      <c r="AG716" s="88"/>
      <c r="AH716" s="88"/>
      <c r="AI716" s="88"/>
      <c r="AJ716" s="88"/>
      <c r="AK716" s="88"/>
      <c r="AL716" s="88"/>
      <c r="AM716" s="88"/>
      <c r="AN716" s="88"/>
      <c r="AO716" s="88"/>
      <c r="AP716" s="88"/>
      <c r="AQ716" s="88"/>
      <c r="AR716" s="88"/>
      <c r="AW716" s="88"/>
    </row>
    <row r="717" spans="30:49">
      <c r="AD717" s="88"/>
      <c r="AE717" s="88"/>
      <c r="AF717" s="88"/>
      <c r="AG717" s="88"/>
      <c r="AH717" s="88"/>
      <c r="AI717" s="88"/>
      <c r="AJ717" s="88"/>
      <c r="AK717" s="88"/>
      <c r="AL717" s="88"/>
      <c r="AM717" s="88"/>
      <c r="AN717" s="88"/>
      <c r="AO717" s="88"/>
      <c r="AP717" s="88"/>
      <c r="AQ717" s="88"/>
      <c r="AR717" s="88"/>
      <c r="AW717" s="88"/>
    </row>
    <row r="718" spans="30:49">
      <c r="AD718" s="88"/>
      <c r="AE718" s="88"/>
      <c r="AF718" s="88"/>
      <c r="AG718" s="88"/>
      <c r="AH718" s="88"/>
      <c r="AI718" s="88"/>
      <c r="AJ718" s="88"/>
      <c r="AK718" s="88"/>
      <c r="AL718" s="88"/>
      <c r="AM718" s="88"/>
      <c r="AN718" s="88"/>
      <c r="AO718" s="88"/>
      <c r="AP718" s="88"/>
      <c r="AQ718" s="88"/>
      <c r="AR718" s="88"/>
      <c r="AW718" s="88"/>
    </row>
    <row r="719" spans="30:49">
      <c r="AD719" s="88"/>
      <c r="AE719" s="88"/>
      <c r="AF719" s="88"/>
      <c r="AG719" s="88"/>
      <c r="AH719" s="88"/>
      <c r="AI719" s="88"/>
      <c r="AJ719" s="88"/>
      <c r="AK719" s="88"/>
      <c r="AL719" s="88"/>
      <c r="AM719" s="88"/>
      <c r="AN719" s="88"/>
      <c r="AO719" s="88"/>
      <c r="AP719" s="88"/>
      <c r="AQ719" s="88"/>
      <c r="AR719" s="88"/>
      <c r="AW719" s="88"/>
    </row>
    <row r="720" spans="30:49">
      <c r="AD720" s="88"/>
      <c r="AE720" s="88"/>
      <c r="AF720" s="88"/>
      <c r="AG720" s="88"/>
      <c r="AH720" s="88"/>
      <c r="AI720" s="88"/>
      <c r="AJ720" s="88"/>
      <c r="AK720" s="88"/>
      <c r="AL720" s="88"/>
      <c r="AM720" s="88"/>
      <c r="AN720" s="88"/>
      <c r="AO720" s="88"/>
      <c r="AP720" s="88"/>
      <c r="AQ720" s="88"/>
      <c r="AR720" s="88"/>
      <c r="AW720" s="88"/>
    </row>
    <row r="721" spans="30:49">
      <c r="AD721" s="88"/>
      <c r="AE721" s="88"/>
      <c r="AF721" s="88"/>
      <c r="AG721" s="88"/>
      <c r="AH721" s="88"/>
      <c r="AI721" s="88"/>
      <c r="AJ721" s="88"/>
      <c r="AK721" s="88"/>
      <c r="AL721" s="88"/>
      <c r="AM721" s="88"/>
      <c r="AN721" s="88"/>
      <c r="AO721" s="88"/>
      <c r="AP721" s="88"/>
      <c r="AQ721" s="88"/>
      <c r="AR721" s="88"/>
      <c r="AW721" s="88"/>
    </row>
    <row r="722" spans="30:49">
      <c r="AD722" s="88"/>
      <c r="AE722" s="88"/>
      <c r="AF722" s="88"/>
      <c r="AG722" s="88"/>
      <c r="AH722" s="88"/>
      <c r="AI722" s="88"/>
      <c r="AJ722" s="88"/>
      <c r="AK722" s="88"/>
      <c r="AL722" s="88"/>
      <c r="AM722" s="88"/>
      <c r="AN722" s="88"/>
      <c r="AO722" s="88"/>
      <c r="AP722" s="88"/>
      <c r="AQ722" s="88"/>
      <c r="AR722" s="88"/>
      <c r="AW722" s="88"/>
    </row>
    <row r="723" spans="30:49">
      <c r="AD723" s="88"/>
      <c r="AE723" s="88"/>
      <c r="AF723" s="88"/>
      <c r="AG723" s="88"/>
      <c r="AH723" s="88"/>
      <c r="AI723" s="88"/>
      <c r="AJ723" s="88"/>
      <c r="AK723" s="88"/>
      <c r="AL723" s="88"/>
      <c r="AM723" s="88"/>
      <c r="AN723" s="88"/>
      <c r="AO723" s="88"/>
      <c r="AP723" s="88"/>
      <c r="AQ723" s="88"/>
      <c r="AR723" s="88"/>
      <c r="AW723" s="88"/>
    </row>
    <row r="724" spans="30:49">
      <c r="AD724" s="88"/>
      <c r="AE724" s="88"/>
      <c r="AF724" s="88"/>
      <c r="AG724" s="88"/>
      <c r="AH724" s="88"/>
      <c r="AI724" s="88"/>
      <c r="AJ724" s="88"/>
      <c r="AK724" s="88"/>
      <c r="AL724" s="88"/>
      <c r="AM724" s="88"/>
      <c r="AN724" s="88"/>
      <c r="AO724" s="88"/>
      <c r="AP724" s="88"/>
      <c r="AQ724" s="88"/>
      <c r="AR724" s="88"/>
      <c r="AW724" s="88"/>
    </row>
    <row r="725" spans="30:49">
      <c r="AD725" s="88"/>
      <c r="AE725" s="88"/>
      <c r="AF725" s="88"/>
      <c r="AG725" s="88"/>
      <c r="AH725" s="88"/>
      <c r="AI725" s="88"/>
      <c r="AJ725" s="88"/>
      <c r="AK725" s="88"/>
      <c r="AL725" s="88"/>
      <c r="AM725" s="88"/>
      <c r="AN725" s="88"/>
      <c r="AO725" s="88"/>
      <c r="AP725" s="88"/>
      <c r="AQ725" s="88"/>
      <c r="AR725" s="88"/>
      <c r="AW725" s="88"/>
    </row>
    <row r="726" spans="30:49">
      <c r="AD726" s="88"/>
      <c r="AE726" s="88"/>
      <c r="AF726" s="88"/>
      <c r="AG726" s="88"/>
      <c r="AH726" s="88"/>
      <c r="AI726" s="88"/>
      <c r="AJ726" s="88"/>
      <c r="AK726" s="88"/>
      <c r="AL726" s="88"/>
      <c r="AM726" s="88"/>
      <c r="AN726" s="88"/>
      <c r="AO726" s="88"/>
      <c r="AP726" s="88"/>
      <c r="AQ726" s="88"/>
      <c r="AR726" s="88"/>
      <c r="AW726" s="88"/>
    </row>
    <row r="727" spans="30:49">
      <c r="AD727" s="88"/>
      <c r="AE727" s="88"/>
      <c r="AF727" s="88"/>
      <c r="AG727" s="88"/>
      <c r="AH727" s="88"/>
      <c r="AI727" s="88"/>
      <c r="AJ727" s="88"/>
      <c r="AK727" s="88"/>
      <c r="AL727" s="88"/>
      <c r="AM727" s="88"/>
      <c r="AN727" s="88"/>
      <c r="AO727" s="88"/>
      <c r="AP727" s="88"/>
      <c r="AQ727" s="88"/>
      <c r="AR727" s="88"/>
      <c r="AW727" s="88"/>
    </row>
    <row r="728" spans="30:49">
      <c r="AD728" s="88"/>
      <c r="AE728" s="88"/>
      <c r="AF728" s="88"/>
      <c r="AG728" s="88"/>
      <c r="AH728" s="88"/>
      <c r="AI728" s="88"/>
      <c r="AJ728" s="88"/>
      <c r="AK728" s="88"/>
      <c r="AL728" s="88"/>
      <c r="AM728" s="88"/>
      <c r="AN728" s="88"/>
      <c r="AO728" s="88"/>
      <c r="AP728" s="88"/>
      <c r="AQ728" s="88"/>
      <c r="AR728" s="88"/>
      <c r="AW728" s="88"/>
    </row>
    <row r="729" spans="30:49">
      <c r="AD729" s="88"/>
      <c r="AE729" s="88"/>
      <c r="AF729" s="88"/>
      <c r="AG729" s="88"/>
      <c r="AH729" s="88"/>
      <c r="AI729" s="88"/>
      <c r="AJ729" s="88"/>
      <c r="AK729" s="88"/>
      <c r="AL729" s="88"/>
      <c r="AM729" s="88"/>
      <c r="AN729" s="88"/>
      <c r="AO729" s="88"/>
      <c r="AP729" s="88"/>
      <c r="AQ729" s="88"/>
      <c r="AR729" s="88"/>
      <c r="AW729" s="88"/>
    </row>
    <row r="730" spans="30:49">
      <c r="AD730" s="88"/>
      <c r="AE730" s="88"/>
      <c r="AF730" s="88"/>
      <c r="AG730" s="88"/>
      <c r="AH730" s="88"/>
      <c r="AI730" s="88"/>
      <c r="AJ730" s="88"/>
      <c r="AK730" s="88"/>
      <c r="AL730" s="88"/>
      <c r="AM730" s="88"/>
      <c r="AN730" s="88"/>
      <c r="AO730" s="88"/>
      <c r="AP730" s="88"/>
      <c r="AQ730" s="88"/>
      <c r="AR730" s="88"/>
      <c r="AW730" s="88"/>
    </row>
    <row r="731" spans="30:49">
      <c r="AD731" s="88"/>
      <c r="AE731" s="88"/>
      <c r="AF731" s="88"/>
      <c r="AG731" s="88"/>
      <c r="AH731" s="88"/>
      <c r="AI731" s="88"/>
      <c r="AJ731" s="88"/>
      <c r="AK731" s="88"/>
      <c r="AL731" s="88"/>
      <c r="AM731" s="88"/>
      <c r="AN731" s="88"/>
      <c r="AO731" s="88"/>
      <c r="AP731" s="88"/>
      <c r="AQ731" s="88"/>
      <c r="AR731" s="88"/>
      <c r="AW731" s="88"/>
    </row>
    <row r="732" spans="30:49">
      <c r="AD732" s="88"/>
      <c r="AE732" s="88"/>
      <c r="AF732" s="88"/>
      <c r="AG732" s="88"/>
      <c r="AH732" s="88"/>
      <c r="AI732" s="88"/>
      <c r="AJ732" s="88"/>
      <c r="AK732" s="88"/>
      <c r="AL732" s="88"/>
      <c r="AM732" s="88"/>
      <c r="AN732" s="88"/>
      <c r="AO732" s="88"/>
      <c r="AP732" s="88"/>
      <c r="AQ732" s="88"/>
      <c r="AR732" s="88"/>
      <c r="AW732" s="88"/>
    </row>
    <row r="733" spans="30:49">
      <c r="AD733" s="88"/>
      <c r="AE733" s="88"/>
      <c r="AF733" s="88"/>
      <c r="AG733" s="88"/>
      <c r="AH733" s="88"/>
      <c r="AI733" s="88"/>
      <c r="AJ733" s="88"/>
      <c r="AK733" s="88"/>
      <c r="AL733" s="88"/>
      <c r="AM733" s="88"/>
      <c r="AN733" s="88"/>
      <c r="AO733" s="88"/>
      <c r="AP733" s="88"/>
      <c r="AQ733" s="88"/>
      <c r="AR733" s="88"/>
      <c r="AW733" s="88"/>
    </row>
    <row r="734" spans="30:49">
      <c r="AD734" s="88"/>
      <c r="AE734" s="88"/>
      <c r="AF734" s="88"/>
      <c r="AG734" s="88"/>
      <c r="AH734" s="88"/>
      <c r="AI734" s="88"/>
      <c r="AJ734" s="88"/>
      <c r="AK734" s="88"/>
      <c r="AL734" s="88"/>
      <c r="AM734" s="88"/>
      <c r="AN734" s="88"/>
      <c r="AO734" s="88"/>
      <c r="AP734" s="88"/>
      <c r="AQ734" s="88"/>
      <c r="AR734" s="88"/>
      <c r="AW734" s="88"/>
    </row>
    <row r="735" spans="30:49">
      <c r="AD735" s="88"/>
      <c r="AE735" s="88"/>
      <c r="AF735" s="88"/>
      <c r="AG735" s="88"/>
      <c r="AH735" s="88"/>
      <c r="AI735" s="88"/>
      <c r="AJ735" s="88"/>
      <c r="AK735" s="88"/>
      <c r="AL735" s="88"/>
      <c r="AM735" s="88"/>
      <c r="AN735" s="88"/>
      <c r="AO735" s="88"/>
      <c r="AP735" s="88"/>
      <c r="AQ735" s="88"/>
      <c r="AR735" s="88"/>
      <c r="AW735" s="88"/>
    </row>
    <row r="736" spans="30:49">
      <c r="AD736" s="88"/>
      <c r="AE736" s="88"/>
      <c r="AF736" s="88"/>
      <c r="AG736" s="88"/>
      <c r="AH736" s="88"/>
      <c r="AI736" s="88"/>
      <c r="AJ736" s="88"/>
      <c r="AK736" s="88"/>
      <c r="AL736" s="88"/>
      <c r="AM736" s="88"/>
      <c r="AN736" s="88"/>
      <c r="AO736" s="88"/>
      <c r="AP736" s="88"/>
      <c r="AQ736" s="88"/>
      <c r="AR736" s="88"/>
      <c r="AW736" s="88"/>
    </row>
    <row r="737" spans="30:49">
      <c r="AD737" s="88"/>
      <c r="AE737" s="88"/>
      <c r="AF737" s="88"/>
      <c r="AG737" s="88"/>
      <c r="AH737" s="88"/>
      <c r="AI737" s="88"/>
      <c r="AJ737" s="88"/>
      <c r="AK737" s="88"/>
      <c r="AL737" s="88"/>
      <c r="AM737" s="88"/>
      <c r="AN737" s="88"/>
      <c r="AO737" s="88"/>
      <c r="AP737" s="88"/>
      <c r="AQ737" s="88"/>
      <c r="AR737" s="88"/>
      <c r="AW737" s="88"/>
    </row>
    <row r="738" spans="30:49">
      <c r="AD738" s="88"/>
      <c r="AE738" s="88"/>
      <c r="AF738" s="88"/>
      <c r="AG738" s="88"/>
      <c r="AH738" s="88"/>
      <c r="AI738" s="88"/>
      <c r="AJ738" s="88"/>
      <c r="AK738" s="88"/>
      <c r="AL738" s="88"/>
      <c r="AM738" s="88"/>
      <c r="AN738" s="88"/>
      <c r="AO738" s="88"/>
      <c r="AP738" s="88"/>
      <c r="AQ738" s="88"/>
      <c r="AR738" s="88"/>
      <c r="AW738" s="88"/>
    </row>
    <row r="739" spans="30:49">
      <c r="AD739" s="88"/>
      <c r="AE739" s="88"/>
      <c r="AF739" s="88"/>
      <c r="AG739" s="88"/>
      <c r="AH739" s="88"/>
      <c r="AI739" s="88"/>
      <c r="AJ739" s="88"/>
      <c r="AK739" s="88"/>
      <c r="AL739" s="88"/>
      <c r="AM739" s="88"/>
      <c r="AN739" s="88"/>
      <c r="AO739" s="88"/>
      <c r="AP739" s="88"/>
      <c r="AQ739" s="88"/>
      <c r="AR739" s="88"/>
      <c r="AW739" s="88"/>
    </row>
    <row r="740" spans="30:49">
      <c r="AD740" s="88"/>
      <c r="AE740" s="88"/>
      <c r="AF740" s="88"/>
      <c r="AG740" s="88"/>
      <c r="AH740" s="88"/>
      <c r="AI740" s="88"/>
      <c r="AJ740" s="88"/>
      <c r="AK740" s="88"/>
      <c r="AL740" s="88"/>
      <c r="AM740" s="88"/>
      <c r="AN740" s="88"/>
      <c r="AO740" s="88"/>
      <c r="AP740" s="88"/>
      <c r="AQ740" s="88"/>
      <c r="AR740" s="88"/>
      <c r="AW740" s="88"/>
    </row>
    <row r="741" spans="30:49">
      <c r="AD741" s="88"/>
      <c r="AE741" s="88"/>
      <c r="AF741" s="88"/>
      <c r="AG741" s="88"/>
      <c r="AH741" s="88"/>
      <c r="AI741" s="88"/>
      <c r="AJ741" s="88"/>
      <c r="AK741" s="88"/>
      <c r="AL741" s="88"/>
      <c r="AM741" s="88"/>
      <c r="AN741" s="88"/>
      <c r="AO741" s="88"/>
      <c r="AP741" s="88"/>
      <c r="AQ741" s="88"/>
      <c r="AR741" s="88"/>
      <c r="AW741" s="88"/>
    </row>
    <row r="742" spans="30:49">
      <c r="AD742" s="88"/>
      <c r="AE742" s="88"/>
      <c r="AF742" s="88"/>
      <c r="AG742" s="88"/>
      <c r="AH742" s="88"/>
      <c r="AI742" s="88"/>
      <c r="AJ742" s="88"/>
      <c r="AK742" s="88"/>
      <c r="AL742" s="88"/>
      <c r="AM742" s="88"/>
      <c r="AN742" s="88"/>
      <c r="AO742" s="88"/>
      <c r="AP742" s="88"/>
      <c r="AQ742" s="88"/>
      <c r="AR742" s="88"/>
      <c r="AW742" s="88"/>
    </row>
    <row r="743" spans="30:49">
      <c r="AD743" s="88"/>
      <c r="AE743" s="88"/>
      <c r="AF743" s="88"/>
      <c r="AG743" s="88"/>
      <c r="AH743" s="88"/>
      <c r="AI743" s="88"/>
      <c r="AJ743" s="88"/>
      <c r="AK743" s="88"/>
      <c r="AL743" s="88"/>
      <c r="AM743" s="88"/>
      <c r="AN743" s="88"/>
      <c r="AO743" s="88"/>
      <c r="AP743" s="88"/>
      <c r="AQ743" s="88"/>
      <c r="AR743" s="88"/>
      <c r="AW743" s="88"/>
    </row>
    <row r="744" spans="30:49">
      <c r="AD744" s="88"/>
      <c r="AE744" s="88"/>
      <c r="AF744" s="88"/>
      <c r="AG744" s="88"/>
      <c r="AH744" s="88"/>
      <c r="AI744" s="88"/>
      <c r="AJ744" s="88"/>
      <c r="AK744" s="88"/>
      <c r="AL744" s="88"/>
      <c r="AM744" s="88"/>
      <c r="AN744" s="88"/>
      <c r="AO744" s="88"/>
      <c r="AP744" s="88"/>
      <c r="AQ744" s="88"/>
      <c r="AR744" s="88"/>
      <c r="AW744" s="88"/>
    </row>
    <row r="745" spans="30:49">
      <c r="AD745" s="88"/>
      <c r="AE745" s="88"/>
      <c r="AF745" s="88"/>
      <c r="AG745" s="88"/>
      <c r="AH745" s="88"/>
      <c r="AI745" s="88"/>
      <c r="AJ745" s="88"/>
      <c r="AK745" s="88"/>
      <c r="AL745" s="88"/>
      <c r="AM745" s="88"/>
      <c r="AN745" s="88"/>
      <c r="AO745" s="88"/>
      <c r="AP745" s="88"/>
      <c r="AQ745" s="88"/>
      <c r="AR745" s="88"/>
      <c r="AW745" s="88"/>
    </row>
    <row r="746" spans="30:49">
      <c r="AD746" s="88"/>
      <c r="AE746" s="88"/>
      <c r="AF746" s="88"/>
      <c r="AG746" s="88"/>
      <c r="AH746" s="88"/>
      <c r="AI746" s="88"/>
      <c r="AJ746" s="88"/>
      <c r="AK746" s="88"/>
      <c r="AL746" s="88"/>
      <c r="AM746" s="88"/>
      <c r="AN746" s="88"/>
      <c r="AO746" s="88"/>
      <c r="AP746" s="88"/>
      <c r="AQ746" s="88"/>
      <c r="AR746" s="88"/>
      <c r="AW746" s="88"/>
    </row>
    <row r="747" spans="30:49">
      <c r="AD747" s="88"/>
      <c r="AE747" s="88"/>
      <c r="AF747" s="88"/>
      <c r="AG747" s="88"/>
      <c r="AH747" s="88"/>
      <c r="AI747" s="88"/>
      <c r="AJ747" s="88"/>
      <c r="AK747" s="88"/>
      <c r="AL747" s="88"/>
      <c r="AM747" s="88"/>
      <c r="AN747" s="88"/>
      <c r="AO747" s="88"/>
      <c r="AP747" s="88"/>
      <c r="AQ747" s="88"/>
      <c r="AR747" s="88"/>
      <c r="AW747" s="88"/>
    </row>
    <row r="748" spans="30:49">
      <c r="AD748" s="88"/>
      <c r="AE748" s="88"/>
      <c r="AF748" s="88"/>
      <c r="AG748" s="88"/>
      <c r="AH748" s="88"/>
      <c r="AI748" s="88"/>
      <c r="AJ748" s="88"/>
      <c r="AK748" s="88"/>
      <c r="AL748" s="88"/>
      <c r="AM748" s="88"/>
      <c r="AN748" s="88"/>
      <c r="AO748" s="88"/>
      <c r="AP748" s="88"/>
      <c r="AQ748" s="88"/>
      <c r="AR748" s="88"/>
      <c r="AW748" s="88"/>
    </row>
    <row r="749" spans="30:49">
      <c r="AD749" s="88"/>
      <c r="AE749" s="88"/>
      <c r="AF749" s="88"/>
      <c r="AG749" s="88"/>
      <c r="AH749" s="88"/>
      <c r="AI749" s="88"/>
      <c r="AJ749" s="88"/>
      <c r="AK749" s="88"/>
      <c r="AL749" s="88"/>
      <c r="AM749" s="88"/>
      <c r="AN749" s="88"/>
      <c r="AO749" s="88"/>
      <c r="AP749" s="88"/>
      <c r="AQ749" s="88"/>
      <c r="AR749" s="88"/>
      <c r="AW749" s="88"/>
    </row>
    <row r="750" spans="30:49">
      <c r="AD750" s="88"/>
      <c r="AE750" s="88"/>
      <c r="AF750" s="88"/>
      <c r="AG750" s="88"/>
      <c r="AH750" s="88"/>
      <c r="AI750" s="88"/>
      <c r="AJ750" s="88"/>
      <c r="AK750" s="88"/>
      <c r="AL750" s="88"/>
      <c r="AM750" s="88"/>
      <c r="AN750" s="88"/>
      <c r="AO750" s="88"/>
      <c r="AP750" s="88"/>
      <c r="AQ750" s="88"/>
      <c r="AR750" s="88"/>
      <c r="AW750" s="88"/>
    </row>
    <row r="751" spans="30:49">
      <c r="AD751" s="88"/>
      <c r="AE751" s="88"/>
      <c r="AF751" s="88"/>
      <c r="AG751" s="88"/>
      <c r="AH751" s="88"/>
      <c r="AI751" s="88"/>
      <c r="AJ751" s="88"/>
      <c r="AK751" s="88"/>
      <c r="AL751" s="88"/>
      <c r="AM751" s="88"/>
      <c r="AN751" s="88"/>
      <c r="AO751" s="88"/>
      <c r="AP751" s="88"/>
      <c r="AQ751" s="88"/>
      <c r="AR751" s="88"/>
      <c r="AW751" s="88"/>
    </row>
    <row r="752" spans="30:49">
      <c r="AD752" s="88"/>
      <c r="AE752" s="88"/>
      <c r="AF752" s="88"/>
      <c r="AG752" s="88"/>
      <c r="AH752" s="88"/>
      <c r="AI752" s="88"/>
      <c r="AJ752" s="88"/>
      <c r="AK752" s="88"/>
      <c r="AL752" s="88"/>
      <c r="AM752" s="88"/>
      <c r="AN752" s="88"/>
      <c r="AO752" s="88"/>
      <c r="AP752" s="88"/>
      <c r="AQ752" s="88"/>
      <c r="AR752" s="88"/>
      <c r="AW752" s="88"/>
    </row>
    <row r="753" spans="30:49">
      <c r="AD753" s="88"/>
      <c r="AE753" s="88"/>
      <c r="AF753" s="88"/>
      <c r="AG753" s="88"/>
      <c r="AH753" s="88"/>
      <c r="AI753" s="88"/>
      <c r="AJ753" s="88"/>
      <c r="AK753" s="88"/>
      <c r="AL753" s="88"/>
      <c r="AM753" s="88"/>
      <c r="AN753" s="88"/>
      <c r="AO753" s="88"/>
      <c r="AP753" s="88"/>
      <c r="AQ753" s="88"/>
      <c r="AR753" s="88"/>
      <c r="AW753" s="88"/>
    </row>
    <row r="754" spans="30:49">
      <c r="AD754" s="88"/>
      <c r="AE754" s="88"/>
      <c r="AF754" s="88"/>
      <c r="AG754" s="88"/>
      <c r="AH754" s="88"/>
      <c r="AI754" s="88"/>
      <c r="AJ754" s="88"/>
      <c r="AK754" s="88"/>
      <c r="AL754" s="88"/>
      <c r="AM754" s="88"/>
      <c r="AN754" s="88"/>
      <c r="AO754" s="88"/>
      <c r="AP754" s="88"/>
      <c r="AQ754" s="88"/>
      <c r="AR754" s="88"/>
      <c r="AW754" s="88"/>
    </row>
    <row r="755" spans="30:49">
      <c r="AD755" s="88"/>
      <c r="AE755" s="88"/>
      <c r="AF755" s="88"/>
      <c r="AG755" s="88"/>
      <c r="AH755" s="88"/>
      <c r="AI755" s="88"/>
      <c r="AJ755" s="88"/>
      <c r="AK755" s="88"/>
      <c r="AL755" s="88"/>
      <c r="AM755" s="88"/>
      <c r="AN755" s="88"/>
      <c r="AO755" s="88"/>
      <c r="AP755" s="88"/>
      <c r="AQ755" s="88"/>
      <c r="AR755" s="88"/>
      <c r="AW755" s="88"/>
    </row>
    <row r="756" spans="30:49">
      <c r="AD756" s="88"/>
      <c r="AE756" s="88"/>
      <c r="AF756" s="88"/>
      <c r="AG756" s="88"/>
      <c r="AH756" s="88"/>
      <c r="AI756" s="88"/>
      <c r="AJ756" s="88"/>
      <c r="AK756" s="88"/>
      <c r="AL756" s="88"/>
      <c r="AM756" s="88"/>
      <c r="AN756" s="88"/>
      <c r="AO756" s="88"/>
      <c r="AP756" s="88"/>
      <c r="AQ756" s="88"/>
      <c r="AR756" s="88"/>
      <c r="AW756" s="88"/>
    </row>
    <row r="757" spans="30:49">
      <c r="AD757" s="88"/>
      <c r="AE757" s="88"/>
      <c r="AF757" s="88"/>
      <c r="AG757" s="88"/>
      <c r="AH757" s="88"/>
      <c r="AI757" s="88"/>
      <c r="AJ757" s="88"/>
      <c r="AK757" s="88"/>
      <c r="AL757" s="88"/>
      <c r="AM757" s="88"/>
      <c r="AN757" s="88"/>
      <c r="AO757" s="88"/>
      <c r="AP757" s="88"/>
      <c r="AQ757" s="88"/>
      <c r="AR757" s="88"/>
      <c r="AW757" s="88"/>
    </row>
    <row r="758" spans="30:49">
      <c r="AD758" s="88"/>
      <c r="AE758" s="88"/>
      <c r="AF758" s="88"/>
      <c r="AG758" s="88"/>
      <c r="AH758" s="88"/>
      <c r="AI758" s="88"/>
      <c r="AJ758" s="88"/>
      <c r="AK758" s="88"/>
      <c r="AL758" s="88"/>
      <c r="AM758" s="88"/>
      <c r="AN758" s="88"/>
      <c r="AO758" s="88"/>
      <c r="AP758" s="88"/>
      <c r="AQ758" s="88"/>
      <c r="AR758" s="88"/>
      <c r="AW758" s="88"/>
    </row>
    <row r="759" spans="30:49">
      <c r="AD759" s="88"/>
      <c r="AE759" s="88"/>
      <c r="AF759" s="88"/>
      <c r="AG759" s="88"/>
      <c r="AH759" s="88"/>
      <c r="AI759" s="88"/>
      <c r="AJ759" s="88"/>
      <c r="AK759" s="88"/>
      <c r="AL759" s="88"/>
      <c r="AM759" s="88"/>
      <c r="AN759" s="88"/>
      <c r="AO759" s="88"/>
      <c r="AP759" s="88"/>
      <c r="AQ759" s="88"/>
      <c r="AR759" s="88"/>
      <c r="AW759" s="88"/>
    </row>
    <row r="760" spans="30:49">
      <c r="AD760" s="88"/>
      <c r="AE760" s="88"/>
      <c r="AF760" s="88"/>
      <c r="AG760" s="88"/>
      <c r="AH760" s="88"/>
      <c r="AI760" s="88"/>
      <c r="AJ760" s="88"/>
      <c r="AK760" s="88"/>
      <c r="AL760" s="88"/>
      <c r="AM760" s="88"/>
      <c r="AN760" s="88"/>
      <c r="AO760" s="88"/>
      <c r="AP760" s="88"/>
      <c r="AQ760" s="88"/>
      <c r="AR760" s="88"/>
      <c r="AW760" s="88"/>
    </row>
    <row r="761" spans="30:49">
      <c r="AD761" s="88"/>
      <c r="AE761" s="88"/>
      <c r="AF761" s="88"/>
      <c r="AG761" s="88"/>
      <c r="AH761" s="88"/>
      <c r="AI761" s="88"/>
      <c r="AJ761" s="88"/>
      <c r="AK761" s="88"/>
      <c r="AL761" s="88"/>
      <c r="AM761" s="88"/>
      <c r="AN761" s="88"/>
      <c r="AO761" s="88"/>
      <c r="AP761" s="88"/>
      <c r="AQ761" s="88"/>
      <c r="AR761" s="88"/>
      <c r="AW761" s="88"/>
    </row>
    <row r="762" spans="30:49">
      <c r="AD762" s="88"/>
      <c r="AE762" s="88"/>
      <c r="AF762" s="88"/>
      <c r="AG762" s="88"/>
      <c r="AH762" s="88"/>
      <c r="AI762" s="88"/>
      <c r="AJ762" s="88"/>
      <c r="AK762" s="88"/>
      <c r="AL762" s="88"/>
      <c r="AM762" s="88"/>
      <c r="AN762" s="88"/>
      <c r="AO762" s="88"/>
      <c r="AP762" s="88"/>
      <c r="AQ762" s="88"/>
      <c r="AR762" s="88"/>
      <c r="AW762" s="88"/>
    </row>
    <row r="763" spans="30:49">
      <c r="AD763" s="88"/>
      <c r="AE763" s="88"/>
      <c r="AF763" s="88"/>
      <c r="AG763" s="88"/>
      <c r="AH763" s="88"/>
      <c r="AI763" s="88"/>
      <c r="AJ763" s="88"/>
      <c r="AK763" s="88"/>
      <c r="AL763" s="88"/>
      <c r="AM763" s="88"/>
      <c r="AN763" s="88"/>
      <c r="AO763" s="88"/>
      <c r="AP763" s="88"/>
      <c r="AQ763" s="88"/>
      <c r="AR763" s="88"/>
      <c r="AW763" s="88"/>
    </row>
    <row r="764" spans="30:49">
      <c r="AD764" s="88"/>
      <c r="AE764" s="88"/>
      <c r="AF764" s="88"/>
      <c r="AG764" s="88"/>
      <c r="AH764" s="88"/>
      <c r="AI764" s="88"/>
      <c r="AJ764" s="88"/>
      <c r="AK764" s="88"/>
      <c r="AL764" s="88"/>
      <c r="AM764" s="88"/>
      <c r="AN764" s="88"/>
      <c r="AO764" s="88"/>
      <c r="AP764" s="88"/>
      <c r="AQ764" s="88"/>
      <c r="AR764" s="88"/>
      <c r="AW764" s="88"/>
    </row>
    <row r="765" spans="30:49">
      <c r="AD765" s="88"/>
      <c r="AE765" s="88"/>
      <c r="AF765" s="88"/>
      <c r="AG765" s="88"/>
      <c r="AH765" s="88"/>
      <c r="AI765" s="88"/>
      <c r="AJ765" s="88"/>
      <c r="AK765" s="88"/>
      <c r="AL765" s="88"/>
      <c r="AM765" s="88"/>
      <c r="AN765" s="88"/>
      <c r="AO765" s="88"/>
      <c r="AP765" s="88"/>
      <c r="AQ765" s="88"/>
      <c r="AR765" s="88"/>
      <c r="AW765" s="88"/>
    </row>
    <row r="766" spans="30:49">
      <c r="AD766" s="88"/>
      <c r="AE766" s="88"/>
      <c r="AF766" s="88"/>
      <c r="AG766" s="88"/>
      <c r="AH766" s="88"/>
      <c r="AI766" s="88"/>
      <c r="AJ766" s="88"/>
      <c r="AK766" s="88"/>
      <c r="AL766" s="88"/>
      <c r="AM766" s="88"/>
      <c r="AN766" s="88"/>
      <c r="AO766" s="88"/>
      <c r="AP766" s="88"/>
      <c r="AQ766" s="88"/>
      <c r="AR766" s="88"/>
      <c r="AW766" s="88"/>
    </row>
    <row r="767" spans="30:49">
      <c r="AD767" s="88"/>
      <c r="AE767" s="88"/>
      <c r="AF767" s="88"/>
      <c r="AG767" s="88"/>
      <c r="AH767" s="88"/>
      <c r="AI767" s="88"/>
      <c r="AJ767" s="88"/>
      <c r="AK767" s="88"/>
      <c r="AL767" s="88"/>
      <c r="AM767" s="88"/>
      <c r="AN767" s="88"/>
      <c r="AO767" s="88"/>
      <c r="AP767" s="88"/>
      <c r="AQ767" s="88"/>
      <c r="AR767" s="88"/>
      <c r="AW767" s="88"/>
    </row>
    <row r="768" spans="30:49">
      <c r="AD768" s="88"/>
      <c r="AE768" s="88"/>
      <c r="AF768" s="88"/>
      <c r="AG768" s="88"/>
      <c r="AH768" s="88"/>
      <c r="AI768" s="88"/>
      <c r="AJ768" s="88"/>
      <c r="AK768" s="88"/>
      <c r="AL768" s="88"/>
      <c r="AM768" s="88"/>
      <c r="AN768" s="88"/>
      <c r="AO768" s="88"/>
      <c r="AP768" s="88"/>
      <c r="AQ768" s="88"/>
      <c r="AR768" s="88"/>
      <c r="AW768" s="88"/>
    </row>
    <row r="769" spans="35:49">
      <c r="AI769" s="88"/>
      <c r="AJ769" s="88"/>
      <c r="AK769" s="88"/>
      <c r="AL769" s="88"/>
      <c r="AM769" s="88"/>
      <c r="AN769" s="88"/>
      <c r="AO769" s="88"/>
      <c r="AP769" s="88"/>
      <c r="AQ769" s="88"/>
      <c r="AR769" s="88"/>
      <c r="AW769" s="88"/>
    </row>
    <row r="770" spans="35:49">
      <c r="AI770" s="88"/>
      <c r="AJ770" s="88"/>
      <c r="AK770" s="88"/>
      <c r="AL770" s="88"/>
      <c r="AM770" s="88"/>
      <c r="AN770" s="88"/>
      <c r="AO770" s="88"/>
      <c r="AP770" s="88"/>
      <c r="AQ770" s="88"/>
      <c r="AR770" s="88"/>
      <c r="AW770" s="88"/>
    </row>
    <row r="771" spans="35:49">
      <c r="AI771" s="88"/>
      <c r="AJ771" s="88"/>
      <c r="AK771" s="88"/>
      <c r="AL771" s="88"/>
      <c r="AM771" s="88"/>
      <c r="AN771" s="88"/>
      <c r="AO771" s="88"/>
      <c r="AP771" s="88"/>
      <c r="AQ771" s="88"/>
      <c r="AR771" s="88"/>
      <c r="AW771" s="88"/>
    </row>
    <row r="772" spans="35:49">
      <c r="AI772" s="88"/>
      <c r="AJ772" s="88"/>
      <c r="AK772" s="88"/>
      <c r="AL772" s="88"/>
      <c r="AM772" s="88"/>
      <c r="AN772" s="88"/>
      <c r="AO772" s="88"/>
      <c r="AP772" s="88"/>
      <c r="AQ772" s="88"/>
      <c r="AR772" s="88"/>
      <c r="AW772" s="88"/>
    </row>
    <row r="773" spans="35:49">
      <c r="AI773" s="88"/>
      <c r="AJ773" s="88"/>
      <c r="AK773" s="88"/>
      <c r="AL773" s="88"/>
      <c r="AM773" s="88"/>
      <c r="AN773" s="88"/>
      <c r="AO773" s="88"/>
      <c r="AP773" s="88"/>
      <c r="AQ773" s="88"/>
      <c r="AR773" s="88"/>
      <c r="AW773" s="88"/>
    </row>
    <row r="774" spans="35:49">
      <c r="AI774" s="88"/>
      <c r="AJ774" s="88"/>
      <c r="AK774" s="88"/>
      <c r="AL774" s="88"/>
      <c r="AM774" s="88"/>
      <c r="AN774" s="88"/>
      <c r="AO774" s="88"/>
      <c r="AP774" s="88"/>
      <c r="AQ774" s="88"/>
      <c r="AR774" s="88"/>
      <c r="AW774" s="88"/>
    </row>
    <row r="775" spans="35:49">
      <c r="AI775" s="88"/>
      <c r="AJ775" s="88"/>
      <c r="AK775" s="88"/>
      <c r="AL775" s="88"/>
      <c r="AM775" s="88"/>
      <c r="AN775" s="88"/>
      <c r="AO775" s="88"/>
      <c r="AP775" s="88"/>
      <c r="AQ775" s="88"/>
      <c r="AR775" s="88"/>
      <c r="AW775" s="88"/>
    </row>
    <row r="776" spans="35:49">
      <c r="AI776" s="88"/>
      <c r="AJ776" s="88"/>
      <c r="AK776" s="88"/>
      <c r="AL776" s="88"/>
      <c r="AM776" s="88"/>
      <c r="AN776" s="88"/>
      <c r="AO776" s="88"/>
      <c r="AP776" s="88"/>
      <c r="AQ776" s="88"/>
      <c r="AR776" s="88"/>
      <c r="AW776" s="88"/>
    </row>
    <row r="777" spans="35:49">
      <c r="AI777" s="88"/>
      <c r="AJ777" s="88"/>
      <c r="AK777" s="88"/>
      <c r="AL777" s="88"/>
      <c r="AM777" s="88"/>
      <c r="AN777" s="88"/>
      <c r="AO777" s="88"/>
      <c r="AP777" s="88"/>
      <c r="AQ777" s="88"/>
      <c r="AR777" s="88"/>
      <c r="AW777" s="88"/>
    </row>
    <row r="778" spans="35:49">
      <c r="AI778" s="88"/>
      <c r="AJ778" s="88"/>
      <c r="AK778" s="88"/>
      <c r="AL778" s="88"/>
      <c r="AM778" s="88"/>
      <c r="AN778" s="88"/>
      <c r="AO778" s="88"/>
      <c r="AP778" s="88"/>
      <c r="AQ778" s="88"/>
      <c r="AR778" s="88"/>
      <c r="AW778" s="88"/>
    </row>
    <row r="779" spans="35:49">
      <c r="AI779" s="88"/>
      <c r="AJ779" s="88"/>
      <c r="AK779" s="88"/>
      <c r="AL779" s="88"/>
      <c r="AM779" s="88"/>
      <c r="AN779" s="88"/>
      <c r="AO779" s="88"/>
      <c r="AP779" s="88"/>
      <c r="AQ779" s="88"/>
      <c r="AR779" s="88"/>
      <c r="AW779" s="88"/>
    </row>
    <row r="780" spans="35:49">
      <c r="AW780" s="88"/>
    </row>
    <row r="781" spans="35:49">
      <c r="AW781" s="88"/>
    </row>
    <row r="782" spans="35:49">
      <c r="AW782" s="88"/>
    </row>
    <row r="783" spans="35:49">
      <c r="AW783" s="88"/>
    </row>
    <row r="784" spans="35:49">
      <c r="AW784" s="88"/>
    </row>
    <row r="785" spans="49:49">
      <c r="AW785" s="88"/>
    </row>
    <row r="786" spans="49:49">
      <c r="AW786" s="88"/>
    </row>
    <row r="787" spans="49:49">
      <c r="AW787" s="88"/>
    </row>
    <row r="788" spans="49:49">
      <c r="AW788" s="88"/>
    </row>
    <row r="789" spans="49:49">
      <c r="AW789" s="88"/>
    </row>
    <row r="790" spans="49:49">
      <c r="AW790" s="88"/>
    </row>
    <row r="791" spans="49:49">
      <c r="AW791" s="88"/>
    </row>
    <row r="792" spans="49:49">
      <c r="AW792" s="88"/>
    </row>
    <row r="793" spans="49:49">
      <c r="AW793" s="88"/>
    </row>
    <row r="794" spans="49:49">
      <c r="AW794" s="88"/>
    </row>
    <row r="795" spans="49:49">
      <c r="AW795" s="88"/>
    </row>
    <row r="796" spans="49:49">
      <c r="AW796" s="88"/>
    </row>
    <row r="797" spans="49:49">
      <c r="AW797" s="88"/>
    </row>
    <row r="798" spans="49:49">
      <c r="AW798" s="88"/>
    </row>
    <row r="799" spans="49:49">
      <c r="AW799" s="88"/>
    </row>
    <row r="800" spans="49:49">
      <c r="AW800" s="88"/>
    </row>
    <row r="801" spans="49:49">
      <c r="AW801" s="88"/>
    </row>
    <row r="802" spans="49:49">
      <c r="AW802" s="88"/>
    </row>
    <row r="803" spans="49:49">
      <c r="AW803" s="88"/>
    </row>
    <row r="804" spans="49:49">
      <c r="AW804" s="88"/>
    </row>
    <row r="805" spans="49:49">
      <c r="AW805" s="88"/>
    </row>
    <row r="806" spans="49:49">
      <c r="AW806" s="88"/>
    </row>
    <row r="807" spans="49:49">
      <c r="AW807" s="88"/>
    </row>
    <row r="808" spans="49:49">
      <c r="AW808" s="88"/>
    </row>
    <row r="809" spans="49:49">
      <c r="AW809" s="88"/>
    </row>
    <row r="810" spans="49:49">
      <c r="AW810" s="88"/>
    </row>
    <row r="811" spans="49:49">
      <c r="AW811" s="88"/>
    </row>
    <row r="812" spans="49:49">
      <c r="AW812" s="88"/>
    </row>
    <row r="813" spans="49:49">
      <c r="AW813" s="88"/>
    </row>
    <row r="814" spans="49:49">
      <c r="AW814" s="88"/>
    </row>
    <row r="815" spans="49:49">
      <c r="AW815" s="88"/>
    </row>
    <row r="816" spans="49:49">
      <c r="AW816" s="88"/>
    </row>
    <row r="817" spans="49:49">
      <c r="AW817" s="88"/>
    </row>
    <row r="818" spans="49:49">
      <c r="AW818" s="88"/>
    </row>
    <row r="819" spans="49:49">
      <c r="AW819" s="88"/>
    </row>
    <row r="820" spans="49:49">
      <c r="AW820" s="88"/>
    </row>
    <row r="821" spans="49:49">
      <c r="AW821" s="88"/>
    </row>
    <row r="822" spans="49:49">
      <c r="AW822" s="88"/>
    </row>
    <row r="823" spans="49:49">
      <c r="AW823" s="88"/>
    </row>
    <row r="824" spans="49:49">
      <c r="AW824" s="88"/>
    </row>
    <row r="825" spans="49:49">
      <c r="AW825" s="88"/>
    </row>
    <row r="826" spans="49:49">
      <c r="AW826" s="88"/>
    </row>
    <row r="827" spans="49:49">
      <c r="AW827" s="88"/>
    </row>
    <row r="828" spans="49:49">
      <c r="AW828" s="88"/>
    </row>
    <row r="829" spans="49:49">
      <c r="AW829" s="88"/>
    </row>
    <row r="830" spans="49:49">
      <c r="AW830" s="88"/>
    </row>
    <row r="831" spans="49:49">
      <c r="AW831" s="88"/>
    </row>
    <row r="832" spans="49:49">
      <c r="AW832" s="88"/>
    </row>
    <row r="833" spans="49:49">
      <c r="AW833" s="88"/>
    </row>
    <row r="834" spans="49:49">
      <c r="AW834" s="88"/>
    </row>
    <row r="835" spans="49:49">
      <c r="AW835" s="88"/>
    </row>
    <row r="836" spans="49:49">
      <c r="AW836" s="88"/>
    </row>
    <row r="837" spans="49:49">
      <c r="AW837" s="88"/>
    </row>
    <row r="838" spans="49:49">
      <c r="AW838" s="88"/>
    </row>
    <row r="839" spans="49:49">
      <c r="AW839" s="88"/>
    </row>
    <row r="840" spans="49:49">
      <c r="AW840" s="88"/>
    </row>
    <row r="841" spans="49:49">
      <c r="AW841" s="88"/>
    </row>
    <row r="842" spans="49:49">
      <c r="AW842" s="88"/>
    </row>
    <row r="843" spans="49:49">
      <c r="AW843" s="88"/>
    </row>
    <row r="844" spans="49:49">
      <c r="AW844" s="88"/>
    </row>
    <row r="845" spans="49:49">
      <c r="AW845" s="88"/>
    </row>
    <row r="846" spans="49:49">
      <c r="AW846" s="88"/>
    </row>
    <row r="847" spans="49:49">
      <c r="AW847" s="88"/>
    </row>
    <row r="848" spans="49:49">
      <c r="AW848" s="88"/>
    </row>
    <row r="849" spans="49:49">
      <c r="AW849" s="88"/>
    </row>
    <row r="850" spans="49:49">
      <c r="AW850" s="88"/>
    </row>
    <row r="851" spans="49:49">
      <c r="AW851" s="88"/>
    </row>
    <row r="852" spans="49:49">
      <c r="AW852" s="88"/>
    </row>
    <row r="853" spans="49:49">
      <c r="AW853" s="88"/>
    </row>
    <row r="854" spans="49:49">
      <c r="AW854" s="88"/>
    </row>
    <row r="855" spans="49:49">
      <c r="AW855" s="88"/>
    </row>
    <row r="856" spans="49:49">
      <c r="AW856" s="88"/>
    </row>
    <row r="857" spans="49:49">
      <c r="AW857" s="88"/>
    </row>
    <row r="858" spans="49:49">
      <c r="AW858" s="88"/>
    </row>
    <row r="859" spans="49:49">
      <c r="AW859" s="88"/>
    </row>
    <row r="860" spans="49:49">
      <c r="AW860" s="88"/>
    </row>
    <row r="861" spans="49:49">
      <c r="AW861" s="88"/>
    </row>
    <row r="862" spans="49:49">
      <c r="AW862" s="88"/>
    </row>
    <row r="863" spans="49:49">
      <c r="AW863" s="88"/>
    </row>
    <row r="864" spans="49:49">
      <c r="AW864" s="88"/>
    </row>
    <row r="865" spans="49:49">
      <c r="AW865" s="88"/>
    </row>
    <row r="866" spans="49:49">
      <c r="AW866" s="88"/>
    </row>
    <row r="867" spans="49:49">
      <c r="AW867" s="88"/>
    </row>
    <row r="868" spans="49:49">
      <c r="AW868" s="88"/>
    </row>
    <row r="869" spans="49:49">
      <c r="AW869" s="88"/>
    </row>
    <row r="870" spans="49:49">
      <c r="AW870" s="88"/>
    </row>
    <row r="871" spans="49:49">
      <c r="AW871" s="88"/>
    </row>
    <row r="872" spans="49:49">
      <c r="AW872" s="88"/>
    </row>
    <row r="873" spans="49:49">
      <c r="AW873" s="88"/>
    </row>
    <row r="874" spans="49:49">
      <c r="AW874" s="88"/>
    </row>
    <row r="875" spans="49:49">
      <c r="AW875" s="88"/>
    </row>
    <row r="876" spans="49:49">
      <c r="AW876" s="88"/>
    </row>
    <row r="877" spans="49:49">
      <c r="AW877" s="88"/>
    </row>
    <row r="878" spans="49:49">
      <c r="AW878" s="88"/>
    </row>
    <row r="879" spans="49:49">
      <c r="AW879" s="88"/>
    </row>
    <row r="880" spans="49:49">
      <c r="AW880" s="88"/>
    </row>
    <row r="881" spans="49:49">
      <c r="AW881" s="88"/>
    </row>
    <row r="882" spans="49:49">
      <c r="AW882" s="88"/>
    </row>
    <row r="883" spans="49:49">
      <c r="AW883" s="88"/>
    </row>
    <row r="884" spans="49:49">
      <c r="AW884" s="88"/>
    </row>
    <row r="885" spans="49:49">
      <c r="AW885" s="88"/>
    </row>
    <row r="886" spans="49:49">
      <c r="AW886" s="88"/>
    </row>
    <row r="887" spans="49:49">
      <c r="AW887" s="88"/>
    </row>
    <row r="888" spans="49:49">
      <c r="AW888" s="88"/>
    </row>
    <row r="889" spans="49:49">
      <c r="AW889" s="88"/>
    </row>
    <row r="890" spans="49:49">
      <c r="AW890" s="88"/>
    </row>
    <row r="891" spans="49:49">
      <c r="AW891" s="88"/>
    </row>
    <row r="892" spans="49:49">
      <c r="AW892" s="88"/>
    </row>
    <row r="893" spans="49:49">
      <c r="AW893" s="88"/>
    </row>
    <row r="894" spans="49:49">
      <c r="AW894" s="88"/>
    </row>
    <row r="895" spans="49:49">
      <c r="AW895" s="88"/>
    </row>
    <row r="896" spans="49:49">
      <c r="AW896" s="88"/>
    </row>
    <row r="897" spans="49:49">
      <c r="AW897" s="88"/>
    </row>
    <row r="898" spans="49:49">
      <c r="AW898" s="88"/>
    </row>
    <row r="899" spans="49:49">
      <c r="AW899" s="88"/>
    </row>
    <row r="900" spans="49:49">
      <c r="AW900" s="88"/>
    </row>
    <row r="901" spans="49:49">
      <c r="AW901" s="88"/>
    </row>
    <row r="902" spans="49:49">
      <c r="AW902" s="88"/>
    </row>
    <row r="903" spans="49:49">
      <c r="AW903" s="88"/>
    </row>
    <row r="904" spans="49:49">
      <c r="AW904" s="88"/>
    </row>
    <row r="905" spans="49:49">
      <c r="AW905" s="88"/>
    </row>
    <row r="906" spans="49:49">
      <c r="AW906" s="88"/>
    </row>
    <row r="907" spans="49:49">
      <c r="AW907" s="88"/>
    </row>
    <row r="908" spans="49:49">
      <c r="AW908" s="88"/>
    </row>
    <row r="909" spans="49:49">
      <c r="AW909" s="88"/>
    </row>
    <row r="910" spans="49:49">
      <c r="AW910" s="88"/>
    </row>
    <row r="911" spans="49:49">
      <c r="AW911" s="88"/>
    </row>
    <row r="912" spans="49:49">
      <c r="AW912" s="88"/>
    </row>
    <row r="913" spans="49:49">
      <c r="AW913" s="88"/>
    </row>
    <row r="914" spans="49:49">
      <c r="AW914" s="88"/>
    </row>
    <row r="915" spans="49:49">
      <c r="AW915" s="88"/>
    </row>
    <row r="916" spans="49:49">
      <c r="AW916" s="88"/>
    </row>
    <row r="917" spans="49:49">
      <c r="AW917" s="88"/>
    </row>
    <row r="918" spans="49:49">
      <c r="AW918" s="88"/>
    </row>
    <row r="919" spans="49:49">
      <c r="AW919" s="88"/>
    </row>
    <row r="920" spans="49:49">
      <c r="AW920" s="88"/>
    </row>
    <row r="921" spans="49:49">
      <c r="AW921" s="88"/>
    </row>
    <row r="922" spans="49:49">
      <c r="AW922" s="88"/>
    </row>
    <row r="923" spans="49:49">
      <c r="AW923" s="88"/>
    </row>
    <row r="924" spans="49:49">
      <c r="AW924" s="88"/>
    </row>
    <row r="925" spans="49:49">
      <c r="AW925" s="88"/>
    </row>
    <row r="926" spans="49:49">
      <c r="AW926" s="88"/>
    </row>
    <row r="927" spans="49:49">
      <c r="AW927" s="88"/>
    </row>
    <row r="928" spans="49:49">
      <c r="AW928" s="88"/>
    </row>
    <row r="929" spans="49:49">
      <c r="AW929" s="88"/>
    </row>
    <row r="930" spans="49:49">
      <c r="AW930" s="88"/>
    </row>
    <row r="931" spans="49:49">
      <c r="AW931" s="88"/>
    </row>
    <row r="932" spans="49:49">
      <c r="AW932" s="88"/>
    </row>
    <row r="933" spans="49:49">
      <c r="AW933" s="88"/>
    </row>
    <row r="934" spans="49:49">
      <c r="AW934" s="88"/>
    </row>
    <row r="935" spans="49:49">
      <c r="AW935" s="88"/>
    </row>
    <row r="936" spans="49:49">
      <c r="AW936" s="88"/>
    </row>
    <row r="937" spans="49:49">
      <c r="AW937" s="88"/>
    </row>
    <row r="938" spans="49:49">
      <c r="AW938" s="8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C2:AD283"/>
  <sheetViews>
    <sheetView zoomScale="70" zoomScaleNormal="70" workbookViewId="0">
      <selection activeCell="Q47" sqref="Q47"/>
    </sheetView>
  </sheetViews>
  <sheetFormatPr defaultRowHeight="14.4"/>
  <cols>
    <col min="1" max="1" width="3.44140625" customWidth="1"/>
    <col min="3" max="3" width="11.44140625" bestFit="1" customWidth="1"/>
    <col min="4" max="4" width="8.77734375" customWidth="1"/>
    <col min="5" max="5" width="9.44140625" bestFit="1" customWidth="1"/>
    <col min="6" max="6" width="11.44140625" customWidth="1"/>
    <col min="7" max="7" width="10.88671875" bestFit="1" customWidth="1"/>
    <col min="8" max="8" width="10.5546875" bestFit="1" customWidth="1"/>
    <col min="10" max="10" width="7.77734375" customWidth="1"/>
    <col min="11" max="11" width="7.21875" bestFit="1" customWidth="1"/>
  </cols>
  <sheetData>
    <row r="2" spans="3:30">
      <c r="C2" s="1" t="s">
        <v>19</v>
      </c>
      <c r="E2" s="2"/>
    </row>
    <row r="3" spans="3:30" ht="15" thickBot="1">
      <c r="C3" s="3" t="s">
        <v>2</v>
      </c>
      <c r="D3" s="3" t="s">
        <v>0</v>
      </c>
      <c r="E3" s="15" t="s">
        <v>4</v>
      </c>
      <c r="F3" s="15" t="s">
        <v>1</v>
      </c>
      <c r="G3" s="4" t="s">
        <v>239</v>
      </c>
      <c r="H3" s="4" t="s">
        <v>240</v>
      </c>
      <c r="K3" s="11" t="s">
        <v>18</v>
      </c>
    </row>
    <row r="4" spans="3:30" ht="15.75" customHeight="1">
      <c r="C4" s="112" t="str">
        <f t="shared" ref="C4:C67" si="0">IF(SUM(G4:H4)&gt;0,"Demand","\I:")</f>
        <v>\I:</v>
      </c>
      <c r="D4">
        <f>$J$4</f>
        <v>2011</v>
      </c>
      <c r="E4" t="s">
        <v>3</v>
      </c>
      <c r="F4" t="str">
        <f>BY_Demands_Drivers!$H$4</f>
        <v>IADMT</v>
      </c>
      <c r="G4" s="98">
        <f>BY_Demands_Drivers!$F$4*$K4</f>
        <v>0</v>
      </c>
      <c r="H4" s="98">
        <f>BY_Demands_Drivers!$G$4*$K4</f>
        <v>0</v>
      </c>
      <c r="J4" s="11">
        <f>BY_Demands_Drivers!V4</f>
        <v>2011</v>
      </c>
      <c r="K4" s="92">
        <f>BY_Demands_Drivers!V9</f>
        <v>0</v>
      </c>
      <c r="L4" s="92"/>
      <c r="M4" s="92">
        <f>BY_Demands_Drivers!X5</f>
        <v>0</v>
      </c>
      <c r="Q4" s="39" t="s">
        <v>61</v>
      </c>
      <c r="R4" s="39" t="s">
        <v>62</v>
      </c>
      <c r="S4" s="39" t="s">
        <v>62</v>
      </c>
      <c r="T4" s="39" t="s">
        <v>62</v>
      </c>
      <c r="U4" s="40" t="s">
        <v>63</v>
      </c>
      <c r="V4" s="40" t="s">
        <v>64</v>
      </c>
      <c r="W4" s="40"/>
      <c r="X4" s="40"/>
      <c r="Y4" s="40"/>
      <c r="Z4" s="40" t="s">
        <v>162</v>
      </c>
      <c r="AA4" s="113" t="s">
        <v>163</v>
      </c>
      <c r="AB4" s="113" t="s">
        <v>37</v>
      </c>
      <c r="AC4" s="113" t="s">
        <v>164</v>
      </c>
      <c r="AD4" s="113" t="s">
        <v>165</v>
      </c>
    </row>
    <row r="5" spans="3:30" ht="15.75" customHeight="1">
      <c r="C5" s="112" t="str">
        <f t="shared" si="0"/>
        <v>\I:</v>
      </c>
      <c r="D5">
        <f>$J$5</f>
        <v>2012</v>
      </c>
      <c r="E5" t="s">
        <v>3</v>
      </c>
      <c r="F5" t="str">
        <f>$F$4</f>
        <v>IADMT</v>
      </c>
      <c r="G5" s="98">
        <f>BY_Demands_Drivers!$F$4*$K5</f>
        <v>0</v>
      </c>
      <c r="H5" s="98">
        <f>BY_Demands_Drivers!$G$4*$K5</f>
        <v>0</v>
      </c>
      <c r="J5" s="11">
        <f>BY_Demands_Drivers!W4</f>
        <v>2012</v>
      </c>
      <c r="K5" s="92">
        <f>BY_Demands_Drivers!W9</f>
        <v>0</v>
      </c>
      <c r="L5" s="92"/>
      <c r="M5" s="92">
        <f>BY_Demands_Drivers!Y5</f>
        <v>0</v>
      </c>
      <c r="P5" t="s">
        <v>229</v>
      </c>
      <c r="Q5" s="41">
        <v>1</v>
      </c>
      <c r="R5" s="41" t="s">
        <v>23</v>
      </c>
      <c r="S5" s="41" t="s">
        <v>65</v>
      </c>
      <c r="T5" s="41" t="s">
        <v>66</v>
      </c>
      <c r="U5" s="114" t="s">
        <v>5</v>
      </c>
      <c r="V5" s="114" t="s">
        <v>166</v>
      </c>
      <c r="W5" s="114"/>
      <c r="X5" s="41"/>
      <c r="Y5" s="41"/>
      <c r="Z5" s="115" t="s">
        <v>167</v>
      </c>
      <c r="AA5" s="116" t="s">
        <v>168</v>
      </c>
      <c r="AB5" s="116" t="s">
        <v>5</v>
      </c>
      <c r="AC5" s="116" t="s">
        <v>169</v>
      </c>
      <c r="AD5" s="117" t="s">
        <v>170</v>
      </c>
    </row>
    <row r="6" spans="3:30" ht="15.75" customHeight="1">
      <c r="C6" s="112" t="str">
        <f t="shared" si="0"/>
        <v>\I:</v>
      </c>
      <c r="D6">
        <f>$J$6</f>
        <v>2013</v>
      </c>
      <c r="E6" t="s">
        <v>3</v>
      </c>
      <c r="F6" t="str">
        <f t="shared" ref="F6:F43" si="1">$F$4</f>
        <v>IADMT</v>
      </c>
      <c r="G6" s="98">
        <f>BY_Demands_Drivers!$F$4*$K6</f>
        <v>0</v>
      </c>
      <c r="H6" s="98">
        <f>BY_Demands_Drivers!$G$4*$K6</f>
        <v>0</v>
      </c>
      <c r="J6" s="11">
        <f>BY_Demands_Drivers!X4</f>
        <v>2013</v>
      </c>
      <c r="K6" s="92">
        <f>BY_Demands_Drivers!X9</f>
        <v>0</v>
      </c>
      <c r="L6" s="92"/>
      <c r="M6" s="92">
        <f>BY_Demands_Drivers!Y6</f>
        <v>0</v>
      </c>
      <c r="P6" t="s">
        <v>229</v>
      </c>
      <c r="Q6" s="41">
        <v>2</v>
      </c>
      <c r="R6" s="41" t="s">
        <v>24</v>
      </c>
      <c r="S6" s="41" t="s">
        <v>68</v>
      </c>
      <c r="T6" s="41" t="s">
        <v>69</v>
      </c>
      <c r="U6" s="114" t="s">
        <v>70</v>
      </c>
      <c r="V6" s="114" t="s">
        <v>171</v>
      </c>
      <c r="W6" s="114"/>
      <c r="X6" s="41"/>
      <c r="Y6" s="41"/>
      <c r="Z6" s="118" t="s">
        <v>172</v>
      </c>
      <c r="AA6" s="116" t="s">
        <v>173</v>
      </c>
      <c r="AB6" s="117" t="s">
        <v>6</v>
      </c>
      <c r="AC6" s="116" t="s">
        <v>169</v>
      </c>
      <c r="AD6" s="117" t="s">
        <v>174</v>
      </c>
    </row>
    <row r="7" spans="3:30" ht="15.75" customHeight="1">
      <c r="C7" s="112" t="str">
        <f t="shared" si="0"/>
        <v>\I:</v>
      </c>
      <c r="D7">
        <f>$J$7</f>
        <v>2014</v>
      </c>
      <c r="E7" t="s">
        <v>3</v>
      </c>
      <c r="F7" t="str">
        <f t="shared" si="1"/>
        <v>IADMT</v>
      </c>
      <c r="G7" s="98">
        <f>BY_Demands_Drivers!$F$4*$K7</f>
        <v>0</v>
      </c>
      <c r="H7" s="98">
        <f>BY_Demands_Drivers!$G$4*$K7</f>
        <v>0</v>
      </c>
      <c r="J7" s="11">
        <f>BY_Demands_Drivers!Y4</f>
        <v>2014</v>
      </c>
      <c r="K7" s="92">
        <f>BY_Demands_Drivers!Y9</f>
        <v>0</v>
      </c>
      <c r="L7" s="92"/>
      <c r="M7" s="92">
        <f>BY_Demands_Drivers!Y7</f>
        <v>0</v>
      </c>
      <c r="P7" t="s">
        <v>229</v>
      </c>
      <c r="Q7" s="41">
        <v>3</v>
      </c>
      <c r="R7" s="41" t="s">
        <v>25</v>
      </c>
      <c r="S7" s="41" t="s">
        <v>72</v>
      </c>
      <c r="T7" s="41" t="s">
        <v>73</v>
      </c>
      <c r="U7" s="114" t="s">
        <v>74</v>
      </c>
      <c r="V7" s="114" t="s">
        <v>175</v>
      </c>
      <c r="W7" s="114"/>
      <c r="X7" s="41"/>
      <c r="Y7" s="41"/>
      <c r="Z7" s="118" t="s">
        <v>176</v>
      </c>
      <c r="AA7" s="116" t="s">
        <v>177</v>
      </c>
      <c r="AB7" s="117" t="s">
        <v>7</v>
      </c>
      <c r="AC7" s="116" t="s">
        <v>169</v>
      </c>
      <c r="AD7" s="117" t="s">
        <v>174</v>
      </c>
    </row>
    <row r="8" spans="3:30" ht="15.75" customHeight="1">
      <c r="C8" s="112" t="str">
        <f t="shared" si="0"/>
        <v>Demand</v>
      </c>
      <c r="D8">
        <f>$J$8</f>
        <v>2015</v>
      </c>
      <c r="E8" t="s">
        <v>3</v>
      </c>
      <c r="F8" t="str">
        <f t="shared" si="1"/>
        <v>IADMT</v>
      </c>
      <c r="G8" s="98">
        <f>BY_Demands_Drivers!$F$4*$K8</f>
        <v>3.4579187157256439</v>
      </c>
      <c r="H8" s="98">
        <f>BY_Demands_Drivers!$G$4*$K8</f>
        <v>3.3439424022317712</v>
      </c>
      <c r="J8" s="11">
        <f>BY_Demands_Drivers!Z4</f>
        <v>2015</v>
      </c>
      <c r="K8" s="92">
        <f>X28</f>
        <v>0.8475178308161625</v>
      </c>
      <c r="M8" s="92">
        <f>BY_Demands_Drivers!Z5</f>
        <v>0.98070267322591576</v>
      </c>
      <c r="P8" t="s">
        <v>229</v>
      </c>
      <c r="Q8" s="41">
        <v>4</v>
      </c>
      <c r="R8" s="41" t="s">
        <v>26</v>
      </c>
      <c r="S8" s="41" t="s">
        <v>76</v>
      </c>
      <c r="T8" s="41" t="s">
        <v>77</v>
      </c>
      <c r="U8" s="114" t="s">
        <v>78</v>
      </c>
      <c r="V8" s="114" t="s">
        <v>178</v>
      </c>
      <c r="W8" s="114"/>
      <c r="X8" s="41"/>
      <c r="Y8" s="41"/>
      <c r="Z8" s="118" t="s">
        <v>179</v>
      </c>
      <c r="AA8" s="116" t="s">
        <v>180</v>
      </c>
      <c r="AB8" s="117" t="s">
        <v>181</v>
      </c>
      <c r="AC8" s="116" t="s">
        <v>169</v>
      </c>
      <c r="AD8" s="117" t="s">
        <v>174</v>
      </c>
    </row>
    <row r="9" spans="3:30" ht="15.75" customHeight="1">
      <c r="C9" s="112" t="str">
        <f t="shared" si="0"/>
        <v>Demand</v>
      </c>
      <c r="D9">
        <f>$J$9</f>
        <v>2016</v>
      </c>
      <c r="E9" t="s">
        <v>3</v>
      </c>
      <c r="F9" t="str">
        <f t="shared" si="1"/>
        <v>IADMT</v>
      </c>
      <c r="G9" s="98">
        <f>BY_Demands_Drivers!$F$4*$K9</f>
        <v>3.5405911979963287</v>
      </c>
      <c r="H9" s="98">
        <f>BY_Demands_Drivers!$G$4*$K9</f>
        <v>3.4238899202880724</v>
      </c>
      <c r="J9" s="11">
        <f>BY_Demands_Drivers!AA4</f>
        <v>2016</v>
      </c>
      <c r="K9" s="92">
        <f>($K$11-$K$8)/3*1+$K$8</f>
        <v>0.86778042476424933</v>
      </c>
      <c r="M9" s="92">
        <f>BY_Demands_Drivers!AA5</f>
        <v>1.0143974339673094</v>
      </c>
      <c r="P9" t="s">
        <v>229</v>
      </c>
      <c r="Q9" s="47">
        <v>5</v>
      </c>
      <c r="R9" s="47" t="s">
        <v>182</v>
      </c>
      <c r="S9" s="47" t="s">
        <v>183</v>
      </c>
      <c r="T9" s="47" t="s">
        <v>184</v>
      </c>
      <c r="U9" s="119" t="s">
        <v>185</v>
      </c>
      <c r="V9" s="119" t="s">
        <v>186</v>
      </c>
      <c r="W9" s="119"/>
      <c r="X9" s="47"/>
      <c r="Y9" s="47"/>
      <c r="Z9" s="118" t="s">
        <v>187</v>
      </c>
      <c r="AA9" s="116" t="s">
        <v>188</v>
      </c>
      <c r="AB9" s="117" t="s">
        <v>189</v>
      </c>
      <c r="AC9" s="116" t="s">
        <v>169</v>
      </c>
      <c r="AD9" s="117" t="s">
        <v>174</v>
      </c>
    </row>
    <row r="10" spans="3:30" ht="15.75" customHeight="1">
      <c r="C10" s="112" t="str">
        <f t="shared" si="0"/>
        <v>Demand</v>
      </c>
      <c r="D10">
        <f>$J$10</f>
        <v>2017</v>
      </c>
      <c r="E10" t="s">
        <v>3</v>
      </c>
      <c r="F10" t="str">
        <f t="shared" si="1"/>
        <v>IADMT</v>
      </c>
      <c r="G10" s="98">
        <f>BY_Demands_Drivers!$F$4*$K10</f>
        <v>3.623263680267014</v>
      </c>
      <c r="H10" s="98">
        <f>BY_Demands_Drivers!$G$4*$K10</f>
        <v>3.503837438344374</v>
      </c>
      <c r="J10" s="11">
        <f>BY_Demands_Drivers!AB4</f>
        <v>2017</v>
      </c>
      <c r="K10" s="92">
        <f>($K$11-$K$8)/3*2+$K$8</f>
        <v>0.88804301871233615</v>
      </c>
      <c r="M10" s="92">
        <f>BY_Demands_Drivers!AB5</f>
        <v>1.0480921947087032</v>
      </c>
      <c r="P10" t="s">
        <v>229</v>
      </c>
      <c r="Q10" s="41">
        <v>6</v>
      </c>
      <c r="R10" s="41" t="s">
        <v>28</v>
      </c>
      <c r="S10" s="41" t="s">
        <v>84</v>
      </c>
      <c r="T10" s="41" t="s">
        <v>85</v>
      </c>
      <c r="U10" s="114" t="s">
        <v>86</v>
      </c>
      <c r="V10" s="114" t="s">
        <v>87</v>
      </c>
      <c r="W10" s="114"/>
      <c r="X10" s="41"/>
      <c r="Y10" s="41"/>
      <c r="Z10" s="120" t="s">
        <v>190</v>
      </c>
      <c r="AA10" s="121" t="s">
        <v>191</v>
      </c>
      <c r="AB10" s="122" t="s">
        <v>16</v>
      </c>
      <c r="AC10" s="116" t="s">
        <v>169</v>
      </c>
      <c r="AD10" s="117" t="s">
        <v>174</v>
      </c>
    </row>
    <row r="11" spans="3:30" ht="15.75" customHeight="1">
      <c r="C11" s="112" t="str">
        <f t="shared" si="0"/>
        <v>Demand</v>
      </c>
      <c r="D11">
        <f>$J$11</f>
        <v>2018</v>
      </c>
      <c r="E11" t="s">
        <v>3</v>
      </c>
      <c r="F11" t="str">
        <f t="shared" si="1"/>
        <v>IADMT</v>
      </c>
      <c r="G11" s="98">
        <f>BY_Demands_Drivers!$F$4*$K11</f>
        <v>3.7059361625376988</v>
      </c>
      <c r="H11" s="98">
        <f>BY_Demands_Drivers!$G$4*$K11</f>
        <v>3.5837849564006752</v>
      </c>
      <c r="J11" s="11">
        <f>BY_Demands_Drivers!AC4</f>
        <v>2018</v>
      </c>
      <c r="K11" s="92">
        <f>Z28</f>
        <v>0.90830561266042298</v>
      </c>
      <c r="M11" s="92">
        <f>BY_Demands_Drivers!AC5</f>
        <v>1.081786955450097</v>
      </c>
      <c r="P11" t="s">
        <v>229</v>
      </c>
      <c r="Q11" s="47">
        <v>7</v>
      </c>
      <c r="R11" s="47" t="s">
        <v>88</v>
      </c>
      <c r="S11" s="47" t="s">
        <v>192</v>
      </c>
      <c r="T11" s="47" t="s">
        <v>90</v>
      </c>
      <c r="U11" s="119" t="s">
        <v>193</v>
      </c>
      <c r="V11" s="119" t="s">
        <v>194</v>
      </c>
      <c r="W11" s="119"/>
      <c r="X11" s="47"/>
      <c r="Y11" s="47"/>
      <c r="Z11" s="118" t="s">
        <v>195</v>
      </c>
      <c r="AA11" s="116" t="s">
        <v>196</v>
      </c>
      <c r="AB11" s="117" t="s">
        <v>197</v>
      </c>
      <c r="AC11" s="116" t="s">
        <v>169</v>
      </c>
      <c r="AD11" s="117" t="s">
        <v>174</v>
      </c>
    </row>
    <row r="12" spans="3:30" ht="15.75" customHeight="1">
      <c r="C12" s="112" t="str">
        <f t="shared" si="0"/>
        <v>Demand</v>
      </c>
      <c r="D12">
        <f>$J$12</f>
        <v>2019</v>
      </c>
      <c r="E12" t="s">
        <v>3</v>
      </c>
      <c r="F12" t="str">
        <f t="shared" si="1"/>
        <v>IADMT</v>
      </c>
      <c r="G12" s="98">
        <f>BY_Demands_Drivers!$F$4*$K12</f>
        <v>4.0231841230719674</v>
      </c>
      <c r="H12" s="98">
        <f>BY_Demands_Drivers!$G$4*$K12</f>
        <v>3.8905761202379283</v>
      </c>
      <c r="J12" s="11">
        <f>BY_Demands_Drivers!AD4</f>
        <v>2019</v>
      </c>
      <c r="K12" s="92">
        <f>AB28</f>
        <v>0.98606143211334829</v>
      </c>
      <c r="M12" s="92">
        <f>BY_Demands_Drivers!AD5</f>
        <v>1.1154817161914905</v>
      </c>
      <c r="P12" t="s">
        <v>229</v>
      </c>
      <c r="Q12" s="47">
        <v>8</v>
      </c>
      <c r="R12" s="47" t="s">
        <v>93</v>
      </c>
      <c r="S12" s="47" t="s">
        <v>94</v>
      </c>
      <c r="T12" s="47" t="s">
        <v>95</v>
      </c>
      <c r="U12" s="119" t="s">
        <v>198</v>
      </c>
      <c r="V12" s="119" t="s">
        <v>199</v>
      </c>
      <c r="W12" s="119"/>
      <c r="X12" s="47"/>
      <c r="Y12" s="47"/>
      <c r="Z12" s="118" t="s">
        <v>200</v>
      </c>
      <c r="AA12" s="116" t="s">
        <v>188</v>
      </c>
      <c r="AB12" s="117" t="s">
        <v>201</v>
      </c>
      <c r="AC12" s="116" t="s">
        <v>169</v>
      </c>
      <c r="AD12" s="117" t="s">
        <v>174</v>
      </c>
    </row>
    <row r="13" spans="3:30" ht="15.75" customHeight="1">
      <c r="C13" s="112" t="str">
        <f t="shared" si="0"/>
        <v>Demand</v>
      </c>
      <c r="D13">
        <f>$J$13</f>
        <v>2020</v>
      </c>
      <c r="E13" t="s">
        <v>3</v>
      </c>
      <c r="F13" t="str">
        <f t="shared" si="1"/>
        <v>IADMT</v>
      </c>
      <c r="G13" s="98">
        <f>BY_Demands_Drivers!$F$4*$K13</f>
        <v>4.1447102982461494</v>
      </c>
      <c r="H13" s="98">
        <f>BY_Demands_Drivers!$G$4*$K13</f>
        <v>4.0080966762584929</v>
      </c>
      <c r="J13" s="11">
        <f>BY_Demands_Drivers!AE4</f>
        <v>2020</v>
      </c>
      <c r="K13" s="92">
        <f>M13/$M$12*$K$12</f>
        <v>1.0158468634199354</v>
      </c>
      <c r="M13" s="92">
        <f>BY_Demands_Drivers!AE5</f>
        <v>1.1491764769328843</v>
      </c>
      <c r="P13" t="s">
        <v>229</v>
      </c>
      <c r="Q13" s="41">
        <v>9</v>
      </c>
      <c r="R13" s="41" t="s">
        <v>27</v>
      </c>
      <c r="S13" s="41" t="s">
        <v>80</v>
      </c>
      <c r="T13" s="41" t="s">
        <v>81</v>
      </c>
      <c r="U13" s="114" t="s">
        <v>202</v>
      </c>
      <c r="V13" s="114" t="s">
        <v>203</v>
      </c>
      <c r="W13" s="114"/>
      <c r="X13" s="114"/>
      <c r="Y13" s="114"/>
      <c r="Z13" s="123" t="s">
        <v>204</v>
      </c>
      <c r="AA13" s="116" t="s">
        <v>205</v>
      </c>
      <c r="AB13" s="117" t="s">
        <v>206</v>
      </c>
      <c r="AC13" s="116" t="s">
        <v>169</v>
      </c>
      <c r="AD13" s="117" t="s">
        <v>174</v>
      </c>
    </row>
    <row r="14" spans="3:30" ht="15.75" customHeight="1">
      <c r="C14" s="112" t="str">
        <f t="shared" si="0"/>
        <v>Demand</v>
      </c>
      <c r="D14">
        <f>$J$14</f>
        <v>2021</v>
      </c>
      <c r="E14" t="s">
        <v>3</v>
      </c>
      <c r="F14" t="str">
        <f t="shared" si="1"/>
        <v>IADMT</v>
      </c>
      <c r="G14" s="98">
        <f>BY_Demands_Drivers!$F$4*$K14</f>
        <v>4.2256486057621512</v>
      </c>
      <c r="H14" s="98">
        <f>BY_Demands_Drivers!$G$4*$K14</f>
        <v>4.0863671796213339</v>
      </c>
      <c r="J14" s="11">
        <f>BY_Demands_Drivers!AF4</f>
        <v>2021</v>
      </c>
      <c r="K14" s="92">
        <f t="shared" ref="K14:K43" si="2">M14/$M$12*$K$12</f>
        <v>1.035684420186072</v>
      </c>
      <c r="M14" s="92">
        <f>BY_Demands_Drivers!AF5</f>
        <v>1.1716177074139409</v>
      </c>
      <c r="P14" t="s">
        <v>229</v>
      </c>
      <c r="Q14" s="41">
        <v>10</v>
      </c>
      <c r="R14" s="41" t="s">
        <v>32</v>
      </c>
      <c r="S14" s="41" t="s">
        <v>207</v>
      </c>
      <c r="T14" s="41" t="s">
        <v>102</v>
      </c>
      <c r="U14" s="114" t="s">
        <v>208</v>
      </c>
      <c r="V14" s="114" t="s">
        <v>209</v>
      </c>
      <c r="W14" s="114"/>
      <c r="X14" s="41"/>
      <c r="Y14" s="41"/>
      <c r="Z14" s="118" t="s">
        <v>210</v>
      </c>
      <c r="AA14" s="124" t="s">
        <v>211</v>
      </c>
      <c r="AB14" s="124" t="s">
        <v>208</v>
      </c>
      <c r="AC14" s="116" t="s">
        <v>169</v>
      </c>
      <c r="AD14" s="117" t="s">
        <v>170</v>
      </c>
    </row>
    <row r="15" spans="3:30" ht="15.75" customHeight="1">
      <c r="C15" s="112" t="str">
        <f t="shared" si="0"/>
        <v>Demand</v>
      </c>
      <c r="D15">
        <f>$J$15</f>
        <v>2022</v>
      </c>
      <c r="E15" t="s">
        <v>3</v>
      </c>
      <c r="F15" t="str">
        <f t="shared" si="1"/>
        <v>IADMT</v>
      </c>
      <c r="G15" s="98">
        <f>BY_Demands_Drivers!$F$4*$K15</f>
        <v>4.3065869132781547</v>
      </c>
      <c r="H15" s="98">
        <f>BY_Demands_Drivers!$G$4*$K15</f>
        <v>4.1646376829841758</v>
      </c>
      <c r="J15" s="11">
        <f>BY_Demands_Drivers!AG4</f>
        <v>2022</v>
      </c>
      <c r="K15" s="92">
        <f t="shared" si="2"/>
        <v>1.0555219769522088</v>
      </c>
      <c r="M15" s="92">
        <f>BY_Demands_Drivers!AG5</f>
        <v>1.1940589378949975</v>
      </c>
      <c r="Q15" s="41">
        <v>11</v>
      </c>
      <c r="R15" s="41" t="s">
        <v>58</v>
      </c>
      <c r="S15" s="41" t="s">
        <v>105</v>
      </c>
      <c r="T15" s="41" t="s">
        <v>106</v>
      </c>
      <c r="U15" s="114" t="s">
        <v>33</v>
      </c>
      <c r="V15" s="114" t="s">
        <v>107</v>
      </c>
      <c r="W15" s="114"/>
      <c r="X15" s="41"/>
      <c r="Y15" s="41"/>
      <c r="Z15" s="118" t="s">
        <v>33</v>
      </c>
      <c r="AA15" s="116" t="s">
        <v>212</v>
      </c>
      <c r="AB15" s="117" t="s">
        <v>33</v>
      </c>
      <c r="AC15" s="116" t="s">
        <v>169</v>
      </c>
      <c r="AD15" s="117" t="s">
        <v>174</v>
      </c>
    </row>
    <row r="16" spans="3:30" ht="15.75" customHeight="1">
      <c r="C16" s="112" t="str">
        <f t="shared" si="0"/>
        <v>Demand</v>
      </c>
      <c r="D16">
        <f>$J$16</f>
        <v>2023</v>
      </c>
      <c r="E16" t="s">
        <v>3</v>
      </c>
      <c r="F16" t="str">
        <f t="shared" si="1"/>
        <v>IADMT</v>
      </c>
      <c r="G16" s="98">
        <f>BY_Demands_Drivers!$F$4*$K16</f>
        <v>4.3875252207941582</v>
      </c>
      <c r="H16" s="98">
        <f>BY_Demands_Drivers!$G$4*$K16</f>
        <v>4.2429081863470177</v>
      </c>
      <c r="J16" s="11">
        <f>BY_Demands_Drivers!AH4</f>
        <v>2023</v>
      </c>
      <c r="K16" s="92">
        <f t="shared" si="2"/>
        <v>1.0753595337183457</v>
      </c>
      <c r="M16" s="92">
        <f>BY_Demands_Drivers!AH5</f>
        <v>1.2165001683760541</v>
      </c>
      <c r="Q16" s="47">
        <v>12</v>
      </c>
      <c r="R16" s="47" t="s">
        <v>108</v>
      </c>
      <c r="S16" s="47" t="s">
        <v>109</v>
      </c>
      <c r="T16" s="47" t="s">
        <v>110</v>
      </c>
      <c r="U16" s="119" t="s">
        <v>111</v>
      </c>
      <c r="V16" s="119" t="s">
        <v>213</v>
      </c>
      <c r="W16" s="119"/>
      <c r="X16" s="47"/>
      <c r="Y16" s="47"/>
      <c r="Z16" s="118" t="s">
        <v>214</v>
      </c>
      <c r="AA16" s="116" t="s">
        <v>215</v>
      </c>
      <c r="AB16" s="117" t="s">
        <v>216</v>
      </c>
      <c r="AC16" s="116" t="s">
        <v>169</v>
      </c>
      <c r="AD16" s="117" t="s">
        <v>174</v>
      </c>
    </row>
    <row r="17" spans="3:30" ht="15.75" customHeight="1">
      <c r="C17" s="112" t="str">
        <f t="shared" si="0"/>
        <v>Demand</v>
      </c>
      <c r="D17">
        <f>$J$17</f>
        <v>2024</v>
      </c>
      <c r="E17" t="s">
        <v>3</v>
      </c>
      <c r="F17" t="str">
        <f t="shared" si="1"/>
        <v>IADMT</v>
      </c>
      <c r="G17" s="98">
        <f>BY_Demands_Drivers!$F$4*$K17</f>
        <v>4.4684635283101608</v>
      </c>
      <c r="H17" s="98">
        <f>BY_Demands_Drivers!$G$4*$K17</f>
        <v>4.3211786897098587</v>
      </c>
      <c r="J17" s="11">
        <f>BY_Demands_Drivers!AI4</f>
        <v>2024</v>
      </c>
      <c r="K17" s="92">
        <f t="shared" si="2"/>
        <v>1.0951970904844825</v>
      </c>
      <c r="M17" s="92">
        <f>BY_Demands_Drivers!AI5</f>
        <v>1.2389413988571107</v>
      </c>
      <c r="Q17" s="47">
        <v>13</v>
      </c>
      <c r="R17" s="47" t="s">
        <v>217</v>
      </c>
      <c r="S17" s="47" t="s">
        <v>218</v>
      </c>
      <c r="T17" s="47" t="s">
        <v>219</v>
      </c>
      <c r="U17" s="119" t="s">
        <v>220</v>
      </c>
      <c r="V17" s="119" t="s">
        <v>221</v>
      </c>
      <c r="W17" s="119"/>
      <c r="X17" s="47"/>
      <c r="Y17" s="47"/>
      <c r="Z17" s="118" t="s">
        <v>222</v>
      </c>
      <c r="AA17" s="122" t="s">
        <v>191</v>
      </c>
      <c r="AB17" s="117" t="s">
        <v>220</v>
      </c>
      <c r="AC17" s="116" t="s">
        <v>169</v>
      </c>
      <c r="AD17" s="117" t="s">
        <v>174</v>
      </c>
    </row>
    <row r="18" spans="3:30" ht="15.75" customHeight="1">
      <c r="C18" s="112" t="str">
        <f t="shared" si="0"/>
        <v>Demand</v>
      </c>
      <c r="D18">
        <f>$J$18</f>
        <v>2025</v>
      </c>
      <c r="E18" t="s">
        <v>3</v>
      </c>
      <c r="F18" t="str">
        <f t="shared" si="1"/>
        <v>IADMT</v>
      </c>
      <c r="G18" s="98">
        <f>BY_Demands_Drivers!$F$4*$K18</f>
        <v>4.5494018358261634</v>
      </c>
      <c r="H18" s="98">
        <f>BY_Demands_Drivers!$G$4*$K18</f>
        <v>4.3994491930726998</v>
      </c>
      <c r="J18" s="11">
        <f>BY_Demands_Drivers!AJ4</f>
        <v>2025</v>
      </c>
      <c r="K18" s="92">
        <f t="shared" si="2"/>
        <v>1.1150346472506192</v>
      </c>
      <c r="M18" s="92">
        <f>BY_Demands_Drivers!AJ5</f>
        <v>1.2613826293381671</v>
      </c>
    </row>
    <row r="19" spans="3:30" ht="15.75" customHeight="1">
      <c r="C19" s="112" t="str">
        <f t="shared" si="0"/>
        <v>Demand</v>
      </c>
      <c r="D19">
        <f>$J$19</f>
        <v>2026</v>
      </c>
      <c r="E19" t="s">
        <v>3</v>
      </c>
      <c r="F19" t="str">
        <f t="shared" si="1"/>
        <v>IADMT</v>
      </c>
      <c r="G19" s="98">
        <f>BY_Demands_Drivers!$F$4*$K19</f>
        <v>4.6281642247291792</v>
      </c>
      <c r="H19" s="98">
        <f>BY_Demands_Drivers!$G$4*$K19</f>
        <v>4.4756154981845295</v>
      </c>
      <c r="J19" s="11">
        <f>BY_Demands_Drivers!AK4</f>
        <v>2026</v>
      </c>
      <c r="K19" s="92">
        <f t="shared" si="2"/>
        <v>1.1343388977205366</v>
      </c>
      <c r="M19" s="92">
        <f>BY_Demands_Drivers!AK5</f>
        <v>1.28322055722246</v>
      </c>
    </row>
    <row r="20" spans="3:30" ht="15.75" customHeight="1">
      <c r="C20" s="112" t="str">
        <f t="shared" si="0"/>
        <v>Demand</v>
      </c>
      <c r="D20">
        <f>$J$20</f>
        <v>2027</v>
      </c>
      <c r="E20" t="s">
        <v>3</v>
      </c>
      <c r="F20" t="str">
        <f t="shared" si="1"/>
        <v>IADMT</v>
      </c>
      <c r="G20" s="98">
        <f>BY_Demands_Drivers!$F$4*$K20</f>
        <v>4.7069266136321941</v>
      </c>
      <c r="H20" s="98">
        <f>BY_Demands_Drivers!$G$4*$K20</f>
        <v>4.5517818032963575</v>
      </c>
      <c r="J20" s="11">
        <f>BY_Demands_Drivers!AL4</f>
        <v>2027</v>
      </c>
      <c r="K20" s="92">
        <f t="shared" si="2"/>
        <v>1.1536431481904539</v>
      </c>
      <c r="M20" s="92">
        <f>BY_Demands_Drivers!AL5</f>
        <v>1.3050584851067528</v>
      </c>
    </row>
    <row r="21" spans="3:30" ht="15.75" customHeight="1">
      <c r="C21" s="112" t="str">
        <f t="shared" si="0"/>
        <v>Demand</v>
      </c>
      <c r="D21">
        <f>$J$21</f>
        <v>2028</v>
      </c>
      <c r="E21" t="s">
        <v>3</v>
      </c>
      <c r="F21" t="str">
        <f t="shared" si="1"/>
        <v>IADMT</v>
      </c>
      <c r="G21" s="98">
        <f>BY_Demands_Drivers!$F$4*$K21</f>
        <v>4.7856890025352117</v>
      </c>
      <c r="H21" s="98">
        <f>BY_Demands_Drivers!$G$4*$K21</f>
        <v>4.6279481084081882</v>
      </c>
      <c r="J21" s="11">
        <f>BY_Demands_Drivers!AM4</f>
        <v>2028</v>
      </c>
      <c r="K21" s="92">
        <f t="shared" si="2"/>
        <v>1.1729473986603716</v>
      </c>
      <c r="M21" s="92">
        <f>BY_Demands_Drivers!AM5</f>
        <v>1.3268964129910459</v>
      </c>
    </row>
    <row r="22" spans="3:30" ht="15.75" customHeight="1">
      <c r="C22" s="112" t="str">
        <f t="shared" si="0"/>
        <v>Demand</v>
      </c>
      <c r="D22">
        <f>$J$22</f>
        <v>2029</v>
      </c>
      <c r="E22" t="s">
        <v>3</v>
      </c>
      <c r="F22" t="str">
        <f t="shared" si="1"/>
        <v>IADMT</v>
      </c>
      <c r="G22" s="98">
        <f>BY_Demands_Drivers!$F$4*$K22</f>
        <v>4.8644513914382266</v>
      </c>
      <c r="H22" s="98">
        <f>BY_Demands_Drivers!$G$4*$K22</f>
        <v>4.7041144135200161</v>
      </c>
      <c r="J22" s="11">
        <f>BY_Demands_Drivers!AN4</f>
        <v>2029</v>
      </c>
      <c r="K22" s="92">
        <f t="shared" si="2"/>
        <v>1.1922516491302888</v>
      </c>
      <c r="M22" s="92">
        <f>BY_Demands_Drivers!AN5</f>
        <v>1.3487343408753387</v>
      </c>
      <c r="S22" s="163" t="s">
        <v>317</v>
      </c>
      <c r="T22" s="164"/>
    </row>
    <row r="23" spans="3:30" ht="15.75" customHeight="1">
      <c r="C23" s="112" t="str">
        <f t="shared" si="0"/>
        <v>Demand</v>
      </c>
      <c r="D23">
        <f>$J$23</f>
        <v>2030</v>
      </c>
      <c r="E23" t="s">
        <v>3</v>
      </c>
      <c r="F23" t="str">
        <f t="shared" si="1"/>
        <v>IADMT</v>
      </c>
      <c r="G23" s="98">
        <f>BY_Demands_Drivers!$F$4*$K23</f>
        <v>4.9432137803412397</v>
      </c>
      <c r="H23" s="98">
        <f>BY_Demands_Drivers!$G$4*$K23</f>
        <v>4.7802807186318432</v>
      </c>
      <c r="J23" s="11">
        <f>BY_Demands_Drivers!AO4</f>
        <v>2030</v>
      </c>
      <c r="K23" s="92">
        <f t="shared" si="2"/>
        <v>1.2115558996002056</v>
      </c>
      <c r="M23" s="92">
        <f>BY_Demands_Drivers!AO5</f>
        <v>1.3705722687596309</v>
      </c>
      <c r="S23" s="163" t="s">
        <v>318</v>
      </c>
      <c r="T23" s="165" t="s">
        <v>319</v>
      </c>
    </row>
    <row r="24" spans="3:30" ht="15.75" customHeight="1">
      <c r="C24" s="112" t="str">
        <f t="shared" si="0"/>
        <v>Demand</v>
      </c>
      <c r="D24">
        <f>$J$24</f>
        <v>2031</v>
      </c>
      <c r="E24" t="s">
        <v>3</v>
      </c>
      <c r="F24" t="str">
        <f t="shared" si="1"/>
        <v>IADMT</v>
      </c>
      <c r="G24" s="98">
        <f>BY_Demands_Drivers!$F$4*$K24</f>
        <v>5.0302305021697515</v>
      </c>
      <c r="H24" s="98">
        <f>BY_Demands_Drivers!$G$4*$K24</f>
        <v>4.864429285948443</v>
      </c>
      <c r="J24" s="11">
        <f>BY_Demands_Drivers!AP4</f>
        <v>2031</v>
      </c>
      <c r="K24" s="92">
        <f t="shared" si="2"/>
        <v>1.2328832439919195</v>
      </c>
      <c r="M24" s="92">
        <f>BY_Demands_Drivers!AP5</f>
        <v>1.3946988210707665</v>
      </c>
      <c r="S24" s="163" t="s">
        <v>320</v>
      </c>
      <c r="T24" s="163" t="s">
        <v>321</v>
      </c>
    </row>
    <row r="25" spans="3:30" ht="15.75" customHeight="1">
      <c r="C25" s="112" t="str">
        <f t="shared" si="0"/>
        <v>Demand</v>
      </c>
      <c r="D25">
        <f>$J$25</f>
        <v>2032</v>
      </c>
      <c r="E25" t="s">
        <v>3</v>
      </c>
      <c r="F25" t="str">
        <f t="shared" si="1"/>
        <v>IADMT</v>
      </c>
      <c r="G25" s="98">
        <f>BY_Demands_Drivers!$F$4*$K25</f>
        <v>5.1172472239982625</v>
      </c>
      <c r="H25" s="98">
        <f>BY_Demands_Drivers!$G$4*$K25</f>
        <v>4.9485778532650411</v>
      </c>
      <c r="J25" s="11">
        <f>BY_Demands_Drivers!AQ4</f>
        <v>2032</v>
      </c>
      <c r="K25" s="92">
        <f t="shared" si="2"/>
        <v>1.2542105883836332</v>
      </c>
      <c r="M25" s="92">
        <f>BY_Demands_Drivers!AQ5</f>
        <v>1.4188253733819018</v>
      </c>
    </row>
    <row r="26" spans="3:30" ht="15.75" customHeight="1">
      <c r="C26" s="112" t="str">
        <f t="shared" si="0"/>
        <v>Demand</v>
      </c>
      <c r="D26">
        <f>$J$26</f>
        <v>2033</v>
      </c>
      <c r="E26" t="s">
        <v>3</v>
      </c>
      <c r="F26" t="str">
        <f t="shared" si="1"/>
        <v>IADMT</v>
      </c>
      <c r="G26" s="98">
        <f>BY_Demands_Drivers!$F$4*$K26</f>
        <v>5.2042639458267752</v>
      </c>
      <c r="H26" s="98">
        <f>BY_Demands_Drivers!$G$4*$K26</f>
        <v>5.0327264205816409</v>
      </c>
      <c r="J26" s="11">
        <f>BY_Demands_Drivers!AR4</f>
        <v>2033</v>
      </c>
      <c r="K26" s="92">
        <f t="shared" si="2"/>
        <v>1.2755379327753471</v>
      </c>
      <c r="M26" s="92">
        <f>BY_Demands_Drivers!AR5</f>
        <v>1.4429519256930374</v>
      </c>
      <c r="T26" s="168" t="s">
        <v>257</v>
      </c>
      <c r="U26" s="168" t="s">
        <v>313</v>
      </c>
      <c r="V26" s="168" t="s">
        <v>259</v>
      </c>
      <c r="W26" s="168" t="s">
        <v>313</v>
      </c>
      <c r="X26" s="168" t="s">
        <v>262</v>
      </c>
      <c r="Y26" s="168" t="s">
        <v>313</v>
      </c>
      <c r="Z26" s="168" t="s">
        <v>314</v>
      </c>
      <c r="AA26" s="168" t="s">
        <v>313</v>
      </c>
      <c r="AB26" s="168" t="s">
        <v>315</v>
      </c>
      <c r="AC26" s="168" t="s">
        <v>313</v>
      </c>
    </row>
    <row r="27" spans="3:30" ht="15.75" customHeight="1">
      <c r="C27" s="112" t="str">
        <f t="shared" si="0"/>
        <v>Demand</v>
      </c>
      <c r="D27">
        <f>$J$27</f>
        <v>2034</v>
      </c>
      <c r="E27" t="s">
        <v>3</v>
      </c>
      <c r="F27" t="str">
        <f t="shared" si="1"/>
        <v>IADMT</v>
      </c>
      <c r="G27" s="98">
        <f>BY_Demands_Drivers!$F$4*$K27</f>
        <v>5.2912806676552862</v>
      </c>
      <c r="H27" s="98">
        <f>BY_Demands_Drivers!$G$4*$K27</f>
        <v>5.1168749878982389</v>
      </c>
      <c r="J27" s="11">
        <f>BY_Demands_Drivers!AS4</f>
        <v>2034</v>
      </c>
      <c r="K27" s="92">
        <f t="shared" si="2"/>
        <v>1.2968652771670608</v>
      </c>
      <c r="M27" s="92">
        <f>BY_Demands_Drivers!AS5</f>
        <v>1.4670784780041728</v>
      </c>
      <c r="R27" s="160" t="s">
        <v>312</v>
      </c>
      <c r="S27" s="160" t="s">
        <v>247</v>
      </c>
      <c r="T27" s="161">
        <v>14033.148999999999</v>
      </c>
      <c r="U27" s="162" t="s">
        <v>313</v>
      </c>
      <c r="V27" s="167">
        <v>12991.78</v>
      </c>
      <c r="W27" s="162" t="s">
        <v>313</v>
      </c>
      <c r="X27" s="161">
        <v>11893.343999999999</v>
      </c>
      <c r="Y27" s="162" t="s">
        <v>313</v>
      </c>
      <c r="Z27" s="161">
        <v>12746.388000000001</v>
      </c>
      <c r="AA27" s="162" t="s">
        <v>313</v>
      </c>
      <c r="AB27" s="161">
        <v>13837.547</v>
      </c>
      <c r="AC27" s="162" t="s">
        <v>313</v>
      </c>
    </row>
    <row r="28" spans="3:30" ht="15.75" customHeight="1">
      <c r="C28" s="112" t="str">
        <f t="shared" si="0"/>
        <v>Demand</v>
      </c>
      <c r="D28">
        <f>$J$28</f>
        <v>2035</v>
      </c>
      <c r="E28" t="s">
        <v>3</v>
      </c>
      <c r="F28" t="str">
        <f t="shared" si="1"/>
        <v>IADMT</v>
      </c>
      <c r="G28" s="98">
        <f>BY_Demands_Drivers!$F$4*$K28</f>
        <v>5.3782973894837989</v>
      </c>
      <c r="H28" s="98">
        <f>BY_Demands_Drivers!$G$4*$K28</f>
        <v>5.2010235552148387</v>
      </c>
      <c r="J28" s="11">
        <f>BY_Demands_Drivers!AT4</f>
        <v>2035</v>
      </c>
      <c r="K28" s="92">
        <f t="shared" si="2"/>
        <v>1.3181926215587749</v>
      </c>
      <c r="M28" s="92">
        <f>BY_Demands_Drivers!AT5</f>
        <v>1.4912050303153086</v>
      </c>
      <c r="V28">
        <f>V27/$T$27</f>
        <v>0.92579220814943253</v>
      </c>
      <c r="X28" s="88">
        <f>X27/$T$27</f>
        <v>0.8475178308161625</v>
      </c>
      <c r="Z28" s="88">
        <f>Z27/$T$27</f>
        <v>0.90830561266042298</v>
      </c>
      <c r="AB28" s="88">
        <f>AB27/$T$27</f>
        <v>0.98606143211334829</v>
      </c>
    </row>
    <row r="29" spans="3:30" ht="15.75" customHeight="1">
      <c r="C29" s="112" t="str">
        <f t="shared" si="0"/>
        <v>Demand</v>
      </c>
      <c r="D29">
        <f>$J$29</f>
        <v>2036</v>
      </c>
      <c r="E29" t="s">
        <v>3</v>
      </c>
      <c r="F29" t="str">
        <f t="shared" si="1"/>
        <v>IADMT</v>
      </c>
      <c r="G29" s="98">
        <f>BY_Demands_Drivers!$F$4*$K29</f>
        <v>5.4503539012634175</v>
      </c>
      <c r="H29" s="98">
        <f>BY_Demands_Drivers!$G$4*$K29</f>
        <v>5.2707050153373673</v>
      </c>
      <c r="J29" s="11">
        <f>BY_Demands_Drivers!AU4</f>
        <v>2036</v>
      </c>
      <c r="K29" s="92">
        <f t="shared" si="2"/>
        <v>1.3358532965428098</v>
      </c>
      <c r="M29" s="92">
        <f>BY_Demands_Drivers!AU5</f>
        <v>1.5111836638960476</v>
      </c>
    </row>
    <row r="30" spans="3:30" ht="15.75" customHeight="1">
      <c r="C30" s="112" t="str">
        <f t="shared" si="0"/>
        <v>Demand</v>
      </c>
      <c r="D30">
        <f>$J$30</f>
        <v>2037</v>
      </c>
      <c r="E30" t="s">
        <v>3</v>
      </c>
      <c r="F30" t="str">
        <f t="shared" si="1"/>
        <v>IADMT</v>
      </c>
      <c r="G30" s="98">
        <f>BY_Demands_Drivers!$F$4*$K30</f>
        <v>5.5224104130430378</v>
      </c>
      <c r="H30" s="98">
        <f>BY_Demands_Drivers!$G$4*$K30</f>
        <v>5.3403864754598969</v>
      </c>
      <c r="J30" s="11">
        <f>BY_Demands_Drivers!AV4</f>
        <v>2037</v>
      </c>
      <c r="K30" s="92">
        <f t="shared" si="2"/>
        <v>1.3535139715268449</v>
      </c>
      <c r="M30" s="92">
        <f>BY_Demands_Drivers!AV5</f>
        <v>1.5311622974767869</v>
      </c>
    </row>
    <row r="31" spans="3:30" ht="15.75" customHeight="1">
      <c r="C31" s="112" t="str">
        <f t="shared" si="0"/>
        <v>Demand</v>
      </c>
      <c r="D31">
        <f>$J$31</f>
        <v>2038</v>
      </c>
      <c r="E31" t="s">
        <v>3</v>
      </c>
      <c r="F31" t="str">
        <f t="shared" si="1"/>
        <v>IADMT</v>
      </c>
      <c r="G31" s="98">
        <f>BY_Demands_Drivers!$F$4*$K31</f>
        <v>5.5944669248226564</v>
      </c>
      <c r="H31" s="98">
        <f>BY_Demands_Drivers!$G$4*$K31</f>
        <v>5.4100679355824255</v>
      </c>
      <c r="J31" s="11">
        <f>BY_Demands_Drivers!AW4</f>
        <v>2038</v>
      </c>
      <c r="K31" s="92">
        <f t="shared" si="2"/>
        <v>1.3711746465108798</v>
      </c>
      <c r="M31" s="92">
        <f>BY_Demands_Drivers!AW5</f>
        <v>1.5511409310575259</v>
      </c>
    </row>
    <row r="32" spans="3:30" ht="15.75" customHeight="1">
      <c r="C32" s="112" t="str">
        <f t="shared" si="0"/>
        <v>Demand</v>
      </c>
      <c r="D32">
        <f>$J$32</f>
        <v>2039</v>
      </c>
      <c r="E32" t="s">
        <v>3</v>
      </c>
      <c r="F32" t="str">
        <f t="shared" si="1"/>
        <v>IADMT</v>
      </c>
      <c r="G32" s="98">
        <f>BY_Demands_Drivers!$F$4*$K32</f>
        <v>5.6665234366022759</v>
      </c>
      <c r="H32" s="98">
        <f>BY_Demands_Drivers!$G$4*$K32</f>
        <v>5.4797493957049532</v>
      </c>
      <c r="J32" s="11">
        <f>BY_Demands_Drivers!AX4</f>
        <v>2039</v>
      </c>
      <c r="K32" s="92">
        <f t="shared" si="2"/>
        <v>1.3888353214949147</v>
      </c>
      <c r="M32" s="92">
        <f>BY_Demands_Drivers!AX5</f>
        <v>1.5711195646382652</v>
      </c>
    </row>
    <row r="33" spans="3:13" ht="15.75" customHeight="1">
      <c r="C33" s="112" t="str">
        <f t="shared" si="0"/>
        <v>Demand</v>
      </c>
      <c r="D33">
        <f>$J$33</f>
        <v>2040</v>
      </c>
      <c r="E33" t="s">
        <v>3</v>
      </c>
      <c r="F33" t="str">
        <f t="shared" si="1"/>
        <v>IADMT</v>
      </c>
      <c r="G33" s="98">
        <f>BY_Demands_Drivers!$F$4*$K33</f>
        <v>5.7385799483818944</v>
      </c>
      <c r="H33" s="98">
        <f>BY_Demands_Drivers!$G$4*$K33</f>
        <v>5.5494308558274819</v>
      </c>
      <c r="J33" s="11">
        <f>BY_Demands_Drivers!AY4</f>
        <v>2040</v>
      </c>
      <c r="K33" s="92">
        <f t="shared" si="2"/>
        <v>1.4064959964789496</v>
      </c>
      <c r="M33" s="92">
        <f>BY_Demands_Drivers!AY5</f>
        <v>1.5910981982190042</v>
      </c>
    </row>
    <row r="34" spans="3:13" ht="15.75" customHeight="1">
      <c r="C34" s="112" t="str">
        <f t="shared" si="0"/>
        <v>Demand</v>
      </c>
      <c r="D34">
        <f>$J$34</f>
        <v>2041</v>
      </c>
      <c r="E34" t="s">
        <v>3</v>
      </c>
      <c r="F34" t="str">
        <f t="shared" si="1"/>
        <v>IADMT</v>
      </c>
      <c r="G34" s="98">
        <f>BY_Demands_Drivers!$F$4*$K34</f>
        <v>5.8082445402124216</v>
      </c>
      <c r="H34" s="98">
        <f>BY_Demands_Drivers!$G$4*$K34</f>
        <v>5.6167992359738568</v>
      </c>
      <c r="J34" s="11">
        <f>BY_Demands_Drivers!AZ4</f>
        <v>2041</v>
      </c>
      <c r="K34" s="92">
        <f t="shared" si="2"/>
        <v>1.4235704243665674</v>
      </c>
      <c r="M34" s="92">
        <f>BY_Demands_Drivers!AZ5</f>
        <v>1.6104136399377291</v>
      </c>
    </row>
    <row r="35" spans="3:13" ht="15.75" customHeight="1">
      <c r="C35" s="112" t="str">
        <f t="shared" si="0"/>
        <v>Demand</v>
      </c>
      <c r="D35">
        <f>$J$35</f>
        <v>2042</v>
      </c>
      <c r="E35" t="s">
        <v>3</v>
      </c>
      <c r="F35" t="str">
        <f t="shared" si="1"/>
        <v>IADMT</v>
      </c>
      <c r="G35" s="98">
        <f>BY_Demands_Drivers!$F$4*$K35</f>
        <v>5.8779091320429488</v>
      </c>
      <c r="H35" s="98">
        <f>BY_Demands_Drivers!$G$4*$K35</f>
        <v>5.6841676161202308</v>
      </c>
      <c r="J35" s="11">
        <f>BY_Demands_Drivers!BA4</f>
        <v>2042</v>
      </c>
      <c r="K35" s="92">
        <f t="shared" si="2"/>
        <v>1.4406448522541853</v>
      </c>
      <c r="M35" s="92">
        <f>BY_Demands_Drivers!BA5</f>
        <v>1.6297290816564538</v>
      </c>
    </row>
    <row r="36" spans="3:13">
      <c r="C36" s="112" t="str">
        <f t="shared" si="0"/>
        <v>Demand</v>
      </c>
      <c r="D36">
        <f>$J$36</f>
        <v>2043</v>
      </c>
      <c r="E36" t="s">
        <v>3</v>
      </c>
      <c r="F36" t="str">
        <f t="shared" si="1"/>
        <v>IADMT</v>
      </c>
      <c r="G36" s="98">
        <f>BY_Demands_Drivers!$F$4*$K36</f>
        <v>5.9475737238734743</v>
      </c>
      <c r="H36" s="98">
        <f>BY_Demands_Drivers!$G$4*$K36</f>
        <v>5.7515359962666039</v>
      </c>
      <c r="J36" s="11">
        <f>BY_Demands_Drivers!BB4</f>
        <v>2043</v>
      </c>
      <c r="K36" s="92">
        <f t="shared" si="2"/>
        <v>1.4577192801418029</v>
      </c>
      <c r="M36" s="92">
        <f>BY_Demands_Drivers!BB5</f>
        <v>1.6490445233751785</v>
      </c>
    </row>
    <row r="37" spans="3:13">
      <c r="C37" s="112" t="str">
        <f t="shared" si="0"/>
        <v>Demand</v>
      </c>
      <c r="D37">
        <f>$J$37</f>
        <v>2044</v>
      </c>
      <c r="E37" t="s">
        <v>3</v>
      </c>
      <c r="F37" t="str">
        <f t="shared" si="1"/>
        <v>IADMT</v>
      </c>
      <c r="G37" s="98">
        <f>BY_Demands_Drivers!$F$4*$K37</f>
        <v>6.0172383157040006</v>
      </c>
      <c r="H37" s="98">
        <f>BY_Demands_Drivers!$G$4*$K37</f>
        <v>5.818904376412978</v>
      </c>
      <c r="J37" s="11">
        <f>BY_Demands_Drivers!BC4</f>
        <v>2044</v>
      </c>
      <c r="K37" s="92">
        <f t="shared" si="2"/>
        <v>1.4747937080294204</v>
      </c>
      <c r="M37" s="92">
        <f>BY_Demands_Drivers!BC5</f>
        <v>1.6683599650939032</v>
      </c>
    </row>
    <row r="38" spans="3:13">
      <c r="C38" s="112" t="str">
        <f t="shared" si="0"/>
        <v>Demand</v>
      </c>
      <c r="D38">
        <f>$J$38</f>
        <v>2045</v>
      </c>
      <c r="E38" t="s">
        <v>3</v>
      </c>
      <c r="F38" t="str">
        <f t="shared" si="1"/>
        <v>IADMT</v>
      </c>
      <c r="G38" s="98">
        <f>BY_Demands_Drivers!$F$4*$K38</f>
        <v>6.086902907534526</v>
      </c>
      <c r="H38" s="98">
        <f>BY_Demands_Drivers!$G$4*$K38</f>
        <v>5.8862727565593511</v>
      </c>
      <c r="J38" s="11">
        <f>BY_Demands_Drivers!BD4</f>
        <v>2045</v>
      </c>
      <c r="K38" s="92">
        <f t="shared" si="2"/>
        <v>1.491868135917038</v>
      </c>
      <c r="M38" s="92">
        <f>BY_Demands_Drivers!BD5</f>
        <v>1.6876754068126276</v>
      </c>
    </row>
    <row r="39" spans="3:13">
      <c r="C39" s="112" t="str">
        <f t="shared" si="0"/>
        <v>Demand</v>
      </c>
      <c r="D39">
        <f>$J$39</f>
        <v>2046</v>
      </c>
      <c r="E39" t="s">
        <v>3</v>
      </c>
      <c r="F39" t="str">
        <f t="shared" si="1"/>
        <v>IADMT</v>
      </c>
      <c r="G39" s="98">
        <f>BY_Demands_Drivers!$F$4*$K39</f>
        <v>6.1542309485016862</v>
      </c>
      <c r="H39" s="98">
        <f>BY_Demands_Drivers!$G$4*$K39</f>
        <v>5.9513816007971885</v>
      </c>
      <c r="J39" s="11">
        <f>BY_Demands_Drivers!BE4</f>
        <v>2046</v>
      </c>
      <c r="K39" s="92">
        <f t="shared" si="2"/>
        <v>1.5083698873821862</v>
      </c>
      <c r="M39" s="92">
        <f>BY_Demands_Drivers!BE5</f>
        <v>1.7063430084904032</v>
      </c>
    </row>
    <row r="40" spans="3:13">
      <c r="C40" s="112" t="str">
        <f t="shared" si="0"/>
        <v>Demand</v>
      </c>
      <c r="D40">
        <f>$J$40</f>
        <v>2047</v>
      </c>
      <c r="E40" t="s">
        <v>3</v>
      </c>
      <c r="F40" t="str">
        <f t="shared" si="1"/>
        <v>IADMT</v>
      </c>
      <c r="G40" s="98">
        <f>BY_Demands_Drivers!$F$4*$K40</f>
        <v>6.2215589894688454</v>
      </c>
      <c r="H40" s="98">
        <f>BY_Demands_Drivers!$G$4*$K40</f>
        <v>6.0164904450350249</v>
      </c>
      <c r="J40" s="11">
        <f>BY_Demands_Drivers!BF4</f>
        <v>2047</v>
      </c>
      <c r="K40" s="92">
        <f t="shared" si="2"/>
        <v>1.5248716388473342</v>
      </c>
      <c r="M40" s="92">
        <f>BY_Demands_Drivers!BF5</f>
        <v>1.7250106101681788</v>
      </c>
    </row>
    <row r="41" spans="3:13">
      <c r="C41" s="112" t="str">
        <f t="shared" si="0"/>
        <v>Demand</v>
      </c>
      <c r="D41">
        <f>$J$41</f>
        <v>2048</v>
      </c>
      <c r="E41" t="s">
        <v>3</v>
      </c>
      <c r="F41" t="str">
        <f t="shared" si="1"/>
        <v>IADMT</v>
      </c>
      <c r="G41" s="98">
        <f>BY_Demands_Drivers!$F$4*$K41</f>
        <v>6.2888870304360047</v>
      </c>
      <c r="H41" s="98">
        <f>BY_Demands_Drivers!$G$4*$K41</f>
        <v>6.0815992892728623</v>
      </c>
      <c r="J41" s="11">
        <f>BY_Demands_Drivers!BG4</f>
        <v>2048</v>
      </c>
      <c r="K41" s="92">
        <f t="shared" si="2"/>
        <v>1.5413733903124824</v>
      </c>
      <c r="M41" s="92">
        <f>BY_Demands_Drivers!BG5</f>
        <v>1.7436782118459544</v>
      </c>
    </row>
    <row r="42" spans="3:13">
      <c r="C42" s="112" t="str">
        <f t="shared" si="0"/>
        <v>Demand</v>
      </c>
      <c r="D42">
        <f>$J$42</f>
        <v>2049</v>
      </c>
      <c r="E42" t="s">
        <v>3</v>
      </c>
      <c r="F42" t="str">
        <f t="shared" si="1"/>
        <v>IADMT</v>
      </c>
      <c r="G42" s="98">
        <f>BY_Demands_Drivers!$F$4*$K42</f>
        <v>6.3562150714031649</v>
      </c>
      <c r="H42" s="98">
        <f>BY_Demands_Drivers!$G$4*$K42</f>
        <v>6.1467081335107006</v>
      </c>
      <c r="J42" s="11">
        <f>BY_Demands_Drivers!BH4</f>
        <v>2049</v>
      </c>
      <c r="K42" s="92">
        <f t="shared" si="2"/>
        <v>1.5578751417776306</v>
      </c>
      <c r="M42" s="92">
        <f>BY_Demands_Drivers!BH5</f>
        <v>1.76234581352373</v>
      </c>
    </row>
    <row r="43" spans="3:13">
      <c r="C43" s="112" t="str">
        <f t="shared" si="0"/>
        <v>Demand</v>
      </c>
      <c r="D43" s="16">
        <f>$J$43</f>
        <v>2050</v>
      </c>
      <c r="E43" s="16" t="s">
        <v>3</v>
      </c>
      <c r="F43" t="str">
        <f t="shared" si="1"/>
        <v>IADMT</v>
      </c>
      <c r="G43" s="98">
        <f>BY_Demands_Drivers!$F$4*$K43</f>
        <v>6.4235431123703268</v>
      </c>
      <c r="H43" s="98">
        <f>BY_Demands_Drivers!$G$4*$K43</f>
        <v>6.2118169777485397</v>
      </c>
      <c r="J43" s="11">
        <f>BY_Demands_Drivers!BI4</f>
        <v>2050</v>
      </c>
      <c r="K43" s="92">
        <f t="shared" si="2"/>
        <v>1.5743768932427793</v>
      </c>
      <c r="M43" s="92">
        <f>BY_Demands_Drivers!BI5</f>
        <v>1.781013415201506</v>
      </c>
    </row>
    <row r="44" spans="3:13">
      <c r="C44" s="112" t="str">
        <f t="shared" si="0"/>
        <v>\I:</v>
      </c>
      <c r="D44">
        <f>$J$4</f>
        <v>2011</v>
      </c>
      <c r="E44" t="s">
        <v>3</v>
      </c>
      <c r="F44" t="str">
        <f>BY_Demands_Drivers!$H$5</f>
        <v>IADHT</v>
      </c>
      <c r="G44" s="98">
        <f>BY_Demands_Drivers!$F$5*$K4</f>
        <v>0</v>
      </c>
      <c r="H44" s="98">
        <f>BY_Demands_Drivers!$G$5*$K4</f>
        <v>0</v>
      </c>
      <c r="M44" s="92">
        <f>BY_Demands_Drivers!BJ5</f>
        <v>0</v>
      </c>
    </row>
    <row r="45" spans="3:13">
      <c r="C45" s="112" t="str">
        <f t="shared" si="0"/>
        <v>\I:</v>
      </c>
      <c r="D45">
        <f>$J$5</f>
        <v>2012</v>
      </c>
      <c r="E45" t="s">
        <v>3</v>
      </c>
      <c r="F45" t="str">
        <f>$F$44</f>
        <v>IADHT</v>
      </c>
      <c r="G45" s="98">
        <f>BY_Demands_Drivers!$F$5*$K5</f>
        <v>0</v>
      </c>
      <c r="H45" s="98">
        <f>BY_Demands_Drivers!$G$5*$K5</f>
        <v>0</v>
      </c>
      <c r="K45" t="s">
        <v>129</v>
      </c>
      <c r="M45" s="92">
        <f>BY_Demands_Drivers!BK5</f>
        <v>0</v>
      </c>
    </row>
    <row r="46" spans="3:13">
      <c r="C46" s="112" t="str">
        <f t="shared" si="0"/>
        <v>\I:</v>
      </c>
      <c r="D46">
        <f>$J$6</f>
        <v>2013</v>
      </c>
      <c r="E46" t="s">
        <v>3</v>
      </c>
      <c r="F46" t="str">
        <f t="shared" ref="F46:F83" si="3">$F$44</f>
        <v>IADHT</v>
      </c>
      <c r="G46" s="98">
        <f>BY_Demands_Drivers!$F$5*$K6</f>
        <v>0</v>
      </c>
      <c r="H46" s="98">
        <f>BY_Demands_Drivers!$G$5*$K6</f>
        <v>0</v>
      </c>
    </row>
    <row r="47" spans="3:13">
      <c r="C47" s="112" t="str">
        <f t="shared" si="0"/>
        <v>\I:</v>
      </c>
      <c r="D47">
        <f>$J$7</f>
        <v>2014</v>
      </c>
      <c r="E47" t="s">
        <v>3</v>
      </c>
      <c r="F47" t="str">
        <f t="shared" si="3"/>
        <v>IADHT</v>
      </c>
      <c r="G47" s="98">
        <f>BY_Demands_Drivers!$F$5*$K7</f>
        <v>0</v>
      </c>
      <c r="H47" s="98">
        <f>BY_Demands_Drivers!$G$5*$K7</f>
        <v>0</v>
      </c>
    </row>
    <row r="48" spans="3:13">
      <c r="C48" s="112" t="str">
        <f t="shared" si="0"/>
        <v>Demand</v>
      </c>
      <c r="D48">
        <f>$J$8</f>
        <v>2015</v>
      </c>
      <c r="E48" t="s">
        <v>3</v>
      </c>
      <c r="F48" t="str">
        <f t="shared" si="3"/>
        <v>IADHT</v>
      </c>
      <c r="G48" s="98">
        <f>BY_Demands_Drivers!$F$5*$K8</f>
        <v>0.10875118043627567</v>
      </c>
      <c r="H48" s="98">
        <f>BY_Demands_Drivers!$G$5*$K8</f>
        <v>0.10516663734743401</v>
      </c>
    </row>
    <row r="49" spans="3:8">
      <c r="C49" s="112" t="str">
        <f t="shared" si="0"/>
        <v>Demand</v>
      </c>
      <c r="D49">
        <f>$J$9</f>
        <v>2016</v>
      </c>
      <c r="E49" t="s">
        <v>3</v>
      </c>
      <c r="F49" t="str">
        <f t="shared" si="3"/>
        <v>IADHT</v>
      </c>
      <c r="G49" s="98">
        <f>BY_Demands_Drivers!$F$5*$K9</f>
        <v>0.11135122132088258</v>
      </c>
      <c r="H49" s="98">
        <f>BY_Demands_Drivers!$G$5*$K9</f>
        <v>0.10768097839369217</v>
      </c>
    </row>
    <row r="50" spans="3:8">
      <c r="C50" s="112" t="str">
        <f t="shared" si="0"/>
        <v>Demand</v>
      </c>
      <c r="D50">
        <f>$J$10</f>
        <v>2017</v>
      </c>
      <c r="E50" t="s">
        <v>3</v>
      </c>
      <c r="F50" t="str">
        <f t="shared" si="3"/>
        <v>IADHT</v>
      </c>
      <c r="G50" s="98">
        <f>BY_Demands_Drivers!$F$5*$K10</f>
        <v>0.11395126220548948</v>
      </c>
      <c r="H50" s="98">
        <f>BY_Demands_Drivers!$G$5*$K10</f>
        <v>0.11019531943995033</v>
      </c>
    </row>
    <row r="51" spans="3:8">
      <c r="C51" s="112" t="str">
        <f t="shared" si="0"/>
        <v>Demand</v>
      </c>
      <c r="D51">
        <f>$J$11</f>
        <v>2018</v>
      </c>
      <c r="E51" t="s">
        <v>3</v>
      </c>
      <c r="F51" t="str">
        <f t="shared" si="3"/>
        <v>IADHT</v>
      </c>
      <c r="G51" s="98">
        <f>BY_Demands_Drivers!$F$5*$K11</f>
        <v>0.11655130309009638</v>
      </c>
      <c r="H51" s="98">
        <f>BY_Demands_Drivers!$G$5*$K11</f>
        <v>0.11270966048620849</v>
      </c>
    </row>
    <row r="52" spans="3:8">
      <c r="C52" s="112" t="str">
        <f t="shared" si="0"/>
        <v>Demand</v>
      </c>
      <c r="D52">
        <f>$J$12</f>
        <v>2019</v>
      </c>
      <c r="E52" t="s">
        <v>3</v>
      </c>
      <c r="F52" t="str">
        <f t="shared" si="3"/>
        <v>IADHT</v>
      </c>
      <c r="G52" s="98">
        <f>BY_Demands_Drivers!$F$5*$K12</f>
        <v>0.12652871812943822</v>
      </c>
      <c r="H52" s="98">
        <f>BY_Demands_Drivers!$G$5*$K12</f>
        <v>0.12235821036767065</v>
      </c>
    </row>
    <row r="53" spans="3:8">
      <c r="C53" s="112" t="str">
        <f t="shared" si="0"/>
        <v>Demand</v>
      </c>
      <c r="D53">
        <f>$J$13</f>
        <v>2020</v>
      </c>
      <c r="E53" t="s">
        <v>3</v>
      </c>
      <c r="F53" t="str">
        <f t="shared" si="3"/>
        <v>IADHT</v>
      </c>
      <c r="G53" s="98">
        <f>BY_Demands_Drivers!$F$5*$K13</f>
        <v>0.13035070357519055</v>
      </c>
      <c r="H53" s="98">
        <f>BY_Demands_Drivers!$G$5*$K13</f>
        <v>0.12605421951173809</v>
      </c>
    </row>
    <row r="54" spans="3:8">
      <c r="C54" s="112" t="str">
        <f t="shared" si="0"/>
        <v>Demand</v>
      </c>
      <c r="D54">
        <f>$J$14</f>
        <v>2021</v>
      </c>
      <c r="E54" t="s">
        <v>3</v>
      </c>
      <c r="F54" t="str">
        <f t="shared" si="3"/>
        <v>IADHT</v>
      </c>
      <c r="G54" s="98">
        <f>BY_Demands_Drivers!$F$5*$K14</f>
        <v>0.13289620484589706</v>
      </c>
      <c r="H54" s="98">
        <f>BY_Demands_Drivers!$G$5*$K14</f>
        <v>0.12851581862201802</v>
      </c>
    </row>
    <row r="55" spans="3:8">
      <c r="C55" s="112" t="str">
        <f t="shared" si="0"/>
        <v>Demand</v>
      </c>
      <c r="D55">
        <f>$J$15</f>
        <v>2022</v>
      </c>
      <c r="E55" t="s">
        <v>3</v>
      </c>
      <c r="F55" t="str">
        <f t="shared" si="3"/>
        <v>IADHT</v>
      </c>
      <c r="G55" s="98">
        <f>BY_Demands_Drivers!$F$5*$K15</f>
        <v>0.13544170611660364</v>
      </c>
      <c r="H55" s="98">
        <f>BY_Demands_Drivers!$G$5*$K15</f>
        <v>0.13097741773229796</v>
      </c>
    </row>
    <row r="56" spans="3:8">
      <c r="C56" s="112" t="str">
        <f t="shared" si="0"/>
        <v>Demand</v>
      </c>
      <c r="D56">
        <f>$J$16</f>
        <v>2023</v>
      </c>
      <c r="E56" t="s">
        <v>3</v>
      </c>
      <c r="F56" t="str">
        <f t="shared" si="3"/>
        <v>IADHT</v>
      </c>
      <c r="G56" s="98">
        <f>BY_Demands_Drivers!$F$5*$K16</f>
        <v>0.13798720738731018</v>
      </c>
      <c r="H56" s="98">
        <f>BY_Demands_Drivers!$G$5*$K16</f>
        <v>0.13343901684257789</v>
      </c>
    </row>
    <row r="57" spans="3:8">
      <c r="C57" s="112" t="str">
        <f t="shared" si="0"/>
        <v>Demand</v>
      </c>
      <c r="D57">
        <f>$J$17</f>
        <v>2024</v>
      </c>
      <c r="E57" t="s">
        <v>3</v>
      </c>
      <c r="F57" t="str">
        <f t="shared" si="3"/>
        <v>IADHT</v>
      </c>
      <c r="G57" s="98">
        <f>BY_Demands_Drivers!$F$5*$K17</f>
        <v>0.14053270865801676</v>
      </c>
      <c r="H57" s="98">
        <f>BY_Demands_Drivers!$G$5*$K17</f>
        <v>0.13590061595285785</v>
      </c>
    </row>
    <row r="58" spans="3:8">
      <c r="C58" s="112" t="str">
        <f t="shared" si="0"/>
        <v>Demand</v>
      </c>
      <c r="D58">
        <f>$J$18</f>
        <v>2025</v>
      </c>
      <c r="E58" t="s">
        <v>3</v>
      </c>
      <c r="F58" t="str">
        <f t="shared" si="3"/>
        <v>IADHT</v>
      </c>
      <c r="G58" s="98">
        <f>BY_Demands_Drivers!$F$5*$K18</f>
        <v>0.1430782099287233</v>
      </c>
      <c r="H58" s="98">
        <f>BY_Demands_Drivers!$G$5*$K18</f>
        <v>0.13836221506313776</v>
      </c>
    </row>
    <row r="59" spans="3:8">
      <c r="C59" s="112" t="str">
        <f t="shared" si="0"/>
        <v>Demand</v>
      </c>
      <c r="D59">
        <f>$J$19</f>
        <v>2026</v>
      </c>
      <c r="E59" t="s">
        <v>3</v>
      </c>
      <c r="F59" t="str">
        <f t="shared" si="3"/>
        <v>IADHT</v>
      </c>
      <c r="G59" s="98">
        <f>BY_Demands_Drivers!$F$5*$K19</f>
        <v>0.14555527878758065</v>
      </c>
      <c r="H59" s="98">
        <f>BY_Demands_Drivers!$G$5*$K19</f>
        <v>0.14075763735942004</v>
      </c>
    </row>
    <row r="60" spans="3:8">
      <c r="C60" s="112" t="str">
        <f t="shared" si="0"/>
        <v>Demand</v>
      </c>
      <c r="D60">
        <f>$J$20</f>
        <v>2027</v>
      </c>
      <c r="E60" t="s">
        <v>3</v>
      </c>
      <c r="F60" t="str">
        <f t="shared" si="3"/>
        <v>IADHT</v>
      </c>
      <c r="G60" s="98">
        <f>BY_Demands_Drivers!$F$5*$K20</f>
        <v>0.14803234764643797</v>
      </c>
      <c r="H60" s="98">
        <f>BY_Demands_Drivers!$G$5*$K20</f>
        <v>0.14315305965570232</v>
      </c>
    </row>
    <row r="61" spans="3:8">
      <c r="C61" s="112" t="str">
        <f t="shared" si="0"/>
        <v>Demand</v>
      </c>
      <c r="D61">
        <f>$J$21</f>
        <v>2028</v>
      </c>
      <c r="E61" t="s">
        <v>3</v>
      </c>
      <c r="F61" t="str">
        <f t="shared" si="3"/>
        <v>IADHT</v>
      </c>
      <c r="G61" s="98">
        <f>BY_Demands_Drivers!$F$5*$K21</f>
        <v>0.15050941650529537</v>
      </c>
      <c r="H61" s="98">
        <f>BY_Demands_Drivers!$G$5*$K21</f>
        <v>0.14554848195198464</v>
      </c>
    </row>
    <row r="62" spans="3:8">
      <c r="C62" s="112" t="str">
        <f t="shared" si="0"/>
        <v>Demand</v>
      </c>
      <c r="D62">
        <f>$J$22</f>
        <v>2029</v>
      </c>
      <c r="E62" t="s">
        <v>3</v>
      </c>
      <c r="F62" t="str">
        <f t="shared" si="3"/>
        <v>IADHT</v>
      </c>
      <c r="G62" s="98">
        <f>BY_Demands_Drivers!$F$5*$K22</f>
        <v>0.15298648536415269</v>
      </c>
      <c r="H62" s="98">
        <f>BY_Demands_Drivers!$G$5*$K22</f>
        <v>0.14794390424826689</v>
      </c>
    </row>
    <row r="63" spans="3:8">
      <c r="C63" s="112" t="str">
        <f t="shared" si="0"/>
        <v>Demand</v>
      </c>
      <c r="D63">
        <f>$J$23</f>
        <v>2030</v>
      </c>
      <c r="E63" t="s">
        <v>3</v>
      </c>
      <c r="F63" t="str">
        <f t="shared" si="3"/>
        <v>IADHT</v>
      </c>
      <c r="G63" s="98">
        <f>BY_Demands_Drivers!$F$5*$K23</f>
        <v>0.15546355422300995</v>
      </c>
      <c r="H63" s="98">
        <f>BY_Demands_Drivers!$G$5*$K23</f>
        <v>0.15033932654454912</v>
      </c>
    </row>
    <row r="64" spans="3:8">
      <c r="C64" s="112" t="str">
        <f t="shared" si="0"/>
        <v>Demand</v>
      </c>
      <c r="D64">
        <f>$J$24</f>
        <v>2031</v>
      </c>
      <c r="E64" t="s">
        <v>3</v>
      </c>
      <c r="F64" t="str">
        <f t="shared" si="3"/>
        <v>IADHT</v>
      </c>
      <c r="G64" s="98">
        <f>BY_Demands_Drivers!$F$5*$K24</f>
        <v>0.15820022098545</v>
      </c>
      <c r="H64" s="98">
        <f>BY_Demands_Drivers!$G$5*$K24</f>
        <v>0.15298579014882191</v>
      </c>
    </row>
    <row r="65" spans="3:8">
      <c r="C65" s="112" t="str">
        <f t="shared" si="0"/>
        <v>Demand</v>
      </c>
      <c r="D65">
        <f>$J$25</f>
        <v>2032</v>
      </c>
      <c r="E65" t="s">
        <v>3</v>
      </c>
      <c r="F65" t="str">
        <f t="shared" si="3"/>
        <v>IADHT</v>
      </c>
      <c r="G65" s="98">
        <f>BY_Demands_Drivers!$F$5*$K25</f>
        <v>0.16093688774789</v>
      </c>
      <c r="H65" s="98">
        <f>BY_Demands_Drivers!$G$5*$K25</f>
        <v>0.1556322537530947</v>
      </c>
    </row>
    <row r="66" spans="3:8">
      <c r="C66" s="112" t="str">
        <f t="shared" si="0"/>
        <v>Demand</v>
      </c>
      <c r="D66">
        <f>$J$26</f>
        <v>2033</v>
      </c>
      <c r="E66" t="s">
        <v>3</v>
      </c>
      <c r="F66" t="str">
        <f t="shared" si="3"/>
        <v>IADHT</v>
      </c>
      <c r="G66" s="98">
        <f>BY_Demands_Drivers!$F$5*$K26</f>
        <v>0.16367355451033005</v>
      </c>
      <c r="H66" s="98">
        <f>BY_Demands_Drivers!$G$5*$K26</f>
        <v>0.15827871735736748</v>
      </c>
    </row>
    <row r="67" spans="3:8">
      <c r="C67" s="112" t="str">
        <f t="shared" si="0"/>
        <v>Demand</v>
      </c>
      <c r="D67">
        <f>$J$27</f>
        <v>2034</v>
      </c>
      <c r="E67" t="s">
        <v>3</v>
      </c>
      <c r="F67" t="str">
        <f t="shared" si="3"/>
        <v>IADHT</v>
      </c>
      <c r="G67" s="98">
        <f>BY_Demands_Drivers!$F$5*$K27</f>
        <v>0.16641022127277005</v>
      </c>
      <c r="H67" s="98">
        <f>BY_Demands_Drivers!$G$5*$K27</f>
        <v>0.16092518096164027</v>
      </c>
    </row>
    <row r="68" spans="3:8">
      <c r="C68" s="112" t="str">
        <f t="shared" ref="C68:C131" si="4">IF(SUM(G68:H68)&gt;0,"Demand","\I:")</f>
        <v>Demand</v>
      </c>
      <c r="D68">
        <f>$J$28</f>
        <v>2035</v>
      </c>
      <c r="E68" t="s">
        <v>3</v>
      </c>
      <c r="F68" t="str">
        <f t="shared" si="3"/>
        <v>IADHT</v>
      </c>
      <c r="G68" s="98">
        <f>BY_Demands_Drivers!$F$5*$K28</f>
        <v>0.16914688803521011</v>
      </c>
      <c r="H68" s="98">
        <f>BY_Demands_Drivers!$G$5*$K28</f>
        <v>0.16357164456591308</v>
      </c>
    </row>
    <row r="69" spans="3:8">
      <c r="C69" s="112" t="str">
        <f t="shared" si="4"/>
        <v>Demand</v>
      </c>
      <c r="D69">
        <f>$J$29</f>
        <v>2036</v>
      </c>
      <c r="E69" t="s">
        <v>3</v>
      </c>
      <c r="F69" t="str">
        <f t="shared" si="3"/>
        <v>IADHT</v>
      </c>
      <c r="G69" s="98">
        <f>BY_Demands_Drivers!$F$5*$K29</f>
        <v>0.17141305776283183</v>
      </c>
      <c r="H69" s="98">
        <f>BY_Demands_Drivers!$G$5*$K29</f>
        <v>0.16576311916836281</v>
      </c>
    </row>
    <row r="70" spans="3:8">
      <c r="C70" s="112" t="str">
        <f t="shared" si="4"/>
        <v>Demand</v>
      </c>
      <c r="D70">
        <f>$J$30</f>
        <v>2037</v>
      </c>
      <c r="E70" t="s">
        <v>3</v>
      </c>
      <c r="F70" t="str">
        <f t="shared" si="3"/>
        <v>IADHT</v>
      </c>
      <c r="G70" s="98">
        <f>BY_Demands_Drivers!$F$5*$K30</f>
        <v>0.17367922749045356</v>
      </c>
      <c r="H70" s="98">
        <f>BY_Demands_Drivers!$G$5*$K30</f>
        <v>0.16795459377081257</v>
      </c>
    </row>
    <row r="71" spans="3:8">
      <c r="C71" s="112" t="str">
        <f t="shared" si="4"/>
        <v>Demand</v>
      </c>
      <c r="D71">
        <f>$J$31</f>
        <v>2038</v>
      </c>
      <c r="E71" t="s">
        <v>3</v>
      </c>
      <c r="F71" t="str">
        <f t="shared" si="3"/>
        <v>IADHT</v>
      </c>
      <c r="G71" s="98">
        <f>BY_Demands_Drivers!$F$5*$K31</f>
        <v>0.17594539721807526</v>
      </c>
      <c r="H71" s="98">
        <f>BY_Demands_Drivers!$G$5*$K31</f>
        <v>0.17014606837326227</v>
      </c>
    </row>
    <row r="72" spans="3:8">
      <c r="C72" s="112" t="str">
        <f t="shared" si="4"/>
        <v>Demand</v>
      </c>
      <c r="D72">
        <f>$J$32</f>
        <v>2039</v>
      </c>
      <c r="E72" t="s">
        <v>3</v>
      </c>
      <c r="F72" t="str">
        <f t="shared" si="3"/>
        <v>IADHT</v>
      </c>
      <c r="G72" s="98">
        <f>BY_Demands_Drivers!$F$5*$K32</f>
        <v>0.17821156694569695</v>
      </c>
      <c r="H72" s="98">
        <f>BY_Demands_Drivers!$G$5*$K32</f>
        <v>0.17233754297571199</v>
      </c>
    </row>
    <row r="73" spans="3:8">
      <c r="C73" s="112" t="str">
        <f t="shared" si="4"/>
        <v>Demand</v>
      </c>
      <c r="D73">
        <f>$J$33</f>
        <v>2040</v>
      </c>
      <c r="E73" t="s">
        <v>3</v>
      </c>
      <c r="F73" t="str">
        <f t="shared" si="3"/>
        <v>IADHT</v>
      </c>
      <c r="G73" s="98">
        <f>BY_Demands_Drivers!$F$5*$K33</f>
        <v>0.18047773667331865</v>
      </c>
      <c r="H73" s="98">
        <f>BY_Demands_Drivers!$G$5*$K33</f>
        <v>0.17452901757816172</v>
      </c>
    </row>
    <row r="74" spans="3:8">
      <c r="C74" s="112" t="str">
        <f t="shared" si="4"/>
        <v>Demand</v>
      </c>
      <c r="D74">
        <f>$J$34</f>
        <v>2041</v>
      </c>
      <c r="E74" t="s">
        <v>3</v>
      </c>
      <c r="F74" t="str">
        <f t="shared" si="3"/>
        <v>IADHT</v>
      </c>
      <c r="G74" s="98">
        <f>BY_Demands_Drivers!$F$5*$K34</f>
        <v>0.18266868076975654</v>
      </c>
      <c r="H74" s="98">
        <f>BY_Demands_Drivers!$G$5*$K34</f>
        <v>0.17664774605829622</v>
      </c>
    </row>
    <row r="75" spans="3:8">
      <c r="C75" s="112" t="str">
        <f t="shared" si="4"/>
        <v>Demand</v>
      </c>
      <c r="D75">
        <f>$J$35</f>
        <v>2042</v>
      </c>
      <c r="E75" t="s">
        <v>3</v>
      </c>
      <c r="F75" t="str">
        <f t="shared" si="3"/>
        <v>IADHT</v>
      </c>
      <c r="G75" s="98">
        <f>BY_Demands_Drivers!$F$5*$K35</f>
        <v>0.18485962486619439</v>
      </c>
      <c r="H75" s="98">
        <f>BY_Demands_Drivers!$G$5*$K35</f>
        <v>0.17876647453843073</v>
      </c>
    </row>
    <row r="76" spans="3:8">
      <c r="C76" s="112" t="str">
        <f t="shared" si="4"/>
        <v>Demand</v>
      </c>
      <c r="D76">
        <f>$J$36</f>
        <v>2043</v>
      </c>
      <c r="E76" t="s">
        <v>3</v>
      </c>
      <c r="F76" t="str">
        <f t="shared" si="3"/>
        <v>IADHT</v>
      </c>
      <c r="G76" s="98">
        <f>BY_Demands_Drivers!$F$5*$K36</f>
        <v>0.18705056896263225</v>
      </c>
      <c r="H76" s="98">
        <f>BY_Demands_Drivers!$G$5*$K36</f>
        <v>0.1808852030185652</v>
      </c>
    </row>
    <row r="77" spans="3:8">
      <c r="C77" s="112" t="str">
        <f t="shared" si="4"/>
        <v>Demand</v>
      </c>
      <c r="D77">
        <f>$J$37</f>
        <v>2044</v>
      </c>
      <c r="E77" t="s">
        <v>3</v>
      </c>
      <c r="F77" t="str">
        <f t="shared" si="3"/>
        <v>IADHT</v>
      </c>
      <c r="G77" s="98">
        <f>BY_Demands_Drivers!$F$5*$K37</f>
        <v>0.18924151305907008</v>
      </c>
      <c r="H77" s="98">
        <f>BY_Demands_Drivers!$G$5*$K37</f>
        <v>0.18300393149869967</v>
      </c>
    </row>
    <row r="78" spans="3:8">
      <c r="C78" s="112" t="str">
        <f t="shared" si="4"/>
        <v>Demand</v>
      </c>
      <c r="D78">
        <f>$J$38</f>
        <v>2045</v>
      </c>
      <c r="E78" t="s">
        <v>3</v>
      </c>
      <c r="F78" t="str">
        <f t="shared" si="3"/>
        <v>IADHT</v>
      </c>
      <c r="G78" s="98">
        <f>BY_Demands_Drivers!$F$5*$K38</f>
        <v>0.19143245715550794</v>
      </c>
      <c r="H78" s="98">
        <f>BY_Demands_Drivers!$G$5*$K38</f>
        <v>0.18512265997883415</v>
      </c>
    </row>
    <row r="79" spans="3:8">
      <c r="C79" s="112" t="str">
        <f t="shared" si="4"/>
        <v>Demand</v>
      </c>
      <c r="D79">
        <f>$J$39</f>
        <v>2046</v>
      </c>
      <c r="E79" t="s">
        <v>3</v>
      </c>
      <c r="F79" t="str">
        <f t="shared" si="3"/>
        <v>IADHT</v>
      </c>
      <c r="G79" s="98">
        <f>BY_Demands_Drivers!$F$5*$K39</f>
        <v>0.1935499169726928</v>
      </c>
      <c r="H79" s="98">
        <f>BY_Demands_Drivers!$G$5*$K39</f>
        <v>0.18717032629195643</v>
      </c>
    </row>
    <row r="80" spans="3:8">
      <c r="C80" s="112" t="str">
        <f t="shared" si="4"/>
        <v>Demand</v>
      </c>
      <c r="D80">
        <f>$J$40</f>
        <v>2047</v>
      </c>
      <c r="E80" t="s">
        <v>3</v>
      </c>
      <c r="F80" t="str">
        <f t="shared" si="3"/>
        <v>IADHT</v>
      </c>
      <c r="G80" s="98">
        <f>BY_Demands_Drivers!$F$5*$K40</f>
        <v>0.19566737678987764</v>
      </c>
      <c r="H80" s="98">
        <f>BY_Demands_Drivers!$G$5*$K40</f>
        <v>0.18921799260507868</v>
      </c>
    </row>
    <row r="81" spans="3:8">
      <c r="C81" s="112" t="str">
        <f t="shared" si="4"/>
        <v>Demand</v>
      </c>
      <c r="D81">
        <f>$J$41</f>
        <v>2048</v>
      </c>
      <c r="E81" t="s">
        <v>3</v>
      </c>
      <c r="F81" t="str">
        <f t="shared" si="3"/>
        <v>IADHT</v>
      </c>
      <c r="G81" s="98">
        <f>BY_Demands_Drivers!$F$5*$K41</f>
        <v>0.19778483660706253</v>
      </c>
      <c r="H81" s="98">
        <f>BY_Demands_Drivers!$G$5*$K41</f>
        <v>0.19126565891820096</v>
      </c>
    </row>
    <row r="82" spans="3:8">
      <c r="C82" s="112" t="str">
        <f t="shared" si="4"/>
        <v>Demand</v>
      </c>
      <c r="D82">
        <f>$J$42</f>
        <v>2049</v>
      </c>
      <c r="E82" t="s">
        <v>3</v>
      </c>
      <c r="F82" t="str">
        <f t="shared" si="3"/>
        <v>IADHT</v>
      </c>
      <c r="G82" s="98">
        <f>BY_Demands_Drivers!$F$5*$K42</f>
        <v>0.19990229642424739</v>
      </c>
      <c r="H82" s="98">
        <f>BY_Demands_Drivers!$G$5*$K42</f>
        <v>0.19331332523132325</v>
      </c>
    </row>
    <row r="83" spans="3:8">
      <c r="C83" s="112" t="str">
        <f t="shared" si="4"/>
        <v>Demand</v>
      </c>
      <c r="D83" s="16">
        <f>$J$43</f>
        <v>2050</v>
      </c>
      <c r="E83" s="16" t="s">
        <v>3</v>
      </c>
      <c r="F83" t="str">
        <f t="shared" si="3"/>
        <v>IADHT</v>
      </c>
      <c r="G83" s="98">
        <f>BY_Demands_Drivers!$F$5*$K43</f>
        <v>0.20201975624143231</v>
      </c>
      <c r="H83" s="98">
        <f>BY_Demands_Drivers!$G$5*$K43</f>
        <v>0.19536099154444558</v>
      </c>
    </row>
    <row r="84" spans="3:8">
      <c r="C84" s="112" t="str">
        <f t="shared" si="4"/>
        <v>\I:</v>
      </c>
      <c r="D84">
        <f>$J$4</f>
        <v>2011</v>
      </c>
      <c r="E84" t="s">
        <v>3</v>
      </c>
      <c r="F84" t="str">
        <f>BY_Demands_Drivers!$H$6</f>
        <v>IADRH</v>
      </c>
      <c r="G84" s="98">
        <f>BY_Demands_Drivers!$F$6*$K4</f>
        <v>0</v>
      </c>
      <c r="H84" s="98">
        <f>BY_Demands_Drivers!$G$6*$K4</f>
        <v>0</v>
      </c>
    </row>
    <row r="85" spans="3:8">
      <c r="C85" s="112" t="str">
        <f t="shared" si="4"/>
        <v>\I:</v>
      </c>
      <c r="D85">
        <f>$J$5</f>
        <v>2012</v>
      </c>
      <c r="E85" t="s">
        <v>3</v>
      </c>
      <c r="F85" s="17" t="str">
        <f>$F$84</f>
        <v>IADRH</v>
      </c>
      <c r="G85" s="98">
        <f>BY_Demands_Drivers!$F$6*$K5</f>
        <v>0</v>
      </c>
      <c r="H85" s="98">
        <f>BY_Demands_Drivers!$G$6*$K5</f>
        <v>0</v>
      </c>
    </row>
    <row r="86" spans="3:8">
      <c r="C86" s="112" t="str">
        <f t="shared" si="4"/>
        <v>\I:</v>
      </c>
      <c r="D86">
        <f>$J$6</f>
        <v>2013</v>
      </c>
      <c r="E86" t="s">
        <v>3</v>
      </c>
      <c r="F86" s="17" t="str">
        <f t="shared" ref="F86:F123" si="5">$F$84</f>
        <v>IADRH</v>
      </c>
      <c r="G86" s="98">
        <f>BY_Demands_Drivers!$F$6*$K6</f>
        <v>0</v>
      </c>
      <c r="H86" s="98">
        <f>BY_Demands_Drivers!$G$6*$K6</f>
        <v>0</v>
      </c>
    </row>
    <row r="87" spans="3:8">
      <c r="C87" s="112" t="str">
        <f t="shared" si="4"/>
        <v>\I:</v>
      </c>
      <c r="D87">
        <f>$J$7</f>
        <v>2014</v>
      </c>
      <c r="E87" t="s">
        <v>3</v>
      </c>
      <c r="F87" s="17" t="str">
        <f t="shared" si="5"/>
        <v>IADRH</v>
      </c>
      <c r="G87" s="98">
        <f>BY_Demands_Drivers!$F$6*$K7</f>
        <v>0</v>
      </c>
      <c r="H87" s="98">
        <f>BY_Demands_Drivers!$G$6*$K7</f>
        <v>0</v>
      </c>
    </row>
    <row r="88" spans="3:8">
      <c r="C88" s="112" t="str">
        <f t="shared" si="4"/>
        <v>Demand</v>
      </c>
      <c r="D88">
        <f>$J$8</f>
        <v>2015</v>
      </c>
      <c r="E88" t="s">
        <v>3</v>
      </c>
      <c r="F88" s="17" t="str">
        <f t="shared" si="5"/>
        <v>IADRH</v>
      </c>
      <c r="G88" s="98">
        <f>BY_Demands_Drivers!$F$6*$K8</f>
        <v>0.17417259626211423</v>
      </c>
      <c r="H88" s="98">
        <f>BY_Demands_Drivers!$G$6*$K8</f>
        <v>0.16843170063512017</v>
      </c>
    </row>
    <row r="89" spans="3:8">
      <c r="C89" s="112" t="str">
        <f t="shared" si="4"/>
        <v>Demand</v>
      </c>
      <c r="D89">
        <f>$J$9</f>
        <v>2016</v>
      </c>
      <c r="E89" t="s">
        <v>3</v>
      </c>
      <c r="F89" s="17" t="str">
        <f t="shared" si="5"/>
        <v>IADRH</v>
      </c>
      <c r="G89" s="98">
        <f>BY_Demands_Drivers!$F$6*$K9</f>
        <v>0.17833674298165247</v>
      </c>
      <c r="H89" s="98">
        <f>BY_Demands_Drivers!$G$6*$K9</f>
        <v>0.17245859308960523</v>
      </c>
    </row>
    <row r="90" spans="3:8">
      <c r="C90" s="112" t="str">
        <f t="shared" si="4"/>
        <v>Demand</v>
      </c>
      <c r="D90">
        <f>$J$10</f>
        <v>2017</v>
      </c>
      <c r="E90" t="s">
        <v>3</v>
      </c>
      <c r="F90" s="17" t="str">
        <f t="shared" si="5"/>
        <v>IADRH</v>
      </c>
      <c r="G90" s="98">
        <f>BY_Demands_Drivers!$F$6*$K10</f>
        <v>0.18250088970119072</v>
      </c>
      <c r="H90" s="98">
        <f>BY_Demands_Drivers!$G$6*$K10</f>
        <v>0.1764854855440903</v>
      </c>
    </row>
    <row r="91" spans="3:8">
      <c r="C91" s="112" t="str">
        <f t="shared" si="4"/>
        <v>Demand</v>
      </c>
      <c r="D91">
        <f>$J$11</f>
        <v>2018</v>
      </c>
      <c r="E91" t="s">
        <v>3</v>
      </c>
      <c r="F91" s="17" t="str">
        <f t="shared" si="5"/>
        <v>IADRH</v>
      </c>
      <c r="G91" s="98">
        <f>BY_Demands_Drivers!$F$6*$K11</f>
        <v>0.18666503642072896</v>
      </c>
      <c r="H91" s="98">
        <f>BY_Demands_Drivers!$G$6*$K11</f>
        <v>0.18051237799857539</v>
      </c>
    </row>
    <row r="92" spans="3:8">
      <c r="C92" s="112" t="str">
        <f t="shared" si="4"/>
        <v>Demand</v>
      </c>
      <c r="D92">
        <f>$J$12</f>
        <v>2019</v>
      </c>
      <c r="E92" t="s">
        <v>3</v>
      </c>
      <c r="F92" s="17" t="str">
        <f t="shared" si="5"/>
        <v>IADRH</v>
      </c>
      <c r="G92" s="98">
        <f>BY_Demands_Drivers!$F$6*$K12</f>
        <v>0.20264456210877532</v>
      </c>
      <c r="H92" s="98">
        <f>BY_Demands_Drivers!$G$6*$K12</f>
        <v>0.19596520321184735</v>
      </c>
    </row>
    <row r="93" spans="3:8">
      <c r="C93" s="112" t="str">
        <f t="shared" si="4"/>
        <v>Demand</v>
      </c>
      <c r="D93">
        <f>$J$13</f>
        <v>2020</v>
      </c>
      <c r="E93" t="s">
        <v>3</v>
      </c>
      <c r="F93" s="17" t="str">
        <f t="shared" si="5"/>
        <v>IADRH</v>
      </c>
      <c r="G93" s="98">
        <f>BY_Demands_Drivers!$F$6*$K13</f>
        <v>0.20876573822191888</v>
      </c>
      <c r="H93" s="98">
        <f>BY_Demands_Drivers!$G$6*$K13</f>
        <v>0.20188461949632577</v>
      </c>
    </row>
    <row r="94" spans="3:8">
      <c r="C94" s="112" t="str">
        <f t="shared" si="4"/>
        <v>Demand</v>
      </c>
      <c r="D94">
        <f>$J$14</f>
        <v>2021</v>
      </c>
      <c r="E94" t="s">
        <v>3</v>
      </c>
      <c r="F94" s="17" t="str">
        <f t="shared" si="5"/>
        <v>IADRH</v>
      </c>
      <c r="G94" s="98">
        <f>BY_Demands_Drivers!$F$6*$K14</f>
        <v>0.21284253594796526</v>
      </c>
      <c r="H94" s="98">
        <f>BY_Demands_Drivers!$G$6*$K14</f>
        <v>0.20582704206382321</v>
      </c>
    </row>
    <row r="95" spans="3:8">
      <c r="C95" s="112" t="str">
        <f t="shared" si="4"/>
        <v>Demand</v>
      </c>
      <c r="D95">
        <f>$J$15</f>
        <v>2022</v>
      </c>
      <c r="E95" t="s">
        <v>3</v>
      </c>
      <c r="F95" s="17" t="str">
        <f t="shared" si="5"/>
        <v>IADRH</v>
      </c>
      <c r="G95" s="98">
        <f>BY_Demands_Drivers!$F$6*$K15</f>
        <v>0.21691933367401167</v>
      </c>
      <c r="H95" s="98">
        <f>BY_Demands_Drivers!$G$6*$K15</f>
        <v>0.20976946463132071</v>
      </c>
    </row>
    <row r="96" spans="3:8">
      <c r="C96" s="112" t="str">
        <f t="shared" si="4"/>
        <v>Demand</v>
      </c>
      <c r="D96">
        <f>$J$16</f>
        <v>2023</v>
      </c>
      <c r="E96" t="s">
        <v>3</v>
      </c>
      <c r="F96" s="17" t="str">
        <f t="shared" si="5"/>
        <v>IADRH</v>
      </c>
      <c r="G96" s="98">
        <f>BY_Demands_Drivers!$F$6*$K16</f>
        <v>0.22099613140005811</v>
      </c>
      <c r="H96" s="98">
        <f>BY_Demands_Drivers!$G$6*$K16</f>
        <v>0.2137118871988182</v>
      </c>
    </row>
    <row r="97" spans="3:8">
      <c r="C97" s="112" t="str">
        <f t="shared" si="4"/>
        <v>Demand</v>
      </c>
      <c r="D97">
        <f>$J$17</f>
        <v>2024</v>
      </c>
      <c r="E97" t="s">
        <v>3</v>
      </c>
      <c r="F97" s="17" t="str">
        <f t="shared" si="5"/>
        <v>IADRH</v>
      </c>
      <c r="G97" s="98">
        <f>BY_Demands_Drivers!$F$6*$K17</f>
        <v>0.22507292912610452</v>
      </c>
      <c r="H97" s="98">
        <f>BY_Demands_Drivers!$G$6*$K17</f>
        <v>0.21765430976631572</v>
      </c>
    </row>
    <row r="98" spans="3:8">
      <c r="C98" s="112" t="str">
        <f t="shared" si="4"/>
        <v>Demand</v>
      </c>
      <c r="D98">
        <f>$J$18</f>
        <v>2025</v>
      </c>
      <c r="E98" t="s">
        <v>3</v>
      </c>
      <c r="F98" s="17" t="str">
        <f t="shared" si="5"/>
        <v>IADRH</v>
      </c>
      <c r="G98" s="98">
        <f>BY_Demands_Drivers!$F$6*$K18</f>
        <v>0.2291497268521509</v>
      </c>
      <c r="H98" s="98">
        <f>BY_Demands_Drivers!$G$6*$K18</f>
        <v>0.22159673233381316</v>
      </c>
    </row>
    <row r="99" spans="3:8">
      <c r="C99" s="112" t="str">
        <f t="shared" si="4"/>
        <v>Demand</v>
      </c>
      <c r="D99">
        <f>$J$19</f>
        <v>2026</v>
      </c>
      <c r="E99" t="s">
        <v>3</v>
      </c>
      <c r="F99" s="17" t="str">
        <f t="shared" si="5"/>
        <v>IADRH</v>
      </c>
      <c r="G99" s="98">
        <f>BY_Demands_Drivers!$F$6*$K19</f>
        <v>0.23311692530035555</v>
      </c>
      <c r="H99" s="98">
        <f>BY_Demands_Drivers!$G$6*$K19</f>
        <v>0.22543316812066069</v>
      </c>
    </row>
    <row r="100" spans="3:8">
      <c r="C100" s="112" t="str">
        <f t="shared" si="4"/>
        <v>Demand</v>
      </c>
      <c r="D100">
        <f>$J$20</f>
        <v>2027</v>
      </c>
      <c r="E100" t="s">
        <v>3</v>
      </c>
      <c r="F100" s="17" t="str">
        <f t="shared" si="5"/>
        <v>IADRH</v>
      </c>
      <c r="G100" s="98">
        <f>BY_Demands_Drivers!$F$6*$K20</f>
        <v>0.23708412374856017</v>
      </c>
      <c r="H100" s="98">
        <f>BY_Demands_Drivers!$G$6*$K20</f>
        <v>0.22926960390750817</v>
      </c>
    </row>
    <row r="101" spans="3:8">
      <c r="C101" s="112" t="str">
        <f t="shared" si="4"/>
        <v>Demand</v>
      </c>
      <c r="D101">
        <f>$J$21</f>
        <v>2028</v>
      </c>
      <c r="E101" t="s">
        <v>3</v>
      </c>
      <c r="F101" s="17" t="str">
        <f t="shared" si="5"/>
        <v>IADRH</v>
      </c>
      <c r="G101" s="98">
        <f>BY_Demands_Drivers!$F$6*$K21</f>
        <v>0.24105132219676489</v>
      </c>
      <c r="H101" s="98">
        <f>BY_Demands_Drivers!$G$6*$K21</f>
        <v>0.23310603969435575</v>
      </c>
    </row>
    <row r="102" spans="3:8">
      <c r="C102" s="112" t="str">
        <f t="shared" si="4"/>
        <v>Demand</v>
      </c>
      <c r="D102">
        <f>$J$22</f>
        <v>2029</v>
      </c>
      <c r="E102" t="s">
        <v>3</v>
      </c>
      <c r="F102" s="17" t="str">
        <f t="shared" si="5"/>
        <v>IADRH</v>
      </c>
      <c r="G102" s="98">
        <f>BY_Demands_Drivers!$F$6*$K22</f>
        <v>0.24501852064496951</v>
      </c>
      <c r="H102" s="98">
        <f>BY_Demands_Drivers!$G$6*$K22</f>
        <v>0.23694247548120323</v>
      </c>
    </row>
    <row r="103" spans="3:8">
      <c r="C103" s="112" t="str">
        <f t="shared" si="4"/>
        <v>Demand</v>
      </c>
      <c r="D103">
        <f>$J$23</f>
        <v>2030</v>
      </c>
      <c r="E103" t="s">
        <v>3</v>
      </c>
      <c r="F103" s="17" t="str">
        <f t="shared" si="5"/>
        <v>IADRH</v>
      </c>
      <c r="G103" s="98">
        <f>BY_Demands_Drivers!$F$6*$K23</f>
        <v>0.24898571909317405</v>
      </c>
      <c r="H103" s="98">
        <f>BY_Demands_Drivers!$G$6*$K23</f>
        <v>0.24077891126805062</v>
      </c>
    </row>
    <row r="104" spans="3:8">
      <c r="C104" s="112" t="str">
        <f t="shared" si="4"/>
        <v>Demand</v>
      </c>
      <c r="D104">
        <f>$J$24</f>
        <v>2031</v>
      </c>
      <c r="E104" t="s">
        <v>3</v>
      </c>
      <c r="F104" s="17" t="str">
        <f t="shared" si="5"/>
        <v>IADRH</v>
      </c>
      <c r="G104" s="98">
        <f>BY_Demands_Drivers!$F$6*$K24</f>
        <v>0.2533686816799362</v>
      </c>
      <c r="H104" s="98">
        <f>BY_Demands_Drivers!$G$6*$K24</f>
        <v>0.24501740720915427</v>
      </c>
    </row>
    <row r="105" spans="3:8">
      <c r="C105" s="112" t="str">
        <f t="shared" si="4"/>
        <v>Demand</v>
      </c>
      <c r="D105">
        <f>$J$25</f>
        <v>2032</v>
      </c>
      <c r="E105" t="s">
        <v>3</v>
      </c>
      <c r="F105" s="17" t="str">
        <f t="shared" si="5"/>
        <v>IADRH</v>
      </c>
      <c r="G105" s="98">
        <f>BY_Demands_Drivers!$F$6*$K25</f>
        <v>0.25775164426669828</v>
      </c>
      <c r="H105" s="98">
        <f>BY_Demands_Drivers!$G$6*$K25</f>
        <v>0.24925590315025786</v>
      </c>
    </row>
    <row r="106" spans="3:8">
      <c r="C106" s="112" t="str">
        <f t="shared" si="4"/>
        <v>Demand</v>
      </c>
      <c r="D106">
        <f>$J$26</f>
        <v>2033</v>
      </c>
      <c r="E106" t="s">
        <v>3</v>
      </c>
      <c r="F106" s="17" t="str">
        <f t="shared" si="5"/>
        <v>IADRH</v>
      </c>
      <c r="G106" s="98">
        <f>BY_Demands_Drivers!$F$6*$K26</f>
        <v>0.26213460685346046</v>
      </c>
      <c r="H106" s="98">
        <f>BY_Demands_Drivers!$G$6*$K26</f>
        <v>0.25349439909136151</v>
      </c>
    </row>
    <row r="107" spans="3:8">
      <c r="C107" s="112" t="str">
        <f t="shared" si="4"/>
        <v>Demand</v>
      </c>
      <c r="D107">
        <f>$J$27</f>
        <v>2034</v>
      </c>
      <c r="E107" t="s">
        <v>3</v>
      </c>
      <c r="F107" s="17" t="str">
        <f t="shared" si="5"/>
        <v>IADRH</v>
      </c>
      <c r="G107" s="98">
        <f>BY_Demands_Drivers!$F$6*$K27</f>
        <v>0.26651756944022253</v>
      </c>
      <c r="H107" s="98">
        <f>BY_Demands_Drivers!$G$6*$K27</f>
        <v>0.2577328950324651</v>
      </c>
    </row>
    <row r="108" spans="3:8">
      <c r="C108" s="112" t="str">
        <f t="shared" si="4"/>
        <v>Demand</v>
      </c>
      <c r="D108">
        <f>$J$28</f>
        <v>2035</v>
      </c>
      <c r="E108" t="s">
        <v>3</v>
      </c>
      <c r="F108" s="17" t="str">
        <f t="shared" si="5"/>
        <v>IADRH</v>
      </c>
      <c r="G108" s="98">
        <f>BY_Demands_Drivers!$F$6*$K28</f>
        <v>0.27090053202698472</v>
      </c>
      <c r="H108" s="98">
        <f>BY_Demands_Drivers!$G$6*$K28</f>
        <v>0.26197139097356881</v>
      </c>
    </row>
    <row r="109" spans="3:8">
      <c r="C109" s="112" t="str">
        <f t="shared" si="4"/>
        <v>Demand</v>
      </c>
      <c r="D109">
        <f>$J$29</f>
        <v>2036</v>
      </c>
      <c r="E109" t="s">
        <v>3</v>
      </c>
      <c r="F109" s="17" t="str">
        <f t="shared" si="5"/>
        <v>IADRH</v>
      </c>
      <c r="G109" s="98">
        <f>BY_Demands_Drivers!$F$6*$K29</f>
        <v>0.27452996081522452</v>
      </c>
      <c r="H109" s="98">
        <f>BY_Demands_Drivers!$G$6*$K29</f>
        <v>0.26548119031202111</v>
      </c>
    </row>
    <row r="110" spans="3:8">
      <c r="C110" s="112" t="str">
        <f t="shared" si="4"/>
        <v>Demand</v>
      </c>
      <c r="D110">
        <f>$J$30</f>
        <v>2037</v>
      </c>
      <c r="E110" t="s">
        <v>3</v>
      </c>
      <c r="F110" s="17" t="str">
        <f t="shared" si="5"/>
        <v>IADRH</v>
      </c>
      <c r="G110" s="98">
        <f>BY_Demands_Drivers!$F$6*$K30</f>
        <v>0.27815938960346437</v>
      </c>
      <c r="H110" s="98">
        <f>BY_Demands_Drivers!$G$6*$K30</f>
        <v>0.26899098965047352</v>
      </c>
    </row>
    <row r="111" spans="3:8">
      <c r="C111" s="112" t="str">
        <f t="shared" si="4"/>
        <v>Demand</v>
      </c>
      <c r="D111">
        <f>$J$31</f>
        <v>2038</v>
      </c>
      <c r="E111" t="s">
        <v>3</v>
      </c>
      <c r="F111" s="17" t="str">
        <f t="shared" si="5"/>
        <v>IADRH</v>
      </c>
      <c r="G111" s="98">
        <f>BY_Demands_Drivers!$F$6*$K31</f>
        <v>0.28178881839170417</v>
      </c>
      <c r="H111" s="98">
        <f>BY_Demands_Drivers!$G$6*$K31</f>
        <v>0.27250078898892582</v>
      </c>
    </row>
    <row r="112" spans="3:8">
      <c r="C112" s="112" t="str">
        <f t="shared" si="4"/>
        <v>Demand</v>
      </c>
      <c r="D112">
        <f>$J$32</f>
        <v>2039</v>
      </c>
      <c r="E112" t="s">
        <v>3</v>
      </c>
      <c r="F112" s="17" t="str">
        <f t="shared" si="5"/>
        <v>IADRH</v>
      </c>
      <c r="G112" s="98">
        <f>BY_Demands_Drivers!$F$6*$K32</f>
        <v>0.28541824717994402</v>
      </c>
      <c r="H112" s="98">
        <f>BY_Demands_Drivers!$G$6*$K32</f>
        <v>0.27601058832737818</v>
      </c>
    </row>
    <row r="113" spans="3:8">
      <c r="C113" s="112" t="str">
        <f t="shared" si="4"/>
        <v>Demand</v>
      </c>
      <c r="D113">
        <f>$J$33</f>
        <v>2040</v>
      </c>
      <c r="E113" t="s">
        <v>3</v>
      </c>
      <c r="F113" s="17" t="str">
        <f t="shared" si="5"/>
        <v>IADRH</v>
      </c>
      <c r="G113" s="98">
        <f>BY_Demands_Drivers!$F$6*$K33</f>
        <v>0.28904767596818381</v>
      </c>
      <c r="H113" s="98">
        <f>BY_Demands_Drivers!$G$6*$K33</f>
        <v>0.27952038766583048</v>
      </c>
    </row>
    <row r="114" spans="3:8">
      <c r="C114" s="112" t="str">
        <f t="shared" si="4"/>
        <v>Demand</v>
      </c>
      <c r="D114">
        <f>$J$34</f>
        <v>2041</v>
      </c>
      <c r="E114" t="s">
        <v>3</v>
      </c>
      <c r="F114" s="17" t="str">
        <f t="shared" si="5"/>
        <v>IADRH</v>
      </c>
      <c r="G114" s="98">
        <f>BY_Demands_Drivers!$F$6*$K34</f>
        <v>0.29255662566427781</v>
      </c>
      <c r="H114" s="98">
        <f>BY_Demands_Drivers!$G$6*$K34</f>
        <v>0.28291367901843095</v>
      </c>
    </row>
    <row r="115" spans="3:8">
      <c r="C115" s="112" t="str">
        <f t="shared" si="4"/>
        <v>Demand</v>
      </c>
      <c r="D115">
        <f>$J$35</f>
        <v>2042</v>
      </c>
      <c r="E115" t="s">
        <v>3</v>
      </c>
      <c r="F115" s="17" t="str">
        <f t="shared" si="5"/>
        <v>IADRH</v>
      </c>
      <c r="G115" s="98">
        <f>BY_Demands_Drivers!$F$6*$K35</f>
        <v>0.29606557536037187</v>
      </c>
      <c r="H115" s="98">
        <f>BY_Demands_Drivers!$G$6*$K35</f>
        <v>0.28630697037103142</v>
      </c>
    </row>
    <row r="116" spans="3:8">
      <c r="C116" s="112" t="str">
        <f t="shared" si="4"/>
        <v>Demand</v>
      </c>
      <c r="D116">
        <f>$J$36</f>
        <v>2043</v>
      </c>
      <c r="E116" t="s">
        <v>3</v>
      </c>
      <c r="F116" s="17" t="str">
        <f t="shared" si="5"/>
        <v>IADRH</v>
      </c>
      <c r="G116" s="98">
        <f>BY_Demands_Drivers!$F$6*$K36</f>
        <v>0.29957452505646581</v>
      </c>
      <c r="H116" s="98">
        <f>BY_Demands_Drivers!$G$6*$K36</f>
        <v>0.28970026172363184</v>
      </c>
    </row>
    <row r="117" spans="3:8">
      <c r="C117" s="112" t="str">
        <f t="shared" si="4"/>
        <v>Demand</v>
      </c>
      <c r="D117">
        <f>$J$37</f>
        <v>2044</v>
      </c>
      <c r="E117" t="s">
        <v>3</v>
      </c>
      <c r="F117" s="17" t="str">
        <f t="shared" si="5"/>
        <v>IADRH</v>
      </c>
      <c r="G117" s="98">
        <f>BY_Demands_Drivers!$F$6*$K37</f>
        <v>0.30308347475255981</v>
      </c>
      <c r="H117" s="98">
        <f>BY_Demands_Drivers!$G$6*$K37</f>
        <v>0.29309355307623225</v>
      </c>
    </row>
    <row r="118" spans="3:8">
      <c r="C118" s="112" t="str">
        <f t="shared" si="4"/>
        <v>Demand</v>
      </c>
      <c r="D118">
        <f>$J$38</f>
        <v>2045</v>
      </c>
      <c r="E118" t="s">
        <v>3</v>
      </c>
      <c r="F118" s="17" t="str">
        <f t="shared" si="5"/>
        <v>IADRH</v>
      </c>
      <c r="G118" s="98">
        <f>BY_Demands_Drivers!$F$6*$K38</f>
        <v>0.30659242444865381</v>
      </c>
      <c r="H118" s="98">
        <f>BY_Demands_Drivers!$G$6*$K38</f>
        <v>0.29648684442883272</v>
      </c>
    </row>
    <row r="119" spans="3:8">
      <c r="C119" s="112" t="str">
        <f t="shared" si="4"/>
        <v>Demand</v>
      </c>
      <c r="D119">
        <f>$J$39</f>
        <v>2046</v>
      </c>
      <c r="E119" t="s">
        <v>3</v>
      </c>
      <c r="F119" s="17" t="str">
        <f t="shared" si="5"/>
        <v>IADRH</v>
      </c>
      <c r="G119" s="98">
        <f>BY_Demands_Drivers!$F$6*$K39</f>
        <v>0.30998368394910486</v>
      </c>
      <c r="H119" s="98">
        <f>BY_Demands_Drivers!$G$6*$K39</f>
        <v>0.29976632476738369</v>
      </c>
    </row>
    <row r="120" spans="3:8">
      <c r="C120" s="112" t="str">
        <f t="shared" si="4"/>
        <v>Demand</v>
      </c>
      <c r="D120">
        <f>$J$40</f>
        <v>2047</v>
      </c>
      <c r="E120" t="s">
        <v>3</v>
      </c>
      <c r="F120" s="17" t="str">
        <f t="shared" si="5"/>
        <v>IADRH</v>
      </c>
      <c r="G120" s="98">
        <f>BY_Demands_Drivers!$F$6*$K40</f>
        <v>0.31337494344955591</v>
      </c>
      <c r="H120" s="98">
        <f>BY_Demands_Drivers!$G$6*$K40</f>
        <v>0.30304580510593465</v>
      </c>
    </row>
    <row r="121" spans="3:8">
      <c r="C121" s="112" t="str">
        <f t="shared" si="4"/>
        <v>Demand</v>
      </c>
      <c r="D121">
        <f>$J$41</f>
        <v>2048</v>
      </c>
      <c r="E121" t="s">
        <v>3</v>
      </c>
      <c r="F121" s="17" t="str">
        <f t="shared" si="5"/>
        <v>IADRH</v>
      </c>
      <c r="G121" s="98">
        <f>BY_Demands_Drivers!$F$6*$K41</f>
        <v>0.31676620295000701</v>
      </c>
      <c r="H121" s="98">
        <f>BY_Demands_Drivers!$G$6*$K41</f>
        <v>0.30632528544448567</v>
      </c>
    </row>
    <row r="122" spans="3:8">
      <c r="C122" s="112" t="str">
        <f t="shared" si="4"/>
        <v>Demand</v>
      </c>
      <c r="D122">
        <f>$J$42</f>
        <v>2049</v>
      </c>
      <c r="E122" t="s">
        <v>3</v>
      </c>
      <c r="F122" s="17" t="str">
        <f t="shared" si="5"/>
        <v>IADRH</v>
      </c>
      <c r="G122" s="98">
        <f>BY_Demands_Drivers!$F$6*$K42</f>
        <v>0.32015746245045812</v>
      </c>
      <c r="H122" s="98">
        <f>BY_Demands_Drivers!$G$6*$K42</f>
        <v>0.30960476578303664</v>
      </c>
    </row>
    <row r="123" spans="3:8">
      <c r="C123" s="112" t="str">
        <f t="shared" si="4"/>
        <v>Demand</v>
      </c>
      <c r="D123" s="16">
        <f>$J$43</f>
        <v>2050</v>
      </c>
      <c r="E123" s="16" t="s">
        <v>3</v>
      </c>
      <c r="F123" s="17" t="str">
        <f t="shared" si="5"/>
        <v>IADRH</v>
      </c>
      <c r="G123" s="98">
        <f>BY_Demands_Drivers!$F$6*$K43</f>
        <v>0.32354872195090928</v>
      </c>
      <c r="H123" s="98">
        <f>BY_Demands_Drivers!$G$6*$K43</f>
        <v>0.31288424612158777</v>
      </c>
    </row>
    <row r="124" spans="3:8">
      <c r="C124" s="112" t="str">
        <f t="shared" si="4"/>
        <v>\I:</v>
      </c>
      <c r="D124">
        <f>$J$4</f>
        <v>2011</v>
      </c>
      <c r="E124" t="s">
        <v>3</v>
      </c>
      <c r="F124" t="str">
        <f>BY_Demands_Drivers!$H$7</f>
        <v>IADLA</v>
      </c>
      <c r="G124" s="98">
        <f>BY_Demands_Drivers!$F$7*$K4</f>
        <v>0</v>
      </c>
      <c r="H124" s="98">
        <f>BY_Demands_Drivers!$G$7*$K4</f>
        <v>0</v>
      </c>
    </row>
    <row r="125" spans="3:8">
      <c r="C125" s="112" t="str">
        <f t="shared" si="4"/>
        <v>\I:</v>
      </c>
      <c r="D125">
        <f>$J$5</f>
        <v>2012</v>
      </c>
      <c r="E125" t="s">
        <v>3</v>
      </c>
      <c r="F125" t="str">
        <f>$F$124</f>
        <v>IADLA</v>
      </c>
      <c r="G125" s="98">
        <f>BY_Demands_Drivers!$F$7*$K5</f>
        <v>0</v>
      </c>
      <c r="H125" s="98">
        <f>BY_Demands_Drivers!$G$7*$K5</f>
        <v>0</v>
      </c>
    </row>
    <row r="126" spans="3:8">
      <c r="C126" s="112" t="str">
        <f t="shared" si="4"/>
        <v>\I:</v>
      </c>
      <c r="D126">
        <f>$J$6</f>
        <v>2013</v>
      </c>
      <c r="E126" t="s">
        <v>3</v>
      </c>
      <c r="F126" t="str">
        <f t="shared" ref="F126:F163" si="6">$F$124</f>
        <v>IADLA</v>
      </c>
      <c r="G126" s="98">
        <f>BY_Demands_Drivers!$F$7*$K6</f>
        <v>0</v>
      </c>
      <c r="H126" s="98">
        <f>BY_Demands_Drivers!$G$7*$K6</f>
        <v>0</v>
      </c>
    </row>
    <row r="127" spans="3:8">
      <c r="C127" s="112" t="str">
        <f t="shared" si="4"/>
        <v>\I:</v>
      </c>
      <c r="D127">
        <f>$J$7</f>
        <v>2014</v>
      </c>
      <c r="E127" t="s">
        <v>3</v>
      </c>
      <c r="F127" t="str">
        <f t="shared" si="6"/>
        <v>IADLA</v>
      </c>
      <c r="G127" s="98">
        <f>BY_Demands_Drivers!$F$7*$K7</f>
        <v>0</v>
      </c>
      <c r="H127" s="98">
        <f>BY_Demands_Drivers!$G$7*$K7</f>
        <v>0</v>
      </c>
    </row>
    <row r="128" spans="3:8">
      <c r="C128" s="112" t="str">
        <f t="shared" si="4"/>
        <v>Demand</v>
      </c>
      <c r="D128">
        <f>$J$8</f>
        <v>2015</v>
      </c>
      <c r="E128" t="s">
        <v>3</v>
      </c>
      <c r="F128" t="str">
        <f t="shared" si="6"/>
        <v>IADLA</v>
      </c>
      <c r="G128" s="98">
        <f>BY_Demands_Drivers!$F$7*$K8</f>
        <v>0.74819587847101765</v>
      </c>
      <c r="H128" s="98">
        <f>BY_Demands_Drivers!$G$7*$K8</f>
        <v>0.72353462555850179</v>
      </c>
    </row>
    <row r="129" spans="3:8">
      <c r="C129" s="112" t="str">
        <f t="shared" si="4"/>
        <v>Demand</v>
      </c>
      <c r="D129">
        <f>$J$9</f>
        <v>2016</v>
      </c>
      <c r="E129" t="s">
        <v>3</v>
      </c>
      <c r="F129" t="str">
        <f t="shared" si="6"/>
        <v>IADLA</v>
      </c>
      <c r="G129" s="98">
        <f>BY_Demands_Drivers!$F$7*$K9</f>
        <v>0.76608386705114095</v>
      </c>
      <c r="H129" s="98">
        <f>BY_Demands_Drivers!$G$7*$K9</f>
        <v>0.74083300889865478</v>
      </c>
    </row>
    <row r="130" spans="3:8">
      <c r="C130" s="112" t="str">
        <f t="shared" si="4"/>
        <v>Demand</v>
      </c>
      <c r="D130">
        <f>$J$10</f>
        <v>2017</v>
      </c>
      <c r="E130" t="s">
        <v>3</v>
      </c>
      <c r="F130" t="str">
        <f t="shared" si="6"/>
        <v>IADLA</v>
      </c>
      <c r="G130" s="98">
        <f>BY_Demands_Drivers!$F$7*$K10</f>
        <v>0.78397185563126415</v>
      </c>
      <c r="H130" s="98">
        <f>BY_Demands_Drivers!$G$7*$K10</f>
        <v>0.75813139223880788</v>
      </c>
    </row>
    <row r="131" spans="3:8">
      <c r="C131" s="112" t="str">
        <f t="shared" si="4"/>
        <v>Demand</v>
      </c>
      <c r="D131">
        <f>$J$11</f>
        <v>2018</v>
      </c>
      <c r="E131" t="s">
        <v>3</v>
      </c>
      <c r="F131" t="str">
        <f t="shared" si="6"/>
        <v>IADLA</v>
      </c>
      <c r="G131" s="98">
        <f>BY_Demands_Drivers!$F$7*$K11</f>
        <v>0.80185984421138745</v>
      </c>
      <c r="H131" s="98">
        <f>BY_Demands_Drivers!$G$7*$K11</f>
        <v>0.77542977557896098</v>
      </c>
    </row>
    <row r="132" spans="3:8">
      <c r="C132" s="112" t="str">
        <f t="shared" ref="C132:C195" si="7">IF(SUM(G132:H132)&gt;0,"Demand","\I:")</f>
        <v>Demand</v>
      </c>
      <c r="D132">
        <f>$J$12</f>
        <v>2019</v>
      </c>
      <c r="E132" t="s">
        <v>3</v>
      </c>
      <c r="F132" t="str">
        <f t="shared" si="6"/>
        <v>IADLA</v>
      </c>
      <c r="G132" s="98">
        <f>BY_Demands_Drivers!$F$7*$K12</f>
        <v>0.87050333645011835</v>
      </c>
      <c r="H132" s="98">
        <f>BY_Demands_Drivers!$G$7*$K12</f>
        <v>0.84181071255427997</v>
      </c>
    </row>
    <row r="133" spans="3:8">
      <c r="C133" s="112" t="str">
        <f t="shared" si="7"/>
        <v>Demand</v>
      </c>
      <c r="D133">
        <f>$J$13</f>
        <v>2020</v>
      </c>
      <c r="E133" t="s">
        <v>3</v>
      </c>
      <c r="F133" t="str">
        <f t="shared" si="6"/>
        <v>IADLA</v>
      </c>
      <c r="G133" s="98">
        <f>BY_Demands_Drivers!$F$7*$K13</f>
        <v>0.8967981660475195</v>
      </c>
      <c r="H133" s="98">
        <f>BY_Demands_Drivers!$G$7*$K13</f>
        <v>0.86723883937817992</v>
      </c>
    </row>
    <row r="134" spans="3:8">
      <c r="C134" s="112" t="str">
        <f t="shared" si="7"/>
        <v>Demand</v>
      </c>
      <c r="D134">
        <f>$J$14</f>
        <v>2021</v>
      </c>
      <c r="E134" t="s">
        <v>3</v>
      </c>
      <c r="F134" t="str">
        <f t="shared" si="6"/>
        <v>IADLA</v>
      </c>
      <c r="G134" s="98">
        <f>BY_Demands_Drivers!$F$7*$K14</f>
        <v>0.91431092822393889</v>
      </c>
      <c r="H134" s="98">
        <f>BY_Demands_Drivers!$G$7*$K14</f>
        <v>0.8841743641363552</v>
      </c>
    </row>
    <row r="135" spans="3:8">
      <c r="C135" s="112" t="str">
        <f t="shared" si="7"/>
        <v>Demand</v>
      </c>
      <c r="D135">
        <f>$J$15</f>
        <v>2022</v>
      </c>
      <c r="E135" t="s">
        <v>3</v>
      </c>
      <c r="F135" t="str">
        <f t="shared" si="6"/>
        <v>IADLA</v>
      </c>
      <c r="G135" s="98">
        <f>BY_Demands_Drivers!$F$7*$K15</f>
        <v>0.9318236904003584</v>
      </c>
      <c r="H135" s="98">
        <f>BY_Demands_Drivers!$G$7*$K15</f>
        <v>0.90110988889453081</v>
      </c>
    </row>
    <row r="136" spans="3:8">
      <c r="C136" s="112" t="str">
        <f t="shared" si="7"/>
        <v>Demand</v>
      </c>
      <c r="D136">
        <f>$J$16</f>
        <v>2023</v>
      </c>
      <c r="E136" t="s">
        <v>3</v>
      </c>
      <c r="F136" t="str">
        <f t="shared" si="6"/>
        <v>IADLA</v>
      </c>
      <c r="G136" s="98">
        <f>BY_Demands_Drivers!$F$7*$K16</f>
        <v>0.94933645257677801</v>
      </c>
      <c r="H136" s="98">
        <f>BY_Demands_Drivers!$G$7*$K16</f>
        <v>0.91804541365270631</v>
      </c>
    </row>
    <row r="137" spans="3:8">
      <c r="C137" s="112" t="str">
        <f t="shared" si="7"/>
        <v>Demand</v>
      </c>
      <c r="D137">
        <f>$J$17</f>
        <v>2024</v>
      </c>
      <c r="E137" t="s">
        <v>3</v>
      </c>
      <c r="F137" t="str">
        <f t="shared" si="6"/>
        <v>IADLA</v>
      </c>
      <c r="G137" s="98">
        <f>BY_Demands_Drivers!$F$7*$K17</f>
        <v>0.96684921475319752</v>
      </c>
      <c r="H137" s="98">
        <f>BY_Demands_Drivers!$G$7*$K17</f>
        <v>0.93498093841088192</v>
      </c>
    </row>
    <row r="138" spans="3:8">
      <c r="C138" s="112" t="str">
        <f t="shared" si="7"/>
        <v>Demand</v>
      </c>
      <c r="D138">
        <f>$J$18</f>
        <v>2025</v>
      </c>
      <c r="E138" t="s">
        <v>3</v>
      </c>
      <c r="F138" t="str">
        <f t="shared" si="6"/>
        <v>IADLA</v>
      </c>
      <c r="G138" s="98">
        <f>BY_Demands_Drivers!$F$7*$K18</f>
        <v>0.98436197692961691</v>
      </c>
      <c r="H138" s="98">
        <f>BY_Demands_Drivers!$G$7*$K18</f>
        <v>0.9519164631690572</v>
      </c>
    </row>
    <row r="139" spans="3:8">
      <c r="C139" s="112" t="str">
        <f t="shared" si="7"/>
        <v>Demand</v>
      </c>
      <c r="D139">
        <f>$J$19</f>
        <v>2026</v>
      </c>
      <c r="E139" t="s">
        <v>3</v>
      </c>
      <c r="F139" t="str">
        <f t="shared" si="6"/>
        <v>IADLA</v>
      </c>
      <c r="G139" s="98">
        <f>BY_Demands_Drivers!$F$7*$K19</f>
        <v>1.0014039318164603</v>
      </c>
      <c r="H139" s="98">
        <f>BY_Demands_Drivers!$G$7*$K19</f>
        <v>0.96839669889694591</v>
      </c>
    </row>
    <row r="140" spans="3:8">
      <c r="C140" s="112" t="str">
        <f t="shared" si="7"/>
        <v>Demand</v>
      </c>
      <c r="D140">
        <f>$J$20</f>
        <v>2027</v>
      </c>
      <c r="E140" t="s">
        <v>3</v>
      </c>
      <c r="F140" t="str">
        <f t="shared" si="6"/>
        <v>IADLA</v>
      </c>
      <c r="G140" s="98">
        <f>BY_Demands_Drivers!$F$7*$K20</f>
        <v>1.0184458867033035</v>
      </c>
      <c r="H140" s="98">
        <f>BY_Demands_Drivers!$G$7*$K20</f>
        <v>0.9848769346248345</v>
      </c>
    </row>
    <row r="141" spans="3:8">
      <c r="C141" s="112" t="str">
        <f t="shared" si="7"/>
        <v>Demand</v>
      </c>
      <c r="D141">
        <f>$J$21</f>
        <v>2028</v>
      </c>
      <c r="E141" t="s">
        <v>3</v>
      </c>
      <c r="F141" t="str">
        <f t="shared" si="6"/>
        <v>IADLA</v>
      </c>
      <c r="G141" s="98">
        <f>BY_Demands_Drivers!$F$7*$K21</f>
        <v>1.0354878415901472</v>
      </c>
      <c r="H141" s="98">
        <f>BY_Demands_Drivers!$G$7*$K21</f>
        <v>1.0013571703527233</v>
      </c>
    </row>
    <row r="142" spans="3:8">
      <c r="C142" s="112" t="str">
        <f t="shared" si="7"/>
        <v>Demand</v>
      </c>
      <c r="D142">
        <f>$J$22</f>
        <v>2029</v>
      </c>
      <c r="E142" t="s">
        <v>3</v>
      </c>
      <c r="F142" t="str">
        <f t="shared" si="6"/>
        <v>IADLA</v>
      </c>
      <c r="G142" s="98">
        <f>BY_Demands_Drivers!$F$7*$K22</f>
        <v>1.0525297964769904</v>
      </c>
      <c r="H142" s="98">
        <f>BY_Demands_Drivers!$G$7*$K22</f>
        <v>1.0178374060806119</v>
      </c>
    </row>
    <row r="143" spans="3:8">
      <c r="C143" s="112" t="str">
        <f t="shared" si="7"/>
        <v>Demand</v>
      </c>
      <c r="D143">
        <f>$J$23</f>
        <v>2030</v>
      </c>
      <c r="E143" t="s">
        <v>3</v>
      </c>
      <c r="F143" t="str">
        <f t="shared" si="6"/>
        <v>IADLA</v>
      </c>
      <c r="G143" s="98">
        <f>BY_Demands_Drivers!$F$7*$K23</f>
        <v>1.0695717513638332</v>
      </c>
      <c r="H143" s="98">
        <f>BY_Demands_Drivers!$G$7*$K23</f>
        <v>1.0343176418085001</v>
      </c>
    </row>
    <row r="144" spans="3:8">
      <c r="C144" s="112" t="str">
        <f t="shared" si="7"/>
        <v>Demand</v>
      </c>
      <c r="D144">
        <f>$J$24</f>
        <v>2031</v>
      </c>
      <c r="E144" t="s">
        <v>3</v>
      </c>
      <c r="F144" t="str">
        <f t="shared" si="6"/>
        <v>IADLA</v>
      </c>
      <c r="G144" s="98">
        <f>BY_Demands_Drivers!$F$7*$K24</f>
        <v>1.0883997106024557</v>
      </c>
      <c r="H144" s="98">
        <f>BY_Demands_Drivers!$G$7*$K24</f>
        <v>1.0525250134737731</v>
      </c>
    </row>
    <row r="145" spans="3:8">
      <c r="C145" s="112" t="str">
        <f t="shared" si="7"/>
        <v>Demand</v>
      </c>
      <c r="D145">
        <f>$J$25</f>
        <v>2032</v>
      </c>
      <c r="E145" t="s">
        <v>3</v>
      </c>
      <c r="F145" t="str">
        <f t="shared" si="6"/>
        <v>IADLA</v>
      </c>
      <c r="G145" s="98">
        <f>BY_Demands_Drivers!$F$7*$K25</f>
        <v>1.1072276698410777</v>
      </c>
      <c r="H145" s="98">
        <f>BY_Demands_Drivers!$G$7*$K25</f>
        <v>1.070732385139046</v>
      </c>
    </row>
    <row r="146" spans="3:8">
      <c r="C146" s="112" t="str">
        <f t="shared" si="7"/>
        <v>Demand</v>
      </c>
      <c r="D146">
        <f>$J$26</f>
        <v>2033</v>
      </c>
      <c r="E146" t="s">
        <v>3</v>
      </c>
      <c r="F146" t="str">
        <f t="shared" si="6"/>
        <v>IADLA</v>
      </c>
      <c r="G146" s="98">
        <f>BY_Demands_Drivers!$F$7*$K26</f>
        <v>1.1260556290797001</v>
      </c>
      <c r="H146" s="98">
        <f>BY_Demands_Drivers!$G$7*$K26</f>
        <v>1.0889397568043193</v>
      </c>
    </row>
    <row r="147" spans="3:8">
      <c r="C147" s="112" t="str">
        <f t="shared" si="7"/>
        <v>Demand</v>
      </c>
      <c r="D147">
        <f>$J$27</f>
        <v>2034</v>
      </c>
      <c r="E147" t="s">
        <v>3</v>
      </c>
      <c r="F147" t="str">
        <f t="shared" si="6"/>
        <v>IADLA</v>
      </c>
      <c r="G147" s="98">
        <f>BY_Demands_Drivers!$F$7*$K27</f>
        <v>1.1448835883183222</v>
      </c>
      <c r="H147" s="98">
        <f>BY_Demands_Drivers!$G$7*$K27</f>
        <v>1.1071471284695922</v>
      </c>
    </row>
    <row r="148" spans="3:8">
      <c r="C148" s="112" t="str">
        <f t="shared" si="7"/>
        <v>Demand</v>
      </c>
      <c r="D148">
        <f>$J$28</f>
        <v>2035</v>
      </c>
      <c r="E148" t="s">
        <v>3</v>
      </c>
      <c r="F148" t="str">
        <f t="shared" si="6"/>
        <v>IADLA</v>
      </c>
      <c r="G148" s="98">
        <f>BY_Demands_Drivers!$F$7*$K28</f>
        <v>1.1637115475569448</v>
      </c>
      <c r="H148" s="98">
        <f>BY_Demands_Drivers!$G$7*$K28</f>
        <v>1.1253545001348655</v>
      </c>
    </row>
    <row r="149" spans="3:8">
      <c r="C149" s="112" t="str">
        <f t="shared" si="7"/>
        <v>Demand</v>
      </c>
      <c r="D149">
        <f>$J$29</f>
        <v>2036</v>
      </c>
      <c r="E149" t="s">
        <v>3</v>
      </c>
      <c r="F149" t="str">
        <f t="shared" si="6"/>
        <v>IADLA</v>
      </c>
      <c r="G149" s="98">
        <f>BY_Demands_Drivers!$F$7*$K29</f>
        <v>1.1793025401633732</v>
      </c>
      <c r="H149" s="98">
        <f>BY_Demands_Drivers!$G$7*$K29</f>
        <v>1.1404315986890974</v>
      </c>
    </row>
    <row r="150" spans="3:8">
      <c r="C150" s="112" t="str">
        <f t="shared" si="7"/>
        <v>Demand</v>
      </c>
      <c r="D150">
        <f>$J$30</f>
        <v>2037</v>
      </c>
      <c r="E150" t="s">
        <v>3</v>
      </c>
      <c r="F150" t="str">
        <f t="shared" si="6"/>
        <v>IADLA</v>
      </c>
      <c r="G150" s="98">
        <f>BY_Demands_Drivers!$F$7*$K30</f>
        <v>1.194893532769802</v>
      </c>
      <c r="H150" s="98">
        <f>BY_Demands_Drivers!$G$7*$K30</f>
        <v>1.1555086972433293</v>
      </c>
    </row>
    <row r="151" spans="3:8">
      <c r="C151" s="112" t="str">
        <f t="shared" si="7"/>
        <v>Demand</v>
      </c>
      <c r="D151">
        <f>$J$31</f>
        <v>2038</v>
      </c>
      <c r="E151" t="s">
        <v>3</v>
      </c>
      <c r="F151" t="str">
        <f t="shared" si="6"/>
        <v>IADLA</v>
      </c>
      <c r="G151" s="98">
        <f>BY_Demands_Drivers!$F$7*$K31</f>
        <v>1.2104845253762304</v>
      </c>
      <c r="H151" s="98">
        <f>BY_Demands_Drivers!$G$7*$K31</f>
        <v>1.1705857957975612</v>
      </c>
    </row>
    <row r="152" spans="3:8">
      <c r="C152" s="112" t="str">
        <f t="shared" si="7"/>
        <v>Demand</v>
      </c>
      <c r="D152">
        <f>$J$32</f>
        <v>2039</v>
      </c>
      <c r="E152" t="s">
        <v>3</v>
      </c>
      <c r="F152" t="str">
        <f t="shared" si="6"/>
        <v>IADLA</v>
      </c>
      <c r="G152" s="98">
        <f>BY_Demands_Drivers!$F$7*$K32</f>
        <v>1.226075517982659</v>
      </c>
      <c r="H152" s="98">
        <f>BY_Demands_Drivers!$G$7*$K32</f>
        <v>1.1856628943517931</v>
      </c>
    </row>
    <row r="153" spans="3:8">
      <c r="C153" s="112" t="str">
        <f t="shared" si="7"/>
        <v>Demand</v>
      </c>
      <c r="D153">
        <f>$J$33</f>
        <v>2040</v>
      </c>
      <c r="E153" t="s">
        <v>3</v>
      </c>
      <c r="F153" t="str">
        <f t="shared" si="6"/>
        <v>IADLA</v>
      </c>
      <c r="G153" s="98">
        <f>BY_Demands_Drivers!$F$7*$K33</f>
        <v>1.2416665105890874</v>
      </c>
      <c r="H153" s="98">
        <f>BY_Demands_Drivers!$G$7*$K33</f>
        <v>1.200739992906025</v>
      </c>
    </row>
    <row r="154" spans="3:8">
      <c r="C154" s="112" t="str">
        <f t="shared" si="7"/>
        <v>Demand</v>
      </c>
      <c r="D154">
        <f>$J$34</f>
        <v>2041</v>
      </c>
      <c r="E154" t="s">
        <v>3</v>
      </c>
      <c r="F154" t="str">
        <f t="shared" si="6"/>
        <v>IADLA</v>
      </c>
      <c r="G154" s="98">
        <f>BY_Demands_Drivers!$F$7*$K34</f>
        <v>1.256739959321681</v>
      </c>
      <c r="H154" s="98">
        <f>BY_Demands_Drivers!$G$7*$K34</f>
        <v>1.215316606328301</v>
      </c>
    </row>
    <row r="155" spans="3:8">
      <c r="C155" s="112" t="str">
        <f t="shared" si="7"/>
        <v>Demand</v>
      </c>
      <c r="D155">
        <f>$J$35</f>
        <v>2042</v>
      </c>
      <c r="E155" t="s">
        <v>3</v>
      </c>
      <c r="F155" t="str">
        <f t="shared" si="6"/>
        <v>IADLA</v>
      </c>
      <c r="G155" s="98">
        <f>BY_Demands_Drivers!$F$7*$K35</f>
        <v>1.2718134080542745</v>
      </c>
      <c r="H155" s="98">
        <f>BY_Demands_Drivers!$G$7*$K35</f>
        <v>1.2298932197505772</v>
      </c>
    </row>
    <row r="156" spans="3:8">
      <c r="C156" s="112" t="str">
        <f t="shared" si="7"/>
        <v>Demand</v>
      </c>
      <c r="D156">
        <f>$J$36</f>
        <v>2043</v>
      </c>
      <c r="E156" t="s">
        <v>3</v>
      </c>
      <c r="F156" t="str">
        <f t="shared" si="6"/>
        <v>IADLA</v>
      </c>
      <c r="G156" s="98">
        <f>BY_Demands_Drivers!$F$7*$K36</f>
        <v>1.2868868567868677</v>
      </c>
      <c r="H156" s="98">
        <f>BY_Demands_Drivers!$G$7*$K36</f>
        <v>1.244469833172853</v>
      </c>
    </row>
    <row r="157" spans="3:8">
      <c r="C157" s="112" t="str">
        <f t="shared" si="7"/>
        <v>Demand</v>
      </c>
      <c r="D157">
        <f>$J$37</f>
        <v>2044</v>
      </c>
      <c r="E157" t="s">
        <v>3</v>
      </c>
      <c r="F157" t="str">
        <f t="shared" si="6"/>
        <v>IADLA</v>
      </c>
      <c r="G157" s="98">
        <f>BY_Demands_Drivers!$F$7*$K37</f>
        <v>1.3019603055194608</v>
      </c>
      <c r="H157" s="98">
        <f>BY_Demands_Drivers!$G$7*$K37</f>
        <v>1.259046446595129</v>
      </c>
    </row>
    <row r="158" spans="3:8">
      <c r="C158" s="112" t="str">
        <f t="shared" si="7"/>
        <v>Demand</v>
      </c>
      <c r="D158">
        <f>$J$38</f>
        <v>2045</v>
      </c>
      <c r="E158" t="s">
        <v>3</v>
      </c>
      <c r="F158" t="str">
        <f t="shared" si="6"/>
        <v>IADLA</v>
      </c>
      <c r="G158" s="98">
        <f>BY_Demands_Drivers!$F$7*$K38</f>
        <v>1.3170337542520543</v>
      </c>
      <c r="H158" s="98">
        <f>BY_Demands_Drivers!$G$7*$K38</f>
        <v>1.2736230600174048</v>
      </c>
    </row>
    <row r="159" spans="3:8">
      <c r="C159" s="112" t="str">
        <f t="shared" si="7"/>
        <v>Demand</v>
      </c>
      <c r="D159">
        <f>$J$39</f>
        <v>2046</v>
      </c>
      <c r="E159" t="s">
        <v>3</v>
      </c>
      <c r="F159" t="str">
        <f t="shared" si="6"/>
        <v>IADLA</v>
      </c>
      <c r="G159" s="98">
        <f>BY_Demands_Drivers!$F$7*$K39</f>
        <v>1.3316016394160599</v>
      </c>
      <c r="H159" s="98">
        <f>BY_Demands_Drivers!$G$7*$K39</f>
        <v>1.2877107737306344</v>
      </c>
    </row>
    <row r="160" spans="3:8">
      <c r="C160" s="112" t="str">
        <f t="shared" si="7"/>
        <v>Demand</v>
      </c>
      <c r="D160">
        <f>$J$40</f>
        <v>2047</v>
      </c>
      <c r="E160" t="s">
        <v>3</v>
      </c>
      <c r="F160" t="str">
        <f t="shared" si="6"/>
        <v>IADLA</v>
      </c>
      <c r="G160" s="98">
        <f>BY_Demands_Drivers!$F$7*$K40</f>
        <v>1.3461695245800651</v>
      </c>
      <c r="H160" s="98">
        <f>BY_Demands_Drivers!$G$7*$K40</f>
        <v>1.3017984874438639</v>
      </c>
    </row>
    <row r="161" spans="3:8">
      <c r="C161" s="112" t="str">
        <f t="shared" si="7"/>
        <v>Demand</v>
      </c>
      <c r="D161">
        <f>$J$41</f>
        <v>2048</v>
      </c>
      <c r="E161" t="s">
        <v>3</v>
      </c>
      <c r="F161" t="str">
        <f t="shared" si="6"/>
        <v>IADLA</v>
      </c>
      <c r="G161" s="98">
        <f>BY_Demands_Drivers!$F$7*$K41</f>
        <v>1.3607374097440708</v>
      </c>
      <c r="H161" s="98">
        <f>BY_Demands_Drivers!$G$7*$K41</f>
        <v>1.3158862011570935</v>
      </c>
    </row>
    <row r="162" spans="3:8">
      <c r="C162" s="112" t="str">
        <f t="shared" si="7"/>
        <v>Demand</v>
      </c>
      <c r="D162">
        <f>$J$42</f>
        <v>2049</v>
      </c>
      <c r="E162" t="s">
        <v>3</v>
      </c>
      <c r="F162" t="str">
        <f t="shared" si="6"/>
        <v>IADLA</v>
      </c>
      <c r="G162" s="98">
        <f>BY_Demands_Drivers!$F$7*$K42</f>
        <v>1.3753052949080764</v>
      </c>
      <c r="H162" s="98">
        <f>BY_Demands_Drivers!$G$7*$K42</f>
        <v>1.3299739148703231</v>
      </c>
    </row>
    <row r="163" spans="3:8">
      <c r="C163" s="112" t="str">
        <f t="shared" si="7"/>
        <v>Demand</v>
      </c>
      <c r="D163" s="16">
        <f>$J$43</f>
        <v>2050</v>
      </c>
      <c r="E163" s="16" t="s">
        <v>3</v>
      </c>
      <c r="F163" t="str">
        <f t="shared" si="6"/>
        <v>IADLA</v>
      </c>
      <c r="G163" s="98">
        <f>BY_Demands_Drivers!$F$7*$K43</f>
        <v>1.3898731800720823</v>
      </c>
      <c r="H163" s="98">
        <f>BY_Demands_Drivers!$G$7*$K43</f>
        <v>1.3440616285835532</v>
      </c>
    </row>
    <row r="164" spans="3:8">
      <c r="C164" s="112" t="str">
        <f t="shared" si="7"/>
        <v>\I:</v>
      </c>
      <c r="D164">
        <f>$J$4</f>
        <v>2011</v>
      </c>
      <c r="E164" t="s">
        <v>3</v>
      </c>
      <c r="F164" t="str">
        <f>BY_Demands_Drivers!$H$8</f>
        <v>IADEM</v>
      </c>
      <c r="G164" s="98">
        <f>BY_Demands_Drivers!$F$8*$K4</f>
        <v>0</v>
      </c>
      <c r="H164" s="98">
        <f>BY_Demands_Drivers!$G$8*$K4</f>
        <v>0</v>
      </c>
    </row>
    <row r="165" spans="3:8">
      <c r="C165" s="112" t="str">
        <f t="shared" si="7"/>
        <v>\I:</v>
      </c>
      <c r="D165">
        <f>$J$5</f>
        <v>2012</v>
      </c>
      <c r="E165" t="s">
        <v>3</v>
      </c>
      <c r="F165" t="str">
        <f>$F$164</f>
        <v>IADEM</v>
      </c>
      <c r="G165" s="98">
        <f>BY_Demands_Drivers!$F$8*$K5</f>
        <v>0</v>
      </c>
      <c r="H165" s="98">
        <f>BY_Demands_Drivers!$G$8*$K5</f>
        <v>0</v>
      </c>
    </row>
    <row r="166" spans="3:8">
      <c r="C166" s="112" t="str">
        <f t="shared" si="7"/>
        <v>\I:</v>
      </c>
      <c r="D166">
        <f>$J$6</f>
        <v>2013</v>
      </c>
      <c r="E166" t="s">
        <v>3</v>
      </c>
      <c r="F166" t="str">
        <f t="shared" ref="F166:F203" si="8">$F$164</f>
        <v>IADEM</v>
      </c>
      <c r="G166" s="98">
        <f>BY_Demands_Drivers!$F$8*$K6</f>
        <v>0</v>
      </c>
      <c r="H166" s="98">
        <f>BY_Demands_Drivers!$G$8*$K6</f>
        <v>0</v>
      </c>
    </row>
    <row r="167" spans="3:8">
      <c r="C167" s="112" t="str">
        <f t="shared" si="7"/>
        <v>\I:</v>
      </c>
      <c r="D167">
        <f>$J$7</f>
        <v>2014</v>
      </c>
      <c r="E167" t="s">
        <v>3</v>
      </c>
      <c r="F167" t="str">
        <f t="shared" si="8"/>
        <v>IADEM</v>
      </c>
      <c r="G167" s="98">
        <f>BY_Demands_Drivers!$F$8*$K7</f>
        <v>0</v>
      </c>
      <c r="H167" s="98">
        <f>BY_Demands_Drivers!$G$8*$K7</f>
        <v>0</v>
      </c>
    </row>
    <row r="168" spans="3:8">
      <c r="C168" s="112" t="str">
        <f t="shared" si="7"/>
        <v>Demand</v>
      </c>
      <c r="D168">
        <f>$J$8</f>
        <v>2015</v>
      </c>
      <c r="E168" t="s">
        <v>3</v>
      </c>
      <c r="F168" t="str">
        <f t="shared" si="8"/>
        <v>IADEM</v>
      </c>
      <c r="G168" s="98">
        <f>BY_Demands_Drivers!$F$8*$K8</f>
        <v>2.0085152131288995</v>
      </c>
      <c r="H168" s="98">
        <f>BY_Demands_Drivers!$G$8*$K8</f>
        <v>1.942312627582947</v>
      </c>
    </row>
    <row r="169" spans="3:8">
      <c r="C169" s="112" t="str">
        <f t="shared" si="7"/>
        <v>Demand</v>
      </c>
      <c r="D169">
        <f>$J$9</f>
        <v>2016</v>
      </c>
      <c r="E169" t="s">
        <v>3</v>
      </c>
      <c r="F169" t="str">
        <f t="shared" si="8"/>
        <v>IADEM</v>
      </c>
      <c r="G169" s="98">
        <f>BY_Demands_Drivers!$F$8*$K9</f>
        <v>2.0565351210557852</v>
      </c>
      <c r="H169" s="98">
        <f>BY_Demands_Drivers!$G$8*$K9</f>
        <v>1.9887497533423597</v>
      </c>
    </row>
    <row r="170" spans="3:8">
      <c r="C170" s="112" t="str">
        <f t="shared" si="7"/>
        <v>Demand</v>
      </c>
      <c r="D170">
        <f>$J$10</f>
        <v>2017</v>
      </c>
      <c r="E170" t="s">
        <v>3</v>
      </c>
      <c r="F170" t="str">
        <f t="shared" si="8"/>
        <v>IADEM</v>
      </c>
      <c r="G170" s="98">
        <f>BY_Demands_Drivers!$F$8*$K10</f>
        <v>2.1045550289826709</v>
      </c>
      <c r="H170" s="98">
        <f>BY_Demands_Drivers!$G$8*$K10</f>
        <v>2.0351868791017727</v>
      </c>
    </row>
    <row r="171" spans="3:8">
      <c r="C171" s="112" t="str">
        <f t="shared" si="7"/>
        <v>Demand</v>
      </c>
      <c r="D171">
        <f>$J$11</f>
        <v>2018</v>
      </c>
      <c r="E171" t="s">
        <v>3</v>
      </c>
      <c r="F171" t="str">
        <f t="shared" si="8"/>
        <v>IADEM</v>
      </c>
      <c r="G171" s="98">
        <f>BY_Demands_Drivers!$F$8*$K11</f>
        <v>2.1525749369095566</v>
      </c>
      <c r="H171" s="98">
        <f>BY_Demands_Drivers!$G$8*$K11</f>
        <v>2.0816240048611854</v>
      </c>
    </row>
    <row r="172" spans="3:8">
      <c r="C172" s="112" t="str">
        <f t="shared" si="7"/>
        <v>Demand</v>
      </c>
      <c r="D172">
        <f>$J$12</f>
        <v>2019</v>
      </c>
      <c r="E172" t="s">
        <v>3</v>
      </c>
      <c r="F172" t="str">
        <f t="shared" si="8"/>
        <v>IADEM</v>
      </c>
      <c r="G172" s="98">
        <f>BY_Demands_Drivers!$F$8*$K12</f>
        <v>2.3368468667757503</v>
      </c>
      <c r="H172" s="98">
        <f>BY_Demands_Drivers!$G$8*$K12</f>
        <v>2.2598221553898155</v>
      </c>
    </row>
    <row r="173" spans="3:8">
      <c r="C173" s="112" t="str">
        <f t="shared" si="7"/>
        <v>Demand</v>
      </c>
      <c r="D173">
        <f>$J$13</f>
        <v>2020</v>
      </c>
      <c r="E173" t="s">
        <v>3</v>
      </c>
      <c r="F173" t="str">
        <f t="shared" si="8"/>
        <v>IADEM</v>
      </c>
      <c r="G173" s="98">
        <f>BY_Demands_Drivers!$F$8*$K13</f>
        <v>2.4074347526391957</v>
      </c>
      <c r="H173" s="98">
        <f>BY_Demands_Drivers!$G$8*$K13</f>
        <v>2.3280833969132844</v>
      </c>
    </row>
    <row r="174" spans="3:8">
      <c r="C174" s="112" t="str">
        <f t="shared" si="7"/>
        <v>Demand</v>
      </c>
      <c r="D174">
        <f>$J$14</f>
        <v>2021</v>
      </c>
      <c r="E174" t="s">
        <v>3</v>
      </c>
      <c r="F174" t="str">
        <f t="shared" si="8"/>
        <v>IADEM</v>
      </c>
      <c r="G174" s="98">
        <f>BY_Demands_Drivers!$F$8*$K14</f>
        <v>2.4544473736217225</v>
      </c>
      <c r="H174" s="98">
        <f>BY_Demands_Drivers!$G$8*$K14</f>
        <v>2.3735464368709867</v>
      </c>
    </row>
    <row r="175" spans="3:8">
      <c r="C175" s="112" t="str">
        <f t="shared" si="7"/>
        <v>Demand</v>
      </c>
      <c r="D175">
        <f>$J$15</f>
        <v>2022</v>
      </c>
      <c r="E175" t="s">
        <v>3</v>
      </c>
      <c r="F175" t="str">
        <f t="shared" si="8"/>
        <v>IADEM</v>
      </c>
      <c r="G175" s="98">
        <f>BY_Demands_Drivers!$F$8*$K15</f>
        <v>2.5014599946042497</v>
      </c>
      <c r="H175" s="98">
        <f>BY_Demands_Drivers!$G$8*$K15</f>
        <v>2.4190094768286898</v>
      </c>
    </row>
    <row r="176" spans="3:8">
      <c r="C176" s="112" t="str">
        <f t="shared" si="7"/>
        <v>Demand</v>
      </c>
      <c r="D176">
        <f>$J$16</f>
        <v>2023</v>
      </c>
      <c r="E176" t="s">
        <v>3</v>
      </c>
      <c r="F176" t="str">
        <f t="shared" si="8"/>
        <v>IADEM</v>
      </c>
      <c r="G176" s="98">
        <f>BY_Demands_Drivers!$F$8*$K16</f>
        <v>2.548472615586777</v>
      </c>
      <c r="H176" s="98">
        <f>BY_Demands_Drivers!$G$8*$K16</f>
        <v>2.4644725167863935</v>
      </c>
    </row>
    <row r="177" spans="3:8">
      <c r="C177" s="112" t="str">
        <f t="shared" si="7"/>
        <v>Demand</v>
      </c>
      <c r="D177">
        <f>$J$17</f>
        <v>2024</v>
      </c>
      <c r="E177" t="s">
        <v>3</v>
      </c>
      <c r="F177" t="str">
        <f t="shared" si="8"/>
        <v>IADEM</v>
      </c>
      <c r="G177" s="98">
        <f>BY_Demands_Drivers!$F$8*$K17</f>
        <v>2.5954852365693046</v>
      </c>
      <c r="H177" s="98">
        <f>BY_Demands_Drivers!$G$8*$K17</f>
        <v>2.5099355567440966</v>
      </c>
    </row>
    <row r="178" spans="3:8">
      <c r="C178" s="112" t="str">
        <f t="shared" si="7"/>
        <v>Demand</v>
      </c>
      <c r="D178">
        <f>$J$18</f>
        <v>2025</v>
      </c>
      <c r="E178" t="s">
        <v>3</v>
      </c>
      <c r="F178" t="str">
        <f t="shared" si="8"/>
        <v>IADEM</v>
      </c>
      <c r="G178" s="98">
        <f>BY_Demands_Drivers!$F$8*$K18</f>
        <v>2.6424978575518314</v>
      </c>
      <c r="H178" s="98">
        <f>BY_Demands_Drivers!$G$8*$K18</f>
        <v>2.5553985967017994</v>
      </c>
    </row>
    <row r="179" spans="3:8">
      <c r="C179" s="112" t="str">
        <f t="shared" si="7"/>
        <v>Demand</v>
      </c>
      <c r="D179">
        <f>$J$19</f>
        <v>2026</v>
      </c>
      <c r="E179" t="s">
        <v>3</v>
      </c>
      <c r="F179" t="str">
        <f t="shared" si="8"/>
        <v>IADEM</v>
      </c>
      <c r="G179" s="98">
        <f>BY_Demands_Drivers!$F$8*$K19</f>
        <v>2.6882466068253912</v>
      </c>
      <c r="H179" s="98">
        <f>BY_Demands_Drivers!$G$8*$K19</f>
        <v>2.5996394233728286</v>
      </c>
    </row>
    <row r="180" spans="3:8">
      <c r="C180" s="112" t="str">
        <f t="shared" si="7"/>
        <v>Demand</v>
      </c>
      <c r="D180">
        <f>$J$20</f>
        <v>2027</v>
      </c>
      <c r="E180" t="s">
        <v>3</v>
      </c>
      <c r="F180" t="str">
        <f t="shared" si="8"/>
        <v>IADEM</v>
      </c>
      <c r="G180" s="98">
        <f>BY_Demands_Drivers!$F$8*$K20</f>
        <v>2.7339953560989505</v>
      </c>
      <c r="H180" s="98">
        <f>BY_Demands_Drivers!$G$8*$K20</f>
        <v>2.6438802500438574</v>
      </c>
    </row>
    <row r="181" spans="3:8">
      <c r="C181" s="112" t="str">
        <f t="shared" si="7"/>
        <v>Demand</v>
      </c>
      <c r="D181">
        <f>$J$21</f>
        <v>2028</v>
      </c>
      <c r="E181" t="s">
        <v>3</v>
      </c>
      <c r="F181" t="str">
        <f t="shared" si="8"/>
        <v>IADEM</v>
      </c>
      <c r="G181" s="98">
        <f>BY_Demands_Drivers!$F$8*$K21</f>
        <v>2.7797441053725107</v>
      </c>
      <c r="H181" s="98">
        <f>BY_Demands_Drivers!$G$8*$K21</f>
        <v>2.6881210767148875</v>
      </c>
    </row>
    <row r="182" spans="3:8">
      <c r="C182" s="112" t="str">
        <f t="shared" si="7"/>
        <v>Demand</v>
      </c>
      <c r="D182">
        <f>$J$22</f>
        <v>2029</v>
      </c>
      <c r="E182" t="s">
        <v>3</v>
      </c>
      <c r="F182" t="str">
        <f t="shared" si="8"/>
        <v>IADEM</v>
      </c>
      <c r="G182" s="98">
        <f>BY_Demands_Drivers!$F$8*$K22</f>
        <v>2.82549285464607</v>
      </c>
      <c r="H182" s="98">
        <f>BY_Demands_Drivers!$G$8*$K22</f>
        <v>2.7323619033859163</v>
      </c>
    </row>
    <row r="183" spans="3:8">
      <c r="C183" s="112" t="str">
        <f t="shared" si="7"/>
        <v>Demand</v>
      </c>
      <c r="D183">
        <f>$J$23</f>
        <v>2030</v>
      </c>
      <c r="E183" t="s">
        <v>3</v>
      </c>
      <c r="F183" t="str">
        <f t="shared" si="8"/>
        <v>IADEM</v>
      </c>
      <c r="G183" s="98">
        <f>BY_Demands_Drivers!$F$8*$K23</f>
        <v>2.8712416039196285</v>
      </c>
      <c r="H183" s="98">
        <f>BY_Demands_Drivers!$G$8*$K23</f>
        <v>2.7766027300569442</v>
      </c>
    </row>
    <row r="184" spans="3:8">
      <c r="C184" s="112" t="str">
        <f t="shared" si="7"/>
        <v>Demand</v>
      </c>
      <c r="D184">
        <f>$J$24</f>
        <v>2031</v>
      </c>
      <c r="E184" t="s">
        <v>3</v>
      </c>
      <c r="F184" t="str">
        <f t="shared" si="8"/>
        <v>IADEM</v>
      </c>
      <c r="G184" s="98">
        <f>BY_Demands_Drivers!$F$8*$K24</f>
        <v>2.9217848421959784</v>
      </c>
      <c r="H184" s="98">
        <f>BY_Demands_Drivers!$G$8*$K24</f>
        <v>2.8254800147801986</v>
      </c>
    </row>
    <row r="185" spans="3:8">
      <c r="C185" s="112" t="str">
        <f t="shared" si="7"/>
        <v>Demand</v>
      </c>
      <c r="D185">
        <f>$J$25</f>
        <v>2032</v>
      </c>
      <c r="E185" t="s">
        <v>3</v>
      </c>
      <c r="F185" t="str">
        <f t="shared" si="8"/>
        <v>IADEM</v>
      </c>
      <c r="G185" s="98">
        <f>BY_Demands_Drivers!$F$8*$K25</f>
        <v>2.9723280804723284</v>
      </c>
      <c r="H185" s="98">
        <f>BY_Demands_Drivers!$G$8*$K25</f>
        <v>2.8743572995034521</v>
      </c>
    </row>
    <row r="186" spans="3:8">
      <c r="C186" s="112" t="str">
        <f t="shared" si="7"/>
        <v>Demand</v>
      </c>
      <c r="D186">
        <f>$J$26</f>
        <v>2033</v>
      </c>
      <c r="E186" t="s">
        <v>3</v>
      </c>
      <c r="F186" t="str">
        <f t="shared" si="8"/>
        <v>IADEM</v>
      </c>
      <c r="G186" s="98">
        <f>BY_Demands_Drivers!$F$8*$K26</f>
        <v>3.0228713187486784</v>
      </c>
      <c r="H186" s="98">
        <f>BY_Demands_Drivers!$G$8*$K26</f>
        <v>2.9232345842267065</v>
      </c>
    </row>
    <row r="187" spans="3:8">
      <c r="C187" s="112" t="str">
        <f t="shared" si="7"/>
        <v>Demand</v>
      </c>
      <c r="D187">
        <f>$J$27</f>
        <v>2034</v>
      </c>
      <c r="E187" t="s">
        <v>3</v>
      </c>
      <c r="F187" t="str">
        <f t="shared" si="8"/>
        <v>IADEM</v>
      </c>
      <c r="G187" s="98">
        <f>BY_Demands_Drivers!$F$8*$K27</f>
        <v>3.073414557025028</v>
      </c>
      <c r="H187" s="98">
        <f>BY_Demands_Drivers!$G$8*$K27</f>
        <v>2.9721118689499599</v>
      </c>
    </row>
    <row r="188" spans="3:8">
      <c r="C188" s="112" t="str">
        <f t="shared" si="7"/>
        <v>Demand</v>
      </c>
      <c r="D188">
        <f>$J$28</f>
        <v>2035</v>
      </c>
      <c r="E188" t="s">
        <v>3</v>
      </c>
      <c r="F188" t="str">
        <f t="shared" si="8"/>
        <v>IADEM</v>
      </c>
      <c r="G188" s="98">
        <f>BY_Demands_Drivers!$F$8*$K28</f>
        <v>3.1239577953013788</v>
      </c>
      <c r="H188" s="98">
        <f>BY_Demands_Drivers!$G$8*$K28</f>
        <v>3.0209891536732143</v>
      </c>
    </row>
    <row r="189" spans="3:8">
      <c r="C189" s="112" t="str">
        <f t="shared" si="7"/>
        <v>Demand</v>
      </c>
      <c r="D189">
        <f>$J$29</f>
        <v>2036</v>
      </c>
      <c r="E189" t="s">
        <v>3</v>
      </c>
      <c r="F189" t="str">
        <f t="shared" si="8"/>
        <v>IADEM</v>
      </c>
      <c r="G189" s="98">
        <f>BY_Demands_Drivers!$F$8*$K29</f>
        <v>3.1658114685691134</v>
      </c>
      <c r="H189" s="98">
        <f>BY_Demands_Drivers!$G$8*$K29</f>
        <v>3.0614632897749834</v>
      </c>
    </row>
    <row r="190" spans="3:8">
      <c r="C190" s="112" t="str">
        <f t="shared" si="7"/>
        <v>Demand</v>
      </c>
      <c r="D190">
        <f>$J$30</f>
        <v>2037</v>
      </c>
      <c r="E190" t="s">
        <v>3</v>
      </c>
      <c r="F190" t="str">
        <f t="shared" si="8"/>
        <v>IADEM</v>
      </c>
      <c r="G190" s="98">
        <f>BY_Demands_Drivers!$F$8*$K30</f>
        <v>3.2076651418368489</v>
      </c>
      <c r="H190" s="98">
        <f>BY_Demands_Drivers!$G$8*$K30</f>
        <v>3.1019374258767525</v>
      </c>
    </row>
    <row r="191" spans="3:8">
      <c r="C191" s="112" t="str">
        <f t="shared" si="7"/>
        <v>Demand</v>
      </c>
      <c r="D191">
        <f>$J$31</f>
        <v>2038</v>
      </c>
      <c r="E191" t="s">
        <v>3</v>
      </c>
      <c r="F191" t="str">
        <f t="shared" si="8"/>
        <v>IADEM</v>
      </c>
      <c r="G191" s="98">
        <f>BY_Demands_Drivers!$F$8*$K31</f>
        <v>3.249518815104584</v>
      </c>
      <c r="H191" s="98">
        <f>BY_Demands_Drivers!$G$8*$K31</f>
        <v>3.1424115619785216</v>
      </c>
    </row>
    <row r="192" spans="3:8">
      <c r="C192" s="112" t="str">
        <f t="shared" si="7"/>
        <v>Demand</v>
      </c>
      <c r="D192">
        <f>$J$32</f>
        <v>2039</v>
      </c>
      <c r="E192" t="s">
        <v>3</v>
      </c>
      <c r="F192" t="str">
        <f t="shared" si="8"/>
        <v>IADEM</v>
      </c>
      <c r="G192" s="98">
        <f>BY_Demands_Drivers!$F$8*$K32</f>
        <v>3.2913724883723185</v>
      </c>
      <c r="H192" s="98">
        <f>BY_Demands_Drivers!$G$8*$K32</f>
        <v>3.1828856980802902</v>
      </c>
    </row>
    <row r="193" spans="3:8">
      <c r="C193" s="112" t="str">
        <f t="shared" si="7"/>
        <v>Demand</v>
      </c>
      <c r="D193">
        <f>$J$33</f>
        <v>2040</v>
      </c>
      <c r="E193" t="s">
        <v>3</v>
      </c>
      <c r="F193" t="str">
        <f t="shared" si="8"/>
        <v>IADEM</v>
      </c>
      <c r="G193" s="98">
        <f>BY_Demands_Drivers!$F$8*$K33</f>
        <v>3.3332261616400536</v>
      </c>
      <c r="H193" s="98">
        <f>BY_Demands_Drivers!$G$8*$K33</f>
        <v>3.2233598341820588</v>
      </c>
    </row>
    <row r="194" spans="3:8">
      <c r="C194" s="112" t="str">
        <f t="shared" si="7"/>
        <v>Demand</v>
      </c>
      <c r="D194">
        <f>$J$34</f>
        <v>2041</v>
      </c>
      <c r="E194" t="s">
        <v>3</v>
      </c>
      <c r="F194" t="str">
        <f t="shared" si="8"/>
        <v>IADEM</v>
      </c>
      <c r="G194" s="98">
        <f>BY_Demands_Drivers!$F$8*$K34</f>
        <v>3.3736904998767221</v>
      </c>
      <c r="H194" s="98">
        <f>BY_Demands_Drivers!$G$8*$K34</f>
        <v>3.262490429066343</v>
      </c>
    </row>
    <row r="195" spans="3:8">
      <c r="C195" s="112" t="str">
        <f t="shared" si="7"/>
        <v>Demand</v>
      </c>
      <c r="D195">
        <f>$J$35</f>
        <v>2042</v>
      </c>
      <c r="E195" t="s">
        <v>3</v>
      </c>
      <c r="F195" t="str">
        <f t="shared" si="8"/>
        <v>IADEM</v>
      </c>
      <c r="G195" s="98">
        <f>BY_Demands_Drivers!$F$8*$K35</f>
        <v>3.4141548381133906</v>
      </c>
      <c r="H195" s="98">
        <f>BY_Demands_Drivers!$G$8*$K35</f>
        <v>3.3016210239506272</v>
      </c>
    </row>
    <row r="196" spans="3:8">
      <c r="C196" s="112" t="str">
        <f t="shared" ref="C196:C259" si="9">IF(SUM(G196:H196)&gt;0,"Demand","\I:")</f>
        <v>Demand</v>
      </c>
      <c r="D196">
        <f>$J$36</f>
        <v>2043</v>
      </c>
      <c r="E196" t="s">
        <v>3</v>
      </c>
      <c r="F196" t="str">
        <f t="shared" si="8"/>
        <v>IADEM</v>
      </c>
      <c r="G196" s="98">
        <f>BY_Demands_Drivers!$F$8*$K36</f>
        <v>3.4546191763500582</v>
      </c>
      <c r="H196" s="98">
        <f>BY_Demands_Drivers!$G$8*$K36</f>
        <v>3.3407516188349109</v>
      </c>
    </row>
    <row r="197" spans="3:8">
      <c r="C197" s="112" t="str">
        <f t="shared" si="9"/>
        <v>Demand</v>
      </c>
      <c r="D197">
        <f>$J$37</f>
        <v>2044</v>
      </c>
      <c r="E197" t="s">
        <v>3</v>
      </c>
      <c r="F197" t="str">
        <f t="shared" si="8"/>
        <v>IADEM</v>
      </c>
      <c r="G197" s="98">
        <f>BY_Demands_Drivers!$F$8*$K37</f>
        <v>3.4950835145867263</v>
      </c>
      <c r="H197" s="98">
        <f>BY_Demands_Drivers!$G$8*$K37</f>
        <v>3.3798822137191946</v>
      </c>
    </row>
    <row r="198" spans="3:8">
      <c r="C198" s="112" t="str">
        <f t="shared" si="9"/>
        <v>Demand</v>
      </c>
      <c r="D198">
        <f>$J$38</f>
        <v>2045</v>
      </c>
      <c r="E198" t="s">
        <v>3</v>
      </c>
      <c r="F198" t="str">
        <f t="shared" si="8"/>
        <v>IADEM</v>
      </c>
      <c r="G198" s="98">
        <f>BY_Demands_Drivers!$F$8*$K38</f>
        <v>3.5355478528233943</v>
      </c>
      <c r="H198" s="98">
        <f>BY_Demands_Drivers!$G$8*$K38</f>
        <v>3.4190128086034783</v>
      </c>
    </row>
    <row r="199" spans="3:8">
      <c r="C199" s="112" t="str">
        <f t="shared" si="9"/>
        <v>Demand</v>
      </c>
      <c r="D199">
        <f>$J$39</f>
        <v>2046</v>
      </c>
      <c r="E199" t="s">
        <v>3</v>
      </c>
      <c r="F199" t="str">
        <f t="shared" si="8"/>
        <v>IADEM</v>
      </c>
      <c r="G199" s="98">
        <f>BY_Demands_Drivers!$F$8*$K39</f>
        <v>3.5746550168922662</v>
      </c>
      <c r="H199" s="98">
        <f>BY_Demands_Drivers!$G$8*$K39</f>
        <v>3.4568309630806846</v>
      </c>
    </row>
    <row r="200" spans="3:8">
      <c r="C200" s="112" t="str">
        <f t="shared" si="9"/>
        <v>Demand</v>
      </c>
      <c r="D200">
        <f>$J$40</f>
        <v>2047</v>
      </c>
      <c r="E200" t="s">
        <v>3</v>
      </c>
      <c r="F200" t="str">
        <f t="shared" si="8"/>
        <v>IADEM</v>
      </c>
      <c r="G200" s="98">
        <f>BY_Demands_Drivers!$F$8*$K40</f>
        <v>3.613762180961138</v>
      </c>
      <c r="H200" s="98">
        <f>BY_Demands_Drivers!$G$8*$K40</f>
        <v>3.4946491175578909</v>
      </c>
    </row>
    <row r="201" spans="3:8">
      <c r="C201" s="112" t="str">
        <f t="shared" si="9"/>
        <v>Demand</v>
      </c>
      <c r="D201">
        <f>$J$41</f>
        <v>2048</v>
      </c>
      <c r="E201" t="s">
        <v>3</v>
      </c>
      <c r="F201" t="str">
        <f t="shared" si="8"/>
        <v>IADEM</v>
      </c>
      <c r="G201" s="98">
        <f>BY_Demands_Drivers!$F$8*$K41</f>
        <v>3.6528693450300098</v>
      </c>
      <c r="H201" s="98">
        <f>BY_Demands_Drivers!$G$8*$K41</f>
        <v>3.5324672720350976</v>
      </c>
    </row>
    <row r="202" spans="3:8">
      <c r="C202" s="112" t="str">
        <f t="shared" si="9"/>
        <v>Demand</v>
      </c>
      <c r="D202">
        <f>$J$42</f>
        <v>2049</v>
      </c>
      <c r="E202" t="s">
        <v>3</v>
      </c>
      <c r="F202" t="str">
        <f t="shared" si="8"/>
        <v>IADEM</v>
      </c>
      <c r="G202" s="98">
        <f>BY_Demands_Drivers!$F$8*$K42</f>
        <v>3.6919765090988821</v>
      </c>
      <c r="H202" s="98">
        <f>BY_Demands_Drivers!$G$8*$K42</f>
        <v>3.5702854265123043</v>
      </c>
    </row>
    <row r="203" spans="3:8">
      <c r="C203" s="112" t="str">
        <f t="shared" si="9"/>
        <v>Demand</v>
      </c>
      <c r="D203" s="16">
        <f>$J$43</f>
        <v>2050</v>
      </c>
      <c r="E203" s="16" t="s">
        <v>3</v>
      </c>
      <c r="F203" t="str">
        <f t="shared" si="8"/>
        <v>IADEM</v>
      </c>
      <c r="G203" s="98">
        <f>BY_Demands_Drivers!$F$8*$K43</f>
        <v>3.7310836731677552</v>
      </c>
      <c r="H203" s="98">
        <f>BY_Demands_Drivers!$G$8*$K43</f>
        <v>3.6081035809895119</v>
      </c>
    </row>
    <row r="204" spans="3:8">
      <c r="C204" s="112" t="str">
        <f t="shared" si="9"/>
        <v>\I:</v>
      </c>
      <c r="D204">
        <f>$J$4</f>
        <v>2011</v>
      </c>
      <c r="E204" t="s">
        <v>3</v>
      </c>
      <c r="F204" t="str">
        <f>BY_Demands_Drivers!$H$9</f>
        <v>IADTF</v>
      </c>
      <c r="G204" s="98">
        <f>BY_Demands_Drivers!$F$9*$K4</f>
        <v>0</v>
      </c>
      <c r="H204" s="98">
        <f>BY_Demands_Drivers!$G$9*$K4</f>
        <v>0</v>
      </c>
    </row>
    <row r="205" spans="3:8">
      <c r="C205" s="112" t="str">
        <f t="shared" si="9"/>
        <v>\I:</v>
      </c>
      <c r="D205">
        <f>$J$5</f>
        <v>2012</v>
      </c>
      <c r="E205" t="s">
        <v>3</v>
      </c>
      <c r="F205" s="17" t="str">
        <f>$F$204</f>
        <v>IADTF</v>
      </c>
      <c r="G205" s="98">
        <f>BY_Demands_Drivers!$F$9*$K5</f>
        <v>0</v>
      </c>
      <c r="H205" s="98">
        <f>BY_Demands_Drivers!$G$9*$K5</f>
        <v>0</v>
      </c>
    </row>
    <row r="206" spans="3:8">
      <c r="C206" s="112" t="str">
        <f t="shared" si="9"/>
        <v>\I:</v>
      </c>
      <c r="D206">
        <f>$J$6</f>
        <v>2013</v>
      </c>
      <c r="E206" t="s">
        <v>3</v>
      </c>
      <c r="F206" s="17" t="str">
        <f t="shared" ref="F206:F243" si="10">$F$204</f>
        <v>IADTF</v>
      </c>
      <c r="G206" s="98">
        <f>BY_Demands_Drivers!$F$9*$K6</f>
        <v>0</v>
      </c>
      <c r="H206" s="98">
        <f>BY_Demands_Drivers!$G$9*$K6</f>
        <v>0</v>
      </c>
    </row>
    <row r="207" spans="3:8">
      <c r="C207" s="112" t="str">
        <f t="shared" si="9"/>
        <v>\I:</v>
      </c>
      <c r="D207">
        <f>$J$7</f>
        <v>2014</v>
      </c>
      <c r="E207" t="s">
        <v>3</v>
      </c>
      <c r="F207" s="17" t="str">
        <f t="shared" si="10"/>
        <v>IADTF</v>
      </c>
      <c r="G207" s="98">
        <f>BY_Demands_Drivers!$F$9*$K7</f>
        <v>0</v>
      </c>
      <c r="H207" s="98">
        <f>BY_Demands_Drivers!$G$9*$K7</f>
        <v>0</v>
      </c>
    </row>
    <row r="208" spans="3:8">
      <c r="C208" s="112" t="str">
        <f t="shared" si="9"/>
        <v>Demand</v>
      </c>
      <c r="D208">
        <f>$J$8</f>
        <v>2015</v>
      </c>
      <c r="E208" t="s">
        <v>3</v>
      </c>
      <c r="F208" s="17" t="str">
        <f t="shared" si="10"/>
        <v>IADTF</v>
      </c>
      <c r="G208" s="98">
        <f>BY_Demands_Drivers!$F$9*$K8</f>
        <v>8.1726096350036208</v>
      </c>
      <c r="H208" s="98">
        <f>BY_Demands_Drivers!$G$9*$K8</f>
        <v>7.9032325922217712</v>
      </c>
    </row>
    <row r="209" spans="3:8">
      <c r="C209" s="112" t="str">
        <f t="shared" si="9"/>
        <v>Demand</v>
      </c>
      <c r="D209">
        <f>$J$9</f>
        <v>2016</v>
      </c>
      <c r="E209" t="s">
        <v>3</v>
      </c>
      <c r="F209" s="17" t="str">
        <f t="shared" si="10"/>
        <v>IADTF</v>
      </c>
      <c r="G209" s="98">
        <f>BY_Demands_Drivers!$F$9*$K9</f>
        <v>8.3680017135051781</v>
      </c>
      <c r="H209" s="98">
        <f>BY_Demands_Drivers!$G$9*$K9</f>
        <v>8.0921843606338406</v>
      </c>
    </row>
    <row r="210" spans="3:8">
      <c r="C210" s="112" t="str">
        <f t="shared" si="9"/>
        <v>Demand</v>
      </c>
      <c r="D210">
        <f>$J$10</f>
        <v>2017</v>
      </c>
      <c r="E210" t="s">
        <v>3</v>
      </c>
      <c r="F210" s="17" t="str">
        <f t="shared" si="10"/>
        <v>IADTF</v>
      </c>
      <c r="G210" s="98">
        <f>BY_Demands_Drivers!$F$9*$K10</f>
        <v>8.5633937920067353</v>
      </c>
      <c r="H210" s="98">
        <f>BY_Demands_Drivers!$G$9*$K10</f>
        <v>8.2811361290459118</v>
      </c>
    </row>
    <row r="211" spans="3:8">
      <c r="C211" s="112" t="str">
        <f t="shared" si="9"/>
        <v>Demand</v>
      </c>
      <c r="D211">
        <f>$J$11</f>
        <v>2018</v>
      </c>
      <c r="E211" t="s">
        <v>3</v>
      </c>
      <c r="F211" s="17" t="str">
        <f t="shared" si="10"/>
        <v>IADTF</v>
      </c>
      <c r="G211" s="98">
        <f>BY_Demands_Drivers!$F$9*$K11</f>
        <v>8.7587858705082908</v>
      </c>
      <c r="H211" s="98">
        <f>BY_Demands_Drivers!$G$9*$K11</f>
        <v>8.4700878974579812</v>
      </c>
    </row>
    <row r="212" spans="3:8">
      <c r="C212" s="112" t="str">
        <f t="shared" si="9"/>
        <v>Demand</v>
      </c>
      <c r="D212">
        <f>$J$12</f>
        <v>2019</v>
      </c>
      <c r="E212" t="s">
        <v>3</v>
      </c>
      <c r="F212" s="17" t="str">
        <f t="shared" si="10"/>
        <v>IADTF</v>
      </c>
      <c r="G212" s="98">
        <f>BY_Demands_Drivers!$F$9*$K12</f>
        <v>9.5085847964218875</v>
      </c>
      <c r="H212" s="98">
        <f>BY_Demands_Drivers!$G$9*$K12</f>
        <v>9.1951727324796639</v>
      </c>
    </row>
    <row r="213" spans="3:8">
      <c r="C213" s="112" t="str">
        <f t="shared" si="9"/>
        <v>Demand</v>
      </c>
      <c r="D213">
        <f>$J$13</f>
        <v>2020</v>
      </c>
      <c r="E213" t="s">
        <v>3</v>
      </c>
      <c r="F213" s="17" t="str">
        <f t="shared" si="10"/>
        <v>IADTF</v>
      </c>
      <c r="G213" s="98">
        <f>BY_Demands_Drivers!$F$9*$K13</f>
        <v>9.795805541553035</v>
      </c>
      <c r="H213" s="98">
        <f>BY_Demands_Drivers!$G$9*$K13</f>
        <v>9.4729264066990115</v>
      </c>
    </row>
    <row r="214" spans="3:8">
      <c r="C214" s="112" t="str">
        <f t="shared" si="9"/>
        <v>Demand</v>
      </c>
      <c r="D214">
        <f>$J$14</f>
        <v>2021</v>
      </c>
      <c r="E214" t="s">
        <v>3</v>
      </c>
      <c r="F214" s="17" t="str">
        <f t="shared" si="10"/>
        <v>IADTF</v>
      </c>
      <c r="G214" s="98">
        <f>BY_Demands_Drivers!$F$9*$K14</f>
        <v>9.9870989889200743</v>
      </c>
      <c r="H214" s="98">
        <f>BY_Demands_Drivers!$G$9*$K14</f>
        <v>9.657914638785174</v>
      </c>
    </row>
    <row r="215" spans="3:8">
      <c r="C215" s="112" t="str">
        <f t="shared" si="9"/>
        <v>Demand</v>
      </c>
      <c r="D215">
        <f>$J$15</f>
        <v>2022</v>
      </c>
      <c r="E215" t="s">
        <v>3</v>
      </c>
      <c r="F215" s="17" t="str">
        <f t="shared" si="10"/>
        <v>IADTF</v>
      </c>
      <c r="G215" s="98">
        <f>BY_Demands_Drivers!$F$9*$K15</f>
        <v>10.178392436287117</v>
      </c>
      <c r="H215" s="98">
        <f>BY_Demands_Drivers!$G$9*$K15</f>
        <v>9.8429028708713382</v>
      </c>
    </row>
    <row r="216" spans="3:8">
      <c r="C216" s="112" t="str">
        <f t="shared" si="9"/>
        <v>Demand</v>
      </c>
      <c r="D216">
        <f>$J$16</f>
        <v>2023</v>
      </c>
      <c r="E216" t="s">
        <v>3</v>
      </c>
      <c r="F216" s="17" t="str">
        <f t="shared" si="10"/>
        <v>IADTF</v>
      </c>
      <c r="G216" s="98">
        <f>BY_Demands_Drivers!$F$9*$K16</f>
        <v>10.369685883654158</v>
      </c>
      <c r="H216" s="98">
        <f>BY_Demands_Drivers!$G$9*$K16</f>
        <v>10.027891102957501</v>
      </c>
    </row>
    <row r="217" spans="3:8">
      <c r="C217" s="112" t="str">
        <f t="shared" si="9"/>
        <v>Demand</v>
      </c>
      <c r="D217">
        <f>$J$17</f>
        <v>2024</v>
      </c>
      <c r="E217" t="s">
        <v>3</v>
      </c>
      <c r="F217" s="17" t="str">
        <f t="shared" si="10"/>
        <v>IADTF</v>
      </c>
      <c r="G217" s="98">
        <f>BY_Demands_Drivers!$F$9*$K17</f>
        <v>10.560979331021201</v>
      </c>
      <c r="H217" s="98">
        <f>BY_Demands_Drivers!$G$9*$K17</f>
        <v>10.212879335043665</v>
      </c>
    </row>
    <row r="218" spans="3:8">
      <c r="C218" s="112" t="str">
        <f t="shared" si="9"/>
        <v>Demand</v>
      </c>
      <c r="D218">
        <f>$J$18</f>
        <v>2025</v>
      </c>
      <c r="E218" t="s">
        <v>3</v>
      </c>
      <c r="F218" s="17" t="str">
        <f t="shared" si="10"/>
        <v>IADTF</v>
      </c>
      <c r="G218" s="98">
        <f>BY_Demands_Drivers!$F$9*$K18</f>
        <v>10.752272778388241</v>
      </c>
      <c r="H218" s="98">
        <f>BY_Demands_Drivers!$G$9*$K18</f>
        <v>10.397867567129827</v>
      </c>
    </row>
    <row r="219" spans="3:8">
      <c r="C219" s="112" t="str">
        <f t="shared" si="9"/>
        <v>Demand</v>
      </c>
      <c r="D219">
        <f>$J$19</f>
        <v>2026</v>
      </c>
      <c r="E219" t="s">
        <v>3</v>
      </c>
      <c r="F219" s="17" t="str">
        <f t="shared" si="10"/>
        <v>IADTF</v>
      </c>
      <c r="G219" s="98">
        <f>BY_Demands_Drivers!$F$9*$K19</f>
        <v>10.938423556166027</v>
      </c>
      <c r="H219" s="98">
        <f>BY_Demands_Drivers!$G$9*$K19</f>
        <v>10.577882636942981</v>
      </c>
    </row>
    <row r="220" spans="3:8">
      <c r="C220" s="112" t="str">
        <f t="shared" si="9"/>
        <v>Demand</v>
      </c>
      <c r="D220">
        <f>$J$20</f>
        <v>2027</v>
      </c>
      <c r="E220" t="s">
        <v>3</v>
      </c>
      <c r="F220" s="17" t="str">
        <f t="shared" si="10"/>
        <v>IADTF</v>
      </c>
      <c r="G220" s="98">
        <f>BY_Demands_Drivers!$F$9*$K20</f>
        <v>11.12457433394381</v>
      </c>
      <c r="H220" s="98">
        <f>BY_Demands_Drivers!$G$9*$K20</f>
        <v>10.757897706756133</v>
      </c>
    </row>
    <row r="221" spans="3:8">
      <c r="C221" s="112" t="str">
        <f t="shared" si="9"/>
        <v>Demand</v>
      </c>
      <c r="D221">
        <f>$J$21</f>
        <v>2028</v>
      </c>
      <c r="E221" t="s">
        <v>3</v>
      </c>
      <c r="F221" s="17" t="str">
        <f t="shared" si="10"/>
        <v>IADTF</v>
      </c>
      <c r="G221" s="98">
        <f>BY_Demands_Drivers!$F$9*$K21</f>
        <v>11.310725111721599</v>
      </c>
      <c r="H221" s="98">
        <f>BY_Demands_Drivers!$G$9*$K21</f>
        <v>10.937912776569288</v>
      </c>
    </row>
    <row r="222" spans="3:8">
      <c r="C222" s="112" t="str">
        <f t="shared" si="9"/>
        <v>Demand</v>
      </c>
      <c r="D222">
        <f>$J$22</f>
        <v>2029</v>
      </c>
      <c r="E222" t="s">
        <v>3</v>
      </c>
      <c r="F222" s="17" t="str">
        <f t="shared" si="10"/>
        <v>IADTF</v>
      </c>
      <c r="G222" s="98">
        <f>BY_Demands_Drivers!$F$9*$K22</f>
        <v>11.496875889499382</v>
      </c>
      <c r="H222" s="98">
        <f>BY_Demands_Drivers!$G$9*$K22</f>
        <v>11.11792784638244</v>
      </c>
    </row>
    <row r="223" spans="3:8">
      <c r="C223" s="112" t="str">
        <f t="shared" si="9"/>
        <v>Demand</v>
      </c>
      <c r="D223">
        <f>$J$23</f>
        <v>2030</v>
      </c>
      <c r="E223" t="s">
        <v>3</v>
      </c>
      <c r="F223" s="17" t="str">
        <f t="shared" si="10"/>
        <v>IADTF</v>
      </c>
      <c r="G223" s="98">
        <f>BY_Demands_Drivers!$F$9*$K23</f>
        <v>11.683026667277161</v>
      </c>
      <c r="H223" s="98">
        <f>BY_Demands_Drivers!$G$9*$K23</f>
        <v>11.297942916195588</v>
      </c>
    </row>
    <row r="224" spans="3:8">
      <c r="C224" s="112" t="str">
        <f t="shared" si="9"/>
        <v>Demand</v>
      </c>
      <c r="D224">
        <f>$J$24</f>
        <v>2031</v>
      </c>
      <c r="E224" t="s">
        <v>3</v>
      </c>
      <c r="F224" s="17" t="str">
        <f t="shared" si="10"/>
        <v>IADTF</v>
      </c>
      <c r="G224" s="98">
        <f>BY_Demands_Drivers!$F$9*$K24</f>
        <v>11.888686128266803</v>
      </c>
      <c r="H224" s="98">
        <f>BY_Demands_Drivers!$G$9*$K24</f>
        <v>11.496823644332967</v>
      </c>
    </row>
    <row r="225" spans="3:8">
      <c r="C225" s="112" t="str">
        <f t="shared" si="9"/>
        <v>Demand</v>
      </c>
      <c r="D225">
        <f>$J$25</f>
        <v>2032</v>
      </c>
      <c r="E225" t="s">
        <v>3</v>
      </c>
      <c r="F225" s="17" t="str">
        <f t="shared" si="10"/>
        <v>IADTF</v>
      </c>
      <c r="G225" s="98">
        <f>BY_Demands_Drivers!$F$9*$K25</f>
        <v>12.094345589256442</v>
      </c>
      <c r="H225" s="98">
        <f>BY_Demands_Drivers!$G$9*$K25</f>
        <v>11.695704372470345</v>
      </c>
    </row>
    <row r="226" spans="3:8">
      <c r="C226" s="112" t="str">
        <f t="shared" si="9"/>
        <v>Demand</v>
      </c>
      <c r="D226">
        <f>$J$26</f>
        <v>2033</v>
      </c>
      <c r="E226" t="s">
        <v>3</v>
      </c>
      <c r="F226" s="17" t="str">
        <f t="shared" si="10"/>
        <v>IADTF</v>
      </c>
      <c r="G226" s="98">
        <f>BY_Demands_Drivers!$F$9*$K26</f>
        <v>12.300005050246082</v>
      </c>
      <c r="H226" s="98">
        <f>BY_Demands_Drivers!$G$9*$K26</f>
        <v>11.894585100607726</v>
      </c>
    </row>
    <row r="227" spans="3:8">
      <c r="C227" s="112" t="str">
        <f t="shared" si="9"/>
        <v>Demand</v>
      </c>
      <c r="D227">
        <f>$J$27</f>
        <v>2034</v>
      </c>
      <c r="E227" t="s">
        <v>3</v>
      </c>
      <c r="F227" s="17" t="str">
        <f t="shared" si="10"/>
        <v>IADTF</v>
      </c>
      <c r="G227" s="98">
        <f>BY_Demands_Drivers!$F$9*$K27</f>
        <v>12.505664511235722</v>
      </c>
      <c r="H227" s="98">
        <f>BY_Demands_Drivers!$G$9*$K27</f>
        <v>12.093465828745105</v>
      </c>
    </row>
    <row r="228" spans="3:8">
      <c r="C228" s="112" t="str">
        <f t="shared" si="9"/>
        <v>Demand</v>
      </c>
      <c r="D228">
        <f>$J$28</f>
        <v>2035</v>
      </c>
      <c r="E228" t="s">
        <v>3</v>
      </c>
      <c r="F228" s="17" t="str">
        <f t="shared" si="10"/>
        <v>IADTF</v>
      </c>
      <c r="G228" s="98">
        <f>BY_Demands_Drivers!$F$9*$K28</f>
        <v>12.711323972225363</v>
      </c>
      <c r="H228" s="98">
        <f>BY_Demands_Drivers!$G$9*$K28</f>
        <v>12.292346556882487</v>
      </c>
    </row>
    <row r="229" spans="3:8">
      <c r="C229" s="112" t="str">
        <f t="shared" si="9"/>
        <v>Demand</v>
      </c>
      <c r="D229">
        <f>$J$29</f>
        <v>2036</v>
      </c>
      <c r="E229" t="s">
        <v>3</v>
      </c>
      <c r="F229" s="17" t="str">
        <f t="shared" si="10"/>
        <v>IADTF</v>
      </c>
      <c r="G229" s="98">
        <f>BY_Demands_Drivers!$F$9*$K29</f>
        <v>12.881625760915989</v>
      </c>
      <c r="H229" s="98">
        <f>BY_Demands_Drivers!$G$9*$K29</f>
        <v>12.457035035471838</v>
      </c>
    </row>
    <row r="230" spans="3:8">
      <c r="C230" s="112" t="str">
        <f t="shared" si="9"/>
        <v>Demand</v>
      </c>
      <c r="D230">
        <f>$J$30</f>
        <v>2037</v>
      </c>
      <c r="E230" t="s">
        <v>3</v>
      </c>
      <c r="F230" s="17" t="str">
        <f t="shared" si="10"/>
        <v>IADTF</v>
      </c>
      <c r="G230" s="98">
        <f>BY_Demands_Drivers!$F$9*$K30</f>
        <v>13.051927549606615</v>
      </c>
      <c r="H230" s="98">
        <f>BY_Demands_Drivers!$G$9*$K30</f>
        <v>12.621723514061189</v>
      </c>
    </row>
    <row r="231" spans="3:8">
      <c r="C231" s="112" t="str">
        <f t="shared" si="9"/>
        <v>Demand</v>
      </c>
      <c r="D231">
        <f>$J$31</f>
        <v>2038</v>
      </c>
      <c r="E231" t="s">
        <v>3</v>
      </c>
      <c r="F231" s="17" t="str">
        <f t="shared" si="10"/>
        <v>IADTF</v>
      </c>
      <c r="G231" s="98">
        <f>BY_Demands_Drivers!$F$9*$K31</f>
        <v>13.222229338297241</v>
      </c>
      <c r="H231" s="98">
        <f>BY_Demands_Drivers!$G$9*$K31</f>
        <v>12.786411992650541</v>
      </c>
    </row>
    <row r="232" spans="3:8">
      <c r="C232" s="112" t="str">
        <f t="shared" si="9"/>
        <v>Demand</v>
      </c>
      <c r="D232">
        <f>$J$32</f>
        <v>2039</v>
      </c>
      <c r="E232" t="s">
        <v>3</v>
      </c>
      <c r="F232" s="17" t="str">
        <f t="shared" si="10"/>
        <v>IADTF</v>
      </c>
      <c r="G232" s="98">
        <f>BY_Demands_Drivers!$F$9*$K32</f>
        <v>13.392531126987866</v>
      </c>
      <c r="H232" s="98">
        <f>BY_Demands_Drivers!$G$9*$K32</f>
        <v>12.95110047123989</v>
      </c>
    </row>
    <row r="233" spans="3:8">
      <c r="C233" s="112" t="str">
        <f t="shared" si="9"/>
        <v>Demand</v>
      </c>
      <c r="D233">
        <f>$J$33</f>
        <v>2040</v>
      </c>
      <c r="E233" t="s">
        <v>3</v>
      </c>
      <c r="F233" s="17" t="str">
        <f t="shared" si="10"/>
        <v>IADTF</v>
      </c>
      <c r="G233" s="98">
        <f>BY_Demands_Drivers!$F$9*$K33</f>
        <v>13.562832915678491</v>
      </c>
      <c r="H233" s="98">
        <f>BY_Demands_Drivers!$G$9*$K33</f>
        <v>13.115788949829241</v>
      </c>
    </row>
    <row r="234" spans="3:8">
      <c r="C234" s="112" t="str">
        <f t="shared" si="9"/>
        <v>Demand</v>
      </c>
      <c r="D234">
        <f>$J$34</f>
        <v>2041</v>
      </c>
      <c r="E234" t="s">
        <v>3</v>
      </c>
      <c r="F234" s="17" t="str">
        <f t="shared" si="10"/>
        <v>IADTF</v>
      </c>
      <c r="G234" s="98">
        <f>BY_Demands_Drivers!$F$9*$K34</f>
        <v>13.727481526943862</v>
      </c>
      <c r="H234" s="98">
        <f>BY_Demands_Drivers!$G$9*$K34</f>
        <v>13.275010585136915</v>
      </c>
    </row>
    <row r="235" spans="3:8">
      <c r="C235" s="112" t="str">
        <f t="shared" si="9"/>
        <v>Demand</v>
      </c>
      <c r="D235">
        <f>$J$35</f>
        <v>2042</v>
      </c>
      <c r="E235" t="s">
        <v>3</v>
      </c>
      <c r="F235" s="17" t="str">
        <f t="shared" si="10"/>
        <v>IADTF</v>
      </c>
      <c r="G235" s="98">
        <f>BY_Demands_Drivers!$F$9*$K35</f>
        <v>13.892130138209231</v>
      </c>
      <c r="H235" s="98">
        <f>BY_Demands_Drivers!$G$9*$K35</f>
        <v>13.434232220444589</v>
      </c>
    </row>
    <row r="236" spans="3:8">
      <c r="C236" s="112" t="str">
        <f t="shared" si="9"/>
        <v>Demand</v>
      </c>
      <c r="D236">
        <f>$J$36</f>
        <v>2043</v>
      </c>
      <c r="E236" t="s">
        <v>3</v>
      </c>
      <c r="F236" s="17" t="str">
        <f t="shared" si="10"/>
        <v>IADTF</v>
      </c>
      <c r="G236" s="98">
        <f>BY_Demands_Drivers!$F$9*$K36</f>
        <v>14.056778749474599</v>
      </c>
      <c r="H236" s="98">
        <f>BY_Demands_Drivers!$G$9*$K36</f>
        <v>13.593453855752259</v>
      </c>
    </row>
    <row r="237" spans="3:8">
      <c r="C237" s="112" t="str">
        <f t="shared" si="9"/>
        <v>Demand</v>
      </c>
      <c r="D237">
        <f>$J$37</f>
        <v>2044</v>
      </c>
      <c r="E237" t="s">
        <v>3</v>
      </c>
      <c r="F237" s="17" t="str">
        <f t="shared" si="10"/>
        <v>IADTF</v>
      </c>
      <c r="G237" s="98">
        <f>BY_Demands_Drivers!$F$9*$K37</f>
        <v>14.221427360739966</v>
      </c>
      <c r="H237" s="98">
        <f>BY_Demands_Drivers!$G$9*$K37</f>
        <v>13.75267549105993</v>
      </c>
    </row>
    <row r="238" spans="3:8">
      <c r="C238" s="112" t="str">
        <f t="shared" si="9"/>
        <v>Demand</v>
      </c>
      <c r="D238">
        <f>$J$38</f>
        <v>2045</v>
      </c>
      <c r="E238" t="s">
        <v>3</v>
      </c>
      <c r="F238" s="17" t="str">
        <f t="shared" si="10"/>
        <v>IADTF</v>
      </c>
      <c r="G238" s="98">
        <f>BY_Demands_Drivers!$F$9*$K38</f>
        <v>14.386075972005335</v>
      </c>
      <c r="H238" s="98">
        <f>BY_Demands_Drivers!$G$9*$K38</f>
        <v>13.911897126367602</v>
      </c>
    </row>
    <row r="239" spans="3:8">
      <c r="C239" s="112" t="str">
        <f t="shared" si="9"/>
        <v>Demand</v>
      </c>
      <c r="D239">
        <f>$J$39</f>
        <v>2046</v>
      </c>
      <c r="E239" t="s">
        <v>3</v>
      </c>
      <c r="F239" s="17" t="str">
        <f t="shared" si="10"/>
        <v>IADTF</v>
      </c>
      <c r="G239" s="98">
        <f>BY_Demands_Drivers!$F$9*$K39</f>
        <v>14.545202267777345</v>
      </c>
      <c r="H239" s="98">
        <f>BY_Demands_Drivers!$G$9*$K39</f>
        <v>14.065778466990855</v>
      </c>
    </row>
    <row r="240" spans="3:8">
      <c r="C240" s="112" t="str">
        <f t="shared" si="9"/>
        <v>Demand</v>
      </c>
      <c r="D240">
        <f>$J$40</f>
        <v>2047</v>
      </c>
      <c r="E240" t="s">
        <v>3</v>
      </c>
      <c r="F240" s="17" t="str">
        <f t="shared" si="10"/>
        <v>IADTF</v>
      </c>
      <c r="G240" s="98">
        <f>BY_Demands_Drivers!$F$9*$K40</f>
        <v>14.704328563549353</v>
      </c>
      <c r="H240" s="98">
        <f>BY_Demands_Drivers!$G$9*$K40</f>
        <v>14.219659807614107</v>
      </c>
    </row>
    <row r="241" spans="3:8">
      <c r="C241" s="112" t="str">
        <f t="shared" si="9"/>
        <v>Demand</v>
      </c>
      <c r="D241">
        <f>$J$41</f>
        <v>2048</v>
      </c>
      <c r="E241" t="s">
        <v>3</v>
      </c>
      <c r="F241" s="17" t="str">
        <f t="shared" si="10"/>
        <v>IADTF</v>
      </c>
      <c r="G241" s="98">
        <f>BY_Demands_Drivers!$F$9*$K41</f>
        <v>14.863454859321363</v>
      </c>
      <c r="H241" s="98">
        <f>BY_Demands_Drivers!$G$9*$K41</f>
        <v>14.37354114823736</v>
      </c>
    </row>
    <row r="242" spans="3:8">
      <c r="C242" s="112" t="str">
        <f t="shared" si="9"/>
        <v>Demand</v>
      </c>
      <c r="D242">
        <f>$J$42</f>
        <v>2049</v>
      </c>
      <c r="E242" t="s">
        <v>3</v>
      </c>
      <c r="F242" s="17" t="str">
        <f t="shared" si="10"/>
        <v>IADTF</v>
      </c>
      <c r="G242" s="98">
        <f>BY_Demands_Drivers!$F$9*$K42</f>
        <v>15.022581155093373</v>
      </c>
      <c r="H242" s="98">
        <f>BY_Demands_Drivers!$G$9*$K42</f>
        <v>14.527422488860614</v>
      </c>
    </row>
    <row r="243" spans="3:8">
      <c r="C243" s="112" t="str">
        <f t="shared" si="9"/>
        <v>Demand</v>
      </c>
      <c r="D243" s="16">
        <f>$J$43</f>
        <v>2050</v>
      </c>
      <c r="E243" s="16" t="s">
        <v>3</v>
      </c>
      <c r="F243" s="17" t="str">
        <f t="shared" si="10"/>
        <v>IADTF</v>
      </c>
      <c r="G243" s="98">
        <f>BY_Demands_Drivers!$F$9*$K43</f>
        <v>15.181707450865389</v>
      </c>
      <c r="H243" s="98">
        <f>BY_Demands_Drivers!$G$9*$K43</f>
        <v>14.68130382948387</v>
      </c>
    </row>
    <row r="244" spans="3:8">
      <c r="C244" s="112" t="str">
        <f t="shared" si="9"/>
        <v>\I:</v>
      </c>
      <c r="D244">
        <f>$J$4</f>
        <v>2011</v>
      </c>
      <c r="E244" t="s">
        <v>3</v>
      </c>
      <c r="F244" s="18" t="str">
        <f>BY_Demands_Drivers!$H$10</f>
        <v>IADFL</v>
      </c>
      <c r="G244" s="98">
        <f>BY_Demands_Drivers!$F$10*$K4</f>
        <v>0</v>
      </c>
      <c r="H244" s="98">
        <f>BY_Demands_Drivers!$G$10*$K4</f>
        <v>0</v>
      </c>
    </row>
    <row r="245" spans="3:8">
      <c r="C245" s="112" t="str">
        <f t="shared" si="9"/>
        <v>\I:</v>
      </c>
      <c r="D245">
        <f>$J$5</f>
        <v>2012</v>
      </c>
      <c r="E245" t="s">
        <v>3</v>
      </c>
      <c r="F245" s="17" t="str">
        <f>$F$244</f>
        <v>IADFL</v>
      </c>
      <c r="G245" s="98">
        <f>BY_Demands_Drivers!$F$10*$K5</f>
        <v>0</v>
      </c>
      <c r="H245" s="98">
        <f>BY_Demands_Drivers!$G$10*$K5</f>
        <v>0</v>
      </c>
    </row>
    <row r="246" spans="3:8">
      <c r="C246" s="112" t="str">
        <f t="shared" si="9"/>
        <v>\I:</v>
      </c>
      <c r="D246">
        <f>$J$6</f>
        <v>2013</v>
      </c>
      <c r="E246" t="s">
        <v>3</v>
      </c>
      <c r="F246" s="17" t="str">
        <f t="shared" ref="F246:F283" si="11">$F$244</f>
        <v>IADFL</v>
      </c>
      <c r="G246" s="98">
        <f>BY_Demands_Drivers!$F$10*$K6</f>
        <v>0</v>
      </c>
      <c r="H246" s="98">
        <f>BY_Demands_Drivers!$G$10*$K6</f>
        <v>0</v>
      </c>
    </row>
    <row r="247" spans="3:8">
      <c r="C247" s="112" t="str">
        <f t="shared" si="9"/>
        <v>\I:</v>
      </c>
      <c r="D247">
        <f>$J$7</f>
        <v>2014</v>
      </c>
      <c r="E247" t="s">
        <v>3</v>
      </c>
      <c r="F247" s="17" t="str">
        <f t="shared" si="11"/>
        <v>IADFL</v>
      </c>
      <c r="G247" s="98">
        <f>BY_Demands_Drivers!$F$10*$K7</f>
        <v>0</v>
      </c>
      <c r="H247" s="98">
        <f>BY_Demands_Drivers!$G$10*$K7</f>
        <v>0</v>
      </c>
    </row>
    <row r="248" spans="3:8">
      <c r="C248" s="112" t="str">
        <f t="shared" si="9"/>
        <v>Demand</v>
      </c>
      <c r="D248">
        <f>$J$8</f>
        <v>2015</v>
      </c>
      <c r="E248" t="s">
        <v>3</v>
      </c>
      <c r="F248" s="17" t="str">
        <f t="shared" si="11"/>
        <v>IADFL</v>
      </c>
      <c r="G248" s="98">
        <f>BY_Demands_Drivers!$F$10*$K8</f>
        <v>4.8326760556553196E-2</v>
      </c>
      <c r="H248" s="98">
        <f>BY_Demands_Drivers!$G$10*$K8</f>
        <v>4.6733864232447159E-2</v>
      </c>
    </row>
    <row r="249" spans="3:8">
      <c r="C249" s="112" t="str">
        <f t="shared" si="9"/>
        <v>Demand</v>
      </c>
      <c r="D249">
        <f>$J$9</f>
        <v>2016</v>
      </c>
      <c r="E249" t="s">
        <v>3</v>
      </c>
      <c r="F249" s="17" t="str">
        <f t="shared" si="11"/>
        <v>IADFL</v>
      </c>
      <c r="G249" s="98">
        <f>BY_Demands_Drivers!$F$10*$K9</f>
        <v>4.9482164596891628E-2</v>
      </c>
      <c r="H249" s="98">
        <f>BY_Demands_Drivers!$G$10*$K9</f>
        <v>4.7851185048759876E-2</v>
      </c>
    </row>
    <row r="250" spans="3:8">
      <c r="C250" s="112" t="str">
        <f t="shared" si="9"/>
        <v>Demand</v>
      </c>
      <c r="D250">
        <f>$J$10</f>
        <v>2017</v>
      </c>
      <c r="E250" t="s">
        <v>3</v>
      </c>
      <c r="F250" s="17" t="str">
        <f t="shared" si="11"/>
        <v>IADFL</v>
      </c>
      <c r="G250" s="98">
        <f>BY_Demands_Drivers!$F$10*$K10</f>
        <v>5.0637568637230054E-2</v>
      </c>
      <c r="H250" s="98">
        <f>BY_Demands_Drivers!$G$10*$K10</f>
        <v>4.8968505865072585E-2</v>
      </c>
    </row>
    <row r="251" spans="3:8">
      <c r="C251" s="112" t="str">
        <f t="shared" si="9"/>
        <v>Demand</v>
      </c>
      <c r="D251">
        <f>$J$11</f>
        <v>2018</v>
      </c>
      <c r="E251" t="s">
        <v>3</v>
      </c>
      <c r="F251" s="17" t="str">
        <f t="shared" si="11"/>
        <v>IADFL</v>
      </c>
      <c r="G251" s="98">
        <f>BY_Demands_Drivers!$F$10*$K11</f>
        <v>5.1792972677568487E-2</v>
      </c>
      <c r="H251" s="98">
        <f>BY_Demands_Drivers!$G$10*$K11</f>
        <v>5.0085826681385302E-2</v>
      </c>
    </row>
    <row r="252" spans="3:8">
      <c r="C252" s="112" t="str">
        <f t="shared" si="9"/>
        <v>Demand</v>
      </c>
      <c r="D252">
        <f>$J$12</f>
        <v>2019</v>
      </c>
      <c r="E252" t="s">
        <v>3</v>
      </c>
      <c r="F252" s="17" t="str">
        <f t="shared" si="11"/>
        <v>IADFL</v>
      </c>
      <c r="G252" s="98">
        <f>BY_Demands_Drivers!$F$10*$K12</f>
        <v>5.6226728206890432E-2</v>
      </c>
      <c r="H252" s="98">
        <f>BY_Demands_Drivers!$G$10*$K12</f>
        <v>5.4373441381003237E-2</v>
      </c>
    </row>
    <row r="253" spans="3:8">
      <c r="C253" s="112" t="str">
        <f t="shared" si="9"/>
        <v>Demand</v>
      </c>
      <c r="D253">
        <f>$J$13</f>
        <v>2020</v>
      </c>
      <c r="E253" t="s">
        <v>3</v>
      </c>
      <c r="F253" s="17" t="str">
        <f t="shared" si="11"/>
        <v>IADFL</v>
      </c>
      <c r="G253" s="98">
        <f>BY_Demands_Drivers!$F$10*$K13</f>
        <v>5.7925138971229063E-2</v>
      </c>
      <c r="H253" s="98">
        <f>BY_Demands_Drivers!$G$10*$K13</f>
        <v>5.6015870899502489E-2</v>
      </c>
    </row>
    <row r="254" spans="3:8">
      <c r="C254" s="112" t="str">
        <f t="shared" si="9"/>
        <v>Demand</v>
      </c>
      <c r="D254">
        <f>$J$14</f>
        <v>2021</v>
      </c>
      <c r="E254" t="s">
        <v>3</v>
      </c>
      <c r="F254" s="17" t="str">
        <f t="shared" si="11"/>
        <v>IADFL</v>
      </c>
      <c r="G254" s="98">
        <f>BY_Demands_Drivers!$F$10*$K14</f>
        <v>5.9056306742579549E-2</v>
      </c>
      <c r="H254" s="98">
        <f>BY_Demands_Drivers!$G$10*$K14</f>
        <v>5.7109754297471012E-2</v>
      </c>
    </row>
    <row r="255" spans="3:8">
      <c r="C255" s="112" t="str">
        <f t="shared" si="9"/>
        <v>Demand</v>
      </c>
      <c r="D255">
        <f>$J$15</f>
        <v>2022</v>
      </c>
      <c r="E255" t="s">
        <v>3</v>
      </c>
      <c r="F255" s="17" t="str">
        <f t="shared" si="11"/>
        <v>IADFL</v>
      </c>
      <c r="G255" s="98">
        <f>BY_Demands_Drivers!$F$10*$K15</f>
        <v>6.0187474513930049E-2</v>
      </c>
      <c r="H255" s="98">
        <f>BY_Demands_Drivers!$G$10*$K15</f>
        <v>5.8203637695439542E-2</v>
      </c>
    </row>
    <row r="256" spans="3:8">
      <c r="C256" s="112" t="str">
        <f t="shared" si="9"/>
        <v>Demand</v>
      </c>
      <c r="D256">
        <f>$J$16</f>
        <v>2023</v>
      </c>
      <c r="E256" t="s">
        <v>3</v>
      </c>
      <c r="F256" s="17" t="str">
        <f t="shared" si="11"/>
        <v>IADFL</v>
      </c>
      <c r="G256" s="98">
        <f>BY_Demands_Drivers!$F$10*$K16</f>
        <v>6.1318642285280542E-2</v>
      </c>
      <c r="H256" s="98">
        <f>BY_Demands_Drivers!$G$10*$K16</f>
        <v>5.9297521093408072E-2</v>
      </c>
    </row>
    <row r="257" spans="3:8">
      <c r="C257" s="112" t="str">
        <f t="shared" si="9"/>
        <v>Demand</v>
      </c>
      <c r="D257">
        <f>$J$17</f>
        <v>2024</v>
      </c>
      <c r="E257" t="s">
        <v>3</v>
      </c>
      <c r="F257" s="17" t="str">
        <f t="shared" si="11"/>
        <v>IADFL</v>
      </c>
      <c r="G257" s="98">
        <f>BY_Demands_Drivers!$F$10*$K17</f>
        <v>6.2449810056631042E-2</v>
      </c>
      <c r="H257" s="98">
        <f>BY_Demands_Drivers!$G$10*$K17</f>
        <v>6.0391404491376602E-2</v>
      </c>
    </row>
    <row r="258" spans="3:8">
      <c r="C258" s="112" t="str">
        <f t="shared" si="9"/>
        <v>Demand</v>
      </c>
      <c r="D258">
        <f>$J$18</f>
        <v>2025</v>
      </c>
      <c r="E258" t="s">
        <v>3</v>
      </c>
      <c r="F258" s="17" t="str">
        <f t="shared" si="11"/>
        <v>IADFL</v>
      </c>
      <c r="G258" s="98">
        <f>BY_Demands_Drivers!$F$10*$K18</f>
        <v>6.3580977827981527E-2</v>
      </c>
      <c r="H258" s="98">
        <f>BY_Demands_Drivers!$G$10*$K18</f>
        <v>6.1485287889345125E-2</v>
      </c>
    </row>
    <row r="259" spans="3:8">
      <c r="C259" s="112" t="str">
        <f t="shared" si="9"/>
        <v>Demand</v>
      </c>
      <c r="D259">
        <f>$J$19</f>
        <v>2026</v>
      </c>
      <c r="E259" t="s">
        <v>3</v>
      </c>
      <c r="F259" s="17" t="str">
        <f t="shared" si="11"/>
        <v>IADFL</v>
      </c>
      <c r="G259" s="98">
        <f>BY_Demands_Drivers!$F$10*$K19</f>
        <v>6.4681735660161929E-2</v>
      </c>
      <c r="H259" s="98">
        <f>BY_Demands_Drivers!$G$10*$K19</f>
        <v>6.2549763688870774E-2</v>
      </c>
    </row>
    <row r="260" spans="3:8">
      <c r="C260" s="112" t="str">
        <f t="shared" ref="C260:C283" si="12">IF(SUM(G260:H260)&gt;0,"Demand","\I:")</f>
        <v>Demand</v>
      </c>
      <c r="D260">
        <f>$J$20</f>
        <v>2027</v>
      </c>
      <c r="E260" t="s">
        <v>3</v>
      </c>
      <c r="F260" s="17" t="str">
        <f t="shared" si="11"/>
        <v>IADFL</v>
      </c>
      <c r="G260" s="98">
        <f>BY_Demands_Drivers!$F$10*$K20</f>
        <v>6.5782493492342303E-2</v>
      </c>
      <c r="H260" s="98">
        <f>BY_Demands_Drivers!$G$10*$K20</f>
        <v>6.361423948839641E-2</v>
      </c>
    </row>
    <row r="261" spans="3:8">
      <c r="C261" s="112" t="str">
        <f t="shared" si="12"/>
        <v>Demand</v>
      </c>
      <c r="D261">
        <f>$J$21</f>
        <v>2028</v>
      </c>
      <c r="E261" t="s">
        <v>3</v>
      </c>
      <c r="F261" s="17" t="str">
        <f t="shared" si="11"/>
        <v>IADFL</v>
      </c>
      <c r="G261" s="98">
        <f>BY_Demands_Drivers!$F$10*$K21</f>
        <v>6.6883251324522719E-2</v>
      </c>
      <c r="H261" s="98">
        <f>BY_Demands_Drivers!$G$10*$K21</f>
        <v>6.4678715287922073E-2</v>
      </c>
    </row>
    <row r="262" spans="3:8">
      <c r="C262" s="112" t="str">
        <f t="shared" si="12"/>
        <v>Demand</v>
      </c>
      <c r="D262">
        <f>$J$22</f>
        <v>2029</v>
      </c>
      <c r="E262" t="s">
        <v>3</v>
      </c>
      <c r="F262" s="17" t="str">
        <f t="shared" si="11"/>
        <v>IADFL</v>
      </c>
      <c r="G262" s="98">
        <f>BY_Demands_Drivers!$F$10*$K22</f>
        <v>6.7984009156703107E-2</v>
      </c>
      <c r="H262" s="98">
        <f>BY_Demands_Drivers!$G$10*$K22</f>
        <v>6.5743191087447708E-2</v>
      </c>
    </row>
    <row r="263" spans="3:8">
      <c r="C263" s="112" t="str">
        <f t="shared" si="12"/>
        <v>Demand</v>
      </c>
      <c r="D263">
        <f>$J$23</f>
        <v>2030</v>
      </c>
      <c r="E263" t="s">
        <v>3</v>
      </c>
      <c r="F263" s="17" t="str">
        <f t="shared" si="11"/>
        <v>IADFL</v>
      </c>
      <c r="G263" s="98">
        <f>BY_Demands_Drivers!$F$10*$K23</f>
        <v>6.9084766988883453E-2</v>
      </c>
      <c r="H263" s="98">
        <f>BY_Demands_Drivers!$G$10*$K23</f>
        <v>6.6807666886973316E-2</v>
      </c>
    </row>
    <row r="264" spans="3:8">
      <c r="C264" s="112" t="str">
        <f t="shared" si="12"/>
        <v>Demand</v>
      </c>
      <c r="D264">
        <f>$J$24</f>
        <v>2031</v>
      </c>
      <c r="E264" t="s">
        <v>3</v>
      </c>
      <c r="F264" s="17" t="str">
        <f t="shared" si="11"/>
        <v>IADFL</v>
      </c>
      <c r="G264" s="98">
        <f>BY_Demands_Drivers!$F$10*$K24</f>
        <v>7.0300884724994045E-2</v>
      </c>
      <c r="H264" s="98">
        <f>BY_Demands_Drivers!$G$10*$K24</f>
        <v>6.7983700217482915E-2</v>
      </c>
    </row>
    <row r="265" spans="3:8">
      <c r="C265" s="112" t="str">
        <f t="shared" si="12"/>
        <v>Demand</v>
      </c>
      <c r="D265">
        <f>$J$25</f>
        <v>2032</v>
      </c>
      <c r="E265" t="s">
        <v>3</v>
      </c>
      <c r="F265" s="17" t="str">
        <f t="shared" si="11"/>
        <v>IADFL</v>
      </c>
      <c r="G265" s="98">
        <f>BY_Demands_Drivers!$F$10*$K25</f>
        <v>7.1517002461104623E-2</v>
      </c>
      <c r="H265" s="98">
        <f>BY_Demands_Drivers!$G$10*$K25</f>
        <v>6.91597335479925E-2</v>
      </c>
    </row>
    <row r="266" spans="3:8">
      <c r="C266" s="112" t="str">
        <f t="shared" si="12"/>
        <v>Demand</v>
      </c>
      <c r="D266">
        <f>$J$26</f>
        <v>2033</v>
      </c>
      <c r="E266" t="s">
        <v>3</v>
      </c>
      <c r="F266" s="17" t="str">
        <f t="shared" si="11"/>
        <v>IADFL</v>
      </c>
      <c r="G266" s="98">
        <f>BY_Demands_Drivers!$F$10*$K26</f>
        <v>7.2733120197215201E-2</v>
      </c>
      <c r="H266" s="98">
        <f>BY_Demands_Drivers!$G$10*$K26</f>
        <v>7.0335766878502098E-2</v>
      </c>
    </row>
    <row r="267" spans="3:8">
      <c r="C267" s="112" t="str">
        <f t="shared" si="12"/>
        <v>Demand</v>
      </c>
      <c r="D267">
        <f>$J$27</f>
        <v>2034</v>
      </c>
      <c r="E267" t="s">
        <v>3</v>
      </c>
      <c r="F267" s="17" t="str">
        <f t="shared" si="11"/>
        <v>IADFL</v>
      </c>
      <c r="G267" s="98">
        <f>BY_Demands_Drivers!$F$10*$K27</f>
        <v>7.3949237933325779E-2</v>
      </c>
      <c r="H267" s="98">
        <f>BY_Demands_Drivers!$G$10*$K27</f>
        <v>7.1511800209011683E-2</v>
      </c>
    </row>
    <row r="268" spans="3:8">
      <c r="C268" s="112" t="str">
        <f t="shared" si="12"/>
        <v>Demand</v>
      </c>
      <c r="D268">
        <f>$J$28</f>
        <v>2035</v>
      </c>
      <c r="E268" t="s">
        <v>3</v>
      </c>
      <c r="F268" s="17" t="str">
        <f t="shared" si="11"/>
        <v>IADFL</v>
      </c>
      <c r="G268" s="98">
        <f>BY_Demands_Drivers!$F$10*$K28</f>
        <v>7.5165355669436371E-2</v>
      </c>
      <c r="H268" s="98">
        <f>BY_Demands_Drivers!$G$10*$K28</f>
        <v>7.2687833539521282E-2</v>
      </c>
    </row>
    <row r="269" spans="3:8">
      <c r="C269" s="112" t="str">
        <f t="shared" si="12"/>
        <v>Demand</v>
      </c>
      <c r="D269">
        <f>$J$29</f>
        <v>2036</v>
      </c>
      <c r="E269" t="s">
        <v>3</v>
      </c>
      <c r="F269" s="17" t="str">
        <f t="shared" si="11"/>
        <v>IADFL</v>
      </c>
      <c r="G269" s="98">
        <f>BY_Demands_Drivers!$F$10*$K29</f>
        <v>7.6172394318285402E-2</v>
      </c>
      <c r="H269" s="98">
        <f>BY_Demands_Drivers!$G$10*$K29</f>
        <v>7.3661679229779439E-2</v>
      </c>
    </row>
    <row r="270" spans="3:8">
      <c r="C270" s="112" t="str">
        <f t="shared" si="12"/>
        <v>Demand</v>
      </c>
      <c r="D270">
        <f>$J$30</f>
        <v>2037</v>
      </c>
      <c r="E270" t="s">
        <v>3</v>
      </c>
      <c r="F270" s="17" t="str">
        <f t="shared" si="11"/>
        <v>IADFL</v>
      </c>
      <c r="G270" s="98">
        <f>BY_Demands_Drivers!$F$10*$K30</f>
        <v>7.7179432967134434E-2</v>
      </c>
      <c r="H270" s="98">
        <f>BY_Demands_Drivers!$G$10*$K30</f>
        <v>7.463552492003761E-2</v>
      </c>
    </row>
    <row r="271" spans="3:8">
      <c r="C271" s="112" t="str">
        <f t="shared" si="12"/>
        <v>Demand</v>
      </c>
      <c r="D271">
        <f>$J$31</f>
        <v>2038</v>
      </c>
      <c r="E271" t="s">
        <v>3</v>
      </c>
      <c r="F271" s="17" t="str">
        <f t="shared" si="11"/>
        <v>IADFL</v>
      </c>
      <c r="G271" s="98">
        <f>BY_Demands_Drivers!$F$10*$K31</f>
        <v>7.8186471615983452E-2</v>
      </c>
      <c r="H271" s="98">
        <f>BY_Demands_Drivers!$G$10*$K31</f>
        <v>7.5609370610295781E-2</v>
      </c>
    </row>
    <row r="272" spans="3:8">
      <c r="C272" s="112" t="str">
        <f t="shared" si="12"/>
        <v>Demand</v>
      </c>
      <c r="D272">
        <f>$J$32</f>
        <v>2039</v>
      </c>
      <c r="E272" t="s">
        <v>3</v>
      </c>
      <c r="F272" s="17" t="str">
        <f t="shared" si="11"/>
        <v>IADFL</v>
      </c>
      <c r="G272" s="98">
        <f>BY_Demands_Drivers!$F$10*$K32</f>
        <v>7.9193510264832484E-2</v>
      </c>
      <c r="H272" s="98">
        <f>BY_Demands_Drivers!$G$10*$K32</f>
        <v>7.6583216300553938E-2</v>
      </c>
    </row>
    <row r="273" spans="3:8">
      <c r="C273" s="112" t="str">
        <f t="shared" si="12"/>
        <v>Demand</v>
      </c>
      <c r="D273">
        <f>$J$33</f>
        <v>2040</v>
      </c>
      <c r="E273" t="s">
        <v>3</v>
      </c>
      <c r="F273" s="17" t="str">
        <f t="shared" si="11"/>
        <v>IADFL</v>
      </c>
      <c r="G273" s="98">
        <f>BY_Demands_Drivers!$F$10*$K33</f>
        <v>8.0200548913681502E-2</v>
      </c>
      <c r="H273" s="98">
        <f>BY_Demands_Drivers!$G$10*$K33</f>
        <v>7.7557061990812096E-2</v>
      </c>
    </row>
    <row r="274" spans="3:8">
      <c r="C274" s="112" t="str">
        <f t="shared" si="12"/>
        <v>Demand</v>
      </c>
      <c r="D274">
        <f>$J$34</f>
        <v>2041</v>
      </c>
      <c r="E274" t="s">
        <v>3</v>
      </c>
      <c r="F274" s="17" t="str">
        <f t="shared" si="11"/>
        <v>IADFL</v>
      </c>
      <c r="G274" s="98">
        <f>BY_Demands_Drivers!$F$10*$K34</f>
        <v>8.1174158858112314E-2</v>
      </c>
      <c r="H274" s="98">
        <f>BY_Demands_Drivers!$G$10*$K34</f>
        <v>7.8498580818773755E-2</v>
      </c>
    </row>
    <row r="275" spans="3:8">
      <c r="C275" s="112" t="str">
        <f t="shared" si="12"/>
        <v>Demand</v>
      </c>
      <c r="D275">
        <f>$J$35</f>
        <v>2042</v>
      </c>
      <c r="E275" t="s">
        <v>3</v>
      </c>
      <c r="F275" s="17" t="str">
        <f t="shared" si="11"/>
        <v>IADFL</v>
      </c>
      <c r="G275" s="98">
        <f>BY_Demands_Drivers!$F$10*$K35</f>
        <v>8.2147768802543111E-2</v>
      </c>
      <c r="H275" s="98">
        <f>BY_Demands_Drivers!$G$10*$K35</f>
        <v>7.9440099646735401E-2</v>
      </c>
    </row>
    <row r="276" spans="3:8">
      <c r="C276" s="112" t="str">
        <f t="shared" si="12"/>
        <v>Demand</v>
      </c>
      <c r="D276">
        <f>$J$36</f>
        <v>2043</v>
      </c>
      <c r="E276" t="s">
        <v>3</v>
      </c>
      <c r="F276" s="17" t="str">
        <f t="shared" si="11"/>
        <v>IADFL</v>
      </c>
      <c r="G276" s="98">
        <f>BY_Demands_Drivers!$F$10*$K36</f>
        <v>8.3121378746973909E-2</v>
      </c>
      <c r="H276" s="98">
        <f>BY_Demands_Drivers!$G$10*$K36</f>
        <v>8.0381618474697061E-2</v>
      </c>
    </row>
    <row r="277" spans="3:8">
      <c r="C277" s="112" t="str">
        <f t="shared" si="12"/>
        <v>Demand</v>
      </c>
      <c r="D277">
        <f>$J$37</f>
        <v>2044</v>
      </c>
      <c r="E277" t="s">
        <v>3</v>
      </c>
      <c r="F277" s="17" t="str">
        <f t="shared" si="11"/>
        <v>IADFL</v>
      </c>
      <c r="G277" s="98">
        <f>BY_Demands_Drivers!$F$10*$K37</f>
        <v>8.4094988691404693E-2</v>
      </c>
      <c r="H277" s="98">
        <f>BY_Demands_Drivers!$G$10*$K37</f>
        <v>8.1323137302658707E-2</v>
      </c>
    </row>
    <row r="278" spans="3:8">
      <c r="C278" s="112" t="str">
        <f t="shared" si="12"/>
        <v>Demand</v>
      </c>
      <c r="D278">
        <f>$J$38</f>
        <v>2045</v>
      </c>
      <c r="E278" t="s">
        <v>3</v>
      </c>
      <c r="F278" s="17" t="str">
        <f t="shared" si="11"/>
        <v>IADFL</v>
      </c>
      <c r="G278" s="98">
        <f>BY_Demands_Drivers!$F$10*$K38</f>
        <v>8.5068598635835491E-2</v>
      </c>
      <c r="H278" s="98">
        <f>BY_Demands_Drivers!$G$10*$K38</f>
        <v>8.2264656130620353E-2</v>
      </c>
    </row>
    <row r="279" spans="3:8">
      <c r="C279" s="112" t="str">
        <f t="shared" si="12"/>
        <v>Demand</v>
      </c>
      <c r="D279">
        <f>$J$39</f>
        <v>2046</v>
      </c>
      <c r="E279" t="s">
        <v>3</v>
      </c>
      <c r="F279" s="17" t="str">
        <f t="shared" si="11"/>
        <v>IADFL</v>
      </c>
      <c r="G279" s="98">
        <f>BY_Demands_Drivers!$F$10*$K39</f>
        <v>8.6009553696393917E-2</v>
      </c>
      <c r="H279" s="98">
        <f>BY_Demands_Drivers!$G$10*$K39</f>
        <v>8.3174596410964849E-2</v>
      </c>
    </row>
    <row r="280" spans="3:8">
      <c r="C280" s="112" t="str">
        <f t="shared" si="12"/>
        <v>Demand</v>
      </c>
      <c r="D280">
        <f>$J$40</f>
        <v>2047</v>
      </c>
      <c r="E280" t="s">
        <v>3</v>
      </c>
      <c r="F280" s="17" t="str">
        <f t="shared" si="11"/>
        <v>IADFL</v>
      </c>
      <c r="G280" s="98">
        <f>BY_Demands_Drivers!$F$10*$K40</f>
        <v>8.695050875695233E-2</v>
      </c>
      <c r="H280" s="98">
        <f>BY_Demands_Drivers!$G$10*$K40</f>
        <v>8.4084536691309331E-2</v>
      </c>
    </row>
    <row r="281" spans="3:8">
      <c r="C281" s="112" t="str">
        <f t="shared" si="12"/>
        <v>Demand</v>
      </c>
      <c r="D281">
        <f>$J$41</f>
        <v>2048</v>
      </c>
      <c r="E281" t="s">
        <v>3</v>
      </c>
      <c r="F281" s="17" t="str">
        <f t="shared" si="11"/>
        <v>IADFL</v>
      </c>
      <c r="G281" s="98">
        <f>BY_Demands_Drivers!$F$10*$K41</f>
        <v>8.7891463817510757E-2</v>
      </c>
      <c r="H281" s="98">
        <f>BY_Demands_Drivers!$G$10*$K41</f>
        <v>8.499447697165384E-2</v>
      </c>
    </row>
    <row r="282" spans="3:8">
      <c r="C282" s="112" t="str">
        <f t="shared" si="12"/>
        <v>Demand</v>
      </c>
      <c r="D282">
        <f>$J$42</f>
        <v>2049</v>
      </c>
      <c r="E282" t="s">
        <v>3</v>
      </c>
      <c r="F282" s="17" t="str">
        <f t="shared" si="11"/>
        <v>IADFL</v>
      </c>
      <c r="G282" s="98">
        <f>BY_Demands_Drivers!$F$10*$K42</f>
        <v>8.8832418878069183E-2</v>
      </c>
      <c r="H282" s="98">
        <f>BY_Demands_Drivers!$G$10*$K42</f>
        <v>8.5904417251998336E-2</v>
      </c>
    </row>
    <row r="283" spans="3:8">
      <c r="C283" s="112" t="str">
        <f t="shared" si="12"/>
        <v>Demand</v>
      </c>
      <c r="D283" s="16">
        <f>$J$43</f>
        <v>2050</v>
      </c>
      <c r="E283" s="16" t="s">
        <v>3</v>
      </c>
      <c r="F283" s="17" t="str">
        <f t="shared" si="11"/>
        <v>IADFL</v>
      </c>
      <c r="G283" s="98">
        <f>BY_Demands_Drivers!$F$10*$K43</f>
        <v>8.9773373938627637E-2</v>
      </c>
      <c r="H283" s="98">
        <f>BY_Demands_Drivers!$G$10*$K43</f>
        <v>8.6814357532342859E-2</v>
      </c>
    </row>
  </sheetData>
  <mergeCells count="5">
    <mergeCell ref="T26:U26"/>
    <mergeCell ref="V26:W26"/>
    <mergeCell ref="X26:Y26"/>
    <mergeCell ref="Z26:AA26"/>
    <mergeCell ref="AB26:AC26"/>
  </mergeCells>
  <pageMargins left="0.7" right="0.7" top="0.75" bottom="0.75" header="0.3" footer="0.3"/>
  <pageSetup paperSize="9" orientation="portrait" horizontalDpi="0" verticalDpi="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C2:K283"/>
  <sheetViews>
    <sheetView zoomScale="70" zoomScaleNormal="70" workbookViewId="0">
      <selection activeCell="P16" sqref="P16"/>
    </sheetView>
  </sheetViews>
  <sheetFormatPr defaultRowHeight="14.4"/>
  <cols>
    <col min="1" max="1" width="4.109375" customWidth="1"/>
    <col min="3" max="3" width="11.44140625" bestFit="1" customWidth="1"/>
    <col min="4" max="4" width="11.77734375" customWidth="1"/>
    <col min="5" max="5" width="9.44140625" bestFit="1" customWidth="1"/>
    <col min="6" max="6" width="12.109375" customWidth="1"/>
    <col min="7" max="8" width="12.5546875" bestFit="1" customWidth="1"/>
    <col min="10" max="10" width="9.44140625" customWidth="1"/>
    <col min="11" max="11" width="7.21875" bestFit="1" customWidth="1"/>
  </cols>
  <sheetData>
    <row r="2" spans="3:11">
      <c r="C2" s="1" t="s">
        <v>19</v>
      </c>
      <c r="E2" s="2"/>
    </row>
    <row r="3" spans="3:11" ht="15" thickBot="1">
      <c r="C3" s="3" t="s">
        <v>2</v>
      </c>
      <c r="D3" s="3" t="s">
        <v>0</v>
      </c>
      <c r="E3" s="15" t="s">
        <v>4</v>
      </c>
      <c r="F3" s="15" t="s">
        <v>1</v>
      </c>
      <c r="G3" s="4" t="s">
        <v>239</v>
      </c>
      <c r="H3" s="4" t="s">
        <v>240</v>
      </c>
      <c r="K3" s="11" t="s">
        <v>18</v>
      </c>
    </row>
    <row r="4" spans="3:11" ht="15.75" customHeight="1">
      <c r="C4" s="112" t="str">
        <f t="shared" ref="C4:C67" si="0">IF(SUM(G4:H4)&gt;0,"Demand","\I:")</f>
        <v>\I:</v>
      </c>
      <c r="D4">
        <f>$J$4</f>
        <v>2011</v>
      </c>
      <c r="E4" t="s">
        <v>3</v>
      </c>
      <c r="F4" t="str">
        <f>BY_Demands_Drivers!$H$11</f>
        <v>IFDMT</v>
      </c>
      <c r="G4" s="19">
        <f>BY_Demands_Drivers!$F$11*$K4</f>
        <v>0</v>
      </c>
      <c r="H4" s="19">
        <f>BY_Demands_Drivers!$G$11*$K4</f>
        <v>0</v>
      </c>
      <c r="J4" s="11">
        <f>BY_Demands_Drivers!V4</f>
        <v>2011</v>
      </c>
      <c r="K4">
        <f>BY_Demands_Drivers!V6</f>
        <v>0</v>
      </c>
    </row>
    <row r="5" spans="3:11" ht="15.75" customHeight="1">
      <c r="C5" s="112" t="str">
        <f t="shared" si="0"/>
        <v>\I:</v>
      </c>
      <c r="D5">
        <f>$J$5</f>
        <v>2012</v>
      </c>
      <c r="E5" t="s">
        <v>3</v>
      </c>
      <c r="F5" t="str">
        <f>$F$4</f>
        <v>IFDMT</v>
      </c>
      <c r="G5" s="92">
        <f>BY_Demands_Drivers!$F$11*$K5</f>
        <v>0</v>
      </c>
      <c r="H5" s="92">
        <f>BY_Demands_Drivers!$G$11*$K5</f>
        <v>0</v>
      </c>
      <c r="J5" s="11">
        <f>BY_Demands_Drivers!W4</f>
        <v>2012</v>
      </c>
      <c r="K5">
        <f>BY_Demands_Drivers!W6</f>
        <v>0</v>
      </c>
    </row>
    <row r="6" spans="3:11" ht="15.75" customHeight="1">
      <c r="C6" s="112" t="str">
        <f t="shared" si="0"/>
        <v>\I:</v>
      </c>
      <c r="D6">
        <f>$J$6</f>
        <v>2013</v>
      </c>
      <c r="E6" t="s">
        <v>3</v>
      </c>
      <c r="F6" t="str">
        <f t="shared" ref="F6:F43" si="1">$F$4</f>
        <v>IFDMT</v>
      </c>
      <c r="G6" s="92">
        <f>BY_Demands_Drivers!$F$11*$K6</f>
        <v>0</v>
      </c>
      <c r="H6" s="92">
        <f>BY_Demands_Drivers!$G$11*$K6</f>
        <v>0</v>
      </c>
      <c r="J6" s="11">
        <f>BY_Demands_Drivers!X4</f>
        <v>2013</v>
      </c>
      <c r="K6">
        <f>BY_Demands_Drivers!X6</f>
        <v>0</v>
      </c>
    </row>
    <row r="7" spans="3:11" ht="15.75" customHeight="1">
      <c r="C7" s="112" t="str">
        <f t="shared" si="0"/>
        <v>\I:</v>
      </c>
      <c r="D7">
        <f>$J$7</f>
        <v>2014</v>
      </c>
      <c r="E7" t="s">
        <v>3</v>
      </c>
      <c r="F7" t="str">
        <f t="shared" si="1"/>
        <v>IFDMT</v>
      </c>
      <c r="G7" s="92">
        <f>BY_Demands_Drivers!$F$11*$K7</f>
        <v>0</v>
      </c>
      <c r="H7" s="92">
        <f>BY_Demands_Drivers!$G$11*$K7</f>
        <v>0</v>
      </c>
      <c r="J7" s="11">
        <f>BY_Demands_Drivers!Y4</f>
        <v>2014</v>
      </c>
      <c r="K7">
        <f>BY_Demands_Drivers!Y6</f>
        <v>0</v>
      </c>
    </row>
    <row r="8" spans="3:11" ht="15.75" customHeight="1">
      <c r="C8" s="112" t="str">
        <f t="shared" si="0"/>
        <v>Demand</v>
      </c>
      <c r="D8">
        <f>$J$8</f>
        <v>2015</v>
      </c>
      <c r="E8" t="s">
        <v>3</v>
      </c>
      <c r="F8" t="str">
        <f t="shared" si="1"/>
        <v>IFDMT</v>
      </c>
      <c r="G8" s="92">
        <f>BY_Demands_Drivers!$F$11*$K8</f>
        <v>2.6878185192990371</v>
      </c>
      <c r="H8" s="92">
        <f>BY_Demands_Drivers!$G$11*$K8</f>
        <v>0.81151037550384642</v>
      </c>
      <c r="J8" s="11">
        <f>BY_Demands_Drivers!Z4</f>
        <v>2015</v>
      </c>
      <c r="K8">
        <f>BY_Demands_Drivers!Z6</f>
        <v>0.98070267322591576</v>
      </c>
    </row>
    <row r="9" spans="3:11" ht="15.75" customHeight="1">
      <c r="C9" s="112" t="str">
        <f t="shared" si="0"/>
        <v>Demand</v>
      </c>
      <c r="D9">
        <f>$J$9</f>
        <v>2016</v>
      </c>
      <c r="E9" t="s">
        <v>3</v>
      </c>
      <c r="F9" t="str">
        <f t="shared" si="1"/>
        <v>IFDMT</v>
      </c>
      <c r="G9" s="92">
        <f>BY_Demands_Drivers!$F$11*$K9</f>
        <v>2.7801659803558763</v>
      </c>
      <c r="H9" s="92">
        <f>BY_Demands_Drivers!$G$11*$K9</f>
        <v>0.83939206552903689</v>
      </c>
      <c r="J9" s="11">
        <f>BY_Demands_Drivers!AA4</f>
        <v>2016</v>
      </c>
      <c r="K9">
        <f>BY_Demands_Drivers!AA6</f>
        <v>1.0143974339673094</v>
      </c>
    </row>
    <row r="10" spans="3:11" ht="15.75" customHeight="1">
      <c r="C10" s="112" t="str">
        <f t="shared" si="0"/>
        <v>Demand</v>
      </c>
      <c r="D10">
        <f>$J$10</f>
        <v>2017</v>
      </c>
      <c r="E10" t="s">
        <v>3</v>
      </c>
      <c r="F10" t="str">
        <f t="shared" si="1"/>
        <v>IFDMT</v>
      </c>
      <c r="G10" s="92">
        <f>BY_Demands_Drivers!$F$11*$K10</f>
        <v>2.8725134414127154</v>
      </c>
      <c r="H10" s="92">
        <f>BY_Demands_Drivers!$G$11*$K10</f>
        <v>0.86727375555422737</v>
      </c>
      <c r="J10" s="11">
        <f>BY_Demands_Drivers!AB4</f>
        <v>2017</v>
      </c>
      <c r="K10">
        <f>BY_Demands_Drivers!AB6</f>
        <v>1.0480921947087032</v>
      </c>
    </row>
    <row r="11" spans="3:11" ht="15.75" customHeight="1">
      <c r="C11" s="112" t="str">
        <f t="shared" si="0"/>
        <v>Demand</v>
      </c>
      <c r="D11">
        <f>$J$11</f>
        <v>2018</v>
      </c>
      <c r="E11" t="s">
        <v>3</v>
      </c>
      <c r="F11" t="str">
        <f t="shared" si="1"/>
        <v>IFDMT</v>
      </c>
      <c r="G11" s="92">
        <f>BY_Demands_Drivers!$F$11*$K11</f>
        <v>2.9648609024695545</v>
      </c>
      <c r="H11" s="92">
        <f>BY_Demands_Drivers!$G$11*$K11</f>
        <v>0.89515544557941795</v>
      </c>
      <c r="J11" s="11">
        <f>BY_Demands_Drivers!AC4</f>
        <v>2018</v>
      </c>
      <c r="K11">
        <f>BY_Demands_Drivers!AC6</f>
        <v>1.081786955450097</v>
      </c>
    </row>
    <row r="12" spans="3:11" ht="15.75" customHeight="1">
      <c r="C12" s="112" t="str">
        <f t="shared" si="0"/>
        <v>Demand</v>
      </c>
      <c r="D12">
        <f>$J$12</f>
        <v>2019</v>
      </c>
      <c r="E12" t="s">
        <v>3</v>
      </c>
      <c r="F12" t="str">
        <f t="shared" si="1"/>
        <v>IFDMT</v>
      </c>
      <c r="G12" s="92">
        <f>BY_Demands_Drivers!$F$11*$K12</f>
        <v>3.0572083635263931</v>
      </c>
      <c r="H12" s="92">
        <f>BY_Demands_Drivers!$G$11*$K12</f>
        <v>0.92303713560460832</v>
      </c>
      <c r="J12" s="11">
        <f>BY_Demands_Drivers!AD4</f>
        <v>2019</v>
      </c>
      <c r="K12">
        <f>BY_Demands_Drivers!AD6</f>
        <v>1.1154817161914905</v>
      </c>
    </row>
    <row r="13" spans="3:11" ht="15.75" customHeight="1">
      <c r="C13" s="112" t="str">
        <f t="shared" si="0"/>
        <v>Demand</v>
      </c>
      <c r="D13">
        <f>$J$13</f>
        <v>2020</v>
      </c>
      <c r="E13" t="s">
        <v>3</v>
      </c>
      <c r="F13" t="str">
        <f t="shared" si="1"/>
        <v>IFDMT</v>
      </c>
      <c r="G13" s="92">
        <f>BY_Demands_Drivers!$F$11*$K13</f>
        <v>3.1495558245832322</v>
      </c>
      <c r="H13" s="92">
        <f>BY_Demands_Drivers!$G$11*$K13</f>
        <v>0.95091882562979879</v>
      </c>
      <c r="J13" s="11">
        <f>BY_Demands_Drivers!AE4</f>
        <v>2020</v>
      </c>
      <c r="K13">
        <f>BY_Demands_Drivers!AE6</f>
        <v>1.1491764769328843</v>
      </c>
    </row>
    <row r="14" spans="3:11" ht="15.75" customHeight="1">
      <c r="C14" s="112" t="str">
        <f t="shared" si="0"/>
        <v>Demand</v>
      </c>
      <c r="D14">
        <f>$J$14</f>
        <v>2021</v>
      </c>
      <c r="E14" t="s">
        <v>3</v>
      </c>
      <c r="F14" t="str">
        <f t="shared" si="1"/>
        <v>IFDMT</v>
      </c>
      <c r="G14" s="92">
        <f>BY_Demands_Drivers!$F$11*$K14</f>
        <v>3.2110606583412893</v>
      </c>
      <c r="H14" s="92">
        <f>BY_Demands_Drivers!$G$11*$K14</f>
        <v>0.96948846133247979</v>
      </c>
      <c r="J14" s="11">
        <f>BY_Demands_Drivers!AF4</f>
        <v>2021</v>
      </c>
      <c r="K14">
        <f>BY_Demands_Drivers!AF6</f>
        <v>1.1716177074139409</v>
      </c>
    </row>
    <row r="15" spans="3:11" ht="15.75" customHeight="1">
      <c r="C15" s="112" t="str">
        <f t="shared" si="0"/>
        <v>Demand</v>
      </c>
      <c r="D15">
        <f>$J$15</f>
        <v>2022</v>
      </c>
      <c r="E15" t="s">
        <v>3</v>
      </c>
      <c r="F15" t="str">
        <f t="shared" si="1"/>
        <v>IFDMT</v>
      </c>
      <c r="G15" s="92">
        <f>BY_Demands_Drivers!$F$11*$K15</f>
        <v>3.2725654920993463</v>
      </c>
      <c r="H15" s="92">
        <f>BY_Demands_Drivers!$G$11*$K15</f>
        <v>0.98805809703516079</v>
      </c>
      <c r="J15" s="11">
        <f>BY_Demands_Drivers!AG4</f>
        <v>2022</v>
      </c>
      <c r="K15">
        <f>BY_Demands_Drivers!AG6</f>
        <v>1.1940589378949975</v>
      </c>
    </row>
    <row r="16" spans="3:11" ht="15.75" customHeight="1">
      <c r="C16" s="112" t="str">
        <f t="shared" si="0"/>
        <v>Demand</v>
      </c>
      <c r="D16">
        <f>$J$16</f>
        <v>2023</v>
      </c>
      <c r="E16" t="s">
        <v>3</v>
      </c>
      <c r="F16" t="str">
        <f t="shared" si="1"/>
        <v>IFDMT</v>
      </c>
      <c r="G16" s="92">
        <f>BY_Demands_Drivers!$F$11*$K16</f>
        <v>3.3340703258574029</v>
      </c>
      <c r="H16" s="92">
        <f>BY_Demands_Drivers!$G$11*$K16</f>
        <v>1.0066277327378417</v>
      </c>
      <c r="J16" s="11">
        <f>BY_Demands_Drivers!AH4</f>
        <v>2023</v>
      </c>
      <c r="K16">
        <f>BY_Demands_Drivers!AH6</f>
        <v>1.2165001683760541</v>
      </c>
    </row>
    <row r="17" spans="3:11" ht="15.75" customHeight="1">
      <c r="C17" s="112" t="str">
        <f t="shared" si="0"/>
        <v>Demand</v>
      </c>
      <c r="D17">
        <f>$J$17</f>
        <v>2024</v>
      </c>
      <c r="E17" t="s">
        <v>3</v>
      </c>
      <c r="F17" t="str">
        <f t="shared" si="1"/>
        <v>IFDMT</v>
      </c>
      <c r="G17" s="92">
        <f>BY_Demands_Drivers!$F$11*$K17</f>
        <v>3.39557515961546</v>
      </c>
      <c r="H17" s="92">
        <f>BY_Demands_Drivers!$G$11*$K17</f>
        <v>1.0251973684405227</v>
      </c>
      <c r="J17" s="11">
        <f>BY_Demands_Drivers!AI4</f>
        <v>2024</v>
      </c>
      <c r="K17">
        <f>BY_Demands_Drivers!AI6</f>
        <v>1.2389413988571107</v>
      </c>
    </row>
    <row r="18" spans="3:11" ht="15.75" customHeight="1">
      <c r="C18" s="112" t="str">
        <f t="shared" si="0"/>
        <v>Demand</v>
      </c>
      <c r="D18">
        <f>$J$18</f>
        <v>2025</v>
      </c>
      <c r="E18" t="s">
        <v>3</v>
      </c>
      <c r="F18" t="str">
        <f t="shared" si="1"/>
        <v>IFDMT</v>
      </c>
      <c r="G18" s="92">
        <f>BY_Demands_Drivers!$F$11*$K18</f>
        <v>3.4570799933735166</v>
      </c>
      <c r="H18" s="92">
        <f>BY_Demands_Drivers!$G$11*$K18</f>
        <v>1.0437670041432034</v>
      </c>
      <c r="J18" s="11">
        <f>BY_Demands_Drivers!AJ4</f>
        <v>2025</v>
      </c>
      <c r="K18">
        <f>BY_Demands_Drivers!AJ6</f>
        <v>1.2613826293381671</v>
      </c>
    </row>
    <row r="19" spans="3:11" ht="15.75" customHeight="1">
      <c r="C19" s="112" t="str">
        <f t="shared" si="0"/>
        <v>Demand</v>
      </c>
      <c r="D19">
        <f>$J$19</f>
        <v>2026</v>
      </c>
      <c r="E19" t="s">
        <v>3</v>
      </c>
      <c r="F19" t="str">
        <f t="shared" si="1"/>
        <v>IFDMT</v>
      </c>
      <c r="G19" s="92">
        <f>BY_Demands_Drivers!$F$11*$K19</f>
        <v>3.5169313515812428</v>
      </c>
      <c r="H19" s="92">
        <f>BY_Demands_Drivers!$G$11*$K19</f>
        <v>1.0618374199189806</v>
      </c>
      <c r="J19" s="11">
        <f>BY_Demands_Drivers!AK4</f>
        <v>2026</v>
      </c>
      <c r="K19">
        <f>BY_Demands_Drivers!AK6</f>
        <v>1.28322055722246</v>
      </c>
    </row>
    <row r="20" spans="3:11" ht="15.75" customHeight="1">
      <c r="C20" s="112" t="str">
        <f t="shared" si="0"/>
        <v>Demand</v>
      </c>
      <c r="D20">
        <f>$J$20</f>
        <v>2027</v>
      </c>
      <c r="E20" t="s">
        <v>3</v>
      </c>
      <c r="F20" t="str">
        <f t="shared" si="1"/>
        <v>IFDMT</v>
      </c>
      <c r="G20" s="92">
        <f>BY_Demands_Drivers!$F$11*$K20</f>
        <v>3.5767827097889691</v>
      </c>
      <c r="H20" s="92">
        <f>BY_Demands_Drivers!$G$11*$K20</f>
        <v>1.0799078356947578</v>
      </c>
      <c r="J20" s="11">
        <f>BY_Demands_Drivers!AL4</f>
        <v>2027</v>
      </c>
      <c r="K20">
        <f>BY_Demands_Drivers!AL6</f>
        <v>1.3050584851067528</v>
      </c>
    </row>
    <row r="21" spans="3:11" ht="15.75" customHeight="1">
      <c r="C21" s="112" t="str">
        <f t="shared" si="0"/>
        <v>Demand</v>
      </c>
      <c r="D21">
        <f>$J$21</f>
        <v>2028</v>
      </c>
      <c r="E21" t="s">
        <v>3</v>
      </c>
      <c r="F21" t="str">
        <f t="shared" si="1"/>
        <v>IFDMT</v>
      </c>
      <c r="G21" s="92">
        <f>BY_Demands_Drivers!$F$11*$K21</f>
        <v>3.6366340679966962</v>
      </c>
      <c r="H21" s="92">
        <f>BY_Demands_Drivers!$G$11*$K21</f>
        <v>1.097978251470535</v>
      </c>
      <c r="J21" s="11">
        <f>BY_Demands_Drivers!AM4</f>
        <v>2028</v>
      </c>
      <c r="K21">
        <f>BY_Demands_Drivers!AM6</f>
        <v>1.3268964129910459</v>
      </c>
    </row>
    <row r="22" spans="3:11" ht="15.75" customHeight="1">
      <c r="C22" s="112" t="str">
        <f t="shared" si="0"/>
        <v>Demand</v>
      </c>
      <c r="D22">
        <f>$J$22</f>
        <v>2029</v>
      </c>
      <c r="E22" t="s">
        <v>3</v>
      </c>
      <c r="F22" t="str">
        <f t="shared" si="1"/>
        <v>IFDMT</v>
      </c>
      <c r="G22" s="92">
        <f>BY_Demands_Drivers!$F$11*$K22</f>
        <v>3.6964854262044229</v>
      </c>
      <c r="H22" s="92">
        <f>BY_Demands_Drivers!$G$11*$K22</f>
        <v>1.1160486672463121</v>
      </c>
      <c r="J22" s="11">
        <f>BY_Demands_Drivers!AN4</f>
        <v>2029</v>
      </c>
      <c r="K22">
        <f>BY_Demands_Drivers!AN6</f>
        <v>1.3487343408753387</v>
      </c>
    </row>
    <row r="23" spans="3:11" ht="15.75" customHeight="1">
      <c r="C23" s="112" t="str">
        <f t="shared" si="0"/>
        <v>Demand</v>
      </c>
      <c r="D23">
        <f>$J$23</f>
        <v>2030</v>
      </c>
      <c r="E23" t="s">
        <v>3</v>
      </c>
      <c r="F23" t="str">
        <f t="shared" si="1"/>
        <v>IFDMT</v>
      </c>
      <c r="G23" s="92">
        <f>BY_Demands_Drivers!$F$11*$K23</f>
        <v>3.7563367844121474</v>
      </c>
      <c r="H23" s="92">
        <f>BY_Demands_Drivers!$G$11*$K23</f>
        <v>1.1341190830220889</v>
      </c>
      <c r="J23" s="11">
        <f>BY_Demands_Drivers!AO4</f>
        <v>2030</v>
      </c>
      <c r="K23">
        <f>BY_Demands_Drivers!AO6</f>
        <v>1.3705722687596309</v>
      </c>
    </row>
    <row r="24" spans="3:11" ht="15.75" customHeight="1">
      <c r="C24" s="112" t="str">
        <f t="shared" si="0"/>
        <v>Demand</v>
      </c>
      <c r="D24">
        <f>$J$24</f>
        <v>2031</v>
      </c>
      <c r="E24" t="s">
        <v>3</v>
      </c>
      <c r="F24" t="str">
        <f t="shared" si="1"/>
        <v>IFDMT</v>
      </c>
      <c r="G24" s="92">
        <f>BY_Demands_Drivers!$F$11*$K24</f>
        <v>3.8224605912285368</v>
      </c>
      <c r="H24" s="92">
        <f>BY_Demands_Drivers!$G$11*$K24</f>
        <v>1.1540832863021919</v>
      </c>
      <c r="J24" s="11">
        <f>BY_Demands_Drivers!AP4</f>
        <v>2031</v>
      </c>
      <c r="K24">
        <f>BY_Demands_Drivers!AP6</f>
        <v>1.3946988210707665</v>
      </c>
    </row>
    <row r="25" spans="3:11" ht="15.75" customHeight="1">
      <c r="C25" s="112" t="str">
        <f t="shared" si="0"/>
        <v>Demand</v>
      </c>
      <c r="D25">
        <f>$J$25</f>
        <v>2032</v>
      </c>
      <c r="E25" t="s">
        <v>3</v>
      </c>
      <c r="F25" t="str">
        <f t="shared" si="1"/>
        <v>IFDMT</v>
      </c>
      <c r="G25" s="92">
        <f>BY_Demands_Drivers!$F$11*$K25</f>
        <v>3.8885843980449257</v>
      </c>
      <c r="H25" s="92">
        <f>BY_Demands_Drivers!$G$11*$K25</f>
        <v>1.174047489582295</v>
      </c>
      <c r="J25" s="11">
        <f>BY_Demands_Drivers!AQ4</f>
        <v>2032</v>
      </c>
      <c r="K25">
        <f>BY_Demands_Drivers!AQ6</f>
        <v>1.4188253733819018</v>
      </c>
    </row>
    <row r="26" spans="3:11" ht="15.75" customHeight="1">
      <c r="C26" s="112" t="str">
        <f t="shared" si="0"/>
        <v>Demand</v>
      </c>
      <c r="D26">
        <f>$J$26</f>
        <v>2033</v>
      </c>
      <c r="E26" t="s">
        <v>3</v>
      </c>
      <c r="F26" t="str">
        <f t="shared" si="1"/>
        <v>IFDMT</v>
      </c>
      <c r="G26" s="92">
        <f>BY_Demands_Drivers!$F$11*$K26</f>
        <v>3.9547082048613151</v>
      </c>
      <c r="H26" s="92">
        <f>BY_Demands_Drivers!$G$11*$K26</f>
        <v>1.1940116928623983</v>
      </c>
      <c r="J26" s="11">
        <f>BY_Demands_Drivers!AR4</f>
        <v>2033</v>
      </c>
      <c r="K26">
        <f>BY_Demands_Drivers!AR6</f>
        <v>1.4429519256930374</v>
      </c>
    </row>
    <row r="27" spans="3:11" ht="15.75" customHeight="1">
      <c r="C27" s="112" t="str">
        <f t="shared" si="0"/>
        <v>Demand</v>
      </c>
      <c r="D27">
        <f>$J$27</f>
        <v>2034</v>
      </c>
      <c r="E27" t="s">
        <v>3</v>
      </c>
      <c r="F27" t="str">
        <f t="shared" si="1"/>
        <v>IFDMT</v>
      </c>
      <c r="G27" s="92">
        <f>BY_Demands_Drivers!$F$11*$K27</f>
        <v>4.0208320116777037</v>
      </c>
      <c r="H27" s="92">
        <f>BY_Demands_Drivers!$G$11*$K27</f>
        <v>1.2139758961425013</v>
      </c>
      <c r="J27" s="11">
        <f>BY_Demands_Drivers!AS4</f>
        <v>2034</v>
      </c>
      <c r="K27">
        <f>BY_Demands_Drivers!AS6</f>
        <v>1.4670784780041728</v>
      </c>
    </row>
    <row r="28" spans="3:11" ht="15.75" customHeight="1">
      <c r="C28" s="112" t="str">
        <f t="shared" si="0"/>
        <v>Demand</v>
      </c>
      <c r="D28">
        <f>$J$28</f>
        <v>2035</v>
      </c>
      <c r="E28" t="s">
        <v>3</v>
      </c>
      <c r="F28" t="str">
        <f t="shared" si="1"/>
        <v>IFDMT</v>
      </c>
      <c r="G28" s="92">
        <f>BY_Demands_Drivers!$F$11*$K28</f>
        <v>4.0869558184940944</v>
      </c>
      <c r="H28" s="92">
        <f>BY_Demands_Drivers!$G$11*$K28</f>
        <v>1.2339400994226046</v>
      </c>
      <c r="J28" s="11">
        <f>BY_Demands_Drivers!AT4</f>
        <v>2035</v>
      </c>
      <c r="K28">
        <f>BY_Demands_Drivers!AT6</f>
        <v>1.4912050303153086</v>
      </c>
    </row>
    <row r="29" spans="3:11" ht="15.75" customHeight="1">
      <c r="C29" s="112" t="str">
        <f t="shared" si="0"/>
        <v>Demand</v>
      </c>
      <c r="D29">
        <f>$J$29</f>
        <v>2036</v>
      </c>
      <c r="E29" t="s">
        <v>3</v>
      </c>
      <c r="F29" t="str">
        <f t="shared" si="1"/>
        <v>IFDMT</v>
      </c>
      <c r="G29" s="92">
        <f>BY_Demands_Drivers!$F$11*$K29</f>
        <v>4.1417113960963894</v>
      </c>
      <c r="H29" s="92">
        <f>BY_Demands_Drivers!$G$11*$K29</f>
        <v>1.2504719891398304</v>
      </c>
      <c r="J29" s="11">
        <f>BY_Demands_Drivers!AU4</f>
        <v>2036</v>
      </c>
      <c r="K29">
        <f>BY_Demands_Drivers!AU6</f>
        <v>1.5111836638960476</v>
      </c>
    </row>
    <row r="30" spans="3:11" ht="15.75" customHeight="1">
      <c r="C30" s="112" t="str">
        <f t="shared" si="0"/>
        <v>Demand</v>
      </c>
      <c r="D30">
        <f>$J$30</f>
        <v>2037</v>
      </c>
      <c r="E30" t="s">
        <v>3</v>
      </c>
      <c r="F30" t="str">
        <f t="shared" si="1"/>
        <v>IFDMT</v>
      </c>
      <c r="G30" s="92">
        <f>BY_Demands_Drivers!$F$11*$K30</f>
        <v>4.1964669736986853</v>
      </c>
      <c r="H30" s="92">
        <f>BY_Demands_Drivers!$G$11*$K30</f>
        <v>1.2670038788570563</v>
      </c>
      <c r="J30" s="11">
        <f>BY_Demands_Drivers!AV4</f>
        <v>2037</v>
      </c>
      <c r="K30">
        <f>BY_Demands_Drivers!AV6</f>
        <v>1.5311622974767869</v>
      </c>
    </row>
    <row r="31" spans="3:11" ht="15.75" customHeight="1">
      <c r="C31" s="112" t="str">
        <f t="shared" si="0"/>
        <v>Demand</v>
      </c>
      <c r="D31">
        <f>$J$31</f>
        <v>2038</v>
      </c>
      <c r="E31" t="s">
        <v>3</v>
      </c>
      <c r="F31" t="str">
        <f t="shared" si="1"/>
        <v>IFDMT</v>
      </c>
      <c r="G31" s="92">
        <f>BY_Demands_Drivers!$F$11*$K31</f>
        <v>4.2512225513009803</v>
      </c>
      <c r="H31" s="92">
        <f>BY_Demands_Drivers!$G$11*$K31</f>
        <v>1.2835357685742821</v>
      </c>
      <c r="J31" s="11">
        <f>BY_Demands_Drivers!AW4</f>
        <v>2038</v>
      </c>
      <c r="K31">
        <f>BY_Demands_Drivers!AW6</f>
        <v>1.5511409310575259</v>
      </c>
    </row>
    <row r="32" spans="3:11" ht="15.75" customHeight="1">
      <c r="C32" s="112" t="str">
        <f t="shared" si="0"/>
        <v>Demand</v>
      </c>
      <c r="D32">
        <f>$J$32</f>
        <v>2039</v>
      </c>
      <c r="E32" t="s">
        <v>3</v>
      </c>
      <c r="F32" t="str">
        <f t="shared" si="1"/>
        <v>IFDMT</v>
      </c>
      <c r="G32" s="92">
        <f>BY_Demands_Drivers!$F$11*$K32</f>
        <v>4.3059781289032761</v>
      </c>
      <c r="H32" s="92">
        <f>BY_Demands_Drivers!$G$11*$K32</f>
        <v>1.3000676582915081</v>
      </c>
      <c r="J32" s="11">
        <f>BY_Demands_Drivers!AX4</f>
        <v>2039</v>
      </c>
      <c r="K32">
        <f>BY_Demands_Drivers!AX6</f>
        <v>1.5711195646382652</v>
      </c>
    </row>
    <row r="33" spans="3:11" ht="15.75" customHeight="1">
      <c r="C33" s="112" t="str">
        <f t="shared" si="0"/>
        <v>Demand</v>
      </c>
      <c r="D33">
        <f>$J$33</f>
        <v>2040</v>
      </c>
      <c r="E33" t="s">
        <v>3</v>
      </c>
      <c r="F33" t="str">
        <f t="shared" si="1"/>
        <v>IFDMT</v>
      </c>
      <c r="G33" s="92">
        <f>BY_Demands_Drivers!$F$11*$K33</f>
        <v>4.3607337065055711</v>
      </c>
      <c r="H33" s="92">
        <f>BY_Demands_Drivers!$G$11*$K33</f>
        <v>1.3165995480087336</v>
      </c>
      <c r="J33" s="11">
        <f>BY_Demands_Drivers!AY4</f>
        <v>2040</v>
      </c>
      <c r="K33">
        <f>BY_Demands_Drivers!AY6</f>
        <v>1.5910981982190042</v>
      </c>
    </row>
    <row r="34" spans="3:11" ht="15.75" customHeight="1">
      <c r="C34" s="112" t="str">
        <f t="shared" si="0"/>
        <v>Demand</v>
      </c>
      <c r="D34">
        <f>$J$34</f>
        <v>2041</v>
      </c>
      <c r="E34" t="s">
        <v>3</v>
      </c>
      <c r="F34" t="str">
        <f t="shared" si="1"/>
        <v>IFDMT</v>
      </c>
      <c r="G34" s="92">
        <f>BY_Demands_Drivers!$F$11*$K34</f>
        <v>4.4136716696389406</v>
      </c>
      <c r="H34" s="92">
        <f>BY_Demands_Drivers!$G$11*$K34</f>
        <v>1.3325826607197706</v>
      </c>
      <c r="J34" s="11">
        <f>BY_Demands_Drivers!AZ4</f>
        <v>2041</v>
      </c>
      <c r="K34">
        <f>BY_Demands_Drivers!AZ6</f>
        <v>1.6104136399377291</v>
      </c>
    </row>
    <row r="35" spans="3:11" ht="15.75" customHeight="1">
      <c r="C35" s="112" t="str">
        <f t="shared" si="0"/>
        <v>Demand</v>
      </c>
      <c r="D35">
        <f>$J$35</f>
        <v>2042</v>
      </c>
      <c r="E35" t="s">
        <v>3</v>
      </c>
      <c r="F35" t="str">
        <f t="shared" si="1"/>
        <v>IFDMT</v>
      </c>
      <c r="G35" s="92">
        <f>BY_Demands_Drivers!$F$11*$K35</f>
        <v>4.4666096327723093</v>
      </c>
      <c r="H35" s="92">
        <f>BY_Demands_Drivers!$G$11*$K35</f>
        <v>1.3485657734308074</v>
      </c>
      <c r="J35" s="11">
        <f>BY_Demands_Drivers!BA4</f>
        <v>2042</v>
      </c>
      <c r="K35">
        <f>BY_Demands_Drivers!BA6</f>
        <v>1.6297290816564538</v>
      </c>
    </row>
    <row r="36" spans="3:11">
      <c r="C36" s="112" t="str">
        <f t="shared" si="0"/>
        <v>Demand</v>
      </c>
      <c r="D36">
        <f>$J$36</f>
        <v>2043</v>
      </c>
      <c r="E36" t="s">
        <v>3</v>
      </c>
      <c r="F36" t="str">
        <f t="shared" si="1"/>
        <v>IFDMT</v>
      </c>
      <c r="G36" s="92">
        <f>BY_Demands_Drivers!$F$11*$K36</f>
        <v>4.5195475959056779</v>
      </c>
      <c r="H36" s="92">
        <f>BY_Demands_Drivers!$G$11*$K36</f>
        <v>1.3645488861418442</v>
      </c>
      <c r="J36" s="11">
        <f>BY_Demands_Drivers!BB4</f>
        <v>2043</v>
      </c>
      <c r="K36">
        <f>BY_Demands_Drivers!BB6</f>
        <v>1.6490445233751785</v>
      </c>
    </row>
    <row r="37" spans="3:11">
      <c r="C37" s="112" t="str">
        <f t="shared" si="0"/>
        <v>Demand</v>
      </c>
      <c r="D37">
        <f>$J$37</f>
        <v>2044</v>
      </c>
      <c r="E37" t="s">
        <v>3</v>
      </c>
      <c r="F37" t="str">
        <f t="shared" si="1"/>
        <v>IFDMT</v>
      </c>
      <c r="G37" s="92">
        <f>BY_Demands_Drivers!$F$11*$K37</f>
        <v>4.5724855590390456</v>
      </c>
      <c r="H37" s="92">
        <f>BY_Demands_Drivers!$G$11*$K37</f>
        <v>1.3805319988528812</v>
      </c>
      <c r="J37" s="11">
        <f>BY_Demands_Drivers!BC4</f>
        <v>2044</v>
      </c>
      <c r="K37">
        <f>BY_Demands_Drivers!BC6</f>
        <v>1.6683599650939032</v>
      </c>
    </row>
    <row r="38" spans="3:11">
      <c r="C38" s="112" t="str">
        <f t="shared" si="0"/>
        <v>Demand</v>
      </c>
      <c r="D38">
        <f>$J$38</f>
        <v>2045</v>
      </c>
      <c r="E38" t="s">
        <v>3</v>
      </c>
      <c r="F38" t="str">
        <f t="shared" si="1"/>
        <v>IFDMT</v>
      </c>
      <c r="G38" s="92">
        <f>BY_Demands_Drivers!$F$11*$K38</f>
        <v>4.6254235221724143</v>
      </c>
      <c r="H38" s="92">
        <f>BY_Demands_Drivers!$G$11*$K38</f>
        <v>1.3965151115639178</v>
      </c>
      <c r="J38" s="11">
        <f>BY_Demands_Drivers!BD4</f>
        <v>2045</v>
      </c>
      <c r="K38">
        <f>BY_Demands_Drivers!BD6</f>
        <v>1.6876754068126276</v>
      </c>
    </row>
    <row r="39" spans="3:11">
      <c r="C39" s="112" t="str">
        <f t="shared" si="0"/>
        <v>Demand</v>
      </c>
      <c r="D39">
        <f>$J$39</f>
        <v>2046</v>
      </c>
      <c r="E39" t="s">
        <v>3</v>
      </c>
      <c r="F39" t="str">
        <f t="shared" si="1"/>
        <v>IFDMT</v>
      </c>
      <c r="G39" s="92">
        <f>BY_Demands_Drivers!$F$11*$K39</f>
        <v>4.6765859456777736</v>
      </c>
      <c r="H39" s="92">
        <f>BY_Demands_Drivers!$G$11*$K39</f>
        <v>1.4119621505706099</v>
      </c>
      <c r="J39" s="11">
        <f>BY_Demands_Drivers!BE4</f>
        <v>2046</v>
      </c>
      <c r="K39">
        <f>BY_Demands_Drivers!BE6</f>
        <v>1.7063430084904032</v>
      </c>
    </row>
    <row r="40" spans="3:11">
      <c r="C40" s="112" t="str">
        <f t="shared" si="0"/>
        <v>Demand</v>
      </c>
      <c r="D40">
        <f>$J$40</f>
        <v>2047</v>
      </c>
      <c r="E40" t="s">
        <v>3</v>
      </c>
      <c r="F40" t="str">
        <f t="shared" si="1"/>
        <v>IFDMT</v>
      </c>
      <c r="G40" s="92">
        <f>BY_Demands_Drivers!$F$11*$K40</f>
        <v>4.7277483691831339</v>
      </c>
      <c r="H40" s="92">
        <f>BY_Demands_Drivers!$G$11*$K40</f>
        <v>1.427409189577302</v>
      </c>
      <c r="J40" s="11">
        <f>BY_Demands_Drivers!BF4</f>
        <v>2047</v>
      </c>
      <c r="K40">
        <f>BY_Demands_Drivers!BF6</f>
        <v>1.7250106101681788</v>
      </c>
    </row>
    <row r="41" spans="3:11">
      <c r="C41" s="112" t="str">
        <f t="shared" si="0"/>
        <v>Demand</v>
      </c>
      <c r="D41">
        <f>$J$41</f>
        <v>2048</v>
      </c>
      <c r="E41" t="s">
        <v>3</v>
      </c>
      <c r="F41" t="str">
        <f t="shared" si="1"/>
        <v>IFDMT</v>
      </c>
      <c r="G41" s="92">
        <f>BY_Demands_Drivers!$F$11*$K41</f>
        <v>4.7789107926884942</v>
      </c>
      <c r="H41" s="92">
        <f>BY_Demands_Drivers!$G$11*$K41</f>
        <v>1.4428562285839939</v>
      </c>
      <c r="J41" s="11">
        <f>BY_Demands_Drivers!BG4</f>
        <v>2048</v>
      </c>
      <c r="K41">
        <f>BY_Demands_Drivers!BG6</f>
        <v>1.7436782118459544</v>
      </c>
    </row>
    <row r="42" spans="3:11">
      <c r="C42" s="112" t="str">
        <f t="shared" si="0"/>
        <v>Demand</v>
      </c>
      <c r="D42">
        <f>$J$42</f>
        <v>2049</v>
      </c>
      <c r="E42" t="s">
        <v>3</v>
      </c>
      <c r="F42" t="str">
        <f t="shared" si="1"/>
        <v>IFDMT</v>
      </c>
      <c r="G42" s="92">
        <f>BY_Demands_Drivers!$F$11*$K42</f>
        <v>4.8300732161938535</v>
      </c>
      <c r="H42" s="92">
        <f>BY_Demands_Drivers!$G$11*$K42</f>
        <v>1.458303267590686</v>
      </c>
      <c r="J42" s="11">
        <f>BY_Demands_Drivers!BH4</f>
        <v>2049</v>
      </c>
      <c r="K42">
        <f>BY_Demands_Drivers!BH6</f>
        <v>1.76234581352373</v>
      </c>
    </row>
    <row r="43" spans="3:11">
      <c r="C43" s="112" t="str">
        <f t="shared" si="0"/>
        <v>Demand</v>
      </c>
      <c r="D43" s="16">
        <f>$J$43</f>
        <v>2050</v>
      </c>
      <c r="E43" s="16" t="s">
        <v>3</v>
      </c>
      <c r="F43" t="str">
        <f t="shared" si="1"/>
        <v>IFDMT</v>
      </c>
      <c r="G43" s="92">
        <f>BY_Demands_Drivers!$F$11*$K43</f>
        <v>4.8812356396992156</v>
      </c>
      <c r="H43" s="92">
        <f>BY_Demands_Drivers!$G$11*$K43</f>
        <v>1.4737503065973785</v>
      </c>
      <c r="J43" s="11">
        <f>BY_Demands_Drivers!BI4</f>
        <v>2050</v>
      </c>
      <c r="K43">
        <f>BY_Demands_Drivers!BI6</f>
        <v>1.781013415201506</v>
      </c>
    </row>
    <row r="44" spans="3:11">
      <c r="C44" s="112" t="str">
        <f t="shared" si="0"/>
        <v>\I:</v>
      </c>
      <c r="D44">
        <f>$J$4</f>
        <v>2011</v>
      </c>
      <c r="E44" t="s">
        <v>3</v>
      </c>
      <c r="F44" t="str">
        <f>BY_Demands_Drivers!$H$12</f>
        <v>IFDHT</v>
      </c>
      <c r="G44" s="92">
        <f>BY_Demands_Drivers!$F$12*$K4</f>
        <v>0</v>
      </c>
      <c r="H44" s="92">
        <f>BY_Demands_Drivers!$G$12*$K4</f>
        <v>0</v>
      </c>
    </row>
    <row r="45" spans="3:11">
      <c r="C45" s="112" t="str">
        <f t="shared" si="0"/>
        <v>\I:</v>
      </c>
      <c r="D45">
        <f>$J$5</f>
        <v>2012</v>
      </c>
      <c r="E45" t="s">
        <v>3</v>
      </c>
      <c r="F45" t="str">
        <f>$F$44</f>
        <v>IFDHT</v>
      </c>
      <c r="G45" s="92">
        <f>BY_Demands_Drivers!$F$12*$K5</f>
        <v>0</v>
      </c>
      <c r="H45" s="92">
        <f>BY_Demands_Drivers!$G$12*$K5</f>
        <v>0</v>
      </c>
    </row>
    <row r="46" spans="3:11">
      <c r="C46" s="112" t="str">
        <f t="shared" si="0"/>
        <v>\I:</v>
      </c>
      <c r="D46">
        <f>$J$6</f>
        <v>2013</v>
      </c>
      <c r="E46" t="s">
        <v>3</v>
      </c>
      <c r="F46" t="str">
        <f t="shared" ref="F46:F83" si="2">$F$44</f>
        <v>IFDHT</v>
      </c>
      <c r="G46" s="92">
        <f>BY_Demands_Drivers!$F$12*$K6</f>
        <v>0</v>
      </c>
      <c r="H46" s="92">
        <f>BY_Demands_Drivers!$G$12*$K6</f>
        <v>0</v>
      </c>
    </row>
    <row r="47" spans="3:11">
      <c r="C47" s="112" t="str">
        <f t="shared" si="0"/>
        <v>\I:</v>
      </c>
      <c r="D47">
        <f>$J$7</f>
        <v>2014</v>
      </c>
      <c r="E47" t="s">
        <v>3</v>
      </c>
      <c r="F47" t="str">
        <f t="shared" si="2"/>
        <v>IFDHT</v>
      </c>
      <c r="G47" s="92">
        <f>BY_Demands_Drivers!$F$12*$K7</f>
        <v>0</v>
      </c>
      <c r="H47" s="92">
        <f>BY_Demands_Drivers!$G$12*$K7</f>
        <v>0</v>
      </c>
    </row>
    <row r="48" spans="3:11">
      <c r="C48" s="112" t="str">
        <f t="shared" si="0"/>
        <v>Demand</v>
      </c>
      <c r="D48">
        <f>$J$8</f>
        <v>2015</v>
      </c>
      <c r="E48" t="s">
        <v>3</v>
      </c>
      <c r="F48" t="str">
        <f t="shared" si="2"/>
        <v>IFDHT</v>
      </c>
      <c r="G48" s="92">
        <f>BY_Demands_Drivers!$F$12*$K8</f>
        <v>0.13339584862672449</v>
      </c>
      <c r="H48" s="92">
        <f>BY_Demands_Drivers!$G$12*$K8</f>
        <v>4.0275083467301603E-2</v>
      </c>
    </row>
    <row r="49" spans="3:8">
      <c r="C49" s="112" t="str">
        <f t="shared" si="0"/>
        <v>Demand</v>
      </c>
      <c r="D49">
        <f>$J$9</f>
        <v>2016</v>
      </c>
      <c r="E49" t="s">
        <v>3</v>
      </c>
      <c r="F49" t="str">
        <f t="shared" si="2"/>
        <v>IFDHT</v>
      </c>
      <c r="G49" s="92">
        <f>BY_Demands_Drivers!$F$12*$K9</f>
        <v>0.13797903303733458</v>
      </c>
      <c r="H49" s="92">
        <f>BY_Demands_Drivers!$G$12*$K9</f>
        <v>4.1658845680171371E-2</v>
      </c>
    </row>
    <row r="50" spans="3:8">
      <c r="C50" s="112" t="str">
        <f t="shared" si="0"/>
        <v>Demand</v>
      </c>
      <c r="D50">
        <f>$J$10</f>
        <v>2017</v>
      </c>
      <c r="E50" t="s">
        <v>3</v>
      </c>
      <c r="F50" t="str">
        <f t="shared" si="2"/>
        <v>IFDHT</v>
      </c>
      <c r="G50" s="92">
        <f>BY_Demands_Drivers!$F$12*$K10</f>
        <v>0.14256221744794467</v>
      </c>
      <c r="H50" s="92">
        <f>BY_Demands_Drivers!$G$12*$K10</f>
        <v>4.3042607893041138E-2</v>
      </c>
    </row>
    <row r="51" spans="3:8">
      <c r="C51" s="112" t="str">
        <f t="shared" si="0"/>
        <v>Demand</v>
      </c>
      <c r="D51">
        <f>$J$11</f>
        <v>2018</v>
      </c>
      <c r="E51" t="s">
        <v>3</v>
      </c>
      <c r="F51" t="str">
        <f t="shared" si="2"/>
        <v>IFDHT</v>
      </c>
      <c r="G51" s="92">
        <f>BY_Demands_Drivers!$F$12*$K11</f>
        <v>0.14714540185855476</v>
      </c>
      <c r="H51" s="92">
        <f>BY_Demands_Drivers!$G$12*$K11</f>
        <v>4.4426370105910912E-2</v>
      </c>
    </row>
    <row r="52" spans="3:8">
      <c r="C52" s="112" t="str">
        <f t="shared" si="0"/>
        <v>Demand</v>
      </c>
      <c r="D52">
        <f>$J$12</f>
        <v>2019</v>
      </c>
      <c r="E52" t="s">
        <v>3</v>
      </c>
      <c r="F52" t="str">
        <f t="shared" si="2"/>
        <v>IFDHT</v>
      </c>
      <c r="G52" s="92">
        <f>BY_Demands_Drivers!$F$12*$K12</f>
        <v>0.15172858626916483</v>
      </c>
      <c r="H52" s="92">
        <f>BY_Demands_Drivers!$G$12*$K12</f>
        <v>4.5810132318780672E-2</v>
      </c>
    </row>
    <row r="53" spans="3:8">
      <c r="C53" s="112" t="str">
        <f t="shared" si="0"/>
        <v>Demand</v>
      </c>
      <c r="D53">
        <f>$J$13</f>
        <v>2020</v>
      </c>
      <c r="E53" t="s">
        <v>3</v>
      </c>
      <c r="F53" t="str">
        <f t="shared" si="2"/>
        <v>IFDHT</v>
      </c>
      <c r="G53" s="92">
        <f>BY_Demands_Drivers!$F$12*$K13</f>
        <v>0.15631177067977492</v>
      </c>
      <c r="H53" s="92">
        <f>BY_Demands_Drivers!$G$12*$K13</f>
        <v>4.7193894531650439E-2</v>
      </c>
    </row>
    <row r="54" spans="3:8">
      <c r="C54" s="112" t="str">
        <f t="shared" si="0"/>
        <v>Demand</v>
      </c>
      <c r="D54">
        <f>$J$14</f>
        <v>2021</v>
      </c>
      <c r="E54" t="s">
        <v>3</v>
      </c>
      <c r="F54" t="str">
        <f t="shared" si="2"/>
        <v>IFDHT</v>
      </c>
      <c r="G54" s="92">
        <f>BY_Demands_Drivers!$F$12*$K14</f>
        <v>0.15936424220450468</v>
      </c>
      <c r="H54" s="92">
        <f>BY_Demands_Drivers!$G$12*$K14</f>
        <v>4.8115501513469383E-2</v>
      </c>
    </row>
    <row r="55" spans="3:8">
      <c r="C55" s="112" t="str">
        <f t="shared" si="0"/>
        <v>Demand</v>
      </c>
      <c r="D55">
        <f>$J$15</f>
        <v>2022</v>
      </c>
      <c r="E55" t="s">
        <v>3</v>
      </c>
      <c r="F55" t="str">
        <f t="shared" si="2"/>
        <v>IFDHT</v>
      </c>
      <c r="G55" s="92">
        <f>BY_Demands_Drivers!$F$12*$K15</f>
        <v>0.16241671372923444</v>
      </c>
      <c r="H55" s="92">
        <f>BY_Demands_Drivers!$G$12*$K15</f>
        <v>4.9037108495288334E-2</v>
      </c>
    </row>
    <row r="56" spans="3:8">
      <c r="C56" s="112" t="str">
        <f t="shared" si="0"/>
        <v>Demand</v>
      </c>
      <c r="D56">
        <f>$J$16</f>
        <v>2023</v>
      </c>
      <c r="E56" t="s">
        <v>3</v>
      </c>
      <c r="F56" t="str">
        <f t="shared" si="2"/>
        <v>IFDHT</v>
      </c>
      <c r="G56" s="92">
        <f>BY_Demands_Drivers!$F$12*$K16</f>
        <v>0.1654691852539642</v>
      </c>
      <c r="H56" s="92">
        <f>BY_Demands_Drivers!$G$12*$K16</f>
        <v>4.9958715477107278E-2</v>
      </c>
    </row>
    <row r="57" spans="3:8">
      <c r="C57" s="112" t="str">
        <f t="shared" si="0"/>
        <v>Demand</v>
      </c>
      <c r="D57">
        <f>$J$17</f>
        <v>2024</v>
      </c>
      <c r="E57" t="s">
        <v>3</v>
      </c>
      <c r="F57" t="str">
        <f t="shared" si="2"/>
        <v>IFDHT</v>
      </c>
      <c r="G57" s="92">
        <f>BY_Demands_Drivers!$F$12*$K17</f>
        <v>0.16852165677869396</v>
      </c>
      <c r="H57" s="92">
        <f>BY_Demands_Drivers!$G$12*$K17</f>
        <v>5.0880322458926222E-2</v>
      </c>
    </row>
    <row r="58" spans="3:8">
      <c r="C58" s="112" t="str">
        <f t="shared" si="0"/>
        <v>Demand</v>
      </c>
      <c r="D58">
        <f>$J$18</f>
        <v>2025</v>
      </c>
      <c r="E58" t="s">
        <v>3</v>
      </c>
      <c r="F58" t="str">
        <f t="shared" si="2"/>
        <v>IFDHT</v>
      </c>
      <c r="G58" s="92">
        <f>BY_Demands_Drivers!$F$12*$K18</f>
        <v>0.1715741283034237</v>
      </c>
      <c r="H58" s="92">
        <f>BY_Demands_Drivers!$G$12*$K18</f>
        <v>5.1801929440745159E-2</v>
      </c>
    </row>
    <row r="59" spans="3:8">
      <c r="C59" s="112" t="str">
        <f t="shared" si="0"/>
        <v>Demand</v>
      </c>
      <c r="D59">
        <f>$J$19</f>
        <v>2026</v>
      </c>
      <c r="E59" t="s">
        <v>3</v>
      </c>
      <c r="F59" t="str">
        <f t="shared" si="2"/>
        <v>IFDHT</v>
      </c>
      <c r="G59" s="92">
        <f>BY_Demands_Drivers!$F$12*$K19</f>
        <v>0.17454453819615109</v>
      </c>
      <c r="H59" s="92">
        <f>BY_Demands_Drivers!$G$12*$K19</f>
        <v>5.2698760246150951E-2</v>
      </c>
    </row>
    <row r="60" spans="3:8">
      <c r="C60" s="112" t="str">
        <f t="shared" si="0"/>
        <v>Demand</v>
      </c>
      <c r="D60">
        <f>$J$20</f>
        <v>2027</v>
      </c>
      <c r="E60" t="s">
        <v>3</v>
      </c>
      <c r="F60" t="str">
        <f t="shared" si="2"/>
        <v>IFDHT</v>
      </c>
      <c r="G60" s="92">
        <f>BY_Demands_Drivers!$F$12*$K20</f>
        <v>0.17751494808887847</v>
      </c>
      <c r="H60" s="92">
        <f>BY_Demands_Drivers!$G$12*$K20</f>
        <v>5.3595591051556736E-2</v>
      </c>
    </row>
    <row r="61" spans="3:8">
      <c r="C61" s="112" t="str">
        <f t="shared" si="0"/>
        <v>Demand</v>
      </c>
      <c r="D61">
        <f>$J$21</f>
        <v>2028</v>
      </c>
      <c r="E61" t="s">
        <v>3</v>
      </c>
      <c r="F61" t="str">
        <f t="shared" si="2"/>
        <v>IFDHT</v>
      </c>
      <c r="G61" s="92">
        <f>BY_Demands_Drivers!$F$12*$K21</f>
        <v>0.18048535798160589</v>
      </c>
      <c r="H61" s="92">
        <f>BY_Demands_Drivers!$G$12*$K21</f>
        <v>5.4492421856962535E-2</v>
      </c>
    </row>
    <row r="62" spans="3:8">
      <c r="C62" s="112" t="str">
        <f t="shared" si="0"/>
        <v>Demand</v>
      </c>
      <c r="D62">
        <f>$J$22</f>
        <v>2029</v>
      </c>
      <c r="E62" t="s">
        <v>3</v>
      </c>
      <c r="F62" t="str">
        <f t="shared" si="2"/>
        <v>IFDHT</v>
      </c>
      <c r="G62" s="92">
        <f>BY_Demands_Drivers!$F$12*$K22</f>
        <v>0.18345576787433326</v>
      </c>
      <c r="H62" s="92">
        <f>BY_Demands_Drivers!$G$12*$K22</f>
        <v>5.538925266236832E-2</v>
      </c>
    </row>
    <row r="63" spans="3:8">
      <c r="C63" s="112" t="str">
        <f t="shared" si="0"/>
        <v>Demand</v>
      </c>
      <c r="D63">
        <f>$J$23</f>
        <v>2030</v>
      </c>
      <c r="E63" t="s">
        <v>3</v>
      </c>
      <c r="F63" t="str">
        <f t="shared" si="2"/>
        <v>IFDHT</v>
      </c>
      <c r="G63" s="92">
        <f>BY_Demands_Drivers!$F$12*$K23</f>
        <v>0.18642617776706058</v>
      </c>
      <c r="H63" s="92">
        <f>BY_Demands_Drivers!$G$12*$K23</f>
        <v>5.6286083467774084E-2</v>
      </c>
    </row>
    <row r="64" spans="3:8">
      <c r="C64" s="112" t="str">
        <f t="shared" si="0"/>
        <v>Demand</v>
      </c>
      <c r="D64">
        <f>$J$24</f>
        <v>2031</v>
      </c>
      <c r="E64" t="s">
        <v>3</v>
      </c>
      <c r="F64" t="str">
        <f t="shared" si="2"/>
        <v>IFDHT</v>
      </c>
      <c r="G64" s="92">
        <f>BY_Demands_Drivers!$F$12*$K24</f>
        <v>0.1897078879202454</v>
      </c>
      <c r="H64" s="92">
        <f>BY_Demands_Drivers!$G$12*$K24</f>
        <v>5.7276902535201422E-2</v>
      </c>
    </row>
    <row r="65" spans="3:8">
      <c r="C65" s="112" t="str">
        <f t="shared" si="0"/>
        <v>Demand</v>
      </c>
      <c r="D65">
        <f>$J$25</f>
        <v>2032</v>
      </c>
      <c r="E65" t="s">
        <v>3</v>
      </c>
      <c r="F65" t="str">
        <f t="shared" si="2"/>
        <v>IFDHT</v>
      </c>
      <c r="G65" s="92">
        <f>BY_Demands_Drivers!$F$12*$K25</f>
        <v>0.19298959807343019</v>
      </c>
      <c r="H65" s="92">
        <f>BY_Demands_Drivers!$G$12*$K25</f>
        <v>5.8267721602628761E-2</v>
      </c>
    </row>
    <row r="66" spans="3:8">
      <c r="C66" s="112" t="str">
        <f t="shared" si="0"/>
        <v>Demand</v>
      </c>
      <c r="D66">
        <f>$J$26</f>
        <v>2033</v>
      </c>
      <c r="E66" t="s">
        <v>3</v>
      </c>
      <c r="F66" t="str">
        <f t="shared" si="2"/>
        <v>IFDHT</v>
      </c>
      <c r="G66" s="92">
        <f>BY_Demands_Drivers!$F$12*$K26</f>
        <v>0.19627130822661504</v>
      </c>
      <c r="H66" s="92">
        <f>BY_Demands_Drivers!$G$12*$K26</f>
        <v>5.9258540670056099E-2</v>
      </c>
    </row>
    <row r="67" spans="3:8">
      <c r="C67" s="112" t="str">
        <f t="shared" si="0"/>
        <v>Demand</v>
      </c>
      <c r="D67">
        <f>$J$27</f>
        <v>2034</v>
      </c>
      <c r="E67" t="s">
        <v>3</v>
      </c>
      <c r="F67" t="str">
        <f t="shared" si="2"/>
        <v>IFDHT</v>
      </c>
      <c r="G67" s="92">
        <f>BY_Demands_Drivers!$F$12*$K27</f>
        <v>0.19955301837979983</v>
      </c>
      <c r="H67" s="92">
        <f>BY_Demands_Drivers!$G$12*$K27</f>
        <v>6.0249359737483438E-2</v>
      </c>
    </row>
    <row r="68" spans="3:8">
      <c r="C68" s="112" t="str">
        <f t="shared" ref="C68:C131" si="3">IF(SUM(G68:H68)&gt;0,"Demand","\I:")</f>
        <v>Demand</v>
      </c>
      <c r="D68">
        <f>$J$28</f>
        <v>2035</v>
      </c>
      <c r="E68" t="s">
        <v>3</v>
      </c>
      <c r="F68" t="str">
        <f t="shared" si="2"/>
        <v>IFDHT</v>
      </c>
      <c r="G68" s="92">
        <f>BY_Demands_Drivers!$F$12*$K28</f>
        <v>0.20283472853298468</v>
      </c>
      <c r="H68" s="92">
        <f>BY_Demands_Drivers!$G$12*$K28</f>
        <v>6.124017880491079E-2</v>
      </c>
    </row>
    <row r="69" spans="3:8">
      <c r="C69" s="112" t="str">
        <f t="shared" si="3"/>
        <v>Demand</v>
      </c>
      <c r="D69">
        <f>$J$29</f>
        <v>2036</v>
      </c>
      <c r="E69" t="s">
        <v>3</v>
      </c>
      <c r="F69" t="str">
        <f t="shared" si="2"/>
        <v>IFDHT</v>
      </c>
      <c r="G69" s="92">
        <f>BY_Demands_Drivers!$F$12*$K29</f>
        <v>0.20555223594237984</v>
      </c>
      <c r="H69" s="92">
        <f>BY_Demands_Drivers!$G$12*$K29</f>
        <v>6.2060652896594577E-2</v>
      </c>
    </row>
    <row r="70" spans="3:8">
      <c r="C70" s="112" t="str">
        <f t="shared" si="3"/>
        <v>Demand</v>
      </c>
      <c r="D70">
        <f>$J$30</f>
        <v>2037</v>
      </c>
      <c r="E70" t="s">
        <v>3</v>
      </c>
      <c r="F70" t="str">
        <f t="shared" si="2"/>
        <v>IFDHT</v>
      </c>
      <c r="G70" s="92">
        <f>BY_Demands_Drivers!$F$12*$K30</f>
        <v>0.20826974335177503</v>
      </c>
      <c r="H70" s="92">
        <f>BY_Demands_Drivers!$G$12*$K30</f>
        <v>6.2881126988278385E-2</v>
      </c>
    </row>
    <row r="71" spans="3:8">
      <c r="C71" s="112" t="str">
        <f t="shared" si="3"/>
        <v>Demand</v>
      </c>
      <c r="D71">
        <f>$J$31</f>
        <v>2038</v>
      </c>
      <c r="E71" t="s">
        <v>3</v>
      </c>
      <c r="F71" t="str">
        <f t="shared" si="2"/>
        <v>IFDHT</v>
      </c>
      <c r="G71" s="92">
        <f>BY_Demands_Drivers!$F$12*$K31</f>
        <v>0.21098725076117017</v>
      </c>
      <c r="H71" s="92">
        <f>BY_Demands_Drivers!$G$12*$K31</f>
        <v>6.3701601079962172E-2</v>
      </c>
    </row>
    <row r="72" spans="3:8">
      <c r="C72" s="112" t="str">
        <f t="shared" si="3"/>
        <v>Demand</v>
      </c>
      <c r="D72">
        <f>$J$32</f>
        <v>2039</v>
      </c>
      <c r="E72" t="s">
        <v>3</v>
      </c>
      <c r="F72" t="str">
        <f t="shared" si="2"/>
        <v>IFDHT</v>
      </c>
      <c r="G72" s="92">
        <f>BY_Demands_Drivers!$F$12*$K32</f>
        <v>0.21370475817056536</v>
      </c>
      <c r="H72" s="92">
        <f>BY_Demands_Drivers!$G$12*$K32</f>
        <v>6.4522075171645973E-2</v>
      </c>
    </row>
    <row r="73" spans="3:8">
      <c r="C73" s="112" t="str">
        <f t="shared" si="3"/>
        <v>Demand</v>
      </c>
      <c r="D73">
        <f>$J$33</f>
        <v>2040</v>
      </c>
      <c r="E73" t="s">
        <v>3</v>
      </c>
      <c r="F73" t="str">
        <f t="shared" si="2"/>
        <v>IFDHT</v>
      </c>
      <c r="G73" s="92">
        <f>BY_Demands_Drivers!$F$12*$K33</f>
        <v>0.2164222655799605</v>
      </c>
      <c r="H73" s="92">
        <f>BY_Demands_Drivers!$G$12*$K33</f>
        <v>6.5342549263329761E-2</v>
      </c>
    </row>
    <row r="74" spans="3:8">
      <c r="C74" s="112" t="str">
        <f t="shared" si="3"/>
        <v>Demand</v>
      </c>
      <c r="D74">
        <f>$J$34</f>
        <v>2041</v>
      </c>
      <c r="E74" t="s">
        <v>3</v>
      </c>
      <c r="F74" t="str">
        <f t="shared" si="2"/>
        <v>IFDHT</v>
      </c>
      <c r="G74" s="92">
        <f>BY_Demands_Drivers!$F$12*$K34</f>
        <v>0.21904956517851662</v>
      </c>
      <c r="H74" s="92">
        <f>BY_Demands_Drivers!$G$12*$K34</f>
        <v>6.613578767153204E-2</v>
      </c>
    </row>
    <row r="75" spans="3:8">
      <c r="C75" s="112" t="str">
        <f t="shared" si="3"/>
        <v>Demand</v>
      </c>
      <c r="D75">
        <f>$J$35</f>
        <v>2042</v>
      </c>
      <c r="E75" t="s">
        <v>3</v>
      </c>
      <c r="F75" t="str">
        <f t="shared" si="2"/>
        <v>IFDHT</v>
      </c>
      <c r="G75" s="92">
        <f>BY_Demands_Drivers!$F$12*$K35</f>
        <v>0.22167686477707269</v>
      </c>
      <c r="H75" s="92">
        <f>BY_Demands_Drivers!$G$12*$K35</f>
        <v>6.6929026079734319E-2</v>
      </c>
    </row>
    <row r="76" spans="3:8">
      <c r="C76" s="112" t="str">
        <f t="shared" si="3"/>
        <v>Demand</v>
      </c>
      <c r="D76">
        <f>$J$36</f>
        <v>2043</v>
      </c>
      <c r="E76" t="s">
        <v>3</v>
      </c>
      <c r="F76" t="str">
        <f t="shared" si="2"/>
        <v>IFDHT</v>
      </c>
      <c r="G76" s="92">
        <f>BY_Demands_Drivers!$F$12*$K36</f>
        <v>0.22430416437562875</v>
      </c>
      <c r="H76" s="92">
        <f>BY_Demands_Drivers!$G$12*$K36</f>
        <v>6.7722264487936584E-2</v>
      </c>
    </row>
    <row r="77" spans="3:8">
      <c r="C77" s="112" t="str">
        <f t="shared" si="3"/>
        <v>Demand</v>
      </c>
      <c r="D77">
        <f>$J$37</f>
        <v>2044</v>
      </c>
      <c r="E77" t="s">
        <v>3</v>
      </c>
      <c r="F77" t="str">
        <f t="shared" si="2"/>
        <v>IFDHT</v>
      </c>
      <c r="G77" s="92">
        <f>BY_Demands_Drivers!$F$12*$K37</f>
        <v>0.22693146397418484</v>
      </c>
      <c r="H77" s="92">
        <f>BY_Demands_Drivers!$G$12*$K37</f>
        <v>6.851550289613885E-2</v>
      </c>
    </row>
    <row r="78" spans="3:8">
      <c r="C78" s="112" t="str">
        <f t="shared" si="3"/>
        <v>Demand</v>
      </c>
      <c r="D78">
        <f>$J$38</f>
        <v>2045</v>
      </c>
      <c r="E78" t="s">
        <v>3</v>
      </c>
      <c r="F78" t="str">
        <f t="shared" si="2"/>
        <v>IFDHT</v>
      </c>
      <c r="G78" s="92">
        <f>BY_Demands_Drivers!$F$12*$K38</f>
        <v>0.22955876357274088</v>
      </c>
      <c r="H78" s="92">
        <f>BY_Demands_Drivers!$G$12*$K38</f>
        <v>6.9308741304341115E-2</v>
      </c>
    </row>
    <row r="79" spans="3:8">
      <c r="C79" s="112" t="str">
        <f t="shared" si="3"/>
        <v>Demand</v>
      </c>
      <c r="D79">
        <f>$J$39</f>
        <v>2046</v>
      </c>
      <c r="E79" t="s">
        <v>3</v>
      </c>
      <c r="F79" t="str">
        <f t="shared" si="2"/>
        <v>IFDHT</v>
      </c>
      <c r="G79" s="92">
        <f>BY_Demands_Drivers!$F$12*$K39</f>
        <v>0.23209794352566315</v>
      </c>
      <c r="H79" s="92">
        <f>BY_Demands_Drivers!$G$12*$K39</f>
        <v>7.0075374491169962E-2</v>
      </c>
    </row>
    <row r="80" spans="3:8">
      <c r="C80" s="112" t="str">
        <f t="shared" si="3"/>
        <v>Demand</v>
      </c>
      <c r="D80">
        <f>$J$40</f>
        <v>2047</v>
      </c>
      <c r="E80" t="s">
        <v>3</v>
      </c>
      <c r="F80" t="str">
        <f t="shared" si="2"/>
        <v>IFDHT</v>
      </c>
      <c r="G80" s="92">
        <f>BY_Demands_Drivers!$F$12*$K40</f>
        <v>0.23463712347858545</v>
      </c>
      <c r="H80" s="92">
        <f>BY_Demands_Drivers!$G$12*$K40</f>
        <v>7.0842007677998808E-2</v>
      </c>
    </row>
    <row r="81" spans="3:8">
      <c r="C81" s="112" t="str">
        <f t="shared" si="3"/>
        <v>Demand</v>
      </c>
      <c r="D81">
        <f>$J$41</f>
        <v>2048</v>
      </c>
      <c r="E81" t="s">
        <v>3</v>
      </c>
      <c r="F81" t="str">
        <f t="shared" si="2"/>
        <v>IFDHT</v>
      </c>
      <c r="G81" s="92">
        <f>BY_Demands_Drivers!$F$12*$K41</f>
        <v>0.23717630343150772</v>
      </c>
      <c r="H81" s="92">
        <f>BY_Demands_Drivers!$G$12*$K41</f>
        <v>7.1608640864827641E-2</v>
      </c>
    </row>
    <row r="82" spans="3:8">
      <c r="C82" s="112" t="str">
        <f t="shared" si="3"/>
        <v>Demand</v>
      </c>
      <c r="D82">
        <f>$J$42</f>
        <v>2049</v>
      </c>
      <c r="E82" t="s">
        <v>3</v>
      </c>
      <c r="F82" t="str">
        <f t="shared" si="2"/>
        <v>IFDHT</v>
      </c>
      <c r="G82" s="92">
        <f>BY_Demands_Drivers!$F$12*$K42</f>
        <v>0.23971548338443002</v>
      </c>
      <c r="H82" s="92">
        <f>BY_Demands_Drivers!$G$12*$K42</f>
        <v>7.2375274051656488E-2</v>
      </c>
    </row>
    <row r="83" spans="3:8">
      <c r="C83" s="112" t="str">
        <f t="shared" si="3"/>
        <v>Demand</v>
      </c>
      <c r="D83" s="16">
        <f>$J$43</f>
        <v>2050</v>
      </c>
      <c r="E83" s="16" t="s">
        <v>3</v>
      </c>
      <c r="F83" t="str">
        <f t="shared" si="2"/>
        <v>IFDHT</v>
      </c>
      <c r="G83" s="92">
        <f>BY_Demands_Drivers!$F$12*$K43</f>
        <v>0.24225466333735238</v>
      </c>
      <c r="H83" s="92">
        <f>BY_Demands_Drivers!$G$12*$K43</f>
        <v>7.3141907238485362E-2</v>
      </c>
    </row>
    <row r="84" spans="3:8">
      <c r="C84" s="112" t="str">
        <f t="shared" si="3"/>
        <v>\I:</v>
      </c>
      <c r="D84">
        <f>$J$4</f>
        <v>2011</v>
      </c>
      <c r="E84" t="s">
        <v>3</v>
      </c>
      <c r="F84" t="str">
        <f>BY_Demands_Drivers!$H$13</f>
        <v>IFDRH</v>
      </c>
      <c r="G84" s="92">
        <f>BY_Demands_Drivers!$F$13*$K4</f>
        <v>0</v>
      </c>
      <c r="H84" s="92">
        <f>BY_Demands_Drivers!$G$13*$K4</f>
        <v>0</v>
      </c>
    </row>
    <row r="85" spans="3:8">
      <c r="C85" s="112" t="str">
        <f t="shared" si="3"/>
        <v>\I:</v>
      </c>
      <c r="D85">
        <f>$J$5</f>
        <v>2012</v>
      </c>
      <c r="E85" t="s">
        <v>3</v>
      </c>
      <c r="F85" t="str">
        <f>$F$84</f>
        <v>IFDRH</v>
      </c>
      <c r="G85" s="92">
        <f>BY_Demands_Drivers!$F$13*$K5</f>
        <v>0</v>
      </c>
      <c r="H85" s="92">
        <f>BY_Demands_Drivers!$G$13*$K5</f>
        <v>0</v>
      </c>
    </row>
    <row r="86" spans="3:8">
      <c r="C86" s="112" t="str">
        <f t="shared" si="3"/>
        <v>\I:</v>
      </c>
      <c r="D86">
        <f>$J$6</f>
        <v>2013</v>
      </c>
      <c r="E86" t="s">
        <v>3</v>
      </c>
      <c r="F86" t="str">
        <f t="shared" ref="F86:F123" si="4">$F$84</f>
        <v>IFDRH</v>
      </c>
      <c r="G86" s="92">
        <f>BY_Demands_Drivers!$F$13*$K6</f>
        <v>0</v>
      </c>
      <c r="H86" s="92">
        <f>BY_Demands_Drivers!$G$13*$K6</f>
        <v>0</v>
      </c>
    </row>
    <row r="87" spans="3:8">
      <c r="C87" s="112" t="str">
        <f t="shared" si="3"/>
        <v>\I:</v>
      </c>
      <c r="D87">
        <f>$J$7</f>
        <v>2014</v>
      </c>
      <c r="E87" t="s">
        <v>3</v>
      </c>
      <c r="F87" t="str">
        <f t="shared" si="4"/>
        <v>IFDRH</v>
      </c>
      <c r="G87" s="92">
        <f>BY_Demands_Drivers!$F$13*$K7</f>
        <v>0</v>
      </c>
      <c r="H87" s="92">
        <f>BY_Demands_Drivers!$G$13*$K7</f>
        <v>0</v>
      </c>
    </row>
    <row r="88" spans="3:8">
      <c r="C88" s="112" t="str">
        <f t="shared" si="3"/>
        <v>Demand</v>
      </c>
      <c r="D88">
        <f>$J$8</f>
        <v>2015</v>
      </c>
      <c r="E88" t="s">
        <v>3</v>
      </c>
      <c r="F88" t="str">
        <f t="shared" si="4"/>
        <v>IFDRH</v>
      </c>
      <c r="G88" s="92">
        <f>BY_Demands_Drivers!$F$13*$K8</f>
        <v>0.77028920647507337</v>
      </c>
      <c r="H88" s="92">
        <f>BY_Demands_Drivers!$G$13*$K8</f>
        <v>0.23256692321480391</v>
      </c>
    </row>
    <row r="89" spans="3:8">
      <c r="C89" s="112" t="str">
        <f t="shared" si="3"/>
        <v>Demand</v>
      </c>
      <c r="D89">
        <f>$J$9</f>
        <v>2016</v>
      </c>
      <c r="E89" t="s">
        <v>3</v>
      </c>
      <c r="F89" t="str">
        <f t="shared" si="4"/>
        <v>IFDRH</v>
      </c>
      <c r="G89" s="92">
        <f>BY_Demands_Drivers!$F$13*$K9</f>
        <v>0.79675462889355253</v>
      </c>
      <c r="H89" s="92">
        <f>BY_Demands_Drivers!$G$13*$K9</f>
        <v>0.2405574049867239</v>
      </c>
    </row>
    <row r="90" spans="3:8">
      <c r="C90" s="112" t="str">
        <f t="shared" si="3"/>
        <v>Demand</v>
      </c>
      <c r="D90">
        <f>$J$10</f>
        <v>2017</v>
      </c>
      <c r="E90" t="s">
        <v>3</v>
      </c>
      <c r="F90" t="str">
        <f t="shared" si="4"/>
        <v>IFDRH</v>
      </c>
      <c r="G90" s="92">
        <f>BY_Demands_Drivers!$F$13*$K10</f>
        <v>0.82322005131203169</v>
      </c>
      <c r="H90" s="92">
        <f>BY_Demands_Drivers!$G$13*$K10</f>
        <v>0.24854788675864389</v>
      </c>
    </row>
    <row r="91" spans="3:8">
      <c r="C91" s="112" t="str">
        <f t="shared" si="3"/>
        <v>Demand</v>
      </c>
      <c r="D91">
        <f>$J$11</f>
        <v>2018</v>
      </c>
      <c r="E91" t="s">
        <v>3</v>
      </c>
      <c r="F91" t="str">
        <f t="shared" si="4"/>
        <v>IFDRH</v>
      </c>
      <c r="G91" s="92">
        <f>BY_Demands_Drivers!$F$13*$K11</f>
        <v>0.84968547373051095</v>
      </c>
      <c r="H91" s="92">
        <f>BY_Demands_Drivers!$G$13*$K11</f>
        <v>0.25653836853056394</v>
      </c>
    </row>
    <row r="92" spans="3:8">
      <c r="C92" s="112" t="str">
        <f t="shared" si="3"/>
        <v>Demand</v>
      </c>
      <c r="D92">
        <f>$J$12</f>
        <v>2019</v>
      </c>
      <c r="E92" t="s">
        <v>3</v>
      </c>
      <c r="F92" t="str">
        <f t="shared" si="4"/>
        <v>IFDRH</v>
      </c>
      <c r="G92" s="92">
        <f>BY_Demands_Drivers!$F$13*$K12</f>
        <v>0.87615089614899</v>
      </c>
      <c r="H92" s="92">
        <f>BY_Demands_Drivers!$G$13*$K12</f>
        <v>0.26452885030248391</v>
      </c>
    </row>
    <row r="93" spans="3:8">
      <c r="C93" s="112" t="str">
        <f t="shared" si="3"/>
        <v>Demand</v>
      </c>
      <c r="D93">
        <f>$J$13</f>
        <v>2020</v>
      </c>
      <c r="E93" t="s">
        <v>3</v>
      </c>
      <c r="F93" t="str">
        <f t="shared" si="4"/>
        <v>IFDRH</v>
      </c>
      <c r="G93" s="92">
        <f>BY_Demands_Drivers!$F$13*$K13</f>
        <v>0.90261631856746927</v>
      </c>
      <c r="H93" s="92">
        <f>BY_Demands_Drivers!$G$13*$K13</f>
        <v>0.27251933207440393</v>
      </c>
    </row>
    <row r="94" spans="3:8">
      <c r="C94" s="112" t="str">
        <f t="shared" si="3"/>
        <v>Demand</v>
      </c>
      <c r="D94">
        <f>$J$14</f>
        <v>2021</v>
      </c>
      <c r="E94" t="s">
        <v>3</v>
      </c>
      <c r="F94" t="str">
        <f t="shared" si="4"/>
        <v>IFDRH</v>
      </c>
      <c r="G94" s="92">
        <f>BY_Demands_Drivers!$F$13*$K14</f>
        <v>0.92024269819455451</v>
      </c>
      <c r="H94" s="92">
        <f>BY_Demands_Drivers!$G$13*$K14</f>
        <v>0.27784111620798435</v>
      </c>
    </row>
    <row r="95" spans="3:8">
      <c r="C95" s="112" t="str">
        <f t="shared" si="3"/>
        <v>Demand</v>
      </c>
      <c r="D95">
        <f>$J$15</f>
        <v>2022</v>
      </c>
      <c r="E95" t="s">
        <v>3</v>
      </c>
      <c r="F95" t="str">
        <f t="shared" si="4"/>
        <v>IFDRH</v>
      </c>
      <c r="G95" s="92">
        <f>BY_Demands_Drivers!$F$13*$K15</f>
        <v>0.93786907782163975</v>
      </c>
      <c r="H95" s="92">
        <f>BY_Demands_Drivers!$G$13*$K15</f>
        <v>0.28316290034156483</v>
      </c>
    </row>
    <row r="96" spans="3:8">
      <c r="C96" s="112" t="str">
        <f t="shared" si="3"/>
        <v>Demand</v>
      </c>
      <c r="D96">
        <f>$J$16</f>
        <v>2023</v>
      </c>
      <c r="E96" t="s">
        <v>3</v>
      </c>
      <c r="F96" t="str">
        <f t="shared" si="4"/>
        <v>IFDRH</v>
      </c>
      <c r="G96" s="92">
        <f>BY_Demands_Drivers!$F$13*$K16</f>
        <v>0.95549545744872499</v>
      </c>
      <c r="H96" s="92">
        <f>BY_Demands_Drivers!$G$13*$K16</f>
        <v>0.28848468447514525</v>
      </c>
    </row>
    <row r="97" spans="3:8">
      <c r="C97" s="112" t="str">
        <f t="shared" si="3"/>
        <v>Demand</v>
      </c>
      <c r="D97">
        <f>$J$17</f>
        <v>2024</v>
      </c>
      <c r="E97" t="s">
        <v>3</v>
      </c>
      <c r="F97" t="str">
        <f t="shared" si="4"/>
        <v>IFDRH</v>
      </c>
      <c r="G97" s="92">
        <f>BY_Demands_Drivers!$F$13*$K17</f>
        <v>0.97312183707581024</v>
      </c>
      <c r="H97" s="92">
        <f>BY_Demands_Drivers!$G$13*$K17</f>
        <v>0.29380646860872572</v>
      </c>
    </row>
    <row r="98" spans="3:8">
      <c r="C98" s="112" t="str">
        <f t="shared" si="3"/>
        <v>Demand</v>
      </c>
      <c r="D98">
        <f>$J$18</f>
        <v>2025</v>
      </c>
      <c r="E98" t="s">
        <v>3</v>
      </c>
      <c r="F98" t="str">
        <f t="shared" si="4"/>
        <v>IFDRH</v>
      </c>
      <c r="G98" s="92">
        <f>BY_Demands_Drivers!$F$13*$K18</f>
        <v>0.99074821670289537</v>
      </c>
      <c r="H98" s="92">
        <f>BY_Demands_Drivers!$G$13*$K18</f>
        <v>0.29912825274230609</v>
      </c>
    </row>
    <row r="99" spans="3:8">
      <c r="C99" s="112" t="str">
        <f t="shared" si="3"/>
        <v>Demand</v>
      </c>
      <c r="D99">
        <f>$J$19</f>
        <v>2026</v>
      </c>
      <c r="E99" t="s">
        <v>3</v>
      </c>
      <c r="F99" t="str">
        <f t="shared" si="4"/>
        <v>IFDRH</v>
      </c>
      <c r="G99" s="92">
        <f>BY_Demands_Drivers!$F$13*$K19</f>
        <v>1.0079007345865463</v>
      </c>
      <c r="H99" s="92">
        <f>BY_Demands_Drivers!$G$13*$K19</f>
        <v>0.30430696779641181</v>
      </c>
    </row>
    <row r="100" spans="3:8">
      <c r="C100" s="112" t="str">
        <f t="shared" si="3"/>
        <v>Demand</v>
      </c>
      <c r="D100">
        <f>$J$20</f>
        <v>2027</v>
      </c>
      <c r="E100" t="s">
        <v>3</v>
      </c>
      <c r="F100" t="str">
        <f t="shared" si="4"/>
        <v>IFDRH</v>
      </c>
      <c r="G100" s="92">
        <f>BY_Demands_Drivers!$F$13*$K20</f>
        <v>1.0250532524701972</v>
      </c>
      <c r="H100" s="92">
        <f>BY_Demands_Drivers!$G$13*$K20</f>
        <v>0.30948568285051753</v>
      </c>
    </row>
    <row r="101" spans="3:8">
      <c r="C101" s="112" t="str">
        <f t="shared" si="3"/>
        <v>Demand</v>
      </c>
      <c r="D101">
        <f>$J$21</f>
        <v>2028</v>
      </c>
      <c r="E101" t="s">
        <v>3</v>
      </c>
      <c r="F101" t="str">
        <f t="shared" si="4"/>
        <v>IFDRH</v>
      </c>
      <c r="G101" s="92">
        <f>BY_Demands_Drivers!$F$13*$K21</f>
        <v>1.0422057703538483</v>
      </c>
      <c r="H101" s="92">
        <f>BY_Demands_Drivers!$G$13*$K21</f>
        <v>0.31466439790462325</v>
      </c>
    </row>
    <row r="102" spans="3:8">
      <c r="C102" s="112" t="str">
        <f t="shared" si="3"/>
        <v>Demand</v>
      </c>
      <c r="D102">
        <f>$J$22</f>
        <v>2029</v>
      </c>
      <c r="E102" t="s">
        <v>3</v>
      </c>
      <c r="F102" t="str">
        <f t="shared" si="4"/>
        <v>IFDRH</v>
      </c>
      <c r="G102" s="92">
        <f>BY_Demands_Drivers!$F$13*$K22</f>
        <v>1.0593582882374992</v>
      </c>
      <c r="H102" s="92">
        <f>BY_Demands_Drivers!$G$13*$K22</f>
        <v>0.31984311295872897</v>
      </c>
    </row>
    <row r="103" spans="3:8">
      <c r="C103" s="112" t="str">
        <f t="shared" si="3"/>
        <v>Demand</v>
      </c>
      <c r="D103">
        <f>$J$23</f>
        <v>2030</v>
      </c>
      <c r="E103" t="s">
        <v>3</v>
      </c>
      <c r="F103" t="str">
        <f t="shared" si="4"/>
        <v>IFDRH</v>
      </c>
      <c r="G103" s="92">
        <f>BY_Demands_Drivers!$F$13*$K23</f>
        <v>1.0765108061211497</v>
      </c>
      <c r="H103" s="92">
        <f>BY_Demands_Drivers!$G$13*$K23</f>
        <v>0.32502182801283452</v>
      </c>
    </row>
    <row r="104" spans="3:8">
      <c r="C104" s="112" t="str">
        <f t="shared" si="3"/>
        <v>Demand</v>
      </c>
      <c r="D104">
        <f>$J$24</f>
        <v>2031</v>
      </c>
      <c r="E104" t="s">
        <v>3</v>
      </c>
      <c r="F104" t="str">
        <f t="shared" si="4"/>
        <v>IFDRH</v>
      </c>
      <c r="G104" s="92">
        <f>BY_Demands_Drivers!$F$13*$K24</f>
        <v>1.0954609154071706</v>
      </c>
      <c r="H104" s="92">
        <f>BY_Demands_Drivers!$G$13*$K24</f>
        <v>0.3307432746775254</v>
      </c>
    </row>
    <row r="105" spans="3:8">
      <c r="C105" s="112" t="str">
        <f t="shared" si="3"/>
        <v>Demand</v>
      </c>
      <c r="D105">
        <f>$J$25</f>
        <v>2032</v>
      </c>
      <c r="E105" t="s">
        <v>3</v>
      </c>
      <c r="F105" t="str">
        <f t="shared" si="4"/>
        <v>IFDRH</v>
      </c>
      <c r="G105" s="92">
        <f>BY_Demands_Drivers!$F$13*$K25</f>
        <v>1.1144110246931913</v>
      </c>
      <c r="H105" s="92">
        <f>BY_Demands_Drivers!$G$13*$K25</f>
        <v>0.33646472134221617</v>
      </c>
    </row>
    <row r="106" spans="3:8">
      <c r="C106" s="112" t="str">
        <f t="shared" si="3"/>
        <v>Demand</v>
      </c>
      <c r="D106">
        <f>$J$26</f>
        <v>2033</v>
      </c>
      <c r="E106" t="s">
        <v>3</v>
      </c>
      <c r="F106" t="str">
        <f t="shared" si="4"/>
        <v>IFDRH</v>
      </c>
      <c r="G106" s="92">
        <f>BY_Demands_Drivers!$F$13*$K26</f>
        <v>1.1333611339792125</v>
      </c>
      <c r="H106" s="92">
        <f>BY_Demands_Drivers!$G$13*$K26</f>
        <v>0.34218616800690704</v>
      </c>
    </row>
    <row r="107" spans="3:8">
      <c r="C107" s="112" t="str">
        <f t="shared" si="3"/>
        <v>Demand</v>
      </c>
      <c r="D107">
        <f>$J$27</f>
        <v>2034</v>
      </c>
      <c r="E107" t="s">
        <v>3</v>
      </c>
      <c r="F107" t="str">
        <f t="shared" si="4"/>
        <v>IFDRH</v>
      </c>
      <c r="G107" s="92">
        <f>BY_Demands_Drivers!$F$13*$K27</f>
        <v>1.1523112432652332</v>
      </c>
      <c r="H107" s="92">
        <f>BY_Demands_Drivers!$G$13*$K27</f>
        <v>0.34790761467159781</v>
      </c>
    </row>
    <row r="108" spans="3:8">
      <c r="C108" s="112" t="str">
        <f t="shared" si="3"/>
        <v>Demand</v>
      </c>
      <c r="D108">
        <f>$J$28</f>
        <v>2035</v>
      </c>
      <c r="E108" t="s">
        <v>3</v>
      </c>
      <c r="F108" t="str">
        <f t="shared" si="4"/>
        <v>IFDRH</v>
      </c>
      <c r="G108" s="92">
        <f>BY_Demands_Drivers!$F$13*$K28</f>
        <v>1.1712613525512543</v>
      </c>
      <c r="H108" s="92">
        <f>BY_Demands_Drivers!$G$13*$K28</f>
        <v>0.35362906133628874</v>
      </c>
    </row>
    <row r="109" spans="3:8">
      <c r="C109" s="112" t="str">
        <f t="shared" si="3"/>
        <v>Demand</v>
      </c>
      <c r="D109">
        <f>$J$29</f>
        <v>2036</v>
      </c>
      <c r="E109" t="s">
        <v>3</v>
      </c>
      <c r="F109" t="str">
        <f t="shared" si="4"/>
        <v>IFDRH</v>
      </c>
      <c r="G109" s="92">
        <f>BY_Demands_Drivers!$F$13*$K29</f>
        <v>1.1869534947544993</v>
      </c>
      <c r="H109" s="92">
        <f>BY_Demands_Drivers!$G$13*$K29</f>
        <v>0.35836685747854324</v>
      </c>
    </row>
    <row r="110" spans="3:8">
      <c r="C110" s="112" t="str">
        <f t="shared" si="3"/>
        <v>Demand</v>
      </c>
      <c r="D110">
        <f>$J$30</f>
        <v>2037</v>
      </c>
      <c r="E110" t="s">
        <v>3</v>
      </c>
      <c r="F110" t="str">
        <f t="shared" si="4"/>
        <v>IFDRH</v>
      </c>
      <c r="G110" s="92">
        <f>BY_Demands_Drivers!$F$13*$K30</f>
        <v>1.2026456369577447</v>
      </c>
      <c r="H110" s="92">
        <f>BY_Demands_Drivers!$G$13*$K30</f>
        <v>0.3631046536207978</v>
      </c>
    </row>
    <row r="111" spans="3:8">
      <c r="C111" s="112" t="str">
        <f t="shared" si="3"/>
        <v>Demand</v>
      </c>
      <c r="D111">
        <f>$J$31</f>
        <v>2038</v>
      </c>
      <c r="E111" t="s">
        <v>3</v>
      </c>
      <c r="F111" t="str">
        <f t="shared" si="4"/>
        <v>IFDRH</v>
      </c>
      <c r="G111" s="92">
        <f>BY_Demands_Drivers!$F$13*$K31</f>
        <v>1.2183377791609897</v>
      </c>
      <c r="H111" s="92">
        <f>BY_Demands_Drivers!$G$13*$K31</f>
        <v>0.36784244976305236</v>
      </c>
    </row>
    <row r="112" spans="3:8">
      <c r="C112" s="112" t="str">
        <f t="shared" si="3"/>
        <v>Demand</v>
      </c>
      <c r="D112">
        <f>$J$32</f>
        <v>2039</v>
      </c>
      <c r="E112" t="s">
        <v>3</v>
      </c>
      <c r="F112" t="str">
        <f t="shared" si="4"/>
        <v>IFDRH</v>
      </c>
      <c r="G112" s="92">
        <f>BY_Demands_Drivers!$F$13*$K32</f>
        <v>1.2340299213642352</v>
      </c>
      <c r="H112" s="92">
        <f>BY_Demands_Drivers!$G$13*$K32</f>
        <v>0.37258024590530692</v>
      </c>
    </row>
    <row r="113" spans="3:8">
      <c r="C113" s="112" t="str">
        <f t="shared" si="3"/>
        <v>Demand</v>
      </c>
      <c r="D113">
        <f>$J$33</f>
        <v>2040</v>
      </c>
      <c r="E113" t="s">
        <v>3</v>
      </c>
      <c r="F113" t="str">
        <f t="shared" si="4"/>
        <v>IFDRH</v>
      </c>
      <c r="G113" s="92">
        <f>BY_Demands_Drivers!$F$13*$K33</f>
        <v>1.2497220635674804</v>
      </c>
      <c r="H113" s="92">
        <f>BY_Demands_Drivers!$G$13*$K33</f>
        <v>0.37731804204756142</v>
      </c>
    </row>
    <row r="114" spans="3:8">
      <c r="C114" s="112" t="str">
        <f t="shared" si="3"/>
        <v>Demand</v>
      </c>
      <c r="D114">
        <f>$J$34</f>
        <v>2041</v>
      </c>
      <c r="E114" t="s">
        <v>3</v>
      </c>
      <c r="F114" t="str">
        <f t="shared" si="4"/>
        <v>IFDRH</v>
      </c>
      <c r="G114" s="92">
        <f>BY_Demands_Drivers!$F$13*$K34</f>
        <v>1.2648933042303521</v>
      </c>
      <c r="H114" s="92">
        <f>BY_Demands_Drivers!$G$13*$K34</f>
        <v>0.38189856678120199</v>
      </c>
    </row>
    <row r="115" spans="3:8">
      <c r="C115" s="112" t="str">
        <f t="shared" si="3"/>
        <v>Demand</v>
      </c>
      <c r="D115">
        <f>$J$35</f>
        <v>2042</v>
      </c>
      <c r="E115" t="s">
        <v>3</v>
      </c>
      <c r="F115" t="str">
        <f t="shared" si="4"/>
        <v>IFDRH</v>
      </c>
      <c r="G115" s="92">
        <f>BY_Demands_Drivers!$F$13*$K35</f>
        <v>1.2800645448932237</v>
      </c>
      <c r="H115" s="92">
        <f>BY_Demands_Drivers!$G$13*$K35</f>
        <v>0.3864790915148425</v>
      </c>
    </row>
    <row r="116" spans="3:8">
      <c r="C116" s="112" t="str">
        <f t="shared" si="3"/>
        <v>Demand</v>
      </c>
      <c r="D116">
        <f>$J$36</f>
        <v>2043</v>
      </c>
      <c r="E116" t="s">
        <v>3</v>
      </c>
      <c r="F116" t="str">
        <f t="shared" si="4"/>
        <v>IFDRH</v>
      </c>
      <c r="G116" s="92">
        <f>BY_Demands_Drivers!$F$13*$K36</f>
        <v>1.2952357855560954</v>
      </c>
      <c r="H116" s="92">
        <f>BY_Demands_Drivers!$G$13*$K36</f>
        <v>0.39105961624848301</v>
      </c>
    </row>
    <row r="117" spans="3:8">
      <c r="C117" s="112" t="str">
        <f t="shared" si="3"/>
        <v>Demand</v>
      </c>
      <c r="D117">
        <f>$J$37</f>
        <v>2044</v>
      </c>
      <c r="E117" t="s">
        <v>3</v>
      </c>
      <c r="F117" t="str">
        <f t="shared" si="4"/>
        <v>IFDRH</v>
      </c>
      <c r="G117" s="92">
        <f>BY_Demands_Drivers!$F$13*$K37</f>
        <v>1.3104070262189671</v>
      </c>
      <c r="H117" s="92">
        <f>BY_Demands_Drivers!$G$13*$K37</f>
        <v>0.39564014098212347</v>
      </c>
    </row>
    <row r="118" spans="3:8">
      <c r="C118" s="112" t="str">
        <f t="shared" si="3"/>
        <v>Demand</v>
      </c>
      <c r="D118">
        <f>$J$38</f>
        <v>2045</v>
      </c>
      <c r="E118" t="s">
        <v>3</v>
      </c>
      <c r="F118" t="str">
        <f t="shared" si="4"/>
        <v>IFDRH</v>
      </c>
      <c r="G118" s="92">
        <f>BY_Demands_Drivers!$F$13*$K38</f>
        <v>1.3255782668818386</v>
      </c>
      <c r="H118" s="92">
        <f>BY_Demands_Drivers!$G$13*$K38</f>
        <v>0.40022066571576392</v>
      </c>
    </row>
    <row r="119" spans="3:8">
      <c r="C119" s="112" t="str">
        <f t="shared" si="3"/>
        <v>Demand</v>
      </c>
      <c r="D119">
        <f>$J$39</f>
        <v>2046</v>
      </c>
      <c r="E119" t="s">
        <v>3</v>
      </c>
      <c r="F119" t="str">
        <f t="shared" si="4"/>
        <v>IFDRH</v>
      </c>
      <c r="G119" s="92">
        <f>BY_Demands_Drivers!$F$13*$K39</f>
        <v>1.3402406640341447</v>
      </c>
      <c r="H119" s="92">
        <f>BY_Demands_Drivers!$G$13*$K39</f>
        <v>0.40464755962002852</v>
      </c>
    </row>
    <row r="120" spans="3:8">
      <c r="C120" s="112" t="str">
        <f t="shared" si="3"/>
        <v>Demand</v>
      </c>
      <c r="D120">
        <f>$J$40</f>
        <v>2047</v>
      </c>
      <c r="E120" t="s">
        <v>3</v>
      </c>
      <c r="F120" t="str">
        <f t="shared" si="4"/>
        <v>IFDRH</v>
      </c>
      <c r="G120" s="92">
        <f>BY_Demands_Drivers!$F$13*$K40</f>
        <v>1.3549030611864505</v>
      </c>
      <c r="H120" s="92">
        <f>BY_Demands_Drivers!$G$13*$K40</f>
        <v>0.40907445352429306</v>
      </c>
    </row>
    <row r="121" spans="3:8">
      <c r="C121" s="112" t="str">
        <f t="shared" si="3"/>
        <v>Demand</v>
      </c>
      <c r="D121">
        <f>$J$41</f>
        <v>2048</v>
      </c>
      <c r="E121" t="s">
        <v>3</v>
      </c>
      <c r="F121" t="str">
        <f t="shared" si="4"/>
        <v>IFDRH</v>
      </c>
      <c r="G121" s="92">
        <f>BY_Demands_Drivers!$F$13*$K41</f>
        <v>1.3695654583387564</v>
      </c>
      <c r="H121" s="92">
        <f>BY_Demands_Drivers!$G$13*$K41</f>
        <v>0.41350134742855765</v>
      </c>
    </row>
    <row r="122" spans="3:8">
      <c r="C122" s="112" t="str">
        <f t="shared" si="3"/>
        <v>Demand</v>
      </c>
      <c r="D122">
        <f>$J$42</f>
        <v>2049</v>
      </c>
      <c r="E122" t="s">
        <v>3</v>
      </c>
      <c r="F122" t="str">
        <f t="shared" si="4"/>
        <v>IFDRH</v>
      </c>
      <c r="G122" s="92">
        <f>BY_Demands_Drivers!$F$13*$K42</f>
        <v>1.3842278554910625</v>
      </c>
      <c r="H122" s="92">
        <f>BY_Demands_Drivers!$G$13*$K42</f>
        <v>0.41792824133282225</v>
      </c>
    </row>
    <row r="123" spans="3:8">
      <c r="C123" s="112" t="str">
        <f t="shared" si="3"/>
        <v>Demand</v>
      </c>
      <c r="D123" s="16">
        <f>$J$43</f>
        <v>2050</v>
      </c>
      <c r="E123" s="16" t="s">
        <v>3</v>
      </c>
      <c r="F123" t="str">
        <f t="shared" si="4"/>
        <v>IFDRH</v>
      </c>
      <c r="G123" s="92">
        <f>BY_Demands_Drivers!$F$13*$K43</f>
        <v>1.3988902526433689</v>
      </c>
      <c r="H123" s="92">
        <f>BY_Demands_Drivers!$G$13*$K43</f>
        <v>0.4223551352370869</v>
      </c>
    </row>
    <row r="124" spans="3:8">
      <c r="C124" s="112" t="str">
        <f t="shared" si="3"/>
        <v>\I:</v>
      </c>
      <c r="D124">
        <f>$J$4</f>
        <v>2011</v>
      </c>
      <c r="E124" t="s">
        <v>3</v>
      </c>
      <c r="F124" t="str">
        <f>BY_Demands_Drivers!$H$14</f>
        <v>IFDLA</v>
      </c>
      <c r="G124" s="92">
        <f>BY_Demands_Drivers!$F$14*$K4</f>
        <v>0</v>
      </c>
      <c r="H124" s="92">
        <f>BY_Demands_Drivers!$G$14*$K4</f>
        <v>0</v>
      </c>
    </row>
    <row r="125" spans="3:8">
      <c r="C125" s="112" t="str">
        <f t="shared" si="3"/>
        <v>\I:</v>
      </c>
      <c r="D125">
        <f>$J$5</f>
        <v>2012</v>
      </c>
      <c r="E125" t="s">
        <v>3</v>
      </c>
      <c r="F125" t="str">
        <f>$F$124</f>
        <v>IFDLA</v>
      </c>
      <c r="G125" s="92">
        <f>BY_Demands_Drivers!$F$14*$K5</f>
        <v>0</v>
      </c>
      <c r="H125" s="92">
        <f>BY_Demands_Drivers!$G$14*$K5</f>
        <v>0</v>
      </c>
    </row>
    <row r="126" spans="3:8">
      <c r="C126" s="112" t="str">
        <f t="shared" si="3"/>
        <v>\I:</v>
      </c>
      <c r="D126">
        <f>$J$6</f>
        <v>2013</v>
      </c>
      <c r="E126" t="s">
        <v>3</v>
      </c>
      <c r="F126" t="str">
        <f t="shared" ref="F126:F163" si="5">$F$124</f>
        <v>IFDLA</v>
      </c>
      <c r="G126" s="92">
        <f>BY_Demands_Drivers!$F$14*$K6</f>
        <v>0</v>
      </c>
      <c r="H126" s="92">
        <f>BY_Demands_Drivers!$G$14*$K6</f>
        <v>0</v>
      </c>
    </row>
    <row r="127" spans="3:8">
      <c r="C127" s="112" t="str">
        <f t="shared" si="3"/>
        <v>\I:</v>
      </c>
      <c r="D127">
        <f>$J$7</f>
        <v>2014</v>
      </c>
      <c r="E127" t="s">
        <v>3</v>
      </c>
      <c r="F127" t="str">
        <f t="shared" si="5"/>
        <v>IFDLA</v>
      </c>
      <c r="G127" s="92">
        <f>BY_Demands_Drivers!$F$14*$K7</f>
        <v>0</v>
      </c>
      <c r="H127" s="92">
        <f>BY_Demands_Drivers!$G$14*$K7</f>
        <v>0</v>
      </c>
    </row>
    <row r="128" spans="3:8">
      <c r="C128" s="112" t="str">
        <f t="shared" si="3"/>
        <v>Demand</v>
      </c>
      <c r="D128">
        <f>$J$8</f>
        <v>2015</v>
      </c>
      <c r="E128" t="s">
        <v>3</v>
      </c>
      <c r="F128" t="str">
        <f t="shared" si="5"/>
        <v>IFDLA</v>
      </c>
      <c r="G128" s="92">
        <f>BY_Demands_Drivers!$F$14*$K8</f>
        <v>0.61572610909008918</v>
      </c>
      <c r="H128" s="92">
        <f>BY_Demands_Drivers!$G$14*$K8</f>
        <v>0.18590099086211037</v>
      </c>
    </row>
    <row r="129" spans="3:8">
      <c r="C129" s="112" t="str">
        <f t="shared" si="3"/>
        <v>Demand</v>
      </c>
      <c r="D129">
        <f>$J$9</f>
        <v>2016</v>
      </c>
      <c r="E129" t="s">
        <v>3</v>
      </c>
      <c r="F129" t="str">
        <f t="shared" si="5"/>
        <v>IFDLA</v>
      </c>
      <c r="G129" s="92">
        <f>BY_Demands_Drivers!$F$14*$K9</f>
        <v>0.63688108755035544</v>
      </c>
      <c r="H129" s="92">
        <f>BY_Demands_Drivers!$G$14*$K9</f>
        <v>0.19228813507992149</v>
      </c>
    </row>
    <row r="130" spans="3:8">
      <c r="C130" s="112" t="str">
        <f t="shared" si="3"/>
        <v>Demand</v>
      </c>
      <c r="D130">
        <f>$J$10</f>
        <v>2017</v>
      </c>
      <c r="E130" t="s">
        <v>3</v>
      </c>
      <c r="F130" t="str">
        <f t="shared" si="5"/>
        <v>IFDLA</v>
      </c>
      <c r="G130" s="92">
        <f>BY_Demands_Drivers!$F$14*$K10</f>
        <v>0.65803606601062181</v>
      </c>
      <c r="H130" s="92">
        <f>BY_Demands_Drivers!$G$14*$K10</f>
        <v>0.19867527929773265</v>
      </c>
    </row>
    <row r="131" spans="3:8">
      <c r="C131" s="112" t="str">
        <f t="shared" si="3"/>
        <v>Demand</v>
      </c>
      <c r="D131">
        <f>$J$11</f>
        <v>2018</v>
      </c>
      <c r="E131" t="s">
        <v>3</v>
      </c>
      <c r="F131" t="str">
        <f t="shared" si="5"/>
        <v>IFDLA</v>
      </c>
      <c r="G131" s="92">
        <f>BY_Demands_Drivers!$F$14*$K11</f>
        <v>0.67919104447088818</v>
      </c>
      <c r="H131" s="92">
        <f>BY_Demands_Drivers!$G$14*$K11</f>
        <v>0.2050624235155438</v>
      </c>
    </row>
    <row r="132" spans="3:8">
      <c r="C132" s="112" t="str">
        <f t="shared" ref="C132:C195" si="6">IF(SUM(G132:H132)&gt;0,"Demand","\I:")</f>
        <v>Demand</v>
      </c>
      <c r="D132">
        <f>$J$12</f>
        <v>2019</v>
      </c>
      <c r="E132" t="s">
        <v>3</v>
      </c>
      <c r="F132" t="str">
        <f t="shared" si="5"/>
        <v>IFDLA</v>
      </c>
      <c r="G132" s="92">
        <f>BY_Demands_Drivers!$F$14*$K12</f>
        <v>0.70034602293115433</v>
      </c>
      <c r="H132" s="92">
        <f>BY_Demands_Drivers!$G$14*$K12</f>
        <v>0.21144956773335488</v>
      </c>
    </row>
    <row r="133" spans="3:8">
      <c r="C133" s="112" t="str">
        <f t="shared" si="6"/>
        <v>Demand</v>
      </c>
      <c r="D133">
        <f>$J$13</f>
        <v>2020</v>
      </c>
      <c r="E133" t="s">
        <v>3</v>
      </c>
      <c r="F133" t="str">
        <f t="shared" si="5"/>
        <v>IFDLA</v>
      </c>
      <c r="G133" s="92">
        <f>BY_Demands_Drivers!$F$14*$K13</f>
        <v>0.7215010013914207</v>
      </c>
      <c r="H133" s="92">
        <f>BY_Demands_Drivers!$G$14*$K13</f>
        <v>0.21783671195116602</v>
      </c>
    </row>
    <row r="134" spans="3:8">
      <c r="C134" s="112" t="str">
        <f t="shared" si="6"/>
        <v>Demand</v>
      </c>
      <c r="D134">
        <f>$J$14</f>
        <v>2021</v>
      </c>
      <c r="E134" t="s">
        <v>3</v>
      </c>
      <c r="F134" t="str">
        <f t="shared" si="5"/>
        <v>IFDLA</v>
      </c>
      <c r="G134" s="92">
        <f>BY_Demands_Drivers!$F$14*$K14</f>
        <v>0.73559054341524654</v>
      </c>
      <c r="H134" s="92">
        <f>BY_Demands_Drivers!$G$14*$K14</f>
        <v>0.2220906485381548</v>
      </c>
    </row>
    <row r="135" spans="3:8">
      <c r="C135" s="112" t="str">
        <f t="shared" si="6"/>
        <v>Demand</v>
      </c>
      <c r="D135">
        <f>$J$15</f>
        <v>2022</v>
      </c>
      <c r="E135" t="s">
        <v>3</v>
      </c>
      <c r="F135" t="str">
        <f t="shared" si="5"/>
        <v>IFDLA</v>
      </c>
      <c r="G135" s="92">
        <f>BY_Demands_Drivers!$F$14*$K15</f>
        <v>0.7496800854390725</v>
      </c>
      <c r="H135" s="92">
        <f>BY_Demands_Drivers!$G$14*$K15</f>
        <v>0.22634458512514358</v>
      </c>
    </row>
    <row r="136" spans="3:8">
      <c r="C136" s="112" t="str">
        <f t="shared" si="6"/>
        <v>Demand</v>
      </c>
      <c r="D136">
        <f>$J$16</f>
        <v>2023</v>
      </c>
      <c r="E136" t="s">
        <v>3</v>
      </c>
      <c r="F136" t="str">
        <f t="shared" si="5"/>
        <v>IFDLA</v>
      </c>
      <c r="G136" s="92">
        <f>BY_Demands_Drivers!$F$14*$K16</f>
        <v>0.76376962746289834</v>
      </c>
      <c r="H136" s="92">
        <f>BY_Demands_Drivers!$G$14*$K16</f>
        <v>0.23059852171213235</v>
      </c>
    </row>
    <row r="137" spans="3:8">
      <c r="C137" s="112" t="str">
        <f t="shared" si="6"/>
        <v>Demand</v>
      </c>
      <c r="D137">
        <f>$J$17</f>
        <v>2024</v>
      </c>
      <c r="E137" t="s">
        <v>3</v>
      </c>
      <c r="F137" t="str">
        <f t="shared" si="5"/>
        <v>IFDLA</v>
      </c>
      <c r="G137" s="92">
        <f>BY_Demands_Drivers!$F$14*$K17</f>
        <v>0.77785916948672418</v>
      </c>
      <c r="H137" s="92">
        <f>BY_Demands_Drivers!$G$14*$K17</f>
        <v>0.23485245829912113</v>
      </c>
    </row>
    <row r="138" spans="3:8">
      <c r="C138" s="112" t="str">
        <f t="shared" si="6"/>
        <v>Demand</v>
      </c>
      <c r="D138">
        <f>$J$18</f>
        <v>2025</v>
      </c>
      <c r="E138" t="s">
        <v>3</v>
      </c>
      <c r="F138" t="str">
        <f t="shared" si="5"/>
        <v>IFDLA</v>
      </c>
      <c r="G138" s="92">
        <f>BY_Demands_Drivers!$F$14*$K18</f>
        <v>0.79194871151054991</v>
      </c>
      <c r="H138" s="92">
        <f>BY_Demands_Drivers!$G$14*$K18</f>
        <v>0.23910639488610985</v>
      </c>
    </row>
    <row r="139" spans="3:8">
      <c r="C139" s="112" t="str">
        <f t="shared" si="6"/>
        <v>Demand</v>
      </c>
      <c r="D139">
        <f>$J$19</f>
        <v>2026</v>
      </c>
      <c r="E139" t="s">
        <v>3</v>
      </c>
      <c r="F139" t="str">
        <f t="shared" si="5"/>
        <v>IFDLA</v>
      </c>
      <c r="G139" s="92">
        <f>BY_Demands_Drivers!$F$14*$K19</f>
        <v>0.8056594749599405</v>
      </c>
      <c r="H139" s="92">
        <f>BY_Demands_Drivers!$G$14*$K19</f>
        <v>0.24324597005287413</v>
      </c>
    </row>
    <row r="140" spans="3:8">
      <c r="C140" s="112" t="str">
        <f t="shared" si="6"/>
        <v>Demand</v>
      </c>
      <c r="D140">
        <f>$J$20</f>
        <v>2027</v>
      </c>
      <c r="E140" t="s">
        <v>3</v>
      </c>
      <c r="F140" t="str">
        <f t="shared" si="5"/>
        <v>IFDLA</v>
      </c>
      <c r="G140" s="92">
        <f>BY_Demands_Drivers!$F$14*$K20</f>
        <v>0.81937023840933121</v>
      </c>
      <c r="H140" s="92">
        <f>BY_Demands_Drivers!$G$14*$K20</f>
        <v>0.24738554521963843</v>
      </c>
    </row>
    <row r="141" spans="3:8">
      <c r="C141" s="112" t="str">
        <f t="shared" si="6"/>
        <v>Demand</v>
      </c>
      <c r="D141">
        <f>$J$21</f>
        <v>2028</v>
      </c>
      <c r="E141" t="s">
        <v>3</v>
      </c>
      <c r="F141" t="str">
        <f t="shared" si="5"/>
        <v>IFDLA</v>
      </c>
      <c r="G141" s="92">
        <f>BY_Demands_Drivers!$F$14*$K21</f>
        <v>0.83308100185872203</v>
      </c>
      <c r="H141" s="92">
        <f>BY_Demands_Drivers!$G$14*$K21</f>
        <v>0.25152512038640273</v>
      </c>
    </row>
    <row r="142" spans="3:8">
      <c r="C142" s="112" t="str">
        <f t="shared" si="6"/>
        <v>Demand</v>
      </c>
      <c r="D142">
        <f>$J$22</f>
        <v>2029</v>
      </c>
      <c r="E142" t="s">
        <v>3</v>
      </c>
      <c r="F142" t="str">
        <f t="shared" si="5"/>
        <v>IFDLA</v>
      </c>
      <c r="G142" s="92">
        <f>BY_Demands_Drivers!$F$14*$K22</f>
        <v>0.84679176530811262</v>
      </c>
      <c r="H142" s="92">
        <f>BY_Demands_Drivers!$G$14*$K22</f>
        <v>0.25566469555316701</v>
      </c>
    </row>
    <row r="143" spans="3:8">
      <c r="C143" s="112" t="str">
        <f t="shared" si="6"/>
        <v>Demand</v>
      </c>
      <c r="D143">
        <f>$J$23</f>
        <v>2030</v>
      </c>
      <c r="E143" t="s">
        <v>3</v>
      </c>
      <c r="F143" t="str">
        <f t="shared" si="5"/>
        <v>IFDLA</v>
      </c>
      <c r="G143" s="92">
        <f>BY_Demands_Drivers!$F$14*$K23</f>
        <v>0.86050252875750288</v>
      </c>
      <c r="H143" s="92">
        <f>BY_Demands_Drivers!$G$14*$K23</f>
        <v>0.25980427071993117</v>
      </c>
    </row>
    <row r="144" spans="3:8">
      <c r="C144" s="112" t="str">
        <f t="shared" si="6"/>
        <v>Demand</v>
      </c>
      <c r="D144">
        <f>$J$24</f>
        <v>2031</v>
      </c>
      <c r="E144" t="s">
        <v>3</v>
      </c>
      <c r="F144" t="str">
        <f t="shared" si="5"/>
        <v>IFDLA</v>
      </c>
      <c r="G144" s="92">
        <f>BY_Demands_Drivers!$F$14*$K24</f>
        <v>0.87565018623398239</v>
      </c>
      <c r="H144" s="92">
        <f>BY_Demands_Drivers!$G$14*$K24</f>
        <v>0.26437767518101341</v>
      </c>
    </row>
    <row r="145" spans="3:8">
      <c r="C145" s="112" t="str">
        <f t="shared" si="6"/>
        <v>Demand</v>
      </c>
      <c r="D145">
        <f>$J$25</f>
        <v>2032</v>
      </c>
      <c r="E145" t="s">
        <v>3</v>
      </c>
      <c r="F145" t="str">
        <f t="shared" si="5"/>
        <v>IFDLA</v>
      </c>
      <c r="G145" s="92">
        <f>BY_Demands_Drivers!$F$14*$K25</f>
        <v>0.89079784371046178</v>
      </c>
      <c r="H145" s="92">
        <f>BY_Demands_Drivers!$G$14*$K25</f>
        <v>0.26895107964209553</v>
      </c>
    </row>
    <row r="146" spans="3:8">
      <c r="C146" s="112" t="str">
        <f t="shared" si="6"/>
        <v>Demand</v>
      </c>
      <c r="D146">
        <f>$J$26</f>
        <v>2033</v>
      </c>
      <c r="E146" t="s">
        <v>3</v>
      </c>
      <c r="F146" t="str">
        <f t="shared" si="5"/>
        <v>IFDLA</v>
      </c>
      <c r="G146" s="92">
        <f>BY_Demands_Drivers!$F$14*$K26</f>
        <v>0.90594550118694139</v>
      </c>
      <c r="H146" s="92">
        <f>BY_Demands_Drivers!$G$14*$K26</f>
        <v>0.27352448410317776</v>
      </c>
    </row>
    <row r="147" spans="3:8">
      <c r="C147" s="112" t="str">
        <f t="shared" si="6"/>
        <v>Demand</v>
      </c>
      <c r="D147">
        <f>$J$27</f>
        <v>2034</v>
      </c>
      <c r="E147" t="s">
        <v>3</v>
      </c>
      <c r="F147" t="str">
        <f t="shared" si="5"/>
        <v>IFDLA</v>
      </c>
      <c r="G147" s="92">
        <f>BY_Demands_Drivers!$F$14*$K27</f>
        <v>0.92109315866342079</v>
      </c>
      <c r="H147" s="92">
        <f>BY_Demands_Drivers!$G$14*$K27</f>
        <v>0.27809788856425993</v>
      </c>
    </row>
    <row r="148" spans="3:8">
      <c r="C148" s="112" t="str">
        <f t="shared" si="6"/>
        <v>Demand</v>
      </c>
      <c r="D148">
        <f>$J$28</f>
        <v>2035</v>
      </c>
      <c r="E148" t="s">
        <v>3</v>
      </c>
      <c r="F148" t="str">
        <f t="shared" si="5"/>
        <v>IFDLA</v>
      </c>
      <c r="G148" s="92">
        <f>BY_Demands_Drivers!$F$14*$K28</f>
        <v>0.9362408161399004</v>
      </c>
      <c r="H148" s="92">
        <f>BY_Demands_Drivers!$G$14*$K28</f>
        <v>0.28267129302534216</v>
      </c>
    </row>
    <row r="149" spans="3:8">
      <c r="C149" s="112" t="str">
        <f t="shared" si="6"/>
        <v>Demand</v>
      </c>
      <c r="D149">
        <f>$J$29</f>
        <v>2036</v>
      </c>
      <c r="E149" t="s">
        <v>3</v>
      </c>
      <c r="F149" t="str">
        <f t="shared" si="5"/>
        <v>IFDLA</v>
      </c>
      <c r="G149" s="92">
        <f>BY_Demands_Drivers!$F$14*$K29</f>
        <v>0.94878423694973779</v>
      </c>
      <c r="H149" s="92">
        <f>BY_Demands_Drivers!$G$14*$K29</f>
        <v>0.28645842227473378</v>
      </c>
    </row>
    <row r="150" spans="3:8">
      <c r="C150" s="112" t="str">
        <f t="shared" si="6"/>
        <v>Demand</v>
      </c>
      <c r="D150">
        <f>$J$30</f>
        <v>2037</v>
      </c>
      <c r="E150" t="s">
        <v>3</v>
      </c>
      <c r="F150" t="str">
        <f t="shared" si="5"/>
        <v>IFDLA</v>
      </c>
      <c r="G150" s="92">
        <f>BY_Demands_Drivers!$F$14*$K30</f>
        <v>0.96132765775957518</v>
      </c>
      <c r="H150" s="92">
        <f>BY_Demands_Drivers!$G$14*$K30</f>
        <v>0.29024555152412546</v>
      </c>
    </row>
    <row r="151" spans="3:8">
      <c r="C151" s="112" t="str">
        <f t="shared" si="6"/>
        <v>Demand</v>
      </c>
      <c r="D151">
        <f>$J$31</f>
        <v>2038</v>
      </c>
      <c r="E151" t="s">
        <v>3</v>
      </c>
      <c r="F151" t="str">
        <f t="shared" si="5"/>
        <v>IFDLA</v>
      </c>
      <c r="G151" s="92">
        <f>BY_Demands_Drivers!$F$14*$K31</f>
        <v>0.97387107856941257</v>
      </c>
      <c r="H151" s="92">
        <f>BY_Demands_Drivers!$G$14*$K31</f>
        <v>0.29403268077351707</v>
      </c>
    </row>
    <row r="152" spans="3:8">
      <c r="C152" s="112" t="str">
        <f t="shared" si="6"/>
        <v>Demand</v>
      </c>
      <c r="D152">
        <f>$J$32</f>
        <v>2039</v>
      </c>
      <c r="E152" t="s">
        <v>3</v>
      </c>
      <c r="F152" t="str">
        <f t="shared" si="5"/>
        <v>IFDLA</v>
      </c>
      <c r="G152" s="92">
        <f>BY_Demands_Drivers!$F$14*$K32</f>
        <v>0.98641449937924996</v>
      </c>
      <c r="H152" s="92">
        <f>BY_Demands_Drivers!$G$14*$K32</f>
        <v>0.29781981002290875</v>
      </c>
    </row>
    <row r="153" spans="3:8">
      <c r="C153" s="112" t="str">
        <f t="shared" si="6"/>
        <v>Demand</v>
      </c>
      <c r="D153">
        <f>$J$33</f>
        <v>2040</v>
      </c>
      <c r="E153" t="s">
        <v>3</v>
      </c>
      <c r="F153" t="str">
        <f t="shared" si="5"/>
        <v>IFDLA</v>
      </c>
      <c r="G153" s="92">
        <f>BY_Demands_Drivers!$F$14*$K33</f>
        <v>0.99895792018908736</v>
      </c>
      <c r="H153" s="92">
        <f>BY_Demands_Drivers!$G$14*$K33</f>
        <v>0.30160693927230037</v>
      </c>
    </row>
    <row r="154" spans="3:8">
      <c r="C154" s="112" t="str">
        <f t="shared" si="6"/>
        <v>Demand</v>
      </c>
      <c r="D154">
        <f>$J$34</f>
        <v>2041</v>
      </c>
      <c r="E154" t="s">
        <v>3</v>
      </c>
      <c r="F154" t="str">
        <f t="shared" si="5"/>
        <v>IFDLA</v>
      </c>
      <c r="G154" s="92">
        <f>BY_Demands_Drivers!$F$14*$K34</f>
        <v>1.0110849614417701</v>
      </c>
      <c r="H154" s="92">
        <f>BY_Demands_Drivers!$G$14*$K34</f>
        <v>0.30526835455389523</v>
      </c>
    </row>
    <row r="155" spans="3:8">
      <c r="C155" s="112" t="str">
        <f t="shared" si="6"/>
        <v>Demand</v>
      </c>
      <c r="D155">
        <f>$J$35</f>
        <v>2042</v>
      </c>
      <c r="E155" t="s">
        <v>3</v>
      </c>
      <c r="F155" t="str">
        <f t="shared" si="5"/>
        <v>IFDLA</v>
      </c>
      <c r="G155" s="92">
        <f>BY_Demands_Drivers!$F$14*$K35</f>
        <v>1.0232120026944527</v>
      </c>
      <c r="H155" s="92">
        <f>BY_Demands_Drivers!$G$14*$K35</f>
        <v>0.30892976983549003</v>
      </c>
    </row>
    <row r="156" spans="3:8">
      <c r="C156" s="112" t="str">
        <f t="shared" si="6"/>
        <v>Demand</v>
      </c>
      <c r="D156">
        <f>$J$36</f>
        <v>2043</v>
      </c>
      <c r="E156" t="s">
        <v>3</v>
      </c>
      <c r="F156" t="str">
        <f t="shared" si="5"/>
        <v>IFDLA</v>
      </c>
      <c r="G156" s="92">
        <f>BY_Demands_Drivers!$F$14*$K36</f>
        <v>1.0353390439471351</v>
      </c>
      <c r="H156" s="92">
        <f>BY_Demands_Drivers!$G$14*$K36</f>
        <v>0.31259118511708484</v>
      </c>
    </row>
    <row r="157" spans="3:8">
      <c r="C157" s="112" t="str">
        <f t="shared" si="6"/>
        <v>Demand</v>
      </c>
      <c r="D157">
        <f>$J$37</f>
        <v>2044</v>
      </c>
      <c r="E157" t="s">
        <v>3</v>
      </c>
      <c r="F157" t="str">
        <f t="shared" si="5"/>
        <v>IFDLA</v>
      </c>
      <c r="G157" s="92">
        <f>BY_Demands_Drivers!$F$14*$K37</f>
        <v>1.0474660851998177</v>
      </c>
      <c r="H157" s="92">
        <f>BY_Demands_Drivers!$G$14*$K37</f>
        <v>0.3162526003986797</v>
      </c>
    </row>
    <row r="158" spans="3:8">
      <c r="C158" s="112" t="str">
        <f t="shared" si="6"/>
        <v>Demand</v>
      </c>
      <c r="D158">
        <f>$J$38</f>
        <v>2045</v>
      </c>
      <c r="E158" t="s">
        <v>3</v>
      </c>
      <c r="F158" t="str">
        <f t="shared" si="5"/>
        <v>IFDLA</v>
      </c>
      <c r="G158" s="92">
        <f>BY_Demands_Drivers!$F$14*$K38</f>
        <v>1.0595931264525</v>
      </c>
      <c r="H158" s="92">
        <f>BY_Demands_Drivers!$G$14*$K38</f>
        <v>0.31991401568027444</v>
      </c>
    </row>
    <row r="159" spans="3:8">
      <c r="C159" s="112" t="str">
        <f t="shared" si="6"/>
        <v>Demand</v>
      </c>
      <c r="D159">
        <f>$J$39</f>
        <v>2046</v>
      </c>
      <c r="E159" t="s">
        <v>3</v>
      </c>
      <c r="F159" t="str">
        <f t="shared" si="5"/>
        <v>IFDLA</v>
      </c>
      <c r="G159" s="92">
        <f>BY_Demands_Drivers!$F$14*$K39</f>
        <v>1.0713134266626461</v>
      </c>
      <c r="H159" s="92">
        <f>BY_Demands_Drivers!$G$14*$K39</f>
        <v>0.32345262706949646</v>
      </c>
    </row>
    <row r="160" spans="3:8">
      <c r="C160" s="112" t="str">
        <f t="shared" si="6"/>
        <v>Demand</v>
      </c>
      <c r="D160">
        <f>$J$40</f>
        <v>2047</v>
      </c>
      <c r="E160" t="s">
        <v>3</v>
      </c>
      <c r="F160" t="str">
        <f t="shared" si="5"/>
        <v>IFDLA</v>
      </c>
      <c r="G160" s="92">
        <f>BY_Demands_Drivers!$F$14*$K40</f>
        <v>1.0830337268727919</v>
      </c>
      <c r="H160" s="92">
        <f>BY_Demands_Drivers!$G$14*$K40</f>
        <v>0.32699123845871847</v>
      </c>
    </row>
    <row r="161" spans="3:8">
      <c r="C161" s="112" t="str">
        <f t="shared" si="6"/>
        <v>Demand</v>
      </c>
      <c r="D161">
        <f>$J$41</f>
        <v>2048</v>
      </c>
      <c r="E161" t="s">
        <v>3</v>
      </c>
      <c r="F161" t="str">
        <f t="shared" si="5"/>
        <v>IFDLA</v>
      </c>
      <c r="G161" s="92">
        <f>BY_Demands_Drivers!$F$14*$K41</f>
        <v>1.0947540270829379</v>
      </c>
      <c r="H161" s="92">
        <f>BY_Demands_Drivers!$G$14*$K41</f>
        <v>0.33052984984794043</v>
      </c>
    </row>
    <row r="162" spans="3:8">
      <c r="C162" s="112" t="str">
        <f t="shared" si="6"/>
        <v>Demand</v>
      </c>
      <c r="D162">
        <f>$J$42</f>
        <v>2049</v>
      </c>
      <c r="E162" t="s">
        <v>3</v>
      </c>
      <c r="F162" t="str">
        <f t="shared" si="5"/>
        <v>IFDLA</v>
      </c>
      <c r="G162" s="92">
        <f>BY_Demands_Drivers!$F$14*$K42</f>
        <v>1.1064743272930839</v>
      </c>
      <c r="H162" s="92">
        <f>BY_Demands_Drivers!$G$14*$K42</f>
        <v>0.33406846123716244</v>
      </c>
    </row>
    <row r="163" spans="3:8">
      <c r="C163" s="112" t="str">
        <f t="shared" si="6"/>
        <v>Demand</v>
      </c>
      <c r="D163" s="16">
        <f>$J$43</f>
        <v>2050</v>
      </c>
      <c r="E163" s="16" t="s">
        <v>3</v>
      </c>
      <c r="F163" t="str">
        <f t="shared" si="5"/>
        <v>IFDLA</v>
      </c>
      <c r="G163" s="92">
        <f>BY_Demands_Drivers!$F$14*$K43</f>
        <v>1.11819462750323</v>
      </c>
      <c r="H163" s="92">
        <f>BY_Demands_Drivers!$G$14*$K43</f>
        <v>0.33760707262638451</v>
      </c>
    </row>
    <row r="164" spans="3:8">
      <c r="C164" s="112" t="str">
        <f t="shared" si="6"/>
        <v>\I:</v>
      </c>
      <c r="D164">
        <f>$J$4</f>
        <v>2011</v>
      </c>
      <c r="E164" t="s">
        <v>3</v>
      </c>
      <c r="F164" t="str">
        <f>BY_Demands_Drivers!$H$15</f>
        <v>IFDEM</v>
      </c>
      <c r="G164" s="92">
        <f>BY_Demands_Drivers!$F$15*$K4</f>
        <v>0</v>
      </c>
      <c r="H164" s="92">
        <f>BY_Demands_Drivers!$G$15*$K4</f>
        <v>0</v>
      </c>
    </row>
    <row r="165" spans="3:8">
      <c r="C165" s="112" t="str">
        <f t="shared" si="6"/>
        <v>\I:</v>
      </c>
      <c r="D165">
        <f>$J$5</f>
        <v>2012</v>
      </c>
      <c r="E165" t="s">
        <v>3</v>
      </c>
      <c r="F165" t="str">
        <f>$F$164</f>
        <v>IFDEM</v>
      </c>
      <c r="G165" s="92">
        <f>BY_Demands_Drivers!$F$15*$K5</f>
        <v>0</v>
      </c>
      <c r="H165" s="92">
        <f>BY_Demands_Drivers!$G$15*$K5</f>
        <v>0</v>
      </c>
    </row>
    <row r="166" spans="3:8">
      <c r="C166" s="112" t="str">
        <f t="shared" si="6"/>
        <v>\I:</v>
      </c>
      <c r="D166">
        <f>$J$6</f>
        <v>2013</v>
      </c>
      <c r="E166" t="s">
        <v>3</v>
      </c>
      <c r="F166" t="str">
        <f t="shared" ref="F166:F203" si="7">$F$164</f>
        <v>IFDEM</v>
      </c>
      <c r="G166" s="92">
        <f>BY_Demands_Drivers!$F$15*$K6</f>
        <v>0</v>
      </c>
      <c r="H166" s="92">
        <f>BY_Demands_Drivers!$G$15*$K6</f>
        <v>0</v>
      </c>
    </row>
    <row r="167" spans="3:8">
      <c r="C167" s="112" t="str">
        <f t="shared" si="6"/>
        <v>\I:</v>
      </c>
      <c r="D167">
        <f>$J$7</f>
        <v>2014</v>
      </c>
      <c r="E167" t="s">
        <v>3</v>
      </c>
      <c r="F167" t="str">
        <f t="shared" si="7"/>
        <v>IFDEM</v>
      </c>
      <c r="G167" s="92">
        <f>BY_Demands_Drivers!$F$15*$K7</f>
        <v>0</v>
      </c>
      <c r="H167" s="92">
        <f>BY_Demands_Drivers!$G$15*$K7</f>
        <v>0</v>
      </c>
    </row>
    <row r="168" spans="3:8">
      <c r="C168" s="112" t="str">
        <f t="shared" si="6"/>
        <v>Demand</v>
      </c>
      <c r="D168">
        <f>$J$8</f>
        <v>2015</v>
      </c>
      <c r="E168" t="s">
        <v>3</v>
      </c>
      <c r="F168" t="str">
        <f t="shared" si="7"/>
        <v>IFDEM</v>
      </c>
      <c r="G168" s="92">
        <f>BY_Demands_Drivers!$F$15*$K8</f>
        <v>6.2934312972161237</v>
      </c>
      <c r="H168" s="92">
        <f>BY_Demands_Drivers!$G$15*$K8</f>
        <v>1.9001226305053638</v>
      </c>
    </row>
    <row r="169" spans="3:8">
      <c r="C169" s="112" t="str">
        <f t="shared" si="6"/>
        <v>Demand</v>
      </c>
      <c r="D169">
        <f>$J$9</f>
        <v>2016</v>
      </c>
      <c r="E169" t="s">
        <v>3</v>
      </c>
      <c r="F169" t="str">
        <f t="shared" si="7"/>
        <v>IFDEM</v>
      </c>
      <c r="G169" s="92">
        <f>BY_Demands_Drivers!$F$15*$K9</f>
        <v>6.5096595869836653</v>
      </c>
      <c r="H169" s="92">
        <f>BY_Demands_Drivers!$G$15*$K9</f>
        <v>1.9654066142877116</v>
      </c>
    </row>
    <row r="170" spans="3:8">
      <c r="C170" s="112" t="str">
        <f t="shared" si="6"/>
        <v>Demand</v>
      </c>
      <c r="D170">
        <f>$J$10</f>
        <v>2017</v>
      </c>
      <c r="E170" t="s">
        <v>3</v>
      </c>
      <c r="F170" t="str">
        <f t="shared" si="7"/>
        <v>IFDEM</v>
      </c>
      <c r="G170" s="92">
        <f>BY_Demands_Drivers!$F$15*$K10</f>
        <v>6.7258878767512078</v>
      </c>
      <c r="H170" s="92">
        <f>BY_Demands_Drivers!$G$15*$K10</f>
        <v>2.0306905980700596</v>
      </c>
    </row>
    <row r="171" spans="3:8">
      <c r="C171" s="112" t="str">
        <f t="shared" si="6"/>
        <v>Demand</v>
      </c>
      <c r="D171">
        <f>$J$11</f>
        <v>2018</v>
      </c>
      <c r="E171" t="s">
        <v>3</v>
      </c>
      <c r="F171" t="str">
        <f t="shared" si="7"/>
        <v>IFDEM</v>
      </c>
      <c r="G171" s="92">
        <f>BY_Demands_Drivers!$F$15*$K11</f>
        <v>6.9421161665187503</v>
      </c>
      <c r="H171" s="92">
        <f>BY_Demands_Drivers!$G$15*$K11</f>
        <v>2.0959745818524076</v>
      </c>
    </row>
    <row r="172" spans="3:8">
      <c r="C172" s="112" t="str">
        <f t="shared" si="6"/>
        <v>Demand</v>
      </c>
      <c r="D172">
        <f>$J$12</f>
        <v>2019</v>
      </c>
      <c r="E172" t="s">
        <v>3</v>
      </c>
      <c r="F172" t="str">
        <f t="shared" si="7"/>
        <v>IFDEM</v>
      </c>
      <c r="G172" s="92">
        <f>BY_Demands_Drivers!$F$15*$K12</f>
        <v>7.158344456286291</v>
      </c>
      <c r="H172" s="92">
        <f>BY_Demands_Drivers!$G$15*$K12</f>
        <v>2.1612585656347552</v>
      </c>
    </row>
    <row r="173" spans="3:8">
      <c r="C173" s="112" t="str">
        <f t="shared" si="6"/>
        <v>Demand</v>
      </c>
      <c r="D173">
        <f>$J$13</f>
        <v>2020</v>
      </c>
      <c r="E173" t="s">
        <v>3</v>
      </c>
      <c r="F173" t="str">
        <f t="shared" si="7"/>
        <v>IFDEM</v>
      </c>
      <c r="G173" s="92">
        <f>BY_Demands_Drivers!$F$15*$K13</f>
        <v>7.3745727460538335</v>
      </c>
      <c r="H173" s="92">
        <f>BY_Demands_Drivers!$G$15*$K13</f>
        <v>2.2265425494171032</v>
      </c>
    </row>
    <row r="174" spans="3:8">
      <c r="C174" s="112" t="str">
        <f t="shared" si="6"/>
        <v>Demand</v>
      </c>
      <c r="D174">
        <f>$J$14</f>
        <v>2021</v>
      </c>
      <c r="E174" t="s">
        <v>3</v>
      </c>
      <c r="F174" t="str">
        <f t="shared" si="7"/>
        <v>IFDEM</v>
      </c>
      <c r="G174" s="92">
        <f>BY_Demands_Drivers!$F$15*$K14</f>
        <v>7.5185841229097292</v>
      </c>
      <c r="H174" s="92">
        <f>BY_Demands_Drivers!$G$15*$K14</f>
        <v>2.2700226897874551</v>
      </c>
    </row>
    <row r="175" spans="3:8">
      <c r="C175" s="112" t="str">
        <f t="shared" si="6"/>
        <v>Demand</v>
      </c>
      <c r="D175">
        <f>$J$15</f>
        <v>2022</v>
      </c>
      <c r="E175" t="s">
        <v>3</v>
      </c>
      <c r="F175" t="str">
        <f t="shared" si="7"/>
        <v>IFDEM</v>
      </c>
      <c r="G175" s="92">
        <f>BY_Demands_Drivers!$F$15*$K15</f>
        <v>7.6625954997656258</v>
      </c>
      <c r="H175" s="92">
        <f>BY_Demands_Drivers!$G$15*$K15</f>
        <v>2.3135028301578076</v>
      </c>
    </row>
    <row r="176" spans="3:8">
      <c r="C176" s="112" t="str">
        <f t="shared" si="6"/>
        <v>Demand</v>
      </c>
      <c r="D176">
        <f>$J$16</f>
        <v>2023</v>
      </c>
      <c r="E176" t="s">
        <v>3</v>
      </c>
      <c r="F176" t="str">
        <f t="shared" si="7"/>
        <v>IFDEM</v>
      </c>
      <c r="G176" s="92">
        <f>BY_Demands_Drivers!$F$15*$K16</f>
        <v>7.8066068766215215</v>
      </c>
      <c r="H176" s="92">
        <f>BY_Demands_Drivers!$G$15*$K16</f>
        <v>2.3569829705281595</v>
      </c>
    </row>
    <row r="177" spans="3:8">
      <c r="C177" s="112" t="str">
        <f t="shared" si="6"/>
        <v>Demand</v>
      </c>
      <c r="D177">
        <f>$J$17</f>
        <v>2024</v>
      </c>
      <c r="E177" t="s">
        <v>3</v>
      </c>
      <c r="F177" t="str">
        <f t="shared" si="7"/>
        <v>IFDEM</v>
      </c>
      <c r="G177" s="92">
        <f>BY_Demands_Drivers!$F$15*$K17</f>
        <v>7.9506182534774181</v>
      </c>
      <c r="H177" s="92">
        <f>BY_Demands_Drivers!$G$15*$K17</f>
        <v>2.4004631108985119</v>
      </c>
    </row>
    <row r="178" spans="3:8">
      <c r="C178" s="112" t="str">
        <f t="shared" si="6"/>
        <v>Demand</v>
      </c>
      <c r="D178">
        <f>$J$18</f>
        <v>2025</v>
      </c>
      <c r="E178" t="s">
        <v>3</v>
      </c>
      <c r="F178" t="str">
        <f t="shared" si="7"/>
        <v>IFDEM</v>
      </c>
      <c r="G178" s="92">
        <f>BY_Demands_Drivers!$F$15*$K18</f>
        <v>8.0946296303333121</v>
      </c>
      <c r="H178" s="92">
        <f>BY_Demands_Drivers!$G$15*$K18</f>
        <v>2.4439432512688635</v>
      </c>
    </row>
    <row r="179" spans="3:8">
      <c r="C179" s="112" t="str">
        <f t="shared" si="6"/>
        <v>Demand</v>
      </c>
      <c r="D179">
        <f>$J$19</f>
        <v>2026</v>
      </c>
      <c r="E179" t="s">
        <v>3</v>
      </c>
      <c r="F179" t="str">
        <f t="shared" si="7"/>
        <v>IFDEM</v>
      </c>
      <c r="G179" s="92">
        <f>BY_Demands_Drivers!$F$15*$K19</f>
        <v>8.2347694531006734</v>
      </c>
      <c r="H179" s="92">
        <f>BY_Demands_Drivers!$G$15*$K19</f>
        <v>2.4862544859673439</v>
      </c>
    </row>
    <row r="180" spans="3:8">
      <c r="C180" s="112" t="str">
        <f t="shared" si="6"/>
        <v>Demand</v>
      </c>
      <c r="D180">
        <f>$J$20</f>
        <v>2027</v>
      </c>
      <c r="E180" t="s">
        <v>3</v>
      </c>
      <c r="F180" t="str">
        <f t="shared" si="7"/>
        <v>IFDEM</v>
      </c>
      <c r="G180" s="92">
        <f>BY_Demands_Drivers!$F$15*$K20</f>
        <v>8.3749092758680348</v>
      </c>
      <c r="H180" s="92">
        <f>BY_Demands_Drivers!$G$15*$K20</f>
        <v>2.5285657206658247</v>
      </c>
    </row>
    <row r="181" spans="3:8">
      <c r="C181" s="112" t="str">
        <f t="shared" si="6"/>
        <v>Demand</v>
      </c>
      <c r="D181">
        <f>$J$21</f>
        <v>2028</v>
      </c>
      <c r="E181" t="s">
        <v>3</v>
      </c>
      <c r="F181" t="str">
        <f t="shared" si="7"/>
        <v>IFDEM</v>
      </c>
      <c r="G181" s="92">
        <f>BY_Demands_Drivers!$F$15*$K21</f>
        <v>8.5150490986353979</v>
      </c>
      <c r="H181" s="92">
        <f>BY_Demands_Drivers!$G$15*$K21</f>
        <v>2.5708769553643056</v>
      </c>
    </row>
    <row r="182" spans="3:8">
      <c r="C182" s="112" t="str">
        <f t="shared" si="6"/>
        <v>Demand</v>
      </c>
      <c r="D182">
        <f>$J$22</f>
        <v>2029</v>
      </c>
      <c r="E182" t="s">
        <v>3</v>
      </c>
      <c r="F182" t="str">
        <f t="shared" si="7"/>
        <v>IFDEM</v>
      </c>
      <c r="G182" s="92">
        <f>BY_Demands_Drivers!$F$15*$K22</f>
        <v>8.6551889214027593</v>
      </c>
      <c r="H182" s="92">
        <f>BY_Demands_Drivers!$G$15*$K22</f>
        <v>2.613188190062786</v>
      </c>
    </row>
    <row r="183" spans="3:8">
      <c r="C183" s="112" t="str">
        <f t="shared" si="6"/>
        <v>Demand</v>
      </c>
      <c r="D183">
        <f>$J$23</f>
        <v>2030</v>
      </c>
      <c r="E183" t="s">
        <v>3</v>
      </c>
      <c r="F183" t="str">
        <f t="shared" si="7"/>
        <v>IFDEM</v>
      </c>
      <c r="G183" s="92">
        <f>BY_Demands_Drivers!$F$15*$K23</f>
        <v>8.7953287441701171</v>
      </c>
      <c r="H183" s="92">
        <f>BY_Demands_Drivers!$G$15*$K23</f>
        <v>2.6554994247612651</v>
      </c>
    </row>
    <row r="184" spans="3:8">
      <c r="C184" s="112" t="str">
        <f t="shared" si="6"/>
        <v>Demand</v>
      </c>
      <c r="D184">
        <f>$J$24</f>
        <v>2031</v>
      </c>
      <c r="E184" t="s">
        <v>3</v>
      </c>
      <c r="F184" t="str">
        <f t="shared" si="7"/>
        <v>IFDEM</v>
      </c>
      <c r="G184" s="92">
        <f>BY_Demands_Drivers!$F$15*$K24</f>
        <v>8.9501552818702379</v>
      </c>
      <c r="H184" s="92">
        <f>BY_Demands_Drivers!$G$15*$K24</f>
        <v>2.7022448954263583</v>
      </c>
    </row>
    <row r="185" spans="3:8">
      <c r="C185" s="112" t="str">
        <f t="shared" si="6"/>
        <v>Demand</v>
      </c>
      <c r="D185">
        <f>$J$25</f>
        <v>2032</v>
      </c>
      <c r="E185" t="s">
        <v>3</v>
      </c>
      <c r="F185" t="str">
        <f t="shared" si="7"/>
        <v>IFDEM</v>
      </c>
      <c r="G185" s="92">
        <f>BY_Demands_Drivers!$F$15*$K25</f>
        <v>9.1049818195703587</v>
      </c>
      <c r="H185" s="92">
        <f>BY_Demands_Drivers!$G$15*$K25</f>
        <v>2.7489903660914505</v>
      </c>
    </row>
    <row r="186" spans="3:8">
      <c r="C186" s="112" t="str">
        <f t="shared" si="6"/>
        <v>Demand</v>
      </c>
      <c r="D186">
        <f>$J$26</f>
        <v>2033</v>
      </c>
      <c r="E186" t="s">
        <v>3</v>
      </c>
      <c r="F186" t="str">
        <f t="shared" si="7"/>
        <v>IFDEM</v>
      </c>
      <c r="G186" s="92">
        <f>BY_Demands_Drivers!$F$15*$K26</f>
        <v>9.2598083572704812</v>
      </c>
      <c r="H186" s="92">
        <f>BY_Demands_Drivers!$G$15*$K26</f>
        <v>2.7957358367565432</v>
      </c>
    </row>
    <row r="187" spans="3:8">
      <c r="C187" s="112" t="str">
        <f t="shared" si="6"/>
        <v>Demand</v>
      </c>
      <c r="D187">
        <f>$J$27</f>
        <v>2034</v>
      </c>
      <c r="E187" t="s">
        <v>3</v>
      </c>
      <c r="F187" t="str">
        <f t="shared" si="7"/>
        <v>IFDEM</v>
      </c>
      <c r="G187" s="92">
        <f>BY_Demands_Drivers!$F$15*$K27</f>
        <v>9.414634894970602</v>
      </c>
      <c r="H187" s="92">
        <f>BY_Demands_Drivers!$G$15*$K27</f>
        <v>2.842481307421636</v>
      </c>
    </row>
    <row r="188" spans="3:8">
      <c r="C188" s="112" t="str">
        <f t="shared" si="6"/>
        <v>Demand</v>
      </c>
      <c r="D188">
        <f>$J$28</f>
        <v>2035</v>
      </c>
      <c r="E188" t="s">
        <v>3</v>
      </c>
      <c r="F188" t="str">
        <f t="shared" si="7"/>
        <v>IFDEM</v>
      </c>
      <c r="G188" s="92">
        <f>BY_Demands_Drivers!$F$15*$K28</f>
        <v>9.5694614326707246</v>
      </c>
      <c r="H188" s="92">
        <f>BY_Demands_Drivers!$G$15*$K28</f>
        <v>2.8892267780867291</v>
      </c>
    </row>
    <row r="189" spans="3:8">
      <c r="C189" s="112" t="str">
        <f t="shared" si="6"/>
        <v>Demand</v>
      </c>
      <c r="D189">
        <f>$J$29</f>
        <v>2036</v>
      </c>
      <c r="E189" t="s">
        <v>3</v>
      </c>
      <c r="F189" t="str">
        <f t="shared" si="7"/>
        <v>IFDEM</v>
      </c>
      <c r="G189" s="92">
        <f>BY_Demands_Drivers!$F$15*$K29</f>
        <v>9.6976696667107607</v>
      </c>
      <c r="H189" s="92">
        <f>BY_Demands_Drivers!$G$15*$K29</f>
        <v>2.9279356088360786</v>
      </c>
    </row>
    <row r="190" spans="3:8">
      <c r="C190" s="112" t="str">
        <f t="shared" si="6"/>
        <v>Demand</v>
      </c>
      <c r="D190">
        <f>$J$30</f>
        <v>2037</v>
      </c>
      <c r="E190" t="s">
        <v>3</v>
      </c>
      <c r="F190" t="str">
        <f t="shared" si="7"/>
        <v>IFDEM</v>
      </c>
      <c r="G190" s="92">
        <f>BY_Demands_Drivers!$F$15*$K30</f>
        <v>9.8258779007507968</v>
      </c>
      <c r="H190" s="92">
        <f>BY_Demands_Drivers!$G$15*$K30</f>
        <v>2.9666444395854286</v>
      </c>
    </row>
    <row r="191" spans="3:8">
      <c r="C191" s="112" t="str">
        <f t="shared" si="6"/>
        <v>Demand</v>
      </c>
      <c r="D191">
        <f>$J$31</f>
        <v>2038</v>
      </c>
      <c r="E191" t="s">
        <v>3</v>
      </c>
      <c r="F191" t="str">
        <f t="shared" si="7"/>
        <v>IFDEM</v>
      </c>
      <c r="G191" s="92">
        <f>BY_Demands_Drivers!$F$15*$K31</f>
        <v>9.9540861347908312</v>
      </c>
      <c r="H191" s="92">
        <f>BY_Demands_Drivers!$G$15*$K31</f>
        <v>3.0053532703347785</v>
      </c>
    </row>
    <row r="192" spans="3:8">
      <c r="C192" s="112" t="str">
        <f t="shared" si="6"/>
        <v>Demand</v>
      </c>
      <c r="D192">
        <f>$J$32</f>
        <v>2039</v>
      </c>
      <c r="E192" t="s">
        <v>3</v>
      </c>
      <c r="F192" t="str">
        <f t="shared" si="7"/>
        <v>IFDEM</v>
      </c>
      <c r="G192" s="92">
        <f>BY_Demands_Drivers!$F$15*$K32</f>
        <v>10.082294368830867</v>
      </c>
      <c r="H192" s="92">
        <f>BY_Demands_Drivers!$G$15*$K32</f>
        <v>3.0440621010841284</v>
      </c>
    </row>
    <row r="193" spans="3:8">
      <c r="C193" s="112" t="str">
        <f t="shared" si="6"/>
        <v>Demand</v>
      </c>
      <c r="D193">
        <f>$J$33</f>
        <v>2040</v>
      </c>
      <c r="E193" t="s">
        <v>3</v>
      </c>
      <c r="F193" t="str">
        <f t="shared" si="7"/>
        <v>IFDEM</v>
      </c>
      <c r="G193" s="92">
        <f>BY_Demands_Drivers!$F$15*$K33</f>
        <v>10.210502602870902</v>
      </c>
      <c r="H193" s="92">
        <f>BY_Demands_Drivers!$G$15*$K33</f>
        <v>3.0827709318334779</v>
      </c>
    </row>
    <row r="194" spans="3:8">
      <c r="C194" s="112" t="str">
        <f t="shared" si="6"/>
        <v>Demand</v>
      </c>
      <c r="D194">
        <f>$J$34</f>
        <v>2041</v>
      </c>
      <c r="E194" t="s">
        <v>3</v>
      </c>
      <c r="F194" t="str">
        <f t="shared" si="7"/>
        <v>IFDEM</v>
      </c>
      <c r="G194" s="92">
        <f>BY_Demands_Drivers!$F$15*$K34</f>
        <v>10.334454957392705</v>
      </c>
      <c r="H194" s="92">
        <f>BY_Demands_Drivers!$G$15*$K34</f>
        <v>3.1201948207755059</v>
      </c>
    </row>
    <row r="195" spans="3:8">
      <c r="C195" s="112" t="str">
        <f t="shared" si="6"/>
        <v>Demand</v>
      </c>
      <c r="D195">
        <f>$J$35</f>
        <v>2042</v>
      </c>
      <c r="E195" t="s">
        <v>3</v>
      </c>
      <c r="F195" t="str">
        <f t="shared" si="7"/>
        <v>IFDEM</v>
      </c>
      <c r="G195" s="92">
        <f>BY_Demands_Drivers!$F$15*$K35</f>
        <v>10.458407311914504</v>
      </c>
      <c r="H195" s="92">
        <f>BY_Demands_Drivers!$G$15*$K35</f>
        <v>3.1576187097175334</v>
      </c>
    </row>
    <row r="196" spans="3:8">
      <c r="C196" s="112" t="str">
        <f t="shared" ref="C196:C259" si="8">IF(SUM(G196:H196)&gt;0,"Demand","\I:")</f>
        <v>Demand</v>
      </c>
      <c r="D196">
        <f>$J$36</f>
        <v>2043</v>
      </c>
      <c r="E196" t="s">
        <v>3</v>
      </c>
      <c r="F196" t="str">
        <f t="shared" si="7"/>
        <v>IFDEM</v>
      </c>
      <c r="G196" s="92">
        <f>BY_Demands_Drivers!$F$15*$K36</f>
        <v>10.582359666436304</v>
      </c>
      <c r="H196" s="92">
        <f>BY_Demands_Drivers!$G$15*$K36</f>
        <v>3.195042598659561</v>
      </c>
    </row>
    <row r="197" spans="3:8">
      <c r="C197" s="112" t="str">
        <f t="shared" si="8"/>
        <v>Demand</v>
      </c>
      <c r="D197">
        <f>$J$37</f>
        <v>2044</v>
      </c>
      <c r="E197" t="s">
        <v>3</v>
      </c>
      <c r="F197" t="str">
        <f t="shared" si="7"/>
        <v>IFDEM</v>
      </c>
      <c r="G197" s="92">
        <f>BY_Demands_Drivers!$F$15*$K37</f>
        <v>10.706312020958105</v>
      </c>
      <c r="H197" s="92">
        <f>BY_Demands_Drivers!$G$15*$K37</f>
        <v>3.2324664876015885</v>
      </c>
    </row>
    <row r="198" spans="3:8">
      <c r="C198" s="112" t="str">
        <f t="shared" si="8"/>
        <v>Demand</v>
      </c>
      <c r="D198">
        <f>$J$38</f>
        <v>2045</v>
      </c>
      <c r="E198" t="s">
        <v>3</v>
      </c>
      <c r="F198" t="str">
        <f t="shared" si="7"/>
        <v>IFDEM</v>
      </c>
      <c r="G198" s="92">
        <f>BY_Demands_Drivers!$F$15*$K38</f>
        <v>10.830264375479903</v>
      </c>
      <c r="H198" s="92">
        <f>BY_Demands_Drivers!$G$15*$K38</f>
        <v>3.2698903765436156</v>
      </c>
    </row>
    <row r="199" spans="3:8">
      <c r="C199" s="112" t="str">
        <f t="shared" si="8"/>
        <v>Demand</v>
      </c>
      <c r="D199">
        <f>$J$39</f>
        <v>2046</v>
      </c>
      <c r="E199" t="s">
        <v>3</v>
      </c>
      <c r="F199" t="str">
        <f t="shared" si="7"/>
        <v>IFDEM</v>
      </c>
      <c r="G199" s="92">
        <f>BY_Demands_Drivers!$F$15*$K39</f>
        <v>10.950059367224373</v>
      </c>
      <c r="H199" s="92">
        <f>BY_Demands_Drivers!$G$15*$K39</f>
        <v>3.3060590680069764</v>
      </c>
    </row>
    <row r="200" spans="3:8">
      <c r="C200" s="112" t="str">
        <f t="shared" si="8"/>
        <v>Demand</v>
      </c>
      <c r="D200">
        <f>$J$40</f>
        <v>2047</v>
      </c>
      <c r="E200" t="s">
        <v>3</v>
      </c>
      <c r="F200" t="str">
        <f t="shared" si="7"/>
        <v>IFDEM</v>
      </c>
      <c r="G200" s="92">
        <f>BY_Demands_Drivers!$F$15*$K40</f>
        <v>11.069854358968842</v>
      </c>
      <c r="H200" s="92">
        <f>BY_Demands_Drivers!$G$15*$K40</f>
        <v>3.3422277594703371</v>
      </c>
    </row>
    <row r="201" spans="3:8">
      <c r="C201" s="112" t="str">
        <f t="shared" si="8"/>
        <v>Demand</v>
      </c>
      <c r="D201">
        <f>$J$41</f>
        <v>2048</v>
      </c>
      <c r="E201" t="s">
        <v>3</v>
      </c>
      <c r="F201" t="str">
        <f t="shared" si="7"/>
        <v>IFDEM</v>
      </c>
      <c r="G201" s="92">
        <f>BY_Demands_Drivers!$F$15*$K41</f>
        <v>11.18964935071331</v>
      </c>
      <c r="H201" s="92">
        <f>BY_Demands_Drivers!$G$15*$K41</f>
        <v>3.3783964509336979</v>
      </c>
    </row>
    <row r="202" spans="3:8">
      <c r="C202" s="112" t="str">
        <f t="shared" si="8"/>
        <v>Demand</v>
      </c>
      <c r="D202">
        <f>$J$42</f>
        <v>2049</v>
      </c>
      <c r="E202" t="s">
        <v>3</v>
      </c>
      <c r="F202" t="str">
        <f t="shared" si="7"/>
        <v>IFDEM</v>
      </c>
      <c r="G202" s="92">
        <f>BY_Demands_Drivers!$F$15*$K42</f>
        <v>11.309444342457779</v>
      </c>
      <c r="H202" s="92">
        <f>BY_Demands_Drivers!$G$15*$K42</f>
        <v>3.4145651423970587</v>
      </c>
    </row>
    <row r="203" spans="3:8">
      <c r="C203" s="112" t="str">
        <f t="shared" si="8"/>
        <v>Demand</v>
      </c>
      <c r="D203" s="16">
        <f>$J$43</f>
        <v>2050</v>
      </c>
      <c r="E203" s="16" t="s">
        <v>3</v>
      </c>
      <c r="F203" t="str">
        <f t="shared" si="7"/>
        <v>IFDEM</v>
      </c>
      <c r="G203" s="92">
        <f>BY_Demands_Drivers!$F$15*$K43</f>
        <v>11.429239334202251</v>
      </c>
      <c r="H203" s="92">
        <f>BY_Demands_Drivers!$G$15*$K43</f>
        <v>3.4507338338604203</v>
      </c>
    </row>
    <row r="204" spans="3:8">
      <c r="C204" s="112" t="str">
        <f t="shared" si="8"/>
        <v>\I:</v>
      </c>
      <c r="D204">
        <f>$J$4</f>
        <v>2011</v>
      </c>
      <c r="E204" t="s">
        <v>3</v>
      </c>
      <c r="F204" t="str">
        <f>BY_Demands_Drivers!$H$16</f>
        <v>IFDTF</v>
      </c>
      <c r="G204" s="92">
        <f>BY_Demands_Drivers!$F$16*$K4</f>
        <v>0</v>
      </c>
      <c r="H204" s="92">
        <f>BY_Demands_Drivers!$G$16*$K4</f>
        <v>0</v>
      </c>
    </row>
    <row r="205" spans="3:8">
      <c r="C205" s="112" t="str">
        <f t="shared" si="8"/>
        <v>\I:</v>
      </c>
      <c r="D205">
        <f>$J$5</f>
        <v>2012</v>
      </c>
      <c r="E205" t="s">
        <v>3</v>
      </c>
      <c r="F205" t="str">
        <f>$F$204</f>
        <v>IFDTF</v>
      </c>
      <c r="G205" s="92">
        <f>BY_Demands_Drivers!$F$16*$K5</f>
        <v>0</v>
      </c>
      <c r="H205" s="92">
        <f>BY_Demands_Drivers!$G$16*$K5</f>
        <v>0</v>
      </c>
    </row>
    <row r="206" spans="3:8">
      <c r="C206" s="112" t="str">
        <f t="shared" si="8"/>
        <v>\I:</v>
      </c>
      <c r="D206">
        <f>$J$6</f>
        <v>2013</v>
      </c>
      <c r="E206" t="s">
        <v>3</v>
      </c>
      <c r="F206" t="str">
        <f t="shared" ref="F206:F243" si="9">$F$204</f>
        <v>IFDTF</v>
      </c>
      <c r="G206" s="92">
        <f>BY_Demands_Drivers!$F$16*$K6</f>
        <v>0</v>
      </c>
      <c r="H206" s="92">
        <f>BY_Demands_Drivers!$G$16*$K6</f>
        <v>0</v>
      </c>
    </row>
    <row r="207" spans="3:8">
      <c r="C207" s="112" t="str">
        <f t="shared" si="8"/>
        <v>\I:</v>
      </c>
      <c r="D207">
        <f>$J$7</f>
        <v>2014</v>
      </c>
      <c r="E207" t="s">
        <v>3</v>
      </c>
      <c r="F207" t="str">
        <f t="shared" si="9"/>
        <v>IFDTF</v>
      </c>
      <c r="G207" s="92">
        <f>BY_Demands_Drivers!$F$16*$K7</f>
        <v>0</v>
      </c>
      <c r="H207" s="92">
        <f>BY_Demands_Drivers!$G$16*$K7</f>
        <v>0</v>
      </c>
    </row>
    <row r="208" spans="3:8">
      <c r="C208" s="112" t="str">
        <f t="shared" si="8"/>
        <v>\I:</v>
      </c>
      <c r="D208">
        <f>$J$8</f>
        <v>2015</v>
      </c>
      <c r="E208" t="s">
        <v>3</v>
      </c>
      <c r="F208" t="str">
        <f t="shared" si="9"/>
        <v>IFDTF</v>
      </c>
      <c r="G208" s="92">
        <f>BY_Demands_Drivers!$F$16*$K8</f>
        <v>0</v>
      </c>
      <c r="H208" s="92">
        <f>BY_Demands_Drivers!$G$16*$K8</f>
        <v>0</v>
      </c>
    </row>
    <row r="209" spans="3:8">
      <c r="C209" s="112" t="str">
        <f t="shared" si="8"/>
        <v>\I:</v>
      </c>
      <c r="D209">
        <f>$J$9</f>
        <v>2016</v>
      </c>
      <c r="E209" t="s">
        <v>3</v>
      </c>
      <c r="F209" t="str">
        <f t="shared" si="9"/>
        <v>IFDTF</v>
      </c>
      <c r="G209" s="92">
        <f>BY_Demands_Drivers!$F$16*$K9</f>
        <v>0</v>
      </c>
      <c r="H209" s="92">
        <f>BY_Demands_Drivers!$G$16*$K9</f>
        <v>0</v>
      </c>
    </row>
    <row r="210" spans="3:8">
      <c r="C210" s="112" t="str">
        <f t="shared" si="8"/>
        <v>\I:</v>
      </c>
      <c r="D210">
        <f>$J$10</f>
        <v>2017</v>
      </c>
      <c r="E210" t="s">
        <v>3</v>
      </c>
      <c r="F210" t="str">
        <f t="shared" si="9"/>
        <v>IFDTF</v>
      </c>
      <c r="G210" s="92">
        <f>BY_Demands_Drivers!$F$16*$K10</f>
        <v>0</v>
      </c>
      <c r="H210" s="92">
        <f>BY_Demands_Drivers!$G$16*$K10</f>
        <v>0</v>
      </c>
    </row>
    <row r="211" spans="3:8">
      <c r="C211" s="112" t="str">
        <f t="shared" si="8"/>
        <v>\I:</v>
      </c>
      <c r="D211">
        <f>$J$11</f>
        <v>2018</v>
      </c>
      <c r="E211" t="s">
        <v>3</v>
      </c>
      <c r="F211" t="str">
        <f t="shared" si="9"/>
        <v>IFDTF</v>
      </c>
      <c r="G211" s="92">
        <f>BY_Demands_Drivers!$F$16*$K11</f>
        <v>0</v>
      </c>
      <c r="H211" s="92">
        <f>BY_Demands_Drivers!$G$16*$K11</f>
        <v>0</v>
      </c>
    </row>
    <row r="212" spans="3:8">
      <c r="C212" s="112" t="str">
        <f t="shared" si="8"/>
        <v>\I:</v>
      </c>
      <c r="D212">
        <f>$J$12</f>
        <v>2019</v>
      </c>
      <c r="E212" t="s">
        <v>3</v>
      </c>
      <c r="F212" t="str">
        <f t="shared" si="9"/>
        <v>IFDTF</v>
      </c>
      <c r="G212" s="92">
        <f>BY_Demands_Drivers!$F$16*$K12</f>
        <v>0</v>
      </c>
      <c r="H212" s="92">
        <f>BY_Demands_Drivers!$G$16*$K12</f>
        <v>0</v>
      </c>
    </row>
    <row r="213" spans="3:8">
      <c r="C213" s="112" t="str">
        <f t="shared" si="8"/>
        <v>\I:</v>
      </c>
      <c r="D213">
        <f>$J$13</f>
        <v>2020</v>
      </c>
      <c r="E213" t="s">
        <v>3</v>
      </c>
      <c r="F213" t="str">
        <f t="shared" si="9"/>
        <v>IFDTF</v>
      </c>
      <c r="G213" s="92">
        <f>BY_Demands_Drivers!$F$16*$K13</f>
        <v>0</v>
      </c>
      <c r="H213" s="92">
        <f>BY_Demands_Drivers!$G$16*$K13</f>
        <v>0</v>
      </c>
    </row>
    <row r="214" spans="3:8">
      <c r="C214" s="112" t="str">
        <f t="shared" si="8"/>
        <v>\I:</v>
      </c>
      <c r="D214">
        <f>$J$14</f>
        <v>2021</v>
      </c>
      <c r="E214" t="s">
        <v>3</v>
      </c>
      <c r="F214" t="str">
        <f t="shared" si="9"/>
        <v>IFDTF</v>
      </c>
      <c r="G214" s="92">
        <f>BY_Demands_Drivers!$F$16*$K14</f>
        <v>0</v>
      </c>
      <c r="H214" s="92">
        <f>BY_Demands_Drivers!$G$16*$K14</f>
        <v>0</v>
      </c>
    </row>
    <row r="215" spans="3:8">
      <c r="C215" s="112" t="str">
        <f t="shared" si="8"/>
        <v>\I:</v>
      </c>
      <c r="D215">
        <f>$J$15</f>
        <v>2022</v>
      </c>
      <c r="E215" t="s">
        <v>3</v>
      </c>
      <c r="F215" t="str">
        <f t="shared" si="9"/>
        <v>IFDTF</v>
      </c>
      <c r="G215" s="92">
        <f>BY_Demands_Drivers!$F$16*$K15</f>
        <v>0</v>
      </c>
      <c r="H215" s="92">
        <f>BY_Demands_Drivers!$G$16*$K15</f>
        <v>0</v>
      </c>
    </row>
    <row r="216" spans="3:8">
      <c r="C216" s="112" t="str">
        <f t="shared" si="8"/>
        <v>\I:</v>
      </c>
      <c r="D216">
        <f>$J$16</f>
        <v>2023</v>
      </c>
      <c r="E216" t="s">
        <v>3</v>
      </c>
      <c r="F216" t="str">
        <f t="shared" si="9"/>
        <v>IFDTF</v>
      </c>
      <c r="G216" s="92">
        <f>BY_Demands_Drivers!$F$16*$K16</f>
        <v>0</v>
      </c>
      <c r="H216" s="92">
        <f>BY_Demands_Drivers!$G$16*$K16</f>
        <v>0</v>
      </c>
    </row>
    <row r="217" spans="3:8">
      <c r="C217" s="112" t="str">
        <f t="shared" si="8"/>
        <v>\I:</v>
      </c>
      <c r="D217">
        <f>$J$17</f>
        <v>2024</v>
      </c>
      <c r="E217" t="s">
        <v>3</v>
      </c>
      <c r="F217" t="str">
        <f t="shared" si="9"/>
        <v>IFDTF</v>
      </c>
      <c r="G217" s="92">
        <f>BY_Demands_Drivers!$F$16*$K17</f>
        <v>0</v>
      </c>
      <c r="H217" s="92">
        <f>BY_Demands_Drivers!$G$16*$K17</f>
        <v>0</v>
      </c>
    </row>
    <row r="218" spans="3:8">
      <c r="C218" s="112" t="str">
        <f t="shared" si="8"/>
        <v>\I:</v>
      </c>
      <c r="D218">
        <f>$J$18</f>
        <v>2025</v>
      </c>
      <c r="E218" t="s">
        <v>3</v>
      </c>
      <c r="F218" t="str">
        <f t="shared" si="9"/>
        <v>IFDTF</v>
      </c>
      <c r="G218" s="92">
        <f>BY_Demands_Drivers!$F$16*$K18</f>
        <v>0</v>
      </c>
      <c r="H218" s="92">
        <f>BY_Demands_Drivers!$G$16*$K18</f>
        <v>0</v>
      </c>
    </row>
    <row r="219" spans="3:8">
      <c r="C219" s="112" t="str">
        <f t="shared" si="8"/>
        <v>\I:</v>
      </c>
      <c r="D219">
        <f>$J$19</f>
        <v>2026</v>
      </c>
      <c r="E219" t="s">
        <v>3</v>
      </c>
      <c r="F219" t="str">
        <f t="shared" si="9"/>
        <v>IFDTF</v>
      </c>
      <c r="G219" s="92">
        <f>BY_Demands_Drivers!$F$16*$K19</f>
        <v>0</v>
      </c>
      <c r="H219" s="92">
        <f>BY_Demands_Drivers!$G$16*$K19</f>
        <v>0</v>
      </c>
    </row>
    <row r="220" spans="3:8">
      <c r="C220" s="112" t="str">
        <f t="shared" si="8"/>
        <v>\I:</v>
      </c>
      <c r="D220">
        <f>$J$20</f>
        <v>2027</v>
      </c>
      <c r="E220" t="s">
        <v>3</v>
      </c>
      <c r="F220" t="str">
        <f t="shared" si="9"/>
        <v>IFDTF</v>
      </c>
      <c r="G220" s="92">
        <f>BY_Demands_Drivers!$F$16*$K20</f>
        <v>0</v>
      </c>
      <c r="H220" s="92">
        <f>BY_Demands_Drivers!$G$16*$K20</f>
        <v>0</v>
      </c>
    </row>
    <row r="221" spans="3:8">
      <c r="C221" s="112" t="str">
        <f t="shared" si="8"/>
        <v>\I:</v>
      </c>
      <c r="D221">
        <f>$J$21</f>
        <v>2028</v>
      </c>
      <c r="E221" t="s">
        <v>3</v>
      </c>
      <c r="F221" t="str">
        <f t="shared" si="9"/>
        <v>IFDTF</v>
      </c>
      <c r="G221" s="92">
        <f>BY_Demands_Drivers!$F$16*$K21</f>
        <v>0</v>
      </c>
      <c r="H221" s="92">
        <f>BY_Demands_Drivers!$G$16*$K21</f>
        <v>0</v>
      </c>
    </row>
    <row r="222" spans="3:8">
      <c r="C222" s="112" t="str">
        <f t="shared" si="8"/>
        <v>\I:</v>
      </c>
      <c r="D222">
        <f>$J$22</f>
        <v>2029</v>
      </c>
      <c r="E222" t="s">
        <v>3</v>
      </c>
      <c r="F222" t="str">
        <f t="shared" si="9"/>
        <v>IFDTF</v>
      </c>
      <c r="G222" s="92">
        <f>BY_Demands_Drivers!$F$16*$K22</f>
        <v>0</v>
      </c>
      <c r="H222" s="92">
        <f>BY_Demands_Drivers!$G$16*$K22</f>
        <v>0</v>
      </c>
    </row>
    <row r="223" spans="3:8">
      <c r="C223" s="112" t="str">
        <f t="shared" si="8"/>
        <v>\I:</v>
      </c>
      <c r="D223">
        <f>$J$23</f>
        <v>2030</v>
      </c>
      <c r="E223" t="s">
        <v>3</v>
      </c>
      <c r="F223" t="str">
        <f t="shared" si="9"/>
        <v>IFDTF</v>
      </c>
      <c r="G223" s="92">
        <f>BY_Demands_Drivers!$F$16*$K23</f>
        <v>0</v>
      </c>
      <c r="H223" s="92">
        <f>BY_Demands_Drivers!$G$16*$K23</f>
        <v>0</v>
      </c>
    </row>
    <row r="224" spans="3:8">
      <c r="C224" s="112" t="str">
        <f t="shared" si="8"/>
        <v>\I:</v>
      </c>
      <c r="D224">
        <f>$J$24</f>
        <v>2031</v>
      </c>
      <c r="E224" t="s">
        <v>3</v>
      </c>
      <c r="F224" t="str">
        <f t="shared" si="9"/>
        <v>IFDTF</v>
      </c>
      <c r="G224" s="92">
        <f>BY_Demands_Drivers!$F$16*$K24</f>
        <v>0</v>
      </c>
      <c r="H224" s="92">
        <f>BY_Demands_Drivers!$G$16*$K24</f>
        <v>0</v>
      </c>
    </row>
    <row r="225" spans="3:8">
      <c r="C225" s="112" t="str">
        <f t="shared" si="8"/>
        <v>\I:</v>
      </c>
      <c r="D225">
        <f>$J$25</f>
        <v>2032</v>
      </c>
      <c r="E225" t="s">
        <v>3</v>
      </c>
      <c r="F225" t="str">
        <f t="shared" si="9"/>
        <v>IFDTF</v>
      </c>
      <c r="G225" s="92">
        <f>BY_Demands_Drivers!$F$16*$K25</f>
        <v>0</v>
      </c>
      <c r="H225" s="92">
        <f>BY_Demands_Drivers!$G$16*$K25</f>
        <v>0</v>
      </c>
    </row>
    <row r="226" spans="3:8">
      <c r="C226" s="112" t="str">
        <f t="shared" si="8"/>
        <v>\I:</v>
      </c>
      <c r="D226">
        <f>$J$26</f>
        <v>2033</v>
      </c>
      <c r="E226" t="s">
        <v>3</v>
      </c>
      <c r="F226" t="str">
        <f t="shared" si="9"/>
        <v>IFDTF</v>
      </c>
      <c r="G226" s="92">
        <f>BY_Demands_Drivers!$F$16*$K26</f>
        <v>0</v>
      </c>
      <c r="H226" s="92">
        <f>BY_Demands_Drivers!$G$16*$K26</f>
        <v>0</v>
      </c>
    </row>
    <row r="227" spans="3:8">
      <c r="C227" s="112" t="str">
        <f t="shared" si="8"/>
        <v>\I:</v>
      </c>
      <c r="D227">
        <f>$J$27</f>
        <v>2034</v>
      </c>
      <c r="E227" t="s">
        <v>3</v>
      </c>
      <c r="F227" t="str">
        <f t="shared" si="9"/>
        <v>IFDTF</v>
      </c>
      <c r="G227" s="92">
        <f>BY_Demands_Drivers!$F$16*$K27</f>
        <v>0</v>
      </c>
      <c r="H227" s="92">
        <f>BY_Demands_Drivers!$G$16*$K27</f>
        <v>0</v>
      </c>
    </row>
    <row r="228" spans="3:8">
      <c r="C228" s="112" t="str">
        <f t="shared" si="8"/>
        <v>\I:</v>
      </c>
      <c r="D228">
        <f>$J$28</f>
        <v>2035</v>
      </c>
      <c r="E228" t="s">
        <v>3</v>
      </c>
      <c r="F228" t="str">
        <f t="shared" si="9"/>
        <v>IFDTF</v>
      </c>
      <c r="G228" s="92">
        <f>BY_Demands_Drivers!$F$16*$K28</f>
        <v>0</v>
      </c>
      <c r="H228" s="92">
        <f>BY_Demands_Drivers!$G$16*$K28</f>
        <v>0</v>
      </c>
    </row>
    <row r="229" spans="3:8">
      <c r="C229" s="112" t="str">
        <f t="shared" si="8"/>
        <v>\I:</v>
      </c>
      <c r="D229">
        <f>$J$29</f>
        <v>2036</v>
      </c>
      <c r="E229" t="s">
        <v>3</v>
      </c>
      <c r="F229" t="str">
        <f t="shared" si="9"/>
        <v>IFDTF</v>
      </c>
      <c r="G229" s="92">
        <f>BY_Demands_Drivers!$F$16*$K29</f>
        <v>0</v>
      </c>
      <c r="H229" s="92">
        <f>BY_Demands_Drivers!$G$16*$K29</f>
        <v>0</v>
      </c>
    </row>
    <row r="230" spans="3:8">
      <c r="C230" s="112" t="str">
        <f t="shared" si="8"/>
        <v>\I:</v>
      </c>
      <c r="D230">
        <f>$J$30</f>
        <v>2037</v>
      </c>
      <c r="E230" t="s">
        <v>3</v>
      </c>
      <c r="F230" t="str">
        <f t="shared" si="9"/>
        <v>IFDTF</v>
      </c>
      <c r="G230" s="92">
        <f>BY_Demands_Drivers!$F$16*$K30</f>
        <v>0</v>
      </c>
      <c r="H230" s="92">
        <f>BY_Demands_Drivers!$G$16*$K30</f>
        <v>0</v>
      </c>
    </row>
    <row r="231" spans="3:8">
      <c r="C231" s="112" t="str">
        <f t="shared" si="8"/>
        <v>\I:</v>
      </c>
      <c r="D231">
        <f>$J$31</f>
        <v>2038</v>
      </c>
      <c r="E231" t="s">
        <v>3</v>
      </c>
      <c r="F231" t="str">
        <f t="shared" si="9"/>
        <v>IFDTF</v>
      </c>
      <c r="G231" s="92">
        <f>BY_Demands_Drivers!$F$16*$K31</f>
        <v>0</v>
      </c>
      <c r="H231" s="92">
        <f>BY_Demands_Drivers!$G$16*$K31</f>
        <v>0</v>
      </c>
    </row>
    <row r="232" spans="3:8">
      <c r="C232" s="112" t="str">
        <f t="shared" si="8"/>
        <v>\I:</v>
      </c>
      <c r="D232">
        <f>$J$32</f>
        <v>2039</v>
      </c>
      <c r="E232" t="s">
        <v>3</v>
      </c>
      <c r="F232" t="str">
        <f t="shared" si="9"/>
        <v>IFDTF</v>
      </c>
      <c r="G232" s="92">
        <f>BY_Demands_Drivers!$F$16*$K32</f>
        <v>0</v>
      </c>
      <c r="H232" s="92">
        <f>BY_Demands_Drivers!$G$16*$K32</f>
        <v>0</v>
      </c>
    </row>
    <row r="233" spans="3:8">
      <c r="C233" s="112" t="str">
        <f t="shared" si="8"/>
        <v>\I:</v>
      </c>
      <c r="D233">
        <f>$J$33</f>
        <v>2040</v>
      </c>
      <c r="E233" t="s">
        <v>3</v>
      </c>
      <c r="F233" t="str">
        <f t="shared" si="9"/>
        <v>IFDTF</v>
      </c>
      <c r="G233" s="92">
        <f>BY_Demands_Drivers!$F$16*$K33</f>
        <v>0</v>
      </c>
      <c r="H233" s="92">
        <f>BY_Demands_Drivers!$G$16*$K33</f>
        <v>0</v>
      </c>
    </row>
    <row r="234" spans="3:8">
      <c r="C234" s="112" t="str">
        <f t="shared" si="8"/>
        <v>\I:</v>
      </c>
      <c r="D234">
        <f>$J$34</f>
        <v>2041</v>
      </c>
      <c r="E234" t="s">
        <v>3</v>
      </c>
      <c r="F234" t="str">
        <f t="shared" si="9"/>
        <v>IFDTF</v>
      </c>
      <c r="G234" s="92">
        <f>BY_Demands_Drivers!$F$16*$K34</f>
        <v>0</v>
      </c>
      <c r="H234" s="92">
        <f>BY_Demands_Drivers!$G$16*$K34</f>
        <v>0</v>
      </c>
    </row>
    <row r="235" spans="3:8">
      <c r="C235" s="112" t="str">
        <f t="shared" si="8"/>
        <v>\I:</v>
      </c>
      <c r="D235">
        <f>$J$35</f>
        <v>2042</v>
      </c>
      <c r="E235" t="s">
        <v>3</v>
      </c>
      <c r="F235" t="str">
        <f t="shared" si="9"/>
        <v>IFDTF</v>
      </c>
      <c r="G235" s="92">
        <f>BY_Demands_Drivers!$F$16*$K35</f>
        <v>0</v>
      </c>
      <c r="H235" s="92">
        <f>BY_Demands_Drivers!$G$16*$K35</f>
        <v>0</v>
      </c>
    </row>
    <row r="236" spans="3:8">
      <c r="C236" s="112" t="str">
        <f t="shared" si="8"/>
        <v>\I:</v>
      </c>
      <c r="D236">
        <f>$J$36</f>
        <v>2043</v>
      </c>
      <c r="E236" t="s">
        <v>3</v>
      </c>
      <c r="F236" t="str">
        <f t="shared" si="9"/>
        <v>IFDTF</v>
      </c>
      <c r="G236" s="92">
        <f>BY_Demands_Drivers!$F$16*$K36</f>
        <v>0</v>
      </c>
      <c r="H236" s="92">
        <f>BY_Demands_Drivers!$G$16*$K36</f>
        <v>0</v>
      </c>
    </row>
    <row r="237" spans="3:8">
      <c r="C237" s="112" t="str">
        <f t="shared" si="8"/>
        <v>\I:</v>
      </c>
      <c r="D237">
        <f>$J$37</f>
        <v>2044</v>
      </c>
      <c r="E237" t="s">
        <v>3</v>
      </c>
      <c r="F237" t="str">
        <f t="shared" si="9"/>
        <v>IFDTF</v>
      </c>
      <c r="G237" s="92">
        <f>BY_Demands_Drivers!$F$16*$K37</f>
        <v>0</v>
      </c>
      <c r="H237" s="92">
        <f>BY_Demands_Drivers!$G$16*$K37</f>
        <v>0</v>
      </c>
    </row>
    <row r="238" spans="3:8">
      <c r="C238" s="112" t="str">
        <f t="shared" si="8"/>
        <v>\I:</v>
      </c>
      <c r="D238">
        <f>$J$38</f>
        <v>2045</v>
      </c>
      <c r="E238" t="s">
        <v>3</v>
      </c>
      <c r="F238" t="str">
        <f t="shared" si="9"/>
        <v>IFDTF</v>
      </c>
      <c r="G238" s="92">
        <f>BY_Demands_Drivers!$F$16*$K38</f>
        <v>0</v>
      </c>
      <c r="H238" s="92">
        <f>BY_Demands_Drivers!$G$16*$K38</f>
        <v>0</v>
      </c>
    </row>
    <row r="239" spans="3:8">
      <c r="C239" s="112" t="str">
        <f t="shared" si="8"/>
        <v>\I:</v>
      </c>
      <c r="D239">
        <f>$J$39</f>
        <v>2046</v>
      </c>
      <c r="E239" t="s">
        <v>3</v>
      </c>
      <c r="F239" t="str">
        <f t="shared" si="9"/>
        <v>IFDTF</v>
      </c>
      <c r="G239" s="92">
        <f>BY_Demands_Drivers!$F$16*$K39</f>
        <v>0</v>
      </c>
      <c r="H239" s="92">
        <f>BY_Demands_Drivers!$G$16*$K39</f>
        <v>0</v>
      </c>
    </row>
    <row r="240" spans="3:8">
      <c r="C240" s="112" t="str">
        <f t="shared" si="8"/>
        <v>\I:</v>
      </c>
      <c r="D240">
        <f>$J$40</f>
        <v>2047</v>
      </c>
      <c r="E240" t="s">
        <v>3</v>
      </c>
      <c r="F240" t="str">
        <f t="shared" si="9"/>
        <v>IFDTF</v>
      </c>
      <c r="G240" s="92">
        <f>BY_Demands_Drivers!$F$16*$K40</f>
        <v>0</v>
      </c>
      <c r="H240" s="92">
        <f>BY_Demands_Drivers!$G$16*$K40</f>
        <v>0</v>
      </c>
    </row>
    <row r="241" spans="3:8">
      <c r="C241" s="112" t="str">
        <f t="shared" si="8"/>
        <v>\I:</v>
      </c>
      <c r="D241">
        <f>$J$41</f>
        <v>2048</v>
      </c>
      <c r="E241" t="s">
        <v>3</v>
      </c>
      <c r="F241" t="str">
        <f t="shared" si="9"/>
        <v>IFDTF</v>
      </c>
      <c r="G241" s="92">
        <f>BY_Demands_Drivers!$F$16*$K41</f>
        <v>0</v>
      </c>
      <c r="H241" s="92">
        <f>BY_Demands_Drivers!$G$16*$K41</f>
        <v>0</v>
      </c>
    </row>
    <row r="242" spans="3:8">
      <c r="C242" s="112" t="str">
        <f t="shared" si="8"/>
        <v>\I:</v>
      </c>
      <c r="D242">
        <f>$J$42</f>
        <v>2049</v>
      </c>
      <c r="E242" t="s">
        <v>3</v>
      </c>
      <c r="F242" t="str">
        <f t="shared" si="9"/>
        <v>IFDTF</v>
      </c>
      <c r="G242" s="92">
        <f>BY_Demands_Drivers!$F$16*$K42</f>
        <v>0</v>
      </c>
      <c r="H242" s="92">
        <f>BY_Demands_Drivers!$G$16*$K42</f>
        <v>0</v>
      </c>
    </row>
    <row r="243" spans="3:8">
      <c r="C243" s="112" t="str">
        <f t="shared" si="8"/>
        <v>\I:</v>
      </c>
      <c r="D243" s="16">
        <f>$J$43</f>
        <v>2050</v>
      </c>
      <c r="E243" s="16" t="s">
        <v>3</v>
      </c>
      <c r="F243" t="str">
        <f t="shared" si="9"/>
        <v>IFDTF</v>
      </c>
      <c r="G243" s="92">
        <f>BY_Demands_Drivers!$F$16*$K43</f>
        <v>0</v>
      </c>
      <c r="H243" s="92">
        <f>BY_Demands_Drivers!$G$16*$K43</f>
        <v>0</v>
      </c>
    </row>
    <row r="244" spans="3:8">
      <c r="C244" s="112" t="str">
        <f t="shared" si="8"/>
        <v>\I:</v>
      </c>
      <c r="D244">
        <f>$J$4</f>
        <v>2011</v>
      </c>
      <c r="E244" t="s">
        <v>3</v>
      </c>
      <c r="F244" s="18" t="str">
        <f>BY_Demands_Drivers!$H$17</f>
        <v>IFDFL</v>
      </c>
      <c r="G244" s="92">
        <f>BY_Demands_Drivers!$F$17*$K4</f>
        <v>0</v>
      </c>
      <c r="H244" s="92">
        <f>BY_Demands_Drivers!$G$17*$K4</f>
        <v>0</v>
      </c>
    </row>
    <row r="245" spans="3:8">
      <c r="C245" s="112" t="str">
        <f t="shared" si="8"/>
        <v>\I:</v>
      </c>
      <c r="D245">
        <f>$J$5</f>
        <v>2012</v>
      </c>
      <c r="E245" t="s">
        <v>3</v>
      </c>
      <c r="F245" s="17" t="str">
        <f>$F$244</f>
        <v>IFDFL</v>
      </c>
      <c r="G245" s="92">
        <f>BY_Demands_Drivers!$F$17*$K5</f>
        <v>0</v>
      </c>
      <c r="H245" s="92">
        <f>BY_Demands_Drivers!$G$17*$K5</f>
        <v>0</v>
      </c>
    </row>
    <row r="246" spans="3:8">
      <c r="C246" s="112" t="str">
        <f t="shared" si="8"/>
        <v>\I:</v>
      </c>
      <c r="D246">
        <f>$J$6</f>
        <v>2013</v>
      </c>
      <c r="E246" t="s">
        <v>3</v>
      </c>
      <c r="F246" s="17" t="str">
        <f t="shared" ref="F246:F283" si="10">$F$244</f>
        <v>IFDFL</v>
      </c>
      <c r="G246" s="92">
        <f>BY_Demands_Drivers!$F$17*$K6</f>
        <v>0</v>
      </c>
      <c r="H246" s="92">
        <f>BY_Demands_Drivers!$G$17*$K6</f>
        <v>0</v>
      </c>
    </row>
    <row r="247" spans="3:8">
      <c r="C247" s="112" t="str">
        <f t="shared" si="8"/>
        <v>\I:</v>
      </c>
      <c r="D247">
        <f>$J$7</f>
        <v>2014</v>
      </c>
      <c r="E247" t="s">
        <v>3</v>
      </c>
      <c r="F247" s="17" t="str">
        <f t="shared" si="10"/>
        <v>IFDFL</v>
      </c>
      <c r="G247" s="92">
        <f>BY_Demands_Drivers!$F$17*$K7</f>
        <v>0</v>
      </c>
      <c r="H247" s="92">
        <f>BY_Demands_Drivers!$G$17*$K7</f>
        <v>0</v>
      </c>
    </row>
    <row r="248" spans="3:8">
      <c r="C248" s="112" t="str">
        <f t="shared" si="8"/>
        <v>Demand</v>
      </c>
      <c r="D248">
        <f>$J$8</f>
        <v>2015</v>
      </c>
      <c r="E248" t="s">
        <v>3</v>
      </c>
      <c r="F248" s="17" t="str">
        <f t="shared" si="10"/>
        <v>IFDFL</v>
      </c>
      <c r="G248" s="92">
        <f>BY_Demands_Drivers!$F$17*$K8</f>
        <v>0.25738422856847337</v>
      </c>
      <c r="H248" s="92">
        <f>BY_Demands_Drivers!$G$17*$K8</f>
        <v>7.7709849260522976E-2</v>
      </c>
    </row>
    <row r="249" spans="3:8">
      <c r="C249" s="112" t="str">
        <f t="shared" si="8"/>
        <v>Demand</v>
      </c>
      <c r="D249">
        <f>$J$9</f>
        <v>2016</v>
      </c>
      <c r="E249" t="s">
        <v>3</v>
      </c>
      <c r="F249" s="17" t="str">
        <f t="shared" si="10"/>
        <v>IFDFL</v>
      </c>
      <c r="G249" s="92">
        <f>BY_Demands_Drivers!$F$17*$K9</f>
        <v>0.26622737770734095</v>
      </c>
      <c r="H249" s="92">
        <f>BY_Demands_Drivers!$G$17*$K9</f>
        <v>8.0379786693720839E-2</v>
      </c>
    </row>
    <row r="250" spans="3:8">
      <c r="C250" s="112" t="str">
        <f t="shared" si="8"/>
        <v>Demand</v>
      </c>
      <c r="D250">
        <f>$J$10</f>
        <v>2017</v>
      </c>
      <c r="E250" t="s">
        <v>3</v>
      </c>
      <c r="F250" s="17" t="str">
        <f t="shared" si="10"/>
        <v>IFDFL</v>
      </c>
      <c r="G250" s="92">
        <f>BY_Demands_Drivers!$F$17*$K10</f>
        <v>0.27507052684620853</v>
      </c>
      <c r="H250" s="92">
        <f>BY_Demands_Drivers!$G$17*$K10</f>
        <v>8.3049724126918717E-2</v>
      </c>
    </row>
    <row r="251" spans="3:8">
      <c r="C251" s="112" t="str">
        <f t="shared" si="8"/>
        <v>Demand</v>
      </c>
      <c r="D251">
        <f>$J$11</f>
        <v>2018</v>
      </c>
      <c r="E251" t="s">
        <v>3</v>
      </c>
      <c r="F251" s="17" t="str">
        <f t="shared" si="10"/>
        <v>IFDFL</v>
      </c>
      <c r="G251" s="92">
        <f>BY_Demands_Drivers!$F$17*$K11</f>
        <v>0.28391367598507616</v>
      </c>
      <c r="H251" s="92">
        <f>BY_Demands_Drivers!$G$17*$K11</f>
        <v>8.5719661560116595E-2</v>
      </c>
    </row>
    <row r="252" spans="3:8">
      <c r="C252" s="112" t="str">
        <f t="shared" si="8"/>
        <v>Demand</v>
      </c>
      <c r="D252">
        <f>$J$12</f>
        <v>2019</v>
      </c>
      <c r="E252" t="s">
        <v>3</v>
      </c>
      <c r="F252" s="17" t="str">
        <f t="shared" si="10"/>
        <v>IFDFL</v>
      </c>
      <c r="G252" s="92">
        <f>BY_Demands_Drivers!$F$17*$K12</f>
        <v>0.29275682512394369</v>
      </c>
      <c r="H252" s="92">
        <f>BY_Demands_Drivers!$G$17*$K12</f>
        <v>8.8389598993314444E-2</v>
      </c>
    </row>
    <row r="253" spans="3:8">
      <c r="C253" s="112" t="str">
        <f t="shared" si="8"/>
        <v>Demand</v>
      </c>
      <c r="D253">
        <f>$J$13</f>
        <v>2020</v>
      </c>
      <c r="E253" t="s">
        <v>3</v>
      </c>
      <c r="F253" s="17" t="str">
        <f t="shared" si="10"/>
        <v>IFDFL</v>
      </c>
      <c r="G253" s="92">
        <f>BY_Demands_Drivers!$F$17*$K13</f>
        <v>0.30159997426281132</v>
      </c>
      <c r="H253" s="92">
        <f>BY_Demands_Drivers!$G$17*$K13</f>
        <v>9.1059536426512322E-2</v>
      </c>
    </row>
    <row r="254" spans="3:8">
      <c r="C254" s="112" t="str">
        <f t="shared" si="8"/>
        <v>Demand</v>
      </c>
      <c r="D254">
        <f>$J$14</f>
        <v>2021</v>
      </c>
      <c r="E254" t="s">
        <v>3</v>
      </c>
      <c r="F254" s="17" t="str">
        <f t="shared" si="10"/>
        <v>IFDFL</v>
      </c>
      <c r="G254" s="92">
        <f>BY_Demands_Drivers!$F$17*$K14</f>
        <v>0.30748964801733925</v>
      </c>
      <c r="H254" s="92">
        <f>BY_Demands_Drivers!$G$17*$K14</f>
        <v>9.2837755947590181E-2</v>
      </c>
    </row>
    <row r="255" spans="3:8">
      <c r="C255" s="112" t="str">
        <f t="shared" si="8"/>
        <v>Demand</v>
      </c>
      <c r="D255">
        <f>$J$15</f>
        <v>2022</v>
      </c>
      <c r="E255" t="s">
        <v>3</v>
      </c>
      <c r="F255" s="17" t="str">
        <f t="shared" si="10"/>
        <v>IFDFL</v>
      </c>
      <c r="G255" s="92">
        <f>BY_Demands_Drivers!$F$17*$K15</f>
        <v>0.31337932177186717</v>
      </c>
      <c r="H255" s="92">
        <f>BY_Demands_Drivers!$G$17*$K15</f>
        <v>9.461597546866804E-2</v>
      </c>
    </row>
    <row r="256" spans="3:8">
      <c r="C256" s="112" t="str">
        <f t="shared" si="8"/>
        <v>Demand</v>
      </c>
      <c r="D256">
        <f>$J$16</f>
        <v>2023</v>
      </c>
      <c r="E256" t="s">
        <v>3</v>
      </c>
      <c r="F256" s="17" t="str">
        <f t="shared" si="10"/>
        <v>IFDFL</v>
      </c>
      <c r="G256" s="92">
        <f>BY_Demands_Drivers!$F$17*$K16</f>
        <v>0.31926899552639515</v>
      </c>
      <c r="H256" s="92">
        <f>BY_Demands_Drivers!$G$17*$K16</f>
        <v>9.6394194989745899E-2</v>
      </c>
    </row>
    <row r="257" spans="3:8">
      <c r="C257" s="112" t="str">
        <f t="shared" si="8"/>
        <v>Demand</v>
      </c>
      <c r="D257">
        <f>$J$17</f>
        <v>2024</v>
      </c>
      <c r="E257" t="s">
        <v>3</v>
      </c>
      <c r="F257" s="17" t="str">
        <f t="shared" si="10"/>
        <v>IFDFL</v>
      </c>
      <c r="G257" s="92">
        <f>BY_Demands_Drivers!$F$17*$K17</f>
        <v>0.32515866928092307</v>
      </c>
      <c r="H257" s="92">
        <f>BY_Demands_Drivers!$G$17*$K17</f>
        <v>9.8172414510823758E-2</v>
      </c>
    </row>
    <row r="258" spans="3:8">
      <c r="C258" s="112" t="str">
        <f t="shared" si="8"/>
        <v>Demand</v>
      </c>
      <c r="D258">
        <f>$J$18</f>
        <v>2025</v>
      </c>
      <c r="E258" t="s">
        <v>3</v>
      </c>
      <c r="F258" s="17" t="str">
        <f t="shared" si="10"/>
        <v>IFDFL</v>
      </c>
      <c r="G258" s="92">
        <f>BY_Demands_Drivers!$F$17*$K18</f>
        <v>0.33104834303545094</v>
      </c>
      <c r="H258" s="92">
        <f>BY_Demands_Drivers!$G$17*$K18</f>
        <v>9.9950634031901603E-2</v>
      </c>
    </row>
    <row r="259" spans="3:8">
      <c r="C259" s="112" t="str">
        <f t="shared" si="8"/>
        <v>Demand</v>
      </c>
      <c r="D259">
        <f>$J$19</f>
        <v>2026</v>
      </c>
      <c r="E259" t="s">
        <v>3</v>
      </c>
      <c r="F259" s="17" t="str">
        <f t="shared" si="10"/>
        <v>IFDFL</v>
      </c>
      <c r="G259" s="92">
        <f>BY_Demands_Drivers!$F$17*$K19</f>
        <v>0.33677968075429682</v>
      </c>
      <c r="H259" s="92">
        <f>BY_Demands_Drivers!$G$17*$K19</f>
        <v>0.10168104848918905</v>
      </c>
    </row>
    <row r="260" spans="3:8">
      <c r="C260" s="112" t="str">
        <f t="shared" ref="C260:C283" si="11">IF(SUM(G260:H260)&gt;0,"Demand","\I:")</f>
        <v>Demand</v>
      </c>
      <c r="D260">
        <f>$J$20</f>
        <v>2027</v>
      </c>
      <c r="E260" t="s">
        <v>3</v>
      </c>
      <c r="F260" s="17" t="str">
        <f t="shared" si="10"/>
        <v>IFDFL</v>
      </c>
      <c r="G260" s="92">
        <f>BY_Demands_Drivers!$F$17*$K20</f>
        <v>0.34251101847314269</v>
      </c>
      <c r="H260" s="92">
        <f>BY_Demands_Drivers!$G$17*$K20</f>
        <v>0.10341146294647649</v>
      </c>
    </row>
    <row r="261" spans="3:8">
      <c r="C261" s="112" t="str">
        <f t="shared" si="11"/>
        <v>Demand</v>
      </c>
      <c r="D261">
        <f>$J$21</f>
        <v>2028</v>
      </c>
      <c r="E261" t="s">
        <v>3</v>
      </c>
      <c r="F261" s="17" t="str">
        <f t="shared" si="10"/>
        <v>IFDFL</v>
      </c>
      <c r="G261" s="92">
        <f>BY_Demands_Drivers!$F$17*$K21</f>
        <v>0.34824235619198862</v>
      </c>
      <c r="H261" s="92">
        <f>BY_Demands_Drivers!$G$17*$K21</f>
        <v>0.10514187740376395</v>
      </c>
    </row>
    <row r="262" spans="3:8">
      <c r="C262" s="112" t="str">
        <f t="shared" si="11"/>
        <v>Demand</v>
      </c>
      <c r="D262">
        <f>$J$22</f>
        <v>2029</v>
      </c>
      <c r="E262" t="s">
        <v>3</v>
      </c>
      <c r="F262" s="17" t="str">
        <f t="shared" si="10"/>
        <v>IFDFL</v>
      </c>
      <c r="G262" s="92">
        <f>BY_Demands_Drivers!$F$17*$K22</f>
        <v>0.3539736939108345</v>
      </c>
      <c r="H262" s="92">
        <f>BY_Demands_Drivers!$G$17*$K22</f>
        <v>0.10687229186105139</v>
      </c>
    </row>
    <row r="263" spans="3:8">
      <c r="C263" s="112" t="str">
        <f t="shared" si="11"/>
        <v>Demand</v>
      </c>
      <c r="D263">
        <f>$J$23</f>
        <v>2030</v>
      </c>
      <c r="E263" t="s">
        <v>3</v>
      </c>
      <c r="F263" s="17" t="str">
        <f t="shared" si="10"/>
        <v>IFDFL</v>
      </c>
      <c r="G263" s="92">
        <f>BY_Demands_Drivers!$F$17*$K23</f>
        <v>0.35970503162968021</v>
      </c>
      <c r="H263" s="92">
        <f>BY_Demands_Drivers!$G$17*$K23</f>
        <v>0.10860270631833878</v>
      </c>
    </row>
    <row r="264" spans="3:8">
      <c r="C264" s="112" t="str">
        <f t="shared" si="11"/>
        <v>Demand</v>
      </c>
      <c r="D264">
        <f>$J$24</f>
        <v>2031</v>
      </c>
      <c r="E264" t="s">
        <v>3</v>
      </c>
      <c r="F264" s="17" t="str">
        <f t="shared" si="10"/>
        <v>IFDFL</v>
      </c>
      <c r="G264" s="92">
        <f>BY_Demands_Drivers!$F$17*$K24</f>
        <v>0.36603701605691957</v>
      </c>
      <c r="H264" s="92">
        <f>BY_Demands_Drivers!$G$17*$K24</f>
        <v>0.11051446897022112</v>
      </c>
    </row>
    <row r="265" spans="3:8">
      <c r="C265" s="112" t="str">
        <f t="shared" si="11"/>
        <v>Demand</v>
      </c>
      <c r="D265">
        <f>$J$25</f>
        <v>2032</v>
      </c>
      <c r="E265" t="s">
        <v>3</v>
      </c>
      <c r="F265" s="17" t="str">
        <f t="shared" si="10"/>
        <v>IFDFL</v>
      </c>
      <c r="G265" s="92">
        <f>BY_Demands_Drivers!$F$17*$K25</f>
        <v>0.37236900048415894</v>
      </c>
      <c r="H265" s="92">
        <f>BY_Demands_Drivers!$G$17*$K25</f>
        <v>0.11242623162210343</v>
      </c>
    </row>
    <row r="266" spans="3:8">
      <c r="C266" s="112" t="str">
        <f t="shared" si="11"/>
        <v>Demand</v>
      </c>
      <c r="D266">
        <f>$J$26</f>
        <v>2033</v>
      </c>
      <c r="E266" t="s">
        <v>3</v>
      </c>
      <c r="F266" s="17" t="str">
        <f t="shared" si="10"/>
        <v>IFDFL</v>
      </c>
      <c r="G266" s="92">
        <f>BY_Demands_Drivers!$F$17*$K26</f>
        <v>0.37870098491139836</v>
      </c>
      <c r="H266" s="92">
        <f>BY_Demands_Drivers!$G$17*$K26</f>
        <v>0.11433799427398576</v>
      </c>
    </row>
    <row r="267" spans="3:8">
      <c r="C267" s="112" t="str">
        <f t="shared" si="11"/>
        <v>Demand</v>
      </c>
      <c r="D267">
        <f>$J$27</f>
        <v>2034</v>
      </c>
      <c r="E267" t="s">
        <v>3</v>
      </c>
      <c r="F267" s="17" t="str">
        <f t="shared" si="10"/>
        <v>IFDFL</v>
      </c>
      <c r="G267" s="92">
        <f>BY_Demands_Drivers!$F$17*$K27</f>
        <v>0.38503296933863768</v>
      </c>
      <c r="H267" s="92">
        <f>BY_Demands_Drivers!$G$17*$K27</f>
        <v>0.11624975692586807</v>
      </c>
    </row>
    <row r="268" spans="3:8">
      <c r="C268" s="112" t="str">
        <f t="shared" si="11"/>
        <v>Demand</v>
      </c>
      <c r="D268">
        <f>$J$28</f>
        <v>2035</v>
      </c>
      <c r="E268" t="s">
        <v>3</v>
      </c>
      <c r="F268" s="17" t="str">
        <f t="shared" si="10"/>
        <v>IFDFL</v>
      </c>
      <c r="G268" s="92">
        <f>BY_Demands_Drivers!$F$17*$K28</f>
        <v>0.39136495376587715</v>
      </c>
      <c r="H268" s="92">
        <f>BY_Demands_Drivers!$G$17*$K28</f>
        <v>0.11816151957775042</v>
      </c>
    </row>
    <row r="269" spans="3:8">
      <c r="C269" s="112" t="str">
        <f t="shared" si="11"/>
        <v>Demand</v>
      </c>
      <c r="D269">
        <f>$J$29</f>
        <v>2036</v>
      </c>
      <c r="E269" t="s">
        <v>3</v>
      </c>
      <c r="F269" s="17" t="str">
        <f t="shared" si="10"/>
        <v>IFDFL</v>
      </c>
      <c r="G269" s="92">
        <f>BY_Demands_Drivers!$F$17*$K29</f>
        <v>0.39660832194709772</v>
      </c>
      <c r="H269" s="92">
        <f>BY_Demands_Drivers!$G$17*$K29</f>
        <v>0.11974460550825325</v>
      </c>
    </row>
    <row r="270" spans="3:8">
      <c r="C270" s="112" t="str">
        <f t="shared" si="11"/>
        <v>Demand</v>
      </c>
      <c r="D270">
        <f>$J$30</f>
        <v>2037</v>
      </c>
      <c r="E270" t="s">
        <v>3</v>
      </c>
      <c r="F270" s="17" t="str">
        <f t="shared" si="10"/>
        <v>IFDFL</v>
      </c>
      <c r="G270" s="92">
        <f>BY_Demands_Drivers!$F$17*$K30</f>
        <v>0.40185169012831834</v>
      </c>
      <c r="H270" s="92">
        <f>BY_Demands_Drivers!$G$17*$K30</f>
        <v>0.12132769143875609</v>
      </c>
    </row>
    <row r="271" spans="3:8">
      <c r="C271" s="112" t="str">
        <f t="shared" si="11"/>
        <v>Demand</v>
      </c>
      <c r="D271">
        <f>$J$31</f>
        <v>2038</v>
      </c>
      <c r="E271" t="s">
        <v>3</v>
      </c>
      <c r="F271" s="17" t="str">
        <f t="shared" si="10"/>
        <v>IFDFL</v>
      </c>
      <c r="G271" s="92">
        <f>BY_Demands_Drivers!$F$17*$K31</f>
        <v>0.4070950583095389</v>
      </c>
      <c r="H271" s="92">
        <f>BY_Demands_Drivers!$G$17*$K31</f>
        <v>0.1229107773692589</v>
      </c>
    </row>
    <row r="272" spans="3:8">
      <c r="C272" s="112" t="str">
        <f t="shared" si="11"/>
        <v>Demand</v>
      </c>
      <c r="D272">
        <f>$J$32</f>
        <v>2039</v>
      </c>
      <c r="E272" t="s">
        <v>3</v>
      </c>
      <c r="F272" s="17" t="str">
        <f t="shared" si="10"/>
        <v>IFDFL</v>
      </c>
      <c r="G272" s="92">
        <f>BY_Demands_Drivers!$F$17*$K32</f>
        <v>0.41233842649075952</v>
      </c>
      <c r="H272" s="92">
        <f>BY_Demands_Drivers!$G$17*$K32</f>
        <v>0.12449386329976174</v>
      </c>
    </row>
    <row r="273" spans="3:8">
      <c r="C273" s="112" t="str">
        <f t="shared" si="11"/>
        <v>Demand</v>
      </c>
      <c r="D273">
        <f>$J$33</f>
        <v>2040</v>
      </c>
      <c r="E273" t="s">
        <v>3</v>
      </c>
      <c r="F273" s="17" t="str">
        <f t="shared" si="10"/>
        <v>IFDFL</v>
      </c>
      <c r="G273" s="92">
        <f>BY_Demands_Drivers!$F$17*$K33</f>
        <v>0.41758179467198009</v>
      </c>
      <c r="H273" s="92">
        <f>BY_Demands_Drivers!$G$17*$K33</f>
        <v>0.12607694923026455</v>
      </c>
    </row>
    <row r="274" spans="3:8">
      <c r="C274" s="112" t="str">
        <f t="shared" si="11"/>
        <v>Demand</v>
      </c>
      <c r="D274">
        <f>$J$34</f>
        <v>2041</v>
      </c>
      <c r="E274" t="s">
        <v>3</v>
      </c>
      <c r="F274" s="17" t="str">
        <f t="shared" si="10"/>
        <v>IFDFL</v>
      </c>
      <c r="G274" s="92">
        <f>BY_Demands_Drivers!$F$17*$K34</f>
        <v>0.42265110895240326</v>
      </c>
      <c r="H274" s="92">
        <f>BY_Demands_Drivers!$G$17*$K34</f>
        <v>0.12760748453453283</v>
      </c>
    </row>
    <row r="275" spans="3:8">
      <c r="C275" s="112" t="str">
        <f t="shared" si="11"/>
        <v>Demand</v>
      </c>
      <c r="D275">
        <f>$J$35</f>
        <v>2042</v>
      </c>
      <c r="E275" t="s">
        <v>3</v>
      </c>
      <c r="F275" s="17" t="str">
        <f t="shared" si="10"/>
        <v>IFDFL</v>
      </c>
      <c r="G275" s="92">
        <f>BY_Demands_Drivers!$F$17*$K35</f>
        <v>0.42772042323282639</v>
      </c>
      <c r="H275" s="92">
        <f>BY_Demands_Drivers!$G$17*$K35</f>
        <v>0.12913801983880108</v>
      </c>
    </row>
    <row r="276" spans="3:8">
      <c r="C276" s="112" t="str">
        <f t="shared" si="11"/>
        <v>Demand</v>
      </c>
      <c r="D276">
        <f>$J$36</f>
        <v>2043</v>
      </c>
      <c r="E276" t="s">
        <v>3</v>
      </c>
      <c r="F276" s="17" t="str">
        <f t="shared" si="10"/>
        <v>IFDFL</v>
      </c>
      <c r="G276" s="92">
        <f>BY_Demands_Drivers!$F$17*$K36</f>
        <v>0.43278973751324945</v>
      </c>
      <c r="H276" s="92">
        <f>BY_Demands_Drivers!$G$17*$K36</f>
        <v>0.13066855514306933</v>
      </c>
    </row>
    <row r="277" spans="3:8">
      <c r="C277" s="112" t="str">
        <f t="shared" si="11"/>
        <v>Demand</v>
      </c>
      <c r="D277">
        <f>$J$37</f>
        <v>2044</v>
      </c>
      <c r="E277" t="s">
        <v>3</v>
      </c>
      <c r="F277" s="17" t="str">
        <f t="shared" si="10"/>
        <v>IFDFL</v>
      </c>
      <c r="G277" s="92">
        <f>BY_Demands_Drivers!$F$17*$K37</f>
        <v>0.43785905179367257</v>
      </c>
      <c r="H277" s="92">
        <f>BY_Demands_Drivers!$G$17*$K37</f>
        <v>0.13219909044733757</v>
      </c>
    </row>
    <row r="278" spans="3:8">
      <c r="C278" s="112" t="str">
        <f t="shared" si="11"/>
        <v>Demand</v>
      </c>
      <c r="D278">
        <f>$J$38</f>
        <v>2045</v>
      </c>
      <c r="E278" t="s">
        <v>3</v>
      </c>
      <c r="F278" s="17" t="str">
        <f t="shared" si="10"/>
        <v>IFDFL</v>
      </c>
      <c r="G278" s="92">
        <f>BY_Demands_Drivers!$F$17*$K38</f>
        <v>0.44292836607409564</v>
      </c>
      <c r="H278" s="92">
        <f>BY_Demands_Drivers!$G$17*$K38</f>
        <v>0.1337296257516058</v>
      </c>
    </row>
    <row r="279" spans="3:8">
      <c r="C279" s="112" t="str">
        <f t="shared" si="11"/>
        <v>Demand</v>
      </c>
      <c r="D279">
        <f>$J$39</f>
        <v>2046</v>
      </c>
      <c r="E279" t="s">
        <v>3</v>
      </c>
      <c r="F279" s="17" t="str">
        <f t="shared" si="10"/>
        <v>IFDFL</v>
      </c>
      <c r="G279" s="92">
        <f>BY_Demands_Drivers!$F$17*$K39</f>
        <v>0.44782765552056275</v>
      </c>
      <c r="H279" s="92">
        <f>BY_Demands_Drivers!$G$17*$K39</f>
        <v>0.13520882689180833</v>
      </c>
    </row>
    <row r="280" spans="3:8">
      <c r="C280" s="112" t="str">
        <f t="shared" si="11"/>
        <v>Demand</v>
      </c>
      <c r="D280">
        <f>$J$40</f>
        <v>2047</v>
      </c>
      <c r="E280" t="s">
        <v>3</v>
      </c>
      <c r="F280" s="17" t="str">
        <f t="shared" si="10"/>
        <v>IFDFL</v>
      </c>
      <c r="G280" s="92">
        <f>BY_Demands_Drivers!$F$17*$K40</f>
        <v>0.45272694496702987</v>
      </c>
      <c r="H280" s="92">
        <f>BY_Demands_Drivers!$G$17*$K40</f>
        <v>0.13668802803201083</v>
      </c>
    </row>
    <row r="281" spans="3:8">
      <c r="C281" s="112" t="str">
        <f t="shared" si="11"/>
        <v>Demand</v>
      </c>
      <c r="D281">
        <f>$J$41</f>
        <v>2048</v>
      </c>
      <c r="E281" t="s">
        <v>3</v>
      </c>
      <c r="F281" s="17" t="str">
        <f t="shared" si="10"/>
        <v>IFDFL</v>
      </c>
      <c r="G281" s="92">
        <f>BY_Demands_Drivers!$F$17*$K41</f>
        <v>0.45762623441349698</v>
      </c>
      <c r="H281" s="92">
        <f>BY_Demands_Drivers!$G$17*$K41</f>
        <v>0.13816722917221333</v>
      </c>
    </row>
    <row r="282" spans="3:8">
      <c r="C282" s="112" t="str">
        <f t="shared" si="11"/>
        <v>Demand</v>
      </c>
      <c r="D282">
        <f>$J$42</f>
        <v>2049</v>
      </c>
      <c r="E282" t="s">
        <v>3</v>
      </c>
      <c r="F282" s="17" t="str">
        <f t="shared" si="10"/>
        <v>IFDFL</v>
      </c>
      <c r="G282" s="92">
        <f>BY_Demands_Drivers!$F$17*$K42</f>
        <v>0.46252552385996409</v>
      </c>
      <c r="H282" s="92">
        <f>BY_Demands_Drivers!$G$17*$K42</f>
        <v>0.13964643031241586</v>
      </c>
    </row>
    <row r="283" spans="3:8">
      <c r="C283" s="112" t="str">
        <f t="shared" si="11"/>
        <v>Demand</v>
      </c>
      <c r="D283" s="16">
        <f>$J$43</f>
        <v>2050</v>
      </c>
      <c r="E283" s="16" t="s">
        <v>3</v>
      </c>
      <c r="F283" s="17" t="str">
        <f t="shared" si="10"/>
        <v>IFDFL</v>
      </c>
      <c r="G283" s="92">
        <f>BY_Demands_Drivers!$F$17*$K43</f>
        <v>0.46742481330643132</v>
      </c>
      <c r="H283" s="92">
        <f>BY_Demands_Drivers!$G$17*$K43</f>
        <v>0.14112563145261842</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C2:K283"/>
  <sheetViews>
    <sheetView topLeftCell="A262" zoomScale="85" zoomScaleNormal="85" workbookViewId="0">
      <selection activeCell="A284" sqref="A284:XFD323"/>
    </sheetView>
  </sheetViews>
  <sheetFormatPr defaultRowHeight="14.4"/>
  <cols>
    <col min="1" max="1" width="5" customWidth="1"/>
    <col min="3" max="3" width="11.44140625" bestFit="1" customWidth="1"/>
    <col min="4" max="4" width="5.109375" bestFit="1" customWidth="1"/>
    <col min="5" max="5" width="9.44140625" bestFit="1" customWidth="1"/>
    <col min="6" max="6" width="8.44140625" bestFit="1" customWidth="1"/>
    <col min="7" max="8" width="9.5546875" bestFit="1" customWidth="1"/>
  </cols>
  <sheetData>
    <row r="2" spans="3:11">
      <c r="C2" s="1" t="s">
        <v>19</v>
      </c>
      <c r="E2" s="2"/>
    </row>
    <row r="3" spans="3:11" ht="15" thickBot="1">
      <c r="C3" s="3" t="s">
        <v>2</v>
      </c>
      <c r="D3" s="3" t="s">
        <v>0</v>
      </c>
      <c r="E3" s="15" t="s">
        <v>4</v>
      </c>
      <c r="F3" s="15" t="s">
        <v>1</v>
      </c>
      <c r="G3" s="4" t="s">
        <v>239</v>
      </c>
      <c r="H3" s="4" t="s">
        <v>240</v>
      </c>
      <c r="K3" s="11" t="s">
        <v>18</v>
      </c>
    </row>
    <row r="4" spans="3:11" ht="15.75" customHeight="1">
      <c r="C4" s="112" t="str">
        <f t="shared" ref="C4:C67" si="0">IF(SUM(G4:H4)&gt;0,"Demand","\I:")</f>
        <v>\I:</v>
      </c>
      <c r="D4">
        <f>$J$4</f>
        <v>2011</v>
      </c>
      <c r="E4" t="s">
        <v>3</v>
      </c>
      <c r="F4" t="str">
        <f>BY_Demands_Drivers!$H$18</f>
        <v>ICDMT</v>
      </c>
      <c r="G4" s="19">
        <f>BY_Demands_Drivers!$F$18*$K4</f>
        <v>0</v>
      </c>
      <c r="H4" s="19">
        <f>BY_Demands_Drivers!$G$18*$K4</f>
        <v>0</v>
      </c>
      <c r="J4" s="11">
        <f>BY_Demands_Drivers!V4</f>
        <v>2011</v>
      </c>
      <c r="K4" s="19">
        <f>BY_Demands_Drivers!V7</f>
        <v>0</v>
      </c>
    </row>
    <row r="5" spans="3:11" ht="15.75" customHeight="1">
      <c r="C5" s="112" t="str">
        <f t="shared" si="0"/>
        <v>\I:</v>
      </c>
      <c r="D5">
        <f>$J$5</f>
        <v>2012</v>
      </c>
      <c r="E5" t="s">
        <v>3</v>
      </c>
      <c r="F5" t="str">
        <f>$F$4</f>
        <v>ICDMT</v>
      </c>
      <c r="G5" s="92">
        <f>BY_Demands_Drivers!$F$18*$K5</f>
        <v>0</v>
      </c>
      <c r="H5" s="92">
        <f>BY_Demands_Drivers!$G$18*$K5</f>
        <v>0</v>
      </c>
      <c r="J5" s="11">
        <f>BY_Demands_Drivers!W4</f>
        <v>2012</v>
      </c>
      <c r="K5" s="19">
        <f>BY_Demands_Drivers!W7</f>
        <v>0</v>
      </c>
    </row>
    <row r="6" spans="3:11" ht="15.75" customHeight="1">
      <c r="C6" s="112" t="str">
        <f t="shared" si="0"/>
        <v>\I:</v>
      </c>
      <c r="D6">
        <f>$J$6</f>
        <v>2013</v>
      </c>
      <c r="E6" t="s">
        <v>3</v>
      </c>
      <c r="F6" t="str">
        <f t="shared" ref="F6:F43" si="1">$F$4</f>
        <v>ICDMT</v>
      </c>
      <c r="G6" s="92">
        <f>BY_Demands_Drivers!$F$18*$K6</f>
        <v>0</v>
      </c>
      <c r="H6" s="92">
        <f>BY_Demands_Drivers!$G$18*$K6</f>
        <v>0</v>
      </c>
      <c r="J6" s="11">
        <f>BY_Demands_Drivers!X4</f>
        <v>2013</v>
      </c>
      <c r="K6" s="19">
        <f>BY_Demands_Drivers!X7</f>
        <v>0</v>
      </c>
    </row>
    <row r="7" spans="3:11" ht="15.75" customHeight="1">
      <c r="C7" s="112" t="str">
        <f t="shared" si="0"/>
        <v>\I:</v>
      </c>
      <c r="D7">
        <f>$J$7</f>
        <v>2014</v>
      </c>
      <c r="E7" t="s">
        <v>3</v>
      </c>
      <c r="F7" t="str">
        <f t="shared" si="1"/>
        <v>ICDMT</v>
      </c>
      <c r="G7" s="92">
        <f>BY_Demands_Drivers!$F$18*$K7</f>
        <v>0</v>
      </c>
      <c r="H7" s="92">
        <f>BY_Demands_Drivers!$G$18*$K7</f>
        <v>0</v>
      </c>
      <c r="J7" s="11">
        <f>BY_Demands_Drivers!Y4</f>
        <v>2014</v>
      </c>
      <c r="K7" s="19">
        <f>BY_Demands_Drivers!Y7</f>
        <v>0</v>
      </c>
    </row>
    <row r="8" spans="3:11" ht="15.75" customHeight="1">
      <c r="C8" s="112" t="str">
        <f t="shared" si="0"/>
        <v>Demand</v>
      </c>
      <c r="D8">
        <f>$J$8</f>
        <v>2015</v>
      </c>
      <c r="E8" t="s">
        <v>3</v>
      </c>
      <c r="F8" t="str">
        <f t="shared" si="1"/>
        <v>ICDMT</v>
      </c>
      <c r="G8" s="92">
        <f>BY_Demands_Drivers!$F$18*$K8</f>
        <v>18.726214230971415</v>
      </c>
      <c r="H8" s="92">
        <f>BY_Demands_Drivers!$G$18*$K8</f>
        <v>5.6538479191311843</v>
      </c>
      <c r="J8" s="11">
        <f>BY_Demands_Drivers!Z4</f>
        <v>2015</v>
      </c>
      <c r="K8" s="19">
        <f>BY_Demands_Drivers!Z7</f>
        <v>1.1825997380669258</v>
      </c>
    </row>
    <row r="9" spans="3:11" ht="15.75" customHeight="1">
      <c r="C9" s="112" t="str">
        <f t="shared" si="0"/>
        <v>Demand</v>
      </c>
      <c r="D9">
        <f>$J$9</f>
        <v>2016</v>
      </c>
      <c r="E9" t="s">
        <v>3</v>
      </c>
      <c r="F9" t="str">
        <f t="shared" si="1"/>
        <v>ICDMT</v>
      </c>
      <c r="G9" s="92">
        <f>BY_Demands_Drivers!$F$18*$K9</f>
        <v>18.741458314652011</v>
      </c>
      <c r="H9" s="92">
        <f>BY_Demands_Drivers!$G$18*$K9</f>
        <v>5.6584504367427826</v>
      </c>
      <c r="J9" s="11">
        <f>BY_Demands_Drivers!AA4</f>
        <v>2016</v>
      </c>
      <c r="K9" s="19">
        <f>BY_Demands_Drivers!AA7</f>
        <v>1.1835624339511761</v>
      </c>
    </row>
    <row r="10" spans="3:11" ht="15.75" customHeight="1">
      <c r="C10" s="112" t="str">
        <f t="shared" si="0"/>
        <v>Demand</v>
      </c>
      <c r="D10">
        <f>$J$10</f>
        <v>2017</v>
      </c>
      <c r="E10" t="s">
        <v>3</v>
      </c>
      <c r="F10" t="str">
        <f t="shared" si="1"/>
        <v>ICDMT</v>
      </c>
      <c r="G10" s="92">
        <f>BY_Demands_Drivers!$F$18*$K10</f>
        <v>18.756702398332607</v>
      </c>
      <c r="H10" s="92">
        <f>BY_Demands_Drivers!$G$18*$K10</f>
        <v>5.6630529543543799</v>
      </c>
      <c r="J10" s="11">
        <f>BY_Demands_Drivers!AB4</f>
        <v>2017</v>
      </c>
      <c r="K10" s="19">
        <f>BY_Demands_Drivers!AB7</f>
        <v>1.1845251298354262</v>
      </c>
    </row>
    <row r="11" spans="3:11" ht="15.75" customHeight="1">
      <c r="C11" s="112" t="str">
        <f t="shared" si="0"/>
        <v>Demand</v>
      </c>
      <c r="D11">
        <f>$J$11</f>
        <v>2018</v>
      </c>
      <c r="E11" t="s">
        <v>3</v>
      </c>
      <c r="F11" t="str">
        <f t="shared" si="1"/>
        <v>ICDMT</v>
      </c>
      <c r="G11" s="92">
        <f>BY_Demands_Drivers!$F$18*$K11</f>
        <v>18.771946482013206</v>
      </c>
      <c r="H11" s="92">
        <f>BY_Demands_Drivers!$G$18*$K11</f>
        <v>5.6676554719659791</v>
      </c>
      <c r="J11" s="11">
        <f>BY_Demands_Drivers!AC4</f>
        <v>2018</v>
      </c>
      <c r="K11" s="19">
        <f>BY_Demands_Drivers!AC7</f>
        <v>1.1854878257196766</v>
      </c>
    </row>
    <row r="12" spans="3:11" ht="15.75" customHeight="1">
      <c r="C12" s="112" t="str">
        <f t="shared" si="0"/>
        <v>Demand</v>
      </c>
      <c r="D12">
        <f>$J$12</f>
        <v>2019</v>
      </c>
      <c r="E12" t="s">
        <v>3</v>
      </c>
      <c r="F12" t="str">
        <f t="shared" si="1"/>
        <v>ICDMT</v>
      </c>
      <c r="G12" s="92">
        <f>BY_Demands_Drivers!$F$18*$K12</f>
        <v>18.787190565693805</v>
      </c>
      <c r="H12" s="92">
        <f>BY_Demands_Drivers!$G$18*$K12</f>
        <v>5.6722579895775773</v>
      </c>
      <c r="J12" s="11">
        <f>BY_Demands_Drivers!AD4</f>
        <v>2019</v>
      </c>
      <c r="K12" s="19">
        <f>BY_Demands_Drivers!AD7</f>
        <v>1.1864505216039269</v>
      </c>
    </row>
    <row r="13" spans="3:11" ht="15.75" customHeight="1">
      <c r="C13" s="112" t="str">
        <f t="shared" si="0"/>
        <v>Demand</v>
      </c>
      <c r="D13">
        <f>$J$13</f>
        <v>2020</v>
      </c>
      <c r="E13" t="s">
        <v>3</v>
      </c>
      <c r="F13" t="str">
        <f t="shared" si="1"/>
        <v>ICDMT</v>
      </c>
      <c r="G13" s="92">
        <f>BY_Demands_Drivers!$F$18*$K13</f>
        <v>18.802434649374405</v>
      </c>
      <c r="H13" s="92">
        <f>BY_Demands_Drivers!$G$18*$K13</f>
        <v>5.6768605071891765</v>
      </c>
      <c r="J13" s="11">
        <f>BY_Demands_Drivers!AE4</f>
        <v>2020</v>
      </c>
      <c r="K13" s="19">
        <f>BY_Demands_Drivers!AE7</f>
        <v>1.1874132174881773</v>
      </c>
    </row>
    <row r="14" spans="3:11" ht="15.75" customHeight="1">
      <c r="C14" s="112" t="str">
        <f t="shared" si="0"/>
        <v>Demand</v>
      </c>
      <c r="D14">
        <f>$J$14</f>
        <v>2021</v>
      </c>
      <c r="E14" t="s">
        <v>3</v>
      </c>
      <c r="F14" t="str">
        <f t="shared" si="1"/>
        <v>ICDMT</v>
      </c>
      <c r="G14" s="92">
        <f>BY_Demands_Drivers!$F$18*$K14</f>
        <v>18.861255301326281</v>
      </c>
      <c r="H14" s="92">
        <f>BY_Demands_Drivers!$G$18*$K14</f>
        <v>5.6946197305184718</v>
      </c>
      <c r="J14" s="11">
        <f>BY_Demands_Drivers!AF4</f>
        <v>2021</v>
      </c>
      <c r="K14" s="19">
        <f>BY_Demands_Drivers!AF7</f>
        <v>1.1911278651330903</v>
      </c>
    </row>
    <row r="15" spans="3:11" ht="15.75" customHeight="1">
      <c r="C15" s="112" t="str">
        <f t="shared" si="0"/>
        <v>Demand</v>
      </c>
      <c r="D15">
        <f>$J$15</f>
        <v>2022</v>
      </c>
      <c r="E15" t="s">
        <v>3</v>
      </c>
      <c r="F15" t="str">
        <f t="shared" si="1"/>
        <v>ICDMT</v>
      </c>
      <c r="G15" s="92">
        <f>BY_Demands_Drivers!$F$18*$K15</f>
        <v>18.920075953278157</v>
      </c>
      <c r="H15" s="92">
        <f>BY_Demands_Drivers!$G$18*$K15</f>
        <v>5.7123789538477672</v>
      </c>
      <c r="J15" s="11">
        <f>BY_Demands_Drivers!AG4</f>
        <v>2022</v>
      </c>
      <c r="K15" s="19">
        <f>BY_Demands_Drivers!AG7</f>
        <v>1.1948425127780034</v>
      </c>
    </row>
    <row r="16" spans="3:11" ht="15.75" customHeight="1">
      <c r="C16" s="112" t="str">
        <f t="shared" si="0"/>
        <v>Demand</v>
      </c>
      <c r="D16">
        <f>$J$16</f>
        <v>2023</v>
      </c>
      <c r="E16" t="s">
        <v>3</v>
      </c>
      <c r="F16" t="str">
        <f t="shared" si="1"/>
        <v>ICDMT</v>
      </c>
      <c r="G16" s="92">
        <f>BY_Demands_Drivers!$F$18*$K16</f>
        <v>18.978896605230034</v>
      </c>
      <c r="H16" s="92">
        <f>BY_Demands_Drivers!$G$18*$K16</f>
        <v>5.7301381771770634</v>
      </c>
      <c r="J16" s="11">
        <f>BY_Demands_Drivers!AH4</f>
        <v>2023</v>
      </c>
      <c r="K16" s="19">
        <f>BY_Demands_Drivers!AH7</f>
        <v>1.1985571604229164</v>
      </c>
    </row>
    <row r="17" spans="3:11" ht="15.75" customHeight="1">
      <c r="C17" s="112" t="str">
        <f t="shared" si="0"/>
        <v>Demand</v>
      </c>
      <c r="D17">
        <f>$J$17</f>
        <v>2024</v>
      </c>
      <c r="E17" t="s">
        <v>3</v>
      </c>
      <c r="F17" t="str">
        <f t="shared" si="1"/>
        <v>ICDMT</v>
      </c>
      <c r="G17" s="92">
        <f>BY_Demands_Drivers!$F$18*$K17</f>
        <v>19.037717257181914</v>
      </c>
      <c r="H17" s="92">
        <f>BY_Demands_Drivers!$G$18*$K17</f>
        <v>5.7478974005063597</v>
      </c>
      <c r="J17" s="11">
        <f>BY_Demands_Drivers!AI4</f>
        <v>2024</v>
      </c>
      <c r="K17" s="19">
        <f>BY_Demands_Drivers!AI7</f>
        <v>1.2022718080678296</v>
      </c>
    </row>
    <row r="18" spans="3:11" ht="15.75" customHeight="1">
      <c r="C18" s="112" t="str">
        <f t="shared" si="0"/>
        <v>Demand</v>
      </c>
      <c r="D18">
        <f>$J$18</f>
        <v>2025</v>
      </c>
      <c r="E18" t="s">
        <v>3</v>
      </c>
      <c r="F18" t="str">
        <f t="shared" si="1"/>
        <v>ICDMT</v>
      </c>
      <c r="G18" s="92">
        <f>BY_Demands_Drivers!$F$18*$K18</f>
        <v>19.09653790913379</v>
      </c>
      <c r="H18" s="92">
        <f>BY_Demands_Drivers!$G$18*$K18</f>
        <v>5.7656566238356559</v>
      </c>
      <c r="J18" s="11">
        <f>BY_Demands_Drivers!AJ4</f>
        <v>2025</v>
      </c>
      <c r="K18" s="19">
        <f>BY_Demands_Drivers!AJ7</f>
        <v>1.2059864557127427</v>
      </c>
    </row>
    <row r="19" spans="3:11" ht="15.75" customHeight="1">
      <c r="C19" s="112" t="str">
        <f t="shared" si="0"/>
        <v>Demand</v>
      </c>
      <c r="D19">
        <f>$J$19</f>
        <v>2026</v>
      </c>
      <c r="E19" t="s">
        <v>3</v>
      </c>
      <c r="F19" t="str">
        <f t="shared" si="1"/>
        <v>ICDMT</v>
      </c>
      <c r="G19" s="92">
        <f>BY_Demands_Drivers!$F$18*$K19</f>
        <v>19.319062602168831</v>
      </c>
      <c r="H19" s="92">
        <f>BY_Demands_Drivers!$G$18*$K19</f>
        <v>5.8328416275504296</v>
      </c>
      <c r="J19" s="11">
        <f>BY_Demands_Drivers!AK4</f>
        <v>2026</v>
      </c>
      <c r="K19" s="19">
        <f>BY_Demands_Drivers!AK7</f>
        <v>1.2200393571935675</v>
      </c>
    </row>
    <row r="20" spans="3:11" ht="15.75" customHeight="1">
      <c r="C20" s="112" t="str">
        <f t="shared" si="0"/>
        <v>Demand</v>
      </c>
      <c r="D20">
        <f>$J$20</f>
        <v>2027</v>
      </c>
      <c r="E20" t="s">
        <v>3</v>
      </c>
      <c r="F20" t="str">
        <f t="shared" si="1"/>
        <v>ICDMT</v>
      </c>
      <c r="G20" s="92">
        <f>BY_Demands_Drivers!$F$18*$K20</f>
        <v>19.541587295203868</v>
      </c>
      <c r="H20" s="92">
        <f>BY_Demands_Drivers!$G$18*$K20</f>
        <v>5.9000266312652032</v>
      </c>
      <c r="J20" s="11">
        <f>BY_Demands_Drivers!AL4</f>
        <v>2027</v>
      </c>
      <c r="K20" s="19">
        <f>BY_Demands_Drivers!AL7</f>
        <v>1.2340922586743923</v>
      </c>
    </row>
    <row r="21" spans="3:11" ht="15.75" customHeight="1">
      <c r="C21" s="112" t="str">
        <f t="shared" si="0"/>
        <v>Demand</v>
      </c>
      <c r="D21">
        <f>$J$21</f>
        <v>2028</v>
      </c>
      <c r="E21" t="s">
        <v>3</v>
      </c>
      <c r="F21" t="str">
        <f t="shared" si="1"/>
        <v>ICDMT</v>
      </c>
      <c r="G21" s="92">
        <f>BY_Demands_Drivers!$F$18*$K21</f>
        <v>19.764111988238909</v>
      </c>
      <c r="H21" s="92">
        <f>BY_Demands_Drivers!$G$18*$K21</f>
        <v>5.9672116349799769</v>
      </c>
      <c r="J21" s="11">
        <f>BY_Demands_Drivers!AM4</f>
        <v>2028</v>
      </c>
      <c r="K21" s="19">
        <f>BY_Demands_Drivers!AM7</f>
        <v>1.2481451601552171</v>
      </c>
    </row>
    <row r="22" spans="3:11" ht="15.75" customHeight="1">
      <c r="C22" s="112" t="str">
        <f t="shared" si="0"/>
        <v>Demand</v>
      </c>
      <c r="D22">
        <f>$J$22</f>
        <v>2029</v>
      </c>
      <c r="E22" t="s">
        <v>3</v>
      </c>
      <c r="F22" t="str">
        <f t="shared" si="1"/>
        <v>ICDMT</v>
      </c>
      <c r="G22" s="92">
        <f>BY_Demands_Drivers!$F$18*$K22</f>
        <v>19.98663668127395</v>
      </c>
      <c r="H22" s="92">
        <f>BY_Demands_Drivers!$G$18*$K22</f>
        <v>6.0343966386947514</v>
      </c>
      <c r="J22" s="11">
        <f>BY_Demands_Drivers!AN4</f>
        <v>2029</v>
      </c>
      <c r="K22" s="19">
        <f>BY_Demands_Drivers!AN7</f>
        <v>1.262198061636042</v>
      </c>
    </row>
    <row r="23" spans="3:11" ht="15.75" customHeight="1">
      <c r="C23" s="112" t="str">
        <f t="shared" si="0"/>
        <v>Demand</v>
      </c>
      <c r="D23">
        <f>$J$23</f>
        <v>2030</v>
      </c>
      <c r="E23" t="s">
        <v>3</v>
      </c>
      <c r="F23" t="str">
        <f t="shared" si="1"/>
        <v>ICDMT</v>
      </c>
      <c r="G23" s="92">
        <f>BY_Demands_Drivers!$F$18*$K23</f>
        <v>20.209161374308987</v>
      </c>
      <c r="H23" s="92">
        <f>BY_Demands_Drivers!$G$18*$K23</f>
        <v>6.1015816424095242</v>
      </c>
      <c r="J23" s="11">
        <f>BY_Demands_Drivers!AO4</f>
        <v>2030</v>
      </c>
      <c r="K23" s="19">
        <f>BY_Demands_Drivers!AO7</f>
        <v>1.2762509631168666</v>
      </c>
    </row>
    <row r="24" spans="3:11" ht="15.75" customHeight="1">
      <c r="C24" s="112" t="str">
        <f t="shared" si="0"/>
        <v>Demand</v>
      </c>
      <c r="D24">
        <f>$J$24</f>
        <v>2031</v>
      </c>
      <c r="E24" t="s">
        <v>3</v>
      </c>
      <c r="F24" t="str">
        <f t="shared" si="1"/>
        <v>ICDMT</v>
      </c>
      <c r="G24" s="92">
        <f>BY_Demands_Drivers!$F$18*$K24</f>
        <v>20.435351752438716</v>
      </c>
      <c r="H24" s="92">
        <f>BY_Demands_Drivers!$G$18*$K24</f>
        <v>6.1698733955072305</v>
      </c>
      <c r="J24" s="11">
        <f>BY_Demands_Drivers!AP4</f>
        <v>2031</v>
      </c>
      <c r="K24" s="19">
        <f>BY_Demands_Drivers!AP7</f>
        <v>1.2905353603062926</v>
      </c>
    </row>
    <row r="25" spans="3:11" ht="15.75" customHeight="1">
      <c r="C25" s="112" t="str">
        <f t="shared" si="0"/>
        <v>Demand</v>
      </c>
      <c r="D25">
        <f>$J$25</f>
        <v>2032</v>
      </c>
      <c r="E25" t="s">
        <v>3</v>
      </c>
      <c r="F25" t="str">
        <f t="shared" si="1"/>
        <v>ICDMT</v>
      </c>
      <c r="G25" s="92">
        <f>BY_Demands_Drivers!$F$18*$K25</f>
        <v>20.661542130568446</v>
      </c>
      <c r="H25" s="92">
        <f>BY_Demands_Drivers!$G$18*$K25</f>
        <v>6.2381651486049376</v>
      </c>
      <c r="J25" s="11">
        <f>BY_Demands_Drivers!AQ4</f>
        <v>2032</v>
      </c>
      <c r="K25" s="19">
        <f>BY_Demands_Drivers!AQ7</f>
        <v>1.3048197574957185</v>
      </c>
    </row>
    <row r="26" spans="3:11" ht="15.75" customHeight="1">
      <c r="C26" s="112" t="str">
        <f t="shared" si="0"/>
        <v>Demand</v>
      </c>
      <c r="D26">
        <f>$J$26</f>
        <v>2033</v>
      </c>
      <c r="E26" t="s">
        <v>3</v>
      </c>
      <c r="F26" t="str">
        <f t="shared" si="1"/>
        <v>ICDMT</v>
      </c>
      <c r="G26" s="92">
        <f>BY_Demands_Drivers!$F$18*$K26</f>
        <v>20.887732508698175</v>
      </c>
      <c r="H26" s="92">
        <f>BY_Demands_Drivers!$G$18*$K26</f>
        <v>6.3064569017026448</v>
      </c>
      <c r="J26" s="11">
        <f>BY_Demands_Drivers!AR4</f>
        <v>2033</v>
      </c>
      <c r="K26" s="19">
        <f>BY_Demands_Drivers!AR7</f>
        <v>1.3191041546851445</v>
      </c>
    </row>
    <row r="27" spans="3:11" ht="15.75" customHeight="1">
      <c r="C27" s="112" t="str">
        <f t="shared" si="0"/>
        <v>Demand</v>
      </c>
      <c r="D27">
        <f>$J$27</f>
        <v>2034</v>
      </c>
      <c r="E27" t="s">
        <v>3</v>
      </c>
      <c r="F27" t="str">
        <f t="shared" si="1"/>
        <v>ICDMT</v>
      </c>
      <c r="G27" s="92">
        <f>BY_Demands_Drivers!$F$18*$K27</f>
        <v>21.113922886827904</v>
      </c>
      <c r="H27" s="92">
        <f>BY_Demands_Drivers!$G$18*$K27</f>
        <v>6.374748654800352</v>
      </c>
      <c r="J27" s="11">
        <f>BY_Demands_Drivers!AS4</f>
        <v>2034</v>
      </c>
      <c r="K27" s="19">
        <f>BY_Demands_Drivers!AS7</f>
        <v>1.3333885518745705</v>
      </c>
    </row>
    <row r="28" spans="3:11" ht="15.75" customHeight="1">
      <c r="C28" s="112" t="str">
        <f t="shared" si="0"/>
        <v>Demand</v>
      </c>
      <c r="D28">
        <f>$J$28</f>
        <v>2035</v>
      </c>
      <c r="E28" t="s">
        <v>3</v>
      </c>
      <c r="F28" t="str">
        <f t="shared" si="1"/>
        <v>ICDMT</v>
      </c>
      <c r="G28" s="92">
        <f>BY_Demands_Drivers!$F$18*$K28</f>
        <v>21.340113264957644</v>
      </c>
      <c r="H28" s="92">
        <f>BY_Demands_Drivers!$G$18*$K28</f>
        <v>6.4430404078980619</v>
      </c>
      <c r="J28" s="11">
        <f>BY_Demands_Drivers!AT4</f>
        <v>2035</v>
      </c>
      <c r="K28" s="19">
        <f>BY_Demands_Drivers!AT7</f>
        <v>1.3476729490639971</v>
      </c>
    </row>
    <row r="29" spans="3:11" ht="15.75" customHeight="1">
      <c r="C29" s="112" t="str">
        <f t="shared" si="0"/>
        <v>Demand</v>
      </c>
      <c r="D29">
        <f>$J$29</f>
        <v>2036</v>
      </c>
      <c r="E29" t="s">
        <v>3</v>
      </c>
      <c r="F29" t="str">
        <f t="shared" si="1"/>
        <v>ICDMT</v>
      </c>
      <c r="G29" s="92">
        <f>BY_Demands_Drivers!$F$18*$K29</f>
        <v>21.571735865939765</v>
      </c>
      <c r="H29" s="92">
        <f>BY_Demands_Drivers!$G$18*$K29</f>
        <v>6.5129722662242697</v>
      </c>
      <c r="J29" s="11">
        <f>BY_Demands_Drivers!AU4</f>
        <v>2036</v>
      </c>
      <c r="K29" s="19">
        <f>BY_Demands_Drivers!AU7</f>
        <v>1.3623004025296743</v>
      </c>
    </row>
    <row r="30" spans="3:11" ht="15.75" customHeight="1">
      <c r="C30" s="112" t="str">
        <f t="shared" si="0"/>
        <v>Demand</v>
      </c>
      <c r="D30">
        <f>$J$30</f>
        <v>2037</v>
      </c>
      <c r="E30" t="s">
        <v>3</v>
      </c>
      <c r="F30" t="str">
        <f t="shared" si="1"/>
        <v>ICDMT</v>
      </c>
      <c r="G30" s="92">
        <f>BY_Demands_Drivers!$F$18*$K30</f>
        <v>21.803358466921885</v>
      </c>
      <c r="H30" s="92">
        <f>BY_Demands_Drivers!$G$18*$K30</f>
        <v>6.5829041245504785</v>
      </c>
      <c r="J30" s="11">
        <f>BY_Demands_Drivers!AV4</f>
        <v>2037</v>
      </c>
      <c r="K30" s="19">
        <f>BY_Demands_Drivers!AV7</f>
        <v>1.3769278559953515</v>
      </c>
    </row>
    <row r="31" spans="3:11" ht="15.75" customHeight="1">
      <c r="C31" s="112" t="str">
        <f t="shared" si="0"/>
        <v>Demand</v>
      </c>
      <c r="D31">
        <f>$J$31</f>
        <v>2038</v>
      </c>
      <c r="E31" t="s">
        <v>3</v>
      </c>
      <c r="F31" t="str">
        <f t="shared" si="1"/>
        <v>ICDMT</v>
      </c>
      <c r="G31" s="92">
        <f>BY_Demands_Drivers!$F$18*$K31</f>
        <v>22.034981067904006</v>
      </c>
      <c r="H31" s="92">
        <f>BY_Demands_Drivers!$G$18*$K31</f>
        <v>6.6528359828766863</v>
      </c>
      <c r="J31" s="11">
        <f>BY_Demands_Drivers!AW4</f>
        <v>2038</v>
      </c>
      <c r="K31" s="19">
        <f>BY_Demands_Drivers!AW7</f>
        <v>1.3915553094610287</v>
      </c>
    </row>
    <row r="32" spans="3:11" ht="15.75" customHeight="1">
      <c r="C32" s="112" t="str">
        <f t="shared" si="0"/>
        <v>Demand</v>
      </c>
      <c r="D32">
        <f>$J$32</f>
        <v>2039</v>
      </c>
      <c r="E32" t="s">
        <v>3</v>
      </c>
      <c r="F32" t="str">
        <f t="shared" si="1"/>
        <v>ICDMT</v>
      </c>
      <c r="G32" s="92">
        <f>BY_Demands_Drivers!$F$18*$K32</f>
        <v>22.266603668886123</v>
      </c>
      <c r="H32" s="92">
        <f>BY_Demands_Drivers!$G$18*$K32</f>
        <v>6.7227678412028933</v>
      </c>
      <c r="J32" s="11">
        <f>BY_Demands_Drivers!AX4</f>
        <v>2039</v>
      </c>
      <c r="K32" s="19">
        <f>BY_Demands_Drivers!AX7</f>
        <v>1.4061827629267056</v>
      </c>
    </row>
    <row r="33" spans="3:11" ht="15.75" customHeight="1">
      <c r="C33" s="112" t="str">
        <f t="shared" si="0"/>
        <v>Demand</v>
      </c>
      <c r="D33">
        <f>$J$33</f>
        <v>2040</v>
      </c>
      <c r="E33" t="s">
        <v>3</v>
      </c>
      <c r="F33" t="str">
        <f t="shared" si="1"/>
        <v>ICDMT</v>
      </c>
      <c r="G33" s="92">
        <f>BY_Demands_Drivers!$F$18*$K33</f>
        <v>22.498226269868244</v>
      </c>
      <c r="H33" s="92">
        <f>BY_Demands_Drivers!$G$18*$K33</f>
        <v>6.7926996995291011</v>
      </c>
      <c r="J33" s="11">
        <f>BY_Demands_Drivers!AY4</f>
        <v>2040</v>
      </c>
      <c r="K33" s="19">
        <f>BY_Demands_Drivers!AY7</f>
        <v>1.4208102163923828</v>
      </c>
    </row>
    <row r="34" spans="3:11" ht="15.75" customHeight="1">
      <c r="C34" s="112" t="str">
        <f t="shared" si="0"/>
        <v>Demand</v>
      </c>
      <c r="D34">
        <f>$J$34</f>
        <v>2041</v>
      </c>
      <c r="E34" t="s">
        <v>3</v>
      </c>
      <c r="F34" t="str">
        <f t="shared" si="1"/>
        <v>ICDMT</v>
      </c>
      <c r="G34" s="92">
        <f>BY_Demands_Drivers!$F$18*$K34</f>
        <v>22.852569356716216</v>
      </c>
      <c r="H34" s="92">
        <f>BY_Demands_Drivers!$G$18*$K34</f>
        <v>6.8996835190840704</v>
      </c>
      <c r="J34" s="11">
        <f>BY_Demands_Drivers!AZ4</f>
        <v>2041</v>
      </c>
      <c r="K34" s="19">
        <f>BY_Demands_Drivers!AZ7</f>
        <v>1.4431877261508248</v>
      </c>
    </row>
    <row r="35" spans="3:11" ht="15.75" customHeight="1">
      <c r="C35" s="112" t="str">
        <f t="shared" si="0"/>
        <v>Demand</v>
      </c>
      <c r="D35">
        <f>$J$35</f>
        <v>2042</v>
      </c>
      <c r="E35" t="s">
        <v>3</v>
      </c>
      <c r="F35" t="str">
        <f t="shared" si="1"/>
        <v>ICDMT</v>
      </c>
      <c r="G35" s="92">
        <f>BY_Demands_Drivers!$F$18*$K35</f>
        <v>23.206912443564189</v>
      </c>
      <c r="H35" s="92">
        <f>BY_Demands_Drivers!$G$18*$K35</f>
        <v>7.0066673386390388</v>
      </c>
      <c r="J35" s="11">
        <f>BY_Demands_Drivers!BA4</f>
        <v>2042</v>
      </c>
      <c r="K35" s="19">
        <f>BY_Demands_Drivers!BA7</f>
        <v>1.4655652359092668</v>
      </c>
    </row>
    <row r="36" spans="3:11">
      <c r="C36" s="112" t="str">
        <f t="shared" si="0"/>
        <v>Demand</v>
      </c>
      <c r="D36">
        <f>$J$36</f>
        <v>2043</v>
      </c>
      <c r="E36" t="s">
        <v>3</v>
      </c>
      <c r="F36" t="str">
        <f t="shared" si="1"/>
        <v>ICDMT</v>
      </c>
      <c r="G36" s="92">
        <f>BY_Demands_Drivers!$F$18*$K36</f>
        <v>23.561255530412158</v>
      </c>
      <c r="H36" s="92">
        <f>BY_Demands_Drivers!$G$18*$K36</f>
        <v>7.1136511581940063</v>
      </c>
      <c r="J36" s="11">
        <f>BY_Demands_Drivers!BB4</f>
        <v>2043</v>
      </c>
      <c r="K36" s="19">
        <f>BY_Demands_Drivers!BB7</f>
        <v>1.4879427456677086</v>
      </c>
    </row>
    <row r="37" spans="3:11">
      <c r="C37" s="112" t="str">
        <f t="shared" si="0"/>
        <v>Demand</v>
      </c>
      <c r="D37">
        <f>$J$37</f>
        <v>2044</v>
      </c>
      <c r="E37" t="s">
        <v>3</v>
      </c>
      <c r="F37" t="str">
        <f t="shared" si="1"/>
        <v>ICDMT</v>
      </c>
      <c r="G37" s="92">
        <f>BY_Demands_Drivers!$F$18*$K37</f>
        <v>23.91559861726013</v>
      </c>
      <c r="H37" s="92">
        <f>BY_Demands_Drivers!$G$18*$K37</f>
        <v>7.2206349777489747</v>
      </c>
      <c r="J37" s="11">
        <f>BY_Demands_Drivers!BC4</f>
        <v>2044</v>
      </c>
      <c r="K37" s="19">
        <f>BY_Demands_Drivers!BC7</f>
        <v>1.5103202554261506</v>
      </c>
    </row>
    <row r="38" spans="3:11">
      <c r="C38" s="112" t="str">
        <f t="shared" si="0"/>
        <v>Demand</v>
      </c>
      <c r="D38">
        <f>$J$38</f>
        <v>2045</v>
      </c>
      <c r="E38" t="s">
        <v>3</v>
      </c>
      <c r="F38" t="str">
        <f t="shared" si="1"/>
        <v>ICDMT</v>
      </c>
      <c r="G38" s="92">
        <f>BY_Demands_Drivers!$F$18*$K38</f>
        <v>24.269941704108103</v>
      </c>
      <c r="H38" s="92">
        <f>BY_Demands_Drivers!$G$18*$K38</f>
        <v>7.3276187973039431</v>
      </c>
      <c r="J38" s="11">
        <f>BY_Demands_Drivers!BD4</f>
        <v>2045</v>
      </c>
      <c r="K38" s="19">
        <f>BY_Demands_Drivers!BD7</f>
        <v>1.5326977651845926</v>
      </c>
    </row>
    <row r="39" spans="3:11">
      <c r="C39" s="112" t="str">
        <f t="shared" si="0"/>
        <v>Demand</v>
      </c>
      <c r="D39">
        <f>$J$39</f>
        <v>2046</v>
      </c>
      <c r="E39" t="s">
        <v>3</v>
      </c>
      <c r="F39" t="str">
        <f t="shared" si="1"/>
        <v>ICDMT</v>
      </c>
      <c r="G39" s="92">
        <f>BY_Demands_Drivers!$F$18*$K39</f>
        <v>24.743436410876502</v>
      </c>
      <c r="H39" s="92">
        <f>BY_Demands_Drivers!$G$18*$K39</f>
        <v>7.4705770604938682</v>
      </c>
      <c r="J39" s="11">
        <f>BY_Demands_Drivers!BE4</f>
        <v>2046</v>
      </c>
      <c r="K39" s="19">
        <f>BY_Demands_Drivers!BE7</f>
        <v>1.5625999498597134</v>
      </c>
    </row>
    <row r="40" spans="3:11">
      <c r="C40" s="112" t="str">
        <f t="shared" si="0"/>
        <v>Demand</v>
      </c>
      <c r="D40">
        <f>$J$40</f>
        <v>2047</v>
      </c>
      <c r="E40" t="s">
        <v>3</v>
      </c>
      <c r="F40" t="str">
        <f t="shared" si="1"/>
        <v>ICDMT</v>
      </c>
      <c r="G40" s="92">
        <f>BY_Demands_Drivers!$F$18*$K40</f>
        <v>25.216931117644894</v>
      </c>
      <c r="H40" s="92">
        <f>BY_Demands_Drivers!$G$18*$K40</f>
        <v>7.6135353236837924</v>
      </c>
      <c r="J40" s="11">
        <f>BY_Demands_Drivers!BF4</f>
        <v>2047</v>
      </c>
      <c r="K40" s="19">
        <f>BY_Demands_Drivers!BF7</f>
        <v>1.592502134534834</v>
      </c>
    </row>
    <row r="41" spans="3:11">
      <c r="C41" s="112" t="str">
        <f t="shared" si="0"/>
        <v>Demand</v>
      </c>
      <c r="D41">
        <f>$J$41</f>
        <v>2048</v>
      </c>
      <c r="E41" t="s">
        <v>3</v>
      </c>
      <c r="F41" t="str">
        <f t="shared" si="1"/>
        <v>ICDMT</v>
      </c>
      <c r="G41" s="92">
        <f>BY_Demands_Drivers!$F$18*$K41</f>
        <v>25.690425824413293</v>
      </c>
      <c r="H41" s="92">
        <f>BY_Demands_Drivers!$G$18*$K41</f>
        <v>7.7564935868737184</v>
      </c>
      <c r="J41" s="11">
        <f>BY_Demands_Drivers!BG4</f>
        <v>2048</v>
      </c>
      <c r="K41" s="19">
        <f>BY_Demands_Drivers!BG7</f>
        <v>1.6224043192099549</v>
      </c>
    </row>
    <row r="42" spans="3:11">
      <c r="C42" s="112" t="str">
        <f t="shared" si="0"/>
        <v>Demand</v>
      </c>
      <c r="D42">
        <f>$J$42</f>
        <v>2049</v>
      </c>
      <c r="E42" t="s">
        <v>3</v>
      </c>
      <c r="F42" t="str">
        <f t="shared" si="1"/>
        <v>ICDMT</v>
      </c>
      <c r="G42" s="92">
        <f>BY_Demands_Drivers!$F$18*$K42</f>
        <v>26.163920531181692</v>
      </c>
      <c r="H42" s="92">
        <f>BY_Demands_Drivers!$G$18*$K42</f>
        <v>7.8994518500636435</v>
      </c>
      <c r="J42" s="11">
        <f>BY_Demands_Drivers!BH4</f>
        <v>2049</v>
      </c>
      <c r="K42" s="19">
        <f>BY_Demands_Drivers!BH7</f>
        <v>1.6523065038850757</v>
      </c>
    </row>
    <row r="43" spans="3:11">
      <c r="C43" s="112" t="str">
        <f t="shared" si="0"/>
        <v>Demand</v>
      </c>
      <c r="D43" s="16">
        <f>$J$43</f>
        <v>2050</v>
      </c>
      <c r="E43" s="16" t="s">
        <v>3</v>
      </c>
      <c r="F43" t="str">
        <f t="shared" si="1"/>
        <v>ICDMT</v>
      </c>
      <c r="G43" s="92">
        <f>BY_Demands_Drivers!$F$18*$K43</f>
        <v>26.637415237950087</v>
      </c>
      <c r="H43" s="92">
        <f>BY_Demands_Drivers!$G$18*$K43</f>
        <v>8.0424101132535686</v>
      </c>
      <c r="J43" s="11">
        <f>BY_Demands_Drivers!BI4</f>
        <v>2050</v>
      </c>
      <c r="K43" s="19">
        <f>BY_Demands_Drivers!BI7</f>
        <v>1.6822086885601966</v>
      </c>
    </row>
    <row r="44" spans="3:11">
      <c r="C44" s="112" t="str">
        <f t="shared" si="0"/>
        <v>\I:</v>
      </c>
      <c r="D44">
        <f>$J$4</f>
        <v>2011</v>
      </c>
      <c r="E44" t="s">
        <v>3</v>
      </c>
      <c r="F44" t="str">
        <f>BY_Demands_Drivers!$H$19</f>
        <v>ICDHT</v>
      </c>
      <c r="G44" s="92">
        <f>BY_Demands_Drivers!$F$19*$K4</f>
        <v>0</v>
      </c>
      <c r="H44" s="92">
        <f>BY_Demands_Drivers!$G$19*$K4</f>
        <v>0</v>
      </c>
    </row>
    <row r="45" spans="3:11">
      <c r="C45" s="112" t="str">
        <f t="shared" si="0"/>
        <v>\I:</v>
      </c>
      <c r="D45">
        <f>$J$5</f>
        <v>2012</v>
      </c>
      <c r="E45" t="s">
        <v>3</v>
      </c>
      <c r="F45" t="str">
        <f>$F$44</f>
        <v>ICDHT</v>
      </c>
      <c r="G45" s="92">
        <f>BY_Demands_Drivers!$F$19*$K5</f>
        <v>0</v>
      </c>
      <c r="H45" s="92">
        <f>BY_Demands_Drivers!$G$19*$K5</f>
        <v>0</v>
      </c>
    </row>
    <row r="46" spans="3:11">
      <c r="C46" s="112" t="str">
        <f t="shared" si="0"/>
        <v>\I:</v>
      </c>
      <c r="D46">
        <f>$J$6</f>
        <v>2013</v>
      </c>
      <c r="E46" t="s">
        <v>3</v>
      </c>
      <c r="F46" t="str">
        <f t="shared" ref="F46:F83" si="2">$F$44</f>
        <v>ICDHT</v>
      </c>
      <c r="G46" s="92">
        <f>BY_Demands_Drivers!$F$19*$K6</f>
        <v>0</v>
      </c>
      <c r="H46" s="92">
        <f>BY_Demands_Drivers!$G$19*$K6</f>
        <v>0</v>
      </c>
    </row>
    <row r="47" spans="3:11">
      <c r="C47" s="112" t="str">
        <f t="shared" si="0"/>
        <v>\I:</v>
      </c>
      <c r="D47">
        <f>$J$7</f>
        <v>2014</v>
      </c>
      <c r="E47" t="s">
        <v>3</v>
      </c>
      <c r="F47" t="str">
        <f t="shared" si="2"/>
        <v>ICDHT</v>
      </c>
      <c r="G47" s="92">
        <f>BY_Demands_Drivers!$F$19*$K7</f>
        <v>0</v>
      </c>
      <c r="H47" s="92">
        <f>BY_Demands_Drivers!$G$19*$K7</f>
        <v>0</v>
      </c>
    </row>
    <row r="48" spans="3:11">
      <c r="C48" s="112" t="str">
        <f t="shared" si="0"/>
        <v>Demand</v>
      </c>
      <c r="D48">
        <f>$J$8</f>
        <v>2015</v>
      </c>
      <c r="E48" t="s">
        <v>3</v>
      </c>
      <c r="F48" t="str">
        <f t="shared" si="2"/>
        <v>ICDHT</v>
      </c>
      <c r="G48" s="92">
        <f>BY_Demands_Drivers!$F$19*$K8</f>
        <v>6.4963909695781492</v>
      </c>
      <c r="H48" s="92">
        <f>BY_Demands_Drivers!$G$19*$K8</f>
        <v>1.9614005325467516</v>
      </c>
    </row>
    <row r="49" spans="3:8">
      <c r="C49" s="112" t="str">
        <f t="shared" si="0"/>
        <v>Demand</v>
      </c>
      <c r="D49">
        <f>$J$9</f>
        <v>2016</v>
      </c>
      <c r="E49" t="s">
        <v>3</v>
      </c>
      <c r="F49" t="str">
        <f t="shared" si="2"/>
        <v>ICDHT</v>
      </c>
      <c r="G49" s="92">
        <f>BY_Demands_Drivers!$F$19*$K9</f>
        <v>6.501679359764263</v>
      </c>
      <c r="H49" s="92">
        <f>BY_Demands_Drivers!$G$19*$K9</f>
        <v>1.96299721159146</v>
      </c>
    </row>
    <row r="50" spans="3:8">
      <c r="C50" s="112" t="str">
        <f t="shared" si="0"/>
        <v>Demand</v>
      </c>
      <c r="D50">
        <f>$J$10</f>
        <v>2017</v>
      </c>
      <c r="E50" t="s">
        <v>3</v>
      </c>
      <c r="F50" t="str">
        <f t="shared" si="2"/>
        <v>ICDHT</v>
      </c>
      <c r="G50" s="92">
        <f>BY_Demands_Drivers!$F$19*$K10</f>
        <v>6.506967749950376</v>
      </c>
      <c r="H50" s="92">
        <f>BY_Demands_Drivers!$G$19*$K10</f>
        <v>1.9645938906361682</v>
      </c>
    </row>
    <row r="51" spans="3:8">
      <c r="C51" s="112" t="str">
        <f t="shared" si="0"/>
        <v>Demand</v>
      </c>
      <c r="D51">
        <f>$J$11</f>
        <v>2018</v>
      </c>
      <c r="E51" t="s">
        <v>3</v>
      </c>
      <c r="F51" t="str">
        <f t="shared" si="2"/>
        <v>ICDHT</v>
      </c>
      <c r="G51" s="92">
        <f>BY_Demands_Drivers!$F$19*$K11</f>
        <v>6.5122561401364898</v>
      </c>
      <c r="H51" s="92">
        <f>BY_Demands_Drivers!$G$19*$K11</f>
        <v>1.9661905696808768</v>
      </c>
    </row>
    <row r="52" spans="3:8">
      <c r="C52" s="112" t="str">
        <f t="shared" si="0"/>
        <v>Demand</v>
      </c>
      <c r="D52">
        <f>$J$12</f>
        <v>2019</v>
      </c>
      <c r="E52" t="s">
        <v>3</v>
      </c>
      <c r="F52" t="str">
        <f t="shared" si="2"/>
        <v>ICDHT</v>
      </c>
      <c r="G52" s="92">
        <f>BY_Demands_Drivers!$F$19*$K12</f>
        <v>6.5175445303226036</v>
      </c>
      <c r="H52" s="92">
        <f>BY_Demands_Drivers!$G$19*$K12</f>
        <v>1.9677872487255852</v>
      </c>
    </row>
    <row r="53" spans="3:8">
      <c r="C53" s="112" t="str">
        <f t="shared" si="0"/>
        <v>Demand</v>
      </c>
      <c r="D53">
        <f>$J$13</f>
        <v>2020</v>
      </c>
      <c r="E53" t="s">
        <v>3</v>
      </c>
      <c r="F53" t="str">
        <f t="shared" si="2"/>
        <v>ICDHT</v>
      </c>
      <c r="G53" s="92">
        <f>BY_Demands_Drivers!$F$19*$K13</f>
        <v>6.5228329205087183</v>
      </c>
      <c r="H53" s="92">
        <f>BY_Demands_Drivers!$G$19*$K13</f>
        <v>1.9693839277702936</v>
      </c>
    </row>
    <row r="54" spans="3:8">
      <c r="C54" s="112" t="str">
        <f t="shared" si="0"/>
        <v>Demand</v>
      </c>
      <c r="D54">
        <f>$J$14</f>
        <v>2021</v>
      </c>
      <c r="E54" t="s">
        <v>3</v>
      </c>
      <c r="F54" t="str">
        <f t="shared" si="2"/>
        <v>ICDHT</v>
      </c>
      <c r="G54" s="92">
        <f>BY_Demands_Drivers!$F$19*$K14</f>
        <v>6.5432386441350596</v>
      </c>
      <c r="H54" s="92">
        <f>BY_Demands_Drivers!$G$19*$K14</f>
        <v>1.9755448557955826</v>
      </c>
    </row>
    <row r="55" spans="3:8">
      <c r="C55" s="112" t="str">
        <f t="shared" si="0"/>
        <v>Demand</v>
      </c>
      <c r="D55">
        <f>$J$15</f>
        <v>2022</v>
      </c>
      <c r="E55" t="s">
        <v>3</v>
      </c>
      <c r="F55" t="str">
        <f t="shared" si="2"/>
        <v>ICDHT</v>
      </c>
      <c r="G55" s="92">
        <f>BY_Demands_Drivers!$F$19*$K15</f>
        <v>6.5636443677614009</v>
      </c>
      <c r="H55" s="92">
        <f>BY_Demands_Drivers!$G$19*$K15</f>
        <v>1.9817057838208716</v>
      </c>
    </row>
    <row r="56" spans="3:8">
      <c r="C56" s="112" t="str">
        <f t="shared" si="0"/>
        <v>Demand</v>
      </c>
      <c r="D56">
        <f>$J$16</f>
        <v>2023</v>
      </c>
      <c r="E56" t="s">
        <v>3</v>
      </c>
      <c r="F56" t="str">
        <f t="shared" si="2"/>
        <v>ICDHT</v>
      </c>
      <c r="G56" s="92">
        <f>BY_Demands_Drivers!$F$19*$K16</f>
        <v>6.5840500913877431</v>
      </c>
      <c r="H56" s="92">
        <f>BY_Demands_Drivers!$G$19*$K16</f>
        <v>1.9878667118461606</v>
      </c>
    </row>
    <row r="57" spans="3:8">
      <c r="C57" s="112" t="str">
        <f t="shared" si="0"/>
        <v>Demand</v>
      </c>
      <c r="D57">
        <f>$J$17</f>
        <v>2024</v>
      </c>
      <c r="E57" t="s">
        <v>3</v>
      </c>
      <c r="F57" t="str">
        <f t="shared" si="2"/>
        <v>ICDHT</v>
      </c>
      <c r="G57" s="92">
        <f>BY_Demands_Drivers!$F$19*$K17</f>
        <v>6.6044558150140862</v>
      </c>
      <c r="H57" s="92">
        <f>BY_Demands_Drivers!$G$19*$K17</f>
        <v>1.99402763987145</v>
      </c>
    </row>
    <row r="58" spans="3:8">
      <c r="C58" s="112" t="str">
        <f t="shared" si="0"/>
        <v>Demand</v>
      </c>
      <c r="D58">
        <f>$J$18</f>
        <v>2025</v>
      </c>
      <c r="E58" t="s">
        <v>3</v>
      </c>
      <c r="F58" t="str">
        <f t="shared" si="2"/>
        <v>ICDHT</v>
      </c>
      <c r="G58" s="92">
        <f>BY_Demands_Drivers!$F$19*$K18</f>
        <v>6.6248615386404275</v>
      </c>
      <c r="H58" s="92">
        <f>BY_Demands_Drivers!$G$19*$K18</f>
        <v>2.000188567896739</v>
      </c>
    </row>
    <row r="59" spans="3:8">
      <c r="C59" s="112" t="str">
        <f t="shared" si="0"/>
        <v>Demand</v>
      </c>
      <c r="D59">
        <f>$J$19</f>
        <v>2026</v>
      </c>
      <c r="E59" t="s">
        <v>3</v>
      </c>
      <c r="F59" t="str">
        <f t="shared" si="2"/>
        <v>ICDHT</v>
      </c>
      <c r="G59" s="92">
        <f>BY_Demands_Drivers!$F$19*$K19</f>
        <v>6.7020585304354956</v>
      </c>
      <c r="H59" s="92">
        <f>BY_Demands_Drivers!$G$19*$K19</f>
        <v>2.0234960045222299</v>
      </c>
    </row>
    <row r="60" spans="3:8">
      <c r="C60" s="112" t="str">
        <f t="shared" si="0"/>
        <v>Demand</v>
      </c>
      <c r="D60">
        <f>$J$20</f>
        <v>2027</v>
      </c>
      <c r="E60" t="s">
        <v>3</v>
      </c>
      <c r="F60" t="str">
        <f t="shared" si="2"/>
        <v>ICDHT</v>
      </c>
      <c r="G60" s="92">
        <f>BY_Demands_Drivers!$F$19*$K20</f>
        <v>6.7792555222305628</v>
      </c>
      <c r="H60" s="92">
        <f>BY_Demands_Drivers!$G$19*$K20</f>
        <v>2.0468034411477207</v>
      </c>
    </row>
    <row r="61" spans="3:8">
      <c r="C61" s="112" t="str">
        <f t="shared" si="0"/>
        <v>Demand</v>
      </c>
      <c r="D61">
        <f>$J$21</f>
        <v>2028</v>
      </c>
      <c r="E61" t="s">
        <v>3</v>
      </c>
      <c r="F61" t="str">
        <f t="shared" si="2"/>
        <v>ICDHT</v>
      </c>
      <c r="G61" s="92">
        <f>BY_Demands_Drivers!$F$19*$K21</f>
        <v>6.8564525140256309</v>
      </c>
      <c r="H61" s="92">
        <f>BY_Demands_Drivers!$G$19*$K21</f>
        <v>2.0701108777732111</v>
      </c>
    </row>
    <row r="62" spans="3:8">
      <c r="C62" s="112" t="str">
        <f t="shared" si="0"/>
        <v>Demand</v>
      </c>
      <c r="D62">
        <f>$J$22</f>
        <v>2029</v>
      </c>
      <c r="E62" t="s">
        <v>3</v>
      </c>
      <c r="F62" t="str">
        <f t="shared" si="2"/>
        <v>ICDHT</v>
      </c>
      <c r="G62" s="92">
        <f>BY_Demands_Drivers!$F$19*$K22</f>
        <v>6.9336495058206991</v>
      </c>
      <c r="H62" s="92">
        <f>BY_Demands_Drivers!$G$19*$K22</f>
        <v>2.093418314398702</v>
      </c>
    </row>
    <row r="63" spans="3:8">
      <c r="C63" s="112" t="str">
        <f t="shared" si="0"/>
        <v>Demand</v>
      </c>
      <c r="D63">
        <f>$J$23</f>
        <v>2030</v>
      </c>
      <c r="E63" t="s">
        <v>3</v>
      </c>
      <c r="F63" t="str">
        <f t="shared" si="2"/>
        <v>ICDHT</v>
      </c>
      <c r="G63" s="92">
        <f>BY_Demands_Drivers!$F$19*$K23</f>
        <v>7.0108464976157654</v>
      </c>
      <c r="H63" s="92">
        <f>BY_Demands_Drivers!$G$19*$K23</f>
        <v>2.1167257510241924</v>
      </c>
    </row>
    <row r="64" spans="3:8">
      <c r="C64" s="112" t="str">
        <f t="shared" si="0"/>
        <v>Demand</v>
      </c>
      <c r="D64">
        <f>$J$24</f>
        <v>2031</v>
      </c>
      <c r="E64" t="s">
        <v>3</v>
      </c>
      <c r="F64" t="str">
        <f t="shared" si="2"/>
        <v>ICDHT</v>
      </c>
      <c r="G64" s="92">
        <f>BY_Demands_Drivers!$F$19*$K24</f>
        <v>7.0893151678853359</v>
      </c>
      <c r="H64" s="92">
        <f>BY_Demands_Drivers!$G$19*$K24</f>
        <v>2.1404171348056962</v>
      </c>
    </row>
    <row r="65" spans="3:8">
      <c r="C65" s="112" t="str">
        <f t="shared" si="0"/>
        <v>Demand</v>
      </c>
      <c r="D65">
        <f>$J$25</f>
        <v>2032</v>
      </c>
      <c r="E65" t="s">
        <v>3</v>
      </c>
      <c r="F65" t="str">
        <f t="shared" si="2"/>
        <v>ICDHT</v>
      </c>
      <c r="G65" s="92">
        <f>BY_Demands_Drivers!$F$19*$K25</f>
        <v>7.1677838381549073</v>
      </c>
      <c r="H65" s="92">
        <f>BY_Demands_Drivers!$G$19*$K25</f>
        <v>2.1641085185872</v>
      </c>
    </row>
    <row r="66" spans="3:8">
      <c r="C66" s="112" t="str">
        <f t="shared" si="0"/>
        <v>Demand</v>
      </c>
      <c r="D66">
        <f>$J$26</f>
        <v>2033</v>
      </c>
      <c r="E66" t="s">
        <v>3</v>
      </c>
      <c r="F66" t="str">
        <f t="shared" si="2"/>
        <v>ICDHT</v>
      </c>
      <c r="G66" s="92">
        <f>BY_Demands_Drivers!$F$19*$K26</f>
        <v>7.2462525084244778</v>
      </c>
      <c r="H66" s="92">
        <f>BY_Demands_Drivers!$G$19*$K26</f>
        <v>2.1877999023687038</v>
      </c>
    </row>
    <row r="67" spans="3:8">
      <c r="C67" s="112" t="str">
        <f t="shared" si="0"/>
        <v>Demand</v>
      </c>
      <c r="D67">
        <f>$J$27</f>
        <v>2034</v>
      </c>
      <c r="E67" t="s">
        <v>3</v>
      </c>
      <c r="F67" t="str">
        <f t="shared" si="2"/>
        <v>ICDHT</v>
      </c>
      <c r="G67" s="92">
        <f>BY_Demands_Drivers!$F$19*$K27</f>
        <v>7.3247211786940492</v>
      </c>
      <c r="H67" s="92">
        <f>BY_Demands_Drivers!$G$19*$K27</f>
        <v>2.2114912861502076</v>
      </c>
    </row>
    <row r="68" spans="3:8">
      <c r="C68" s="112" t="str">
        <f t="shared" ref="C68:C131" si="3">IF(SUM(G68:H68)&gt;0,"Demand","\I:")</f>
        <v>Demand</v>
      </c>
      <c r="D68">
        <f>$J$28</f>
        <v>2035</v>
      </c>
      <c r="E68" t="s">
        <v>3</v>
      </c>
      <c r="F68" t="str">
        <f t="shared" si="2"/>
        <v>ICDHT</v>
      </c>
      <c r="G68" s="92">
        <f>BY_Demands_Drivers!$F$19*$K28</f>
        <v>7.4031898489636232</v>
      </c>
      <c r="H68" s="92">
        <f>BY_Demands_Drivers!$G$19*$K28</f>
        <v>2.2351826699317128</v>
      </c>
    </row>
    <row r="69" spans="3:8">
      <c r="C69" s="112" t="str">
        <f t="shared" si="3"/>
        <v>Demand</v>
      </c>
      <c r="D69">
        <f>$J$29</f>
        <v>2036</v>
      </c>
      <c r="E69" t="s">
        <v>3</v>
      </c>
      <c r="F69" t="str">
        <f t="shared" si="2"/>
        <v>ICDHT</v>
      </c>
      <c r="G69" s="92">
        <f>BY_Demands_Drivers!$F$19*$K29</f>
        <v>7.4835430348671466</v>
      </c>
      <c r="H69" s="92">
        <f>BY_Demands_Drivers!$G$19*$K29</f>
        <v>2.2594430296238932</v>
      </c>
    </row>
    <row r="70" spans="3:8">
      <c r="C70" s="112" t="str">
        <f t="shared" si="3"/>
        <v>Demand</v>
      </c>
      <c r="D70">
        <f>$J$30</f>
        <v>2037</v>
      </c>
      <c r="E70" t="s">
        <v>3</v>
      </c>
      <c r="F70" t="str">
        <f t="shared" si="2"/>
        <v>ICDHT</v>
      </c>
      <c r="G70" s="92">
        <f>BY_Demands_Drivers!$F$19*$K30</f>
        <v>7.5638962207706699</v>
      </c>
      <c r="H70" s="92">
        <f>BY_Demands_Drivers!$G$19*$K30</f>
        <v>2.2837033893160736</v>
      </c>
    </row>
    <row r="71" spans="3:8">
      <c r="C71" s="112" t="str">
        <f t="shared" si="3"/>
        <v>Demand</v>
      </c>
      <c r="D71">
        <f>$J$31</f>
        <v>2038</v>
      </c>
      <c r="E71" t="s">
        <v>3</v>
      </c>
      <c r="F71" t="str">
        <f t="shared" si="2"/>
        <v>ICDHT</v>
      </c>
      <c r="G71" s="92">
        <f>BY_Demands_Drivers!$F$19*$K31</f>
        <v>7.6442494066741933</v>
      </c>
      <c r="H71" s="92">
        <f>BY_Demands_Drivers!$G$19*$K31</f>
        <v>2.3079637490082541</v>
      </c>
    </row>
    <row r="72" spans="3:8">
      <c r="C72" s="112" t="str">
        <f t="shared" si="3"/>
        <v>Demand</v>
      </c>
      <c r="D72">
        <f>$J$32</f>
        <v>2039</v>
      </c>
      <c r="E72" t="s">
        <v>3</v>
      </c>
      <c r="F72" t="str">
        <f t="shared" si="2"/>
        <v>ICDHT</v>
      </c>
      <c r="G72" s="92">
        <f>BY_Demands_Drivers!$F$19*$K32</f>
        <v>7.7246025925777158</v>
      </c>
      <c r="H72" s="92">
        <f>BY_Demands_Drivers!$G$19*$K32</f>
        <v>2.3322241087004345</v>
      </c>
    </row>
    <row r="73" spans="3:8">
      <c r="C73" s="112" t="str">
        <f t="shared" si="3"/>
        <v>Demand</v>
      </c>
      <c r="D73">
        <f>$J$33</f>
        <v>2040</v>
      </c>
      <c r="E73" t="s">
        <v>3</v>
      </c>
      <c r="F73" t="str">
        <f t="shared" si="2"/>
        <v>ICDHT</v>
      </c>
      <c r="G73" s="92">
        <f>BY_Demands_Drivers!$F$19*$K33</f>
        <v>7.8049557784812391</v>
      </c>
      <c r="H73" s="92">
        <f>BY_Demands_Drivers!$G$19*$K33</f>
        <v>2.3564844683926149</v>
      </c>
    </row>
    <row r="74" spans="3:8">
      <c r="C74" s="112" t="str">
        <f t="shared" si="3"/>
        <v>Demand</v>
      </c>
      <c r="D74">
        <f>$J$34</f>
        <v>2041</v>
      </c>
      <c r="E74" t="s">
        <v>3</v>
      </c>
      <c r="F74" t="str">
        <f t="shared" si="2"/>
        <v>ICDHT</v>
      </c>
      <c r="G74" s="92">
        <f>BY_Demands_Drivers!$F$19*$K34</f>
        <v>7.9278824523481015</v>
      </c>
      <c r="H74" s="92">
        <f>BY_Demands_Drivers!$G$19*$K34</f>
        <v>2.3935986822254565</v>
      </c>
    </row>
    <row r="75" spans="3:8">
      <c r="C75" s="112" t="str">
        <f t="shared" si="3"/>
        <v>Demand</v>
      </c>
      <c r="D75">
        <f>$J$35</f>
        <v>2042</v>
      </c>
      <c r="E75" t="s">
        <v>3</v>
      </c>
      <c r="F75" t="str">
        <f t="shared" si="2"/>
        <v>ICDHT</v>
      </c>
      <c r="G75" s="92">
        <f>BY_Demands_Drivers!$F$19*$K35</f>
        <v>8.050809126214963</v>
      </c>
      <c r="H75" s="92">
        <f>BY_Demands_Drivers!$G$19*$K35</f>
        <v>2.430712896058298</v>
      </c>
    </row>
    <row r="76" spans="3:8">
      <c r="C76" s="112" t="str">
        <f t="shared" si="3"/>
        <v>Demand</v>
      </c>
      <c r="D76">
        <f>$J$36</f>
        <v>2043</v>
      </c>
      <c r="E76" t="s">
        <v>3</v>
      </c>
      <c r="F76" t="str">
        <f t="shared" si="2"/>
        <v>ICDHT</v>
      </c>
      <c r="G76" s="92">
        <f>BY_Demands_Drivers!$F$19*$K36</f>
        <v>8.1737358000818237</v>
      </c>
      <c r="H76" s="92">
        <f>BY_Demands_Drivers!$G$19*$K36</f>
        <v>2.4678271098911391</v>
      </c>
    </row>
    <row r="77" spans="3:8">
      <c r="C77" s="112" t="str">
        <f t="shared" si="3"/>
        <v>Demand</v>
      </c>
      <c r="D77">
        <f>$J$37</f>
        <v>2044</v>
      </c>
      <c r="E77" t="s">
        <v>3</v>
      </c>
      <c r="F77" t="str">
        <f t="shared" si="2"/>
        <v>ICDHT</v>
      </c>
      <c r="G77" s="92">
        <f>BY_Demands_Drivers!$F$19*$K37</f>
        <v>8.2966624739486861</v>
      </c>
      <c r="H77" s="92">
        <f>BY_Demands_Drivers!$G$19*$K37</f>
        <v>2.5049413237239806</v>
      </c>
    </row>
    <row r="78" spans="3:8">
      <c r="C78" s="112" t="str">
        <f t="shared" si="3"/>
        <v>Demand</v>
      </c>
      <c r="D78">
        <f>$J$38</f>
        <v>2045</v>
      </c>
      <c r="E78" t="s">
        <v>3</v>
      </c>
      <c r="F78" t="str">
        <f t="shared" si="2"/>
        <v>ICDHT</v>
      </c>
      <c r="G78" s="92">
        <f>BY_Demands_Drivers!$F$19*$K38</f>
        <v>8.4195891478155485</v>
      </c>
      <c r="H78" s="92">
        <f>BY_Demands_Drivers!$G$19*$K38</f>
        <v>2.5420555375568221</v>
      </c>
    </row>
    <row r="79" spans="3:8">
      <c r="C79" s="112" t="str">
        <f t="shared" si="3"/>
        <v>Demand</v>
      </c>
      <c r="D79">
        <f>$J$39</f>
        <v>2046</v>
      </c>
      <c r="E79" t="s">
        <v>3</v>
      </c>
      <c r="F79" t="str">
        <f t="shared" si="2"/>
        <v>ICDHT</v>
      </c>
      <c r="G79" s="92">
        <f>BY_Demands_Drivers!$F$19*$K39</f>
        <v>8.5838512191158891</v>
      </c>
      <c r="H79" s="92">
        <f>BY_Demands_Drivers!$G$19*$K39</f>
        <v>2.5916497992991445</v>
      </c>
    </row>
    <row r="80" spans="3:8">
      <c r="C80" s="112" t="str">
        <f t="shared" si="3"/>
        <v>Demand</v>
      </c>
      <c r="D80">
        <f>$J$40</f>
        <v>2047</v>
      </c>
      <c r="E80" t="s">
        <v>3</v>
      </c>
      <c r="F80" t="str">
        <f t="shared" si="2"/>
        <v>ICDHT</v>
      </c>
      <c r="G80" s="92">
        <f>BY_Demands_Drivers!$F$19*$K40</f>
        <v>8.748113290416228</v>
      </c>
      <c r="H80" s="92">
        <f>BY_Demands_Drivers!$G$19*$K40</f>
        <v>2.6412440610414669</v>
      </c>
    </row>
    <row r="81" spans="3:8">
      <c r="C81" s="112" t="str">
        <f t="shared" si="3"/>
        <v>Demand</v>
      </c>
      <c r="D81">
        <f>$J$41</f>
        <v>2048</v>
      </c>
      <c r="E81" t="s">
        <v>3</v>
      </c>
      <c r="F81" t="str">
        <f t="shared" si="2"/>
        <v>ICDHT</v>
      </c>
      <c r="G81" s="92">
        <f>BY_Demands_Drivers!$F$19*$K41</f>
        <v>8.9123753617165686</v>
      </c>
      <c r="H81" s="92">
        <f>BY_Demands_Drivers!$G$19*$K41</f>
        <v>2.6908383227837898</v>
      </c>
    </row>
    <row r="82" spans="3:8">
      <c r="C82" s="112" t="str">
        <f t="shared" si="3"/>
        <v>Demand</v>
      </c>
      <c r="D82">
        <f>$J$42</f>
        <v>2049</v>
      </c>
      <c r="E82" t="s">
        <v>3</v>
      </c>
      <c r="F82" t="str">
        <f t="shared" si="2"/>
        <v>ICDHT</v>
      </c>
      <c r="G82" s="92">
        <f>BY_Demands_Drivers!$F$19*$K42</f>
        <v>9.0766374330169093</v>
      </c>
      <c r="H82" s="92">
        <f>BY_Demands_Drivers!$G$19*$K42</f>
        <v>2.7404325845261122</v>
      </c>
    </row>
    <row r="83" spans="3:8">
      <c r="C83" s="112" t="str">
        <f t="shared" si="3"/>
        <v>Demand</v>
      </c>
      <c r="D83" s="16">
        <f>$J$43</f>
        <v>2050</v>
      </c>
      <c r="E83" s="16" t="s">
        <v>3</v>
      </c>
      <c r="F83" t="str">
        <f t="shared" si="2"/>
        <v>ICDHT</v>
      </c>
      <c r="G83" s="92">
        <f>BY_Demands_Drivers!$F$19*$K43</f>
        <v>9.2408995043172482</v>
      </c>
      <c r="H83" s="92">
        <f>BY_Demands_Drivers!$G$19*$K43</f>
        <v>2.790026846268435</v>
      </c>
    </row>
    <row r="84" spans="3:8">
      <c r="C84" s="112" t="str">
        <f t="shared" si="3"/>
        <v>\I:</v>
      </c>
      <c r="D84">
        <f>$J$4</f>
        <v>2011</v>
      </c>
      <c r="E84" t="s">
        <v>3</v>
      </c>
      <c r="F84" t="str">
        <f>BY_Demands_Drivers!$H$20</f>
        <v>ICDRH</v>
      </c>
      <c r="G84" s="92">
        <f>BY_Demands_Drivers!$F$20*$K4</f>
        <v>0</v>
      </c>
      <c r="H84" s="92">
        <f>BY_Demands_Drivers!$G$20*$K4</f>
        <v>0</v>
      </c>
    </row>
    <row r="85" spans="3:8">
      <c r="C85" s="112" t="str">
        <f t="shared" si="3"/>
        <v>\I:</v>
      </c>
      <c r="D85">
        <f>$J$5</f>
        <v>2012</v>
      </c>
      <c r="E85" t="s">
        <v>3</v>
      </c>
      <c r="F85" t="str">
        <f>$F$84</f>
        <v>ICDRH</v>
      </c>
      <c r="G85" s="92">
        <f>BY_Demands_Drivers!$F$20*$K5</f>
        <v>0</v>
      </c>
      <c r="H85" s="92">
        <f>BY_Demands_Drivers!$G$20*$K5</f>
        <v>0</v>
      </c>
    </row>
    <row r="86" spans="3:8">
      <c r="C86" s="112" t="str">
        <f t="shared" si="3"/>
        <v>\I:</v>
      </c>
      <c r="D86">
        <f>$J$6</f>
        <v>2013</v>
      </c>
      <c r="E86" t="s">
        <v>3</v>
      </c>
      <c r="F86" t="str">
        <f t="shared" ref="F86:F123" si="4">$F$84</f>
        <v>ICDRH</v>
      </c>
      <c r="G86" s="92">
        <f>BY_Demands_Drivers!$F$20*$K6</f>
        <v>0</v>
      </c>
      <c r="H86" s="92">
        <f>BY_Demands_Drivers!$G$20*$K6</f>
        <v>0</v>
      </c>
    </row>
    <row r="87" spans="3:8">
      <c r="C87" s="112" t="str">
        <f t="shared" si="3"/>
        <v>\I:</v>
      </c>
      <c r="D87">
        <f>$J$7</f>
        <v>2014</v>
      </c>
      <c r="E87" t="s">
        <v>3</v>
      </c>
      <c r="F87" t="str">
        <f t="shared" si="4"/>
        <v>ICDRH</v>
      </c>
      <c r="G87" s="92">
        <f>BY_Demands_Drivers!$F$20*$K7</f>
        <v>0</v>
      </c>
      <c r="H87" s="92">
        <f>BY_Demands_Drivers!$G$20*$K7</f>
        <v>0</v>
      </c>
    </row>
    <row r="88" spans="3:8">
      <c r="C88" s="112" t="str">
        <f t="shared" si="3"/>
        <v>Demand</v>
      </c>
      <c r="D88">
        <f>$J$8</f>
        <v>2015</v>
      </c>
      <c r="E88" t="s">
        <v>3</v>
      </c>
      <c r="F88" t="str">
        <f t="shared" si="4"/>
        <v>ICDRH</v>
      </c>
      <c r="G88" s="92">
        <f>BY_Demands_Drivers!$F$20*$K8</f>
        <v>2.4480964335332667</v>
      </c>
      <c r="H88" s="92">
        <f>BY_Demands_Drivers!$G$20*$K8</f>
        <v>0.73913310805087784</v>
      </c>
    </row>
    <row r="89" spans="3:8">
      <c r="C89" s="112" t="str">
        <f t="shared" si="3"/>
        <v>Demand</v>
      </c>
      <c r="D89">
        <f>$J$9</f>
        <v>2016</v>
      </c>
      <c r="E89" t="s">
        <v>3</v>
      </c>
      <c r="F89" t="str">
        <f t="shared" si="4"/>
        <v>ICDRH</v>
      </c>
      <c r="G89" s="92">
        <f>BY_Demands_Drivers!$F$20*$K9</f>
        <v>2.450089307609717</v>
      </c>
      <c r="H89" s="92">
        <f>BY_Demands_Drivers!$G$20*$K9</f>
        <v>0.73973479971216372</v>
      </c>
    </row>
    <row r="90" spans="3:8">
      <c r="C90" s="112" t="str">
        <f t="shared" si="3"/>
        <v>Demand</v>
      </c>
      <c r="D90">
        <f>$J$10</f>
        <v>2017</v>
      </c>
      <c r="E90" t="s">
        <v>3</v>
      </c>
      <c r="F90" t="str">
        <f t="shared" si="4"/>
        <v>ICDRH</v>
      </c>
      <c r="G90" s="92">
        <f>BY_Demands_Drivers!$F$20*$K10</f>
        <v>2.4520821816861664</v>
      </c>
      <c r="H90" s="92">
        <f>BY_Demands_Drivers!$G$20*$K10</f>
        <v>0.74033649137344948</v>
      </c>
    </row>
    <row r="91" spans="3:8">
      <c r="C91" s="112" t="str">
        <f t="shared" si="3"/>
        <v>Demand</v>
      </c>
      <c r="D91">
        <f>$J$11</f>
        <v>2018</v>
      </c>
      <c r="E91" t="s">
        <v>3</v>
      </c>
      <c r="F91" t="str">
        <f t="shared" si="4"/>
        <v>ICDRH</v>
      </c>
      <c r="G91" s="92">
        <f>BY_Demands_Drivers!$F$20*$K11</f>
        <v>2.4540750557626168</v>
      </c>
      <c r="H91" s="92">
        <f>BY_Demands_Drivers!$G$20*$K11</f>
        <v>0.74093818303473535</v>
      </c>
    </row>
    <row r="92" spans="3:8">
      <c r="C92" s="112" t="str">
        <f t="shared" si="3"/>
        <v>Demand</v>
      </c>
      <c r="D92">
        <f>$J$12</f>
        <v>2019</v>
      </c>
      <c r="E92" t="s">
        <v>3</v>
      </c>
      <c r="F92" t="str">
        <f t="shared" si="4"/>
        <v>ICDRH</v>
      </c>
      <c r="G92" s="92">
        <f>BY_Demands_Drivers!$F$20*$K12</f>
        <v>2.4560679298390671</v>
      </c>
      <c r="H92" s="92">
        <f>BY_Demands_Drivers!$G$20*$K12</f>
        <v>0.74153987469602123</v>
      </c>
    </row>
    <row r="93" spans="3:8">
      <c r="C93" s="112" t="str">
        <f t="shared" si="3"/>
        <v>Demand</v>
      </c>
      <c r="D93">
        <f>$J$13</f>
        <v>2020</v>
      </c>
      <c r="E93" t="s">
        <v>3</v>
      </c>
      <c r="F93" t="str">
        <f t="shared" si="4"/>
        <v>ICDRH</v>
      </c>
      <c r="G93" s="92">
        <f>BY_Demands_Drivers!$F$20*$K13</f>
        <v>2.4580608039155174</v>
      </c>
      <c r="H93" s="92">
        <f>BY_Demands_Drivers!$G$20*$K13</f>
        <v>0.74214156635730721</v>
      </c>
    </row>
    <row r="94" spans="3:8">
      <c r="C94" s="112" t="str">
        <f t="shared" si="3"/>
        <v>Demand</v>
      </c>
      <c r="D94">
        <f>$J$14</f>
        <v>2021</v>
      </c>
      <c r="E94" t="s">
        <v>3</v>
      </c>
      <c r="F94" t="str">
        <f t="shared" si="4"/>
        <v>ICDRH</v>
      </c>
      <c r="G94" s="92">
        <f>BY_Demands_Drivers!$F$20*$K14</f>
        <v>2.4657504856891741</v>
      </c>
      <c r="H94" s="92">
        <f>BY_Demands_Drivers!$G$20*$K14</f>
        <v>0.74446324711768552</v>
      </c>
    </row>
    <row r="95" spans="3:8">
      <c r="C95" s="112" t="str">
        <f t="shared" si="3"/>
        <v>Demand</v>
      </c>
      <c r="D95">
        <f>$J$15</f>
        <v>2022</v>
      </c>
      <c r="E95" t="s">
        <v>3</v>
      </c>
      <c r="F95" t="str">
        <f t="shared" si="4"/>
        <v>ICDRH</v>
      </c>
      <c r="G95" s="92">
        <f>BY_Demands_Drivers!$F$20*$K15</f>
        <v>2.4734401674628308</v>
      </c>
      <c r="H95" s="92">
        <f>BY_Demands_Drivers!$G$20*$K15</f>
        <v>0.74678492787806383</v>
      </c>
    </row>
    <row r="96" spans="3:8">
      <c r="C96" s="112" t="str">
        <f t="shared" si="3"/>
        <v>Demand</v>
      </c>
      <c r="D96">
        <f>$J$16</f>
        <v>2023</v>
      </c>
      <c r="E96" t="s">
        <v>3</v>
      </c>
      <c r="F96" t="str">
        <f t="shared" si="4"/>
        <v>ICDRH</v>
      </c>
      <c r="G96" s="92">
        <f>BY_Demands_Drivers!$F$20*$K16</f>
        <v>2.4811298492364871</v>
      </c>
      <c r="H96" s="92">
        <f>BY_Demands_Drivers!$G$20*$K16</f>
        <v>0.74910660863844214</v>
      </c>
    </row>
    <row r="97" spans="3:8">
      <c r="C97" s="112" t="str">
        <f t="shared" si="3"/>
        <v>Demand</v>
      </c>
      <c r="D97">
        <f>$J$17</f>
        <v>2024</v>
      </c>
      <c r="E97" t="s">
        <v>3</v>
      </c>
      <c r="F97" t="str">
        <f t="shared" si="4"/>
        <v>ICDRH</v>
      </c>
      <c r="G97" s="92">
        <f>BY_Demands_Drivers!$F$20*$K17</f>
        <v>2.4888195310101442</v>
      </c>
      <c r="H97" s="92">
        <f>BY_Demands_Drivers!$G$20*$K17</f>
        <v>0.75142828939882067</v>
      </c>
    </row>
    <row r="98" spans="3:8">
      <c r="C98" s="112" t="str">
        <f t="shared" si="3"/>
        <v>Demand</v>
      </c>
      <c r="D98">
        <f>$J$18</f>
        <v>2025</v>
      </c>
      <c r="E98" t="s">
        <v>3</v>
      </c>
      <c r="F98" t="str">
        <f t="shared" si="4"/>
        <v>ICDRH</v>
      </c>
      <c r="G98" s="92">
        <f>BY_Demands_Drivers!$F$20*$K18</f>
        <v>2.4965092127838009</v>
      </c>
      <c r="H98" s="92">
        <f>BY_Demands_Drivers!$G$20*$K18</f>
        <v>0.75374997015919898</v>
      </c>
    </row>
    <row r="99" spans="3:8">
      <c r="C99" s="112" t="str">
        <f t="shared" si="3"/>
        <v>Demand</v>
      </c>
      <c r="D99">
        <f>$J$19</f>
        <v>2026</v>
      </c>
      <c r="E99" t="s">
        <v>3</v>
      </c>
      <c r="F99" t="str">
        <f t="shared" si="4"/>
        <v>ICDRH</v>
      </c>
      <c r="G99" s="92">
        <f>BY_Demands_Drivers!$F$20*$K19</f>
        <v>2.5256000851124525</v>
      </c>
      <c r="H99" s="92">
        <f>BY_Demands_Drivers!$G$20*$K19</f>
        <v>0.76253313187850846</v>
      </c>
    </row>
    <row r="100" spans="3:8">
      <c r="C100" s="112" t="str">
        <f t="shared" si="3"/>
        <v>Demand</v>
      </c>
      <c r="D100">
        <f>$J$20</f>
        <v>2027</v>
      </c>
      <c r="E100" t="s">
        <v>3</v>
      </c>
      <c r="F100" t="str">
        <f t="shared" si="4"/>
        <v>ICDRH</v>
      </c>
      <c r="G100" s="92">
        <f>BY_Demands_Drivers!$F$20*$K20</f>
        <v>2.5546909574411041</v>
      </c>
      <c r="H100" s="92">
        <f>BY_Demands_Drivers!$G$20*$K20</f>
        <v>0.77131629359781795</v>
      </c>
    </row>
    <row r="101" spans="3:8">
      <c r="C101" s="112" t="str">
        <f t="shared" si="3"/>
        <v>Demand</v>
      </c>
      <c r="D101">
        <f>$J$21</f>
        <v>2028</v>
      </c>
      <c r="E101" t="s">
        <v>3</v>
      </c>
      <c r="F101" t="str">
        <f t="shared" si="4"/>
        <v>ICDRH</v>
      </c>
      <c r="G101" s="92">
        <f>BY_Demands_Drivers!$F$20*$K21</f>
        <v>2.5837818297697552</v>
      </c>
      <c r="H101" s="92">
        <f>BY_Demands_Drivers!$G$20*$K21</f>
        <v>0.78009945531712743</v>
      </c>
    </row>
    <row r="102" spans="3:8">
      <c r="C102" s="112" t="str">
        <f t="shared" si="3"/>
        <v>Demand</v>
      </c>
      <c r="D102">
        <f>$J$22</f>
        <v>2029</v>
      </c>
      <c r="E102" t="s">
        <v>3</v>
      </c>
      <c r="F102" t="str">
        <f t="shared" si="4"/>
        <v>ICDRH</v>
      </c>
      <c r="G102" s="92">
        <f>BY_Demands_Drivers!$F$20*$K22</f>
        <v>2.6128727020984068</v>
      </c>
      <c r="H102" s="92">
        <f>BY_Demands_Drivers!$G$20*$K22</f>
        <v>0.78888261703643692</v>
      </c>
    </row>
    <row r="103" spans="3:8">
      <c r="C103" s="112" t="str">
        <f t="shared" si="3"/>
        <v>Demand</v>
      </c>
      <c r="D103">
        <f>$J$23</f>
        <v>2030</v>
      </c>
      <c r="E103" t="s">
        <v>3</v>
      </c>
      <c r="F103" t="str">
        <f t="shared" si="4"/>
        <v>ICDRH</v>
      </c>
      <c r="G103" s="92">
        <f>BY_Demands_Drivers!$F$20*$K23</f>
        <v>2.641963574427058</v>
      </c>
      <c r="H103" s="92">
        <f>BY_Demands_Drivers!$G$20*$K23</f>
        <v>0.79766577875574629</v>
      </c>
    </row>
    <row r="104" spans="3:8">
      <c r="C104" s="112" t="str">
        <f t="shared" si="3"/>
        <v>Demand</v>
      </c>
      <c r="D104">
        <f>$J$24</f>
        <v>2031</v>
      </c>
      <c r="E104" t="s">
        <v>3</v>
      </c>
      <c r="F104" t="str">
        <f t="shared" si="4"/>
        <v>ICDRH</v>
      </c>
      <c r="G104" s="92">
        <f>BY_Demands_Drivers!$F$20*$K24</f>
        <v>2.6715336653791897</v>
      </c>
      <c r="H104" s="92">
        <f>BY_Demands_Drivers!$G$20*$K24</f>
        <v>0.80659362691214098</v>
      </c>
    </row>
    <row r="105" spans="3:8">
      <c r="C105" s="112" t="str">
        <f t="shared" si="3"/>
        <v>Demand</v>
      </c>
      <c r="D105">
        <f>$J$25</f>
        <v>2032</v>
      </c>
      <c r="E105" t="s">
        <v>3</v>
      </c>
      <c r="F105" t="str">
        <f t="shared" si="4"/>
        <v>ICDRH</v>
      </c>
      <c r="G105" s="92">
        <f>BY_Demands_Drivers!$F$20*$K25</f>
        <v>2.7011037563313218</v>
      </c>
      <c r="H105" s="92">
        <f>BY_Demands_Drivers!$G$20*$K25</f>
        <v>0.81552147506853567</v>
      </c>
    </row>
    <row r="106" spans="3:8">
      <c r="C106" s="112" t="str">
        <f t="shared" si="3"/>
        <v>Demand</v>
      </c>
      <c r="D106">
        <f>$J$26</f>
        <v>2033</v>
      </c>
      <c r="E106" t="s">
        <v>3</v>
      </c>
      <c r="F106" t="str">
        <f t="shared" si="4"/>
        <v>ICDRH</v>
      </c>
      <c r="G106" s="92">
        <f>BY_Demands_Drivers!$F$20*$K26</f>
        <v>2.7306738472834535</v>
      </c>
      <c r="H106" s="92">
        <f>BY_Demands_Drivers!$G$20*$K26</f>
        <v>0.82444932322493036</v>
      </c>
    </row>
    <row r="107" spans="3:8">
      <c r="C107" s="112" t="str">
        <f t="shared" si="3"/>
        <v>Demand</v>
      </c>
      <c r="D107">
        <f>$J$27</f>
        <v>2034</v>
      </c>
      <c r="E107" t="s">
        <v>3</v>
      </c>
      <c r="F107" t="str">
        <f t="shared" si="4"/>
        <v>ICDRH</v>
      </c>
      <c r="G107" s="92">
        <f>BY_Demands_Drivers!$F$20*$K27</f>
        <v>2.7602439382355857</v>
      </c>
      <c r="H107" s="92">
        <f>BY_Demands_Drivers!$G$20*$K27</f>
        <v>0.83337717138132505</v>
      </c>
    </row>
    <row r="108" spans="3:8">
      <c r="C108" s="112" t="str">
        <f t="shared" si="3"/>
        <v>Demand</v>
      </c>
      <c r="D108">
        <f>$J$28</f>
        <v>2035</v>
      </c>
      <c r="E108" t="s">
        <v>3</v>
      </c>
      <c r="F108" t="str">
        <f t="shared" si="4"/>
        <v>ICDRH</v>
      </c>
      <c r="G108" s="92">
        <f>BY_Demands_Drivers!$F$20*$K28</f>
        <v>2.7898140291877187</v>
      </c>
      <c r="H108" s="92">
        <f>BY_Demands_Drivers!$G$20*$K28</f>
        <v>0.84230501953772008</v>
      </c>
    </row>
    <row r="109" spans="3:8">
      <c r="C109" s="112" t="str">
        <f t="shared" si="3"/>
        <v>Demand</v>
      </c>
      <c r="D109">
        <f>$J$29</f>
        <v>2036</v>
      </c>
      <c r="E109" t="s">
        <v>3</v>
      </c>
      <c r="F109" t="str">
        <f t="shared" si="4"/>
        <v>ICDRH</v>
      </c>
      <c r="G109" s="92">
        <f>BY_Demands_Drivers!$F$20*$K29</f>
        <v>2.8200942799846045</v>
      </c>
      <c r="H109" s="92">
        <f>BY_Demands_Drivers!$G$20*$K29</f>
        <v>0.85144728026629779</v>
      </c>
    </row>
    <row r="110" spans="3:8">
      <c r="C110" s="112" t="str">
        <f t="shared" si="3"/>
        <v>Demand</v>
      </c>
      <c r="D110">
        <f>$J$30</f>
        <v>2037</v>
      </c>
      <c r="E110" t="s">
        <v>3</v>
      </c>
      <c r="F110" t="str">
        <f t="shared" si="4"/>
        <v>ICDRH</v>
      </c>
      <c r="G110" s="92">
        <f>BY_Demands_Drivers!$F$20*$K30</f>
        <v>2.8503745307814907</v>
      </c>
      <c r="H110" s="92">
        <f>BY_Demands_Drivers!$G$20*$K30</f>
        <v>0.86058954099487561</v>
      </c>
    </row>
    <row r="111" spans="3:8">
      <c r="C111" s="112" t="str">
        <f t="shared" si="3"/>
        <v>Demand</v>
      </c>
      <c r="D111">
        <f>$J$31</f>
        <v>2038</v>
      </c>
      <c r="E111" t="s">
        <v>3</v>
      </c>
      <c r="F111" t="str">
        <f t="shared" si="4"/>
        <v>ICDRH</v>
      </c>
      <c r="G111" s="92">
        <f>BY_Demands_Drivers!$F$20*$K31</f>
        <v>2.8806547815783765</v>
      </c>
      <c r="H111" s="92">
        <f>BY_Demands_Drivers!$G$20*$K31</f>
        <v>0.86973180172345332</v>
      </c>
    </row>
    <row r="112" spans="3:8">
      <c r="C112" s="112" t="str">
        <f t="shared" si="3"/>
        <v>Demand</v>
      </c>
      <c r="D112">
        <f>$J$32</f>
        <v>2039</v>
      </c>
      <c r="E112" t="s">
        <v>3</v>
      </c>
      <c r="F112" t="str">
        <f t="shared" si="4"/>
        <v>ICDRH</v>
      </c>
      <c r="G112" s="92">
        <f>BY_Demands_Drivers!$F$20*$K32</f>
        <v>2.9109350323752619</v>
      </c>
      <c r="H112" s="92">
        <f>BY_Demands_Drivers!$G$20*$K32</f>
        <v>0.87887406245203092</v>
      </c>
    </row>
    <row r="113" spans="3:8">
      <c r="C113" s="112" t="str">
        <f t="shared" si="3"/>
        <v>Demand</v>
      </c>
      <c r="D113">
        <f>$J$33</f>
        <v>2040</v>
      </c>
      <c r="E113" t="s">
        <v>3</v>
      </c>
      <c r="F113" t="str">
        <f t="shared" si="4"/>
        <v>ICDRH</v>
      </c>
      <c r="G113" s="92">
        <f>BY_Demands_Drivers!$F$20*$K33</f>
        <v>2.9412152831721481</v>
      </c>
      <c r="H113" s="92">
        <f>BY_Demands_Drivers!$G$20*$K33</f>
        <v>0.88801632318060864</v>
      </c>
    </row>
    <row r="114" spans="3:8">
      <c r="C114" s="112" t="str">
        <f t="shared" si="3"/>
        <v>Demand</v>
      </c>
      <c r="D114">
        <f>$J$34</f>
        <v>2041</v>
      </c>
      <c r="E114" t="s">
        <v>3</v>
      </c>
      <c r="F114" t="str">
        <f t="shared" si="4"/>
        <v>ICDRH</v>
      </c>
      <c r="G114" s="92">
        <f>BY_Demands_Drivers!$F$20*$K34</f>
        <v>2.9875389039777343</v>
      </c>
      <c r="H114" s="92">
        <f>BY_Demands_Drivers!$G$20*$K34</f>
        <v>0.90200242330036018</v>
      </c>
    </row>
    <row r="115" spans="3:8">
      <c r="C115" s="112" t="str">
        <f t="shared" si="3"/>
        <v>Demand</v>
      </c>
      <c r="D115">
        <f>$J$35</f>
        <v>2042</v>
      </c>
      <c r="E115" t="s">
        <v>3</v>
      </c>
      <c r="F115" t="str">
        <f t="shared" si="4"/>
        <v>ICDRH</v>
      </c>
      <c r="G115" s="92">
        <f>BY_Demands_Drivers!$F$20*$K35</f>
        <v>3.03386252478332</v>
      </c>
      <c r="H115" s="92">
        <f>BY_Demands_Drivers!$G$20*$K35</f>
        <v>0.91598852342011183</v>
      </c>
    </row>
    <row r="116" spans="3:8">
      <c r="C116" s="112" t="str">
        <f t="shared" si="3"/>
        <v>Demand</v>
      </c>
      <c r="D116">
        <f>$J$36</f>
        <v>2043</v>
      </c>
      <c r="E116" t="s">
        <v>3</v>
      </c>
      <c r="F116" t="str">
        <f t="shared" si="4"/>
        <v>ICDRH</v>
      </c>
      <c r="G116" s="92">
        <f>BY_Demands_Drivers!$F$20*$K36</f>
        <v>3.0801861455889057</v>
      </c>
      <c r="H116" s="92">
        <f>BY_Demands_Drivers!$G$20*$K36</f>
        <v>0.92997462353986338</v>
      </c>
    </row>
    <row r="117" spans="3:8">
      <c r="C117" s="112" t="str">
        <f t="shared" si="3"/>
        <v>Demand</v>
      </c>
      <c r="D117">
        <f>$J$37</f>
        <v>2044</v>
      </c>
      <c r="E117" t="s">
        <v>3</v>
      </c>
      <c r="F117" t="str">
        <f t="shared" si="4"/>
        <v>ICDRH</v>
      </c>
      <c r="G117" s="92">
        <f>BY_Demands_Drivers!$F$20*$K37</f>
        <v>3.1265097663944919</v>
      </c>
      <c r="H117" s="92">
        <f>BY_Demands_Drivers!$G$20*$K37</f>
        <v>0.94396072365961503</v>
      </c>
    </row>
    <row r="118" spans="3:8">
      <c r="C118" s="112" t="str">
        <f t="shared" si="3"/>
        <v>Demand</v>
      </c>
      <c r="D118">
        <f>$J$38</f>
        <v>2045</v>
      </c>
      <c r="E118" t="s">
        <v>3</v>
      </c>
      <c r="F118" t="str">
        <f t="shared" si="4"/>
        <v>ICDRH</v>
      </c>
      <c r="G118" s="92">
        <f>BY_Demands_Drivers!$F$20*$K38</f>
        <v>3.172833387200078</v>
      </c>
      <c r="H118" s="92">
        <f>BY_Demands_Drivers!$G$20*$K38</f>
        <v>0.95794682377936657</v>
      </c>
    </row>
    <row r="119" spans="3:8">
      <c r="C119" s="112" t="str">
        <f t="shared" si="3"/>
        <v>Demand</v>
      </c>
      <c r="D119">
        <f>$J$39</f>
        <v>2046</v>
      </c>
      <c r="E119" t="s">
        <v>3</v>
      </c>
      <c r="F119" t="str">
        <f t="shared" si="4"/>
        <v>ICDRH</v>
      </c>
      <c r="G119" s="92">
        <f>BY_Demands_Drivers!$F$20*$K39</f>
        <v>3.2347338166536432</v>
      </c>
      <c r="H119" s="92">
        <f>BY_Demands_Drivers!$G$20*$K39</f>
        <v>0.97663589835379594</v>
      </c>
    </row>
    <row r="120" spans="3:8">
      <c r="C120" s="112" t="str">
        <f t="shared" si="3"/>
        <v>Demand</v>
      </c>
      <c r="D120">
        <f>$J$40</f>
        <v>2047</v>
      </c>
      <c r="E120" t="s">
        <v>3</v>
      </c>
      <c r="F120" t="str">
        <f t="shared" si="4"/>
        <v>ICDRH</v>
      </c>
      <c r="G120" s="92">
        <f>BY_Demands_Drivers!$F$20*$K40</f>
        <v>3.296634246107208</v>
      </c>
      <c r="H120" s="92">
        <f>BY_Demands_Drivers!$G$20*$K40</f>
        <v>0.99532497292822519</v>
      </c>
    </row>
    <row r="121" spans="3:8">
      <c r="C121" s="112" t="str">
        <f t="shared" si="3"/>
        <v>Demand</v>
      </c>
      <c r="D121">
        <f>$J$41</f>
        <v>2048</v>
      </c>
      <c r="E121" t="s">
        <v>3</v>
      </c>
      <c r="F121" t="str">
        <f t="shared" si="4"/>
        <v>ICDRH</v>
      </c>
      <c r="G121" s="92">
        <f>BY_Demands_Drivers!$F$20*$K41</f>
        <v>3.3585346755607732</v>
      </c>
      <c r="H121" s="92">
        <f>BY_Demands_Drivers!$G$20*$K41</f>
        <v>1.0140140475026544</v>
      </c>
    </row>
    <row r="122" spans="3:8">
      <c r="C122" s="112" t="str">
        <f t="shared" si="3"/>
        <v>Demand</v>
      </c>
      <c r="D122">
        <f>$J$42</f>
        <v>2049</v>
      </c>
      <c r="E122" t="s">
        <v>3</v>
      </c>
      <c r="F122" t="str">
        <f t="shared" si="4"/>
        <v>ICDRH</v>
      </c>
      <c r="G122" s="92">
        <f>BY_Demands_Drivers!$F$20*$K42</f>
        <v>3.4204351050143385</v>
      </c>
      <c r="H122" s="92">
        <f>BY_Demands_Drivers!$G$20*$K42</f>
        <v>1.0327031220770839</v>
      </c>
    </row>
    <row r="123" spans="3:8">
      <c r="C123" s="112" t="str">
        <f t="shared" si="3"/>
        <v>Demand</v>
      </c>
      <c r="D123" s="16">
        <f>$J$43</f>
        <v>2050</v>
      </c>
      <c r="E123" s="16" t="s">
        <v>3</v>
      </c>
      <c r="F123" t="str">
        <f t="shared" si="4"/>
        <v>ICDRH</v>
      </c>
      <c r="G123" s="92">
        <f>BY_Demands_Drivers!$F$20*$K43</f>
        <v>3.4823355344679037</v>
      </c>
      <c r="H123" s="92">
        <f>BY_Demands_Drivers!$G$20*$K43</f>
        <v>1.0513921966515132</v>
      </c>
    </row>
    <row r="124" spans="3:8">
      <c r="C124" s="112" t="str">
        <f t="shared" si="3"/>
        <v>\I:</v>
      </c>
      <c r="D124">
        <f>$J$4</f>
        <v>2011</v>
      </c>
      <c r="E124" t="s">
        <v>3</v>
      </c>
      <c r="F124" t="str">
        <f>BY_Demands_Drivers!$H$21</f>
        <v>ICDLA</v>
      </c>
      <c r="G124" s="92">
        <f>BY_Demands_Drivers!$F$21*$K4</f>
        <v>0</v>
      </c>
      <c r="H124" s="92">
        <f>BY_Demands_Drivers!$G$21*$K4</f>
        <v>0</v>
      </c>
    </row>
    <row r="125" spans="3:8">
      <c r="C125" s="112" t="str">
        <f t="shared" si="3"/>
        <v>\I:</v>
      </c>
      <c r="D125">
        <f>$J$5</f>
        <v>2012</v>
      </c>
      <c r="E125" t="s">
        <v>3</v>
      </c>
      <c r="F125" t="str">
        <f>$F$124</f>
        <v>ICDLA</v>
      </c>
      <c r="G125" s="92">
        <f>BY_Demands_Drivers!$F$21*$K5</f>
        <v>0</v>
      </c>
      <c r="H125" s="92">
        <f>BY_Demands_Drivers!$G$21*$K5</f>
        <v>0</v>
      </c>
    </row>
    <row r="126" spans="3:8">
      <c r="C126" s="112" t="str">
        <f t="shared" si="3"/>
        <v>\I:</v>
      </c>
      <c r="D126">
        <f>$J$6</f>
        <v>2013</v>
      </c>
      <c r="E126" t="s">
        <v>3</v>
      </c>
      <c r="F126" t="str">
        <f t="shared" ref="F126:F163" si="5">$F$124</f>
        <v>ICDLA</v>
      </c>
      <c r="G126" s="92">
        <f>BY_Demands_Drivers!$F$21*$K6</f>
        <v>0</v>
      </c>
      <c r="H126" s="92">
        <f>BY_Demands_Drivers!$G$21*$K6</f>
        <v>0</v>
      </c>
    </row>
    <row r="127" spans="3:8">
      <c r="C127" s="112" t="str">
        <f t="shared" si="3"/>
        <v>\I:</v>
      </c>
      <c r="D127">
        <f>$J$7</f>
        <v>2014</v>
      </c>
      <c r="E127" t="s">
        <v>3</v>
      </c>
      <c r="F127" t="str">
        <f t="shared" si="5"/>
        <v>ICDLA</v>
      </c>
      <c r="G127" s="92">
        <f>BY_Demands_Drivers!$F$21*$K7</f>
        <v>0</v>
      </c>
      <c r="H127" s="92">
        <f>BY_Demands_Drivers!$G$21*$K7</f>
        <v>0</v>
      </c>
    </row>
    <row r="128" spans="3:8">
      <c r="C128" s="112" t="str">
        <f t="shared" si="3"/>
        <v>Demand</v>
      </c>
      <c r="D128">
        <f>$J$8</f>
        <v>2015</v>
      </c>
      <c r="E128" t="s">
        <v>3</v>
      </c>
      <c r="F128" t="str">
        <f t="shared" si="5"/>
        <v>ICDLA</v>
      </c>
      <c r="G128" s="92">
        <f>BY_Demands_Drivers!$F$21*$K8</f>
        <v>1.6701792708015346</v>
      </c>
      <c r="H128" s="92">
        <f>BY_Demands_Drivers!$G$21*$K8</f>
        <v>0.50426314034042796</v>
      </c>
    </row>
    <row r="129" spans="3:8">
      <c r="C129" s="112" t="str">
        <f t="shared" si="3"/>
        <v>Demand</v>
      </c>
      <c r="D129">
        <f>$J$9</f>
        <v>2016</v>
      </c>
      <c r="E129" t="s">
        <v>3</v>
      </c>
      <c r="F129" t="str">
        <f t="shared" si="5"/>
        <v>ICDLA</v>
      </c>
      <c r="G129" s="92">
        <f>BY_Demands_Drivers!$F$21*$K9</f>
        <v>1.6715388810383753</v>
      </c>
      <c r="H129" s="92">
        <f>BY_Demands_Drivers!$G$21*$K9</f>
        <v>0.50467363599179549</v>
      </c>
    </row>
    <row r="130" spans="3:8">
      <c r="C130" s="112" t="str">
        <f t="shared" si="3"/>
        <v>Demand</v>
      </c>
      <c r="D130">
        <f>$J$10</f>
        <v>2017</v>
      </c>
      <c r="E130" t="s">
        <v>3</v>
      </c>
      <c r="F130" t="str">
        <f t="shared" si="5"/>
        <v>ICDLA</v>
      </c>
      <c r="G130" s="92">
        <f>BY_Demands_Drivers!$F$21*$K10</f>
        <v>1.6728984912752156</v>
      </c>
      <c r="H130" s="92">
        <f>BY_Demands_Drivers!$G$21*$K10</f>
        <v>0.50508413164316301</v>
      </c>
    </row>
    <row r="131" spans="3:8">
      <c r="C131" s="112" t="str">
        <f t="shared" si="3"/>
        <v>Demand</v>
      </c>
      <c r="D131">
        <f>$J$11</f>
        <v>2018</v>
      </c>
      <c r="E131" t="s">
        <v>3</v>
      </c>
      <c r="F131" t="str">
        <f t="shared" si="5"/>
        <v>ICDLA</v>
      </c>
      <c r="G131" s="92">
        <f>BY_Demands_Drivers!$F$21*$K11</f>
        <v>1.6742581015120563</v>
      </c>
      <c r="H131" s="92">
        <f>BY_Demands_Drivers!$G$21*$K11</f>
        <v>0.50549462729453054</v>
      </c>
    </row>
    <row r="132" spans="3:8">
      <c r="C132" s="112" t="str">
        <f t="shared" ref="C132:C195" si="6">IF(SUM(G132:H132)&gt;0,"Demand","\I:")</f>
        <v>Demand</v>
      </c>
      <c r="D132">
        <f>$J$12</f>
        <v>2019</v>
      </c>
      <c r="E132" t="s">
        <v>3</v>
      </c>
      <c r="F132" t="str">
        <f t="shared" si="5"/>
        <v>ICDLA</v>
      </c>
      <c r="G132" s="92">
        <f>BY_Demands_Drivers!$F$21*$K12</f>
        <v>1.6756177117488971</v>
      </c>
      <c r="H132" s="92">
        <f>BY_Demands_Drivers!$G$21*$K12</f>
        <v>0.50590512294589807</v>
      </c>
    </row>
    <row r="133" spans="3:8">
      <c r="C133" s="112" t="str">
        <f t="shared" si="6"/>
        <v>Demand</v>
      </c>
      <c r="D133">
        <f>$J$13</f>
        <v>2020</v>
      </c>
      <c r="E133" t="s">
        <v>3</v>
      </c>
      <c r="F133" t="str">
        <f t="shared" si="5"/>
        <v>ICDLA</v>
      </c>
      <c r="G133" s="92">
        <f>BY_Demands_Drivers!$F$21*$K13</f>
        <v>1.6769773219857376</v>
      </c>
      <c r="H133" s="92">
        <f>BY_Demands_Drivers!$G$21*$K13</f>
        <v>0.5063156185972657</v>
      </c>
    </row>
    <row r="134" spans="3:8">
      <c r="C134" s="112" t="str">
        <f t="shared" si="6"/>
        <v>Demand</v>
      </c>
      <c r="D134">
        <f>$J$14</f>
        <v>2021</v>
      </c>
      <c r="E134" t="s">
        <v>3</v>
      </c>
      <c r="F134" t="str">
        <f t="shared" si="5"/>
        <v>ICDLA</v>
      </c>
      <c r="G134" s="92">
        <f>BY_Demands_Drivers!$F$21*$K14</f>
        <v>1.682223498942454</v>
      </c>
      <c r="H134" s="92">
        <f>BY_Demands_Drivers!$G$21*$K14</f>
        <v>0.50789955255766372</v>
      </c>
    </row>
    <row r="135" spans="3:8">
      <c r="C135" s="112" t="str">
        <f t="shared" si="6"/>
        <v>Demand</v>
      </c>
      <c r="D135">
        <f>$J$15</f>
        <v>2022</v>
      </c>
      <c r="E135" t="s">
        <v>3</v>
      </c>
      <c r="F135" t="str">
        <f t="shared" si="5"/>
        <v>ICDLA</v>
      </c>
      <c r="G135" s="92">
        <f>BY_Demands_Drivers!$F$21*$K15</f>
        <v>1.6874696758991703</v>
      </c>
      <c r="H135" s="92">
        <f>BY_Demands_Drivers!$G$21*$K15</f>
        <v>0.50948348651806175</v>
      </c>
    </row>
    <row r="136" spans="3:8">
      <c r="C136" s="112" t="str">
        <f t="shared" si="6"/>
        <v>Demand</v>
      </c>
      <c r="D136">
        <f>$J$16</f>
        <v>2023</v>
      </c>
      <c r="E136" t="s">
        <v>3</v>
      </c>
      <c r="F136" t="str">
        <f t="shared" si="5"/>
        <v>ICDLA</v>
      </c>
      <c r="G136" s="92">
        <f>BY_Demands_Drivers!$F$21*$K16</f>
        <v>1.6927158528558865</v>
      </c>
      <c r="H136" s="92">
        <f>BY_Demands_Drivers!$G$21*$K16</f>
        <v>0.51106742047845977</v>
      </c>
    </row>
    <row r="137" spans="3:8">
      <c r="C137" s="112" t="str">
        <f t="shared" si="6"/>
        <v>Demand</v>
      </c>
      <c r="D137">
        <f>$J$17</f>
        <v>2024</v>
      </c>
      <c r="E137" t="s">
        <v>3</v>
      </c>
      <c r="F137" t="str">
        <f t="shared" si="5"/>
        <v>ICDLA</v>
      </c>
      <c r="G137" s="92">
        <f>BY_Demands_Drivers!$F$21*$K17</f>
        <v>1.6979620298126032</v>
      </c>
      <c r="H137" s="92">
        <f>BY_Demands_Drivers!$G$21*$K17</f>
        <v>0.5126513544388579</v>
      </c>
    </row>
    <row r="138" spans="3:8">
      <c r="C138" s="112" t="str">
        <f t="shared" si="6"/>
        <v>Demand</v>
      </c>
      <c r="D138">
        <f>$J$18</f>
        <v>2025</v>
      </c>
      <c r="E138" t="s">
        <v>3</v>
      </c>
      <c r="F138" t="str">
        <f t="shared" si="5"/>
        <v>ICDLA</v>
      </c>
      <c r="G138" s="92">
        <f>BY_Demands_Drivers!$F$21*$K18</f>
        <v>1.7032082067693197</v>
      </c>
      <c r="H138" s="92">
        <f>BY_Demands_Drivers!$G$21*$K18</f>
        <v>0.51423528839925592</v>
      </c>
    </row>
    <row r="139" spans="3:8">
      <c r="C139" s="112" t="str">
        <f t="shared" si="6"/>
        <v>Demand</v>
      </c>
      <c r="D139">
        <f>$J$19</f>
        <v>2026</v>
      </c>
      <c r="E139" t="s">
        <v>3</v>
      </c>
      <c r="F139" t="str">
        <f t="shared" si="5"/>
        <v>ICDLA</v>
      </c>
      <c r="G139" s="92">
        <f>BY_Demands_Drivers!$F$21*$K19</f>
        <v>1.7230550442007697</v>
      </c>
      <c r="H139" s="92">
        <f>BY_Demands_Drivers!$G$21*$K19</f>
        <v>0.52022747662956847</v>
      </c>
    </row>
    <row r="140" spans="3:8">
      <c r="C140" s="112" t="str">
        <f t="shared" si="6"/>
        <v>Demand</v>
      </c>
      <c r="D140">
        <f>$J$20</f>
        <v>2027</v>
      </c>
      <c r="E140" t="s">
        <v>3</v>
      </c>
      <c r="F140" t="str">
        <f t="shared" si="5"/>
        <v>ICDLA</v>
      </c>
      <c r="G140" s="92">
        <f>BY_Demands_Drivers!$F$21*$K20</f>
        <v>1.7429018816322199</v>
      </c>
      <c r="H140" s="92">
        <f>BY_Demands_Drivers!$G$21*$K20</f>
        <v>0.52621966485988103</v>
      </c>
    </row>
    <row r="141" spans="3:8">
      <c r="C141" s="112" t="str">
        <f t="shared" si="6"/>
        <v>Demand</v>
      </c>
      <c r="D141">
        <f>$J$21</f>
        <v>2028</v>
      </c>
      <c r="E141" t="s">
        <v>3</v>
      </c>
      <c r="F141" t="str">
        <f t="shared" si="5"/>
        <v>ICDLA</v>
      </c>
      <c r="G141" s="92">
        <f>BY_Demands_Drivers!$F$21*$K21</f>
        <v>1.7627487190636701</v>
      </c>
      <c r="H141" s="92">
        <f>BY_Demands_Drivers!$G$21*$K21</f>
        <v>0.5322118530901937</v>
      </c>
    </row>
    <row r="142" spans="3:8">
      <c r="C142" s="112" t="str">
        <f t="shared" si="6"/>
        <v>Demand</v>
      </c>
      <c r="D142">
        <f>$J$22</f>
        <v>2029</v>
      </c>
      <c r="E142" t="s">
        <v>3</v>
      </c>
      <c r="F142" t="str">
        <f t="shared" si="5"/>
        <v>ICDLA</v>
      </c>
      <c r="G142" s="92">
        <f>BY_Demands_Drivers!$F$21*$K22</f>
        <v>1.7825955564951204</v>
      </c>
      <c r="H142" s="92">
        <f>BY_Demands_Drivers!$G$21*$K22</f>
        <v>0.53820404132050625</v>
      </c>
    </row>
    <row r="143" spans="3:8">
      <c r="C143" s="112" t="str">
        <f t="shared" si="6"/>
        <v>Demand</v>
      </c>
      <c r="D143">
        <f>$J$23</f>
        <v>2030</v>
      </c>
      <c r="E143" t="s">
        <v>3</v>
      </c>
      <c r="F143" t="str">
        <f t="shared" si="5"/>
        <v>ICDLA</v>
      </c>
      <c r="G143" s="92">
        <f>BY_Demands_Drivers!$F$21*$K23</f>
        <v>1.8024423939265701</v>
      </c>
      <c r="H143" s="92">
        <f>BY_Demands_Drivers!$G$21*$K23</f>
        <v>0.5441962295508187</v>
      </c>
    </row>
    <row r="144" spans="3:8">
      <c r="C144" s="112" t="str">
        <f t="shared" si="6"/>
        <v>Demand</v>
      </c>
      <c r="D144">
        <f>$J$24</f>
        <v>2031</v>
      </c>
      <c r="E144" t="s">
        <v>3</v>
      </c>
      <c r="F144" t="str">
        <f t="shared" si="5"/>
        <v>ICDLA</v>
      </c>
      <c r="G144" s="92">
        <f>BY_Demands_Drivers!$F$21*$K24</f>
        <v>1.8226161715063558</v>
      </c>
      <c r="H144" s="92">
        <f>BY_Demands_Drivers!$G$21*$K24</f>
        <v>0.55028712806258751</v>
      </c>
    </row>
    <row r="145" spans="3:8">
      <c r="C145" s="112" t="str">
        <f t="shared" si="6"/>
        <v>Demand</v>
      </c>
      <c r="D145">
        <f>$J$25</f>
        <v>2032</v>
      </c>
      <c r="E145" t="s">
        <v>3</v>
      </c>
      <c r="F145" t="str">
        <f t="shared" si="5"/>
        <v>ICDLA</v>
      </c>
      <c r="G145" s="92">
        <f>BY_Demands_Drivers!$F$21*$K25</f>
        <v>1.8427899490861415</v>
      </c>
      <c r="H145" s="92">
        <f>BY_Demands_Drivers!$G$21*$K25</f>
        <v>0.5563780265743562</v>
      </c>
    </row>
    <row r="146" spans="3:8">
      <c r="C146" s="112" t="str">
        <f t="shared" si="6"/>
        <v>Demand</v>
      </c>
      <c r="D146">
        <f>$J$26</f>
        <v>2033</v>
      </c>
      <c r="E146" t="s">
        <v>3</v>
      </c>
      <c r="F146" t="str">
        <f t="shared" si="5"/>
        <v>ICDLA</v>
      </c>
      <c r="G146" s="92">
        <f>BY_Demands_Drivers!$F$21*$K26</f>
        <v>1.8629637266659271</v>
      </c>
      <c r="H146" s="92">
        <f>BY_Demands_Drivers!$G$21*$K26</f>
        <v>0.56246892508612489</v>
      </c>
    </row>
    <row r="147" spans="3:8">
      <c r="C147" s="112" t="str">
        <f t="shared" si="6"/>
        <v>Demand</v>
      </c>
      <c r="D147">
        <f>$J$27</f>
        <v>2034</v>
      </c>
      <c r="E147" t="s">
        <v>3</v>
      </c>
      <c r="F147" t="str">
        <f t="shared" si="5"/>
        <v>ICDLA</v>
      </c>
      <c r="G147" s="92">
        <f>BY_Demands_Drivers!$F$21*$K27</f>
        <v>1.8831375042457128</v>
      </c>
      <c r="H147" s="92">
        <f>BY_Demands_Drivers!$G$21*$K27</f>
        <v>0.5685598235978937</v>
      </c>
    </row>
    <row r="148" spans="3:8">
      <c r="C148" s="112" t="str">
        <f t="shared" si="6"/>
        <v>Demand</v>
      </c>
      <c r="D148">
        <f>$J$28</f>
        <v>2035</v>
      </c>
      <c r="E148" t="s">
        <v>3</v>
      </c>
      <c r="F148" t="str">
        <f t="shared" si="5"/>
        <v>ICDLA</v>
      </c>
      <c r="G148" s="92">
        <f>BY_Demands_Drivers!$F$21*$K28</f>
        <v>1.9033112818254996</v>
      </c>
      <c r="H148" s="92">
        <f>BY_Demands_Drivers!$G$21*$K28</f>
        <v>0.57465072210966273</v>
      </c>
    </row>
    <row r="149" spans="3:8">
      <c r="C149" s="112" t="str">
        <f t="shared" si="6"/>
        <v>Demand</v>
      </c>
      <c r="D149">
        <f>$J$29</f>
        <v>2036</v>
      </c>
      <c r="E149" t="s">
        <v>3</v>
      </c>
      <c r="F149" t="str">
        <f t="shared" si="5"/>
        <v>ICDLA</v>
      </c>
      <c r="G149" s="92">
        <f>BY_Demands_Drivers!$F$21*$K29</f>
        <v>1.9239695559452976</v>
      </c>
      <c r="H149" s="92">
        <f>BY_Demands_Drivers!$G$21*$K29</f>
        <v>0.58088790057533934</v>
      </c>
    </row>
    <row r="150" spans="3:8">
      <c r="C150" s="112" t="str">
        <f t="shared" si="6"/>
        <v>Demand</v>
      </c>
      <c r="D150">
        <f>$J$30</f>
        <v>2037</v>
      </c>
      <c r="E150" t="s">
        <v>3</v>
      </c>
      <c r="F150" t="str">
        <f t="shared" si="5"/>
        <v>ICDLA</v>
      </c>
      <c r="G150" s="92">
        <f>BY_Demands_Drivers!$F$21*$K30</f>
        <v>1.9446278300650959</v>
      </c>
      <c r="H150" s="92">
        <f>BY_Demands_Drivers!$G$21*$K30</f>
        <v>0.58712507904101596</v>
      </c>
    </row>
    <row r="151" spans="3:8">
      <c r="C151" s="112" t="str">
        <f t="shared" si="6"/>
        <v>Demand</v>
      </c>
      <c r="D151">
        <f>$J$31</f>
        <v>2038</v>
      </c>
      <c r="E151" t="s">
        <v>3</v>
      </c>
      <c r="F151" t="str">
        <f t="shared" si="5"/>
        <v>ICDLA</v>
      </c>
      <c r="G151" s="92">
        <f>BY_Demands_Drivers!$F$21*$K31</f>
        <v>1.9652861041848941</v>
      </c>
      <c r="H151" s="92">
        <f>BY_Demands_Drivers!$G$21*$K31</f>
        <v>0.59336225750669258</v>
      </c>
    </row>
    <row r="152" spans="3:8">
      <c r="C152" s="112" t="str">
        <f t="shared" si="6"/>
        <v>Demand</v>
      </c>
      <c r="D152">
        <f>$J$32</f>
        <v>2039</v>
      </c>
      <c r="E152" t="s">
        <v>3</v>
      </c>
      <c r="F152" t="str">
        <f t="shared" si="5"/>
        <v>ICDLA</v>
      </c>
      <c r="G152" s="92">
        <f>BY_Demands_Drivers!$F$21*$K32</f>
        <v>1.9859443783046919</v>
      </c>
      <c r="H152" s="92">
        <f>BY_Demands_Drivers!$G$21*$K32</f>
        <v>0.59959943597236909</v>
      </c>
    </row>
    <row r="153" spans="3:8">
      <c r="C153" s="112" t="str">
        <f t="shared" si="6"/>
        <v>Demand</v>
      </c>
      <c r="D153">
        <f>$J$33</f>
        <v>2040</v>
      </c>
      <c r="E153" t="s">
        <v>3</v>
      </c>
      <c r="F153" t="str">
        <f t="shared" si="5"/>
        <v>ICDLA</v>
      </c>
      <c r="G153" s="92">
        <f>BY_Demands_Drivers!$F$21*$K33</f>
        <v>2.00660265242449</v>
      </c>
      <c r="H153" s="92">
        <f>BY_Demands_Drivers!$G$21*$K33</f>
        <v>0.60583661443804571</v>
      </c>
    </row>
    <row r="154" spans="3:8">
      <c r="C154" s="112" t="str">
        <f t="shared" si="6"/>
        <v>Demand</v>
      </c>
      <c r="D154">
        <f>$J$34</f>
        <v>2041</v>
      </c>
      <c r="E154" t="s">
        <v>3</v>
      </c>
      <c r="F154" t="str">
        <f t="shared" si="5"/>
        <v>ICDLA</v>
      </c>
      <c r="G154" s="92">
        <f>BY_Demands_Drivers!$F$21*$K34</f>
        <v>2.0382062895027473</v>
      </c>
      <c r="H154" s="92">
        <f>BY_Demands_Drivers!$G$21*$K34</f>
        <v>0.61537843402464187</v>
      </c>
    </row>
    <row r="155" spans="3:8">
      <c r="C155" s="112" t="str">
        <f t="shared" si="6"/>
        <v>Demand</v>
      </c>
      <c r="D155">
        <f>$J$35</f>
        <v>2042</v>
      </c>
      <c r="E155" t="s">
        <v>3</v>
      </c>
      <c r="F155" t="str">
        <f t="shared" si="5"/>
        <v>ICDLA</v>
      </c>
      <c r="G155" s="92">
        <f>BY_Demands_Drivers!$F$21*$K35</f>
        <v>2.0698099265810042</v>
      </c>
      <c r="H155" s="92">
        <f>BY_Demands_Drivers!$G$21*$K35</f>
        <v>0.62492025361123815</v>
      </c>
    </row>
    <row r="156" spans="3:8">
      <c r="C156" s="112" t="str">
        <f t="shared" si="6"/>
        <v>Demand</v>
      </c>
      <c r="D156">
        <f>$J$36</f>
        <v>2043</v>
      </c>
      <c r="E156" t="s">
        <v>3</v>
      </c>
      <c r="F156" t="str">
        <f t="shared" si="5"/>
        <v>ICDLA</v>
      </c>
      <c r="G156" s="92">
        <f>BY_Demands_Drivers!$F$21*$K36</f>
        <v>2.1014135636592606</v>
      </c>
      <c r="H156" s="92">
        <f>BY_Demands_Drivers!$G$21*$K36</f>
        <v>0.63446207319783421</v>
      </c>
    </row>
    <row r="157" spans="3:8">
      <c r="C157" s="112" t="str">
        <f t="shared" si="6"/>
        <v>Demand</v>
      </c>
      <c r="D157">
        <f>$J$37</f>
        <v>2044</v>
      </c>
      <c r="E157" t="s">
        <v>3</v>
      </c>
      <c r="F157" t="str">
        <f t="shared" si="5"/>
        <v>ICDLA</v>
      </c>
      <c r="G157" s="92">
        <f>BY_Demands_Drivers!$F$21*$K37</f>
        <v>2.1330172007375179</v>
      </c>
      <c r="H157" s="92">
        <f>BY_Demands_Drivers!$G$21*$K37</f>
        <v>0.64400389278443049</v>
      </c>
    </row>
    <row r="158" spans="3:8">
      <c r="C158" s="112" t="str">
        <f t="shared" si="6"/>
        <v>Demand</v>
      </c>
      <c r="D158">
        <f>$J$38</f>
        <v>2045</v>
      </c>
      <c r="E158" t="s">
        <v>3</v>
      </c>
      <c r="F158" t="str">
        <f t="shared" si="5"/>
        <v>ICDLA</v>
      </c>
      <c r="G158" s="92">
        <f>BY_Demands_Drivers!$F$21*$K38</f>
        <v>2.1646208378157747</v>
      </c>
      <c r="H158" s="92">
        <f>BY_Demands_Drivers!$G$21*$K38</f>
        <v>0.65354571237102665</v>
      </c>
    </row>
    <row r="159" spans="3:8">
      <c r="C159" s="112" t="str">
        <f t="shared" si="6"/>
        <v>Demand</v>
      </c>
      <c r="D159">
        <f>$J$39</f>
        <v>2046</v>
      </c>
      <c r="E159" t="s">
        <v>3</v>
      </c>
      <c r="F159" t="str">
        <f t="shared" si="5"/>
        <v>ICDLA</v>
      </c>
      <c r="G159" s="92">
        <f>BY_Demands_Drivers!$F$21*$K39</f>
        <v>2.2068515329431904</v>
      </c>
      <c r="H159" s="92">
        <f>BY_Demands_Drivers!$G$21*$K39</f>
        <v>0.66629606996197555</v>
      </c>
    </row>
    <row r="160" spans="3:8">
      <c r="C160" s="112" t="str">
        <f t="shared" si="6"/>
        <v>Demand</v>
      </c>
      <c r="D160">
        <f>$J$40</f>
        <v>2047</v>
      </c>
      <c r="E160" t="s">
        <v>3</v>
      </c>
      <c r="F160" t="str">
        <f t="shared" si="5"/>
        <v>ICDLA</v>
      </c>
      <c r="G160" s="92">
        <f>BY_Demands_Drivers!$F$21*$K40</f>
        <v>2.249082228070606</v>
      </c>
      <c r="H160" s="92">
        <f>BY_Demands_Drivers!$G$21*$K40</f>
        <v>0.67904642755292444</v>
      </c>
    </row>
    <row r="161" spans="3:8">
      <c r="C161" s="112" t="str">
        <f t="shared" si="6"/>
        <v>Demand</v>
      </c>
      <c r="D161">
        <f>$J$41</f>
        <v>2048</v>
      </c>
      <c r="E161" t="s">
        <v>3</v>
      </c>
      <c r="F161" t="str">
        <f t="shared" si="5"/>
        <v>ICDLA</v>
      </c>
      <c r="G161" s="92">
        <f>BY_Demands_Drivers!$F$21*$K41</f>
        <v>2.2913129231980216</v>
      </c>
      <c r="H161" s="92">
        <f>BY_Demands_Drivers!$G$21*$K41</f>
        <v>0.69179678514387333</v>
      </c>
    </row>
    <row r="162" spans="3:8">
      <c r="C162" s="112" t="str">
        <f t="shared" si="6"/>
        <v>Demand</v>
      </c>
      <c r="D162">
        <f>$J$42</f>
        <v>2049</v>
      </c>
      <c r="E162" t="s">
        <v>3</v>
      </c>
      <c r="F162" t="str">
        <f t="shared" si="5"/>
        <v>ICDLA</v>
      </c>
      <c r="G162" s="92">
        <f>BY_Demands_Drivers!$F$21*$K42</f>
        <v>2.3335436183254377</v>
      </c>
      <c r="H162" s="92">
        <f>BY_Demands_Drivers!$G$21*$K42</f>
        <v>0.70454714273482233</v>
      </c>
    </row>
    <row r="163" spans="3:8">
      <c r="C163" s="112" t="str">
        <f t="shared" si="6"/>
        <v>Demand</v>
      </c>
      <c r="D163" s="16">
        <f>$J$43</f>
        <v>2050</v>
      </c>
      <c r="E163" s="16" t="s">
        <v>3</v>
      </c>
      <c r="F163" t="str">
        <f t="shared" si="5"/>
        <v>ICDLA</v>
      </c>
      <c r="G163" s="92">
        <f>BY_Demands_Drivers!$F$21*$K43</f>
        <v>2.3757743134528533</v>
      </c>
      <c r="H163" s="92">
        <f>BY_Demands_Drivers!$G$21*$K43</f>
        <v>0.71729750032577122</v>
      </c>
    </row>
    <row r="164" spans="3:8">
      <c r="C164" s="112" t="str">
        <f t="shared" si="6"/>
        <v>\I:</v>
      </c>
      <c r="D164">
        <f>$J$4</f>
        <v>2011</v>
      </c>
      <c r="E164" t="s">
        <v>3</v>
      </c>
      <c r="F164" t="str">
        <f>BY_Demands_Drivers!$H$22</f>
        <v>ICDEM</v>
      </c>
      <c r="G164" s="92">
        <f>BY_Demands_Drivers!$F$22*$K4</f>
        <v>0</v>
      </c>
      <c r="H164" s="92">
        <f>BY_Demands_Drivers!$G$22*$K4</f>
        <v>0</v>
      </c>
    </row>
    <row r="165" spans="3:8">
      <c r="C165" s="112" t="str">
        <f t="shared" si="6"/>
        <v>\I:</v>
      </c>
      <c r="D165">
        <f>$J$5</f>
        <v>2012</v>
      </c>
      <c r="E165" t="s">
        <v>3</v>
      </c>
      <c r="F165" t="str">
        <f>$F$164</f>
        <v>ICDEM</v>
      </c>
      <c r="G165" s="92">
        <f>BY_Demands_Drivers!$F$22*$K5</f>
        <v>0</v>
      </c>
      <c r="H165" s="92">
        <f>BY_Demands_Drivers!$G$22*$K5</f>
        <v>0</v>
      </c>
    </row>
    <row r="166" spans="3:8">
      <c r="C166" s="112" t="str">
        <f t="shared" si="6"/>
        <v>\I:</v>
      </c>
      <c r="D166">
        <f>$J$6</f>
        <v>2013</v>
      </c>
      <c r="E166" t="s">
        <v>3</v>
      </c>
      <c r="F166" t="str">
        <f t="shared" ref="F166:F203" si="7">$F$164</f>
        <v>ICDEM</v>
      </c>
      <c r="G166" s="92">
        <f>BY_Demands_Drivers!$F$22*$K6</f>
        <v>0</v>
      </c>
      <c r="H166" s="92">
        <f>BY_Demands_Drivers!$G$22*$K6</f>
        <v>0</v>
      </c>
    </row>
    <row r="167" spans="3:8">
      <c r="C167" s="112" t="str">
        <f t="shared" si="6"/>
        <v>\I:</v>
      </c>
      <c r="D167">
        <f>$J$7</f>
        <v>2014</v>
      </c>
      <c r="E167" t="s">
        <v>3</v>
      </c>
      <c r="F167" t="str">
        <f t="shared" si="7"/>
        <v>ICDEM</v>
      </c>
      <c r="G167" s="92">
        <f>BY_Demands_Drivers!$F$22*$K7</f>
        <v>0</v>
      </c>
      <c r="H167" s="92">
        <f>BY_Demands_Drivers!$G$22*$K7</f>
        <v>0</v>
      </c>
    </row>
    <row r="168" spans="3:8">
      <c r="C168" s="112" t="str">
        <f t="shared" si="6"/>
        <v>Demand</v>
      </c>
      <c r="D168">
        <f>$J$8</f>
        <v>2015</v>
      </c>
      <c r="E168" t="s">
        <v>3</v>
      </c>
      <c r="F168" t="str">
        <f t="shared" si="7"/>
        <v>ICDEM</v>
      </c>
      <c r="G168" s="92">
        <f>BY_Demands_Drivers!$F$22*$K8</f>
        <v>20.060626302623838</v>
      </c>
      <c r="H168" s="92">
        <f>BY_Demands_Drivers!$G$22*$K8</f>
        <v>6.056735701013845</v>
      </c>
    </row>
    <row r="169" spans="3:8">
      <c r="C169" s="112" t="str">
        <f t="shared" si="6"/>
        <v>Demand</v>
      </c>
      <c r="D169">
        <f>$J$9</f>
        <v>2016</v>
      </c>
      <c r="E169" t="s">
        <v>3</v>
      </c>
      <c r="F169" t="str">
        <f t="shared" si="7"/>
        <v>ICDEM</v>
      </c>
      <c r="G169" s="92">
        <f>BY_Demands_Drivers!$F$22*$K9</f>
        <v>20.076956665091689</v>
      </c>
      <c r="H169" s="92">
        <f>BY_Demands_Drivers!$G$22*$K9</f>
        <v>6.0616661896176129</v>
      </c>
    </row>
    <row r="170" spans="3:8">
      <c r="C170" s="112" t="str">
        <f t="shared" si="6"/>
        <v>Demand</v>
      </c>
      <c r="D170">
        <f>$J$10</f>
        <v>2017</v>
      </c>
      <c r="E170" t="s">
        <v>3</v>
      </c>
      <c r="F170" t="str">
        <f t="shared" si="7"/>
        <v>ICDEM</v>
      </c>
      <c r="G170" s="92">
        <f>BY_Demands_Drivers!$F$22*$K10</f>
        <v>20.093287027559541</v>
      </c>
      <c r="H170" s="92">
        <f>BY_Demands_Drivers!$G$22*$K10</f>
        <v>6.06659667822138</v>
      </c>
    </row>
    <row r="171" spans="3:8">
      <c r="C171" s="112" t="str">
        <f t="shared" si="6"/>
        <v>Demand</v>
      </c>
      <c r="D171">
        <f>$J$11</f>
        <v>2018</v>
      </c>
      <c r="E171" t="s">
        <v>3</v>
      </c>
      <c r="F171" t="str">
        <f t="shared" si="7"/>
        <v>ICDEM</v>
      </c>
      <c r="G171" s="92">
        <f>BY_Demands_Drivers!$F$22*$K11</f>
        <v>20.109617390027392</v>
      </c>
      <c r="H171" s="92">
        <f>BY_Demands_Drivers!$G$22*$K11</f>
        <v>6.071527166825148</v>
      </c>
    </row>
    <row r="172" spans="3:8">
      <c r="C172" s="112" t="str">
        <f t="shared" si="6"/>
        <v>Demand</v>
      </c>
      <c r="D172">
        <f>$J$12</f>
        <v>2019</v>
      </c>
      <c r="E172" t="s">
        <v>3</v>
      </c>
      <c r="F172" t="str">
        <f t="shared" si="7"/>
        <v>ICDEM</v>
      </c>
      <c r="G172" s="92">
        <f>BY_Demands_Drivers!$F$22*$K12</f>
        <v>20.125947752495243</v>
      </c>
      <c r="H172" s="92">
        <f>BY_Demands_Drivers!$G$22*$K12</f>
        <v>6.076457655428916</v>
      </c>
    </row>
    <row r="173" spans="3:8">
      <c r="C173" s="112" t="str">
        <f t="shared" si="6"/>
        <v>Demand</v>
      </c>
      <c r="D173">
        <f>$J$13</f>
        <v>2020</v>
      </c>
      <c r="E173" t="s">
        <v>3</v>
      </c>
      <c r="F173" t="str">
        <f t="shared" si="7"/>
        <v>ICDEM</v>
      </c>
      <c r="G173" s="92">
        <f>BY_Demands_Drivers!$F$22*$K13</f>
        <v>20.142278114963098</v>
      </c>
      <c r="H173" s="92">
        <f>BY_Demands_Drivers!$G$22*$K13</f>
        <v>6.0813881440326849</v>
      </c>
    </row>
    <row r="174" spans="3:8">
      <c r="C174" s="112" t="str">
        <f t="shared" si="6"/>
        <v>Demand</v>
      </c>
      <c r="D174">
        <f>$J$14</f>
        <v>2021</v>
      </c>
      <c r="E174" t="s">
        <v>3</v>
      </c>
      <c r="F174" t="str">
        <f t="shared" si="7"/>
        <v>ICDEM</v>
      </c>
      <c r="G174" s="92">
        <f>BY_Demands_Drivers!$F$22*$K14</f>
        <v>20.205290270176601</v>
      </c>
      <c r="H174" s="92">
        <f>BY_Demands_Drivers!$G$22*$K14</f>
        <v>6.1004128725891169</v>
      </c>
    </row>
    <row r="175" spans="3:8">
      <c r="C175" s="112" t="str">
        <f t="shared" si="6"/>
        <v>Demand</v>
      </c>
      <c r="D175">
        <f>$J$15</f>
        <v>2022</v>
      </c>
      <c r="E175" t="s">
        <v>3</v>
      </c>
      <c r="F175" t="str">
        <f t="shared" si="7"/>
        <v>ICDEM</v>
      </c>
      <c r="G175" s="92">
        <f>BY_Demands_Drivers!$F$22*$K15</f>
        <v>20.268302425390104</v>
      </c>
      <c r="H175" s="92">
        <f>BY_Demands_Drivers!$G$22*$K15</f>
        <v>6.1194376011455498</v>
      </c>
    </row>
    <row r="176" spans="3:8">
      <c r="C176" s="112" t="str">
        <f t="shared" si="6"/>
        <v>Demand</v>
      </c>
      <c r="D176">
        <f>$J$16</f>
        <v>2023</v>
      </c>
      <c r="E176" t="s">
        <v>3</v>
      </c>
      <c r="F176" t="str">
        <f t="shared" si="7"/>
        <v>ICDEM</v>
      </c>
      <c r="G176" s="92">
        <f>BY_Demands_Drivers!$F$22*$K16</f>
        <v>20.331314580603607</v>
      </c>
      <c r="H176" s="92">
        <f>BY_Demands_Drivers!$G$22*$K16</f>
        <v>6.1384623297019827</v>
      </c>
    </row>
    <row r="177" spans="3:8">
      <c r="C177" s="112" t="str">
        <f t="shared" si="6"/>
        <v>Demand</v>
      </c>
      <c r="D177">
        <f>$J$17</f>
        <v>2024</v>
      </c>
      <c r="E177" t="s">
        <v>3</v>
      </c>
      <c r="F177" t="str">
        <f t="shared" si="7"/>
        <v>ICDEM</v>
      </c>
      <c r="G177" s="92">
        <f>BY_Demands_Drivers!$F$22*$K17</f>
        <v>20.394326735817117</v>
      </c>
      <c r="H177" s="92">
        <f>BY_Demands_Drivers!$G$22*$K17</f>
        <v>6.1574870582584165</v>
      </c>
    </row>
    <row r="178" spans="3:8">
      <c r="C178" s="112" t="str">
        <f t="shared" si="6"/>
        <v>Demand</v>
      </c>
      <c r="D178">
        <f>$J$18</f>
        <v>2025</v>
      </c>
      <c r="E178" t="s">
        <v>3</v>
      </c>
      <c r="F178" t="str">
        <f t="shared" si="7"/>
        <v>ICDEM</v>
      </c>
      <c r="G178" s="92">
        <f>BY_Demands_Drivers!$F$22*$K18</f>
        <v>20.45733889103062</v>
      </c>
      <c r="H178" s="92">
        <f>BY_Demands_Drivers!$G$22*$K18</f>
        <v>6.1765117868148494</v>
      </c>
    </row>
    <row r="179" spans="3:8">
      <c r="C179" s="112" t="str">
        <f t="shared" si="6"/>
        <v>Demand</v>
      </c>
      <c r="D179">
        <f>$J$19</f>
        <v>2026</v>
      </c>
      <c r="E179" t="s">
        <v>3</v>
      </c>
      <c r="F179" t="str">
        <f t="shared" si="7"/>
        <v>ICDEM</v>
      </c>
      <c r="G179" s="92">
        <f>BY_Demands_Drivers!$F$22*$K19</f>
        <v>20.695720480337602</v>
      </c>
      <c r="H179" s="92">
        <f>BY_Demands_Drivers!$G$22*$K19</f>
        <v>6.2484843294782451</v>
      </c>
    </row>
    <row r="180" spans="3:8">
      <c r="C180" s="112" t="str">
        <f t="shared" si="6"/>
        <v>Demand</v>
      </c>
      <c r="D180">
        <f>$J$20</f>
        <v>2027</v>
      </c>
      <c r="E180" t="s">
        <v>3</v>
      </c>
      <c r="F180" t="str">
        <f t="shared" si="7"/>
        <v>ICDEM</v>
      </c>
      <c r="G180" s="92">
        <f>BY_Demands_Drivers!$F$22*$K20</f>
        <v>20.934102069644588</v>
      </c>
      <c r="H180" s="92">
        <f>BY_Demands_Drivers!$G$22*$K20</f>
        <v>6.3204568721416399</v>
      </c>
    </row>
    <row r="181" spans="3:8">
      <c r="C181" s="112" t="str">
        <f t="shared" si="6"/>
        <v>Demand</v>
      </c>
      <c r="D181">
        <f>$J$21</f>
        <v>2028</v>
      </c>
      <c r="E181" t="s">
        <v>3</v>
      </c>
      <c r="F181" t="str">
        <f t="shared" si="7"/>
        <v>ICDEM</v>
      </c>
      <c r="G181" s="92">
        <f>BY_Demands_Drivers!$F$22*$K21</f>
        <v>21.17248365895157</v>
      </c>
      <c r="H181" s="92">
        <f>BY_Demands_Drivers!$G$22*$K21</f>
        <v>6.3924294148050356</v>
      </c>
    </row>
    <row r="182" spans="3:8">
      <c r="C182" s="112" t="str">
        <f t="shared" si="6"/>
        <v>Demand</v>
      </c>
      <c r="D182">
        <f>$J$22</f>
        <v>2029</v>
      </c>
      <c r="E182" t="s">
        <v>3</v>
      </c>
      <c r="F182" t="str">
        <f t="shared" si="7"/>
        <v>ICDEM</v>
      </c>
      <c r="G182" s="92">
        <f>BY_Demands_Drivers!$F$22*$K22</f>
        <v>21.410865248258553</v>
      </c>
      <c r="H182" s="92">
        <f>BY_Demands_Drivers!$G$22*$K22</f>
        <v>6.4644019574684313</v>
      </c>
    </row>
    <row r="183" spans="3:8">
      <c r="C183" s="112" t="str">
        <f t="shared" si="6"/>
        <v>Demand</v>
      </c>
      <c r="D183">
        <f>$J$23</f>
        <v>2030</v>
      </c>
      <c r="E183" t="s">
        <v>3</v>
      </c>
      <c r="F183" t="str">
        <f t="shared" si="7"/>
        <v>ICDEM</v>
      </c>
      <c r="G183" s="92">
        <f>BY_Demands_Drivers!$F$22*$K23</f>
        <v>21.649246837565531</v>
      </c>
      <c r="H183" s="92">
        <f>BY_Demands_Drivers!$G$22*$K23</f>
        <v>6.5363745001318252</v>
      </c>
    </row>
    <row r="184" spans="3:8">
      <c r="C184" s="112" t="str">
        <f t="shared" si="6"/>
        <v>Demand</v>
      </c>
      <c r="D184">
        <f>$J$24</f>
        <v>2031</v>
      </c>
      <c r="E184" t="s">
        <v>3</v>
      </c>
      <c r="F184" t="str">
        <f t="shared" si="7"/>
        <v>ICDEM</v>
      </c>
      <c r="G184" s="92">
        <f>BY_Demands_Drivers!$F$22*$K24</f>
        <v>21.891555325172444</v>
      </c>
      <c r="H184" s="92">
        <f>BY_Demands_Drivers!$G$22*$K24</f>
        <v>6.6095326580780451</v>
      </c>
    </row>
    <row r="185" spans="3:8">
      <c r="C185" s="112" t="str">
        <f t="shared" si="6"/>
        <v>Demand</v>
      </c>
      <c r="D185">
        <f>$J$25</f>
        <v>2032</v>
      </c>
      <c r="E185" t="s">
        <v>3</v>
      </c>
      <c r="F185" t="str">
        <f t="shared" si="7"/>
        <v>ICDEM</v>
      </c>
      <c r="G185" s="92">
        <f>BY_Demands_Drivers!$F$22*$K25</f>
        <v>22.133863812779353</v>
      </c>
      <c r="H185" s="92">
        <f>BY_Demands_Drivers!$G$22*$K25</f>
        <v>6.6826908160242651</v>
      </c>
    </row>
    <row r="186" spans="3:8">
      <c r="C186" s="112" t="str">
        <f t="shared" si="6"/>
        <v>Demand</v>
      </c>
      <c r="D186">
        <f>$J$26</f>
        <v>2033</v>
      </c>
      <c r="E186" t="s">
        <v>3</v>
      </c>
      <c r="F186" t="str">
        <f t="shared" si="7"/>
        <v>ICDEM</v>
      </c>
      <c r="G186" s="92">
        <f>BY_Demands_Drivers!$F$22*$K26</f>
        <v>22.376172300386262</v>
      </c>
      <c r="H186" s="92">
        <f>BY_Demands_Drivers!$G$22*$K26</f>
        <v>6.7558489739704841</v>
      </c>
    </row>
    <row r="187" spans="3:8">
      <c r="C187" s="112" t="str">
        <f t="shared" si="6"/>
        <v>Demand</v>
      </c>
      <c r="D187">
        <f>$J$27</f>
        <v>2034</v>
      </c>
      <c r="E187" t="s">
        <v>3</v>
      </c>
      <c r="F187" t="str">
        <f t="shared" si="7"/>
        <v>ICDEM</v>
      </c>
      <c r="G187" s="92">
        <f>BY_Demands_Drivers!$F$22*$K27</f>
        <v>22.618480787993175</v>
      </c>
      <c r="H187" s="92">
        <f>BY_Demands_Drivers!$G$22*$K27</f>
        <v>6.8290071319167041</v>
      </c>
    </row>
    <row r="188" spans="3:8">
      <c r="C188" s="112" t="str">
        <f t="shared" si="6"/>
        <v>Demand</v>
      </c>
      <c r="D188">
        <f>$J$28</f>
        <v>2035</v>
      </c>
      <c r="E188" t="s">
        <v>3</v>
      </c>
      <c r="F188" t="str">
        <f t="shared" si="7"/>
        <v>ICDEM</v>
      </c>
      <c r="G188" s="92">
        <f>BY_Demands_Drivers!$F$22*$K28</f>
        <v>22.860789275600094</v>
      </c>
      <c r="H188" s="92">
        <f>BY_Demands_Drivers!$G$22*$K28</f>
        <v>6.9021652898629275</v>
      </c>
    </row>
    <row r="189" spans="3:8">
      <c r="C189" s="112" t="str">
        <f t="shared" si="6"/>
        <v>Demand</v>
      </c>
      <c r="D189">
        <f>$J$29</f>
        <v>2036</v>
      </c>
      <c r="E189" t="s">
        <v>3</v>
      </c>
      <c r="F189" t="str">
        <f t="shared" si="7"/>
        <v>ICDEM</v>
      </c>
      <c r="G189" s="92">
        <f>BY_Demands_Drivers!$F$22*$K29</f>
        <v>23.108917081051516</v>
      </c>
      <c r="H189" s="92">
        <f>BY_Demands_Drivers!$G$22*$K29</f>
        <v>6.9770804253637202</v>
      </c>
    </row>
    <row r="190" spans="3:8">
      <c r="C190" s="112" t="str">
        <f t="shared" si="6"/>
        <v>Demand</v>
      </c>
      <c r="D190">
        <f>$J$30</f>
        <v>2037</v>
      </c>
      <c r="E190" t="s">
        <v>3</v>
      </c>
      <c r="F190" t="str">
        <f t="shared" si="7"/>
        <v>ICDEM</v>
      </c>
      <c r="G190" s="92">
        <f>BY_Demands_Drivers!$F$22*$K30</f>
        <v>23.357044886502933</v>
      </c>
      <c r="H190" s="92">
        <f>BY_Demands_Drivers!$G$22*$K30</f>
        <v>7.0519955608645128</v>
      </c>
    </row>
    <row r="191" spans="3:8">
      <c r="C191" s="112" t="str">
        <f t="shared" si="6"/>
        <v>Demand</v>
      </c>
      <c r="D191">
        <f>$J$31</f>
        <v>2038</v>
      </c>
      <c r="E191" t="s">
        <v>3</v>
      </c>
      <c r="F191" t="str">
        <f t="shared" si="7"/>
        <v>ICDEM</v>
      </c>
      <c r="G191" s="92">
        <f>BY_Demands_Drivers!$F$22*$K31</f>
        <v>23.605172691954355</v>
      </c>
      <c r="H191" s="92">
        <f>BY_Demands_Drivers!$G$22*$K31</f>
        <v>7.1269106963653055</v>
      </c>
    </row>
    <row r="192" spans="3:8">
      <c r="C192" s="112" t="str">
        <f t="shared" si="6"/>
        <v>Demand</v>
      </c>
      <c r="D192">
        <f>$J$32</f>
        <v>2039</v>
      </c>
      <c r="E192" t="s">
        <v>3</v>
      </c>
      <c r="F192" t="str">
        <f t="shared" si="7"/>
        <v>ICDEM</v>
      </c>
      <c r="G192" s="92">
        <f>BY_Demands_Drivers!$F$22*$K32</f>
        <v>23.853300497405769</v>
      </c>
      <c r="H192" s="92">
        <f>BY_Demands_Drivers!$G$22*$K32</f>
        <v>7.2018258318660964</v>
      </c>
    </row>
    <row r="193" spans="3:8">
      <c r="C193" s="112" t="str">
        <f t="shared" si="6"/>
        <v>Demand</v>
      </c>
      <c r="D193">
        <f>$J$33</f>
        <v>2040</v>
      </c>
      <c r="E193" t="s">
        <v>3</v>
      </c>
      <c r="F193" t="str">
        <f t="shared" si="7"/>
        <v>ICDEM</v>
      </c>
      <c r="G193" s="92">
        <f>BY_Demands_Drivers!$F$22*$K33</f>
        <v>24.101428302857187</v>
      </c>
      <c r="H193" s="92">
        <f>BY_Demands_Drivers!$G$22*$K33</f>
        <v>7.276740967366889</v>
      </c>
    </row>
    <row r="194" spans="3:8">
      <c r="C194" s="112" t="str">
        <f t="shared" si="6"/>
        <v>Demand</v>
      </c>
      <c r="D194">
        <f>$J$34</f>
        <v>2041</v>
      </c>
      <c r="E194" t="s">
        <v>3</v>
      </c>
      <c r="F194" t="str">
        <f t="shared" si="7"/>
        <v>ICDEM</v>
      </c>
      <c r="G194" s="92">
        <f>BY_Demands_Drivers!$F$22*$K34</f>
        <v>24.481021538334481</v>
      </c>
      <c r="H194" s="92">
        <f>BY_Demands_Drivers!$G$22*$K34</f>
        <v>7.3913483513286735</v>
      </c>
    </row>
    <row r="195" spans="3:8">
      <c r="C195" s="112" t="str">
        <f t="shared" si="6"/>
        <v>Demand</v>
      </c>
      <c r="D195">
        <f>$J$35</f>
        <v>2042</v>
      </c>
      <c r="E195" t="s">
        <v>3</v>
      </c>
      <c r="F195" t="str">
        <f t="shared" si="7"/>
        <v>ICDEM</v>
      </c>
      <c r="G195" s="92">
        <f>BY_Demands_Drivers!$F$22*$K35</f>
        <v>24.860614773811772</v>
      </c>
      <c r="H195" s="92">
        <f>BY_Demands_Drivers!$G$22*$K35</f>
        <v>7.5059557352904571</v>
      </c>
    </row>
    <row r="196" spans="3:8">
      <c r="C196" s="112" t="str">
        <f t="shared" ref="C196:C259" si="8">IF(SUM(G196:H196)&gt;0,"Demand","\I:")</f>
        <v>Demand</v>
      </c>
      <c r="D196">
        <f>$J$36</f>
        <v>2043</v>
      </c>
      <c r="E196" t="s">
        <v>3</v>
      </c>
      <c r="F196" t="str">
        <f t="shared" si="7"/>
        <v>ICDEM</v>
      </c>
      <c r="G196" s="92">
        <f>BY_Demands_Drivers!$F$22*$K36</f>
        <v>25.240208009289063</v>
      </c>
      <c r="H196" s="92">
        <f>BY_Demands_Drivers!$G$22*$K36</f>
        <v>7.6205631192522398</v>
      </c>
    </row>
    <row r="197" spans="3:8">
      <c r="C197" s="112" t="str">
        <f t="shared" si="8"/>
        <v>Demand</v>
      </c>
      <c r="D197">
        <f>$J$37</f>
        <v>2044</v>
      </c>
      <c r="E197" t="s">
        <v>3</v>
      </c>
      <c r="F197" t="str">
        <f t="shared" si="7"/>
        <v>ICDEM</v>
      </c>
      <c r="G197" s="92">
        <f>BY_Demands_Drivers!$F$22*$K37</f>
        <v>25.619801244766354</v>
      </c>
      <c r="H197" s="92">
        <f>BY_Demands_Drivers!$G$22*$K37</f>
        <v>7.7351705032140243</v>
      </c>
    </row>
    <row r="198" spans="3:8">
      <c r="C198" s="112" t="str">
        <f t="shared" si="8"/>
        <v>Demand</v>
      </c>
      <c r="D198">
        <f>$J$38</f>
        <v>2045</v>
      </c>
      <c r="E198" t="s">
        <v>3</v>
      </c>
      <c r="F198" t="str">
        <f t="shared" si="7"/>
        <v>ICDEM</v>
      </c>
      <c r="G198" s="92">
        <f>BY_Demands_Drivers!$F$22*$K38</f>
        <v>25.999394480243648</v>
      </c>
      <c r="H198" s="92">
        <f>BY_Demands_Drivers!$G$22*$K38</f>
        <v>7.8497778871758079</v>
      </c>
    </row>
    <row r="199" spans="3:8">
      <c r="C199" s="112" t="str">
        <f t="shared" si="8"/>
        <v>Demand</v>
      </c>
      <c r="D199">
        <f>$J$39</f>
        <v>2046</v>
      </c>
      <c r="E199" t="s">
        <v>3</v>
      </c>
      <c r="F199" t="str">
        <f t="shared" si="7"/>
        <v>ICDEM</v>
      </c>
      <c r="G199" s="92">
        <f>BY_Demands_Drivers!$F$22*$K39</f>
        <v>26.506629965835899</v>
      </c>
      <c r="H199" s="92">
        <f>BY_Demands_Drivers!$G$22*$K39</f>
        <v>8.0029232191341553</v>
      </c>
    </row>
    <row r="200" spans="3:8">
      <c r="C200" s="112" t="str">
        <f t="shared" si="8"/>
        <v>Demand</v>
      </c>
      <c r="D200">
        <f>$J$40</f>
        <v>2047</v>
      </c>
      <c r="E200" t="s">
        <v>3</v>
      </c>
      <c r="F200" t="str">
        <f t="shared" si="7"/>
        <v>ICDEM</v>
      </c>
      <c r="G200" s="92">
        <f>BY_Demands_Drivers!$F$22*$K40</f>
        <v>27.013865451428142</v>
      </c>
      <c r="H200" s="92">
        <f>BY_Demands_Drivers!$G$22*$K40</f>
        <v>8.1560685510925008</v>
      </c>
    </row>
    <row r="201" spans="3:8">
      <c r="C201" s="112" t="str">
        <f t="shared" si="8"/>
        <v>Demand</v>
      </c>
      <c r="D201">
        <f>$J$41</f>
        <v>2048</v>
      </c>
      <c r="E201" t="s">
        <v>3</v>
      </c>
      <c r="F201" t="str">
        <f t="shared" si="7"/>
        <v>ICDEM</v>
      </c>
      <c r="G201" s="92">
        <f>BY_Demands_Drivers!$F$22*$K41</f>
        <v>27.521100937020393</v>
      </c>
      <c r="H201" s="92">
        <f>BY_Demands_Drivers!$G$22*$K41</f>
        <v>8.3092138830508482</v>
      </c>
    </row>
    <row r="202" spans="3:8">
      <c r="C202" s="112" t="str">
        <f t="shared" si="8"/>
        <v>Demand</v>
      </c>
      <c r="D202">
        <f>$J$42</f>
        <v>2049</v>
      </c>
      <c r="E202" t="s">
        <v>3</v>
      </c>
      <c r="F202" t="str">
        <f t="shared" si="7"/>
        <v>ICDEM</v>
      </c>
      <c r="G202" s="92">
        <f>BY_Demands_Drivers!$F$22*$K42</f>
        <v>28.028336422612643</v>
      </c>
      <c r="H202" s="92">
        <f>BY_Demands_Drivers!$G$22*$K42</f>
        <v>8.4623592150091955</v>
      </c>
    </row>
    <row r="203" spans="3:8">
      <c r="C203" s="112" t="str">
        <f t="shared" si="8"/>
        <v>Demand</v>
      </c>
      <c r="D203" s="16">
        <f>$J$43</f>
        <v>2050</v>
      </c>
      <c r="E203" s="16" t="s">
        <v>3</v>
      </c>
      <c r="F203" t="str">
        <f t="shared" si="7"/>
        <v>ICDEM</v>
      </c>
      <c r="G203" s="92">
        <f>BY_Demands_Drivers!$F$22*$K43</f>
        <v>28.535571908204894</v>
      </c>
      <c r="H203" s="92">
        <f>BY_Demands_Drivers!$G$22*$K43</f>
        <v>8.6155045469675411</v>
      </c>
    </row>
    <row r="204" spans="3:8">
      <c r="C204" s="112" t="str">
        <f t="shared" si="8"/>
        <v>\I:</v>
      </c>
      <c r="D204">
        <f>$J$4</f>
        <v>2011</v>
      </c>
      <c r="E204" t="s">
        <v>3</v>
      </c>
      <c r="F204" t="str">
        <f>BY_Demands_Drivers!$H$23</f>
        <v>ICDTF</v>
      </c>
      <c r="G204" s="92">
        <f>BY_Demands_Drivers!$F$23*$K4</f>
        <v>0</v>
      </c>
      <c r="H204" s="92">
        <f>BY_Demands_Drivers!$G$23*$K4</f>
        <v>0</v>
      </c>
    </row>
    <row r="205" spans="3:8">
      <c r="C205" s="112" t="str">
        <f t="shared" si="8"/>
        <v>\I:</v>
      </c>
      <c r="D205">
        <f>$J$5</f>
        <v>2012</v>
      </c>
      <c r="E205" t="s">
        <v>3</v>
      </c>
      <c r="F205" t="str">
        <f>$F$204</f>
        <v>ICDTF</v>
      </c>
      <c r="G205" s="92">
        <f>BY_Demands_Drivers!$F$23*$K5</f>
        <v>0</v>
      </c>
      <c r="H205" s="92">
        <f>BY_Demands_Drivers!$G$23*$K5</f>
        <v>0</v>
      </c>
    </row>
    <row r="206" spans="3:8">
      <c r="C206" s="112" t="str">
        <f t="shared" si="8"/>
        <v>\I:</v>
      </c>
      <c r="D206">
        <f>$J$6</f>
        <v>2013</v>
      </c>
      <c r="E206" t="s">
        <v>3</v>
      </c>
      <c r="F206" t="str">
        <f t="shared" ref="F206:F243" si="9">$F$204</f>
        <v>ICDTF</v>
      </c>
      <c r="G206" s="92">
        <f>BY_Demands_Drivers!$F$23*$K6</f>
        <v>0</v>
      </c>
      <c r="H206" s="92">
        <f>BY_Demands_Drivers!$G$23*$K6</f>
        <v>0</v>
      </c>
    </row>
    <row r="207" spans="3:8">
      <c r="C207" s="112" t="str">
        <f t="shared" si="8"/>
        <v>\I:</v>
      </c>
      <c r="D207">
        <f>$J$7</f>
        <v>2014</v>
      </c>
      <c r="E207" t="s">
        <v>3</v>
      </c>
      <c r="F207" t="str">
        <f t="shared" si="9"/>
        <v>ICDTF</v>
      </c>
      <c r="G207" s="92">
        <f>BY_Demands_Drivers!$F$23*$K7</f>
        <v>0</v>
      </c>
      <c r="H207" s="92">
        <f>BY_Demands_Drivers!$G$23*$K7</f>
        <v>0</v>
      </c>
    </row>
    <row r="208" spans="3:8">
      <c r="C208" s="112" t="str">
        <f t="shared" si="8"/>
        <v>\I:</v>
      </c>
      <c r="D208">
        <f>$J$8</f>
        <v>2015</v>
      </c>
      <c r="E208" t="s">
        <v>3</v>
      </c>
      <c r="F208" t="str">
        <f t="shared" si="9"/>
        <v>ICDTF</v>
      </c>
      <c r="G208" s="92">
        <f>BY_Demands_Drivers!$F$23*$K8</f>
        <v>0</v>
      </c>
      <c r="H208" s="92">
        <f>BY_Demands_Drivers!$G$23*$K8</f>
        <v>0</v>
      </c>
    </row>
    <row r="209" spans="3:8">
      <c r="C209" s="112" t="str">
        <f t="shared" si="8"/>
        <v>\I:</v>
      </c>
      <c r="D209">
        <f>$J$9</f>
        <v>2016</v>
      </c>
      <c r="E209" t="s">
        <v>3</v>
      </c>
      <c r="F209" t="str">
        <f t="shared" si="9"/>
        <v>ICDTF</v>
      </c>
      <c r="G209" s="92">
        <f>BY_Demands_Drivers!$F$23*$K9</f>
        <v>0</v>
      </c>
      <c r="H209" s="92">
        <f>BY_Demands_Drivers!$G$23*$K9</f>
        <v>0</v>
      </c>
    </row>
    <row r="210" spans="3:8">
      <c r="C210" s="112" t="str">
        <f t="shared" si="8"/>
        <v>\I:</v>
      </c>
      <c r="D210">
        <f>$J$10</f>
        <v>2017</v>
      </c>
      <c r="E210" t="s">
        <v>3</v>
      </c>
      <c r="F210" t="str">
        <f t="shared" si="9"/>
        <v>ICDTF</v>
      </c>
      <c r="G210" s="92">
        <f>BY_Demands_Drivers!$F$23*$K10</f>
        <v>0</v>
      </c>
      <c r="H210" s="92">
        <f>BY_Demands_Drivers!$G$23*$K10</f>
        <v>0</v>
      </c>
    </row>
    <row r="211" spans="3:8">
      <c r="C211" s="112" t="str">
        <f t="shared" si="8"/>
        <v>\I:</v>
      </c>
      <c r="D211">
        <f>$J$11</f>
        <v>2018</v>
      </c>
      <c r="E211" t="s">
        <v>3</v>
      </c>
      <c r="F211" t="str">
        <f t="shared" si="9"/>
        <v>ICDTF</v>
      </c>
      <c r="G211" s="92">
        <f>BY_Demands_Drivers!$F$23*$K11</f>
        <v>0</v>
      </c>
      <c r="H211" s="92">
        <f>BY_Demands_Drivers!$G$23*$K11</f>
        <v>0</v>
      </c>
    </row>
    <row r="212" spans="3:8">
      <c r="C212" s="112" t="str">
        <f t="shared" si="8"/>
        <v>\I:</v>
      </c>
      <c r="D212">
        <f>$J$12</f>
        <v>2019</v>
      </c>
      <c r="E212" t="s">
        <v>3</v>
      </c>
      <c r="F212" t="str">
        <f t="shared" si="9"/>
        <v>ICDTF</v>
      </c>
      <c r="G212" s="92">
        <f>BY_Demands_Drivers!$F$23*$K12</f>
        <v>0</v>
      </c>
      <c r="H212" s="92">
        <f>BY_Demands_Drivers!$G$23*$K12</f>
        <v>0</v>
      </c>
    </row>
    <row r="213" spans="3:8">
      <c r="C213" s="112" t="str">
        <f t="shared" si="8"/>
        <v>\I:</v>
      </c>
      <c r="D213">
        <f>$J$13</f>
        <v>2020</v>
      </c>
      <c r="E213" t="s">
        <v>3</v>
      </c>
      <c r="F213" t="str">
        <f t="shared" si="9"/>
        <v>ICDTF</v>
      </c>
      <c r="G213" s="92">
        <f>BY_Demands_Drivers!$F$23*$K13</f>
        <v>0</v>
      </c>
      <c r="H213" s="92">
        <f>BY_Demands_Drivers!$G$23*$K13</f>
        <v>0</v>
      </c>
    </row>
    <row r="214" spans="3:8">
      <c r="C214" s="112" t="str">
        <f t="shared" si="8"/>
        <v>\I:</v>
      </c>
      <c r="D214">
        <f>$J$14</f>
        <v>2021</v>
      </c>
      <c r="E214" t="s">
        <v>3</v>
      </c>
      <c r="F214" t="str">
        <f t="shared" si="9"/>
        <v>ICDTF</v>
      </c>
      <c r="G214" s="92">
        <f>BY_Demands_Drivers!$F$23*$K14</f>
        <v>0</v>
      </c>
      <c r="H214" s="92">
        <f>BY_Demands_Drivers!$G$23*$K14</f>
        <v>0</v>
      </c>
    </row>
    <row r="215" spans="3:8">
      <c r="C215" s="112" t="str">
        <f t="shared" si="8"/>
        <v>\I:</v>
      </c>
      <c r="D215">
        <f>$J$15</f>
        <v>2022</v>
      </c>
      <c r="E215" t="s">
        <v>3</v>
      </c>
      <c r="F215" t="str">
        <f t="shared" si="9"/>
        <v>ICDTF</v>
      </c>
      <c r="G215" s="92">
        <f>BY_Demands_Drivers!$F$23*$K15</f>
        <v>0</v>
      </c>
      <c r="H215" s="92">
        <f>BY_Demands_Drivers!$G$23*$K15</f>
        <v>0</v>
      </c>
    </row>
    <row r="216" spans="3:8">
      <c r="C216" s="112" t="str">
        <f t="shared" si="8"/>
        <v>\I:</v>
      </c>
      <c r="D216">
        <f>$J$16</f>
        <v>2023</v>
      </c>
      <c r="E216" t="s">
        <v>3</v>
      </c>
      <c r="F216" t="str">
        <f t="shared" si="9"/>
        <v>ICDTF</v>
      </c>
      <c r="G216" s="92">
        <f>BY_Demands_Drivers!$F$23*$K16</f>
        <v>0</v>
      </c>
      <c r="H216" s="92">
        <f>BY_Demands_Drivers!$G$23*$K16</f>
        <v>0</v>
      </c>
    </row>
    <row r="217" spans="3:8">
      <c r="C217" s="112" t="str">
        <f t="shared" si="8"/>
        <v>\I:</v>
      </c>
      <c r="D217">
        <f>$J$17</f>
        <v>2024</v>
      </c>
      <c r="E217" t="s">
        <v>3</v>
      </c>
      <c r="F217" t="str">
        <f t="shared" si="9"/>
        <v>ICDTF</v>
      </c>
      <c r="G217" s="92">
        <f>BY_Demands_Drivers!$F$23*$K17</f>
        <v>0</v>
      </c>
      <c r="H217" s="92">
        <f>BY_Demands_Drivers!$G$23*$K17</f>
        <v>0</v>
      </c>
    </row>
    <row r="218" spans="3:8">
      <c r="C218" s="112" t="str">
        <f t="shared" si="8"/>
        <v>\I:</v>
      </c>
      <c r="D218">
        <f>$J$18</f>
        <v>2025</v>
      </c>
      <c r="E218" t="s">
        <v>3</v>
      </c>
      <c r="F218" t="str">
        <f t="shared" si="9"/>
        <v>ICDTF</v>
      </c>
      <c r="G218" s="92">
        <f>BY_Demands_Drivers!$F$23*$K18</f>
        <v>0</v>
      </c>
      <c r="H218" s="92">
        <f>BY_Demands_Drivers!$G$23*$K18</f>
        <v>0</v>
      </c>
    </row>
    <row r="219" spans="3:8">
      <c r="C219" s="112" t="str">
        <f t="shared" si="8"/>
        <v>\I:</v>
      </c>
      <c r="D219">
        <f>$J$19</f>
        <v>2026</v>
      </c>
      <c r="E219" t="s">
        <v>3</v>
      </c>
      <c r="F219" t="str">
        <f t="shared" si="9"/>
        <v>ICDTF</v>
      </c>
      <c r="G219" s="92">
        <f>BY_Demands_Drivers!$F$23*$K19</f>
        <v>0</v>
      </c>
      <c r="H219" s="92">
        <f>BY_Demands_Drivers!$G$23*$K19</f>
        <v>0</v>
      </c>
    </row>
    <row r="220" spans="3:8">
      <c r="C220" s="112" t="str">
        <f t="shared" si="8"/>
        <v>\I:</v>
      </c>
      <c r="D220">
        <f>$J$20</f>
        <v>2027</v>
      </c>
      <c r="E220" t="s">
        <v>3</v>
      </c>
      <c r="F220" t="str">
        <f t="shared" si="9"/>
        <v>ICDTF</v>
      </c>
      <c r="G220" s="92">
        <f>BY_Demands_Drivers!$F$23*$K20</f>
        <v>0</v>
      </c>
      <c r="H220" s="92">
        <f>BY_Demands_Drivers!$G$23*$K20</f>
        <v>0</v>
      </c>
    </row>
    <row r="221" spans="3:8">
      <c r="C221" s="112" t="str">
        <f t="shared" si="8"/>
        <v>\I:</v>
      </c>
      <c r="D221">
        <f>$J$21</f>
        <v>2028</v>
      </c>
      <c r="E221" t="s">
        <v>3</v>
      </c>
      <c r="F221" t="str">
        <f t="shared" si="9"/>
        <v>ICDTF</v>
      </c>
      <c r="G221" s="92">
        <f>BY_Demands_Drivers!$F$23*$K21</f>
        <v>0</v>
      </c>
      <c r="H221" s="92">
        <f>BY_Demands_Drivers!$G$23*$K21</f>
        <v>0</v>
      </c>
    </row>
    <row r="222" spans="3:8">
      <c r="C222" s="112" t="str">
        <f t="shared" si="8"/>
        <v>\I:</v>
      </c>
      <c r="D222">
        <f>$J$22</f>
        <v>2029</v>
      </c>
      <c r="E222" t="s">
        <v>3</v>
      </c>
      <c r="F222" t="str">
        <f t="shared" si="9"/>
        <v>ICDTF</v>
      </c>
      <c r="G222" s="92">
        <f>BY_Demands_Drivers!$F$23*$K22</f>
        <v>0</v>
      </c>
      <c r="H222" s="92">
        <f>BY_Demands_Drivers!$G$23*$K22</f>
        <v>0</v>
      </c>
    </row>
    <row r="223" spans="3:8">
      <c r="C223" s="112" t="str">
        <f t="shared" si="8"/>
        <v>\I:</v>
      </c>
      <c r="D223">
        <f>$J$23</f>
        <v>2030</v>
      </c>
      <c r="E223" t="s">
        <v>3</v>
      </c>
      <c r="F223" t="str">
        <f t="shared" si="9"/>
        <v>ICDTF</v>
      </c>
      <c r="G223" s="92">
        <f>BY_Demands_Drivers!$F$23*$K23</f>
        <v>0</v>
      </c>
      <c r="H223" s="92">
        <f>BY_Demands_Drivers!$G$23*$K23</f>
        <v>0</v>
      </c>
    </row>
    <row r="224" spans="3:8">
      <c r="C224" s="112" t="str">
        <f t="shared" si="8"/>
        <v>\I:</v>
      </c>
      <c r="D224">
        <f>$J$24</f>
        <v>2031</v>
      </c>
      <c r="E224" t="s">
        <v>3</v>
      </c>
      <c r="F224" t="str">
        <f t="shared" si="9"/>
        <v>ICDTF</v>
      </c>
      <c r="G224" s="92">
        <f>BY_Demands_Drivers!$F$23*$K24</f>
        <v>0</v>
      </c>
      <c r="H224" s="92">
        <f>BY_Demands_Drivers!$G$23*$K24</f>
        <v>0</v>
      </c>
    </row>
    <row r="225" spans="3:8">
      <c r="C225" s="112" t="str">
        <f t="shared" si="8"/>
        <v>\I:</v>
      </c>
      <c r="D225">
        <f>$J$25</f>
        <v>2032</v>
      </c>
      <c r="E225" t="s">
        <v>3</v>
      </c>
      <c r="F225" t="str">
        <f t="shared" si="9"/>
        <v>ICDTF</v>
      </c>
      <c r="G225" s="92">
        <f>BY_Demands_Drivers!$F$23*$K25</f>
        <v>0</v>
      </c>
      <c r="H225" s="92">
        <f>BY_Demands_Drivers!$G$23*$K25</f>
        <v>0</v>
      </c>
    </row>
    <row r="226" spans="3:8">
      <c r="C226" s="112" t="str">
        <f t="shared" si="8"/>
        <v>\I:</v>
      </c>
      <c r="D226">
        <f>$J$26</f>
        <v>2033</v>
      </c>
      <c r="E226" t="s">
        <v>3</v>
      </c>
      <c r="F226" t="str">
        <f t="shared" si="9"/>
        <v>ICDTF</v>
      </c>
      <c r="G226" s="92">
        <f>BY_Demands_Drivers!$F$23*$K26</f>
        <v>0</v>
      </c>
      <c r="H226" s="92">
        <f>BY_Demands_Drivers!$G$23*$K26</f>
        <v>0</v>
      </c>
    </row>
    <row r="227" spans="3:8">
      <c r="C227" s="112" t="str">
        <f t="shared" si="8"/>
        <v>\I:</v>
      </c>
      <c r="D227">
        <f>$J$27</f>
        <v>2034</v>
      </c>
      <c r="E227" t="s">
        <v>3</v>
      </c>
      <c r="F227" t="str">
        <f t="shared" si="9"/>
        <v>ICDTF</v>
      </c>
      <c r="G227" s="92">
        <f>BY_Demands_Drivers!$F$23*$K27</f>
        <v>0</v>
      </c>
      <c r="H227" s="92">
        <f>BY_Demands_Drivers!$G$23*$K27</f>
        <v>0</v>
      </c>
    </row>
    <row r="228" spans="3:8">
      <c r="C228" s="112" t="str">
        <f t="shared" si="8"/>
        <v>\I:</v>
      </c>
      <c r="D228">
        <f>$J$28</f>
        <v>2035</v>
      </c>
      <c r="E228" t="s">
        <v>3</v>
      </c>
      <c r="F228" t="str">
        <f t="shared" si="9"/>
        <v>ICDTF</v>
      </c>
      <c r="G228" s="92">
        <f>BY_Demands_Drivers!$F$23*$K28</f>
        <v>0</v>
      </c>
      <c r="H228" s="92">
        <f>BY_Demands_Drivers!$G$23*$K28</f>
        <v>0</v>
      </c>
    </row>
    <row r="229" spans="3:8">
      <c r="C229" s="112" t="str">
        <f t="shared" si="8"/>
        <v>\I:</v>
      </c>
      <c r="D229">
        <f>$J$29</f>
        <v>2036</v>
      </c>
      <c r="E229" t="s">
        <v>3</v>
      </c>
      <c r="F229" t="str">
        <f t="shared" si="9"/>
        <v>ICDTF</v>
      </c>
      <c r="G229" s="92">
        <f>BY_Demands_Drivers!$F$23*$K29</f>
        <v>0</v>
      </c>
      <c r="H229" s="92">
        <f>BY_Demands_Drivers!$G$23*$K29</f>
        <v>0</v>
      </c>
    </row>
    <row r="230" spans="3:8">
      <c r="C230" s="112" t="str">
        <f t="shared" si="8"/>
        <v>\I:</v>
      </c>
      <c r="D230">
        <f>$J$30</f>
        <v>2037</v>
      </c>
      <c r="E230" t="s">
        <v>3</v>
      </c>
      <c r="F230" t="str">
        <f t="shared" si="9"/>
        <v>ICDTF</v>
      </c>
      <c r="G230" s="92">
        <f>BY_Demands_Drivers!$F$23*$K30</f>
        <v>0</v>
      </c>
      <c r="H230" s="92">
        <f>BY_Demands_Drivers!$G$23*$K30</f>
        <v>0</v>
      </c>
    </row>
    <row r="231" spans="3:8">
      <c r="C231" s="112" t="str">
        <f t="shared" si="8"/>
        <v>\I:</v>
      </c>
      <c r="D231">
        <f>$J$31</f>
        <v>2038</v>
      </c>
      <c r="E231" t="s">
        <v>3</v>
      </c>
      <c r="F231" t="str">
        <f t="shared" si="9"/>
        <v>ICDTF</v>
      </c>
      <c r="G231" s="92">
        <f>BY_Demands_Drivers!$F$23*$K31</f>
        <v>0</v>
      </c>
      <c r="H231" s="92">
        <f>BY_Demands_Drivers!$G$23*$K31</f>
        <v>0</v>
      </c>
    </row>
    <row r="232" spans="3:8">
      <c r="C232" s="112" t="str">
        <f t="shared" si="8"/>
        <v>\I:</v>
      </c>
      <c r="D232">
        <f>$J$32</f>
        <v>2039</v>
      </c>
      <c r="E232" t="s">
        <v>3</v>
      </c>
      <c r="F232" t="str">
        <f t="shared" si="9"/>
        <v>ICDTF</v>
      </c>
      <c r="G232" s="92">
        <f>BY_Demands_Drivers!$F$23*$K32</f>
        <v>0</v>
      </c>
      <c r="H232" s="92">
        <f>BY_Demands_Drivers!$G$23*$K32</f>
        <v>0</v>
      </c>
    </row>
    <row r="233" spans="3:8">
      <c r="C233" s="112" t="str">
        <f t="shared" si="8"/>
        <v>\I:</v>
      </c>
      <c r="D233">
        <f>$J$33</f>
        <v>2040</v>
      </c>
      <c r="E233" t="s">
        <v>3</v>
      </c>
      <c r="F233" t="str">
        <f t="shared" si="9"/>
        <v>ICDTF</v>
      </c>
      <c r="G233" s="92">
        <f>BY_Demands_Drivers!$F$23*$K33</f>
        <v>0</v>
      </c>
      <c r="H233" s="92">
        <f>BY_Demands_Drivers!$G$23*$K33</f>
        <v>0</v>
      </c>
    </row>
    <row r="234" spans="3:8">
      <c r="C234" s="112" t="str">
        <f t="shared" si="8"/>
        <v>\I:</v>
      </c>
      <c r="D234">
        <f>$J$34</f>
        <v>2041</v>
      </c>
      <c r="E234" t="s">
        <v>3</v>
      </c>
      <c r="F234" t="str">
        <f t="shared" si="9"/>
        <v>ICDTF</v>
      </c>
      <c r="G234" s="92">
        <f>BY_Demands_Drivers!$F$23*$K34</f>
        <v>0</v>
      </c>
      <c r="H234" s="92">
        <f>BY_Demands_Drivers!$G$23*$K34</f>
        <v>0</v>
      </c>
    </row>
    <row r="235" spans="3:8">
      <c r="C235" s="112" t="str">
        <f t="shared" si="8"/>
        <v>\I:</v>
      </c>
      <c r="D235">
        <f>$J$35</f>
        <v>2042</v>
      </c>
      <c r="E235" t="s">
        <v>3</v>
      </c>
      <c r="F235" t="str">
        <f t="shared" si="9"/>
        <v>ICDTF</v>
      </c>
      <c r="G235" s="92">
        <f>BY_Demands_Drivers!$F$23*$K35</f>
        <v>0</v>
      </c>
      <c r="H235" s="92">
        <f>BY_Demands_Drivers!$G$23*$K35</f>
        <v>0</v>
      </c>
    </row>
    <row r="236" spans="3:8">
      <c r="C236" s="112" t="str">
        <f t="shared" si="8"/>
        <v>\I:</v>
      </c>
      <c r="D236">
        <f>$J$36</f>
        <v>2043</v>
      </c>
      <c r="E236" t="s">
        <v>3</v>
      </c>
      <c r="F236" t="str">
        <f t="shared" si="9"/>
        <v>ICDTF</v>
      </c>
      <c r="G236" s="92">
        <f>BY_Demands_Drivers!$F$23*$K36</f>
        <v>0</v>
      </c>
      <c r="H236" s="92">
        <f>BY_Demands_Drivers!$G$23*$K36</f>
        <v>0</v>
      </c>
    </row>
    <row r="237" spans="3:8">
      <c r="C237" s="112" t="str">
        <f t="shared" si="8"/>
        <v>\I:</v>
      </c>
      <c r="D237">
        <f>$J$37</f>
        <v>2044</v>
      </c>
      <c r="E237" t="s">
        <v>3</v>
      </c>
      <c r="F237" t="str">
        <f t="shared" si="9"/>
        <v>ICDTF</v>
      </c>
      <c r="G237" s="92">
        <f>BY_Demands_Drivers!$F$23*$K37</f>
        <v>0</v>
      </c>
      <c r="H237" s="92">
        <f>BY_Demands_Drivers!$G$23*$K37</f>
        <v>0</v>
      </c>
    </row>
    <row r="238" spans="3:8">
      <c r="C238" s="112" t="str">
        <f t="shared" si="8"/>
        <v>\I:</v>
      </c>
      <c r="D238">
        <f>$J$38</f>
        <v>2045</v>
      </c>
      <c r="E238" t="s">
        <v>3</v>
      </c>
      <c r="F238" t="str">
        <f t="shared" si="9"/>
        <v>ICDTF</v>
      </c>
      <c r="G238" s="92">
        <f>BY_Demands_Drivers!$F$23*$K38</f>
        <v>0</v>
      </c>
      <c r="H238" s="92">
        <f>BY_Demands_Drivers!$G$23*$K38</f>
        <v>0</v>
      </c>
    </row>
    <row r="239" spans="3:8">
      <c r="C239" s="112" t="str">
        <f t="shared" si="8"/>
        <v>\I:</v>
      </c>
      <c r="D239">
        <f>$J$39</f>
        <v>2046</v>
      </c>
      <c r="E239" t="s">
        <v>3</v>
      </c>
      <c r="F239" t="str">
        <f t="shared" si="9"/>
        <v>ICDTF</v>
      </c>
      <c r="G239" s="92">
        <f>BY_Demands_Drivers!$F$23*$K39</f>
        <v>0</v>
      </c>
      <c r="H239" s="92">
        <f>BY_Demands_Drivers!$G$23*$K39</f>
        <v>0</v>
      </c>
    </row>
    <row r="240" spans="3:8">
      <c r="C240" s="112" t="str">
        <f t="shared" si="8"/>
        <v>\I:</v>
      </c>
      <c r="D240">
        <f>$J$40</f>
        <v>2047</v>
      </c>
      <c r="E240" t="s">
        <v>3</v>
      </c>
      <c r="F240" t="str">
        <f t="shared" si="9"/>
        <v>ICDTF</v>
      </c>
      <c r="G240" s="92">
        <f>BY_Demands_Drivers!$F$23*$K40</f>
        <v>0</v>
      </c>
      <c r="H240" s="92">
        <f>BY_Demands_Drivers!$G$23*$K40</f>
        <v>0</v>
      </c>
    </row>
    <row r="241" spans="3:8">
      <c r="C241" s="112" t="str">
        <f t="shared" si="8"/>
        <v>\I:</v>
      </c>
      <c r="D241">
        <f>$J$41</f>
        <v>2048</v>
      </c>
      <c r="E241" t="s">
        <v>3</v>
      </c>
      <c r="F241" t="str">
        <f t="shared" si="9"/>
        <v>ICDTF</v>
      </c>
      <c r="G241" s="92">
        <f>BY_Demands_Drivers!$F$23*$K41</f>
        <v>0</v>
      </c>
      <c r="H241" s="92">
        <f>BY_Demands_Drivers!$G$23*$K41</f>
        <v>0</v>
      </c>
    </row>
    <row r="242" spans="3:8">
      <c r="C242" s="112" t="str">
        <f t="shared" si="8"/>
        <v>\I:</v>
      </c>
      <c r="D242">
        <f>$J$42</f>
        <v>2049</v>
      </c>
      <c r="E242" t="s">
        <v>3</v>
      </c>
      <c r="F242" t="str">
        <f t="shared" si="9"/>
        <v>ICDTF</v>
      </c>
      <c r="G242" s="92">
        <f>BY_Demands_Drivers!$F$23*$K42</f>
        <v>0</v>
      </c>
      <c r="H242" s="92">
        <f>BY_Demands_Drivers!$G$23*$K42</f>
        <v>0</v>
      </c>
    </row>
    <row r="243" spans="3:8">
      <c r="C243" s="112" t="str">
        <f t="shared" si="8"/>
        <v>\I:</v>
      </c>
      <c r="D243" s="16">
        <f>$J$43</f>
        <v>2050</v>
      </c>
      <c r="E243" s="16" t="s">
        <v>3</v>
      </c>
      <c r="F243" t="str">
        <f t="shared" si="9"/>
        <v>ICDTF</v>
      </c>
      <c r="G243" s="92">
        <f>BY_Demands_Drivers!$F$23*$K43</f>
        <v>0</v>
      </c>
      <c r="H243" s="92">
        <f>BY_Demands_Drivers!$G$23*$K43</f>
        <v>0</v>
      </c>
    </row>
    <row r="244" spans="3:8">
      <c r="C244" s="112" t="str">
        <f t="shared" si="8"/>
        <v>\I:</v>
      </c>
      <c r="D244">
        <f>$J$4</f>
        <v>2011</v>
      </c>
      <c r="E244" t="s">
        <v>3</v>
      </c>
      <c r="F244" s="18" t="str">
        <f>BY_Demands_Drivers!$H$24</f>
        <v>ICDFL</v>
      </c>
      <c r="G244" s="92">
        <f>BY_Demands_Drivers!$F$24*$K4</f>
        <v>0</v>
      </c>
      <c r="H244" s="92">
        <f>BY_Demands_Drivers!$G$24*$K4</f>
        <v>0</v>
      </c>
    </row>
    <row r="245" spans="3:8">
      <c r="C245" s="112" t="str">
        <f t="shared" si="8"/>
        <v>\I:</v>
      </c>
      <c r="D245">
        <f>$J$5</f>
        <v>2012</v>
      </c>
      <c r="E245" t="s">
        <v>3</v>
      </c>
      <c r="F245" s="17" t="str">
        <f>$F$244</f>
        <v>ICDFL</v>
      </c>
      <c r="G245" s="92">
        <f>BY_Demands_Drivers!$F$24*$K5</f>
        <v>0</v>
      </c>
      <c r="H245" s="92">
        <f>BY_Demands_Drivers!$G$24*$K5</f>
        <v>0</v>
      </c>
    </row>
    <row r="246" spans="3:8">
      <c r="C246" s="112" t="str">
        <f t="shared" si="8"/>
        <v>\I:</v>
      </c>
      <c r="D246">
        <f>$J$6</f>
        <v>2013</v>
      </c>
      <c r="E246" t="s">
        <v>3</v>
      </c>
      <c r="F246" s="17" t="str">
        <f t="shared" ref="F246:F283" si="10">$F$244</f>
        <v>ICDFL</v>
      </c>
      <c r="G246" s="92">
        <f>BY_Demands_Drivers!$F$24*$K6</f>
        <v>0</v>
      </c>
      <c r="H246" s="92">
        <f>BY_Demands_Drivers!$G$24*$K6</f>
        <v>0</v>
      </c>
    </row>
    <row r="247" spans="3:8">
      <c r="C247" s="112" t="str">
        <f t="shared" si="8"/>
        <v>\I:</v>
      </c>
      <c r="D247">
        <f>$J$7</f>
        <v>2014</v>
      </c>
      <c r="E247" t="s">
        <v>3</v>
      </c>
      <c r="F247" s="17" t="str">
        <f t="shared" si="10"/>
        <v>ICDFL</v>
      </c>
      <c r="G247" s="92">
        <f>BY_Demands_Drivers!$F$24*$K7</f>
        <v>0</v>
      </c>
      <c r="H247" s="92">
        <f>BY_Demands_Drivers!$G$24*$K7</f>
        <v>0</v>
      </c>
    </row>
    <row r="248" spans="3:8">
      <c r="C248" s="112" t="str">
        <f t="shared" si="8"/>
        <v>Demand</v>
      </c>
      <c r="D248">
        <f>$J$8</f>
        <v>2015</v>
      </c>
      <c r="E248" t="s">
        <v>3</v>
      </c>
      <c r="F248" s="17" t="str">
        <f t="shared" si="10"/>
        <v>ICDFL</v>
      </c>
      <c r="G248" s="92">
        <f>BY_Demands_Drivers!$F$24*$K8</f>
        <v>2.666795190357746</v>
      </c>
      <c r="H248" s="92">
        <f>BY_Demands_Drivers!$G$24*$K8</f>
        <v>0.80516297911492207</v>
      </c>
    </row>
    <row r="249" spans="3:8">
      <c r="C249" s="112" t="str">
        <f t="shared" si="8"/>
        <v>Demand</v>
      </c>
      <c r="D249">
        <f>$J$9</f>
        <v>2016</v>
      </c>
      <c r="E249" t="s">
        <v>3</v>
      </c>
      <c r="F249" s="17" t="str">
        <f t="shared" si="10"/>
        <v>ICDFL</v>
      </c>
      <c r="G249" s="92">
        <f>BY_Demands_Drivers!$F$24*$K9</f>
        <v>2.6689660962621331</v>
      </c>
      <c r="H249" s="92">
        <f>BY_Demands_Drivers!$G$24*$K9</f>
        <v>0.80581842242443247</v>
      </c>
    </row>
    <row r="250" spans="3:8">
      <c r="C250" s="112" t="str">
        <f t="shared" si="8"/>
        <v>Demand</v>
      </c>
      <c r="D250">
        <f>$J$10</f>
        <v>2017</v>
      </c>
      <c r="E250" t="s">
        <v>3</v>
      </c>
      <c r="F250" s="17" t="str">
        <f t="shared" si="10"/>
        <v>ICDFL</v>
      </c>
      <c r="G250" s="92">
        <f>BY_Demands_Drivers!$F$24*$K10</f>
        <v>2.6711370021665193</v>
      </c>
      <c r="H250" s="92">
        <f>BY_Demands_Drivers!$G$24*$K10</f>
        <v>0.80647386573394275</v>
      </c>
    </row>
    <row r="251" spans="3:8">
      <c r="C251" s="112" t="str">
        <f t="shared" si="8"/>
        <v>Demand</v>
      </c>
      <c r="D251">
        <f>$J$11</f>
        <v>2018</v>
      </c>
      <c r="E251" t="s">
        <v>3</v>
      </c>
      <c r="F251" s="17" t="str">
        <f t="shared" si="10"/>
        <v>ICDFL</v>
      </c>
      <c r="G251" s="92">
        <f>BY_Demands_Drivers!$F$24*$K11</f>
        <v>2.6733079080709063</v>
      </c>
      <c r="H251" s="92">
        <f>BY_Demands_Drivers!$G$24*$K11</f>
        <v>0.80712930904345304</v>
      </c>
    </row>
    <row r="252" spans="3:8">
      <c r="C252" s="112" t="str">
        <f t="shared" si="8"/>
        <v>Demand</v>
      </c>
      <c r="D252">
        <f>$J$12</f>
        <v>2019</v>
      </c>
      <c r="E252" t="s">
        <v>3</v>
      </c>
      <c r="F252" s="17" t="str">
        <f t="shared" si="10"/>
        <v>ICDFL</v>
      </c>
      <c r="G252" s="92">
        <f>BY_Demands_Drivers!$F$24*$K12</f>
        <v>2.6754788139752934</v>
      </c>
      <c r="H252" s="92">
        <f>BY_Demands_Drivers!$G$24*$K12</f>
        <v>0.80778475235296343</v>
      </c>
    </row>
    <row r="253" spans="3:8">
      <c r="C253" s="112" t="str">
        <f t="shared" si="8"/>
        <v>Demand</v>
      </c>
      <c r="D253">
        <f>$J$13</f>
        <v>2020</v>
      </c>
      <c r="E253" t="s">
        <v>3</v>
      </c>
      <c r="F253" s="17" t="str">
        <f t="shared" si="10"/>
        <v>ICDFL</v>
      </c>
      <c r="G253" s="92">
        <f>BY_Demands_Drivers!$F$24*$K13</f>
        <v>2.6776497198796805</v>
      </c>
      <c r="H253" s="92">
        <f>BY_Demands_Drivers!$G$24*$K13</f>
        <v>0.80844019566247383</v>
      </c>
    </row>
    <row r="254" spans="3:8">
      <c r="C254" s="112" t="str">
        <f t="shared" si="8"/>
        <v>Demand</v>
      </c>
      <c r="D254">
        <f>$J$14</f>
        <v>2021</v>
      </c>
      <c r="E254" t="s">
        <v>3</v>
      </c>
      <c r="F254" s="17" t="str">
        <f t="shared" si="10"/>
        <v>ICDFL</v>
      </c>
      <c r="G254" s="92">
        <f>BY_Demands_Drivers!$F$24*$K14</f>
        <v>2.686026353286957</v>
      </c>
      <c r="H254" s="92">
        <f>BY_Demands_Drivers!$G$24*$K14</f>
        <v>0.81096928193559381</v>
      </c>
    </row>
    <row r="255" spans="3:8">
      <c r="C255" s="112" t="str">
        <f t="shared" si="8"/>
        <v>Demand</v>
      </c>
      <c r="D255">
        <f>$J$15</f>
        <v>2022</v>
      </c>
      <c r="E255" t="s">
        <v>3</v>
      </c>
      <c r="F255" s="17" t="str">
        <f t="shared" si="10"/>
        <v>ICDFL</v>
      </c>
      <c r="G255" s="92">
        <f>BY_Demands_Drivers!$F$24*$K15</f>
        <v>2.6944029866942332</v>
      </c>
      <c r="H255" s="92">
        <f>BY_Demands_Drivers!$G$24*$K15</f>
        <v>0.81349836820871391</v>
      </c>
    </row>
    <row r="256" spans="3:8">
      <c r="C256" s="112" t="str">
        <f t="shared" si="8"/>
        <v>Demand</v>
      </c>
      <c r="D256">
        <f>$J$16</f>
        <v>2023</v>
      </c>
      <c r="E256" t="s">
        <v>3</v>
      </c>
      <c r="F256" s="17" t="str">
        <f t="shared" si="10"/>
        <v>ICDFL</v>
      </c>
      <c r="G256" s="92">
        <f>BY_Demands_Drivers!$F$24*$K16</f>
        <v>2.7027796201015097</v>
      </c>
      <c r="H256" s="92">
        <f>BY_Demands_Drivers!$G$24*$K16</f>
        <v>0.81602745448183389</v>
      </c>
    </row>
    <row r="257" spans="3:8">
      <c r="C257" s="112" t="str">
        <f t="shared" si="8"/>
        <v>Demand</v>
      </c>
      <c r="D257">
        <f>$J$17</f>
        <v>2024</v>
      </c>
      <c r="E257" t="s">
        <v>3</v>
      </c>
      <c r="F257" s="17" t="str">
        <f t="shared" si="10"/>
        <v>ICDFL</v>
      </c>
      <c r="G257" s="92">
        <f>BY_Demands_Drivers!$F$24*$K17</f>
        <v>2.7111562535087868</v>
      </c>
      <c r="H257" s="92">
        <f>BY_Demands_Drivers!$G$24*$K17</f>
        <v>0.8185565407549541</v>
      </c>
    </row>
    <row r="258" spans="3:8">
      <c r="C258" s="112" t="str">
        <f t="shared" si="8"/>
        <v>Demand</v>
      </c>
      <c r="D258">
        <f>$J$18</f>
        <v>2025</v>
      </c>
      <c r="E258" t="s">
        <v>3</v>
      </c>
      <c r="F258" s="17" t="str">
        <f t="shared" si="10"/>
        <v>ICDFL</v>
      </c>
      <c r="G258" s="92">
        <f>BY_Demands_Drivers!$F$24*$K18</f>
        <v>2.7195328869160633</v>
      </c>
      <c r="H258" s="92">
        <f>BY_Demands_Drivers!$G$24*$K18</f>
        <v>0.82108562702807408</v>
      </c>
    </row>
    <row r="259" spans="3:8">
      <c r="C259" s="112" t="str">
        <f t="shared" si="8"/>
        <v>Demand</v>
      </c>
      <c r="D259">
        <f>$J$19</f>
        <v>2026</v>
      </c>
      <c r="E259" t="s">
        <v>3</v>
      </c>
      <c r="F259" s="17" t="str">
        <f t="shared" si="10"/>
        <v>ICDFL</v>
      </c>
      <c r="G259" s="92">
        <f>BY_Demands_Drivers!$F$24*$K19</f>
        <v>2.7512225692940531</v>
      </c>
      <c r="H259" s="92">
        <f>BY_Demands_Drivers!$G$24*$K19</f>
        <v>0.83065342554628174</v>
      </c>
    </row>
    <row r="260" spans="3:8">
      <c r="C260" s="112" t="str">
        <f t="shared" ref="C260:C283" si="11">IF(SUM(G260:H260)&gt;0,"Demand","\I:")</f>
        <v>Demand</v>
      </c>
      <c r="D260">
        <f>$J$20</f>
        <v>2027</v>
      </c>
      <c r="E260" t="s">
        <v>3</v>
      </c>
      <c r="F260" s="17" t="str">
        <f t="shared" si="10"/>
        <v>ICDFL</v>
      </c>
      <c r="G260" s="92">
        <f>BY_Demands_Drivers!$F$24*$K20</f>
        <v>2.7829122516720428</v>
      </c>
      <c r="H260" s="92">
        <f>BY_Demands_Drivers!$G$24*$K20</f>
        <v>0.84022122406448929</v>
      </c>
    </row>
    <row r="261" spans="3:8">
      <c r="C261" s="112" t="str">
        <f t="shared" si="11"/>
        <v>Demand</v>
      </c>
      <c r="D261">
        <f>$J$21</f>
        <v>2028</v>
      </c>
      <c r="E261" t="s">
        <v>3</v>
      </c>
      <c r="F261" s="17" t="str">
        <f t="shared" si="10"/>
        <v>ICDFL</v>
      </c>
      <c r="G261" s="92">
        <f>BY_Demands_Drivers!$F$24*$K21</f>
        <v>2.814601934050033</v>
      </c>
      <c r="H261" s="92">
        <f>BY_Demands_Drivers!$G$24*$K21</f>
        <v>0.84978902258269684</v>
      </c>
    </row>
    <row r="262" spans="3:8">
      <c r="C262" s="112" t="str">
        <f t="shared" si="11"/>
        <v>Demand</v>
      </c>
      <c r="D262">
        <f>$J$22</f>
        <v>2029</v>
      </c>
      <c r="E262" t="s">
        <v>3</v>
      </c>
      <c r="F262" s="17" t="str">
        <f t="shared" si="10"/>
        <v>ICDFL</v>
      </c>
      <c r="G262" s="92">
        <f>BY_Demands_Drivers!$F$24*$K22</f>
        <v>2.8462916164280228</v>
      </c>
      <c r="H262" s="92">
        <f>BY_Demands_Drivers!$G$24*$K22</f>
        <v>0.8593568211009045</v>
      </c>
    </row>
    <row r="263" spans="3:8">
      <c r="C263" s="112" t="str">
        <f t="shared" si="11"/>
        <v>Demand</v>
      </c>
      <c r="D263">
        <f>$J$23</f>
        <v>2030</v>
      </c>
      <c r="E263" t="s">
        <v>3</v>
      </c>
      <c r="F263" s="17" t="str">
        <f t="shared" si="10"/>
        <v>ICDFL</v>
      </c>
      <c r="G263" s="92">
        <f>BY_Demands_Drivers!$F$24*$K23</f>
        <v>2.8779812988060121</v>
      </c>
      <c r="H263" s="92">
        <f>BY_Demands_Drivers!$G$24*$K23</f>
        <v>0.86892461961911194</v>
      </c>
    </row>
    <row r="264" spans="3:8">
      <c r="C264" s="112" t="str">
        <f t="shared" si="11"/>
        <v>Demand</v>
      </c>
      <c r="D264">
        <f>$J$24</f>
        <v>2031</v>
      </c>
      <c r="E264" t="s">
        <v>3</v>
      </c>
      <c r="F264" s="17" t="str">
        <f t="shared" si="10"/>
        <v>ICDFL</v>
      </c>
      <c r="G264" s="92">
        <f>BY_Demands_Drivers!$F$24*$K24</f>
        <v>2.9101930104238316</v>
      </c>
      <c r="H264" s="92">
        <f>BY_Demands_Drivers!$G$24*$K24</f>
        <v>0.87865003002271902</v>
      </c>
    </row>
    <row r="265" spans="3:8">
      <c r="C265" s="112" t="str">
        <f t="shared" si="11"/>
        <v>Demand</v>
      </c>
      <c r="D265">
        <f>$J$25</f>
        <v>2032</v>
      </c>
      <c r="E265" t="s">
        <v>3</v>
      </c>
      <c r="F265" s="17" t="str">
        <f t="shared" si="10"/>
        <v>ICDFL</v>
      </c>
      <c r="G265" s="92">
        <f>BY_Demands_Drivers!$F$24*$K25</f>
        <v>2.9424047220416516</v>
      </c>
      <c r="H265" s="92">
        <f>BY_Demands_Drivers!$G$24*$K25</f>
        <v>0.88837544042632599</v>
      </c>
    </row>
    <row r="266" spans="3:8">
      <c r="C266" s="112" t="str">
        <f t="shared" si="11"/>
        <v>Demand</v>
      </c>
      <c r="D266">
        <f>$J$26</f>
        <v>2033</v>
      </c>
      <c r="E266" t="s">
        <v>3</v>
      </c>
      <c r="F266" s="17" t="str">
        <f t="shared" si="10"/>
        <v>ICDFL</v>
      </c>
      <c r="G266" s="92">
        <f>BY_Demands_Drivers!$F$24*$K26</f>
        <v>2.9746164336594711</v>
      </c>
      <c r="H266" s="92">
        <f>BY_Demands_Drivers!$G$24*$K26</f>
        <v>0.89810085082993307</v>
      </c>
    </row>
    <row r="267" spans="3:8">
      <c r="C267" s="112" t="str">
        <f t="shared" si="11"/>
        <v>Demand</v>
      </c>
      <c r="D267">
        <f>$J$27</f>
        <v>2034</v>
      </c>
      <c r="E267" t="s">
        <v>3</v>
      </c>
      <c r="F267" s="17" t="str">
        <f t="shared" si="10"/>
        <v>ICDFL</v>
      </c>
      <c r="G267" s="92">
        <f>BY_Demands_Drivers!$F$24*$K27</f>
        <v>3.0068281452772907</v>
      </c>
      <c r="H267" s="92">
        <f>BY_Demands_Drivers!$G$24*$K27</f>
        <v>0.90782626123354004</v>
      </c>
    </row>
    <row r="268" spans="3:8">
      <c r="C268" s="112" t="str">
        <f t="shared" si="11"/>
        <v>Demand</v>
      </c>
      <c r="D268">
        <f>$J$28</f>
        <v>2035</v>
      </c>
      <c r="E268" t="s">
        <v>3</v>
      </c>
      <c r="F268" s="17" t="str">
        <f t="shared" si="10"/>
        <v>ICDFL</v>
      </c>
      <c r="G268" s="92">
        <f>BY_Demands_Drivers!$F$24*$K28</f>
        <v>3.039039856895112</v>
      </c>
      <c r="H268" s="92">
        <f>BY_Demands_Drivers!$G$24*$K28</f>
        <v>0.91755167163714757</v>
      </c>
    </row>
    <row r="269" spans="3:8">
      <c r="C269" s="112" t="str">
        <f t="shared" si="11"/>
        <v>Demand</v>
      </c>
      <c r="D269">
        <f>$J$29</f>
        <v>2036</v>
      </c>
      <c r="E269" t="s">
        <v>3</v>
      </c>
      <c r="F269" s="17" t="str">
        <f t="shared" si="10"/>
        <v>ICDFL</v>
      </c>
      <c r="G269" s="92">
        <f>BY_Demands_Drivers!$F$24*$K29</f>
        <v>3.0720251699252104</v>
      </c>
      <c r="H269" s="92">
        <f>BY_Demands_Drivers!$G$24*$K29</f>
        <v>0.92751064899033131</v>
      </c>
    </row>
    <row r="270" spans="3:8">
      <c r="C270" s="112" t="str">
        <f t="shared" si="11"/>
        <v>Demand</v>
      </c>
      <c r="D270">
        <f>$J$30</f>
        <v>2037</v>
      </c>
      <c r="E270" t="s">
        <v>3</v>
      </c>
      <c r="F270" s="17" t="str">
        <f t="shared" si="10"/>
        <v>ICDFL</v>
      </c>
      <c r="G270" s="92">
        <f>BY_Demands_Drivers!$F$24*$K30</f>
        <v>3.1050104829553082</v>
      </c>
      <c r="H270" s="92">
        <f>BY_Demands_Drivers!$G$24*$K30</f>
        <v>0.93746962634351505</v>
      </c>
    </row>
    <row r="271" spans="3:8">
      <c r="C271" s="112" t="str">
        <f t="shared" si="11"/>
        <v>Demand</v>
      </c>
      <c r="D271">
        <f>$J$31</f>
        <v>2038</v>
      </c>
      <c r="E271" t="s">
        <v>3</v>
      </c>
      <c r="F271" s="17" t="str">
        <f t="shared" si="10"/>
        <v>ICDFL</v>
      </c>
      <c r="G271" s="92">
        <f>BY_Demands_Drivers!$F$24*$K31</f>
        <v>3.1379957959854066</v>
      </c>
      <c r="H271" s="92">
        <f>BY_Demands_Drivers!$G$24*$K31</f>
        <v>0.94742860369669879</v>
      </c>
    </row>
    <row r="272" spans="3:8">
      <c r="C272" s="112" t="str">
        <f t="shared" si="11"/>
        <v>Demand</v>
      </c>
      <c r="D272">
        <f>$J$32</f>
        <v>2039</v>
      </c>
      <c r="E272" t="s">
        <v>3</v>
      </c>
      <c r="F272" s="17" t="str">
        <f t="shared" si="10"/>
        <v>ICDFL</v>
      </c>
      <c r="G272" s="92">
        <f>BY_Demands_Drivers!$F$24*$K32</f>
        <v>3.170981109015504</v>
      </c>
      <c r="H272" s="92">
        <f>BY_Demands_Drivers!$G$24*$K32</f>
        <v>0.95738758104988242</v>
      </c>
    </row>
    <row r="273" spans="3:8">
      <c r="C273" s="112" t="str">
        <f t="shared" si="11"/>
        <v>Demand</v>
      </c>
      <c r="D273">
        <f>$J$33</f>
        <v>2040</v>
      </c>
      <c r="E273" t="s">
        <v>3</v>
      </c>
      <c r="F273" s="17" t="str">
        <f t="shared" si="10"/>
        <v>ICDFL</v>
      </c>
      <c r="G273" s="92">
        <f>BY_Demands_Drivers!$F$24*$K33</f>
        <v>3.2039664220456023</v>
      </c>
      <c r="H273" s="92">
        <f>BY_Demands_Drivers!$G$24*$K33</f>
        <v>0.96734655840306605</v>
      </c>
    </row>
    <row r="274" spans="3:8">
      <c r="C274" s="112" t="str">
        <f t="shared" si="11"/>
        <v>Demand</v>
      </c>
      <c r="D274">
        <f>$J$34</f>
        <v>2041</v>
      </c>
      <c r="E274" t="s">
        <v>3</v>
      </c>
      <c r="F274" s="17" t="str">
        <f t="shared" si="10"/>
        <v>ICDFL</v>
      </c>
      <c r="G274" s="92">
        <f>BY_Demands_Drivers!$F$24*$K34</f>
        <v>3.2544283268431995</v>
      </c>
      <c r="H274" s="92">
        <f>BY_Demands_Drivers!$G$24*$K34</f>
        <v>0.98258209570475008</v>
      </c>
    </row>
    <row r="275" spans="3:8">
      <c r="C275" s="112" t="str">
        <f t="shared" si="11"/>
        <v>Demand</v>
      </c>
      <c r="D275">
        <f>$J$35</f>
        <v>2042</v>
      </c>
      <c r="E275" t="s">
        <v>3</v>
      </c>
      <c r="F275" s="17" t="str">
        <f t="shared" si="10"/>
        <v>ICDFL</v>
      </c>
      <c r="G275" s="92">
        <f>BY_Demands_Drivers!$F$24*$K35</f>
        <v>3.3048902316407966</v>
      </c>
      <c r="H275" s="92">
        <f>BY_Demands_Drivers!$G$24*$K35</f>
        <v>0.99781763300643411</v>
      </c>
    </row>
    <row r="276" spans="3:8">
      <c r="C276" s="112" t="str">
        <f t="shared" si="11"/>
        <v>Demand</v>
      </c>
      <c r="D276">
        <f>$J$36</f>
        <v>2043</v>
      </c>
      <c r="E276" t="s">
        <v>3</v>
      </c>
      <c r="F276" s="17" t="str">
        <f t="shared" si="10"/>
        <v>ICDFL</v>
      </c>
      <c r="G276" s="92">
        <f>BY_Demands_Drivers!$F$24*$K36</f>
        <v>3.3553521364383934</v>
      </c>
      <c r="H276" s="92">
        <f>BY_Demands_Drivers!$G$24*$K36</f>
        <v>1.013053170308118</v>
      </c>
    </row>
    <row r="277" spans="3:8">
      <c r="C277" s="112" t="str">
        <f t="shared" si="11"/>
        <v>Demand</v>
      </c>
      <c r="D277">
        <f>$J$37</f>
        <v>2044</v>
      </c>
      <c r="E277" t="s">
        <v>3</v>
      </c>
      <c r="F277" s="17" t="str">
        <f t="shared" si="10"/>
        <v>ICDFL</v>
      </c>
      <c r="G277" s="92">
        <f>BY_Demands_Drivers!$F$24*$K37</f>
        <v>3.405814041235991</v>
      </c>
      <c r="H277" s="92">
        <f>BY_Demands_Drivers!$G$24*$K37</f>
        <v>1.028288707609802</v>
      </c>
    </row>
    <row r="278" spans="3:8">
      <c r="C278" s="112" t="str">
        <f t="shared" si="11"/>
        <v>Demand</v>
      </c>
      <c r="D278">
        <f>$J$38</f>
        <v>2045</v>
      </c>
      <c r="E278" t="s">
        <v>3</v>
      </c>
      <c r="F278" s="17" t="str">
        <f t="shared" si="10"/>
        <v>ICDFL</v>
      </c>
      <c r="G278" s="92">
        <f>BY_Demands_Drivers!$F$24*$K38</f>
        <v>3.4562759460335881</v>
      </c>
      <c r="H278" s="92">
        <f>BY_Demands_Drivers!$G$24*$K38</f>
        <v>1.0435242449114861</v>
      </c>
    </row>
    <row r="279" spans="3:8">
      <c r="C279" s="112" t="str">
        <f t="shared" si="11"/>
        <v>Demand</v>
      </c>
      <c r="D279">
        <f>$J$39</f>
        <v>2046</v>
      </c>
      <c r="E279" t="s">
        <v>3</v>
      </c>
      <c r="F279" s="17" t="str">
        <f t="shared" si="10"/>
        <v>ICDFL</v>
      </c>
      <c r="G279" s="92">
        <f>BY_Demands_Drivers!$F$24*$K39</f>
        <v>3.5237062013481624</v>
      </c>
      <c r="H279" s="92">
        <f>BY_Demands_Drivers!$G$24*$K39</f>
        <v>1.0638828931675897</v>
      </c>
    </row>
    <row r="280" spans="3:8">
      <c r="C280" s="112" t="str">
        <f t="shared" si="11"/>
        <v>Demand</v>
      </c>
      <c r="D280">
        <f>$J$40</f>
        <v>2047</v>
      </c>
      <c r="E280" t="s">
        <v>3</v>
      </c>
      <c r="F280" s="17" t="str">
        <f t="shared" si="10"/>
        <v>ICDFL</v>
      </c>
      <c r="G280" s="92">
        <f>BY_Demands_Drivers!$F$24*$K40</f>
        <v>3.5911364566627357</v>
      </c>
      <c r="H280" s="92">
        <f>BY_Demands_Drivers!$G$24*$K40</f>
        <v>1.0842415414236932</v>
      </c>
    </row>
    <row r="281" spans="3:8">
      <c r="C281" s="112" t="str">
        <f t="shared" si="11"/>
        <v>Demand</v>
      </c>
      <c r="D281">
        <f>$J$41</f>
        <v>2048</v>
      </c>
      <c r="E281" t="s">
        <v>3</v>
      </c>
      <c r="F281" s="17" t="str">
        <f t="shared" si="10"/>
        <v>ICDFL</v>
      </c>
      <c r="G281" s="92">
        <f>BY_Demands_Drivers!$F$24*$K41</f>
        <v>3.65856671197731</v>
      </c>
      <c r="H281" s="92">
        <f>BY_Demands_Drivers!$G$24*$K41</f>
        <v>1.1046001896797968</v>
      </c>
    </row>
    <row r="282" spans="3:8">
      <c r="C282" s="112" t="str">
        <f t="shared" si="11"/>
        <v>Demand</v>
      </c>
      <c r="D282">
        <f>$J$42</f>
        <v>2049</v>
      </c>
      <c r="E282" t="s">
        <v>3</v>
      </c>
      <c r="F282" s="17" t="str">
        <f t="shared" si="10"/>
        <v>ICDFL</v>
      </c>
      <c r="G282" s="92">
        <f>BY_Demands_Drivers!$F$24*$K42</f>
        <v>3.7259969672918842</v>
      </c>
      <c r="H282" s="92">
        <f>BY_Demands_Drivers!$G$24*$K42</f>
        <v>1.1249588379359006</v>
      </c>
    </row>
    <row r="283" spans="3:8">
      <c r="C283" s="112" t="str">
        <f t="shared" si="11"/>
        <v>Demand</v>
      </c>
      <c r="D283" s="16">
        <f>$J$43</f>
        <v>2050</v>
      </c>
      <c r="E283" s="16" t="s">
        <v>3</v>
      </c>
      <c r="F283" s="17" t="str">
        <f t="shared" si="10"/>
        <v>ICDFL</v>
      </c>
      <c r="G283" s="92">
        <f>BY_Demands_Drivers!$F$24*$K43</f>
        <v>3.7934272226064585</v>
      </c>
      <c r="H283" s="92">
        <f>BY_Demands_Drivers!$G$24*$K43</f>
        <v>1.1453174861920041</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C2:AA283"/>
  <sheetViews>
    <sheetView zoomScaleNormal="100" workbookViewId="0">
      <selection activeCell="N17" sqref="N17"/>
    </sheetView>
  </sheetViews>
  <sheetFormatPr defaultRowHeight="14.4"/>
  <cols>
    <col min="1" max="1" width="3.77734375" customWidth="1"/>
    <col min="3" max="3" width="11.44140625" bestFit="1" customWidth="1"/>
    <col min="4" max="4" width="5.109375" bestFit="1" customWidth="1"/>
    <col min="5" max="5" width="9.44140625" bestFit="1" customWidth="1"/>
    <col min="6" max="6" width="8.44140625" bestFit="1" customWidth="1"/>
    <col min="10" max="10" width="5" bestFit="1" customWidth="1"/>
    <col min="11" max="11" width="7.21875" bestFit="1" customWidth="1"/>
  </cols>
  <sheetData>
    <row r="2" spans="3:27">
      <c r="C2" s="1" t="s">
        <v>19</v>
      </c>
      <c r="E2" s="2"/>
      <c r="Q2" s="163" t="s">
        <v>317</v>
      </c>
      <c r="R2" s="164"/>
    </row>
    <row r="3" spans="3:27" ht="15" thickBot="1">
      <c r="C3" s="3" t="s">
        <v>2</v>
      </c>
      <c r="D3" s="3" t="s">
        <v>0</v>
      </c>
      <c r="E3" s="15" t="s">
        <v>4</v>
      </c>
      <c r="F3" s="15" t="s">
        <v>1</v>
      </c>
      <c r="G3" s="4" t="s">
        <v>239</v>
      </c>
      <c r="H3" s="4" t="s">
        <v>240</v>
      </c>
      <c r="K3" s="11" t="s">
        <v>18</v>
      </c>
      <c r="Q3" s="163" t="s">
        <v>318</v>
      </c>
      <c r="R3" s="165" t="s">
        <v>319</v>
      </c>
    </row>
    <row r="4" spans="3:27" ht="15.75" customHeight="1">
      <c r="C4" s="112" t="str">
        <f t="shared" ref="C4:C67" si="0">IF(SUM(G4:H4)&gt;0,"Demand","\I:")</f>
        <v>\I:</v>
      </c>
      <c r="D4">
        <f>$J$4</f>
        <v>2011</v>
      </c>
      <c r="E4" t="s">
        <v>3</v>
      </c>
      <c r="F4" s="33" t="str">
        <f>BY_Demands_Drivers!$H$25</f>
        <v>IGDMT</v>
      </c>
      <c r="G4" s="19">
        <f>BY_Demands_Drivers!$F$25*$K4</f>
        <v>0</v>
      </c>
      <c r="H4" s="19">
        <f>BY_Demands_Drivers!$G$25*$K4</f>
        <v>0</v>
      </c>
      <c r="J4" s="11">
        <f>BY_Demands_Drivers!V4</f>
        <v>2011</v>
      </c>
      <c r="K4" s="92">
        <f>BY_Demands_Drivers!V9</f>
        <v>0</v>
      </c>
      <c r="M4" s="92">
        <f>BY_Demands_Drivers!X8</f>
        <v>0</v>
      </c>
      <c r="Q4" s="163" t="s">
        <v>320</v>
      </c>
      <c r="R4" s="163" t="s">
        <v>321</v>
      </c>
    </row>
    <row r="5" spans="3:27" ht="15.75" customHeight="1">
      <c r="C5" s="112" t="str">
        <f t="shared" si="0"/>
        <v>\I:</v>
      </c>
      <c r="D5">
        <f>$J$5</f>
        <v>2012</v>
      </c>
      <c r="E5" t="s">
        <v>3</v>
      </c>
      <c r="F5" s="17" t="str">
        <f>$F$4</f>
        <v>IGDMT</v>
      </c>
      <c r="G5" s="92">
        <f>BY_Demands_Drivers!$F$25*$K5</f>
        <v>0</v>
      </c>
      <c r="H5" s="92">
        <f>BY_Demands_Drivers!$G$25*$K5</f>
        <v>0</v>
      </c>
      <c r="J5" s="11">
        <f>BY_Demands_Drivers!W4</f>
        <v>2012</v>
      </c>
      <c r="K5" s="92">
        <f>BY_Demands_Drivers!W9</f>
        <v>0</v>
      </c>
      <c r="M5" s="92">
        <f>BY_Demands_Drivers!Y8</f>
        <v>0</v>
      </c>
      <c r="Q5" s="164"/>
      <c r="R5" s="164"/>
    </row>
    <row r="6" spans="3:27" ht="15.75" customHeight="1">
      <c r="C6" s="112" t="str">
        <f t="shared" si="0"/>
        <v>\I:</v>
      </c>
      <c r="D6">
        <f>$J$6</f>
        <v>2013</v>
      </c>
      <c r="E6" t="s">
        <v>3</v>
      </c>
      <c r="F6" s="17" t="str">
        <f t="shared" ref="F6:F43" si="1">$F$4</f>
        <v>IGDMT</v>
      </c>
      <c r="G6" s="92">
        <f>BY_Demands_Drivers!$F$25*$K6</f>
        <v>0</v>
      </c>
      <c r="H6" s="92">
        <f>BY_Demands_Drivers!$G$25*$K6</f>
        <v>0</v>
      </c>
      <c r="J6" s="11">
        <f>BY_Demands_Drivers!X4</f>
        <v>2013</v>
      </c>
      <c r="K6" s="92">
        <f>BY_Demands_Drivers!X9</f>
        <v>0</v>
      </c>
      <c r="M6" s="92">
        <f>BY_Demands_Drivers!Y9</f>
        <v>0</v>
      </c>
    </row>
    <row r="7" spans="3:27" ht="15.75" customHeight="1">
      <c r="C7" s="112" t="str">
        <f t="shared" si="0"/>
        <v>\I:</v>
      </c>
      <c r="D7">
        <f>$J$7</f>
        <v>2014</v>
      </c>
      <c r="E7" t="s">
        <v>3</v>
      </c>
      <c r="F7" s="17" t="str">
        <f t="shared" si="1"/>
        <v>IGDMT</v>
      </c>
      <c r="G7" s="92">
        <f>BY_Demands_Drivers!$F$25*$K7</f>
        <v>0</v>
      </c>
      <c r="H7" s="92">
        <f>BY_Demands_Drivers!$G$25*$K7</f>
        <v>0</v>
      </c>
      <c r="J7" s="11">
        <f>BY_Demands_Drivers!Y4</f>
        <v>2014</v>
      </c>
      <c r="K7" s="92">
        <f>BY_Demands_Drivers!Y9</f>
        <v>0</v>
      </c>
      <c r="M7" s="92">
        <f>BY_Demands_Drivers!Y10</f>
        <v>0</v>
      </c>
    </row>
    <row r="8" spans="3:27" ht="15.75" customHeight="1">
      <c r="C8" s="112" t="str">
        <f t="shared" si="0"/>
        <v>Demand</v>
      </c>
      <c r="D8">
        <f>$J$8</f>
        <v>2015</v>
      </c>
      <c r="E8" t="s">
        <v>3</v>
      </c>
      <c r="F8" s="17" t="str">
        <f t="shared" si="1"/>
        <v>IGDMT</v>
      </c>
      <c r="G8" s="92">
        <f>BY_Demands_Drivers!$F$25*$K8</f>
        <v>2.895218798775828</v>
      </c>
      <c r="H8" s="92">
        <f>BY_Demands_Drivers!$G$25*$K8</f>
        <v>0.87412899259772137</v>
      </c>
      <c r="J8" s="11">
        <f>BY_Demands_Drivers!Z4</f>
        <v>2015</v>
      </c>
      <c r="K8" s="92">
        <f>V10</f>
        <v>1.0538971523187497</v>
      </c>
      <c r="M8" s="92">
        <f>BY_Demands_Drivers!Z8</f>
        <v>0.96859999366075711</v>
      </c>
      <c r="R8" s="168" t="s">
        <v>257</v>
      </c>
      <c r="S8" s="168" t="s">
        <v>313</v>
      </c>
      <c r="T8" s="168" t="s">
        <v>259</v>
      </c>
      <c r="U8" s="168" t="s">
        <v>313</v>
      </c>
      <c r="V8" s="168" t="s">
        <v>262</v>
      </c>
      <c r="W8" s="168" t="s">
        <v>313</v>
      </c>
      <c r="X8" s="168" t="s">
        <v>314</v>
      </c>
      <c r="Y8" s="168" t="s">
        <v>313</v>
      </c>
      <c r="Z8" s="168" t="s">
        <v>315</v>
      </c>
      <c r="AA8" s="168" t="s">
        <v>313</v>
      </c>
    </row>
    <row r="9" spans="3:27" ht="15.75" customHeight="1">
      <c r="C9" s="112" t="str">
        <f t="shared" si="0"/>
        <v>Demand</v>
      </c>
      <c r="D9">
        <f>$J$9</f>
        <v>2016</v>
      </c>
      <c r="E9" t="s">
        <v>3</v>
      </c>
      <c r="F9" s="17" t="str">
        <f t="shared" si="1"/>
        <v>IGDMT</v>
      </c>
      <c r="G9" s="92">
        <f>BY_Demands_Drivers!$F$25*$K9</f>
        <v>2.9684632948679783</v>
      </c>
      <c r="H9" s="92">
        <f>BY_Demands_Drivers!$G$25*$K9</f>
        <v>0.89624308553240051</v>
      </c>
      <c r="J9" s="11">
        <f>BY_Demands_Drivers!AA4</f>
        <v>2016</v>
      </c>
      <c r="K9" s="92">
        <f>($K$11-$K$8)/3*1+$K$8</f>
        <v>1.0805590978294577</v>
      </c>
      <c r="M9" s="92">
        <f>BY_Demands_Drivers!AA8</f>
        <v>0.95838492006471843</v>
      </c>
      <c r="P9" s="160" t="s">
        <v>312</v>
      </c>
      <c r="Q9" s="160" t="s">
        <v>247</v>
      </c>
      <c r="R9" s="161">
        <v>13030.707</v>
      </c>
      <c r="S9" s="162" t="s">
        <v>313</v>
      </c>
      <c r="T9" s="161">
        <v>14513.031000000001</v>
      </c>
      <c r="U9" s="162" t="s">
        <v>313</v>
      </c>
      <c r="V9" s="161">
        <v>13733.025</v>
      </c>
      <c r="W9" s="162" t="s">
        <v>313</v>
      </c>
      <c r="X9" s="161">
        <v>14775.297</v>
      </c>
      <c r="Y9" s="162" t="s">
        <v>313</v>
      </c>
      <c r="Z9" s="161">
        <v>15209.512000000001</v>
      </c>
    </row>
    <row r="10" spans="3:27" ht="15.75" customHeight="1">
      <c r="C10" s="112" t="str">
        <f t="shared" si="0"/>
        <v>Demand</v>
      </c>
      <c r="D10">
        <f>$J$10</f>
        <v>2017</v>
      </c>
      <c r="E10" t="s">
        <v>3</v>
      </c>
      <c r="F10" s="17" t="str">
        <f t="shared" si="1"/>
        <v>IGDMT</v>
      </c>
      <c r="G10" s="92">
        <f>BY_Demands_Drivers!$F$25*$K10</f>
        <v>3.0417077909601273</v>
      </c>
      <c r="H10" s="92">
        <f>BY_Demands_Drivers!$G$25*$K10</f>
        <v>0.91835717846707943</v>
      </c>
      <c r="J10" s="11">
        <f>BY_Demands_Drivers!AB4</f>
        <v>2017</v>
      </c>
      <c r="K10" s="92">
        <f>($K$11-$K$8)/3*2+$K$8</f>
        <v>1.1072210433401655</v>
      </c>
      <c r="M10" s="92">
        <f>BY_Demands_Drivers!AB8</f>
        <v>0.94816984646867963</v>
      </c>
      <c r="T10">
        <f>T9/$R$9</f>
        <v>1.1137562221297739</v>
      </c>
      <c r="V10" s="88">
        <f>V9/$R$9</f>
        <v>1.0538971523187497</v>
      </c>
      <c r="X10" s="88">
        <f>X9/$R$9</f>
        <v>1.1338829888508735</v>
      </c>
      <c r="Z10" s="88">
        <f>Z9/$R$9</f>
        <v>1.1672054325218117</v>
      </c>
    </row>
    <row r="11" spans="3:27" ht="15.75" customHeight="1">
      <c r="C11" s="112" t="str">
        <f t="shared" si="0"/>
        <v>Demand</v>
      </c>
      <c r="D11">
        <f>$J$11</f>
        <v>2018</v>
      </c>
      <c r="E11" t="s">
        <v>3</v>
      </c>
      <c r="F11" s="17" t="str">
        <f t="shared" si="1"/>
        <v>IGDMT</v>
      </c>
      <c r="G11" s="92">
        <f>BY_Demands_Drivers!$F$25*$K11</f>
        <v>3.1149522870522772</v>
      </c>
      <c r="H11" s="92">
        <f>BY_Demands_Drivers!$G$25*$K11</f>
        <v>0.94047127140175857</v>
      </c>
      <c r="J11" s="11">
        <f>BY_Demands_Drivers!AC4</f>
        <v>2018</v>
      </c>
      <c r="K11" s="92">
        <f>X10</f>
        <v>1.1338829888508735</v>
      </c>
      <c r="M11" s="92">
        <f>BY_Demands_Drivers!AC8</f>
        <v>0.93795477287264095</v>
      </c>
    </row>
    <row r="12" spans="3:27" ht="15.75" customHeight="1">
      <c r="C12" s="112" t="str">
        <f t="shared" si="0"/>
        <v>Demand</v>
      </c>
      <c r="D12">
        <f>$J$12</f>
        <v>2019</v>
      </c>
      <c r="E12" t="s">
        <v>3</v>
      </c>
      <c r="F12" s="17" t="str">
        <f t="shared" si="1"/>
        <v>IGDMT</v>
      </c>
      <c r="G12" s="92">
        <f>BY_Demands_Drivers!$F$25*$K12</f>
        <v>3.2064942037611197</v>
      </c>
      <c r="H12" s="92">
        <f>BY_Demands_Drivers!$G$25*$K12</f>
        <v>0.96810975021620926</v>
      </c>
      <c r="J12" s="11">
        <f>BY_Demands_Drivers!AD4</f>
        <v>2019</v>
      </c>
      <c r="K12" s="92">
        <f>Z10</f>
        <v>1.1672054325218117</v>
      </c>
      <c r="M12" s="92">
        <f>BY_Demands_Drivers!AD8</f>
        <v>0.92773969927660216</v>
      </c>
    </row>
    <row r="13" spans="3:27" ht="15.75" customHeight="1">
      <c r="C13" s="112" t="str">
        <f t="shared" si="0"/>
        <v>Demand</v>
      </c>
      <c r="D13">
        <f>$J$13</f>
        <v>2020</v>
      </c>
      <c r="E13" t="s">
        <v>3</v>
      </c>
      <c r="F13" s="17" t="str">
        <f t="shared" si="1"/>
        <v>IGDMT</v>
      </c>
      <c r="G13" s="92">
        <f>BY_Demands_Drivers!$F$25*$K13</f>
        <v>3.1711884231609884</v>
      </c>
      <c r="H13" s="92">
        <f>BY_Demands_Drivers!$G$25*$K13</f>
        <v>0.9574501736612635</v>
      </c>
      <c r="J13" s="11">
        <f>BY_Demands_Drivers!AE4</f>
        <v>2020</v>
      </c>
      <c r="K13" s="92">
        <f>M13/$M$12*$K$12</f>
        <v>1.1543536709725286</v>
      </c>
      <c r="M13" s="92">
        <f>BY_Demands_Drivers!AE8</f>
        <v>0.91752462568056348</v>
      </c>
    </row>
    <row r="14" spans="3:27" ht="15.75" customHeight="1">
      <c r="C14" s="112" t="str">
        <f t="shared" si="0"/>
        <v>Demand</v>
      </c>
      <c r="D14">
        <f>$J$14</f>
        <v>2021</v>
      </c>
      <c r="E14" t="s">
        <v>3</v>
      </c>
      <c r="F14" s="17" t="str">
        <f t="shared" si="1"/>
        <v>IGDMT</v>
      </c>
      <c r="G14" s="92">
        <f>BY_Demands_Drivers!$F$25*$K14</f>
        <v>3.135882642560857</v>
      </c>
      <c r="H14" s="92">
        <f>BY_Demands_Drivers!$G$25*$K14</f>
        <v>0.94679059710631774</v>
      </c>
      <c r="J14" s="11">
        <f>BY_Demands_Drivers!AF4</f>
        <v>2021</v>
      </c>
      <c r="K14" s="92">
        <f t="shared" ref="K14:K43" si="2">M14/$M$12*$K$12</f>
        <v>1.1415019094232455</v>
      </c>
      <c r="M14" s="92">
        <f>BY_Demands_Drivers!AF8</f>
        <v>0.90730955208452468</v>
      </c>
    </row>
    <row r="15" spans="3:27" ht="15.75" customHeight="1">
      <c r="C15" s="112" t="str">
        <f t="shared" si="0"/>
        <v>Demand</v>
      </c>
      <c r="D15">
        <f>$J$15</f>
        <v>2022</v>
      </c>
      <c r="E15" t="s">
        <v>3</v>
      </c>
      <c r="F15" s="17" t="str">
        <f t="shared" si="1"/>
        <v>IGDMT</v>
      </c>
      <c r="G15" s="92">
        <f>BY_Demands_Drivers!$F$25*$K15</f>
        <v>3.1005768619607261</v>
      </c>
      <c r="H15" s="92">
        <f>BY_Demands_Drivers!$G$25*$K15</f>
        <v>0.9361310205513721</v>
      </c>
      <c r="J15" s="11">
        <f>BY_Demands_Drivers!AG4</f>
        <v>2022</v>
      </c>
      <c r="K15" s="92">
        <f t="shared" si="2"/>
        <v>1.1286501478739623</v>
      </c>
      <c r="M15" s="92">
        <f>BY_Demands_Drivers!AG8</f>
        <v>0.897094478488486</v>
      </c>
    </row>
    <row r="16" spans="3:27" ht="15.75" customHeight="1">
      <c r="C16" s="112" t="str">
        <f t="shared" si="0"/>
        <v>Demand</v>
      </c>
      <c r="D16">
        <f>$J$16</f>
        <v>2023</v>
      </c>
      <c r="E16" t="s">
        <v>3</v>
      </c>
      <c r="F16" s="17" t="str">
        <f t="shared" si="1"/>
        <v>IGDMT</v>
      </c>
      <c r="G16" s="92">
        <f>BY_Demands_Drivers!$F$25*$K16</f>
        <v>3.0652710813605948</v>
      </c>
      <c r="H16" s="92">
        <f>BY_Demands_Drivers!$G$25*$K16</f>
        <v>0.92547144399642634</v>
      </c>
      <c r="J16" s="11">
        <f>BY_Demands_Drivers!AH4</f>
        <v>2023</v>
      </c>
      <c r="K16" s="92">
        <f t="shared" si="2"/>
        <v>1.1157983863246792</v>
      </c>
      <c r="M16" s="92">
        <f>BY_Demands_Drivers!AH8</f>
        <v>0.88687940489244721</v>
      </c>
    </row>
    <row r="17" spans="3:13" ht="15.75" customHeight="1">
      <c r="C17" s="112" t="str">
        <f t="shared" si="0"/>
        <v>Demand</v>
      </c>
      <c r="D17">
        <f>$J$17</f>
        <v>2024</v>
      </c>
      <c r="E17" t="s">
        <v>3</v>
      </c>
      <c r="F17" s="17" t="str">
        <f t="shared" si="1"/>
        <v>IGDMT</v>
      </c>
      <c r="G17" s="92">
        <f>BY_Demands_Drivers!$F$25*$K17</f>
        <v>3.0299653007604639</v>
      </c>
      <c r="H17" s="92">
        <f>BY_Demands_Drivers!$G$25*$K17</f>
        <v>0.9148118674414808</v>
      </c>
      <c r="J17" s="11">
        <f>BY_Demands_Drivers!AI4</f>
        <v>2024</v>
      </c>
      <c r="K17" s="92">
        <f t="shared" si="2"/>
        <v>1.1029466247753963</v>
      </c>
      <c r="M17" s="92">
        <f>BY_Demands_Drivers!AI8</f>
        <v>0.87666433129640853</v>
      </c>
    </row>
    <row r="18" spans="3:13" ht="15.75" customHeight="1">
      <c r="C18" s="112" t="str">
        <f t="shared" si="0"/>
        <v>Demand</v>
      </c>
      <c r="D18">
        <f>$J$18</f>
        <v>2025</v>
      </c>
      <c r="E18" t="s">
        <v>3</v>
      </c>
      <c r="F18" s="17" t="str">
        <f t="shared" si="1"/>
        <v>IGDMT</v>
      </c>
      <c r="G18" s="92">
        <f>BY_Demands_Drivers!$F$25*$K18</f>
        <v>2.9946595201603334</v>
      </c>
      <c r="H18" s="92">
        <f>BY_Demands_Drivers!$G$25*$K18</f>
        <v>0.90415229088653526</v>
      </c>
      <c r="J18" s="11">
        <f>BY_Demands_Drivers!AJ4</f>
        <v>2025</v>
      </c>
      <c r="K18" s="92">
        <f t="shared" si="2"/>
        <v>1.0900948632261134</v>
      </c>
      <c r="M18" s="92">
        <f>BY_Demands_Drivers!AJ8</f>
        <v>0.86644925770037007</v>
      </c>
    </row>
    <row r="19" spans="3:13" ht="15.75" customHeight="1">
      <c r="C19" s="112" t="str">
        <f t="shared" si="0"/>
        <v>Demand</v>
      </c>
      <c r="D19">
        <f>$J$19</f>
        <v>2026</v>
      </c>
      <c r="E19" t="s">
        <v>3</v>
      </c>
      <c r="F19" s="17" t="str">
        <f t="shared" si="1"/>
        <v>IGDMT</v>
      </c>
      <c r="G19" s="92">
        <f>BY_Demands_Drivers!$F$25*$K19</f>
        <v>2.9744220890742237</v>
      </c>
      <c r="H19" s="92">
        <f>BY_Demands_Drivers!$G$25*$K19</f>
        <v>0.89804217400847874</v>
      </c>
      <c r="J19" s="11">
        <f>BY_Demands_Drivers!AK4</f>
        <v>2026</v>
      </c>
      <c r="K19" s="92">
        <f t="shared" si="2"/>
        <v>1.0827281761208363</v>
      </c>
      <c r="M19" s="92">
        <f>BY_Demands_Drivers!AK8</f>
        <v>0.86059393190313782</v>
      </c>
    </row>
    <row r="20" spans="3:13" ht="15.75" customHeight="1">
      <c r="C20" s="112" t="str">
        <f t="shared" si="0"/>
        <v>Demand</v>
      </c>
      <c r="D20">
        <f>$J$20</f>
        <v>2027</v>
      </c>
      <c r="E20" t="s">
        <v>3</v>
      </c>
      <c r="F20" s="17" t="str">
        <f t="shared" si="1"/>
        <v>IGDMT</v>
      </c>
      <c r="G20" s="92">
        <f>BY_Demands_Drivers!$F$25*$K20</f>
        <v>2.9541846579881148</v>
      </c>
      <c r="H20" s="92">
        <f>BY_Demands_Drivers!$G$25*$K20</f>
        <v>0.89193205713042245</v>
      </c>
      <c r="J20" s="11">
        <f>BY_Demands_Drivers!AL4</f>
        <v>2027</v>
      </c>
      <c r="K20" s="92">
        <f t="shared" si="2"/>
        <v>1.0753614890155594</v>
      </c>
      <c r="M20" s="92">
        <f>BY_Demands_Drivers!AL8</f>
        <v>0.85473860610590568</v>
      </c>
    </row>
    <row r="21" spans="3:13" ht="15.75" customHeight="1">
      <c r="C21" s="112" t="str">
        <f t="shared" si="0"/>
        <v>Demand</v>
      </c>
      <c r="D21">
        <f>$J$21</f>
        <v>2028</v>
      </c>
      <c r="E21" t="s">
        <v>3</v>
      </c>
      <c r="F21" s="17" t="str">
        <f t="shared" si="1"/>
        <v>IGDMT</v>
      </c>
      <c r="G21" s="92">
        <f>BY_Demands_Drivers!$F$25*$K21</f>
        <v>2.9339472269020055</v>
      </c>
      <c r="H21" s="92">
        <f>BY_Demands_Drivers!$G$25*$K21</f>
        <v>0.88582194025236594</v>
      </c>
      <c r="J21" s="11">
        <f>BY_Demands_Drivers!AM4</f>
        <v>2028</v>
      </c>
      <c r="K21" s="92">
        <f t="shared" si="2"/>
        <v>1.0679948019102823</v>
      </c>
      <c r="M21" s="92">
        <f>BY_Demands_Drivers!AM8</f>
        <v>0.84888328030867344</v>
      </c>
    </row>
    <row r="22" spans="3:13" ht="15.75" customHeight="1">
      <c r="C22" s="112" t="str">
        <f t="shared" si="0"/>
        <v>Demand</v>
      </c>
      <c r="D22">
        <f>$J$22</f>
        <v>2029</v>
      </c>
      <c r="E22" t="s">
        <v>3</v>
      </c>
      <c r="F22" s="17" t="str">
        <f t="shared" si="1"/>
        <v>IGDMT</v>
      </c>
      <c r="G22" s="92">
        <f>BY_Demands_Drivers!$F$25*$K22</f>
        <v>2.9137097958158957</v>
      </c>
      <c r="H22" s="92">
        <f>BY_Demands_Drivers!$G$25*$K22</f>
        <v>0.87971182337430942</v>
      </c>
      <c r="J22" s="11">
        <f>BY_Demands_Drivers!AN4</f>
        <v>2029</v>
      </c>
      <c r="K22" s="92">
        <f t="shared" si="2"/>
        <v>1.0606281148050052</v>
      </c>
      <c r="M22" s="92">
        <f>BY_Demands_Drivers!AN8</f>
        <v>0.84302795451144119</v>
      </c>
    </row>
    <row r="23" spans="3:13" ht="15.75" customHeight="1">
      <c r="C23" s="112" t="str">
        <f t="shared" si="0"/>
        <v>Demand</v>
      </c>
      <c r="D23">
        <f>$J$23</f>
        <v>2030</v>
      </c>
      <c r="E23" t="s">
        <v>3</v>
      </c>
      <c r="F23" s="17" t="str">
        <f t="shared" si="1"/>
        <v>IGDMT</v>
      </c>
      <c r="G23" s="92">
        <f>BY_Demands_Drivers!$F$25*$K23</f>
        <v>2.8934723647297851</v>
      </c>
      <c r="H23" s="92">
        <f>BY_Demands_Drivers!$G$25*$K23</f>
        <v>0.87360170649625246</v>
      </c>
      <c r="J23" s="11">
        <f>BY_Demands_Drivers!AO4</f>
        <v>2030</v>
      </c>
      <c r="K23" s="92">
        <f t="shared" si="2"/>
        <v>1.0532614276997276</v>
      </c>
      <c r="M23" s="92">
        <f>BY_Demands_Drivers!AO8</f>
        <v>0.83717262871420872</v>
      </c>
    </row>
    <row r="24" spans="3:13" ht="15.75" customHeight="1">
      <c r="C24" s="112" t="str">
        <f t="shared" si="0"/>
        <v>Demand</v>
      </c>
      <c r="D24">
        <f>$J$24</f>
        <v>2031</v>
      </c>
      <c r="E24" t="s">
        <v>3</v>
      </c>
      <c r="F24" s="17" t="str">
        <f t="shared" si="1"/>
        <v>IGDMT</v>
      </c>
      <c r="G24" s="92">
        <f>BY_Demands_Drivers!$F$25*$K24</f>
        <v>2.8736297401068387</v>
      </c>
      <c r="H24" s="92">
        <f>BY_Demands_Drivers!$G$25*$K24</f>
        <v>0.86761079020367904</v>
      </c>
      <c r="J24" s="11">
        <f>BY_Demands_Drivers!AP4</f>
        <v>2031</v>
      </c>
      <c r="K24" s="92">
        <f t="shared" si="2"/>
        <v>1.046038455262033</v>
      </c>
      <c r="M24" s="92">
        <f>BY_Demands_Drivers!AP8</f>
        <v>0.83143153285351512</v>
      </c>
    </row>
    <row r="25" spans="3:13" ht="15.75" customHeight="1">
      <c r="C25" s="112" t="str">
        <f t="shared" si="0"/>
        <v>Demand</v>
      </c>
      <c r="D25">
        <f>$J$25</f>
        <v>2032</v>
      </c>
      <c r="E25" t="s">
        <v>3</v>
      </c>
      <c r="F25" s="17" t="str">
        <f t="shared" si="1"/>
        <v>IGDMT</v>
      </c>
      <c r="G25" s="92">
        <f>BY_Demands_Drivers!$F$25*$K25</f>
        <v>2.8537871154838927</v>
      </c>
      <c r="H25" s="92">
        <f>BY_Demands_Drivers!$G$25*$K25</f>
        <v>0.86161987391110584</v>
      </c>
      <c r="J25" s="11">
        <f>BY_Demands_Drivers!AQ4</f>
        <v>2032</v>
      </c>
      <c r="K25" s="92">
        <f t="shared" si="2"/>
        <v>1.0388154828243386</v>
      </c>
      <c r="M25" s="92">
        <f>BY_Demands_Drivers!AQ8</f>
        <v>0.82569043699282163</v>
      </c>
    </row>
    <row r="26" spans="3:13" ht="15.75" customHeight="1">
      <c r="C26" s="112" t="str">
        <f t="shared" si="0"/>
        <v>Demand</v>
      </c>
      <c r="D26">
        <f>$J$26</f>
        <v>2033</v>
      </c>
      <c r="E26" t="s">
        <v>3</v>
      </c>
      <c r="F26" s="17" t="str">
        <f t="shared" si="1"/>
        <v>IGDMT</v>
      </c>
      <c r="G26" s="92">
        <f>BY_Demands_Drivers!$F$25*$K26</f>
        <v>2.8339444908609464</v>
      </c>
      <c r="H26" s="92">
        <f>BY_Demands_Drivers!$G$25*$K26</f>
        <v>0.85562895761853242</v>
      </c>
      <c r="J26" s="11">
        <f>BY_Demands_Drivers!AR4</f>
        <v>2033</v>
      </c>
      <c r="K26" s="92">
        <f t="shared" si="2"/>
        <v>1.0315925103866439</v>
      </c>
      <c r="M26" s="92">
        <f>BY_Demands_Drivers!AR8</f>
        <v>0.81994934113212803</v>
      </c>
    </row>
    <row r="27" spans="3:13" ht="15.75" customHeight="1">
      <c r="C27" s="112" t="str">
        <f t="shared" si="0"/>
        <v>Demand</v>
      </c>
      <c r="D27">
        <f>$J$27</f>
        <v>2034</v>
      </c>
      <c r="E27" t="s">
        <v>3</v>
      </c>
      <c r="F27" s="17" t="str">
        <f t="shared" si="1"/>
        <v>IGDMT</v>
      </c>
      <c r="G27" s="92">
        <f>BY_Demands_Drivers!$F$25*$K27</f>
        <v>2.814101866238</v>
      </c>
      <c r="H27" s="92">
        <f>BY_Demands_Drivers!$G$25*$K27</f>
        <v>0.84963804132595899</v>
      </c>
      <c r="J27" s="11">
        <f>BY_Demands_Drivers!AS4</f>
        <v>2034</v>
      </c>
      <c r="K27" s="92">
        <f t="shared" si="2"/>
        <v>1.0243695379489492</v>
      </c>
      <c r="M27" s="92">
        <f>BY_Demands_Drivers!AS8</f>
        <v>0.81420824527143454</v>
      </c>
    </row>
    <row r="28" spans="3:13" ht="15.75" customHeight="1">
      <c r="C28" s="112" t="str">
        <f t="shared" si="0"/>
        <v>Demand</v>
      </c>
      <c r="D28">
        <f>$J$28</f>
        <v>2035</v>
      </c>
      <c r="E28" t="s">
        <v>3</v>
      </c>
      <c r="F28" s="17" t="str">
        <f t="shared" si="1"/>
        <v>IGDMT</v>
      </c>
      <c r="G28" s="92">
        <f>BY_Demands_Drivers!$F$25*$K28</f>
        <v>2.794259241615054</v>
      </c>
      <c r="H28" s="92">
        <f>BY_Demands_Drivers!$G$25*$K28</f>
        <v>0.84364712503338568</v>
      </c>
      <c r="J28" s="11">
        <f>BY_Demands_Drivers!AT4</f>
        <v>2035</v>
      </c>
      <c r="K28" s="92">
        <f t="shared" si="2"/>
        <v>1.0171465655112548</v>
      </c>
      <c r="M28" s="92">
        <f>BY_Demands_Drivers!AT8</f>
        <v>0.80846714941074116</v>
      </c>
    </row>
    <row r="29" spans="3:13" ht="15.75" customHeight="1">
      <c r="C29" s="112" t="str">
        <f t="shared" si="0"/>
        <v>Demand</v>
      </c>
      <c r="D29">
        <f>$J$29</f>
        <v>2036</v>
      </c>
      <c r="E29" t="s">
        <v>3</v>
      </c>
      <c r="F29" s="17" t="str">
        <f t="shared" si="1"/>
        <v>IGDMT</v>
      </c>
      <c r="G29" s="92">
        <f>BY_Demands_Drivers!$F$25*$K29</f>
        <v>2.7801620720758651</v>
      </c>
      <c r="H29" s="92">
        <f>BY_Demands_Drivers!$G$25*$K29</f>
        <v>0.83939088553501673</v>
      </c>
      <c r="J29" s="11">
        <f>BY_Demands_Drivers!AU4</f>
        <v>2036</v>
      </c>
      <c r="K29" s="92">
        <f t="shared" si="2"/>
        <v>1.0120150131603971</v>
      </c>
      <c r="M29" s="92">
        <f>BY_Demands_Drivers!AU8</f>
        <v>0.80438839454706557</v>
      </c>
    </row>
    <row r="30" spans="3:13" ht="15.75" customHeight="1">
      <c r="C30" s="112" t="str">
        <f t="shared" si="0"/>
        <v>Demand</v>
      </c>
      <c r="D30">
        <f>$J$30</f>
        <v>2037</v>
      </c>
      <c r="E30" t="s">
        <v>3</v>
      </c>
      <c r="F30" s="17" t="str">
        <f t="shared" si="1"/>
        <v>IGDMT</v>
      </c>
      <c r="G30" s="92">
        <f>BY_Demands_Drivers!$F$25*$K30</f>
        <v>2.7660649025366766</v>
      </c>
      <c r="H30" s="92">
        <f>BY_Demands_Drivers!$G$25*$K30</f>
        <v>0.83513464603664767</v>
      </c>
      <c r="J30" s="11">
        <f>BY_Demands_Drivers!AV4</f>
        <v>2037</v>
      </c>
      <c r="K30" s="92">
        <f t="shared" si="2"/>
        <v>1.0068834608095394</v>
      </c>
      <c r="M30" s="92">
        <f>BY_Demands_Drivers!AV8</f>
        <v>0.80030963968338997</v>
      </c>
    </row>
    <row r="31" spans="3:13" ht="15.75" customHeight="1">
      <c r="C31" s="112" t="str">
        <f t="shared" si="0"/>
        <v>Demand</v>
      </c>
      <c r="D31">
        <f>$J$31</f>
        <v>2038</v>
      </c>
      <c r="E31" t="s">
        <v>3</v>
      </c>
      <c r="F31" s="17" t="str">
        <f t="shared" si="1"/>
        <v>IGDMT</v>
      </c>
      <c r="G31" s="92">
        <f>BY_Demands_Drivers!$F$25*$K31</f>
        <v>2.7519677329974876</v>
      </c>
      <c r="H31" s="92">
        <f>BY_Demands_Drivers!$G$25*$K31</f>
        <v>0.8308784065382786</v>
      </c>
      <c r="J31" s="11">
        <f>BY_Demands_Drivers!AW4</f>
        <v>2038</v>
      </c>
      <c r="K31" s="92">
        <f t="shared" si="2"/>
        <v>1.0017519084586817</v>
      </c>
      <c r="M31" s="92">
        <f>BY_Demands_Drivers!AW8</f>
        <v>0.79623088481971438</v>
      </c>
    </row>
    <row r="32" spans="3:13" ht="15.75" customHeight="1">
      <c r="C32" s="112" t="str">
        <f t="shared" si="0"/>
        <v>Demand</v>
      </c>
      <c r="D32">
        <f>$J$32</f>
        <v>2039</v>
      </c>
      <c r="E32" t="s">
        <v>3</v>
      </c>
      <c r="F32" s="17" t="str">
        <f t="shared" si="1"/>
        <v>IGDMT</v>
      </c>
      <c r="G32" s="92">
        <f>BY_Demands_Drivers!$F$25*$K32</f>
        <v>2.7378705634582987</v>
      </c>
      <c r="H32" s="92">
        <f>BY_Demands_Drivers!$G$25*$K32</f>
        <v>0.82662216703990943</v>
      </c>
      <c r="J32" s="11">
        <f>BY_Demands_Drivers!AX4</f>
        <v>2039</v>
      </c>
      <c r="K32" s="92">
        <f t="shared" si="2"/>
        <v>0.99662035610782385</v>
      </c>
      <c r="M32" s="92">
        <f>BY_Demands_Drivers!AX8</f>
        <v>0.79215212995603879</v>
      </c>
    </row>
    <row r="33" spans="3:13" ht="15.75" customHeight="1">
      <c r="C33" s="112" t="str">
        <f t="shared" si="0"/>
        <v>Demand</v>
      </c>
      <c r="D33">
        <f>$J$33</f>
        <v>2040</v>
      </c>
      <c r="E33" t="s">
        <v>3</v>
      </c>
      <c r="F33" s="17" t="str">
        <f t="shared" si="1"/>
        <v>IGDMT</v>
      </c>
      <c r="G33" s="92">
        <f>BY_Demands_Drivers!$F$25*$K33</f>
        <v>2.7237733939191116</v>
      </c>
      <c r="H33" s="92">
        <f>BY_Demands_Drivers!$G$25*$K33</f>
        <v>0.82236592754154081</v>
      </c>
      <c r="J33" s="11">
        <f>BY_Demands_Drivers!AY4</f>
        <v>2040</v>
      </c>
      <c r="K33" s="92">
        <f t="shared" si="2"/>
        <v>0.99148880375696657</v>
      </c>
      <c r="M33" s="92">
        <f>BY_Demands_Drivers!AY8</f>
        <v>0.78807337509236353</v>
      </c>
    </row>
    <row r="34" spans="3:13" ht="15.75" customHeight="1">
      <c r="C34" s="112" t="str">
        <f t="shared" si="0"/>
        <v>Demand</v>
      </c>
      <c r="D34">
        <f>$J$34</f>
        <v>2041</v>
      </c>
      <c r="E34" t="s">
        <v>3</v>
      </c>
      <c r="F34" s="17" t="str">
        <f t="shared" si="1"/>
        <v>IGDMT</v>
      </c>
      <c r="G34" s="92">
        <f>BY_Demands_Drivers!$F$25*$K34</f>
        <v>2.7279483818706871</v>
      </c>
      <c r="H34" s="92">
        <f>BY_Demands_Drivers!$G$25*$K34</f>
        <v>0.82362644644040994</v>
      </c>
      <c r="J34" s="11">
        <f>BY_Demands_Drivers!AZ4</f>
        <v>2041</v>
      </c>
      <c r="K34" s="92">
        <f t="shared" si="2"/>
        <v>0.99300855346119998</v>
      </c>
      <c r="M34" s="92">
        <f>BY_Demands_Drivers!AZ8</f>
        <v>0.7892813305167441</v>
      </c>
    </row>
    <row r="35" spans="3:13" ht="15.75" customHeight="1">
      <c r="C35" s="112" t="str">
        <f t="shared" si="0"/>
        <v>Demand</v>
      </c>
      <c r="D35">
        <f>$J$35</f>
        <v>2042</v>
      </c>
      <c r="E35" t="s">
        <v>3</v>
      </c>
      <c r="F35" s="17" t="str">
        <f t="shared" si="1"/>
        <v>IGDMT</v>
      </c>
      <c r="G35" s="92">
        <f>BY_Demands_Drivers!$F$25*$K35</f>
        <v>2.7321233698222622</v>
      </c>
      <c r="H35" s="92">
        <f>BY_Demands_Drivers!$G$25*$K35</f>
        <v>0.82488696533927908</v>
      </c>
      <c r="J35" s="11">
        <f>BY_Demands_Drivers!BA4</f>
        <v>2042</v>
      </c>
      <c r="K35" s="92">
        <f t="shared" si="2"/>
        <v>0.99452830316543328</v>
      </c>
      <c r="M35" s="92">
        <f>BY_Demands_Drivers!BA8</f>
        <v>0.79048928594112466</v>
      </c>
    </row>
    <row r="36" spans="3:13">
      <c r="C36" s="112" t="str">
        <f t="shared" si="0"/>
        <v>Demand</v>
      </c>
      <c r="D36">
        <f>$J$36</f>
        <v>2043</v>
      </c>
      <c r="E36" t="s">
        <v>3</v>
      </c>
      <c r="F36" s="17" t="str">
        <f t="shared" si="1"/>
        <v>IGDMT</v>
      </c>
      <c r="G36" s="92">
        <f>BY_Demands_Drivers!$F$25*$K36</f>
        <v>2.7362983577738378</v>
      </c>
      <c r="H36" s="92">
        <f>BY_Demands_Drivers!$G$25*$K36</f>
        <v>0.82614748423814832</v>
      </c>
      <c r="J36" s="11">
        <f>BY_Demands_Drivers!BB4</f>
        <v>2043</v>
      </c>
      <c r="K36" s="92">
        <f t="shared" si="2"/>
        <v>0.99604805286966669</v>
      </c>
      <c r="M36" s="92">
        <f>BY_Demands_Drivers!BB8</f>
        <v>0.79169724136550523</v>
      </c>
    </row>
    <row r="37" spans="3:13">
      <c r="C37" s="112" t="str">
        <f t="shared" si="0"/>
        <v>Demand</v>
      </c>
      <c r="D37">
        <f>$J$37</f>
        <v>2044</v>
      </c>
      <c r="E37" t="s">
        <v>3</v>
      </c>
      <c r="F37" s="17" t="str">
        <f t="shared" si="1"/>
        <v>IGDMT</v>
      </c>
      <c r="G37" s="92">
        <f>BY_Demands_Drivers!$F$25*$K37</f>
        <v>2.7404733457254138</v>
      </c>
      <c r="H37" s="92">
        <f>BY_Demands_Drivers!$G$25*$K37</f>
        <v>0.82740800313701768</v>
      </c>
      <c r="J37" s="11">
        <f>BY_Demands_Drivers!BC4</f>
        <v>2044</v>
      </c>
      <c r="K37" s="92">
        <f t="shared" si="2"/>
        <v>0.99756780257390032</v>
      </c>
      <c r="M37" s="92">
        <f>BY_Demands_Drivers!BC8</f>
        <v>0.79290519678988591</v>
      </c>
    </row>
    <row r="38" spans="3:13">
      <c r="C38" s="112" t="str">
        <f t="shared" si="0"/>
        <v>Demand</v>
      </c>
      <c r="D38">
        <f>$J$38</f>
        <v>2045</v>
      </c>
      <c r="E38" t="s">
        <v>3</v>
      </c>
      <c r="F38" s="17" t="str">
        <f t="shared" si="1"/>
        <v>IGDMT</v>
      </c>
      <c r="G38" s="92">
        <f>BY_Demands_Drivers!$F$25*$K38</f>
        <v>2.7446483336769893</v>
      </c>
      <c r="H38" s="92">
        <f>BY_Demands_Drivers!$G$25*$K38</f>
        <v>0.82866852203588681</v>
      </c>
      <c r="J38" s="11">
        <f>BY_Demands_Drivers!BD4</f>
        <v>2045</v>
      </c>
      <c r="K38" s="92">
        <f t="shared" si="2"/>
        <v>0.99908755227813362</v>
      </c>
      <c r="M38" s="92">
        <f>BY_Demands_Drivers!BD8</f>
        <v>0.79411315221426648</v>
      </c>
    </row>
    <row r="39" spans="3:13">
      <c r="C39" s="112" t="str">
        <f t="shared" si="0"/>
        <v>Demand</v>
      </c>
      <c r="D39">
        <f>$J$39</f>
        <v>2046</v>
      </c>
      <c r="E39" t="s">
        <v>3</v>
      </c>
      <c r="F39" s="17" t="str">
        <f t="shared" si="1"/>
        <v>IGDMT</v>
      </c>
      <c r="G39" s="92">
        <f>BY_Demands_Drivers!$F$25*$K39</f>
        <v>2.7491533768855425</v>
      </c>
      <c r="H39" s="92">
        <f>BY_Demands_Drivers!$G$25*$K39</f>
        <v>0.83002869173469063</v>
      </c>
      <c r="J39" s="11">
        <f>BY_Demands_Drivers!BE4</f>
        <v>2046</v>
      </c>
      <c r="K39" s="92">
        <f t="shared" si="2"/>
        <v>1.0007274463720013</v>
      </c>
      <c r="M39" s="92">
        <f>BY_Demands_Drivers!BE8</f>
        <v>0.79541660301315731</v>
      </c>
    </row>
    <row r="40" spans="3:13">
      <c r="C40" s="112" t="str">
        <f t="shared" si="0"/>
        <v>Demand</v>
      </c>
      <c r="D40">
        <f>$J$40</f>
        <v>2047</v>
      </c>
      <c r="E40" t="s">
        <v>3</v>
      </c>
      <c r="F40" s="17" t="str">
        <f t="shared" si="1"/>
        <v>IGDMT</v>
      </c>
      <c r="G40" s="92">
        <f>BY_Demands_Drivers!$F$25*$K40</f>
        <v>2.7536584200940961</v>
      </c>
      <c r="H40" s="92">
        <f>BY_Demands_Drivers!$G$25*$K40</f>
        <v>0.83138886143349444</v>
      </c>
      <c r="J40" s="11">
        <f>BY_Demands_Drivers!BF4</f>
        <v>2047</v>
      </c>
      <c r="K40" s="92">
        <f t="shared" si="2"/>
        <v>1.0023673404658691</v>
      </c>
      <c r="M40" s="92">
        <f>BY_Demands_Drivers!BF8</f>
        <v>0.79672005381204813</v>
      </c>
    </row>
    <row r="41" spans="3:13">
      <c r="C41" s="112" t="str">
        <f t="shared" si="0"/>
        <v>Demand</v>
      </c>
      <c r="D41">
        <f>$J$41</f>
        <v>2048</v>
      </c>
      <c r="E41" t="s">
        <v>3</v>
      </c>
      <c r="F41" s="17" t="str">
        <f t="shared" si="1"/>
        <v>IGDMT</v>
      </c>
      <c r="G41" s="92">
        <f>BY_Demands_Drivers!$F$25*$K41</f>
        <v>2.7581634633026488</v>
      </c>
      <c r="H41" s="92">
        <f>BY_Demands_Drivers!$G$25*$K41</f>
        <v>0.83274903113229803</v>
      </c>
      <c r="J41" s="11">
        <f>BY_Demands_Drivers!BG4</f>
        <v>2048</v>
      </c>
      <c r="K41" s="92">
        <f t="shared" si="2"/>
        <v>1.0040072345597366</v>
      </c>
      <c r="M41" s="92">
        <f>BY_Demands_Drivers!BG8</f>
        <v>0.79802350461093896</v>
      </c>
    </row>
    <row r="42" spans="3:13">
      <c r="C42" s="112" t="str">
        <f t="shared" si="0"/>
        <v>Demand</v>
      </c>
      <c r="D42">
        <f>$J$42</f>
        <v>2049</v>
      </c>
      <c r="E42" t="s">
        <v>3</v>
      </c>
      <c r="F42" s="17" t="str">
        <f t="shared" si="1"/>
        <v>IGDMT</v>
      </c>
      <c r="G42" s="92">
        <f>BY_Demands_Drivers!$F$25*$K42</f>
        <v>2.7626685065112024</v>
      </c>
      <c r="H42" s="92">
        <f>BY_Demands_Drivers!$G$25*$K42</f>
        <v>0.83410920083110185</v>
      </c>
      <c r="J42" s="11">
        <f>BY_Demands_Drivers!BH4</f>
        <v>2049</v>
      </c>
      <c r="K42" s="92">
        <f t="shared" si="2"/>
        <v>1.0056471286536044</v>
      </c>
      <c r="M42" s="92">
        <f>BY_Demands_Drivers!BH8</f>
        <v>0.79932695540982979</v>
      </c>
    </row>
    <row r="43" spans="3:13">
      <c r="C43" s="112" t="str">
        <f t="shared" si="0"/>
        <v>Demand</v>
      </c>
      <c r="D43" s="16">
        <f>$J$43</f>
        <v>2050</v>
      </c>
      <c r="E43" s="16" t="s">
        <v>3</v>
      </c>
      <c r="F43" s="16" t="str">
        <f t="shared" si="1"/>
        <v>IGDMT</v>
      </c>
      <c r="G43" s="92">
        <f>BY_Demands_Drivers!$F$25*$K43</f>
        <v>2.7671735497197547</v>
      </c>
      <c r="H43" s="92">
        <f>BY_Demands_Drivers!$G$25*$K43</f>
        <v>0.83546937052990533</v>
      </c>
      <c r="J43" s="11">
        <f>BY_Demands_Drivers!BI4</f>
        <v>2050</v>
      </c>
      <c r="K43" s="92">
        <f t="shared" si="2"/>
        <v>1.0072870227474717</v>
      </c>
      <c r="M43" s="92">
        <f>BY_Demands_Drivers!BI8</f>
        <v>0.80063040620872039</v>
      </c>
    </row>
    <row r="44" spans="3:13">
      <c r="C44" s="112" t="str">
        <f t="shared" si="0"/>
        <v>\I:</v>
      </c>
      <c r="D44">
        <f>$J$4</f>
        <v>2011</v>
      </c>
      <c r="E44" t="s">
        <v>3</v>
      </c>
      <c r="F44" t="str">
        <f>BY_Demands_Drivers!$H$26</f>
        <v>IGDHT</v>
      </c>
      <c r="G44" s="92">
        <f>BY_Demands_Drivers!$F$26*$K4</f>
        <v>0</v>
      </c>
      <c r="H44" s="92">
        <f>BY_Demands_Drivers!$G$26*$K4</f>
        <v>0</v>
      </c>
      <c r="M44" s="92">
        <f>BY_Demands_Drivers!BJ8</f>
        <v>0</v>
      </c>
    </row>
    <row r="45" spans="3:13">
      <c r="C45" s="112" t="str">
        <f t="shared" si="0"/>
        <v>\I:</v>
      </c>
      <c r="D45">
        <f>$J$5</f>
        <v>2012</v>
      </c>
      <c r="E45" t="s">
        <v>3</v>
      </c>
      <c r="F45" t="str">
        <f>$F$44</f>
        <v>IGDHT</v>
      </c>
      <c r="G45" s="92">
        <f>BY_Demands_Drivers!$F$26*$K5</f>
        <v>0</v>
      </c>
      <c r="H45" s="92">
        <f>BY_Demands_Drivers!$G$26*$K5</f>
        <v>0</v>
      </c>
      <c r="M45" s="92">
        <f>BY_Demands_Drivers!BK8</f>
        <v>0</v>
      </c>
    </row>
    <row r="46" spans="3:13">
      <c r="C46" s="112" t="str">
        <f t="shared" si="0"/>
        <v>\I:</v>
      </c>
      <c r="D46">
        <f>$J$6</f>
        <v>2013</v>
      </c>
      <c r="E46" t="s">
        <v>3</v>
      </c>
      <c r="F46" t="str">
        <f t="shared" ref="F46:F83" si="3">$F$44</f>
        <v>IGDHT</v>
      </c>
      <c r="G46" s="92">
        <f>BY_Demands_Drivers!$F$26*$K6</f>
        <v>0</v>
      </c>
      <c r="H46" s="92">
        <f>BY_Demands_Drivers!$G$26*$K6</f>
        <v>0</v>
      </c>
    </row>
    <row r="47" spans="3:13">
      <c r="C47" s="112" t="str">
        <f t="shared" si="0"/>
        <v>\I:</v>
      </c>
      <c r="D47">
        <f>$J$7</f>
        <v>2014</v>
      </c>
      <c r="E47" t="s">
        <v>3</v>
      </c>
      <c r="F47" t="str">
        <f t="shared" si="3"/>
        <v>IGDHT</v>
      </c>
      <c r="G47" s="92">
        <f>BY_Demands_Drivers!$F$26*$K7</f>
        <v>0</v>
      </c>
      <c r="H47" s="92">
        <f>BY_Demands_Drivers!$G$26*$K7</f>
        <v>0</v>
      </c>
    </row>
    <row r="48" spans="3:13">
      <c r="C48" s="112" t="str">
        <f t="shared" si="0"/>
        <v>Demand</v>
      </c>
      <c r="D48">
        <f>$J$8</f>
        <v>2015</v>
      </c>
      <c r="E48" t="s">
        <v>3</v>
      </c>
      <c r="F48" t="str">
        <f t="shared" si="3"/>
        <v>IGDHT</v>
      </c>
      <c r="G48" s="92">
        <f>BY_Demands_Drivers!$F$26*$K8</f>
        <v>2.8404450515214905</v>
      </c>
      <c r="H48" s="92">
        <f>BY_Demands_Drivers!$G$26*$K8</f>
        <v>0.8575916170707033</v>
      </c>
    </row>
    <row r="49" spans="3:8">
      <c r="C49" s="112" t="str">
        <f t="shared" si="0"/>
        <v>Demand</v>
      </c>
      <c r="D49">
        <f>$J$9</f>
        <v>2016</v>
      </c>
      <c r="E49" t="s">
        <v>3</v>
      </c>
      <c r="F49" t="str">
        <f t="shared" si="3"/>
        <v>IGDHT</v>
      </c>
      <c r="G49" s="92">
        <f>BY_Demands_Drivers!$F$26*$K9</f>
        <v>2.9123038576898188</v>
      </c>
      <c r="H49" s="92">
        <f>BY_Demands_Drivers!$G$26*$K9</f>
        <v>0.87928734033409017</v>
      </c>
    </row>
    <row r="50" spans="3:8">
      <c r="C50" s="112" t="str">
        <f t="shared" si="0"/>
        <v>Demand</v>
      </c>
      <c r="D50">
        <f>$J$10</f>
        <v>2017</v>
      </c>
      <c r="E50" t="s">
        <v>3</v>
      </c>
      <c r="F50" t="str">
        <f t="shared" si="3"/>
        <v>IGDHT</v>
      </c>
      <c r="G50" s="92">
        <f>BY_Demands_Drivers!$F$26*$K10</f>
        <v>2.9841626638581467</v>
      </c>
      <c r="H50" s="92">
        <f>BY_Demands_Drivers!$G$26*$K10</f>
        <v>0.90098306359747682</v>
      </c>
    </row>
    <row r="51" spans="3:8">
      <c r="C51" s="112" t="str">
        <f t="shared" si="0"/>
        <v>Demand</v>
      </c>
      <c r="D51">
        <f>$J$11</f>
        <v>2018</v>
      </c>
      <c r="E51" t="s">
        <v>3</v>
      </c>
      <c r="F51" t="str">
        <f t="shared" si="3"/>
        <v>IGDHT</v>
      </c>
      <c r="G51" s="92">
        <f>BY_Demands_Drivers!$F$26*$K11</f>
        <v>3.0560214700264745</v>
      </c>
      <c r="H51" s="92">
        <f>BY_Demands_Drivers!$G$26*$K11</f>
        <v>0.92267878686086369</v>
      </c>
    </row>
    <row r="52" spans="3:8">
      <c r="C52" s="112" t="str">
        <f t="shared" si="0"/>
        <v>Demand</v>
      </c>
      <c r="D52">
        <f>$J$12</f>
        <v>2019</v>
      </c>
      <c r="E52" t="s">
        <v>3</v>
      </c>
      <c r="F52" t="str">
        <f t="shared" si="3"/>
        <v>IGDHT</v>
      </c>
      <c r="G52" s="92">
        <f>BY_Demands_Drivers!$F$26*$K12</f>
        <v>3.1458315335810378</v>
      </c>
      <c r="H52" s="92">
        <f>BY_Demands_Drivers!$G$26*$K12</f>
        <v>0.94979438185951526</v>
      </c>
    </row>
    <row r="53" spans="3:8">
      <c r="C53" s="112" t="str">
        <f t="shared" si="0"/>
        <v>Demand</v>
      </c>
      <c r="D53">
        <f>$J$13</f>
        <v>2020</v>
      </c>
      <c r="E53" t="s">
        <v>3</v>
      </c>
      <c r="F53" t="str">
        <f t="shared" si="3"/>
        <v>IGDHT</v>
      </c>
      <c r="G53" s="92">
        <f>BY_Demands_Drivers!$F$26*$K13</f>
        <v>3.1111936921031682</v>
      </c>
      <c r="H53" s="92">
        <f>BY_Demands_Drivers!$G$26*$K13</f>
        <v>0.93933647053011504</v>
      </c>
    </row>
    <row r="54" spans="3:8">
      <c r="C54" s="112" t="str">
        <f t="shared" si="0"/>
        <v>Demand</v>
      </c>
      <c r="D54">
        <f>$J$14</f>
        <v>2021</v>
      </c>
      <c r="E54" t="s">
        <v>3</v>
      </c>
      <c r="F54" t="str">
        <f t="shared" si="3"/>
        <v>IGDHT</v>
      </c>
      <c r="G54" s="92">
        <f>BY_Demands_Drivers!$F$26*$K14</f>
        <v>3.0765558506252981</v>
      </c>
      <c r="H54" s="92">
        <f>BY_Demands_Drivers!$G$26*$K14</f>
        <v>0.92887855920071494</v>
      </c>
    </row>
    <row r="55" spans="3:8">
      <c r="C55" s="112" t="str">
        <f t="shared" si="0"/>
        <v>Demand</v>
      </c>
      <c r="D55">
        <f>$J$15</f>
        <v>2022</v>
      </c>
      <c r="E55" t="s">
        <v>3</v>
      </c>
      <c r="F55" t="str">
        <f t="shared" si="3"/>
        <v>IGDHT</v>
      </c>
      <c r="G55" s="92">
        <f>BY_Demands_Drivers!$F$26*$K15</f>
        <v>3.041918009147428</v>
      </c>
      <c r="H55" s="92">
        <f>BY_Demands_Drivers!$G$26*$K15</f>
        <v>0.91842064787131483</v>
      </c>
    </row>
    <row r="56" spans="3:8">
      <c r="C56" s="112" t="str">
        <f t="shared" si="0"/>
        <v>Demand</v>
      </c>
      <c r="D56">
        <f>$J$16</f>
        <v>2023</v>
      </c>
      <c r="E56" t="s">
        <v>3</v>
      </c>
      <c r="F56" t="str">
        <f t="shared" si="3"/>
        <v>IGDHT</v>
      </c>
      <c r="G56" s="92">
        <f>BY_Demands_Drivers!$F$26*$K16</f>
        <v>3.007280167669558</v>
      </c>
      <c r="H56" s="92">
        <f>BY_Demands_Drivers!$G$26*$K16</f>
        <v>0.90796273654191462</v>
      </c>
    </row>
    <row r="57" spans="3:8">
      <c r="C57" s="112" t="str">
        <f t="shared" si="0"/>
        <v>Demand</v>
      </c>
      <c r="D57">
        <f>$J$17</f>
        <v>2024</v>
      </c>
      <c r="E57" t="s">
        <v>3</v>
      </c>
      <c r="F57" t="str">
        <f t="shared" si="3"/>
        <v>IGDHT</v>
      </c>
      <c r="G57" s="92">
        <f>BY_Demands_Drivers!$F$26*$K17</f>
        <v>2.9726423261916888</v>
      </c>
      <c r="H57" s="92">
        <f>BY_Demands_Drivers!$G$26*$K17</f>
        <v>0.89750482521251462</v>
      </c>
    </row>
    <row r="58" spans="3:8">
      <c r="C58" s="112" t="str">
        <f t="shared" si="0"/>
        <v>Demand</v>
      </c>
      <c r="D58">
        <f>$J$18</f>
        <v>2025</v>
      </c>
      <c r="E58" t="s">
        <v>3</v>
      </c>
      <c r="F58" t="str">
        <f t="shared" si="3"/>
        <v>IGDHT</v>
      </c>
      <c r="G58" s="92">
        <f>BY_Demands_Drivers!$F$26*$K18</f>
        <v>2.9380044847138191</v>
      </c>
      <c r="H58" s="92">
        <f>BY_Demands_Drivers!$G$26*$K18</f>
        <v>0.88704691388311463</v>
      </c>
    </row>
    <row r="59" spans="3:8">
      <c r="C59" s="112" t="str">
        <f t="shared" si="0"/>
        <v>Demand</v>
      </c>
      <c r="D59">
        <f>$J$19</f>
        <v>2026</v>
      </c>
      <c r="E59" t="s">
        <v>3</v>
      </c>
      <c r="F59" t="str">
        <f t="shared" si="3"/>
        <v>IGDHT</v>
      </c>
      <c r="G59" s="92">
        <f>BY_Demands_Drivers!$F$26*$K19</f>
        <v>2.9181499193150482</v>
      </c>
      <c r="H59" s="92">
        <f>BY_Demands_Drivers!$G$26*$K19</f>
        <v>0.8810523924128093</v>
      </c>
    </row>
    <row r="60" spans="3:8">
      <c r="C60" s="112" t="str">
        <f t="shared" si="0"/>
        <v>Demand</v>
      </c>
      <c r="D60">
        <f>$J$20</f>
        <v>2027</v>
      </c>
      <c r="E60" t="s">
        <v>3</v>
      </c>
      <c r="F60" t="str">
        <f t="shared" si="3"/>
        <v>IGDHT</v>
      </c>
      <c r="G60" s="92">
        <f>BY_Demands_Drivers!$F$26*$K20</f>
        <v>2.8982953539162772</v>
      </c>
      <c r="H60" s="92">
        <f>BY_Demands_Drivers!$G$26*$K20</f>
        <v>0.87505787094250398</v>
      </c>
    </row>
    <row r="61" spans="3:8">
      <c r="C61" s="112" t="str">
        <f t="shared" si="0"/>
        <v>Demand</v>
      </c>
      <c r="D61">
        <f>$J$21</f>
        <v>2028</v>
      </c>
      <c r="E61" t="s">
        <v>3</v>
      </c>
      <c r="F61" t="str">
        <f t="shared" si="3"/>
        <v>IGDHT</v>
      </c>
      <c r="G61" s="92">
        <f>BY_Demands_Drivers!$F$26*$K21</f>
        <v>2.8784407885175058</v>
      </c>
      <c r="H61" s="92">
        <f>BY_Demands_Drivers!$G$26*$K21</f>
        <v>0.86906334947219854</v>
      </c>
    </row>
    <row r="62" spans="3:8">
      <c r="C62" s="112" t="str">
        <f t="shared" si="0"/>
        <v>Demand</v>
      </c>
      <c r="D62">
        <f>$J$22</f>
        <v>2029</v>
      </c>
      <c r="E62" t="s">
        <v>3</v>
      </c>
      <c r="F62" t="str">
        <f t="shared" si="3"/>
        <v>IGDHT</v>
      </c>
      <c r="G62" s="92">
        <f>BY_Demands_Drivers!$F$26*$K22</f>
        <v>2.8585862231187344</v>
      </c>
      <c r="H62" s="92">
        <f>BY_Demands_Drivers!$G$26*$K22</f>
        <v>0.86306882800189322</v>
      </c>
    </row>
    <row r="63" spans="3:8">
      <c r="C63" s="112" t="str">
        <f t="shared" si="0"/>
        <v>Demand</v>
      </c>
      <c r="D63">
        <f>$J$23</f>
        <v>2030</v>
      </c>
      <c r="E63" t="s">
        <v>3</v>
      </c>
      <c r="F63" t="str">
        <f t="shared" si="3"/>
        <v>IGDHT</v>
      </c>
      <c r="G63" s="92">
        <f>BY_Demands_Drivers!$F$26*$K23</f>
        <v>2.8387316577199617</v>
      </c>
      <c r="H63" s="92">
        <f>BY_Demands_Drivers!$G$26*$K23</f>
        <v>0.85707430653158734</v>
      </c>
    </row>
    <row r="64" spans="3:8">
      <c r="C64" s="112" t="str">
        <f t="shared" si="0"/>
        <v>Demand</v>
      </c>
      <c r="D64">
        <f>$J$24</f>
        <v>2031</v>
      </c>
      <c r="E64" t="s">
        <v>3</v>
      </c>
      <c r="F64" t="str">
        <f t="shared" si="3"/>
        <v>IGDHT</v>
      </c>
      <c r="G64" s="92">
        <f>BY_Demands_Drivers!$F$26*$K24</f>
        <v>2.8192644295632237</v>
      </c>
      <c r="H64" s="92">
        <f>BY_Demands_Drivers!$G$26*$K24</f>
        <v>0.85119673052782741</v>
      </c>
    </row>
    <row r="65" spans="3:8">
      <c r="C65" s="112" t="str">
        <f t="shared" si="0"/>
        <v>Demand</v>
      </c>
      <c r="D65">
        <f>$J$25</f>
        <v>2032</v>
      </c>
      <c r="E65" t="s">
        <v>3</v>
      </c>
      <c r="F65" t="str">
        <f t="shared" si="3"/>
        <v>IGDHT</v>
      </c>
      <c r="G65" s="92">
        <f>BY_Demands_Drivers!$F$26*$K25</f>
        <v>2.799797201406486</v>
      </c>
      <c r="H65" s="92">
        <f>BY_Demands_Drivers!$G$26*$K25</f>
        <v>0.84531915452406758</v>
      </c>
    </row>
    <row r="66" spans="3:8">
      <c r="C66" s="112" t="str">
        <f t="shared" si="0"/>
        <v>Demand</v>
      </c>
      <c r="D66">
        <f>$J$26</f>
        <v>2033</v>
      </c>
      <c r="E66" t="s">
        <v>3</v>
      </c>
      <c r="F66" t="str">
        <f t="shared" si="3"/>
        <v>IGDHT</v>
      </c>
      <c r="G66" s="92">
        <f>BY_Demands_Drivers!$F$26*$K26</f>
        <v>2.7803299732497475</v>
      </c>
      <c r="H66" s="92">
        <f>BY_Demands_Drivers!$G$26*$K26</f>
        <v>0.83944157852030754</v>
      </c>
    </row>
    <row r="67" spans="3:8">
      <c r="C67" s="112" t="str">
        <f t="shared" si="0"/>
        <v>Demand</v>
      </c>
      <c r="D67">
        <f>$J$27</f>
        <v>2034</v>
      </c>
      <c r="E67" t="s">
        <v>3</v>
      </c>
      <c r="F67" t="str">
        <f t="shared" si="3"/>
        <v>IGDHT</v>
      </c>
      <c r="G67" s="92">
        <f>BY_Demands_Drivers!$F$26*$K27</f>
        <v>2.7608627450930094</v>
      </c>
      <c r="H67" s="92">
        <f>BY_Demands_Drivers!$G$26*$K27</f>
        <v>0.83356400251654761</v>
      </c>
    </row>
    <row r="68" spans="3:8">
      <c r="C68" s="112" t="str">
        <f t="shared" ref="C68:C131" si="4">IF(SUM(G68:H68)&gt;0,"Demand","\I:")</f>
        <v>Demand</v>
      </c>
      <c r="D68">
        <f>$J$28</f>
        <v>2035</v>
      </c>
      <c r="E68" t="s">
        <v>3</v>
      </c>
      <c r="F68" t="str">
        <f t="shared" si="3"/>
        <v>IGDHT</v>
      </c>
      <c r="G68" s="92">
        <f>BY_Demands_Drivers!$F$26*$K28</f>
        <v>2.7413955169362714</v>
      </c>
      <c r="H68" s="92">
        <f>BY_Demands_Drivers!$G$26*$K28</f>
        <v>0.82768642651278779</v>
      </c>
    </row>
    <row r="69" spans="3:8">
      <c r="C69" s="112" t="str">
        <f t="shared" si="4"/>
        <v>Demand</v>
      </c>
      <c r="D69">
        <f>$J$29</f>
        <v>2036</v>
      </c>
      <c r="E69" t="s">
        <v>3</v>
      </c>
      <c r="F69" t="str">
        <f t="shared" si="3"/>
        <v>IGDHT</v>
      </c>
      <c r="G69" s="92">
        <f>BY_Demands_Drivers!$F$26*$K29</f>
        <v>2.7275650473790214</v>
      </c>
      <c r="H69" s="92">
        <f>BY_Demands_Drivers!$G$26*$K29</f>
        <v>0.82351070949052174</v>
      </c>
    </row>
    <row r="70" spans="3:8">
      <c r="C70" s="112" t="str">
        <f t="shared" si="4"/>
        <v>Demand</v>
      </c>
      <c r="D70">
        <f>$J$30</f>
        <v>2037</v>
      </c>
      <c r="E70" t="s">
        <v>3</v>
      </c>
      <c r="F70" t="str">
        <f t="shared" si="3"/>
        <v>IGDHT</v>
      </c>
      <c r="G70" s="92">
        <f>BY_Demands_Drivers!$F$26*$K30</f>
        <v>2.713734577821771</v>
      </c>
      <c r="H70" s="92">
        <f>BY_Demands_Drivers!$G$26*$K30</f>
        <v>0.81933499246825581</v>
      </c>
    </row>
    <row r="71" spans="3:8">
      <c r="C71" s="112" t="str">
        <f t="shared" si="4"/>
        <v>Demand</v>
      </c>
      <c r="D71">
        <f>$J$31</f>
        <v>2038</v>
      </c>
      <c r="E71" t="s">
        <v>3</v>
      </c>
      <c r="F71" t="str">
        <f t="shared" si="3"/>
        <v>IGDHT</v>
      </c>
      <c r="G71" s="92">
        <f>BY_Demands_Drivers!$F$26*$K31</f>
        <v>2.6999041082645205</v>
      </c>
      <c r="H71" s="92">
        <f>BY_Demands_Drivers!$G$26*$K31</f>
        <v>0.81515927544598987</v>
      </c>
    </row>
    <row r="72" spans="3:8">
      <c r="C72" s="112" t="str">
        <f t="shared" si="4"/>
        <v>Demand</v>
      </c>
      <c r="D72">
        <f>$J$32</f>
        <v>2039</v>
      </c>
      <c r="E72" t="s">
        <v>3</v>
      </c>
      <c r="F72" t="str">
        <f t="shared" si="3"/>
        <v>IGDHT</v>
      </c>
      <c r="G72" s="92">
        <f>BY_Demands_Drivers!$F$26*$K32</f>
        <v>2.6860736387072701</v>
      </c>
      <c r="H72" s="92">
        <f>BY_Demands_Drivers!$G$26*$K32</f>
        <v>0.81098355842372383</v>
      </c>
    </row>
    <row r="73" spans="3:8">
      <c r="C73" s="112" t="str">
        <f t="shared" si="4"/>
        <v>Demand</v>
      </c>
      <c r="D73">
        <f>$J$33</f>
        <v>2040</v>
      </c>
      <c r="E73" t="s">
        <v>3</v>
      </c>
      <c r="F73" t="str">
        <f t="shared" si="3"/>
        <v>IGDHT</v>
      </c>
      <c r="G73" s="92">
        <f>BY_Demands_Drivers!$F$26*$K33</f>
        <v>2.672243169150021</v>
      </c>
      <c r="H73" s="92">
        <f>BY_Demands_Drivers!$G$26*$K33</f>
        <v>0.80680784140145823</v>
      </c>
    </row>
    <row r="74" spans="3:8">
      <c r="C74" s="112" t="str">
        <f t="shared" si="4"/>
        <v>Demand</v>
      </c>
      <c r="D74">
        <f>$J$34</f>
        <v>2041</v>
      </c>
      <c r="E74" t="s">
        <v>3</v>
      </c>
      <c r="F74" t="str">
        <f t="shared" si="3"/>
        <v>IGDHT</v>
      </c>
      <c r="G74" s="92">
        <f>BY_Demands_Drivers!$F$26*$K34</f>
        <v>2.676339171798328</v>
      </c>
      <c r="H74" s="92">
        <f>BY_Demands_Drivers!$G$26*$K34</f>
        <v>0.808044512933902</v>
      </c>
    </row>
    <row r="75" spans="3:8">
      <c r="C75" s="112" t="str">
        <f t="shared" si="4"/>
        <v>Demand</v>
      </c>
      <c r="D75">
        <f>$J$35</f>
        <v>2042</v>
      </c>
      <c r="E75" t="s">
        <v>3</v>
      </c>
      <c r="F75" t="str">
        <f t="shared" si="3"/>
        <v>IGDHT</v>
      </c>
      <c r="G75" s="92">
        <f>BY_Demands_Drivers!$F$26*$K35</f>
        <v>2.680435174446635</v>
      </c>
      <c r="H75" s="92">
        <f>BY_Demands_Drivers!$G$26*$K35</f>
        <v>0.80928118446634578</v>
      </c>
    </row>
    <row r="76" spans="3:8">
      <c r="C76" s="112" t="str">
        <f t="shared" si="4"/>
        <v>Demand</v>
      </c>
      <c r="D76">
        <f>$J$36</f>
        <v>2043</v>
      </c>
      <c r="E76" t="s">
        <v>3</v>
      </c>
      <c r="F76" t="str">
        <f t="shared" si="3"/>
        <v>IGDHT</v>
      </c>
      <c r="G76" s="92">
        <f>BY_Demands_Drivers!$F$26*$K36</f>
        <v>2.684531177094942</v>
      </c>
      <c r="H76" s="92">
        <f>BY_Demands_Drivers!$G$26*$K36</f>
        <v>0.81051785599878967</v>
      </c>
    </row>
    <row r="77" spans="3:8">
      <c r="C77" s="112" t="str">
        <f t="shared" si="4"/>
        <v>Demand</v>
      </c>
      <c r="D77">
        <f>$J$37</f>
        <v>2044</v>
      </c>
      <c r="E77" t="s">
        <v>3</v>
      </c>
      <c r="F77" t="str">
        <f t="shared" si="3"/>
        <v>IGDHT</v>
      </c>
      <c r="G77" s="92">
        <f>BY_Demands_Drivers!$F$26*$K37</f>
        <v>2.6886271797432499</v>
      </c>
      <c r="H77" s="92">
        <f>BY_Demands_Drivers!$G$26*$K37</f>
        <v>0.81175452753123367</v>
      </c>
    </row>
    <row r="78" spans="3:8">
      <c r="C78" s="112" t="str">
        <f t="shared" si="4"/>
        <v>Demand</v>
      </c>
      <c r="D78">
        <f>$J$38</f>
        <v>2045</v>
      </c>
      <c r="E78" t="s">
        <v>3</v>
      </c>
      <c r="F78" t="str">
        <f t="shared" si="3"/>
        <v>IGDHT</v>
      </c>
      <c r="G78" s="92">
        <f>BY_Demands_Drivers!$F$26*$K38</f>
        <v>2.6927231823915569</v>
      </c>
      <c r="H78" s="92">
        <f>BY_Demands_Drivers!$G$26*$K38</f>
        <v>0.81299119906367745</v>
      </c>
    </row>
    <row r="79" spans="3:8">
      <c r="C79" s="112" t="str">
        <f t="shared" si="4"/>
        <v>Demand</v>
      </c>
      <c r="D79">
        <f>$J$39</f>
        <v>2046</v>
      </c>
      <c r="E79" t="s">
        <v>3</v>
      </c>
      <c r="F79" t="str">
        <f t="shared" si="3"/>
        <v>IGDHT</v>
      </c>
      <c r="G79" s="92">
        <f>BY_Demands_Drivers!$F$26*$K39</f>
        <v>2.6971429960837159</v>
      </c>
      <c r="H79" s="92">
        <f>BY_Demands_Drivers!$G$26*$K39</f>
        <v>0.81432563613345266</v>
      </c>
    </row>
    <row r="80" spans="3:8">
      <c r="C80" s="112" t="str">
        <f t="shared" si="4"/>
        <v>Demand</v>
      </c>
      <c r="D80">
        <f>$J$40</f>
        <v>2047</v>
      </c>
      <c r="E80" t="s">
        <v>3</v>
      </c>
      <c r="F80" t="str">
        <f t="shared" si="3"/>
        <v>IGDHT</v>
      </c>
      <c r="G80" s="92">
        <f>BY_Demands_Drivers!$F$26*$K40</f>
        <v>2.7015628097758753</v>
      </c>
      <c r="H80" s="92">
        <f>BY_Demands_Drivers!$G$26*$K40</f>
        <v>0.81566007320322798</v>
      </c>
    </row>
    <row r="81" spans="3:8">
      <c r="C81" s="112" t="str">
        <f t="shared" si="4"/>
        <v>Demand</v>
      </c>
      <c r="D81">
        <f>$J$41</f>
        <v>2048</v>
      </c>
      <c r="E81" t="s">
        <v>3</v>
      </c>
      <c r="F81" t="str">
        <f t="shared" si="3"/>
        <v>IGDHT</v>
      </c>
      <c r="G81" s="92">
        <f>BY_Demands_Drivers!$F$26*$K41</f>
        <v>2.7059826234680338</v>
      </c>
      <c r="H81" s="92">
        <f>BY_Demands_Drivers!$G$26*$K41</f>
        <v>0.81699451027300307</v>
      </c>
    </row>
    <row r="82" spans="3:8">
      <c r="C82" s="112" t="str">
        <f t="shared" si="4"/>
        <v>Demand</v>
      </c>
      <c r="D82">
        <f>$J$42</f>
        <v>2049</v>
      </c>
      <c r="E82" t="s">
        <v>3</v>
      </c>
      <c r="F82" t="str">
        <f t="shared" si="3"/>
        <v>IGDHT</v>
      </c>
      <c r="G82" s="92">
        <f>BY_Demands_Drivers!$F$26*$K42</f>
        <v>2.7104024371601931</v>
      </c>
      <c r="H82" s="92">
        <f>BY_Demands_Drivers!$G$26*$K42</f>
        <v>0.81832894734277839</v>
      </c>
    </row>
    <row r="83" spans="3:8">
      <c r="C83" s="112" t="str">
        <f t="shared" si="4"/>
        <v>Demand</v>
      </c>
      <c r="D83" s="16">
        <f>$J$43</f>
        <v>2050</v>
      </c>
      <c r="E83" s="16" t="s">
        <v>3</v>
      </c>
      <c r="F83" s="16" t="str">
        <f t="shared" si="3"/>
        <v>IGDHT</v>
      </c>
      <c r="G83" s="92">
        <f>BY_Demands_Drivers!$F$26*$K43</f>
        <v>2.7148222508523512</v>
      </c>
      <c r="H83" s="92">
        <f>BY_Demands_Drivers!$G$26*$K43</f>
        <v>0.81966338441255338</v>
      </c>
    </row>
    <row r="84" spans="3:8">
      <c r="C84" s="112" t="str">
        <f t="shared" si="4"/>
        <v>\I:</v>
      </c>
      <c r="D84">
        <f>$J$4</f>
        <v>2011</v>
      </c>
      <c r="E84" t="s">
        <v>3</v>
      </c>
      <c r="F84" t="str">
        <f>BY_Demands_Drivers!$H$27</f>
        <v>IGDRH</v>
      </c>
      <c r="G84" s="92">
        <f>BY_Demands_Drivers!$F$27*$K4</f>
        <v>0</v>
      </c>
      <c r="H84" s="92">
        <f>BY_Demands_Drivers!$G$27*$K4</f>
        <v>0</v>
      </c>
    </row>
    <row r="85" spans="3:8">
      <c r="C85" s="112" t="str">
        <f t="shared" si="4"/>
        <v>\I:</v>
      </c>
      <c r="D85">
        <f>$J$5</f>
        <v>2012</v>
      </c>
      <c r="E85" t="s">
        <v>3</v>
      </c>
      <c r="F85" t="str">
        <f>$F$84</f>
        <v>IGDRH</v>
      </c>
      <c r="G85" s="92">
        <f>BY_Demands_Drivers!$F$27*$K5</f>
        <v>0</v>
      </c>
      <c r="H85" s="92">
        <f>BY_Demands_Drivers!$G$27*$K5</f>
        <v>0</v>
      </c>
    </row>
    <row r="86" spans="3:8">
      <c r="C86" s="112" t="str">
        <f t="shared" si="4"/>
        <v>\I:</v>
      </c>
      <c r="D86">
        <f>$J$6</f>
        <v>2013</v>
      </c>
      <c r="E86" t="s">
        <v>3</v>
      </c>
      <c r="F86" t="str">
        <f t="shared" ref="F86:F123" si="5">$F$84</f>
        <v>IGDRH</v>
      </c>
      <c r="G86" s="92">
        <f>BY_Demands_Drivers!$F$27*$K6</f>
        <v>0</v>
      </c>
      <c r="H86" s="92">
        <f>BY_Demands_Drivers!$G$27*$K6</f>
        <v>0</v>
      </c>
    </row>
    <row r="87" spans="3:8">
      <c r="C87" s="112" t="str">
        <f t="shared" si="4"/>
        <v>\I:</v>
      </c>
      <c r="D87">
        <f>$J$7</f>
        <v>2014</v>
      </c>
      <c r="E87" t="s">
        <v>3</v>
      </c>
      <c r="F87" t="str">
        <f t="shared" si="5"/>
        <v>IGDRH</v>
      </c>
      <c r="G87" s="92">
        <f>BY_Demands_Drivers!$F$27*$K7</f>
        <v>0</v>
      </c>
      <c r="H87" s="92">
        <f>BY_Demands_Drivers!$G$27*$K7</f>
        <v>0</v>
      </c>
    </row>
    <row r="88" spans="3:8">
      <c r="C88" s="112" t="str">
        <f t="shared" si="4"/>
        <v>Demand</v>
      </c>
      <c r="D88">
        <f>$J$8</f>
        <v>2015</v>
      </c>
      <c r="E88" t="s">
        <v>3</v>
      </c>
      <c r="F88" t="str">
        <f t="shared" si="5"/>
        <v>IGDRH</v>
      </c>
      <c r="G88" s="92">
        <f>BY_Demands_Drivers!$F$27*$K8</f>
        <v>5.4437765244536036E-2</v>
      </c>
      <c r="H88" s="92">
        <f>BY_Demands_Drivers!$G$27*$K8</f>
        <v>1.6435935312591209E-2</v>
      </c>
    </row>
    <row r="89" spans="3:8">
      <c r="C89" s="112" t="str">
        <f t="shared" si="4"/>
        <v>Demand</v>
      </c>
      <c r="D89">
        <f>$J$9</f>
        <v>2016</v>
      </c>
      <c r="E89" t="s">
        <v>3</v>
      </c>
      <c r="F89" t="str">
        <f t="shared" si="5"/>
        <v>IGDRH</v>
      </c>
      <c r="G89" s="92">
        <f>BY_Demands_Drivers!$F$27*$K9</f>
        <v>5.5814955350307907E-2</v>
      </c>
      <c r="H89" s="92">
        <f>BY_Demands_Drivers!$G$27*$K9</f>
        <v>1.6851738705510228E-2</v>
      </c>
    </row>
    <row r="90" spans="3:8">
      <c r="C90" s="112" t="str">
        <f t="shared" si="4"/>
        <v>Demand</v>
      </c>
      <c r="D90">
        <f>$J$10</f>
        <v>2017</v>
      </c>
      <c r="E90" t="s">
        <v>3</v>
      </c>
      <c r="F90" t="str">
        <f t="shared" si="5"/>
        <v>IGDRH</v>
      </c>
      <c r="G90" s="92">
        <f>BY_Demands_Drivers!$F$27*$K10</f>
        <v>5.7192145456079771E-2</v>
      </c>
      <c r="H90" s="92">
        <f>BY_Demands_Drivers!$G$27*$K10</f>
        <v>1.7267542098429244E-2</v>
      </c>
    </row>
    <row r="91" spans="3:8">
      <c r="C91" s="112" t="str">
        <f t="shared" si="4"/>
        <v>Demand</v>
      </c>
      <c r="D91">
        <f>$J$11</f>
        <v>2018</v>
      </c>
      <c r="E91" t="s">
        <v>3</v>
      </c>
      <c r="F91" t="str">
        <f t="shared" si="5"/>
        <v>IGDRH</v>
      </c>
      <c r="G91" s="92">
        <f>BY_Demands_Drivers!$F$27*$K11</f>
        <v>5.8569335561851642E-2</v>
      </c>
      <c r="H91" s="92">
        <f>BY_Demands_Drivers!$G$27*$K11</f>
        <v>1.7683345491348264E-2</v>
      </c>
    </row>
    <row r="92" spans="3:8">
      <c r="C92" s="112" t="str">
        <f t="shared" si="4"/>
        <v>Demand</v>
      </c>
      <c r="D92">
        <f>$J$12</f>
        <v>2019</v>
      </c>
      <c r="E92" t="s">
        <v>3</v>
      </c>
      <c r="F92" t="str">
        <f t="shared" si="5"/>
        <v>IGDRH</v>
      </c>
      <c r="G92" s="92">
        <f>BY_Demands_Drivers!$F$27*$K12</f>
        <v>6.0290565533810209E-2</v>
      </c>
      <c r="H92" s="92">
        <f>BY_Demands_Drivers!$G$27*$K12</f>
        <v>1.8203021939309057E-2</v>
      </c>
    </row>
    <row r="93" spans="3:8">
      <c r="C93" s="112" t="str">
        <f t="shared" si="4"/>
        <v>Demand</v>
      </c>
      <c r="D93">
        <f>$J$13</f>
        <v>2020</v>
      </c>
      <c r="E93" t="s">
        <v>3</v>
      </c>
      <c r="F93" t="str">
        <f t="shared" si="5"/>
        <v>IGDRH</v>
      </c>
      <c r="G93" s="92">
        <f>BY_Demands_Drivers!$F$27*$K13</f>
        <v>5.9626723548224285E-2</v>
      </c>
      <c r="H93" s="92">
        <f>BY_Demands_Drivers!$G$27*$K13</f>
        <v>1.8002593727683168E-2</v>
      </c>
    </row>
    <row r="94" spans="3:8">
      <c r="C94" s="112" t="str">
        <f t="shared" si="4"/>
        <v>Demand</v>
      </c>
      <c r="D94">
        <f>$J$14</f>
        <v>2021</v>
      </c>
      <c r="E94" t="s">
        <v>3</v>
      </c>
      <c r="F94" t="str">
        <f t="shared" si="5"/>
        <v>IGDRH</v>
      </c>
      <c r="G94" s="92">
        <f>BY_Demands_Drivers!$F$27*$K14</f>
        <v>5.8962881562638361E-2</v>
      </c>
      <c r="H94" s="92">
        <f>BY_Demands_Drivers!$G$27*$K14</f>
        <v>1.7802165516057279E-2</v>
      </c>
    </row>
    <row r="95" spans="3:8">
      <c r="C95" s="112" t="str">
        <f t="shared" si="4"/>
        <v>Demand</v>
      </c>
      <c r="D95">
        <f>$J$15</f>
        <v>2022</v>
      </c>
      <c r="E95" t="s">
        <v>3</v>
      </c>
      <c r="F95" t="str">
        <f t="shared" si="5"/>
        <v>IGDRH</v>
      </c>
      <c r="G95" s="92">
        <f>BY_Demands_Drivers!$F$27*$K15</f>
        <v>5.8299039577052431E-2</v>
      </c>
      <c r="H95" s="92">
        <f>BY_Demands_Drivers!$G$27*$K15</f>
        <v>1.7601737304431389E-2</v>
      </c>
    </row>
    <row r="96" spans="3:8">
      <c r="C96" s="112" t="str">
        <f t="shared" si="4"/>
        <v>Demand</v>
      </c>
      <c r="D96">
        <f>$J$16</f>
        <v>2023</v>
      </c>
      <c r="E96" t="s">
        <v>3</v>
      </c>
      <c r="F96" t="str">
        <f t="shared" si="5"/>
        <v>IGDRH</v>
      </c>
      <c r="G96" s="92">
        <f>BY_Demands_Drivers!$F$27*$K16</f>
        <v>5.7635197591466507E-2</v>
      </c>
      <c r="H96" s="92">
        <f>BY_Demands_Drivers!$G$27*$K16</f>
        <v>1.74013090928055E-2</v>
      </c>
    </row>
    <row r="97" spans="3:8">
      <c r="C97" s="112" t="str">
        <f t="shared" si="4"/>
        <v>Demand</v>
      </c>
      <c r="D97">
        <f>$J$17</f>
        <v>2024</v>
      </c>
      <c r="E97" t="s">
        <v>3</v>
      </c>
      <c r="F97" t="str">
        <f t="shared" si="5"/>
        <v>IGDRH</v>
      </c>
      <c r="G97" s="92">
        <f>BY_Demands_Drivers!$F$27*$K17</f>
        <v>5.6971355605880597E-2</v>
      </c>
      <c r="H97" s="92">
        <f>BY_Demands_Drivers!$G$27*$K17</f>
        <v>1.7200880881179614E-2</v>
      </c>
    </row>
    <row r="98" spans="3:8">
      <c r="C98" s="112" t="str">
        <f t="shared" si="4"/>
        <v>Demand</v>
      </c>
      <c r="D98">
        <f>$J$18</f>
        <v>2025</v>
      </c>
      <c r="E98" t="s">
        <v>3</v>
      </c>
      <c r="F98" t="str">
        <f t="shared" si="5"/>
        <v>IGDRH</v>
      </c>
      <c r="G98" s="92">
        <f>BY_Demands_Drivers!$F$27*$K18</f>
        <v>5.630751362029468E-2</v>
      </c>
      <c r="H98" s="92">
        <f>BY_Demands_Drivers!$G$27*$K18</f>
        <v>1.7000452669553728E-2</v>
      </c>
    </row>
    <row r="99" spans="3:8">
      <c r="C99" s="112" t="str">
        <f t="shared" si="4"/>
        <v>Demand</v>
      </c>
      <c r="D99">
        <f>$J$19</f>
        <v>2026</v>
      </c>
      <c r="E99" t="s">
        <v>3</v>
      </c>
      <c r="F99" t="str">
        <f t="shared" si="5"/>
        <v>IGDRH</v>
      </c>
      <c r="G99" s="92">
        <f>BY_Demands_Drivers!$F$27*$K19</f>
        <v>5.5926996429993235E-2</v>
      </c>
      <c r="H99" s="92">
        <f>BY_Demands_Drivers!$G$27*$K19</f>
        <v>1.6885566323704856E-2</v>
      </c>
    </row>
    <row r="100" spans="3:8">
      <c r="C100" s="112" t="str">
        <f t="shared" si="4"/>
        <v>Demand</v>
      </c>
      <c r="D100">
        <f>$J$20</f>
        <v>2027</v>
      </c>
      <c r="E100" t="s">
        <v>3</v>
      </c>
      <c r="F100" t="str">
        <f t="shared" si="5"/>
        <v>IGDRH</v>
      </c>
      <c r="G100" s="92">
        <f>BY_Demands_Drivers!$F$27*$K20</f>
        <v>5.5546479239691804E-2</v>
      </c>
      <c r="H100" s="92">
        <f>BY_Demands_Drivers!$G$27*$K20</f>
        <v>1.6770679977855987E-2</v>
      </c>
    </row>
    <row r="101" spans="3:8">
      <c r="C101" s="112" t="str">
        <f t="shared" si="4"/>
        <v>Demand</v>
      </c>
      <c r="D101">
        <f>$J$21</f>
        <v>2028</v>
      </c>
      <c r="E101" t="s">
        <v>3</v>
      </c>
      <c r="F101" t="str">
        <f t="shared" si="5"/>
        <v>IGDRH</v>
      </c>
      <c r="G101" s="92">
        <f>BY_Demands_Drivers!$F$27*$K21</f>
        <v>5.5165962049390359E-2</v>
      </c>
      <c r="H101" s="92">
        <f>BY_Demands_Drivers!$G$27*$K21</f>
        <v>1.6655793632007112E-2</v>
      </c>
    </row>
    <row r="102" spans="3:8">
      <c r="C102" s="112" t="str">
        <f t="shared" si="4"/>
        <v>Demand</v>
      </c>
      <c r="D102">
        <f>$J$22</f>
        <v>2029</v>
      </c>
      <c r="E102" t="s">
        <v>3</v>
      </c>
      <c r="F102" t="str">
        <f t="shared" si="5"/>
        <v>IGDRH</v>
      </c>
      <c r="G102" s="92">
        <f>BY_Demands_Drivers!$F$27*$K22</f>
        <v>5.4785444859088914E-2</v>
      </c>
      <c r="H102" s="92">
        <f>BY_Demands_Drivers!$G$27*$K22</f>
        <v>1.654090728615824E-2</v>
      </c>
    </row>
    <row r="103" spans="3:8">
      <c r="C103" s="112" t="str">
        <f t="shared" si="4"/>
        <v>Demand</v>
      </c>
      <c r="D103">
        <f>$J$23</f>
        <v>2030</v>
      </c>
      <c r="E103" t="s">
        <v>3</v>
      </c>
      <c r="F103" t="str">
        <f t="shared" si="5"/>
        <v>IGDRH</v>
      </c>
      <c r="G103" s="92">
        <f>BY_Demands_Drivers!$F$27*$K23</f>
        <v>5.4404927668787441E-2</v>
      </c>
      <c r="H103" s="92">
        <f>BY_Demands_Drivers!$G$27*$K23</f>
        <v>1.6426020940309361E-2</v>
      </c>
    </row>
    <row r="104" spans="3:8">
      <c r="C104" s="112" t="str">
        <f t="shared" si="4"/>
        <v>Demand</v>
      </c>
      <c r="D104">
        <f>$J$24</f>
        <v>2031</v>
      </c>
      <c r="E104" t="s">
        <v>3</v>
      </c>
      <c r="F104" t="str">
        <f t="shared" si="5"/>
        <v>IGDRH</v>
      </c>
      <c r="G104" s="92">
        <f>BY_Demands_Drivers!$F$27*$K24</f>
        <v>5.4031833883434799E-2</v>
      </c>
      <c r="H104" s="92">
        <f>BY_Demands_Drivers!$G$27*$K24</f>
        <v>1.6313375880505011E-2</v>
      </c>
    </row>
    <row r="105" spans="3:8">
      <c r="C105" s="112" t="str">
        <f t="shared" si="4"/>
        <v>Demand</v>
      </c>
      <c r="D105">
        <f>$J$25</f>
        <v>2032</v>
      </c>
      <c r="E105" t="s">
        <v>3</v>
      </c>
      <c r="F105" t="str">
        <f t="shared" si="5"/>
        <v>IGDRH</v>
      </c>
      <c r="G105" s="92">
        <f>BY_Demands_Drivers!$F$27*$K25</f>
        <v>5.3658740098082164E-2</v>
      </c>
      <c r="H105" s="92">
        <f>BY_Demands_Drivers!$G$27*$K25</f>
        <v>1.6200730820700667E-2</v>
      </c>
    </row>
    <row r="106" spans="3:8">
      <c r="C106" s="112" t="str">
        <f t="shared" si="4"/>
        <v>Demand</v>
      </c>
      <c r="D106">
        <f>$J$26</f>
        <v>2033</v>
      </c>
      <c r="E106" t="s">
        <v>3</v>
      </c>
      <c r="F106" t="str">
        <f t="shared" si="5"/>
        <v>IGDRH</v>
      </c>
      <c r="G106" s="92">
        <f>BY_Demands_Drivers!$F$27*$K26</f>
        <v>5.3285646312729515E-2</v>
      </c>
      <c r="H106" s="92">
        <f>BY_Demands_Drivers!$G$27*$K26</f>
        <v>1.6088085760896317E-2</v>
      </c>
    </row>
    <row r="107" spans="3:8">
      <c r="C107" s="112" t="str">
        <f t="shared" si="4"/>
        <v>Demand</v>
      </c>
      <c r="D107">
        <f>$J$27</f>
        <v>2034</v>
      </c>
      <c r="E107" t="s">
        <v>3</v>
      </c>
      <c r="F107" t="str">
        <f t="shared" si="5"/>
        <v>IGDRH</v>
      </c>
      <c r="G107" s="92">
        <f>BY_Demands_Drivers!$F$27*$K27</f>
        <v>5.2912552527376873E-2</v>
      </c>
      <c r="H107" s="92">
        <f>BY_Demands_Drivers!$G$27*$K27</f>
        <v>1.597544070109197E-2</v>
      </c>
    </row>
    <row r="108" spans="3:8">
      <c r="C108" s="112" t="str">
        <f t="shared" si="4"/>
        <v>Demand</v>
      </c>
      <c r="D108">
        <f>$J$28</f>
        <v>2035</v>
      </c>
      <c r="E108" t="s">
        <v>3</v>
      </c>
      <c r="F108" t="str">
        <f t="shared" si="5"/>
        <v>IGDRH</v>
      </c>
      <c r="G108" s="92">
        <f>BY_Demands_Drivers!$F$27*$K28</f>
        <v>5.2539458742024238E-2</v>
      </c>
      <c r="H108" s="92">
        <f>BY_Demands_Drivers!$G$27*$K28</f>
        <v>1.5862795641287623E-2</v>
      </c>
    </row>
    <row r="109" spans="3:8">
      <c r="C109" s="112" t="str">
        <f t="shared" si="4"/>
        <v>Demand</v>
      </c>
      <c r="D109">
        <f>$J$29</f>
        <v>2036</v>
      </c>
      <c r="E109" t="s">
        <v>3</v>
      </c>
      <c r="F109" t="str">
        <f t="shared" si="5"/>
        <v>IGDRH</v>
      </c>
      <c r="G109" s="92">
        <f>BY_Demands_Drivers!$F$27*$K29</f>
        <v>5.2274394697016217E-2</v>
      </c>
      <c r="H109" s="92">
        <f>BY_Demands_Drivers!$G$27*$K29</f>
        <v>1.5782767089823842E-2</v>
      </c>
    </row>
    <row r="110" spans="3:8">
      <c r="C110" s="112" t="str">
        <f t="shared" si="4"/>
        <v>Demand</v>
      </c>
      <c r="D110">
        <f>$J$30</f>
        <v>2037</v>
      </c>
      <c r="E110" t="s">
        <v>3</v>
      </c>
      <c r="F110" t="str">
        <f t="shared" si="5"/>
        <v>IGDRH</v>
      </c>
      <c r="G110" s="92">
        <f>BY_Demands_Drivers!$F$27*$K30</f>
        <v>5.2009330652008204E-2</v>
      </c>
      <c r="H110" s="92">
        <f>BY_Demands_Drivers!$G$27*$K30</f>
        <v>1.5702738538360062E-2</v>
      </c>
    </row>
    <row r="111" spans="3:8">
      <c r="C111" s="112" t="str">
        <f t="shared" si="4"/>
        <v>Demand</v>
      </c>
      <c r="D111">
        <f>$J$31</f>
        <v>2038</v>
      </c>
      <c r="E111" t="s">
        <v>3</v>
      </c>
      <c r="F111" t="str">
        <f t="shared" si="5"/>
        <v>IGDRH</v>
      </c>
      <c r="G111" s="92">
        <f>BY_Demands_Drivers!$F$27*$K31</f>
        <v>5.1744266607000183E-2</v>
      </c>
      <c r="H111" s="92">
        <f>BY_Demands_Drivers!$G$27*$K31</f>
        <v>1.5622709986896282E-2</v>
      </c>
    </row>
    <row r="112" spans="3:8">
      <c r="C112" s="112" t="str">
        <f t="shared" si="4"/>
        <v>Demand</v>
      </c>
      <c r="D112">
        <f>$J$32</f>
        <v>2039</v>
      </c>
      <c r="E112" t="s">
        <v>3</v>
      </c>
      <c r="F112" t="str">
        <f t="shared" si="5"/>
        <v>IGDRH</v>
      </c>
      <c r="G112" s="92">
        <f>BY_Demands_Drivers!$F$27*$K32</f>
        <v>5.1479202561992163E-2</v>
      </c>
      <c r="H112" s="92">
        <f>BY_Demands_Drivers!$G$27*$K32</f>
        <v>1.55426814354325E-2</v>
      </c>
    </row>
    <row r="113" spans="3:8">
      <c r="C113" s="112" t="str">
        <f t="shared" si="4"/>
        <v>Demand</v>
      </c>
      <c r="D113">
        <f>$J$33</f>
        <v>2040</v>
      </c>
      <c r="E113" t="s">
        <v>3</v>
      </c>
      <c r="F113" t="str">
        <f t="shared" si="5"/>
        <v>IGDRH</v>
      </c>
      <c r="G113" s="92">
        <f>BY_Demands_Drivers!$F$27*$K33</f>
        <v>5.1214138516984163E-2</v>
      </c>
      <c r="H113" s="92">
        <f>BY_Demands_Drivers!$G$27*$K33</f>
        <v>1.5462652883968727E-2</v>
      </c>
    </row>
    <row r="114" spans="3:8">
      <c r="C114" s="112" t="str">
        <f t="shared" si="4"/>
        <v>Demand</v>
      </c>
      <c r="D114">
        <f>$J$34</f>
        <v>2041</v>
      </c>
      <c r="E114" t="s">
        <v>3</v>
      </c>
      <c r="F114" t="str">
        <f t="shared" si="5"/>
        <v>IGDRH</v>
      </c>
      <c r="G114" s="92">
        <f>BY_Demands_Drivers!$F$27*$K34</f>
        <v>5.1292639324627007E-2</v>
      </c>
      <c r="H114" s="92">
        <f>BY_Demands_Drivers!$G$27*$K34</f>
        <v>1.5486353970716283E-2</v>
      </c>
    </row>
    <row r="115" spans="3:8">
      <c r="C115" s="112" t="str">
        <f t="shared" si="4"/>
        <v>Demand</v>
      </c>
      <c r="D115">
        <f>$J$35</f>
        <v>2042</v>
      </c>
      <c r="E115" t="s">
        <v>3</v>
      </c>
      <c r="F115" t="str">
        <f t="shared" si="5"/>
        <v>IGDRH</v>
      </c>
      <c r="G115" s="92">
        <f>BY_Demands_Drivers!$F$27*$K35</f>
        <v>5.1371140132269837E-2</v>
      </c>
      <c r="H115" s="92">
        <f>BY_Demands_Drivers!$G$27*$K35</f>
        <v>1.5510055057463838E-2</v>
      </c>
    </row>
    <row r="116" spans="3:8">
      <c r="C116" s="112" t="str">
        <f t="shared" si="4"/>
        <v>Demand</v>
      </c>
      <c r="D116">
        <f>$J$36</f>
        <v>2043</v>
      </c>
      <c r="E116" t="s">
        <v>3</v>
      </c>
      <c r="F116" t="str">
        <f t="shared" si="5"/>
        <v>IGDRH</v>
      </c>
      <c r="G116" s="92">
        <f>BY_Demands_Drivers!$F$27*$K36</f>
        <v>5.144964093991268E-2</v>
      </c>
      <c r="H116" s="92">
        <f>BY_Demands_Drivers!$G$27*$K36</f>
        <v>1.5533756144211396E-2</v>
      </c>
    </row>
    <row r="117" spans="3:8">
      <c r="C117" s="112" t="str">
        <f t="shared" si="4"/>
        <v>Demand</v>
      </c>
      <c r="D117">
        <f>$J$37</f>
        <v>2044</v>
      </c>
      <c r="E117" t="s">
        <v>3</v>
      </c>
      <c r="F117" t="str">
        <f t="shared" si="5"/>
        <v>IGDRH</v>
      </c>
      <c r="G117" s="92">
        <f>BY_Demands_Drivers!$F$27*$K37</f>
        <v>5.1528141747555531E-2</v>
      </c>
      <c r="H117" s="92">
        <f>BY_Demands_Drivers!$G$27*$K37</f>
        <v>1.5557457230958955E-2</v>
      </c>
    </row>
    <row r="118" spans="3:8">
      <c r="C118" s="112" t="str">
        <f t="shared" si="4"/>
        <v>Demand</v>
      </c>
      <c r="D118">
        <f>$J$38</f>
        <v>2045</v>
      </c>
      <c r="E118" t="s">
        <v>3</v>
      </c>
      <c r="F118" t="str">
        <f t="shared" si="5"/>
        <v>IGDRH</v>
      </c>
      <c r="G118" s="92">
        <f>BY_Demands_Drivers!$F$27*$K38</f>
        <v>5.1606642555198368E-2</v>
      </c>
      <c r="H118" s="92">
        <f>BY_Demands_Drivers!$G$27*$K38</f>
        <v>1.558115831770651E-2</v>
      </c>
    </row>
    <row r="119" spans="3:8">
      <c r="C119" s="112" t="str">
        <f t="shared" si="4"/>
        <v>Demand</v>
      </c>
      <c r="D119">
        <f>$J$39</f>
        <v>2046</v>
      </c>
      <c r="E119" t="s">
        <v>3</v>
      </c>
      <c r="F119" t="str">
        <f t="shared" si="5"/>
        <v>IGDRH</v>
      </c>
      <c r="G119" s="92">
        <f>BY_Demands_Drivers!$F$27*$K39</f>
        <v>5.1691349273981557E-2</v>
      </c>
      <c r="H119" s="92">
        <f>BY_Demands_Drivers!$G$27*$K39</f>
        <v>1.5606733102861786E-2</v>
      </c>
    </row>
    <row r="120" spans="3:8">
      <c r="C120" s="112" t="str">
        <f t="shared" si="4"/>
        <v>Demand</v>
      </c>
      <c r="D120">
        <f>$J$40</f>
        <v>2047</v>
      </c>
      <c r="E120" t="s">
        <v>3</v>
      </c>
      <c r="F120" t="str">
        <f t="shared" si="5"/>
        <v>IGDRH</v>
      </c>
      <c r="G120" s="92">
        <f>BY_Demands_Drivers!$F$27*$K40</f>
        <v>5.1776055992764754E-2</v>
      </c>
      <c r="H120" s="92">
        <f>BY_Demands_Drivers!$G$27*$K40</f>
        <v>1.5632307888017064E-2</v>
      </c>
    </row>
    <row r="121" spans="3:8">
      <c r="C121" s="112" t="str">
        <f t="shared" si="4"/>
        <v>Demand</v>
      </c>
      <c r="D121">
        <f>$J$41</f>
        <v>2048</v>
      </c>
      <c r="E121" t="s">
        <v>3</v>
      </c>
      <c r="F121" t="str">
        <f t="shared" si="5"/>
        <v>IGDRH</v>
      </c>
      <c r="G121" s="92">
        <f>BY_Demands_Drivers!$F$27*$K41</f>
        <v>5.1860762711547936E-2</v>
      </c>
      <c r="H121" s="92">
        <f>BY_Demands_Drivers!$G$27*$K41</f>
        <v>1.5657882673172339E-2</v>
      </c>
    </row>
    <row r="122" spans="3:8">
      <c r="C122" s="112" t="str">
        <f t="shared" si="4"/>
        <v>Demand</v>
      </c>
      <c r="D122">
        <f>$J$42</f>
        <v>2049</v>
      </c>
      <c r="E122" t="s">
        <v>3</v>
      </c>
      <c r="F122" t="str">
        <f t="shared" si="5"/>
        <v>IGDRH</v>
      </c>
      <c r="G122" s="92">
        <f>BY_Demands_Drivers!$F$27*$K42</f>
        <v>5.1945469430331133E-2</v>
      </c>
      <c r="H122" s="92">
        <f>BY_Demands_Drivers!$G$27*$K42</f>
        <v>1.5683457458327617E-2</v>
      </c>
    </row>
    <row r="123" spans="3:8">
      <c r="C123" s="112" t="str">
        <f t="shared" si="4"/>
        <v>Demand</v>
      </c>
      <c r="D123" s="16">
        <f>$J$43</f>
        <v>2050</v>
      </c>
      <c r="E123" s="16" t="s">
        <v>3</v>
      </c>
      <c r="F123" t="str">
        <f t="shared" si="5"/>
        <v>IGDRH</v>
      </c>
      <c r="G123" s="92">
        <f>BY_Demands_Drivers!$F$27*$K43</f>
        <v>5.2030176149114309E-2</v>
      </c>
      <c r="H123" s="92">
        <f>BY_Demands_Drivers!$G$27*$K43</f>
        <v>1.5709032243482888E-2</v>
      </c>
    </row>
    <row r="124" spans="3:8">
      <c r="C124" s="112" t="str">
        <f t="shared" si="4"/>
        <v>\I:</v>
      </c>
      <c r="D124">
        <f>$J$4</f>
        <v>2011</v>
      </c>
      <c r="E124" t="s">
        <v>3</v>
      </c>
      <c r="F124" t="str">
        <f>BY_Demands_Drivers!$H$28</f>
        <v>IGDLA</v>
      </c>
      <c r="G124" s="92">
        <f>BY_Demands_Drivers!$F$28*$K4</f>
        <v>0</v>
      </c>
      <c r="H124" s="92">
        <f>BY_Demands_Drivers!$G$28*$K4</f>
        <v>0</v>
      </c>
    </row>
    <row r="125" spans="3:8">
      <c r="C125" s="112" t="str">
        <f t="shared" si="4"/>
        <v>\I:</v>
      </c>
      <c r="D125">
        <f>$J$5</f>
        <v>2012</v>
      </c>
      <c r="E125" t="s">
        <v>3</v>
      </c>
      <c r="F125" t="str">
        <f>$F$124</f>
        <v>IGDLA</v>
      </c>
      <c r="G125" s="92">
        <f>BY_Demands_Drivers!$F$28*$K5</f>
        <v>0</v>
      </c>
      <c r="H125" s="92">
        <f>BY_Demands_Drivers!$G$28*$K5</f>
        <v>0</v>
      </c>
    </row>
    <row r="126" spans="3:8">
      <c r="C126" s="112" t="str">
        <f t="shared" si="4"/>
        <v>\I:</v>
      </c>
      <c r="D126">
        <f>$J$6</f>
        <v>2013</v>
      </c>
      <c r="E126" t="s">
        <v>3</v>
      </c>
      <c r="F126" t="str">
        <f t="shared" ref="F126:F163" si="6">$F$124</f>
        <v>IGDLA</v>
      </c>
      <c r="G126" s="92">
        <f>BY_Demands_Drivers!$F$28*$K6</f>
        <v>0</v>
      </c>
      <c r="H126" s="92">
        <f>BY_Demands_Drivers!$G$28*$K6</f>
        <v>0</v>
      </c>
    </row>
    <row r="127" spans="3:8">
      <c r="C127" s="112" t="str">
        <f t="shared" si="4"/>
        <v>\I:</v>
      </c>
      <c r="D127">
        <f>$J$7</f>
        <v>2014</v>
      </c>
      <c r="E127" t="s">
        <v>3</v>
      </c>
      <c r="F127" t="str">
        <f t="shared" si="6"/>
        <v>IGDLA</v>
      </c>
      <c r="G127" s="92">
        <f>BY_Demands_Drivers!$F$28*$K7</f>
        <v>0</v>
      </c>
      <c r="H127" s="92">
        <f>BY_Demands_Drivers!$G$28*$K7</f>
        <v>0</v>
      </c>
    </row>
    <row r="128" spans="3:8">
      <c r="C128" s="112" t="str">
        <f t="shared" si="4"/>
        <v>Demand</v>
      </c>
      <c r="D128">
        <f>$J$8</f>
        <v>2015</v>
      </c>
      <c r="E128" t="s">
        <v>3</v>
      </c>
      <c r="F128" t="str">
        <f t="shared" si="6"/>
        <v>IGDLA</v>
      </c>
      <c r="G128" s="92">
        <f>BY_Demands_Drivers!$F$28*$K8</f>
        <v>0.19758013229737556</v>
      </c>
      <c r="H128" s="92">
        <f>BY_Demands_Drivers!$G$28*$K8</f>
        <v>5.9653702882647583E-2</v>
      </c>
    </row>
    <row r="129" spans="3:8">
      <c r="C129" s="112" t="str">
        <f t="shared" si="4"/>
        <v>Demand</v>
      </c>
      <c r="D129">
        <f>$J$9</f>
        <v>2016</v>
      </c>
      <c r="E129" t="s">
        <v>3</v>
      </c>
      <c r="F129" t="str">
        <f t="shared" si="6"/>
        <v>IGDLA</v>
      </c>
      <c r="G129" s="92">
        <f>BY_Demands_Drivers!$F$28*$K9</f>
        <v>0.20257859985155854</v>
      </c>
      <c r="H129" s="92">
        <f>BY_Demands_Drivers!$G$28*$K9</f>
        <v>6.1162848032408908E-2</v>
      </c>
    </row>
    <row r="130" spans="3:8">
      <c r="C130" s="112" t="str">
        <f t="shared" si="4"/>
        <v>Demand</v>
      </c>
      <c r="D130">
        <f>$J$10</f>
        <v>2017</v>
      </c>
      <c r="E130" t="s">
        <v>3</v>
      </c>
      <c r="F130" t="str">
        <f t="shared" si="6"/>
        <v>IGDLA</v>
      </c>
      <c r="G130" s="92">
        <f>BY_Demands_Drivers!$F$28*$K10</f>
        <v>0.20757706740574147</v>
      </c>
      <c r="H130" s="92">
        <f>BY_Demands_Drivers!$G$28*$K10</f>
        <v>6.2671993182170219E-2</v>
      </c>
    </row>
    <row r="131" spans="3:8">
      <c r="C131" s="112" t="str">
        <f t="shared" si="4"/>
        <v>Demand</v>
      </c>
      <c r="D131">
        <f>$J$11</f>
        <v>2018</v>
      </c>
      <c r="E131" t="s">
        <v>3</v>
      </c>
      <c r="F131" t="str">
        <f t="shared" si="6"/>
        <v>IGDLA</v>
      </c>
      <c r="G131" s="92">
        <f>BY_Demands_Drivers!$F$28*$K11</f>
        <v>0.21257553495992446</v>
      </c>
      <c r="H131" s="92">
        <f>BY_Demands_Drivers!$G$28*$K11</f>
        <v>6.418113833193155E-2</v>
      </c>
    </row>
    <row r="132" spans="3:8">
      <c r="C132" s="112" t="str">
        <f t="shared" ref="C132:C195" si="7">IF(SUM(G132:H132)&gt;0,"Demand","\I:")</f>
        <v>Demand</v>
      </c>
      <c r="D132">
        <f>$J$12</f>
        <v>2019</v>
      </c>
      <c r="E132" t="s">
        <v>3</v>
      </c>
      <c r="F132" t="str">
        <f t="shared" si="6"/>
        <v>IGDLA</v>
      </c>
      <c r="G132" s="92">
        <f>BY_Demands_Drivers!$F$28*$K12</f>
        <v>0.21882268423297283</v>
      </c>
      <c r="H132" s="92">
        <f>BY_Demands_Drivers!$G$28*$K12</f>
        <v>6.6067287421239171E-2</v>
      </c>
    </row>
    <row r="133" spans="3:8">
      <c r="C133" s="112" t="str">
        <f t="shared" si="7"/>
        <v>Demand</v>
      </c>
      <c r="D133">
        <f>$J$13</f>
        <v>2020</v>
      </c>
      <c r="E133" t="s">
        <v>3</v>
      </c>
      <c r="F133" t="str">
        <f t="shared" si="6"/>
        <v>IGDLA</v>
      </c>
      <c r="G133" s="92">
        <f>BY_Demands_Drivers!$F$28*$K13</f>
        <v>0.21641329092398162</v>
      </c>
      <c r="H133" s="92">
        <f>BY_Demands_Drivers!$G$28*$K13</f>
        <v>6.5339839621145215E-2</v>
      </c>
    </row>
    <row r="134" spans="3:8">
      <c r="C134" s="112" t="str">
        <f t="shared" si="7"/>
        <v>Demand</v>
      </c>
      <c r="D134">
        <f>$J$14</f>
        <v>2021</v>
      </c>
      <c r="E134" t="s">
        <v>3</v>
      </c>
      <c r="F134" t="str">
        <f t="shared" si="6"/>
        <v>IGDLA</v>
      </c>
      <c r="G134" s="92">
        <f>BY_Demands_Drivers!$F$28*$K14</f>
        <v>0.21400389761499039</v>
      </c>
      <c r="H134" s="92">
        <f>BY_Demands_Drivers!$G$28*$K14</f>
        <v>6.4612391821051246E-2</v>
      </c>
    </row>
    <row r="135" spans="3:8">
      <c r="C135" s="112" t="str">
        <f t="shared" si="7"/>
        <v>Demand</v>
      </c>
      <c r="D135">
        <f>$J$15</f>
        <v>2022</v>
      </c>
      <c r="E135" t="s">
        <v>3</v>
      </c>
      <c r="F135" t="str">
        <f t="shared" si="6"/>
        <v>IGDLA</v>
      </c>
      <c r="G135" s="92">
        <f>BY_Demands_Drivers!$F$28*$K15</f>
        <v>0.21159450430599919</v>
      </c>
      <c r="H135" s="92">
        <f>BY_Demands_Drivers!$G$28*$K15</f>
        <v>6.3884944020957277E-2</v>
      </c>
    </row>
    <row r="136" spans="3:8">
      <c r="C136" s="112" t="str">
        <f t="shared" si="7"/>
        <v>Demand</v>
      </c>
      <c r="D136">
        <f>$J$16</f>
        <v>2023</v>
      </c>
      <c r="E136" t="s">
        <v>3</v>
      </c>
      <c r="F136" t="str">
        <f t="shared" si="6"/>
        <v>IGDLA</v>
      </c>
      <c r="G136" s="92">
        <f>BY_Demands_Drivers!$F$28*$K16</f>
        <v>0.20918511099700798</v>
      </c>
      <c r="H136" s="92">
        <f>BY_Demands_Drivers!$G$28*$K16</f>
        <v>6.3157496220863307E-2</v>
      </c>
    </row>
    <row r="137" spans="3:8">
      <c r="C137" s="112" t="str">
        <f t="shared" si="7"/>
        <v>Demand</v>
      </c>
      <c r="D137">
        <f>$J$17</f>
        <v>2024</v>
      </c>
      <c r="E137" t="s">
        <v>3</v>
      </c>
      <c r="F137" t="str">
        <f t="shared" si="6"/>
        <v>IGDLA</v>
      </c>
      <c r="G137" s="92">
        <f>BY_Demands_Drivers!$F$28*$K17</f>
        <v>0.20677571768801681</v>
      </c>
      <c r="H137" s="92">
        <f>BY_Demands_Drivers!$G$28*$K17</f>
        <v>6.2430048420769359E-2</v>
      </c>
    </row>
    <row r="138" spans="3:8">
      <c r="C138" s="112" t="str">
        <f t="shared" si="7"/>
        <v>Demand</v>
      </c>
      <c r="D138">
        <f>$J$18</f>
        <v>2025</v>
      </c>
      <c r="E138" t="s">
        <v>3</v>
      </c>
      <c r="F138" t="str">
        <f t="shared" si="6"/>
        <v>IGDLA</v>
      </c>
      <c r="G138" s="92">
        <f>BY_Demands_Drivers!$F$28*$K18</f>
        <v>0.20436632437902563</v>
      </c>
      <c r="H138" s="92">
        <f>BY_Demands_Drivers!$G$28*$K18</f>
        <v>6.1702600620675403E-2</v>
      </c>
    </row>
    <row r="139" spans="3:8">
      <c r="C139" s="112" t="str">
        <f t="shared" si="7"/>
        <v>Demand</v>
      </c>
      <c r="D139">
        <f>$J$19</f>
        <v>2026</v>
      </c>
      <c r="E139" t="s">
        <v>3</v>
      </c>
      <c r="F139" t="str">
        <f t="shared" si="6"/>
        <v>IGDLA</v>
      </c>
      <c r="G139" s="92">
        <f>BY_Demands_Drivers!$F$28*$K19</f>
        <v>0.20298524937597467</v>
      </c>
      <c r="H139" s="92">
        <f>BY_Demands_Drivers!$G$28*$K19</f>
        <v>6.128562429348753E-2</v>
      </c>
    </row>
    <row r="140" spans="3:8">
      <c r="C140" s="112" t="str">
        <f t="shared" si="7"/>
        <v>Demand</v>
      </c>
      <c r="D140">
        <f>$J$20</f>
        <v>2027</v>
      </c>
      <c r="E140" t="s">
        <v>3</v>
      </c>
      <c r="F140" t="str">
        <f t="shared" si="6"/>
        <v>IGDLA</v>
      </c>
      <c r="G140" s="92">
        <f>BY_Demands_Drivers!$F$28*$K20</f>
        <v>0.20160417437292374</v>
      </c>
      <c r="H140" s="92">
        <f>BY_Demands_Drivers!$G$28*$K20</f>
        <v>6.0868647966299663E-2</v>
      </c>
    </row>
    <row r="141" spans="3:8">
      <c r="C141" s="112" t="str">
        <f t="shared" si="7"/>
        <v>Demand</v>
      </c>
      <c r="D141">
        <f>$J$21</f>
        <v>2028</v>
      </c>
      <c r="E141" t="s">
        <v>3</v>
      </c>
      <c r="F141" t="str">
        <f t="shared" si="6"/>
        <v>IGDLA</v>
      </c>
      <c r="G141" s="92">
        <f>BY_Demands_Drivers!$F$28*$K21</f>
        <v>0.20022309936987279</v>
      </c>
      <c r="H141" s="92">
        <f>BY_Demands_Drivers!$G$28*$K21</f>
        <v>6.045167163911179E-2</v>
      </c>
    </row>
    <row r="142" spans="3:8">
      <c r="C142" s="112" t="str">
        <f t="shared" si="7"/>
        <v>Demand</v>
      </c>
      <c r="D142">
        <f>$J$22</f>
        <v>2029</v>
      </c>
      <c r="E142" t="s">
        <v>3</v>
      </c>
      <c r="F142" t="str">
        <f t="shared" si="6"/>
        <v>IGDLA</v>
      </c>
      <c r="G142" s="92">
        <f>BY_Demands_Drivers!$F$28*$K22</f>
        <v>0.19884202436682183</v>
      </c>
      <c r="H142" s="92">
        <f>BY_Demands_Drivers!$G$28*$K22</f>
        <v>6.0034695311923916E-2</v>
      </c>
    </row>
    <row r="143" spans="3:8">
      <c r="C143" s="112" t="str">
        <f t="shared" si="7"/>
        <v>Demand</v>
      </c>
      <c r="D143">
        <f>$J$23</f>
        <v>2030</v>
      </c>
      <c r="E143" t="s">
        <v>3</v>
      </c>
      <c r="F143" t="str">
        <f t="shared" si="6"/>
        <v>IGDLA</v>
      </c>
      <c r="G143" s="92">
        <f>BY_Demands_Drivers!$F$28*$K23</f>
        <v>0.19746094936377079</v>
      </c>
      <c r="H143" s="92">
        <f>BY_Demands_Drivers!$G$28*$K23</f>
        <v>5.9617718984736022E-2</v>
      </c>
    </row>
    <row r="144" spans="3:8">
      <c r="C144" s="112" t="str">
        <f t="shared" si="7"/>
        <v>Demand</v>
      </c>
      <c r="D144">
        <f>$J$24</f>
        <v>2031</v>
      </c>
      <c r="E144" t="s">
        <v>3</v>
      </c>
      <c r="F144" t="str">
        <f t="shared" si="6"/>
        <v>IGDLA</v>
      </c>
      <c r="G144" s="92">
        <f>BY_Demands_Drivers!$F$28*$K24</f>
        <v>0.19610681737216218</v>
      </c>
      <c r="H144" s="92">
        <f>BY_Demands_Drivers!$G$28*$K24</f>
        <v>5.9208877333745892E-2</v>
      </c>
    </row>
    <row r="145" spans="3:8">
      <c r="C145" s="112" t="str">
        <f t="shared" si="7"/>
        <v>Demand</v>
      </c>
      <c r="D145">
        <f>$J$25</f>
        <v>2032</v>
      </c>
      <c r="E145" t="s">
        <v>3</v>
      </c>
      <c r="F145" t="str">
        <f t="shared" si="6"/>
        <v>IGDLA</v>
      </c>
      <c r="G145" s="92">
        <f>BY_Demands_Drivers!$F$28*$K25</f>
        <v>0.19475268538055365</v>
      </c>
      <c r="H145" s="92">
        <f>BY_Demands_Drivers!$G$28*$K25</f>
        <v>5.8800035682755783E-2</v>
      </c>
    </row>
    <row r="146" spans="3:8">
      <c r="C146" s="112" t="str">
        <f t="shared" si="7"/>
        <v>Demand</v>
      </c>
      <c r="D146">
        <f>$J$26</f>
        <v>2033</v>
      </c>
      <c r="E146" t="s">
        <v>3</v>
      </c>
      <c r="F146" t="str">
        <f t="shared" si="6"/>
        <v>IGDLA</v>
      </c>
      <c r="G146" s="92">
        <f>BY_Demands_Drivers!$F$28*$K26</f>
        <v>0.19339855338894504</v>
      </c>
      <c r="H146" s="92">
        <f>BY_Demands_Drivers!$G$28*$K26</f>
        <v>5.8391194031765653E-2</v>
      </c>
    </row>
    <row r="147" spans="3:8">
      <c r="C147" s="112" t="str">
        <f t="shared" si="7"/>
        <v>Demand</v>
      </c>
      <c r="D147">
        <f>$J$27</f>
        <v>2034</v>
      </c>
      <c r="E147" t="s">
        <v>3</v>
      </c>
      <c r="F147" t="str">
        <f t="shared" si="6"/>
        <v>IGDLA</v>
      </c>
      <c r="G147" s="92">
        <f>BY_Demands_Drivers!$F$28*$K27</f>
        <v>0.19204442139733646</v>
      </c>
      <c r="H147" s="92">
        <f>BY_Demands_Drivers!$G$28*$K27</f>
        <v>5.798235238077553E-2</v>
      </c>
    </row>
    <row r="148" spans="3:8">
      <c r="C148" s="112" t="str">
        <f t="shared" si="7"/>
        <v>Demand</v>
      </c>
      <c r="D148">
        <f>$J$28</f>
        <v>2035</v>
      </c>
      <c r="E148" t="s">
        <v>3</v>
      </c>
      <c r="F148" t="str">
        <f t="shared" si="6"/>
        <v>IGDLA</v>
      </c>
      <c r="G148" s="92">
        <f>BY_Demands_Drivers!$F$28*$K28</f>
        <v>0.19069028940572794</v>
      </c>
      <c r="H148" s="92">
        <f>BY_Demands_Drivers!$G$28*$K28</f>
        <v>5.7573510729785414E-2</v>
      </c>
    </row>
    <row r="149" spans="3:8">
      <c r="C149" s="112" t="str">
        <f t="shared" si="7"/>
        <v>Demand</v>
      </c>
      <c r="D149">
        <f>$J$29</f>
        <v>2036</v>
      </c>
      <c r="E149" t="s">
        <v>3</v>
      </c>
      <c r="F149" t="str">
        <f t="shared" si="6"/>
        <v>IGDLA</v>
      </c>
      <c r="G149" s="92">
        <f>BY_Demands_Drivers!$F$28*$K29</f>
        <v>0.18972824791036697</v>
      </c>
      <c r="H149" s="92">
        <f>BY_Demands_Drivers!$G$28*$K29</f>
        <v>5.7283049655295071E-2</v>
      </c>
    </row>
    <row r="150" spans="3:8">
      <c r="C150" s="112" t="str">
        <f t="shared" si="7"/>
        <v>Demand</v>
      </c>
      <c r="D150">
        <f>$J$30</f>
        <v>2037</v>
      </c>
      <c r="E150" t="s">
        <v>3</v>
      </c>
      <c r="F150" t="str">
        <f t="shared" si="6"/>
        <v>IGDLA</v>
      </c>
      <c r="G150" s="92">
        <f>BY_Demands_Drivers!$F$28*$K30</f>
        <v>0.18876620641500602</v>
      </c>
      <c r="H150" s="92">
        <f>BY_Demands_Drivers!$G$28*$K30</f>
        <v>5.6992588580804728E-2</v>
      </c>
    </row>
    <row r="151" spans="3:8">
      <c r="C151" s="112" t="str">
        <f t="shared" si="7"/>
        <v>Demand</v>
      </c>
      <c r="D151">
        <f>$J$31</f>
        <v>2038</v>
      </c>
      <c r="E151" t="s">
        <v>3</v>
      </c>
      <c r="F151" t="str">
        <f t="shared" si="6"/>
        <v>IGDLA</v>
      </c>
      <c r="G151" s="92">
        <f>BY_Demands_Drivers!$F$28*$K31</f>
        <v>0.18780416491964508</v>
      </c>
      <c r="H151" s="92">
        <f>BY_Demands_Drivers!$G$28*$K31</f>
        <v>5.6702127506314384E-2</v>
      </c>
    </row>
    <row r="152" spans="3:8">
      <c r="C152" s="112" t="str">
        <f t="shared" si="7"/>
        <v>Demand</v>
      </c>
      <c r="D152">
        <f>$J$32</f>
        <v>2039</v>
      </c>
      <c r="E152" t="s">
        <v>3</v>
      </c>
      <c r="F152" t="str">
        <f t="shared" si="6"/>
        <v>IGDLA</v>
      </c>
      <c r="G152" s="92">
        <f>BY_Demands_Drivers!$F$28*$K32</f>
        <v>0.18684212342428411</v>
      </c>
      <c r="H152" s="92">
        <f>BY_Demands_Drivers!$G$28*$K32</f>
        <v>5.6411666431824034E-2</v>
      </c>
    </row>
    <row r="153" spans="3:8">
      <c r="C153" s="112" t="str">
        <f t="shared" si="7"/>
        <v>Demand</v>
      </c>
      <c r="D153">
        <f>$J$33</f>
        <v>2040</v>
      </c>
      <c r="E153" t="s">
        <v>3</v>
      </c>
      <c r="F153" t="str">
        <f t="shared" si="6"/>
        <v>IGDLA</v>
      </c>
      <c r="G153" s="92">
        <f>BY_Demands_Drivers!$F$28*$K33</f>
        <v>0.18588008192892325</v>
      </c>
      <c r="H153" s="92">
        <f>BY_Demands_Drivers!$G$28*$K33</f>
        <v>5.6121205357333712E-2</v>
      </c>
    </row>
    <row r="154" spans="3:8">
      <c r="C154" s="112" t="str">
        <f t="shared" si="7"/>
        <v>Demand</v>
      </c>
      <c r="D154">
        <f>$J$34</f>
        <v>2041</v>
      </c>
      <c r="E154" t="s">
        <v>3</v>
      </c>
      <c r="F154" t="str">
        <f t="shared" si="6"/>
        <v>IGDLA</v>
      </c>
      <c r="G154" s="92">
        <f>BY_Demands_Drivers!$F$28*$K34</f>
        <v>0.18616499810595313</v>
      </c>
      <c r="H154" s="92">
        <f>BY_Demands_Drivers!$G$28*$K34</f>
        <v>5.6207227695578836E-2</v>
      </c>
    </row>
    <row r="155" spans="3:8">
      <c r="C155" s="112" t="str">
        <f t="shared" si="7"/>
        <v>Demand</v>
      </c>
      <c r="D155">
        <f>$J$35</f>
        <v>2042</v>
      </c>
      <c r="E155" t="s">
        <v>3</v>
      </c>
      <c r="F155" t="str">
        <f t="shared" si="6"/>
        <v>IGDLA</v>
      </c>
      <c r="G155" s="92">
        <f>BY_Demands_Drivers!$F$28*$K35</f>
        <v>0.18644991428298296</v>
      </c>
      <c r="H155" s="92">
        <f>BY_Demands_Drivers!$G$28*$K35</f>
        <v>5.6293250033823947E-2</v>
      </c>
    </row>
    <row r="156" spans="3:8">
      <c r="C156" s="112" t="str">
        <f t="shared" si="7"/>
        <v>Demand</v>
      </c>
      <c r="D156">
        <f>$J$36</f>
        <v>2043</v>
      </c>
      <c r="E156" t="s">
        <v>3</v>
      </c>
      <c r="F156" t="str">
        <f t="shared" si="6"/>
        <v>IGDLA</v>
      </c>
      <c r="G156" s="92">
        <f>BY_Demands_Drivers!$F$28*$K36</f>
        <v>0.18673483046001285</v>
      </c>
      <c r="H156" s="92">
        <f>BY_Demands_Drivers!$G$28*$K36</f>
        <v>5.6379272372069064E-2</v>
      </c>
    </row>
    <row r="157" spans="3:8">
      <c r="C157" s="112" t="str">
        <f t="shared" si="7"/>
        <v>Demand</v>
      </c>
      <c r="D157">
        <f>$J$37</f>
        <v>2044</v>
      </c>
      <c r="E157" t="s">
        <v>3</v>
      </c>
      <c r="F157" t="str">
        <f t="shared" si="6"/>
        <v>IGDLA</v>
      </c>
      <c r="G157" s="92">
        <f>BY_Demands_Drivers!$F$28*$K37</f>
        <v>0.18701974663704277</v>
      </c>
      <c r="H157" s="92">
        <f>BY_Demands_Drivers!$G$28*$K37</f>
        <v>5.6465294710314196E-2</v>
      </c>
    </row>
    <row r="158" spans="3:8">
      <c r="C158" s="112" t="str">
        <f t="shared" si="7"/>
        <v>Demand</v>
      </c>
      <c r="D158">
        <f>$J$38</f>
        <v>2045</v>
      </c>
      <c r="E158" t="s">
        <v>3</v>
      </c>
      <c r="F158" t="str">
        <f t="shared" si="6"/>
        <v>IGDLA</v>
      </c>
      <c r="G158" s="92">
        <f>BY_Demands_Drivers!$F$28*$K38</f>
        <v>0.18730466281407263</v>
      </c>
      <c r="H158" s="92">
        <f>BY_Demands_Drivers!$G$28*$K38</f>
        <v>5.6551317048559313E-2</v>
      </c>
    </row>
    <row r="159" spans="3:8">
      <c r="C159" s="112" t="str">
        <f t="shared" si="7"/>
        <v>Demand</v>
      </c>
      <c r="D159">
        <f>$J$39</f>
        <v>2046</v>
      </c>
      <c r="E159" t="s">
        <v>3</v>
      </c>
      <c r="F159" t="str">
        <f t="shared" si="6"/>
        <v>IGDLA</v>
      </c>
      <c r="G159" s="92">
        <f>BY_Demands_Drivers!$F$28*$K39</f>
        <v>0.18761210314760726</v>
      </c>
      <c r="H159" s="92">
        <f>BY_Demands_Drivers!$G$28*$K39</f>
        <v>5.6644139915401071E-2</v>
      </c>
    </row>
    <row r="160" spans="3:8">
      <c r="C160" s="112" t="str">
        <f t="shared" si="7"/>
        <v>Demand</v>
      </c>
      <c r="D160">
        <f>$J$40</f>
        <v>2047</v>
      </c>
      <c r="E160" t="s">
        <v>3</v>
      </c>
      <c r="F160" t="str">
        <f t="shared" si="6"/>
        <v>IGDLA</v>
      </c>
      <c r="G160" s="92">
        <f>BY_Demands_Drivers!$F$28*$K40</f>
        <v>0.1879195434811419</v>
      </c>
      <c r="H160" s="92">
        <f>BY_Demands_Drivers!$G$28*$K40</f>
        <v>5.6736962782242828E-2</v>
      </c>
    </row>
    <row r="161" spans="3:8">
      <c r="C161" s="112" t="str">
        <f t="shared" si="7"/>
        <v>Demand</v>
      </c>
      <c r="D161">
        <f>$J$41</f>
        <v>2048</v>
      </c>
      <c r="E161" t="s">
        <v>3</v>
      </c>
      <c r="F161" t="str">
        <f t="shared" si="6"/>
        <v>IGDLA</v>
      </c>
      <c r="G161" s="92">
        <f>BY_Demands_Drivers!$F$28*$K41</f>
        <v>0.18822698381467648</v>
      </c>
      <c r="H161" s="92">
        <f>BY_Demands_Drivers!$G$28*$K41</f>
        <v>5.6829785649084578E-2</v>
      </c>
    </row>
    <row r="162" spans="3:8">
      <c r="C162" s="112" t="str">
        <f t="shared" si="7"/>
        <v>Demand</v>
      </c>
      <c r="D162">
        <f>$J$42</f>
        <v>2049</v>
      </c>
      <c r="E162" t="s">
        <v>3</v>
      </c>
      <c r="F162" t="str">
        <f t="shared" si="6"/>
        <v>IGDLA</v>
      </c>
      <c r="G162" s="92">
        <f>BY_Demands_Drivers!$F$28*$K42</f>
        <v>0.18853442414821112</v>
      </c>
      <c r="H162" s="92">
        <f>BY_Demands_Drivers!$G$28*$K42</f>
        <v>5.6922608515926343E-2</v>
      </c>
    </row>
    <row r="163" spans="3:8">
      <c r="C163" s="112" t="str">
        <f t="shared" si="7"/>
        <v>Demand</v>
      </c>
      <c r="D163" s="16">
        <f>$J$43</f>
        <v>2050</v>
      </c>
      <c r="E163" s="16" t="s">
        <v>3</v>
      </c>
      <c r="F163" t="str">
        <f t="shared" si="6"/>
        <v>IGDLA</v>
      </c>
      <c r="G163" s="92">
        <f>BY_Demands_Drivers!$F$28*$K43</f>
        <v>0.18884186448174567</v>
      </c>
      <c r="H163" s="92">
        <f>BY_Demands_Drivers!$G$28*$K43</f>
        <v>5.7015431382768086E-2</v>
      </c>
    </row>
    <row r="164" spans="3:8">
      <c r="C164" s="112" t="str">
        <f t="shared" si="7"/>
        <v>\I:</v>
      </c>
      <c r="D164">
        <f>$J$4</f>
        <v>2011</v>
      </c>
      <c r="E164" t="s">
        <v>3</v>
      </c>
      <c r="F164" t="str">
        <f>BY_Demands_Drivers!$H$29</f>
        <v>IGDEM</v>
      </c>
      <c r="G164" s="92">
        <f>BY_Demands_Drivers!$F$29*$K4</f>
        <v>0</v>
      </c>
      <c r="H164" s="92">
        <f>BY_Demands_Drivers!$G$29*$K4</f>
        <v>0</v>
      </c>
    </row>
    <row r="165" spans="3:8">
      <c r="C165" s="112" t="str">
        <f t="shared" si="7"/>
        <v>\I:</v>
      </c>
      <c r="D165">
        <f>$J$5</f>
        <v>2012</v>
      </c>
      <c r="E165" t="s">
        <v>3</v>
      </c>
      <c r="F165" t="str">
        <f>$F$164</f>
        <v>IGDEM</v>
      </c>
      <c r="G165" s="92">
        <f>BY_Demands_Drivers!$F$29*$K5</f>
        <v>0</v>
      </c>
      <c r="H165" s="92">
        <f>BY_Demands_Drivers!$G$29*$K5</f>
        <v>0</v>
      </c>
    </row>
    <row r="166" spans="3:8">
      <c r="C166" s="112" t="str">
        <f t="shared" si="7"/>
        <v>\I:</v>
      </c>
      <c r="D166">
        <f>$J$6</f>
        <v>2013</v>
      </c>
      <c r="E166" t="s">
        <v>3</v>
      </c>
      <c r="F166" t="str">
        <f t="shared" ref="F166:F203" si="8">$F$164</f>
        <v>IGDEM</v>
      </c>
      <c r="G166" s="92">
        <f>BY_Demands_Drivers!$F$29*$K6</f>
        <v>0</v>
      </c>
      <c r="H166" s="92">
        <f>BY_Demands_Drivers!$G$29*$K6</f>
        <v>0</v>
      </c>
    </row>
    <row r="167" spans="3:8">
      <c r="C167" s="112" t="str">
        <f t="shared" si="7"/>
        <v>\I:</v>
      </c>
      <c r="D167">
        <f>$J$7</f>
        <v>2014</v>
      </c>
      <c r="E167" t="s">
        <v>3</v>
      </c>
      <c r="F167" t="str">
        <f t="shared" si="8"/>
        <v>IGDEM</v>
      </c>
      <c r="G167" s="92">
        <f>BY_Demands_Drivers!$F$29*$K7</f>
        <v>0</v>
      </c>
      <c r="H167" s="92">
        <f>BY_Demands_Drivers!$G$29*$K7</f>
        <v>0</v>
      </c>
    </row>
    <row r="168" spans="3:8">
      <c r="C168" s="112" t="str">
        <f t="shared" si="7"/>
        <v>Demand</v>
      </c>
      <c r="D168">
        <f>$J$8</f>
        <v>2015</v>
      </c>
      <c r="E168" t="s">
        <v>3</v>
      </c>
      <c r="F168" t="str">
        <f t="shared" si="8"/>
        <v>IGDEM</v>
      </c>
      <c r="G168" s="92">
        <f>BY_Demands_Drivers!$F$29*$K8</f>
        <v>2.0930751992696819</v>
      </c>
      <c r="H168" s="92">
        <f>BY_Demands_Drivers!$G$29*$K8</f>
        <v>0.63194454116645615</v>
      </c>
    </row>
    <row r="169" spans="3:8">
      <c r="C169" s="112" t="str">
        <f t="shared" si="7"/>
        <v>Demand</v>
      </c>
      <c r="D169">
        <f>$J$9</f>
        <v>2016</v>
      </c>
      <c r="E169" t="s">
        <v>3</v>
      </c>
      <c r="F169" t="str">
        <f t="shared" si="8"/>
        <v>IGDEM</v>
      </c>
      <c r="G169" s="92">
        <f>BY_Demands_Drivers!$F$29*$K9</f>
        <v>2.1460267200039027</v>
      </c>
      <c r="H169" s="92">
        <f>BY_Demands_Drivers!$G$29*$K9</f>
        <v>0.6479317472095687</v>
      </c>
    </row>
    <row r="170" spans="3:8">
      <c r="C170" s="112" t="str">
        <f t="shared" si="7"/>
        <v>Demand</v>
      </c>
      <c r="D170">
        <f>$J$10</f>
        <v>2017</v>
      </c>
      <c r="E170" t="s">
        <v>3</v>
      </c>
      <c r="F170" t="str">
        <f t="shared" si="8"/>
        <v>IGDEM</v>
      </c>
      <c r="G170" s="92">
        <f>BY_Demands_Drivers!$F$29*$K10</f>
        <v>2.1989782407381231</v>
      </c>
      <c r="H170" s="92">
        <f>BY_Demands_Drivers!$G$29*$K10</f>
        <v>0.66391895325268113</v>
      </c>
    </row>
    <row r="171" spans="3:8">
      <c r="C171" s="112" t="str">
        <f t="shared" si="7"/>
        <v>Demand</v>
      </c>
      <c r="D171">
        <f>$J$11</f>
        <v>2018</v>
      </c>
      <c r="E171" t="s">
        <v>3</v>
      </c>
      <c r="F171" t="str">
        <f t="shared" si="8"/>
        <v>IGDEM</v>
      </c>
      <c r="G171" s="92">
        <f>BY_Demands_Drivers!$F$29*$K11</f>
        <v>2.2519297614723439</v>
      </c>
      <c r="H171" s="92">
        <f>BY_Demands_Drivers!$G$29*$K11</f>
        <v>0.67990615929579368</v>
      </c>
    </row>
    <row r="172" spans="3:8">
      <c r="C172" s="112" t="str">
        <f t="shared" si="7"/>
        <v>Demand</v>
      </c>
      <c r="D172">
        <f>$J$12</f>
        <v>2019</v>
      </c>
      <c r="E172" t="s">
        <v>3</v>
      </c>
      <c r="F172" t="str">
        <f t="shared" si="8"/>
        <v>IGDEM</v>
      </c>
      <c r="G172" s="92">
        <f>BY_Demands_Drivers!$F$29*$K12</f>
        <v>2.318109255622459</v>
      </c>
      <c r="H172" s="92">
        <f>BY_Demands_Drivers!$G$29*$K12</f>
        <v>0.69988717578288173</v>
      </c>
    </row>
    <row r="173" spans="3:8">
      <c r="C173" s="112" t="str">
        <f t="shared" si="7"/>
        <v>Demand</v>
      </c>
      <c r="D173">
        <f>$J$13</f>
        <v>2020</v>
      </c>
      <c r="E173" t="s">
        <v>3</v>
      </c>
      <c r="F173" t="str">
        <f t="shared" si="8"/>
        <v>IGDEM</v>
      </c>
      <c r="G173" s="92">
        <f>BY_Demands_Drivers!$F$29*$K13</f>
        <v>2.2925852248320271</v>
      </c>
      <c r="H173" s="92">
        <f>BY_Demands_Drivers!$G$29*$K13</f>
        <v>0.69218092044518253</v>
      </c>
    </row>
    <row r="174" spans="3:8">
      <c r="C174" s="112" t="str">
        <f t="shared" si="7"/>
        <v>Demand</v>
      </c>
      <c r="D174">
        <f>$J$14</f>
        <v>2021</v>
      </c>
      <c r="E174" t="s">
        <v>3</v>
      </c>
      <c r="F174" t="str">
        <f t="shared" si="8"/>
        <v>IGDEM</v>
      </c>
      <c r="G174" s="92">
        <f>BY_Demands_Drivers!$F$29*$K14</f>
        <v>2.2670611940415952</v>
      </c>
      <c r="H174" s="92">
        <f>BY_Demands_Drivers!$G$29*$K14</f>
        <v>0.68447466510748323</v>
      </c>
    </row>
    <row r="175" spans="3:8">
      <c r="C175" s="112" t="str">
        <f t="shared" si="7"/>
        <v>Demand</v>
      </c>
      <c r="D175">
        <f>$J$15</f>
        <v>2022</v>
      </c>
      <c r="E175" t="s">
        <v>3</v>
      </c>
      <c r="F175" t="str">
        <f t="shared" si="8"/>
        <v>IGDEM</v>
      </c>
      <c r="G175" s="92">
        <f>BY_Demands_Drivers!$F$29*$K15</f>
        <v>2.2415371632511634</v>
      </c>
      <c r="H175" s="92">
        <f>BY_Demands_Drivers!$G$29*$K15</f>
        <v>0.67676840976978392</v>
      </c>
    </row>
    <row r="176" spans="3:8">
      <c r="C176" s="112" t="str">
        <f t="shared" si="7"/>
        <v>Demand</v>
      </c>
      <c r="D176">
        <f>$J$16</f>
        <v>2023</v>
      </c>
      <c r="E176" t="s">
        <v>3</v>
      </c>
      <c r="F176" t="str">
        <f t="shared" si="8"/>
        <v>IGDEM</v>
      </c>
      <c r="G176" s="92">
        <f>BY_Demands_Drivers!$F$29*$K16</f>
        <v>2.2160131324607315</v>
      </c>
      <c r="H176" s="92">
        <f>BY_Demands_Drivers!$G$29*$K16</f>
        <v>0.66906215443208461</v>
      </c>
    </row>
    <row r="177" spans="3:8">
      <c r="C177" s="112" t="str">
        <f t="shared" si="7"/>
        <v>Demand</v>
      </c>
      <c r="D177">
        <f>$J$17</f>
        <v>2024</v>
      </c>
      <c r="E177" t="s">
        <v>3</v>
      </c>
      <c r="F177" t="str">
        <f t="shared" si="8"/>
        <v>IGDEM</v>
      </c>
      <c r="G177" s="92">
        <f>BY_Demands_Drivers!$F$29*$K17</f>
        <v>2.1904891016703001</v>
      </c>
      <c r="H177" s="92">
        <f>BY_Demands_Drivers!$G$29*$K17</f>
        <v>0.66135589909438552</v>
      </c>
    </row>
    <row r="178" spans="3:8">
      <c r="C178" s="112" t="str">
        <f t="shared" si="7"/>
        <v>Demand</v>
      </c>
      <c r="D178">
        <f>$J$18</f>
        <v>2025</v>
      </c>
      <c r="E178" t="s">
        <v>3</v>
      </c>
      <c r="F178" t="str">
        <f t="shared" si="8"/>
        <v>IGDEM</v>
      </c>
      <c r="G178" s="92">
        <f>BY_Demands_Drivers!$F$29*$K18</f>
        <v>2.1649650708798687</v>
      </c>
      <c r="H178" s="92">
        <f>BY_Demands_Drivers!$G$29*$K18</f>
        <v>0.65364964375668633</v>
      </c>
    </row>
    <row r="179" spans="3:8">
      <c r="C179" s="112" t="str">
        <f t="shared" si="7"/>
        <v>Demand</v>
      </c>
      <c r="D179">
        <f>$J$19</f>
        <v>2026</v>
      </c>
      <c r="E179" t="s">
        <v>3</v>
      </c>
      <c r="F179" t="str">
        <f t="shared" si="8"/>
        <v>IGDEM</v>
      </c>
      <c r="G179" s="92">
        <f>BY_Demands_Drivers!$F$29*$K19</f>
        <v>2.1503345824617996</v>
      </c>
      <c r="H179" s="92">
        <f>BY_Demands_Drivers!$G$29*$K19</f>
        <v>0.64923238378742021</v>
      </c>
    </row>
    <row r="180" spans="3:8">
      <c r="C180" s="112" t="str">
        <f t="shared" si="7"/>
        <v>Demand</v>
      </c>
      <c r="D180">
        <f>$J$20</f>
        <v>2027</v>
      </c>
      <c r="E180" t="s">
        <v>3</v>
      </c>
      <c r="F180" t="str">
        <f t="shared" si="8"/>
        <v>IGDEM</v>
      </c>
      <c r="G180" s="92">
        <f>BY_Demands_Drivers!$F$29*$K20</f>
        <v>2.1357040940437315</v>
      </c>
      <c r="H180" s="92">
        <f>BY_Demands_Drivers!$G$29*$K20</f>
        <v>0.6448151238181542</v>
      </c>
    </row>
    <row r="181" spans="3:8">
      <c r="C181" s="112" t="str">
        <f t="shared" si="7"/>
        <v>Demand</v>
      </c>
      <c r="D181">
        <f>$J$21</f>
        <v>2028</v>
      </c>
      <c r="E181" t="s">
        <v>3</v>
      </c>
      <c r="F181" t="str">
        <f t="shared" si="8"/>
        <v>IGDEM</v>
      </c>
      <c r="G181" s="92">
        <f>BY_Demands_Drivers!$F$29*$K21</f>
        <v>2.1210736056256625</v>
      </c>
      <c r="H181" s="92">
        <f>BY_Demands_Drivers!$G$29*$K21</f>
        <v>0.64039786384888808</v>
      </c>
    </row>
    <row r="182" spans="3:8">
      <c r="C182" s="112" t="str">
        <f t="shared" si="7"/>
        <v>Demand</v>
      </c>
      <c r="D182">
        <f>$J$22</f>
        <v>2029</v>
      </c>
      <c r="E182" t="s">
        <v>3</v>
      </c>
      <c r="F182" t="str">
        <f t="shared" si="8"/>
        <v>IGDEM</v>
      </c>
      <c r="G182" s="92">
        <f>BY_Demands_Drivers!$F$29*$K22</f>
        <v>2.1064431172075935</v>
      </c>
      <c r="H182" s="92">
        <f>BY_Demands_Drivers!$G$29*$K22</f>
        <v>0.63598060387962196</v>
      </c>
    </row>
    <row r="183" spans="3:8">
      <c r="C183" s="112" t="str">
        <f t="shared" si="7"/>
        <v>Demand</v>
      </c>
      <c r="D183">
        <f>$J$23</f>
        <v>2030</v>
      </c>
      <c r="E183" t="s">
        <v>3</v>
      </c>
      <c r="F183" t="str">
        <f t="shared" si="8"/>
        <v>IGDEM</v>
      </c>
      <c r="G183" s="92">
        <f>BY_Demands_Drivers!$F$29*$K23</f>
        <v>2.091812628789524</v>
      </c>
      <c r="H183" s="92">
        <f>BY_Demands_Drivers!$G$29*$K23</f>
        <v>0.63156334391035551</v>
      </c>
    </row>
    <row r="184" spans="3:8">
      <c r="C184" s="112" t="str">
        <f t="shared" si="7"/>
        <v>Demand</v>
      </c>
      <c r="D184">
        <f>$J$24</f>
        <v>2031</v>
      </c>
      <c r="E184" t="s">
        <v>3</v>
      </c>
      <c r="F184" t="str">
        <f t="shared" si="8"/>
        <v>IGDEM</v>
      </c>
      <c r="G184" s="92">
        <f>BY_Demands_Drivers!$F$29*$K24</f>
        <v>2.0774675625360621</v>
      </c>
      <c r="H184" s="92">
        <f>BY_Demands_Drivers!$G$29*$K24</f>
        <v>0.62723225904789603</v>
      </c>
    </row>
    <row r="185" spans="3:8">
      <c r="C185" s="112" t="str">
        <f t="shared" si="7"/>
        <v>Demand</v>
      </c>
      <c r="D185">
        <f>$J$25</f>
        <v>2032</v>
      </c>
      <c r="E185" t="s">
        <v>3</v>
      </c>
      <c r="F185" t="str">
        <f t="shared" si="8"/>
        <v>IGDEM</v>
      </c>
      <c r="G185" s="92">
        <f>BY_Demands_Drivers!$F$29*$K25</f>
        <v>2.0631224962826007</v>
      </c>
      <c r="H185" s="92">
        <f>BY_Demands_Drivers!$G$29*$K25</f>
        <v>0.62290117418543667</v>
      </c>
    </row>
    <row r="186" spans="3:8">
      <c r="C186" s="112" t="str">
        <f t="shared" si="7"/>
        <v>Demand</v>
      </c>
      <c r="D186">
        <f>$J$26</f>
        <v>2033</v>
      </c>
      <c r="E186" t="s">
        <v>3</v>
      </c>
      <c r="F186" t="str">
        <f t="shared" si="8"/>
        <v>IGDEM</v>
      </c>
      <c r="G186" s="92">
        <f>BY_Demands_Drivers!$F$29*$K26</f>
        <v>2.0487774300291388</v>
      </c>
      <c r="H186" s="92">
        <f>BY_Demands_Drivers!$G$29*$K26</f>
        <v>0.61857008932297719</v>
      </c>
    </row>
    <row r="187" spans="3:8">
      <c r="C187" s="112" t="str">
        <f t="shared" si="7"/>
        <v>Demand</v>
      </c>
      <c r="D187">
        <f>$J$27</f>
        <v>2034</v>
      </c>
      <c r="E187" t="s">
        <v>3</v>
      </c>
      <c r="F187" t="str">
        <f t="shared" si="8"/>
        <v>IGDEM</v>
      </c>
      <c r="G187" s="92">
        <f>BY_Demands_Drivers!$F$29*$K27</f>
        <v>2.0344323637756774</v>
      </c>
      <c r="H187" s="92">
        <f>BY_Demands_Drivers!$G$29*$K27</f>
        <v>0.61423900446051771</v>
      </c>
    </row>
    <row r="188" spans="3:8">
      <c r="C188" s="112" t="str">
        <f t="shared" si="7"/>
        <v>Demand</v>
      </c>
      <c r="D188">
        <f>$J$28</f>
        <v>2035</v>
      </c>
      <c r="E188" t="s">
        <v>3</v>
      </c>
      <c r="F188" t="str">
        <f t="shared" si="8"/>
        <v>IGDEM</v>
      </c>
      <c r="G188" s="92">
        <f>BY_Demands_Drivers!$F$29*$K28</f>
        <v>2.0200872975222159</v>
      </c>
      <c r="H188" s="92">
        <f>BY_Demands_Drivers!$G$29*$K28</f>
        <v>0.60990791959805835</v>
      </c>
    </row>
    <row r="189" spans="3:8">
      <c r="C189" s="112" t="str">
        <f t="shared" si="7"/>
        <v>Demand</v>
      </c>
      <c r="D189">
        <f>$J$29</f>
        <v>2036</v>
      </c>
      <c r="E189" t="s">
        <v>3</v>
      </c>
      <c r="F189" t="str">
        <f t="shared" si="8"/>
        <v>IGDEM</v>
      </c>
      <c r="G189" s="92">
        <f>BY_Demands_Drivers!$F$29*$K29</f>
        <v>2.0098958619198868</v>
      </c>
      <c r="H189" s="92">
        <f>BY_Demands_Drivers!$G$29*$K29</f>
        <v>0.60683090540488061</v>
      </c>
    </row>
    <row r="190" spans="3:8">
      <c r="C190" s="112" t="str">
        <f t="shared" si="7"/>
        <v>Demand</v>
      </c>
      <c r="D190">
        <f>$J$30</f>
        <v>2037</v>
      </c>
      <c r="E190" t="s">
        <v>3</v>
      </c>
      <c r="F190" t="str">
        <f t="shared" si="8"/>
        <v>IGDEM</v>
      </c>
      <c r="G190" s="92">
        <f>BY_Demands_Drivers!$F$29*$K30</f>
        <v>1.9997044263175581</v>
      </c>
      <c r="H190" s="92">
        <f>BY_Demands_Drivers!$G$29*$K30</f>
        <v>0.60375389121170275</v>
      </c>
    </row>
    <row r="191" spans="3:8">
      <c r="C191" s="112" t="str">
        <f t="shared" si="7"/>
        <v>Demand</v>
      </c>
      <c r="D191">
        <f>$J$31</f>
        <v>2038</v>
      </c>
      <c r="E191" t="s">
        <v>3</v>
      </c>
      <c r="F191" t="str">
        <f t="shared" si="8"/>
        <v>IGDEM</v>
      </c>
      <c r="G191" s="92">
        <f>BY_Demands_Drivers!$F$29*$K31</f>
        <v>1.9895129907152291</v>
      </c>
      <c r="H191" s="92">
        <f>BY_Demands_Drivers!$G$29*$K31</f>
        <v>0.60067687701852501</v>
      </c>
    </row>
    <row r="192" spans="3:8">
      <c r="C192" s="112" t="str">
        <f t="shared" si="7"/>
        <v>Demand</v>
      </c>
      <c r="D192">
        <f>$J$32</f>
        <v>2039</v>
      </c>
      <c r="E192" t="s">
        <v>3</v>
      </c>
      <c r="F192" t="str">
        <f t="shared" si="8"/>
        <v>IGDEM</v>
      </c>
      <c r="G192" s="92">
        <f>BY_Demands_Drivers!$F$29*$K32</f>
        <v>1.9793215551129002</v>
      </c>
      <c r="H192" s="92">
        <f>BY_Demands_Drivers!$G$29*$K32</f>
        <v>0.59759986282534716</v>
      </c>
    </row>
    <row r="193" spans="3:8">
      <c r="C193" s="112" t="str">
        <f t="shared" si="7"/>
        <v>Demand</v>
      </c>
      <c r="D193">
        <f>$J$33</f>
        <v>2040</v>
      </c>
      <c r="E193" t="s">
        <v>3</v>
      </c>
      <c r="F193" t="str">
        <f t="shared" si="8"/>
        <v>IGDEM</v>
      </c>
      <c r="G193" s="92">
        <f>BY_Demands_Drivers!$F$29*$K33</f>
        <v>1.9691301195105722</v>
      </c>
      <c r="H193" s="92">
        <f>BY_Demands_Drivers!$G$29*$K33</f>
        <v>0.59452284863216964</v>
      </c>
    </row>
    <row r="194" spans="3:8">
      <c r="C194" s="112" t="str">
        <f t="shared" si="7"/>
        <v>Demand</v>
      </c>
      <c r="D194">
        <f>$J$34</f>
        <v>2041</v>
      </c>
      <c r="E194" t="s">
        <v>3</v>
      </c>
      <c r="F194" t="str">
        <f t="shared" si="8"/>
        <v>IGDEM</v>
      </c>
      <c r="G194" s="92">
        <f>BY_Demands_Drivers!$F$29*$K34</f>
        <v>1.97214839354996</v>
      </c>
      <c r="H194" s="92">
        <f>BY_Demands_Drivers!$G$29*$K34</f>
        <v>0.59543413065567319</v>
      </c>
    </row>
    <row r="195" spans="3:8">
      <c r="C195" s="112" t="str">
        <f t="shared" si="7"/>
        <v>Demand</v>
      </c>
      <c r="D195">
        <f>$J$35</f>
        <v>2042</v>
      </c>
      <c r="E195" t="s">
        <v>3</v>
      </c>
      <c r="F195" t="str">
        <f t="shared" si="8"/>
        <v>IGDEM</v>
      </c>
      <c r="G195" s="92">
        <f>BY_Demands_Drivers!$F$29*$K35</f>
        <v>1.9751666675893476</v>
      </c>
      <c r="H195" s="92">
        <f>BY_Demands_Drivers!$G$29*$K35</f>
        <v>0.59634541267917673</v>
      </c>
    </row>
    <row r="196" spans="3:8">
      <c r="C196" s="112" t="str">
        <f t="shared" ref="C196:C259" si="9">IF(SUM(G196:H196)&gt;0,"Demand","\I:")</f>
        <v>Demand</v>
      </c>
      <c r="D196">
        <f>$J$36</f>
        <v>2043</v>
      </c>
      <c r="E196" t="s">
        <v>3</v>
      </c>
      <c r="F196" t="str">
        <f t="shared" si="8"/>
        <v>IGDEM</v>
      </c>
      <c r="G196" s="92">
        <f>BY_Demands_Drivers!$F$29*$K36</f>
        <v>1.9781849416287351</v>
      </c>
      <c r="H196" s="92">
        <f>BY_Demands_Drivers!$G$29*$K36</f>
        <v>0.59725669470268017</v>
      </c>
    </row>
    <row r="197" spans="3:8">
      <c r="C197" s="112" t="str">
        <f t="shared" si="9"/>
        <v>Demand</v>
      </c>
      <c r="D197">
        <f>$J$37</f>
        <v>2044</v>
      </c>
      <c r="E197" t="s">
        <v>3</v>
      </c>
      <c r="F197" t="str">
        <f t="shared" si="8"/>
        <v>IGDEM</v>
      </c>
      <c r="G197" s="92">
        <f>BY_Demands_Drivers!$F$29*$K37</f>
        <v>1.9812032156681234</v>
      </c>
      <c r="H197" s="92">
        <f>BY_Demands_Drivers!$G$29*$K37</f>
        <v>0.59816797672618383</v>
      </c>
    </row>
    <row r="198" spans="3:8">
      <c r="C198" s="112" t="str">
        <f t="shared" si="9"/>
        <v>Demand</v>
      </c>
      <c r="D198">
        <f>$J$38</f>
        <v>2045</v>
      </c>
      <c r="E198" t="s">
        <v>3</v>
      </c>
      <c r="F198" t="str">
        <f t="shared" si="8"/>
        <v>IGDEM</v>
      </c>
      <c r="G198" s="92">
        <f>BY_Demands_Drivers!$F$29*$K38</f>
        <v>1.984221489707511</v>
      </c>
      <c r="H198" s="92">
        <f>BY_Demands_Drivers!$G$29*$K38</f>
        <v>0.59907925874968737</v>
      </c>
    </row>
    <row r="199" spans="3:8">
      <c r="C199" s="112" t="str">
        <f t="shared" si="9"/>
        <v>Demand</v>
      </c>
      <c r="D199">
        <f>$J$39</f>
        <v>2046</v>
      </c>
      <c r="E199" t="s">
        <v>3</v>
      </c>
      <c r="F199" t="str">
        <f t="shared" si="8"/>
        <v>IGDEM</v>
      </c>
      <c r="G199" s="92">
        <f>BY_Demands_Drivers!$F$29*$K39</f>
        <v>1.9874783745465594</v>
      </c>
      <c r="H199" s="92">
        <f>BY_Demands_Drivers!$G$29*$K39</f>
        <v>0.60006258251940314</v>
      </c>
    </row>
    <row r="200" spans="3:8">
      <c r="C200" s="112" t="str">
        <f t="shared" si="9"/>
        <v>Demand</v>
      </c>
      <c r="D200">
        <f>$J$40</f>
        <v>2047</v>
      </c>
      <c r="E200" t="s">
        <v>3</v>
      </c>
      <c r="F200" t="str">
        <f t="shared" si="8"/>
        <v>IGDEM</v>
      </c>
      <c r="G200" s="92">
        <f>BY_Demands_Drivers!$F$29*$K40</f>
        <v>1.990735259385608</v>
      </c>
      <c r="H200" s="92">
        <f>BY_Demands_Drivers!$G$29*$K40</f>
        <v>0.60104590628911891</v>
      </c>
    </row>
    <row r="201" spans="3:8">
      <c r="C201" s="112" t="str">
        <f t="shared" si="9"/>
        <v>Demand</v>
      </c>
      <c r="D201">
        <f>$J$41</f>
        <v>2048</v>
      </c>
      <c r="E201" t="s">
        <v>3</v>
      </c>
      <c r="F201" t="str">
        <f t="shared" si="8"/>
        <v>IGDEM</v>
      </c>
      <c r="G201" s="92">
        <f>BY_Demands_Drivers!$F$29*$K41</f>
        <v>1.9939921442246562</v>
      </c>
      <c r="H201" s="92">
        <f>BY_Demands_Drivers!$G$29*$K41</f>
        <v>0.60202923005883469</v>
      </c>
    </row>
    <row r="202" spans="3:8">
      <c r="C202" s="112" t="str">
        <f t="shared" si="9"/>
        <v>Demand</v>
      </c>
      <c r="D202">
        <f>$J$42</f>
        <v>2049</v>
      </c>
      <c r="E202" t="s">
        <v>3</v>
      </c>
      <c r="F202" t="str">
        <f t="shared" si="8"/>
        <v>IGDEM</v>
      </c>
      <c r="G202" s="92">
        <f>BY_Demands_Drivers!$F$29*$K42</f>
        <v>1.9972490290637048</v>
      </c>
      <c r="H202" s="92">
        <f>BY_Demands_Drivers!$G$29*$K42</f>
        <v>0.60301255382855046</v>
      </c>
    </row>
    <row r="203" spans="3:8">
      <c r="C203" s="112" t="str">
        <f t="shared" si="9"/>
        <v>Demand</v>
      </c>
      <c r="D203" s="16">
        <f>$J$43</f>
        <v>2050</v>
      </c>
      <c r="E203" s="16" t="s">
        <v>3</v>
      </c>
      <c r="F203" t="str">
        <f t="shared" si="8"/>
        <v>IGDEM</v>
      </c>
      <c r="G203" s="92">
        <f>BY_Demands_Drivers!$F$29*$K43</f>
        <v>2.0005059139027526</v>
      </c>
      <c r="H203" s="92">
        <f>BY_Demands_Drivers!$G$29*$K43</f>
        <v>0.60399587759826601</v>
      </c>
    </row>
    <row r="204" spans="3:8">
      <c r="C204" s="112" t="str">
        <f t="shared" si="9"/>
        <v>\I:</v>
      </c>
      <c r="D204">
        <f>$J$4</f>
        <v>2011</v>
      </c>
      <c r="E204" t="s">
        <v>3</v>
      </c>
      <c r="F204" t="str">
        <f>BY_Demands_Drivers!$H$30</f>
        <v>IGDTF</v>
      </c>
      <c r="G204" s="92">
        <f>BY_Demands_Drivers!$F$30*$K4</f>
        <v>0</v>
      </c>
      <c r="H204" s="92">
        <f>BY_Demands_Drivers!$G$30*$K4</f>
        <v>0</v>
      </c>
    </row>
    <row r="205" spans="3:8">
      <c r="C205" s="112" t="str">
        <f t="shared" si="9"/>
        <v>\I:</v>
      </c>
      <c r="D205">
        <f>$J$5</f>
        <v>2012</v>
      </c>
      <c r="E205" t="s">
        <v>3</v>
      </c>
      <c r="F205" t="str">
        <f>$F$204</f>
        <v>IGDTF</v>
      </c>
      <c r="G205" s="92">
        <f>BY_Demands_Drivers!$F$30*$K5</f>
        <v>0</v>
      </c>
      <c r="H205" s="92">
        <f>BY_Demands_Drivers!$G$30*$K5</f>
        <v>0</v>
      </c>
    </row>
    <row r="206" spans="3:8">
      <c r="C206" s="112" t="str">
        <f t="shared" si="9"/>
        <v>\I:</v>
      </c>
      <c r="D206">
        <f>$J$6</f>
        <v>2013</v>
      </c>
      <c r="E206" t="s">
        <v>3</v>
      </c>
      <c r="F206" t="str">
        <f t="shared" ref="F206:F243" si="10">$F$204</f>
        <v>IGDTF</v>
      </c>
      <c r="G206" s="92">
        <f>BY_Demands_Drivers!$F$30*$K6</f>
        <v>0</v>
      </c>
      <c r="H206" s="92">
        <f>BY_Demands_Drivers!$G$30*$K6</f>
        <v>0</v>
      </c>
    </row>
    <row r="207" spans="3:8">
      <c r="C207" s="112" t="str">
        <f t="shared" si="9"/>
        <v>\I:</v>
      </c>
      <c r="D207">
        <f>$J$7</f>
        <v>2014</v>
      </c>
      <c r="E207" t="s">
        <v>3</v>
      </c>
      <c r="F207" t="str">
        <f t="shared" si="10"/>
        <v>IGDTF</v>
      </c>
      <c r="G207" s="92">
        <f>BY_Demands_Drivers!$F$30*$K7</f>
        <v>0</v>
      </c>
      <c r="H207" s="92">
        <f>BY_Demands_Drivers!$G$30*$K7</f>
        <v>0</v>
      </c>
    </row>
    <row r="208" spans="3:8">
      <c r="C208" s="112" t="str">
        <f t="shared" si="9"/>
        <v>\I:</v>
      </c>
      <c r="D208">
        <f>$J$8</f>
        <v>2015</v>
      </c>
      <c r="E208" t="s">
        <v>3</v>
      </c>
      <c r="F208" t="str">
        <f t="shared" si="10"/>
        <v>IGDTF</v>
      </c>
      <c r="G208" s="92">
        <f>BY_Demands_Drivers!$F$30*$K8</f>
        <v>0</v>
      </c>
      <c r="H208" s="92">
        <f>BY_Demands_Drivers!$G$30*$K8</f>
        <v>0</v>
      </c>
    </row>
    <row r="209" spans="3:8">
      <c r="C209" s="112" t="str">
        <f t="shared" si="9"/>
        <v>\I:</v>
      </c>
      <c r="D209">
        <f>$J$9</f>
        <v>2016</v>
      </c>
      <c r="E209" t="s">
        <v>3</v>
      </c>
      <c r="F209" t="str">
        <f t="shared" si="10"/>
        <v>IGDTF</v>
      </c>
      <c r="G209" s="92">
        <f>BY_Demands_Drivers!$F$30*$K9</f>
        <v>0</v>
      </c>
      <c r="H209" s="92">
        <f>BY_Demands_Drivers!$G$30*$K9</f>
        <v>0</v>
      </c>
    </row>
    <row r="210" spans="3:8">
      <c r="C210" s="112" t="str">
        <f t="shared" si="9"/>
        <v>\I:</v>
      </c>
      <c r="D210">
        <f>$J$10</f>
        <v>2017</v>
      </c>
      <c r="E210" t="s">
        <v>3</v>
      </c>
      <c r="F210" t="str">
        <f t="shared" si="10"/>
        <v>IGDTF</v>
      </c>
      <c r="G210" s="92">
        <f>BY_Demands_Drivers!$F$30*$K10</f>
        <v>0</v>
      </c>
      <c r="H210" s="92">
        <f>BY_Demands_Drivers!$G$30*$K10</f>
        <v>0</v>
      </c>
    </row>
    <row r="211" spans="3:8">
      <c r="C211" s="112" t="str">
        <f t="shared" si="9"/>
        <v>\I:</v>
      </c>
      <c r="D211">
        <f>$J$11</f>
        <v>2018</v>
      </c>
      <c r="E211" t="s">
        <v>3</v>
      </c>
      <c r="F211" t="str">
        <f t="shared" si="10"/>
        <v>IGDTF</v>
      </c>
      <c r="G211" s="92">
        <f>BY_Demands_Drivers!$F$30*$K11</f>
        <v>0</v>
      </c>
      <c r="H211" s="92">
        <f>BY_Demands_Drivers!$G$30*$K11</f>
        <v>0</v>
      </c>
    </row>
    <row r="212" spans="3:8">
      <c r="C212" s="112" t="str">
        <f t="shared" si="9"/>
        <v>\I:</v>
      </c>
      <c r="D212">
        <f>$J$12</f>
        <v>2019</v>
      </c>
      <c r="E212" t="s">
        <v>3</v>
      </c>
      <c r="F212" t="str">
        <f t="shared" si="10"/>
        <v>IGDTF</v>
      </c>
      <c r="G212" s="92">
        <f>BY_Demands_Drivers!$F$30*$K12</f>
        <v>0</v>
      </c>
      <c r="H212" s="92">
        <f>BY_Demands_Drivers!$G$30*$K12</f>
        <v>0</v>
      </c>
    </row>
    <row r="213" spans="3:8">
      <c r="C213" s="112" t="str">
        <f t="shared" si="9"/>
        <v>\I:</v>
      </c>
      <c r="D213">
        <f>$J$13</f>
        <v>2020</v>
      </c>
      <c r="E213" t="s">
        <v>3</v>
      </c>
      <c r="F213" t="str">
        <f t="shared" si="10"/>
        <v>IGDTF</v>
      </c>
      <c r="G213" s="92">
        <f>BY_Demands_Drivers!$F$30*$K13</f>
        <v>0</v>
      </c>
      <c r="H213" s="92">
        <f>BY_Demands_Drivers!$G$30*$K13</f>
        <v>0</v>
      </c>
    </row>
    <row r="214" spans="3:8">
      <c r="C214" s="112" t="str">
        <f t="shared" si="9"/>
        <v>\I:</v>
      </c>
      <c r="D214">
        <f>$J$14</f>
        <v>2021</v>
      </c>
      <c r="E214" t="s">
        <v>3</v>
      </c>
      <c r="F214" t="str">
        <f t="shared" si="10"/>
        <v>IGDTF</v>
      </c>
      <c r="G214" s="92">
        <f>BY_Demands_Drivers!$F$30*$K14</f>
        <v>0</v>
      </c>
      <c r="H214" s="92">
        <f>BY_Demands_Drivers!$G$30*$K14</f>
        <v>0</v>
      </c>
    </row>
    <row r="215" spans="3:8">
      <c r="C215" s="112" t="str">
        <f t="shared" si="9"/>
        <v>\I:</v>
      </c>
      <c r="D215">
        <f>$J$15</f>
        <v>2022</v>
      </c>
      <c r="E215" t="s">
        <v>3</v>
      </c>
      <c r="F215" t="str">
        <f t="shared" si="10"/>
        <v>IGDTF</v>
      </c>
      <c r="G215" s="92">
        <f>BY_Demands_Drivers!$F$30*$K15</f>
        <v>0</v>
      </c>
      <c r="H215" s="92">
        <f>BY_Demands_Drivers!$G$30*$K15</f>
        <v>0</v>
      </c>
    </row>
    <row r="216" spans="3:8">
      <c r="C216" s="112" t="str">
        <f t="shared" si="9"/>
        <v>\I:</v>
      </c>
      <c r="D216">
        <f>$J$16</f>
        <v>2023</v>
      </c>
      <c r="E216" t="s">
        <v>3</v>
      </c>
      <c r="F216" t="str">
        <f t="shared" si="10"/>
        <v>IGDTF</v>
      </c>
      <c r="G216" s="92">
        <f>BY_Demands_Drivers!$F$30*$K16</f>
        <v>0</v>
      </c>
      <c r="H216" s="92">
        <f>BY_Demands_Drivers!$G$30*$K16</f>
        <v>0</v>
      </c>
    </row>
    <row r="217" spans="3:8">
      <c r="C217" s="112" t="str">
        <f t="shared" si="9"/>
        <v>\I:</v>
      </c>
      <c r="D217">
        <f>$J$17</f>
        <v>2024</v>
      </c>
      <c r="E217" t="s">
        <v>3</v>
      </c>
      <c r="F217" t="str">
        <f t="shared" si="10"/>
        <v>IGDTF</v>
      </c>
      <c r="G217" s="92">
        <f>BY_Demands_Drivers!$F$30*$K17</f>
        <v>0</v>
      </c>
      <c r="H217" s="92">
        <f>BY_Demands_Drivers!$G$30*$K17</f>
        <v>0</v>
      </c>
    </row>
    <row r="218" spans="3:8">
      <c r="C218" s="112" t="str">
        <f t="shared" si="9"/>
        <v>\I:</v>
      </c>
      <c r="D218">
        <f>$J$18</f>
        <v>2025</v>
      </c>
      <c r="E218" t="s">
        <v>3</v>
      </c>
      <c r="F218" t="str">
        <f t="shared" si="10"/>
        <v>IGDTF</v>
      </c>
      <c r="G218" s="92">
        <f>BY_Demands_Drivers!$F$30*$K18</f>
        <v>0</v>
      </c>
      <c r="H218" s="92">
        <f>BY_Demands_Drivers!$G$30*$K18</f>
        <v>0</v>
      </c>
    </row>
    <row r="219" spans="3:8">
      <c r="C219" s="112" t="str">
        <f t="shared" si="9"/>
        <v>\I:</v>
      </c>
      <c r="D219">
        <f>$J$19</f>
        <v>2026</v>
      </c>
      <c r="E219" t="s">
        <v>3</v>
      </c>
      <c r="F219" t="str">
        <f t="shared" si="10"/>
        <v>IGDTF</v>
      </c>
      <c r="G219" s="92">
        <f>BY_Demands_Drivers!$F$30*$K19</f>
        <v>0</v>
      </c>
      <c r="H219" s="92">
        <f>BY_Demands_Drivers!$G$30*$K19</f>
        <v>0</v>
      </c>
    </row>
    <row r="220" spans="3:8">
      <c r="C220" s="112" t="str">
        <f t="shared" si="9"/>
        <v>\I:</v>
      </c>
      <c r="D220">
        <f>$J$20</f>
        <v>2027</v>
      </c>
      <c r="E220" t="s">
        <v>3</v>
      </c>
      <c r="F220" t="str">
        <f t="shared" si="10"/>
        <v>IGDTF</v>
      </c>
      <c r="G220" s="92">
        <f>BY_Demands_Drivers!$F$30*$K20</f>
        <v>0</v>
      </c>
      <c r="H220" s="92">
        <f>BY_Demands_Drivers!$G$30*$K20</f>
        <v>0</v>
      </c>
    </row>
    <row r="221" spans="3:8">
      <c r="C221" s="112" t="str">
        <f t="shared" si="9"/>
        <v>\I:</v>
      </c>
      <c r="D221">
        <f>$J$21</f>
        <v>2028</v>
      </c>
      <c r="E221" t="s">
        <v>3</v>
      </c>
      <c r="F221" t="str">
        <f t="shared" si="10"/>
        <v>IGDTF</v>
      </c>
      <c r="G221" s="92">
        <f>BY_Demands_Drivers!$F$30*$K21</f>
        <v>0</v>
      </c>
      <c r="H221" s="92">
        <f>BY_Demands_Drivers!$G$30*$K21</f>
        <v>0</v>
      </c>
    </row>
    <row r="222" spans="3:8">
      <c r="C222" s="112" t="str">
        <f t="shared" si="9"/>
        <v>\I:</v>
      </c>
      <c r="D222">
        <f>$J$22</f>
        <v>2029</v>
      </c>
      <c r="E222" t="s">
        <v>3</v>
      </c>
      <c r="F222" t="str">
        <f t="shared" si="10"/>
        <v>IGDTF</v>
      </c>
      <c r="G222" s="92">
        <f>BY_Demands_Drivers!$F$30*$K22</f>
        <v>0</v>
      </c>
      <c r="H222" s="92">
        <f>BY_Demands_Drivers!$G$30*$K22</f>
        <v>0</v>
      </c>
    </row>
    <row r="223" spans="3:8">
      <c r="C223" s="112" t="str">
        <f t="shared" si="9"/>
        <v>\I:</v>
      </c>
      <c r="D223">
        <f>$J$23</f>
        <v>2030</v>
      </c>
      <c r="E223" t="s">
        <v>3</v>
      </c>
      <c r="F223" t="str">
        <f t="shared" si="10"/>
        <v>IGDTF</v>
      </c>
      <c r="G223" s="92">
        <f>BY_Demands_Drivers!$F$30*$K23</f>
        <v>0</v>
      </c>
      <c r="H223" s="92">
        <f>BY_Demands_Drivers!$G$30*$K23</f>
        <v>0</v>
      </c>
    </row>
    <row r="224" spans="3:8">
      <c r="C224" s="112" t="str">
        <f t="shared" si="9"/>
        <v>\I:</v>
      </c>
      <c r="D224">
        <f>$J$24</f>
        <v>2031</v>
      </c>
      <c r="E224" t="s">
        <v>3</v>
      </c>
      <c r="F224" t="str">
        <f t="shared" si="10"/>
        <v>IGDTF</v>
      </c>
      <c r="G224" s="92">
        <f>BY_Demands_Drivers!$F$30*$K24</f>
        <v>0</v>
      </c>
      <c r="H224" s="92">
        <f>BY_Demands_Drivers!$G$30*$K24</f>
        <v>0</v>
      </c>
    </row>
    <row r="225" spans="3:8">
      <c r="C225" s="112" t="str">
        <f t="shared" si="9"/>
        <v>\I:</v>
      </c>
      <c r="D225">
        <f>$J$25</f>
        <v>2032</v>
      </c>
      <c r="E225" t="s">
        <v>3</v>
      </c>
      <c r="F225" t="str">
        <f t="shared" si="10"/>
        <v>IGDTF</v>
      </c>
      <c r="G225" s="92">
        <f>BY_Demands_Drivers!$F$30*$K25</f>
        <v>0</v>
      </c>
      <c r="H225" s="92">
        <f>BY_Demands_Drivers!$G$30*$K25</f>
        <v>0</v>
      </c>
    </row>
    <row r="226" spans="3:8">
      <c r="C226" s="112" t="str">
        <f t="shared" si="9"/>
        <v>\I:</v>
      </c>
      <c r="D226">
        <f>$J$26</f>
        <v>2033</v>
      </c>
      <c r="E226" t="s">
        <v>3</v>
      </c>
      <c r="F226" t="str">
        <f t="shared" si="10"/>
        <v>IGDTF</v>
      </c>
      <c r="G226" s="92">
        <f>BY_Demands_Drivers!$F$30*$K26</f>
        <v>0</v>
      </c>
      <c r="H226" s="92">
        <f>BY_Demands_Drivers!$G$30*$K26</f>
        <v>0</v>
      </c>
    </row>
    <row r="227" spans="3:8">
      <c r="C227" s="112" t="str">
        <f t="shared" si="9"/>
        <v>\I:</v>
      </c>
      <c r="D227">
        <f>$J$27</f>
        <v>2034</v>
      </c>
      <c r="E227" t="s">
        <v>3</v>
      </c>
      <c r="F227" t="str">
        <f t="shared" si="10"/>
        <v>IGDTF</v>
      </c>
      <c r="G227" s="92">
        <f>BY_Demands_Drivers!$F$30*$K27</f>
        <v>0</v>
      </c>
      <c r="H227" s="92">
        <f>BY_Demands_Drivers!$G$30*$K27</f>
        <v>0</v>
      </c>
    </row>
    <row r="228" spans="3:8">
      <c r="C228" s="112" t="str">
        <f t="shared" si="9"/>
        <v>\I:</v>
      </c>
      <c r="D228">
        <f>$J$28</f>
        <v>2035</v>
      </c>
      <c r="E228" t="s">
        <v>3</v>
      </c>
      <c r="F228" t="str">
        <f t="shared" si="10"/>
        <v>IGDTF</v>
      </c>
      <c r="G228" s="92">
        <f>BY_Demands_Drivers!$F$30*$K28</f>
        <v>0</v>
      </c>
      <c r="H228" s="92">
        <f>BY_Demands_Drivers!$G$30*$K28</f>
        <v>0</v>
      </c>
    </row>
    <row r="229" spans="3:8">
      <c r="C229" s="112" t="str">
        <f t="shared" si="9"/>
        <v>\I:</v>
      </c>
      <c r="D229">
        <f>$J$29</f>
        <v>2036</v>
      </c>
      <c r="E229" t="s">
        <v>3</v>
      </c>
      <c r="F229" t="str">
        <f t="shared" si="10"/>
        <v>IGDTF</v>
      </c>
      <c r="G229" s="92">
        <f>BY_Demands_Drivers!$F$30*$K29</f>
        <v>0</v>
      </c>
      <c r="H229" s="92">
        <f>BY_Demands_Drivers!$G$30*$K29</f>
        <v>0</v>
      </c>
    </row>
    <row r="230" spans="3:8">
      <c r="C230" s="112" t="str">
        <f t="shared" si="9"/>
        <v>\I:</v>
      </c>
      <c r="D230">
        <f>$J$30</f>
        <v>2037</v>
      </c>
      <c r="E230" t="s">
        <v>3</v>
      </c>
      <c r="F230" t="str">
        <f t="shared" si="10"/>
        <v>IGDTF</v>
      </c>
      <c r="G230" s="92">
        <f>BY_Demands_Drivers!$F$30*$K30</f>
        <v>0</v>
      </c>
      <c r="H230" s="92">
        <f>BY_Demands_Drivers!$G$30*$K30</f>
        <v>0</v>
      </c>
    </row>
    <row r="231" spans="3:8">
      <c r="C231" s="112" t="str">
        <f t="shared" si="9"/>
        <v>\I:</v>
      </c>
      <c r="D231">
        <f>$J$31</f>
        <v>2038</v>
      </c>
      <c r="E231" t="s">
        <v>3</v>
      </c>
      <c r="F231" t="str">
        <f t="shared" si="10"/>
        <v>IGDTF</v>
      </c>
      <c r="G231" s="92">
        <f>BY_Demands_Drivers!$F$30*$K31</f>
        <v>0</v>
      </c>
      <c r="H231" s="92">
        <f>BY_Demands_Drivers!$G$30*$K31</f>
        <v>0</v>
      </c>
    </row>
    <row r="232" spans="3:8">
      <c r="C232" s="112" t="str">
        <f t="shared" si="9"/>
        <v>\I:</v>
      </c>
      <c r="D232">
        <f>$J$32</f>
        <v>2039</v>
      </c>
      <c r="E232" t="s">
        <v>3</v>
      </c>
      <c r="F232" t="str">
        <f t="shared" si="10"/>
        <v>IGDTF</v>
      </c>
      <c r="G232" s="92">
        <f>BY_Demands_Drivers!$F$30*$K32</f>
        <v>0</v>
      </c>
      <c r="H232" s="92">
        <f>BY_Demands_Drivers!$G$30*$K32</f>
        <v>0</v>
      </c>
    </row>
    <row r="233" spans="3:8">
      <c r="C233" s="112" t="str">
        <f t="shared" si="9"/>
        <v>\I:</v>
      </c>
      <c r="D233">
        <f>$J$33</f>
        <v>2040</v>
      </c>
      <c r="E233" t="s">
        <v>3</v>
      </c>
      <c r="F233" t="str">
        <f t="shared" si="10"/>
        <v>IGDTF</v>
      </c>
      <c r="G233" s="92">
        <f>BY_Demands_Drivers!$F$30*$K33</f>
        <v>0</v>
      </c>
      <c r="H233" s="92">
        <f>BY_Demands_Drivers!$G$30*$K33</f>
        <v>0</v>
      </c>
    </row>
    <row r="234" spans="3:8">
      <c r="C234" s="112" t="str">
        <f t="shared" si="9"/>
        <v>\I:</v>
      </c>
      <c r="D234">
        <f>$J$34</f>
        <v>2041</v>
      </c>
      <c r="E234" t="s">
        <v>3</v>
      </c>
      <c r="F234" t="str">
        <f t="shared" si="10"/>
        <v>IGDTF</v>
      </c>
      <c r="G234" s="92">
        <f>BY_Demands_Drivers!$F$30*$K34</f>
        <v>0</v>
      </c>
      <c r="H234" s="92">
        <f>BY_Demands_Drivers!$G$30*$K34</f>
        <v>0</v>
      </c>
    </row>
    <row r="235" spans="3:8">
      <c r="C235" s="112" t="str">
        <f t="shared" si="9"/>
        <v>\I:</v>
      </c>
      <c r="D235">
        <f>$J$35</f>
        <v>2042</v>
      </c>
      <c r="E235" t="s">
        <v>3</v>
      </c>
      <c r="F235" t="str">
        <f t="shared" si="10"/>
        <v>IGDTF</v>
      </c>
      <c r="G235" s="92">
        <f>BY_Demands_Drivers!$F$30*$K35</f>
        <v>0</v>
      </c>
      <c r="H235" s="92">
        <f>BY_Demands_Drivers!$G$30*$K35</f>
        <v>0</v>
      </c>
    </row>
    <row r="236" spans="3:8">
      <c r="C236" s="112" t="str">
        <f t="shared" si="9"/>
        <v>\I:</v>
      </c>
      <c r="D236">
        <f>$J$36</f>
        <v>2043</v>
      </c>
      <c r="E236" t="s">
        <v>3</v>
      </c>
      <c r="F236" t="str">
        <f t="shared" si="10"/>
        <v>IGDTF</v>
      </c>
      <c r="G236" s="92">
        <f>BY_Demands_Drivers!$F$30*$K36</f>
        <v>0</v>
      </c>
      <c r="H236" s="92">
        <f>BY_Demands_Drivers!$G$30*$K36</f>
        <v>0</v>
      </c>
    </row>
    <row r="237" spans="3:8">
      <c r="C237" s="112" t="str">
        <f t="shared" si="9"/>
        <v>\I:</v>
      </c>
      <c r="D237">
        <f>$J$37</f>
        <v>2044</v>
      </c>
      <c r="E237" t="s">
        <v>3</v>
      </c>
      <c r="F237" t="str">
        <f t="shared" si="10"/>
        <v>IGDTF</v>
      </c>
      <c r="G237" s="92">
        <f>BY_Demands_Drivers!$F$30*$K37</f>
        <v>0</v>
      </c>
      <c r="H237" s="92">
        <f>BY_Demands_Drivers!$G$30*$K37</f>
        <v>0</v>
      </c>
    </row>
    <row r="238" spans="3:8">
      <c r="C238" s="112" t="str">
        <f t="shared" si="9"/>
        <v>\I:</v>
      </c>
      <c r="D238">
        <f>$J$38</f>
        <v>2045</v>
      </c>
      <c r="E238" t="s">
        <v>3</v>
      </c>
      <c r="F238" t="str">
        <f t="shared" si="10"/>
        <v>IGDTF</v>
      </c>
      <c r="G238" s="92">
        <f>BY_Demands_Drivers!$F$30*$K38</f>
        <v>0</v>
      </c>
      <c r="H238" s="92">
        <f>BY_Demands_Drivers!$G$30*$K38</f>
        <v>0</v>
      </c>
    </row>
    <row r="239" spans="3:8">
      <c r="C239" s="112" t="str">
        <f t="shared" si="9"/>
        <v>\I:</v>
      </c>
      <c r="D239">
        <f>$J$39</f>
        <v>2046</v>
      </c>
      <c r="E239" t="s">
        <v>3</v>
      </c>
      <c r="F239" t="str">
        <f t="shared" si="10"/>
        <v>IGDTF</v>
      </c>
      <c r="G239" s="92">
        <f>BY_Demands_Drivers!$F$30*$K39</f>
        <v>0</v>
      </c>
      <c r="H239" s="92">
        <f>BY_Demands_Drivers!$G$30*$K39</f>
        <v>0</v>
      </c>
    </row>
    <row r="240" spans="3:8">
      <c r="C240" s="112" t="str">
        <f t="shared" si="9"/>
        <v>\I:</v>
      </c>
      <c r="D240">
        <f>$J$40</f>
        <v>2047</v>
      </c>
      <c r="E240" t="s">
        <v>3</v>
      </c>
      <c r="F240" t="str">
        <f t="shared" si="10"/>
        <v>IGDTF</v>
      </c>
      <c r="G240" s="92">
        <f>BY_Demands_Drivers!$F$30*$K40</f>
        <v>0</v>
      </c>
      <c r="H240" s="92">
        <f>BY_Demands_Drivers!$G$30*$K40</f>
        <v>0</v>
      </c>
    </row>
    <row r="241" spans="3:8">
      <c r="C241" s="112" t="str">
        <f t="shared" si="9"/>
        <v>\I:</v>
      </c>
      <c r="D241">
        <f>$J$41</f>
        <v>2048</v>
      </c>
      <c r="E241" t="s">
        <v>3</v>
      </c>
      <c r="F241" t="str">
        <f t="shared" si="10"/>
        <v>IGDTF</v>
      </c>
      <c r="G241" s="92">
        <f>BY_Demands_Drivers!$F$30*$K41</f>
        <v>0</v>
      </c>
      <c r="H241" s="92">
        <f>BY_Demands_Drivers!$G$30*$K41</f>
        <v>0</v>
      </c>
    </row>
    <row r="242" spans="3:8">
      <c r="C242" s="112" t="str">
        <f t="shared" si="9"/>
        <v>\I:</v>
      </c>
      <c r="D242">
        <f>$J$42</f>
        <v>2049</v>
      </c>
      <c r="E242" t="s">
        <v>3</v>
      </c>
      <c r="F242" t="str">
        <f t="shared" si="10"/>
        <v>IGDTF</v>
      </c>
      <c r="G242" s="92">
        <f>BY_Demands_Drivers!$F$30*$K42</f>
        <v>0</v>
      </c>
      <c r="H242" s="92">
        <f>BY_Demands_Drivers!$G$30*$K42</f>
        <v>0</v>
      </c>
    </row>
    <row r="243" spans="3:8">
      <c r="C243" s="112" t="str">
        <f t="shared" si="9"/>
        <v>\I:</v>
      </c>
      <c r="D243" s="16">
        <f>$J$43</f>
        <v>2050</v>
      </c>
      <c r="E243" s="16" t="s">
        <v>3</v>
      </c>
      <c r="F243" t="str">
        <f t="shared" si="10"/>
        <v>IGDTF</v>
      </c>
      <c r="G243" s="92">
        <f>BY_Demands_Drivers!$F$30*$K43</f>
        <v>0</v>
      </c>
      <c r="H243" s="92">
        <f>BY_Demands_Drivers!$G$30*$K43</f>
        <v>0</v>
      </c>
    </row>
    <row r="244" spans="3:8">
      <c r="C244" s="112" t="str">
        <f t="shared" si="9"/>
        <v>\I:</v>
      </c>
      <c r="D244">
        <f>$J$4</f>
        <v>2011</v>
      </c>
      <c r="E244" t="s">
        <v>3</v>
      </c>
      <c r="F244" s="18" t="str">
        <f>BY_Demands_Drivers!$H$31</f>
        <v>IGDFL</v>
      </c>
      <c r="G244" s="92">
        <f>BY_Demands_Drivers!$F$31*$K4</f>
        <v>0</v>
      </c>
      <c r="H244" s="92">
        <f>BY_Demands_Drivers!$G$31*$K4</f>
        <v>0</v>
      </c>
    </row>
    <row r="245" spans="3:8">
      <c r="C245" s="112" t="str">
        <f t="shared" si="9"/>
        <v>\I:</v>
      </c>
      <c r="D245">
        <f>$J$5</f>
        <v>2012</v>
      </c>
      <c r="E245" t="s">
        <v>3</v>
      </c>
      <c r="F245" s="17" t="str">
        <f>$F$244</f>
        <v>IGDFL</v>
      </c>
      <c r="G245" s="92">
        <f>BY_Demands_Drivers!$F$31*$K5</f>
        <v>0</v>
      </c>
      <c r="H245" s="92">
        <f>BY_Demands_Drivers!$G$31*$K5</f>
        <v>0</v>
      </c>
    </row>
    <row r="246" spans="3:8">
      <c r="C246" s="112" t="str">
        <f t="shared" si="9"/>
        <v>\I:</v>
      </c>
      <c r="D246">
        <f>$J$6</f>
        <v>2013</v>
      </c>
      <c r="E246" t="s">
        <v>3</v>
      </c>
      <c r="F246" s="17" t="str">
        <f t="shared" ref="F246:F283" si="11">$F$244</f>
        <v>IGDFL</v>
      </c>
      <c r="G246" s="92">
        <f>BY_Demands_Drivers!$F$31*$K6</f>
        <v>0</v>
      </c>
      <c r="H246" s="92">
        <f>BY_Demands_Drivers!$G$31*$K6</f>
        <v>0</v>
      </c>
    </row>
    <row r="247" spans="3:8">
      <c r="C247" s="112" t="str">
        <f t="shared" si="9"/>
        <v>\I:</v>
      </c>
      <c r="D247">
        <f>$J$7</f>
        <v>2014</v>
      </c>
      <c r="E247" t="s">
        <v>3</v>
      </c>
      <c r="F247" s="17" t="str">
        <f t="shared" si="11"/>
        <v>IGDFL</v>
      </c>
      <c r="G247" s="92">
        <f>BY_Demands_Drivers!$F$31*$K7</f>
        <v>0</v>
      </c>
      <c r="H247" s="92">
        <f>BY_Demands_Drivers!$G$31*$K7</f>
        <v>0</v>
      </c>
    </row>
    <row r="248" spans="3:8">
      <c r="C248" s="112" t="str">
        <f t="shared" si="9"/>
        <v>Demand</v>
      </c>
      <c r="D248">
        <f>$J$8</f>
        <v>2015</v>
      </c>
      <c r="E248" t="s">
        <v>3</v>
      </c>
      <c r="F248" s="17" t="str">
        <f t="shared" si="11"/>
        <v>IGDFL</v>
      </c>
      <c r="G248" s="92">
        <f>BY_Demands_Drivers!$F$31*$K8</f>
        <v>0.33727236295071789</v>
      </c>
      <c r="H248" s="92">
        <f>BY_Demands_Drivers!$G$31*$K8</f>
        <v>0.10182979986929529</v>
      </c>
    </row>
    <row r="249" spans="3:8">
      <c r="C249" s="112" t="str">
        <f t="shared" si="9"/>
        <v>Demand</v>
      </c>
      <c r="D249">
        <f>$J$9</f>
        <v>2016</v>
      </c>
      <c r="E249" t="s">
        <v>3</v>
      </c>
      <c r="F249" s="17" t="str">
        <f t="shared" si="11"/>
        <v>IGDFL</v>
      </c>
      <c r="G249" s="92">
        <f>BY_Demands_Drivers!$F$31*$K9</f>
        <v>0.34580482491199666</v>
      </c>
      <c r="H249" s="92">
        <f>BY_Demands_Drivers!$G$31*$K9</f>
        <v>0.10440593414341116</v>
      </c>
    </row>
    <row r="250" spans="3:8">
      <c r="C250" s="112" t="str">
        <f t="shared" si="9"/>
        <v>Demand</v>
      </c>
      <c r="D250">
        <f>$J$10</f>
        <v>2017</v>
      </c>
      <c r="E250" t="s">
        <v>3</v>
      </c>
      <c r="F250" s="17" t="str">
        <f t="shared" si="11"/>
        <v>IGDFL</v>
      </c>
      <c r="G250" s="92">
        <f>BY_Demands_Drivers!$F$31*$K10</f>
        <v>0.35433728687327537</v>
      </c>
      <c r="H250" s="92">
        <f>BY_Demands_Drivers!$G$31*$K10</f>
        <v>0.10698206841752701</v>
      </c>
    </row>
    <row r="251" spans="3:8">
      <c r="C251" s="112" t="str">
        <f t="shared" si="9"/>
        <v>Demand</v>
      </c>
      <c r="D251">
        <f>$J$11</f>
        <v>2018</v>
      </c>
      <c r="E251" t="s">
        <v>3</v>
      </c>
      <c r="F251" s="17" t="str">
        <f t="shared" si="11"/>
        <v>IGDFL</v>
      </c>
      <c r="G251" s="92">
        <f>BY_Demands_Drivers!$F$31*$K11</f>
        <v>0.3628697488345542</v>
      </c>
      <c r="H251" s="92">
        <f>BY_Demands_Drivers!$G$31*$K11</f>
        <v>0.10955820269164289</v>
      </c>
    </row>
    <row r="252" spans="3:8">
      <c r="C252" s="112" t="str">
        <f t="shared" si="9"/>
        <v>Demand</v>
      </c>
      <c r="D252">
        <f>$J$12</f>
        <v>2019</v>
      </c>
      <c r="E252" t="s">
        <v>3</v>
      </c>
      <c r="F252" s="17" t="str">
        <f t="shared" si="11"/>
        <v>IGDFL</v>
      </c>
      <c r="G252" s="92">
        <f>BY_Demands_Drivers!$F$31*$K12</f>
        <v>0.37353372993694395</v>
      </c>
      <c r="H252" s="92">
        <f>BY_Demands_Drivers!$G$31*$K12</f>
        <v>0.11277788856203533</v>
      </c>
    </row>
    <row r="253" spans="3:8">
      <c r="C253" s="112" t="str">
        <f t="shared" si="9"/>
        <v>Demand</v>
      </c>
      <c r="D253">
        <f>$J$13</f>
        <v>2020</v>
      </c>
      <c r="E253" t="s">
        <v>3</v>
      </c>
      <c r="F253" s="17" t="str">
        <f t="shared" si="11"/>
        <v>IGDFL</v>
      </c>
      <c r="G253" s="92">
        <f>BY_Demands_Drivers!$F$31*$K13</f>
        <v>0.36942085803452995</v>
      </c>
      <c r="H253" s="92">
        <f>BY_Demands_Drivers!$G$31*$K13</f>
        <v>0.11153612383798037</v>
      </c>
    </row>
    <row r="254" spans="3:8">
      <c r="C254" s="112" t="str">
        <f t="shared" si="9"/>
        <v>Demand</v>
      </c>
      <c r="D254">
        <f>$J$14</f>
        <v>2021</v>
      </c>
      <c r="E254" t="s">
        <v>3</v>
      </c>
      <c r="F254" s="17" t="str">
        <f t="shared" si="11"/>
        <v>IGDFL</v>
      </c>
      <c r="G254" s="92">
        <f>BY_Demands_Drivers!$F$31*$K14</f>
        <v>0.36530798613211596</v>
      </c>
      <c r="H254" s="92">
        <f>BY_Demands_Drivers!$G$31*$K14</f>
        <v>0.11029435911392541</v>
      </c>
    </row>
    <row r="255" spans="3:8">
      <c r="C255" s="112" t="str">
        <f t="shared" si="9"/>
        <v>Demand</v>
      </c>
      <c r="D255">
        <f>$J$15</f>
        <v>2022</v>
      </c>
      <c r="E255" t="s">
        <v>3</v>
      </c>
      <c r="F255" s="17" t="str">
        <f t="shared" si="11"/>
        <v>IGDFL</v>
      </c>
      <c r="G255" s="92">
        <f>BY_Demands_Drivers!$F$31*$K15</f>
        <v>0.36119511422970196</v>
      </c>
      <c r="H255" s="92">
        <f>BY_Demands_Drivers!$G$31*$K15</f>
        <v>0.10905259438987043</v>
      </c>
    </row>
    <row r="256" spans="3:8">
      <c r="C256" s="112" t="str">
        <f t="shared" si="9"/>
        <v>Demand</v>
      </c>
      <c r="D256">
        <f>$J$16</f>
        <v>2023</v>
      </c>
      <c r="E256" t="s">
        <v>3</v>
      </c>
      <c r="F256" s="17" t="str">
        <f t="shared" si="11"/>
        <v>IGDFL</v>
      </c>
      <c r="G256" s="92">
        <f>BY_Demands_Drivers!$F$31*$K16</f>
        <v>0.35708224232728797</v>
      </c>
      <c r="H256" s="92">
        <f>BY_Demands_Drivers!$G$31*$K16</f>
        <v>0.10781082966581547</v>
      </c>
    </row>
    <row r="257" spans="3:8">
      <c r="C257" s="112" t="str">
        <f t="shared" si="9"/>
        <v>Demand</v>
      </c>
      <c r="D257">
        <f>$J$17</f>
        <v>2024</v>
      </c>
      <c r="E257" t="s">
        <v>3</v>
      </c>
      <c r="F257" s="17" t="str">
        <f t="shared" si="11"/>
        <v>IGDFL</v>
      </c>
      <c r="G257" s="92">
        <f>BY_Demands_Drivers!$F$31*$K17</f>
        <v>0.35296937042487408</v>
      </c>
      <c r="H257" s="92">
        <f>BY_Demands_Drivers!$G$31*$K17</f>
        <v>0.10656906494176052</v>
      </c>
    </row>
    <row r="258" spans="3:8">
      <c r="C258" s="112" t="str">
        <f t="shared" si="9"/>
        <v>Demand</v>
      </c>
      <c r="D258">
        <f>$J$18</f>
        <v>2025</v>
      </c>
      <c r="E258" t="s">
        <v>3</v>
      </c>
      <c r="F258" s="17" t="str">
        <f t="shared" si="11"/>
        <v>IGDFL</v>
      </c>
      <c r="G258" s="92">
        <f>BY_Demands_Drivers!$F$31*$K18</f>
        <v>0.34885649852246015</v>
      </c>
      <c r="H258" s="92">
        <f>BY_Demands_Drivers!$G$31*$K18</f>
        <v>0.10532730021770559</v>
      </c>
    </row>
    <row r="259" spans="3:8">
      <c r="C259" s="112" t="str">
        <f t="shared" si="9"/>
        <v>Demand</v>
      </c>
      <c r="D259">
        <f>$J$19</f>
        <v>2026</v>
      </c>
      <c r="E259" t="s">
        <v>3</v>
      </c>
      <c r="F259" s="17" t="str">
        <f t="shared" si="11"/>
        <v>IGDFL</v>
      </c>
      <c r="G259" s="92">
        <f>BY_Demands_Drivers!$F$31*$K19</f>
        <v>0.34649898198334728</v>
      </c>
      <c r="H259" s="92">
        <f>BY_Demands_Drivers!$G$31*$K19</f>
        <v>0.10461551513319364</v>
      </c>
    </row>
    <row r="260" spans="3:8">
      <c r="C260" s="112" t="str">
        <f t="shared" ref="C260:C283" si="12">IF(SUM(G260:H260)&gt;0,"Demand","\I:")</f>
        <v>Demand</v>
      </c>
      <c r="D260">
        <f>$J$20</f>
        <v>2027</v>
      </c>
      <c r="E260" t="s">
        <v>3</v>
      </c>
      <c r="F260" s="17" t="str">
        <f t="shared" si="11"/>
        <v>IGDFL</v>
      </c>
      <c r="G260" s="92">
        <f>BY_Demands_Drivers!$F$31*$K20</f>
        <v>0.34414146544423452</v>
      </c>
      <c r="H260" s="92">
        <f>BY_Demands_Drivers!$G$31*$K20</f>
        <v>0.10390373004868174</v>
      </c>
    </row>
    <row r="261" spans="3:8">
      <c r="C261" s="112" t="str">
        <f t="shared" si="12"/>
        <v>Demand</v>
      </c>
      <c r="D261">
        <f>$J$21</f>
        <v>2028</v>
      </c>
      <c r="E261" t="s">
        <v>3</v>
      </c>
      <c r="F261" s="17" t="str">
        <f t="shared" si="11"/>
        <v>IGDFL</v>
      </c>
      <c r="G261" s="92">
        <f>BY_Demands_Drivers!$F$31*$K21</f>
        <v>0.34178394890512165</v>
      </c>
      <c r="H261" s="92">
        <f>BY_Demands_Drivers!$G$31*$K21</f>
        <v>0.10319194496416981</v>
      </c>
    </row>
    <row r="262" spans="3:8">
      <c r="C262" s="112" t="str">
        <f t="shared" si="12"/>
        <v>Demand</v>
      </c>
      <c r="D262">
        <f>$J$22</f>
        <v>2029</v>
      </c>
      <c r="E262" t="s">
        <v>3</v>
      </c>
      <c r="F262" s="17" t="str">
        <f t="shared" si="11"/>
        <v>IGDFL</v>
      </c>
      <c r="G262" s="92">
        <f>BY_Demands_Drivers!$F$31*$K22</f>
        <v>0.33942643236600883</v>
      </c>
      <c r="H262" s="92">
        <f>BY_Demands_Drivers!$G$31*$K22</f>
        <v>0.10248015987965788</v>
      </c>
    </row>
    <row r="263" spans="3:8">
      <c r="C263" s="112" t="str">
        <f t="shared" si="12"/>
        <v>Demand</v>
      </c>
      <c r="D263">
        <f>$J$23</f>
        <v>2030</v>
      </c>
      <c r="E263" t="s">
        <v>3</v>
      </c>
      <c r="F263" s="17" t="str">
        <f t="shared" si="11"/>
        <v>IGDFL</v>
      </c>
      <c r="G263" s="92">
        <f>BY_Demands_Drivers!$F$31*$K23</f>
        <v>0.3370689158268958</v>
      </c>
      <c r="H263" s="92">
        <f>BY_Demands_Drivers!$G$31*$K23</f>
        <v>0.1017683747951459</v>
      </c>
    </row>
    <row r="264" spans="3:8">
      <c r="C264" s="112" t="str">
        <f t="shared" si="12"/>
        <v>Demand</v>
      </c>
      <c r="D264">
        <f>$J$24</f>
        <v>2031</v>
      </c>
      <c r="E264" t="s">
        <v>3</v>
      </c>
      <c r="F264" s="17" t="str">
        <f t="shared" si="11"/>
        <v>IGDFL</v>
      </c>
      <c r="G264" s="92">
        <f>BY_Demands_Drivers!$F$31*$K24</f>
        <v>0.33475739142792638</v>
      </c>
      <c r="H264" s="92">
        <f>BY_Demands_Drivers!$G$31*$K24</f>
        <v>0.10107047572959323</v>
      </c>
    </row>
    <row r="265" spans="3:8">
      <c r="C265" s="112" t="str">
        <f t="shared" si="12"/>
        <v>Demand</v>
      </c>
      <c r="D265">
        <f>$J$25</f>
        <v>2032</v>
      </c>
      <c r="E265" t="s">
        <v>3</v>
      </c>
      <c r="F265" s="17" t="str">
        <f t="shared" si="11"/>
        <v>IGDFL</v>
      </c>
      <c r="G265" s="92">
        <f>BY_Demands_Drivers!$F$31*$K25</f>
        <v>0.33244586702895706</v>
      </c>
      <c r="H265" s="92">
        <f>BY_Demands_Drivers!$G$31*$K25</f>
        <v>0.10037257666404056</v>
      </c>
    </row>
    <row r="266" spans="3:8">
      <c r="C266" s="112" t="str">
        <f t="shared" si="12"/>
        <v>Demand</v>
      </c>
      <c r="D266">
        <f>$J$26</f>
        <v>2033</v>
      </c>
      <c r="E266" t="s">
        <v>3</v>
      </c>
      <c r="F266" s="17" t="str">
        <f t="shared" si="11"/>
        <v>IGDFL</v>
      </c>
      <c r="G266" s="92">
        <f>BY_Demands_Drivers!$F$31*$K26</f>
        <v>0.33013434262998764</v>
      </c>
      <c r="H266" s="92">
        <f>BY_Demands_Drivers!$G$31*$K26</f>
        <v>9.9674677598487887E-2</v>
      </c>
    </row>
    <row r="267" spans="3:8">
      <c r="C267" s="112" t="str">
        <f t="shared" si="12"/>
        <v>Demand</v>
      </c>
      <c r="D267">
        <f>$J$27</f>
        <v>2034</v>
      </c>
      <c r="E267" t="s">
        <v>3</v>
      </c>
      <c r="F267" s="17" t="str">
        <f t="shared" si="11"/>
        <v>IGDFL</v>
      </c>
      <c r="G267" s="92">
        <f>BY_Demands_Drivers!$F$31*$K27</f>
        <v>0.32782281823101822</v>
      </c>
      <c r="H267" s="92">
        <f>BY_Demands_Drivers!$G$31*$K27</f>
        <v>9.8976778532935211E-2</v>
      </c>
    </row>
    <row r="268" spans="3:8">
      <c r="C268" s="112" t="str">
        <f t="shared" si="12"/>
        <v>Demand</v>
      </c>
      <c r="D268">
        <f>$J$28</f>
        <v>2035</v>
      </c>
      <c r="E268" t="s">
        <v>3</v>
      </c>
      <c r="F268" s="17" t="str">
        <f t="shared" si="11"/>
        <v>IGDFL</v>
      </c>
      <c r="G268" s="92">
        <f>BY_Demands_Drivers!$F$31*$K28</f>
        <v>0.32551129383204885</v>
      </c>
      <c r="H268" s="92">
        <f>BY_Demands_Drivers!$G$31*$K28</f>
        <v>9.8278879467382563E-2</v>
      </c>
    </row>
    <row r="269" spans="3:8">
      <c r="C269" s="112" t="str">
        <f t="shared" si="12"/>
        <v>Demand</v>
      </c>
      <c r="D269">
        <f>$J$29</f>
        <v>2036</v>
      </c>
      <c r="E269" t="s">
        <v>3</v>
      </c>
      <c r="F269" s="17" t="str">
        <f t="shared" si="11"/>
        <v>IGDFL</v>
      </c>
      <c r="G269" s="92">
        <f>BY_Demands_Drivers!$F$31*$K29</f>
        <v>0.3238690740166037</v>
      </c>
      <c r="H269" s="92">
        <f>BY_Demands_Drivers!$G$31*$K29</f>
        <v>9.7783057889577779E-2</v>
      </c>
    </row>
    <row r="270" spans="3:8">
      <c r="C270" s="112" t="str">
        <f t="shared" si="12"/>
        <v>Demand</v>
      </c>
      <c r="D270">
        <f>$J$30</f>
        <v>2037</v>
      </c>
      <c r="E270" t="s">
        <v>3</v>
      </c>
      <c r="F270" s="17" t="str">
        <f t="shared" si="11"/>
        <v>IGDFL</v>
      </c>
      <c r="G270" s="92">
        <f>BY_Demands_Drivers!$F$31*$K30</f>
        <v>0.32222685420115849</v>
      </c>
      <c r="H270" s="92">
        <f>BY_Demands_Drivers!$G$31*$K30</f>
        <v>9.7287236311772995E-2</v>
      </c>
    </row>
    <row r="271" spans="3:8">
      <c r="C271" s="112" t="str">
        <f t="shared" si="12"/>
        <v>Demand</v>
      </c>
      <c r="D271">
        <f>$J$31</f>
        <v>2038</v>
      </c>
      <c r="E271" t="s">
        <v>3</v>
      </c>
      <c r="F271" s="17" t="str">
        <f t="shared" si="11"/>
        <v>IGDFL</v>
      </c>
      <c r="G271" s="92">
        <f>BY_Demands_Drivers!$F$31*$K31</f>
        <v>0.32058463438571333</v>
      </c>
      <c r="H271" s="92">
        <f>BY_Demands_Drivers!$G$31*$K31</f>
        <v>9.6791414733968198E-2</v>
      </c>
    </row>
    <row r="272" spans="3:8">
      <c r="C272" s="112" t="str">
        <f t="shared" si="12"/>
        <v>Demand</v>
      </c>
      <c r="D272">
        <f>$J$32</f>
        <v>2039</v>
      </c>
      <c r="E272" t="s">
        <v>3</v>
      </c>
      <c r="F272" s="17" t="str">
        <f t="shared" si="11"/>
        <v>IGDFL</v>
      </c>
      <c r="G272" s="92">
        <f>BY_Demands_Drivers!$F$31*$K32</f>
        <v>0.31894241457026812</v>
      </c>
      <c r="H272" s="92">
        <f>BY_Demands_Drivers!$G$31*$K32</f>
        <v>9.6295593156163414E-2</v>
      </c>
    </row>
    <row r="273" spans="3:8">
      <c r="C273" s="112" t="str">
        <f t="shared" si="12"/>
        <v>Demand</v>
      </c>
      <c r="D273">
        <f>$J$33</f>
        <v>2040</v>
      </c>
      <c r="E273" t="s">
        <v>3</v>
      </c>
      <c r="F273" s="17" t="str">
        <f t="shared" si="11"/>
        <v>IGDFL</v>
      </c>
      <c r="G273" s="92">
        <f>BY_Demands_Drivers!$F$31*$K33</f>
        <v>0.31730019475482307</v>
      </c>
      <c r="H273" s="92">
        <f>BY_Demands_Drivers!$G$31*$K33</f>
        <v>9.5799771578358658E-2</v>
      </c>
    </row>
    <row r="274" spans="3:8">
      <c r="C274" s="112" t="str">
        <f t="shared" si="12"/>
        <v>Demand</v>
      </c>
      <c r="D274">
        <f>$J$34</f>
        <v>2041</v>
      </c>
      <c r="E274" t="s">
        <v>3</v>
      </c>
      <c r="F274" s="17" t="str">
        <f t="shared" si="11"/>
        <v>IGDFL</v>
      </c>
      <c r="G274" s="92">
        <f>BY_Demands_Drivers!$F$31*$K34</f>
        <v>0.31778655110630644</v>
      </c>
      <c r="H274" s="92">
        <f>BY_Demands_Drivers!$G$31*$K34</f>
        <v>9.5946613049457646E-2</v>
      </c>
    </row>
    <row r="275" spans="3:8">
      <c r="C275" s="112" t="str">
        <f t="shared" si="12"/>
        <v>Demand</v>
      </c>
      <c r="D275">
        <f>$J$35</f>
        <v>2042</v>
      </c>
      <c r="E275" t="s">
        <v>3</v>
      </c>
      <c r="F275" s="17" t="str">
        <f t="shared" si="11"/>
        <v>IGDFL</v>
      </c>
      <c r="G275" s="92">
        <f>BY_Demands_Drivers!$F$31*$K35</f>
        <v>0.3182729074577898</v>
      </c>
      <c r="H275" s="92">
        <f>BY_Demands_Drivers!$G$31*$K35</f>
        <v>9.6093454520556607E-2</v>
      </c>
    </row>
    <row r="276" spans="3:8">
      <c r="C276" s="112" t="str">
        <f t="shared" si="12"/>
        <v>Demand</v>
      </c>
      <c r="D276">
        <f>$J$36</f>
        <v>2043</v>
      </c>
      <c r="E276" t="s">
        <v>3</v>
      </c>
      <c r="F276" s="17" t="str">
        <f t="shared" si="11"/>
        <v>IGDFL</v>
      </c>
      <c r="G276" s="92">
        <f>BY_Demands_Drivers!$F$31*$K36</f>
        <v>0.31875926380927316</v>
      </c>
      <c r="H276" s="92">
        <f>BY_Demands_Drivers!$G$31*$K36</f>
        <v>9.6240295991655581E-2</v>
      </c>
    </row>
    <row r="277" spans="3:8">
      <c r="C277" s="112" t="str">
        <f t="shared" si="12"/>
        <v>Demand</v>
      </c>
      <c r="D277">
        <f>$J$37</f>
        <v>2044</v>
      </c>
      <c r="E277" t="s">
        <v>3</v>
      </c>
      <c r="F277" s="17" t="str">
        <f t="shared" si="11"/>
        <v>IGDFL</v>
      </c>
      <c r="G277" s="92">
        <f>BY_Demands_Drivers!$F$31*$K37</f>
        <v>0.31924562016075658</v>
      </c>
      <c r="H277" s="92">
        <f>BY_Demands_Drivers!$G$31*$K37</f>
        <v>9.6387137462754582E-2</v>
      </c>
    </row>
    <row r="278" spans="3:8">
      <c r="C278" s="112" t="str">
        <f t="shared" si="12"/>
        <v>Demand</v>
      </c>
      <c r="D278">
        <f>$J$38</f>
        <v>2045</v>
      </c>
      <c r="E278" t="s">
        <v>3</v>
      </c>
      <c r="F278" s="17" t="str">
        <f t="shared" si="11"/>
        <v>IGDFL</v>
      </c>
      <c r="G278" s="92">
        <f>BY_Demands_Drivers!$F$31*$K38</f>
        <v>0.31973197651223989</v>
      </c>
      <c r="H278" s="92">
        <f>BY_Demands_Drivers!$G$31*$K38</f>
        <v>9.6533978933853556E-2</v>
      </c>
    </row>
    <row r="279" spans="3:8">
      <c r="C279" s="112" t="str">
        <f t="shared" si="12"/>
        <v>Demand</v>
      </c>
      <c r="D279">
        <f>$J$39</f>
        <v>2046</v>
      </c>
      <c r="E279" t="s">
        <v>3</v>
      </c>
      <c r="F279" s="17" t="str">
        <f t="shared" si="11"/>
        <v>IGDFL</v>
      </c>
      <c r="G279" s="92">
        <f>BY_Demands_Drivers!$F$31*$K39</f>
        <v>0.32025678194966878</v>
      </c>
      <c r="H279" s="92">
        <f>BY_Demands_Drivers!$G$31*$K39</f>
        <v>9.6692429013178635E-2</v>
      </c>
    </row>
    <row r="280" spans="3:8">
      <c r="C280" s="112" t="str">
        <f t="shared" si="12"/>
        <v>Demand</v>
      </c>
      <c r="D280">
        <f>$J$40</f>
        <v>2047</v>
      </c>
      <c r="E280" t="s">
        <v>3</v>
      </c>
      <c r="F280" s="17" t="str">
        <f t="shared" si="11"/>
        <v>IGDFL</v>
      </c>
      <c r="G280" s="92">
        <f>BY_Demands_Drivers!$F$31*$K40</f>
        <v>0.32078158738709767</v>
      </c>
      <c r="H280" s="92">
        <f>BY_Demands_Drivers!$G$31*$K40</f>
        <v>9.6850879092503728E-2</v>
      </c>
    </row>
    <row r="281" spans="3:8">
      <c r="C281" s="112" t="str">
        <f t="shared" si="12"/>
        <v>Demand</v>
      </c>
      <c r="D281">
        <f>$J$41</f>
        <v>2048</v>
      </c>
      <c r="E281" t="s">
        <v>3</v>
      </c>
      <c r="F281" s="17" t="str">
        <f t="shared" si="11"/>
        <v>IGDFL</v>
      </c>
      <c r="G281" s="92">
        <f>BY_Demands_Drivers!$F$31*$K41</f>
        <v>0.3213063928245265</v>
      </c>
      <c r="H281" s="92">
        <f>BY_Demands_Drivers!$G$31*$K41</f>
        <v>9.7009329171828793E-2</v>
      </c>
    </row>
    <row r="282" spans="3:8">
      <c r="C282" s="112" t="str">
        <f t="shared" si="12"/>
        <v>Demand</v>
      </c>
      <c r="D282">
        <f>$J$42</f>
        <v>2049</v>
      </c>
      <c r="E282" t="s">
        <v>3</v>
      </c>
      <c r="F282" s="17" t="str">
        <f t="shared" si="11"/>
        <v>IGDFL</v>
      </c>
      <c r="G282" s="92">
        <f>BY_Demands_Drivers!$F$31*$K42</f>
        <v>0.32183119826195539</v>
      </c>
      <c r="H282" s="92">
        <f>BY_Demands_Drivers!$G$31*$K42</f>
        <v>9.7167779251153885E-2</v>
      </c>
    </row>
    <row r="283" spans="3:8">
      <c r="C283" s="112" t="str">
        <f t="shared" si="12"/>
        <v>Demand</v>
      </c>
      <c r="D283" s="16">
        <f>$J$43</f>
        <v>2050</v>
      </c>
      <c r="E283" s="16" t="s">
        <v>3</v>
      </c>
      <c r="F283" s="17" t="str">
        <f t="shared" si="11"/>
        <v>IGDFL</v>
      </c>
      <c r="G283" s="92">
        <f>BY_Demands_Drivers!$F$31*$K43</f>
        <v>0.32235600369938416</v>
      </c>
      <c r="H283" s="92">
        <f>BY_Demands_Drivers!$G$31*$K43</f>
        <v>9.7326229330478936E-2</v>
      </c>
    </row>
  </sheetData>
  <mergeCells count="5">
    <mergeCell ref="R8:S8"/>
    <mergeCell ref="T8:U8"/>
    <mergeCell ref="V8:W8"/>
    <mergeCell ref="X8:Y8"/>
    <mergeCell ref="Z8:AA8"/>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C1:Y283"/>
  <sheetViews>
    <sheetView topLeftCell="F1" zoomScaleNormal="100" workbookViewId="0">
      <selection activeCell="K4" sqref="K4:K43"/>
    </sheetView>
  </sheetViews>
  <sheetFormatPr defaultRowHeight="14.4"/>
  <cols>
    <col min="1" max="1" width="4.77734375" customWidth="1"/>
    <col min="7" max="8" width="9.5546875" bestFit="1" customWidth="1"/>
  </cols>
  <sheetData>
    <row r="1" spans="3:25">
      <c r="N1" s="163" t="s">
        <v>317</v>
      </c>
      <c r="O1" s="164"/>
    </row>
    <row r="2" spans="3:25">
      <c r="C2" s="1" t="s">
        <v>19</v>
      </c>
      <c r="E2" s="2"/>
      <c r="N2" s="163" t="s">
        <v>318</v>
      </c>
      <c r="O2" s="165" t="s">
        <v>319</v>
      </c>
    </row>
    <row r="3" spans="3:25" ht="15" thickBot="1">
      <c r="C3" s="3" t="s">
        <v>2</v>
      </c>
      <c r="D3" s="3" t="s">
        <v>0</v>
      </c>
      <c r="E3" s="15" t="s">
        <v>4</v>
      </c>
      <c r="F3" s="15" t="s">
        <v>1</v>
      </c>
      <c r="G3" s="4" t="s">
        <v>239</v>
      </c>
      <c r="H3" s="4" t="s">
        <v>240</v>
      </c>
      <c r="K3" s="11" t="s">
        <v>18</v>
      </c>
      <c r="N3" s="163" t="s">
        <v>320</v>
      </c>
      <c r="O3" s="163" t="s">
        <v>321</v>
      </c>
      <c r="P3" s="161"/>
      <c r="Q3" s="162"/>
      <c r="R3" s="167"/>
      <c r="S3" s="162"/>
      <c r="T3" s="161"/>
      <c r="U3" s="162"/>
      <c r="V3" s="161"/>
      <c r="W3" s="162"/>
      <c r="X3" s="161"/>
    </row>
    <row r="4" spans="3:25" ht="15.75" customHeight="1">
      <c r="C4" s="112" t="str">
        <f t="shared" ref="C4:C67" si="0">IF(SUM(G4:H4)&gt;0,"Demand","\I:")</f>
        <v>\I:</v>
      </c>
      <c r="D4">
        <f>$J$4</f>
        <v>2011</v>
      </c>
      <c r="E4" t="s">
        <v>3</v>
      </c>
      <c r="F4" t="str">
        <f>BY_Demands_Drivers!$H$32</f>
        <v>IXDMT</v>
      </c>
      <c r="G4" s="19">
        <f>BY_Demands_Drivers!$F$32*$K4</f>
        <v>0</v>
      </c>
      <c r="H4" s="19">
        <f>BY_Demands_Drivers!$G$32*$K4</f>
        <v>0</v>
      </c>
      <c r="J4" s="11">
        <f>BY_Demands_Drivers!V4</f>
        <v>2011</v>
      </c>
      <c r="K4" s="19">
        <f>BY_Demands_Drivers!V9</f>
        <v>0</v>
      </c>
      <c r="M4" s="92">
        <f>BY_Demands_Drivers!X9</f>
        <v>0</v>
      </c>
    </row>
    <row r="5" spans="3:25" ht="15.75" customHeight="1">
      <c r="C5" s="112" t="str">
        <f t="shared" si="0"/>
        <v>\I:</v>
      </c>
      <c r="D5">
        <f>$J$5</f>
        <v>2012</v>
      </c>
      <c r="E5" t="s">
        <v>3</v>
      </c>
      <c r="F5" t="str">
        <f>$F$4</f>
        <v>IXDMT</v>
      </c>
      <c r="G5" s="92">
        <f>BY_Demands_Drivers!$F$32*$K5</f>
        <v>0</v>
      </c>
      <c r="H5" s="92">
        <f>BY_Demands_Drivers!$G$32*$K5</f>
        <v>0</v>
      </c>
      <c r="J5" s="11">
        <f>BY_Demands_Drivers!W4</f>
        <v>2012</v>
      </c>
      <c r="K5" s="19">
        <f>BY_Demands_Drivers!W9</f>
        <v>0</v>
      </c>
      <c r="M5" s="92">
        <f>BY_Demands_Drivers!Y9</f>
        <v>0</v>
      </c>
      <c r="P5" s="168">
        <v>2010</v>
      </c>
      <c r="Q5" s="168" t="s">
        <v>313</v>
      </c>
      <c r="R5" s="168" t="s">
        <v>259</v>
      </c>
      <c r="S5" s="168" t="s">
        <v>313</v>
      </c>
      <c r="T5" s="168">
        <v>2015</v>
      </c>
      <c r="U5" s="168" t="s">
        <v>313</v>
      </c>
      <c r="V5" s="168">
        <v>2018</v>
      </c>
      <c r="W5" s="168" t="s">
        <v>313</v>
      </c>
      <c r="X5" s="168">
        <v>2019</v>
      </c>
      <c r="Y5" s="168" t="s">
        <v>313</v>
      </c>
    </row>
    <row r="6" spans="3:25" ht="15.75" customHeight="1">
      <c r="C6" s="112" t="str">
        <f t="shared" si="0"/>
        <v>\I:</v>
      </c>
      <c r="D6">
        <f>$J$6</f>
        <v>2013</v>
      </c>
      <c r="E6" t="s">
        <v>3</v>
      </c>
      <c r="F6" t="str">
        <f t="shared" ref="F6:F43" si="1">$F$4</f>
        <v>IXDMT</v>
      </c>
      <c r="G6" s="92">
        <f>BY_Demands_Drivers!$F$32*$K6</f>
        <v>0</v>
      </c>
      <c r="H6" s="92">
        <f>BY_Demands_Drivers!$G$32*$K6</f>
        <v>0</v>
      </c>
      <c r="J6" s="11">
        <f>BY_Demands_Drivers!X4</f>
        <v>2013</v>
      </c>
      <c r="K6" s="19">
        <f>BY_Demands_Drivers!X9</f>
        <v>0</v>
      </c>
      <c r="M6" s="92">
        <f>BY_Demands_Drivers!Y10</f>
        <v>0</v>
      </c>
      <c r="N6" s="160" t="s">
        <v>312</v>
      </c>
      <c r="O6" s="160" t="s">
        <v>247</v>
      </c>
      <c r="P6" s="161">
        <v>72471.085999999996</v>
      </c>
      <c r="Q6" s="162" t="s">
        <v>313</v>
      </c>
      <c r="R6" s="167">
        <v>71121.45</v>
      </c>
      <c r="S6" s="162" t="s">
        <v>313</v>
      </c>
      <c r="T6" s="161">
        <v>75658.096999999994</v>
      </c>
      <c r="U6" s="162" t="s">
        <v>313</v>
      </c>
      <c r="V6" s="161">
        <v>80652.467999999993</v>
      </c>
      <c r="W6" s="162" t="s">
        <v>313</v>
      </c>
      <c r="X6" s="161">
        <v>81152.962</v>
      </c>
    </row>
    <row r="7" spans="3:25" ht="15.75" customHeight="1">
      <c r="C7" s="112" t="str">
        <f t="shared" si="0"/>
        <v>\I:</v>
      </c>
      <c r="D7">
        <f>$J$7</f>
        <v>2014</v>
      </c>
      <c r="E7" t="s">
        <v>3</v>
      </c>
      <c r="F7" t="str">
        <f t="shared" si="1"/>
        <v>IXDMT</v>
      </c>
      <c r="G7" s="92">
        <f>BY_Demands_Drivers!$F$32*$K7</f>
        <v>0</v>
      </c>
      <c r="H7" s="92">
        <f>BY_Demands_Drivers!$G$32*$K7</f>
        <v>0</v>
      </c>
      <c r="J7" s="11">
        <f>BY_Demands_Drivers!Y4</f>
        <v>2014</v>
      </c>
      <c r="K7" s="19">
        <f>BY_Demands_Drivers!Y9</f>
        <v>0</v>
      </c>
      <c r="M7" s="92">
        <f>BY_Demands_Drivers!Y11</f>
        <v>0</v>
      </c>
      <c r="R7">
        <f>R6/$P$6</f>
        <v>0.98137690388688259</v>
      </c>
      <c r="T7" s="88">
        <f>T6/$P$6</f>
        <v>1.0439763107730993</v>
      </c>
      <c r="V7" s="88">
        <f>V6/$P$6</f>
        <v>1.1128916710313959</v>
      </c>
      <c r="X7" s="88">
        <f>X6/$P$6</f>
        <v>1.1197977908044596</v>
      </c>
    </row>
    <row r="8" spans="3:25" ht="15.75" customHeight="1">
      <c r="C8" s="112" t="str">
        <f t="shared" si="0"/>
        <v>Demand</v>
      </c>
      <c r="D8">
        <f>$J$8</f>
        <v>2015</v>
      </c>
      <c r="E8" t="s">
        <v>3</v>
      </c>
      <c r="F8" t="str">
        <f t="shared" si="1"/>
        <v>IXDMT</v>
      </c>
      <c r="G8" s="92">
        <f>BY_Demands_Drivers!$F$32*$K8</f>
        <v>4.7535996824403854</v>
      </c>
      <c r="H8" s="92">
        <f>BY_Demands_Drivers!$G$32*$K8</f>
        <v>1.4352142585497907</v>
      </c>
      <c r="J8" s="11">
        <f>BY_Demands_Drivers!Z4</f>
        <v>2015</v>
      </c>
      <c r="K8" s="19">
        <f>T7</f>
        <v>1.0439763107730993</v>
      </c>
      <c r="M8" s="92">
        <f>BY_Demands_Drivers!Z9</f>
        <v>1.0159520356659471</v>
      </c>
    </row>
    <row r="9" spans="3:25" ht="15.75" customHeight="1">
      <c r="C9" s="112" t="str">
        <f t="shared" si="0"/>
        <v>Demand</v>
      </c>
      <c r="D9">
        <f>$J$9</f>
        <v>2016</v>
      </c>
      <c r="E9" t="s">
        <v>3</v>
      </c>
      <c r="F9" t="str">
        <f t="shared" si="1"/>
        <v>IXDMT</v>
      </c>
      <c r="G9" s="92">
        <f>BY_Demands_Drivers!$F$32*$K9</f>
        <v>4.8581984909441616</v>
      </c>
      <c r="H9" s="92">
        <f>BY_Demands_Drivers!$G$32*$K9</f>
        <v>1.4667948945773641</v>
      </c>
      <c r="J9" s="11">
        <f>BY_Demands_Drivers!AA4</f>
        <v>2016</v>
      </c>
      <c r="K9" s="19">
        <f>($K$11-$K$8)/3*1+$K$8</f>
        <v>1.0669480975258647</v>
      </c>
      <c r="M9" s="92">
        <f>BY_Demands_Drivers!AA9</f>
        <v>1.0159702058320039</v>
      </c>
    </row>
    <row r="10" spans="3:25" ht="15.75" customHeight="1">
      <c r="C10" s="112" t="str">
        <f t="shared" si="0"/>
        <v>Demand</v>
      </c>
      <c r="D10">
        <f>$J$10</f>
        <v>2017</v>
      </c>
      <c r="E10" t="s">
        <v>3</v>
      </c>
      <c r="F10" t="str">
        <f t="shared" si="1"/>
        <v>IXDMT</v>
      </c>
      <c r="G10" s="92">
        <f>BY_Demands_Drivers!$F$32*$K10</f>
        <v>4.9627972994479386</v>
      </c>
      <c r="H10" s="92">
        <f>BY_Demands_Drivers!$G$32*$K10</f>
        <v>1.498375530604938</v>
      </c>
      <c r="J10" s="11">
        <f>BY_Demands_Drivers!AB4</f>
        <v>2017</v>
      </c>
      <c r="K10" s="92">
        <f>($K$11-$K$8)/3*2+$K$8</f>
        <v>1.0899198842786304</v>
      </c>
      <c r="M10" s="92">
        <f>BY_Demands_Drivers!AB9</f>
        <v>1.0159883759980608</v>
      </c>
    </row>
    <row r="11" spans="3:25" ht="15.75" customHeight="1">
      <c r="C11" s="112" t="str">
        <f t="shared" si="0"/>
        <v>Demand</v>
      </c>
      <c r="D11">
        <f>$J$11</f>
        <v>2018</v>
      </c>
      <c r="E11" t="s">
        <v>3</v>
      </c>
      <c r="F11" t="str">
        <f t="shared" si="1"/>
        <v>IXDMT</v>
      </c>
      <c r="G11" s="92">
        <f>BY_Demands_Drivers!$F$32*$K11</f>
        <v>5.0673961079517147</v>
      </c>
      <c r="H11" s="92">
        <f>BY_Demands_Drivers!$G$32*$K11</f>
        <v>1.5299561666325114</v>
      </c>
      <c r="J11" s="11">
        <f>BY_Demands_Drivers!AC4</f>
        <v>2018</v>
      </c>
      <c r="K11" s="19">
        <f>V7</f>
        <v>1.1128916710313959</v>
      </c>
      <c r="M11" s="92">
        <f>BY_Demands_Drivers!AC9</f>
        <v>1.0160065461641177</v>
      </c>
    </row>
    <row r="12" spans="3:25" ht="15.75" customHeight="1">
      <c r="C12" s="112" t="str">
        <f t="shared" si="0"/>
        <v>Demand</v>
      </c>
      <c r="D12">
        <f>$J$12</f>
        <v>2019</v>
      </c>
      <c r="E12" t="s">
        <v>3</v>
      </c>
      <c r="F12" t="str">
        <f t="shared" si="1"/>
        <v>IXDMT</v>
      </c>
      <c r="G12" s="92">
        <f>BY_Demands_Drivers!$F$32*$K12</f>
        <v>5.0988421555500754</v>
      </c>
      <c r="H12" s="92">
        <f>BY_Demands_Drivers!$G$32*$K12</f>
        <v>1.5394504065566088</v>
      </c>
      <c r="J12" s="11">
        <f>BY_Demands_Drivers!AD4</f>
        <v>2019</v>
      </c>
      <c r="K12" s="19">
        <f>X7</f>
        <v>1.1197977908044596</v>
      </c>
      <c r="M12" s="92">
        <f>BY_Demands_Drivers!AD9</f>
        <v>1.0160247163301745</v>
      </c>
    </row>
    <row r="13" spans="3:25" ht="15.75" customHeight="1">
      <c r="C13" s="112" t="str">
        <f t="shared" si="0"/>
        <v>Demand</v>
      </c>
      <c r="D13">
        <f>$J$13</f>
        <v>2020</v>
      </c>
      <c r="E13" t="s">
        <v>3</v>
      </c>
      <c r="F13" t="str">
        <f t="shared" si="1"/>
        <v>IXDMT</v>
      </c>
      <c r="G13" s="92">
        <f>BY_Demands_Drivers!$F$32*$K13</f>
        <v>5.0989333411355959</v>
      </c>
      <c r="H13" s="92">
        <f>BY_Demands_Drivers!$G$32*$K13</f>
        <v>1.539477937451353</v>
      </c>
      <c r="J13" s="11">
        <f>BY_Demands_Drivers!AE4</f>
        <v>2020</v>
      </c>
      <c r="K13" s="19">
        <f>M13/$M$12*$K$12</f>
        <v>1.1198178168052857</v>
      </c>
      <c r="M13" s="92">
        <f>BY_Demands_Drivers!AE9</f>
        <v>1.016042886496231</v>
      </c>
    </row>
    <row r="14" spans="3:25" ht="15.75" customHeight="1">
      <c r="C14" s="112" t="str">
        <f t="shared" si="0"/>
        <v>Demand</v>
      </c>
      <c r="D14">
        <f>$J$14</f>
        <v>2021</v>
      </c>
      <c r="E14" t="s">
        <v>3</v>
      </c>
      <c r="F14" t="str">
        <f t="shared" si="1"/>
        <v>IXDMT</v>
      </c>
      <c r="G14" s="92">
        <f>BY_Demands_Drivers!$F$32*$K14</f>
        <v>5.1420382783936507</v>
      </c>
      <c r="H14" s="92">
        <f>BY_Demands_Drivers!$G$32*$K14</f>
        <v>1.552492247595133</v>
      </c>
      <c r="J14" s="11">
        <f>BY_Demands_Drivers!AF4</f>
        <v>2021</v>
      </c>
      <c r="K14" s="92">
        <f t="shared" ref="K14:K43" si="2">M14/$M$12*$K$12</f>
        <v>1.12928443923481</v>
      </c>
      <c r="M14" s="92">
        <f>BY_Demands_Drivers!AF9</f>
        <v>1.0246322250782018</v>
      </c>
    </row>
    <row r="15" spans="3:25" ht="15.75" customHeight="1">
      <c r="C15" s="112" t="str">
        <f t="shared" si="0"/>
        <v>Demand</v>
      </c>
      <c r="D15">
        <f>$J$15</f>
        <v>2022</v>
      </c>
      <c r="E15" t="s">
        <v>3</v>
      </c>
      <c r="F15" t="str">
        <f t="shared" si="1"/>
        <v>IXDMT</v>
      </c>
      <c r="G15" s="92">
        <f>BY_Demands_Drivers!$F$32*$K15</f>
        <v>5.1851432156517063</v>
      </c>
      <c r="H15" s="92">
        <f>BY_Demands_Drivers!$G$32*$K15</f>
        <v>1.5655065577389136</v>
      </c>
      <c r="J15" s="11">
        <f>BY_Demands_Drivers!AG4</f>
        <v>2022</v>
      </c>
      <c r="K15" s="92">
        <f t="shared" si="2"/>
        <v>1.1387510616643346</v>
      </c>
      <c r="M15" s="92">
        <f>BY_Demands_Drivers!AG9</f>
        <v>1.0332215636601725</v>
      </c>
    </row>
    <row r="16" spans="3:25" ht="15.75" customHeight="1">
      <c r="C16" s="112" t="str">
        <f t="shared" si="0"/>
        <v>Demand</v>
      </c>
      <c r="D16">
        <f>$J$16</f>
        <v>2023</v>
      </c>
      <c r="E16" t="s">
        <v>3</v>
      </c>
      <c r="F16" t="str">
        <f t="shared" si="1"/>
        <v>IXDMT</v>
      </c>
      <c r="G16" s="92">
        <f>BY_Demands_Drivers!$F$32*$K16</f>
        <v>5.2282481529097611</v>
      </c>
      <c r="H16" s="92">
        <f>BY_Demands_Drivers!$G$32*$K16</f>
        <v>1.5785208678826939</v>
      </c>
      <c r="J16" s="11">
        <f>BY_Demands_Drivers!AH4</f>
        <v>2023</v>
      </c>
      <c r="K16" s="92">
        <f t="shared" si="2"/>
        <v>1.1482176840938589</v>
      </c>
      <c r="M16" s="92">
        <f>BY_Demands_Drivers!AH9</f>
        <v>1.0418109022421433</v>
      </c>
    </row>
    <row r="17" spans="3:13" ht="15.75" customHeight="1">
      <c r="C17" s="112" t="str">
        <f t="shared" si="0"/>
        <v>Demand</v>
      </c>
      <c r="D17">
        <f>$J$17</f>
        <v>2024</v>
      </c>
      <c r="E17" t="s">
        <v>3</v>
      </c>
      <c r="F17" t="str">
        <f t="shared" si="1"/>
        <v>IXDMT</v>
      </c>
      <c r="G17" s="92">
        <f>BY_Demands_Drivers!$F$32*$K17</f>
        <v>5.2713530901678149</v>
      </c>
      <c r="H17" s="92">
        <f>BY_Demands_Drivers!$G$32*$K17</f>
        <v>1.5915351780264737</v>
      </c>
      <c r="J17" s="11">
        <f>BY_Demands_Drivers!AI4</f>
        <v>2024</v>
      </c>
      <c r="K17" s="92">
        <f t="shared" si="2"/>
        <v>1.1576843065233831</v>
      </c>
      <c r="M17" s="92">
        <f>BY_Demands_Drivers!AI9</f>
        <v>1.050400240824114</v>
      </c>
    </row>
    <row r="18" spans="3:13" ht="15.75" customHeight="1">
      <c r="C18" s="112" t="str">
        <f t="shared" si="0"/>
        <v>Demand</v>
      </c>
      <c r="D18">
        <f>$J$18</f>
        <v>2025</v>
      </c>
      <c r="E18" t="s">
        <v>3</v>
      </c>
      <c r="F18" t="str">
        <f t="shared" si="1"/>
        <v>IXDMT</v>
      </c>
      <c r="G18" s="92">
        <f>BY_Demands_Drivers!$F$32*$K18</f>
        <v>5.3144580274258697</v>
      </c>
      <c r="H18" s="92">
        <f>BY_Demands_Drivers!$G$32*$K18</f>
        <v>1.604549488170254</v>
      </c>
      <c r="J18" s="11">
        <f>BY_Demands_Drivers!AJ4</f>
        <v>2025</v>
      </c>
      <c r="K18" s="92">
        <f t="shared" si="2"/>
        <v>1.1671509289529074</v>
      </c>
      <c r="M18" s="92">
        <f>BY_Demands_Drivers!AJ9</f>
        <v>1.0589895794060846</v>
      </c>
    </row>
    <row r="19" spans="3:13" ht="15.75" customHeight="1">
      <c r="C19" s="112" t="str">
        <f t="shared" si="0"/>
        <v>Demand</v>
      </c>
      <c r="D19">
        <f>$J$19</f>
        <v>2026</v>
      </c>
      <c r="E19" t="s">
        <v>3</v>
      </c>
      <c r="F19" t="str">
        <f t="shared" si="1"/>
        <v>IXDMT</v>
      </c>
      <c r="G19" s="92">
        <f>BY_Demands_Drivers!$F$32*$K19</f>
        <v>5.2943843404250028</v>
      </c>
      <c r="H19" s="92">
        <f>BY_Demands_Drivers!$G$32*$K19</f>
        <v>1.5984888091627782</v>
      </c>
      <c r="J19" s="11">
        <f>BY_Demands_Drivers!AK4</f>
        <v>2026</v>
      </c>
      <c r="K19" s="92">
        <f t="shared" si="2"/>
        <v>1.1627423848813081</v>
      </c>
      <c r="M19" s="92">
        <f>BY_Demands_Drivers!AK9</f>
        <v>1.0549895806772445</v>
      </c>
    </row>
    <row r="20" spans="3:13" ht="15.75" customHeight="1">
      <c r="C20" s="112" t="str">
        <f t="shared" si="0"/>
        <v>Demand</v>
      </c>
      <c r="D20">
        <f>$J$20</f>
        <v>2027</v>
      </c>
      <c r="E20" t="s">
        <v>3</v>
      </c>
      <c r="F20" t="str">
        <f t="shared" si="1"/>
        <v>IXDMT</v>
      </c>
      <c r="G20" s="92">
        <f>BY_Demands_Drivers!$F$32*$K20</f>
        <v>5.2743106534241351</v>
      </c>
      <c r="H20" s="92">
        <f>BY_Demands_Drivers!$G$32*$K20</f>
        <v>1.5924281301553023</v>
      </c>
      <c r="J20" s="11">
        <f>BY_Demands_Drivers!AL4</f>
        <v>2027</v>
      </c>
      <c r="K20" s="92">
        <f t="shared" si="2"/>
        <v>1.1583338408097086</v>
      </c>
      <c r="M20" s="92">
        <f>BY_Demands_Drivers!AL9</f>
        <v>1.0509895819484043</v>
      </c>
    </row>
    <row r="21" spans="3:13" ht="15.75" customHeight="1">
      <c r="C21" s="112" t="str">
        <f t="shared" si="0"/>
        <v>Demand</v>
      </c>
      <c r="D21">
        <f>$J$21</f>
        <v>2028</v>
      </c>
      <c r="E21" t="s">
        <v>3</v>
      </c>
      <c r="F21" t="str">
        <f t="shared" si="1"/>
        <v>IXDMT</v>
      </c>
      <c r="G21" s="92">
        <f>BY_Demands_Drivers!$F$32*$K21</f>
        <v>5.2542369664232673</v>
      </c>
      <c r="H21" s="92">
        <f>BY_Demands_Drivers!$G$32*$K21</f>
        <v>1.5863674511478263</v>
      </c>
      <c r="J21" s="11">
        <f>BY_Demands_Drivers!AM4</f>
        <v>2028</v>
      </c>
      <c r="K21" s="92">
        <f t="shared" si="2"/>
        <v>1.1539252967381091</v>
      </c>
      <c r="M21" s="92">
        <f>BY_Demands_Drivers!AM9</f>
        <v>1.0469895832195639</v>
      </c>
    </row>
    <row r="22" spans="3:13" ht="15.75" customHeight="1">
      <c r="C22" s="112" t="str">
        <f t="shared" si="0"/>
        <v>Demand</v>
      </c>
      <c r="D22">
        <f>$J$22</f>
        <v>2029</v>
      </c>
      <c r="E22" t="s">
        <v>3</v>
      </c>
      <c r="F22" t="str">
        <f t="shared" si="1"/>
        <v>IXDMT</v>
      </c>
      <c r="G22" s="92">
        <f>BY_Demands_Drivers!$F$32*$K22</f>
        <v>5.2341632794223978</v>
      </c>
      <c r="H22" s="92">
        <f>BY_Demands_Drivers!$G$32*$K22</f>
        <v>1.5803067721403499</v>
      </c>
      <c r="J22" s="11">
        <f>BY_Demands_Drivers!AN4</f>
        <v>2029</v>
      </c>
      <c r="K22" s="92">
        <f t="shared" si="2"/>
        <v>1.1495167526665093</v>
      </c>
      <c r="M22" s="92">
        <f>BY_Demands_Drivers!AN9</f>
        <v>1.0429895844907238</v>
      </c>
    </row>
    <row r="23" spans="3:13" ht="15.75" customHeight="1">
      <c r="C23" s="112" t="str">
        <f t="shared" si="0"/>
        <v>Demand</v>
      </c>
      <c r="D23">
        <f>$J$23</f>
        <v>2030</v>
      </c>
      <c r="E23" t="s">
        <v>3</v>
      </c>
      <c r="F23" t="str">
        <f t="shared" si="1"/>
        <v>IXDMT</v>
      </c>
      <c r="G23" s="92">
        <f>BY_Demands_Drivers!$F$32*$K23</f>
        <v>5.2140895924215291</v>
      </c>
      <c r="H23" s="92">
        <f>BY_Demands_Drivers!$G$32*$K23</f>
        <v>1.5742460931328737</v>
      </c>
      <c r="J23" s="11">
        <f>BY_Demands_Drivers!AO4</f>
        <v>2030</v>
      </c>
      <c r="K23" s="92">
        <f t="shared" si="2"/>
        <v>1.1451082085949096</v>
      </c>
      <c r="M23" s="92">
        <f>BY_Demands_Drivers!AO9</f>
        <v>1.0389895857618832</v>
      </c>
    </row>
    <row r="24" spans="3:13" ht="15.75" customHeight="1">
      <c r="C24" s="112" t="str">
        <f t="shared" si="0"/>
        <v>Demand</v>
      </c>
      <c r="D24">
        <f>$J$24</f>
        <v>2031</v>
      </c>
      <c r="E24" t="s">
        <v>3</v>
      </c>
      <c r="F24" t="str">
        <f t="shared" si="1"/>
        <v>IXDMT</v>
      </c>
      <c r="G24" s="92">
        <f>BY_Demands_Drivers!$F$32*$K24</f>
        <v>5.2002341117387187</v>
      </c>
      <c r="H24" s="92">
        <f>BY_Demands_Drivers!$G$32*$K24</f>
        <v>1.57006282471242</v>
      </c>
      <c r="J24" s="11">
        <f>BY_Demands_Drivers!AP4</f>
        <v>2031</v>
      </c>
      <c r="K24" s="92">
        <f t="shared" si="2"/>
        <v>1.142065294892971</v>
      </c>
      <c r="M24" s="92">
        <f>BY_Demands_Drivers!AP9</f>
        <v>1.0362286627129027</v>
      </c>
    </row>
    <row r="25" spans="3:13" ht="15.75" customHeight="1">
      <c r="C25" s="112" t="str">
        <f t="shared" si="0"/>
        <v>Demand</v>
      </c>
      <c r="D25">
        <f>$J$25</f>
        <v>2032</v>
      </c>
      <c r="E25" t="s">
        <v>3</v>
      </c>
      <c r="F25" t="str">
        <f t="shared" si="1"/>
        <v>IXDMT</v>
      </c>
      <c r="G25" s="92">
        <f>BY_Demands_Drivers!$F$32*$K25</f>
        <v>5.1863786310559084</v>
      </c>
      <c r="H25" s="92">
        <f>BY_Demands_Drivers!$G$32*$K25</f>
        <v>1.5658795562919665</v>
      </c>
      <c r="J25" s="11">
        <f>BY_Demands_Drivers!AQ4</f>
        <v>2032</v>
      </c>
      <c r="K25" s="92">
        <f t="shared" si="2"/>
        <v>1.1390223811910325</v>
      </c>
      <c r="M25" s="92">
        <f>BY_Demands_Drivers!AQ9</f>
        <v>1.0334677396639222</v>
      </c>
    </row>
    <row r="26" spans="3:13" ht="15.75" customHeight="1">
      <c r="C26" s="112" t="str">
        <f t="shared" si="0"/>
        <v>Demand</v>
      </c>
      <c r="D26">
        <f>$J$26</f>
        <v>2033</v>
      </c>
      <c r="E26" t="s">
        <v>3</v>
      </c>
      <c r="F26" t="str">
        <f t="shared" si="1"/>
        <v>IXDMT</v>
      </c>
      <c r="G26" s="92">
        <f>BY_Demands_Drivers!$F$32*$K26</f>
        <v>5.1725231503730971</v>
      </c>
      <c r="H26" s="92">
        <f>BY_Demands_Drivers!$G$32*$K26</f>
        <v>1.5616962878715128</v>
      </c>
      <c r="J26" s="11">
        <f>BY_Demands_Drivers!AR4</f>
        <v>2033</v>
      </c>
      <c r="K26" s="92">
        <f t="shared" si="2"/>
        <v>1.135979467489094</v>
      </c>
      <c r="M26" s="92">
        <f>BY_Demands_Drivers!AR9</f>
        <v>1.030706816614942</v>
      </c>
    </row>
    <row r="27" spans="3:13" ht="15.75" customHeight="1">
      <c r="C27" s="112" t="str">
        <f t="shared" si="0"/>
        <v>Demand</v>
      </c>
      <c r="D27">
        <f>$J$27</f>
        <v>2034</v>
      </c>
      <c r="E27" t="s">
        <v>3</v>
      </c>
      <c r="F27" t="str">
        <f t="shared" si="1"/>
        <v>IXDMT</v>
      </c>
      <c r="G27" s="92">
        <f>BY_Demands_Drivers!$F$32*$K27</f>
        <v>5.1586676696902858</v>
      </c>
      <c r="H27" s="92">
        <f>BY_Demands_Drivers!$G$32*$K27</f>
        <v>1.5575130194510591</v>
      </c>
      <c r="J27" s="11">
        <f>BY_Demands_Drivers!AS4</f>
        <v>2034</v>
      </c>
      <c r="K27" s="92">
        <f t="shared" si="2"/>
        <v>1.1329365537871552</v>
      </c>
      <c r="M27" s="92">
        <f>BY_Demands_Drivers!AS9</f>
        <v>1.0279458935659616</v>
      </c>
    </row>
    <row r="28" spans="3:13" ht="15.75" customHeight="1">
      <c r="C28" s="112" t="str">
        <f t="shared" si="0"/>
        <v>Demand</v>
      </c>
      <c r="D28">
        <f>$J$28</f>
        <v>2035</v>
      </c>
      <c r="E28" t="s">
        <v>3</v>
      </c>
      <c r="F28" t="str">
        <f t="shared" si="1"/>
        <v>IXDMT</v>
      </c>
      <c r="G28" s="92">
        <f>BY_Demands_Drivers!$F$32*$K28</f>
        <v>5.1448121890074763</v>
      </c>
      <c r="H28" s="92">
        <f>BY_Demands_Drivers!$G$32*$K28</f>
        <v>1.5533297510306059</v>
      </c>
      <c r="J28" s="11">
        <f>BY_Demands_Drivers!AT4</f>
        <v>2035</v>
      </c>
      <c r="K28" s="92">
        <f t="shared" si="2"/>
        <v>1.1298936400852169</v>
      </c>
      <c r="M28" s="92">
        <f>BY_Demands_Drivers!AT9</f>
        <v>1.0251849705169813</v>
      </c>
    </row>
    <row r="29" spans="3:13" ht="15.75" customHeight="1">
      <c r="C29" s="112" t="str">
        <f t="shared" si="0"/>
        <v>Demand</v>
      </c>
      <c r="D29">
        <f>$J$29</f>
        <v>2036</v>
      </c>
      <c r="E29" t="s">
        <v>3</v>
      </c>
      <c r="F29" t="str">
        <f t="shared" si="1"/>
        <v>IXDMT</v>
      </c>
      <c r="G29" s="92">
        <f>BY_Demands_Drivers!$F$32*$K29</f>
        <v>5.1570400555915032</v>
      </c>
      <c r="H29" s="92">
        <f>BY_Demands_Drivers!$G$32*$K29</f>
        <v>1.5570216076540964</v>
      </c>
      <c r="J29" s="11">
        <f>BY_Demands_Drivers!AU4</f>
        <v>2036</v>
      </c>
      <c r="K29" s="92">
        <f t="shared" si="2"/>
        <v>1.1325791003464529</v>
      </c>
      <c r="M29" s="92">
        <f>BY_Demands_Drivers!AU9</f>
        <v>1.0276215657867203</v>
      </c>
    </row>
    <row r="30" spans="3:13" ht="15.75" customHeight="1">
      <c r="C30" s="112" t="str">
        <f t="shared" si="0"/>
        <v>Demand</v>
      </c>
      <c r="D30">
        <f>$J$30</f>
        <v>2037</v>
      </c>
      <c r="E30" t="s">
        <v>3</v>
      </c>
      <c r="F30" t="str">
        <f t="shared" si="1"/>
        <v>IXDMT</v>
      </c>
      <c r="G30" s="92">
        <f>BY_Demands_Drivers!$F$32*$K30</f>
        <v>5.1692679221755302</v>
      </c>
      <c r="H30" s="92">
        <f>BY_Demands_Drivers!$G$32*$K30</f>
        <v>1.5607134642775868</v>
      </c>
      <c r="J30" s="11">
        <f>BY_Demands_Drivers!AV4</f>
        <v>2037</v>
      </c>
      <c r="K30" s="92">
        <f t="shared" si="2"/>
        <v>1.135264560607689</v>
      </c>
      <c r="M30" s="92">
        <f>BY_Demands_Drivers!AV9</f>
        <v>1.0300581610564594</v>
      </c>
    </row>
    <row r="31" spans="3:13" ht="15.75" customHeight="1">
      <c r="C31" s="112" t="str">
        <f t="shared" si="0"/>
        <v>Demand</v>
      </c>
      <c r="D31">
        <f>$J$31</f>
        <v>2038</v>
      </c>
      <c r="E31" t="s">
        <v>3</v>
      </c>
      <c r="F31" t="str">
        <f t="shared" si="1"/>
        <v>IXDMT</v>
      </c>
      <c r="G31" s="92">
        <f>BY_Demands_Drivers!$F$32*$K31</f>
        <v>5.1814957887595572</v>
      </c>
      <c r="H31" s="92">
        <f>BY_Demands_Drivers!$G$32*$K31</f>
        <v>1.5644053209010773</v>
      </c>
      <c r="J31" s="11">
        <f>BY_Demands_Drivers!AW4</f>
        <v>2038</v>
      </c>
      <c r="K31" s="92">
        <f t="shared" si="2"/>
        <v>1.137950020868925</v>
      </c>
      <c r="M31" s="92">
        <f>BY_Demands_Drivers!AW9</f>
        <v>1.0324947563261984</v>
      </c>
    </row>
    <row r="32" spans="3:13" ht="15.75" customHeight="1">
      <c r="C32" s="112" t="str">
        <f t="shared" si="0"/>
        <v>Demand</v>
      </c>
      <c r="D32">
        <f>$J$32</f>
        <v>2039</v>
      </c>
      <c r="E32" t="s">
        <v>3</v>
      </c>
      <c r="F32" t="str">
        <f t="shared" si="1"/>
        <v>IXDMT</v>
      </c>
      <c r="G32" s="92">
        <f>BY_Demands_Drivers!$F$32*$K32</f>
        <v>5.1937236553435824</v>
      </c>
      <c r="H32" s="92">
        <f>BY_Demands_Drivers!$G$32*$K32</f>
        <v>1.5680971775245676</v>
      </c>
      <c r="J32" s="11">
        <f>BY_Demands_Drivers!AX4</f>
        <v>2039</v>
      </c>
      <c r="K32" s="92">
        <f t="shared" si="2"/>
        <v>1.1406354811301609</v>
      </c>
      <c r="M32" s="92">
        <f>BY_Demands_Drivers!AX9</f>
        <v>1.0349313515959373</v>
      </c>
    </row>
    <row r="33" spans="3:13" ht="15.75" customHeight="1">
      <c r="C33" s="112" t="str">
        <f t="shared" si="0"/>
        <v>Demand</v>
      </c>
      <c r="D33">
        <f>$J$33</f>
        <v>2040</v>
      </c>
      <c r="E33" t="s">
        <v>3</v>
      </c>
      <c r="F33" t="str">
        <f t="shared" si="1"/>
        <v>IXDMT</v>
      </c>
      <c r="G33" s="92">
        <f>BY_Demands_Drivers!$F$32*$K33</f>
        <v>5.2059515219276093</v>
      </c>
      <c r="H33" s="92">
        <f>BY_Demands_Drivers!$G$32*$K33</f>
        <v>1.571789034148058</v>
      </c>
      <c r="J33" s="11">
        <f>BY_Demands_Drivers!AY4</f>
        <v>2040</v>
      </c>
      <c r="K33" s="92">
        <f t="shared" si="2"/>
        <v>1.1433209413913969</v>
      </c>
      <c r="M33" s="92">
        <f>BY_Demands_Drivers!AY9</f>
        <v>1.0373679468656762</v>
      </c>
    </row>
    <row r="34" spans="3:13" ht="15.75" customHeight="1">
      <c r="C34" s="112" t="str">
        <f t="shared" si="0"/>
        <v>Demand</v>
      </c>
      <c r="D34">
        <f>$J$34</f>
        <v>2041</v>
      </c>
      <c r="E34" t="s">
        <v>3</v>
      </c>
      <c r="F34" t="str">
        <f t="shared" si="1"/>
        <v>IXDMT</v>
      </c>
      <c r="G34" s="92">
        <f>BY_Demands_Drivers!$F$32*$K34</f>
        <v>5.1631563056921035</v>
      </c>
      <c r="H34" s="92">
        <f>BY_Demands_Drivers!$G$32*$K34</f>
        <v>1.5588682354603176</v>
      </c>
      <c r="J34" s="11">
        <f>BY_Demands_Drivers!AZ4</f>
        <v>2041</v>
      </c>
      <c r="K34" s="92">
        <f t="shared" si="2"/>
        <v>1.1339223392900639</v>
      </c>
      <c r="M34" s="92">
        <f>BY_Demands_Drivers!AZ9</f>
        <v>1.0288403250822404</v>
      </c>
    </row>
    <row r="35" spans="3:13" ht="15.75" customHeight="1">
      <c r="C35" s="112" t="str">
        <f t="shared" si="0"/>
        <v>Demand</v>
      </c>
      <c r="D35">
        <f>$J$35</f>
        <v>2042</v>
      </c>
      <c r="E35" t="s">
        <v>3</v>
      </c>
      <c r="F35" t="str">
        <f t="shared" si="1"/>
        <v>IXDMT</v>
      </c>
      <c r="G35" s="92">
        <f>BY_Demands_Drivers!$F$32*$K35</f>
        <v>5.1203610894565967</v>
      </c>
      <c r="H35" s="92">
        <f>BY_Demands_Drivers!$G$32*$K35</f>
        <v>1.5459474367725767</v>
      </c>
      <c r="J35" s="11">
        <f>BY_Demands_Drivers!BA4</f>
        <v>2042</v>
      </c>
      <c r="K35" s="92">
        <f t="shared" si="2"/>
        <v>1.1245237371887307</v>
      </c>
      <c r="M35" s="92">
        <f>BY_Demands_Drivers!BA9</f>
        <v>1.0203127032988049</v>
      </c>
    </row>
    <row r="36" spans="3:13">
      <c r="C36" s="112" t="str">
        <f t="shared" si="0"/>
        <v>Demand</v>
      </c>
      <c r="D36">
        <f>$J$36</f>
        <v>2043</v>
      </c>
      <c r="E36" t="s">
        <v>3</v>
      </c>
      <c r="F36" t="str">
        <f t="shared" si="1"/>
        <v>IXDMT</v>
      </c>
      <c r="G36" s="92">
        <f>BY_Demands_Drivers!$F$32*$K36</f>
        <v>5.0775658732210918</v>
      </c>
      <c r="H36" s="92">
        <f>BY_Demands_Drivers!$G$32*$K36</f>
        <v>1.5330266380848363</v>
      </c>
      <c r="J36" s="11">
        <f>BY_Demands_Drivers!BB4</f>
        <v>2043</v>
      </c>
      <c r="K36" s="92">
        <f t="shared" si="2"/>
        <v>1.1151251350873976</v>
      </c>
      <c r="M36" s="92">
        <f>BY_Demands_Drivers!BB9</f>
        <v>1.0117850815153693</v>
      </c>
    </row>
    <row r="37" spans="3:13">
      <c r="C37" s="112" t="str">
        <f t="shared" si="0"/>
        <v>Demand</v>
      </c>
      <c r="D37">
        <f>$J$37</f>
        <v>2044</v>
      </c>
      <c r="E37" t="s">
        <v>3</v>
      </c>
      <c r="F37" t="str">
        <f t="shared" si="1"/>
        <v>IXDMT</v>
      </c>
      <c r="G37" s="92">
        <f>BY_Demands_Drivers!$F$32*$K37</f>
        <v>5.0347706569855841</v>
      </c>
      <c r="H37" s="92">
        <f>BY_Demands_Drivers!$G$32*$K37</f>
        <v>1.5201058393970952</v>
      </c>
      <c r="J37" s="11">
        <f>BY_Demands_Drivers!BC4</f>
        <v>2044</v>
      </c>
      <c r="K37" s="92">
        <f t="shared" si="2"/>
        <v>1.1057265329860642</v>
      </c>
      <c r="M37" s="92">
        <f>BY_Demands_Drivers!BC9</f>
        <v>1.0032574597319335</v>
      </c>
    </row>
    <row r="38" spans="3:13">
      <c r="C38" s="112" t="str">
        <f t="shared" si="0"/>
        <v>Demand</v>
      </c>
      <c r="D38">
        <f>$J$38</f>
        <v>2045</v>
      </c>
      <c r="E38" t="s">
        <v>3</v>
      </c>
      <c r="F38" t="str">
        <f t="shared" si="1"/>
        <v>IXDMT</v>
      </c>
      <c r="G38" s="92">
        <f>BY_Demands_Drivers!$F$32*$K38</f>
        <v>4.9919754407500765</v>
      </c>
      <c r="H38" s="92">
        <f>BY_Demands_Drivers!$G$32*$K38</f>
        <v>1.5071850407093541</v>
      </c>
      <c r="J38" s="11">
        <f>BY_Demands_Drivers!BD4</f>
        <v>2045</v>
      </c>
      <c r="K38" s="92">
        <f t="shared" si="2"/>
        <v>1.0963279308847307</v>
      </c>
      <c r="M38" s="92">
        <f>BY_Demands_Drivers!BD9</f>
        <v>0.99472983794849756</v>
      </c>
    </row>
    <row r="39" spans="3:13">
      <c r="C39" s="112" t="str">
        <f t="shared" si="0"/>
        <v>Demand</v>
      </c>
      <c r="D39">
        <f>$J$39</f>
        <v>2046</v>
      </c>
      <c r="E39" t="s">
        <v>3</v>
      </c>
      <c r="F39" t="str">
        <f t="shared" si="1"/>
        <v>IXDMT</v>
      </c>
      <c r="G39" s="92">
        <f>BY_Demands_Drivers!$F$32*$K39</f>
        <v>4.9847543039258291</v>
      </c>
      <c r="H39" s="92">
        <f>BY_Demands_Drivers!$G$32*$K39</f>
        <v>1.5050048237736744</v>
      </c>
      <c r="J39" s="11">
        <f>BY_Demands_Drivers!BE4</f>
        <v>2046</v>
      </c>
      <c r="K39" s="92">
        <f t="shared" si="2"/>
        <v>1.0947420388692097</v>
      </c>
      <c r="M39" s="92">
        <f>BY_Demands_Drivers!BE9</f>
        <v>0.9932909125474727</v>
      </c>
    </row>
    <row r="40" spans="3:13">
      <c r="C40" s="112" t="str">
        <f t="shared" si="0"/>
        <v>Demand</v>
      </c>
      <c r="D40">
        <f>$J$40</f>
        <v>2047</v>
      </c>
      <c r="E40" t="s">
        <v>3</v>
      </c>
      <c r="F40" t="str">
        <f t="shared" si="1"/>
        <v>IXDMT</v>
      </c>
      <c r="G40" s="92">
        <f>BY_Demands_Drivers!$F$32*$K40</f>
        <v>4.9775331671015808</v>
      </c>
      <c r="H40" s="92">
        <f>BY_Demands_Drivers!$G$32*$K40</f>
        <v>1.5028246068379945</v>
      </c>
      <c r="J40" s="11">
        <f>BY_Demands_Drivers!BF4</f>
        <v>2047</v>
      </c>
      <c r="K40" s="92">
        <f t="shared" si="2"/>
        <v>1.0931561468536886</v>
      </c>
      <c r="M40" s="92">
        <f>BY_Demands_Drivers!BF9</f>
        <v>0.99185198714644784</v>
      </c>
    </row>
    <row r="41" spans="3:13">
      <c r="C41" s="112" t="str">
        <f t="shared" si="0"/>
        <v>Demand</v>
      </c>
      <c r="D41">
        <f>$J$41</f>
        <v>2048</v>
      </c>
      <c r="E41" t="s">
        <v>3</v>
      </c>
      <c r="F41" t="str">
        <f t="shared" si="1"/>
        <v>IXDMT</v>
      </c>
      <c r="G41" s="92">
        <f>BY_Demands_Drivers!$F$32*$K41</f>
        <v>4.9703120302773334</v>
      </c>
      <c r="H41" s="92">
        <f>BY_Demands_Drivers!$G$32*$K41</f>
        <v>1.5006443899023143</v>
      </c>
      <c r="J41" s="11">
        <f>BY_Demands_Drivers!BG4</f>
        <v>2048</v>
      </c>
      <c r="K41" s="92">
        <f t="shared" si="2"/>
        <v>1.0915702548381674</v>
      </c>
      <c r="M41" s="92">
        <f>BY_Demands_Drivers!BG9</f>
        <v>0.99041306174542298</v>
      </c>
    </row>
    <row r="42" spans="3:13">
      <c r="C42" s="112" t="str">
        <f t="shared" si="0"/>
        <v>Demand</v>
      </c>
      <c r="D42">
        <f>$J$42</f>
        <v>2049</v>
      </c>
      <c r="E42" t="s">
        <v>3</v>
      </c>
      <c r="F42" t="str">
        <f t="shared" si="1"/>
        <v>IXDMT</v>
      </c>
      <c r="G42" s="92">
        <f>BY_Demands_Drivers!$F$32*$K42</f>
        <v>4.963090893453086</v>
      </c>
      <c r="H42" s="92">
        <f>BY_Demands_Drivers!$G$32*$K42</f>
        <v>1.4984641729666346</v>
      </c>
      <c r="J42" s="11">
        <f>BY_Demands_Drivers!BH4</f>
        <v>2049</v>
      </c>
      <c r="K42" s="92">
        <f t="shared" si="2"/>
        <v>1.0899843628226464</v>
      </c>
      <c r="M42" s="92">
        <f>BY_Demands_Drivers!BH9</f>
        <v>0.98897413634439812</v>
      </c>
    </row>
    <row r="43" spans="3:13">
      <c r="C43" s="112" t="str">
        <f t="shared" si="0"/>
        <v>Demand</v>
      </c>
      <c r="D43" s="16">
        <f>$J$43</f>
        <v>2050</v>
      </c>
      <c r="E43" s="16" t="s">
        <v>3</v>
      </c>
      <c r="F43" s="16" t="str">
        <f t="shared" si="1"/>
        <v>IXDMT</v>
      </c>
      <c r="G43" s="92">
        <f>BY_Demands_Drivers!$F$32*$K43</f>
        <v>4.9558697566288403</v>
      </c>
      <c r="H43" s="92">
        <f>BY_Demands_Drivers!$G$32*$K43</f>
        <v>1.4962839560309553</v>
      </c>
      <c r="J43" s="11">
        <f>BY_Demands_Drivers!BI4</f>
        <v>2050</v>
      </c>
      <c r="K43" s="92">
        <f t="shared" si="2"/>
        <v>1.0883984708071257</v>
      </c>
      <c r="M43" s="92">
        <f>BY_Demands_Drivers!BI9</f>
        <v>0.98753521094337349</v>
      </c>
    </row>
    <row r="44" spans="3:13">
      <c r="C44" s="112" t="str">
        <f t="shared" si="0"/>
        <v>\I:</v>
      </c>
      <c r="D44">
        <f>$J$4</f>
        <v>2011</v>
      </c>
      <c r="E44" t="s">
        <v>3</v>
      </c>
      <c r="F44" t="str">
        <f>BY_Demands_Drivers!$H$33</f>
        <v>IXDHT</v>
      </c>
      <c r="G44" s="92">
        <f>BY_Demands_Drivers!$F$33*$K4</f>
        <v>0</v>
      </c>
      <c r="H44" s="92">
        <f>BY_Demands_Drivers!$G$33*$K4</f>
        <v>0</v>
      </c>
      <c r="M44" s="92">
        <f>BY_Demands_Drivers!BJ9</f>
        <v>0</v>
      </c>
    </row>
    <row r="45" spans="3:13">
      <c r="C45" s="112" t="str">
        <f t="shared" si="0"/>
        <v>\I:</v>
      </c>
      <c r="D45">
        <f>$J$5</f>
        <v>2012</v>
      </c>
      <c r="E45" t="s">
        <v>3</v>
      </c>
      <c r="F45" t="str">
        <f>$F$44</f>
        <v>IXDHT</v>
      </c>
      <c r="G45" s="92">
        <f>BY_Demands_Drivers!$F$33*$K5</f>
        <v>0</v>
      </c>
      <c r="H45" s="92">
        <f>BY_Demands_Drivers!$G$33*$K5</f>
        <v>0</v>
      </c>
      <c r="M45" s="92">
        <f>BY_Demands_Drivers!BK9</f>
        <v>0</v>
      </c>
    </row>
    <row r="46" spans="3:13">
      <c r="C46" s="112" t="str">
        <f t="shared" si="0"/>
        <v>\I:</v>
      </c>
      <c r="D46">
        <f>$J$6</f>
        <v>2013</v>
      </c>
      <c r="E46" t="s">
        <v>3</v>
      </c>
      <c r="F46" t="str">
        <f t="shared" ref="F46:F83" si="3">$F$44</f>
        <v>IXDHT</v>
      </c>
      <c r="G46" s="92">
        <f>BY_Demands_Drivers!$F$33*$K6</f>
        <v>0</v>
      </c>
      <c r="H46" s="92">
        <f>BY_Demands_Drivers!$G$33*$K6</f>
        <v>0</v>
      </c>
    </row>
    <row r="47" spans="3:13">
      <c r="C47" s="112" t="str">
        <f t="shared" si="0"/>
        <v>\I:</v>
      </c>
      <c r="D47">
        <f>$J$7</f>
        <v>2014</v>
      </c>
      <c r="E47" t="s">
        <v>3</v>
      </c>
      <c r="F47" t="str">
        <f t="shared" si="3"/>
        <v>IXDHT</v>
      </c>
      <c r="G47" s="92">
        <f>BY_Demands_Drivers!$F$33*$K7</f>
        <v>0</v>
      </c>
      <c r="H47" s="92">
        <f>BY_Demands_Drivers!$G$33*$K7</f>
        <v>0</v>
      </c>
    </row>
    <row r="48" spans="3:13">
      <c r="C48" s="112" t="str">
        <f t="shared" si="0"/>
        <v>Demand</v>
      </c>
      <c r="D48">
        <f>$J$8</f>
        <v>2015</v>
      </c>
      <c r="E48" t="s">
        <v>3</v>
      </c>
      <c r="F48" t="str">
        <f t="shared" si="3"/>
        <v>IXDHT</v>
      </c>
      <c r="G48" s="92">
        <f>BY_Demands_Drivers!$F$33*$K8</f>
        <v>18.225203775908732</v>
      </c>
      <c r="H48" s="92">
        <f>BY_Demands_Drivers!$G$33*$K8</f>
        <v>5.5025820581364773</v>
      </c>
    </row>
    <row r="49" spans="3:8">
      <c r="C49" s="112" t="str">
        <f t="shared" si="0"/>
        <v>Demand</v>
      </c>
      <c r="D49">
        <f>$J$9</f>
        <v>2016</v>
      </c>
      <c r="E49" t="s">
        <v>3</v>
      </c>
      <c r="F49" t="str">
        <f t="shared" si="3"/>
        <v>IXDHT</v>
      </c>
      <c r="G49" s="92">
        <f>BY_Demands_Drivers!$F$33*$K9</f>
        <v>18.626233464365775</v>
      </c>
      <c r="H49" s="92">
        <f>BY_Demands_Drivers!$G$33*$K9</f>
        <v>5.6236615695436836</v>
      </c>
    </row>
    <row r="50" spans="3:8">
      <c r="C50" s="112" t="str">
        <f t="shared" si="0"/>
        <v>Demand</v>
      </c>
      <c r="D50">
        <f>$J$10</f>
        <v>2017</v>
      </c>
      <c r="E50" t="s">
        <v>3</v>
      </c>
      <c r="F50" t="str">
        <f t="shared" si="3"/>
        <v>IXDHT</v>
      </c>
      <c r="G50" s="92">
        <f>BY_Demands_Drivers!$F$33*$K10</f>
        <v>19.027263152822826</v>
      </c>
      <c r="H50" s="92">
        <f>BY_Demands_Drivers!$G$33*$K10</f>
        <v>5.7447410809508908</v>
      </c>
    </row>
    <row r="51" spans="3:8">
      <c r="C51" s="112" t="str">
        <f t="shared" si="0"/>
        <v>Demand</v>
      </c>
      <c r="D51">
        <f>$J$11</f>
        <v>2018</v>
      </c>
      <c r="E51" t="s">
        <v>3</v>
      </c>
      <c r="F51" t="str">
        <f t="shared" si="3"/>
        <v>IXDHT</v>
      </c>
      <c r="G51" s="92">
        <f>BY_Demands_Drivers!$F$33*$K11</f>
        <v>19.42829284127987</v>
      </c>
      <c r="H51" s="92">
        <f>BY_Demands_Drivers!$G$33*$K11</f>
        <v>5.8658205923580971</v>
      </c>
    </row>
    <row r="52" spans="3:8">
      <c r="C52" s="112" t="str">
        <f t="shared" si="0"/>
        <v>Demand</v>
      </c>
      <c r="D52">
        <f>$J$12</f>
        <v>2019</v>
      </c>
      <c r="E52" t="s">
        <v>3</v>
      </c>
      <c r="F52" t="str">
        <f t="shared" si="3"/>
        <v>IXDHT</v>
      </c>
      <c r="G52" s="92">
        <f>BY_Demands_Drivers!$F$33*$K12</f>
        <v>19.548856343407337</v>
      </c>
      <c r="H52" s="92">
        <f>BY_Demands_Drivers!$G$33*$K12</f>
        <v>5.9022213136795036</v>
      </c>
    </row>
    <row r="53" spans="3:8">
      <c r="C53" s="112" t="str">
        <f t="shared" si="0"/>
        <v>Demand</v>
      </c>
      <c r="D53">
        <f>$J$13</f>
        <v>2020</v>
      </c>
      <c r="E53" t="s">
        <v>3</v>
      </c>
      <c r="F53" t="str">
        <f t="shared" si="3"/>
        <v>IXDHT</v>
      </c>
      <c r="G53" s="92">
        <f>BY_Demands_Drivers!$F$33*$K13</f>
        <v>19.54920594707373</v>
      </c>
      <c r="H53" s="92">
        <f>BY_Demands_Drivers!$G$33*$K13</f>
        <v>5.9023268665658142</v>
      </c>
    </row>
    <row r="54" spans="3:8">
      <c r="C54" s="112" t="str">
        <f t="shared" si="0"/>
        <v>Demand</v>
      </c>
      <c r="D54">
        <f>$J$14</f>
        <v>2021</v>
      </c>
      <c r="E54" t="s">
        <v>3</v>
      </c>
      <c r="F54" t="str">
        <f t="shared" si="3"/>
        <v>IXDHT</v>
      </c>
      <c r="G54" s="92">
        <f>BY_Demands_Drivers!$F$33*$K14</f>
        <v>19.714469393252795</v>
      </c>
      <c r="H54" s="92">
        <f>BY_Demands_Drivers!$G$33*$K14</f>
        <v>5.9522234649793146</v>
      </c>
    </row>
    <row r="55" spans="3:8">
      <c r="C55" s="112" t="str">
        <f t="shared" si="0"/>
        <v>Demand</v>
      </c>
      <c r="D55">
        <f>$J$15</f>
        <v>2022</v>
      </c>
      <c r="E55" t="s">
        <v>3</v>
      </c>
      <c r="F55" t="str">
        <f t="shared" si="3"/>
        <v>IXDHT</v>
      </c>
      <c r="G55" s="92">
        <f>BY_Demands_Drivers!$F$33*$K15</f>
        <v>19.879732839431863</v>
      </c>
      <c r="H55" s="92">
        <f>BY_Demands_Drivers!$G$33*$K15</f>
        <v>6.002120063392816</v>
      </c>
    </row>
    <row r="56" spans="3:8">
      <c r="C56" s="112" t="str">
        <f t="shared" si="0"/>
        <v>Demand</v>
      </c>
      <c r="D56">
        <f>$J$16</f>
        <v>2023</v>
      </c>
      <c r="E56" t="s">
        <v>3</v>
      </c>
      <c r="F56" t="str">
        <f t="shared" si="3"/>
        <v>IXDHT</v>
      </c>
      <c r="G56" s="92">
        <f>BY_Demands_Drivers!$F$33*$K16</f>
        <v>20.044996285610928</v>
      </c>
      <c r="H56" s="92">
        <f>BY_Demands_Drivers!$G$33*$K16</f>
        <v>6.0520166618063165</v>
      </c>
    </row>
    <row r="57" spans="3:8">
      <c r="C57" s="112" t="str">
        <f t="shared" si="0"/>
        <v>Demand</v>
      </c>
      <c r="D57">
        <f>$J$17</f>
        <v>2024</v>
      </c>
      <c r="E57" t="s">
        <v>3</v>
      </c>
      <c r="F57" t="str">
        <f t="shared" si="3"/>
        <v>IXDHT</v>
      </c>
      <c r="G57" s="92">
        <f>BY_Demands_Drivers!$F$33*$K17</f>
        <v>20.210259731789989</v>
      </c>
      <c r="H57" s="92">
        <f>BY_Demands_Drivers!$G$33*$K17</f>
        <v>6.1019132602198161</v>
      </c>
    </row>
    <row r="58" spans="3:8">
      <c r="C58" s="112" t="str">
        <f t="shared" si="0"/>
        <v>Demand</v>
      </c>
      <c r="D58">
        <f>$J$18</f>
        <v>2025</v>
      </c>
      <c r="E58" t="s">
        <v>3</v>
      </c>
      <c r="F58" t="str">
        <f t="shared" si="3"/>
        <v>IXDHT</v>
      </c>
      <c r="G58" s="92">
        <f>BY_Demands_Drivers!$F$33*$K18</f>
        <v>20.375523177969058</v>
      </c>
      <c r="H58" s="92">
        <f>BY_Demands_Drivers!$G$33*$K18</f>
        <v>6.1518098586333165</v>
      </c>
    </row>
    <row r="59" spans="3:8">
      <c r="C59" s="112" t="str">
        <f t="shared" si="0"/>
        <v>Demand</v>
      </c>
      <c r="D59">
        <f>$J$19</f>
        <v>2026</v>
      </c>
      <c r="E59" t="s">
        <v>3</v>
      </c>
      <c r="F59" t="str">
        <f t="shared" si="3"/>
        <v>IXDHT</v>
      </c>
      <c r="G59" s="92">
        <f>BY_Demands_Drivers!$F$33*$K19</f>
        <v>20.298561073340004</v>
      </c>
      <c r="H59" s="92">
        <f>BY_Demands_Drivers!$G$33*$K19</f>
        <v>6.1285733395087378</v>
      </c>
    </row>
    <row r="60" spans="3:8">
      <c r="C60" s="112" t="str">
        <f t="shared" si="0"/>
        <v>Demand</v>
      </c>
      <c r="D60">
        <f>$J$20</f>
        <v>2027</v>
      </c>
      <c r="E60" t="s">
        <v>3</v>
      </c>
      <c r="F60" t="str">
        <f t="shared" si="3"/>
        <v>IXDHT</v>
      </c>
      <c r="G60" s="92">
        <f>BY_Demands_Drivers!$F$33*$K20</f>
        <v>20.221598968710946</v>
      </c>
      <c r="H60" s="92">
        <f>BY_Demands_Drivers!$G$33*$K20</f>
        <v>6.1053368203841574</v>
      </c>
    </row>
    <row r="61" spans="3:8">
      <c r="C61" s="112" t="str">
        <f t="shared" si="0"/>
        <v>Demand</v>
      </c>
      <c r="D61">
        <f>$J$21</f>
        <v>2028</v>
      </c>
      <c r="E61" t="s">
        <v>3</v>
      </c>
      <c r="F61" t="str">
        <f t="shared" si="3"/>
        <v>IXDHT</v>
      </c>
      <c r="G61" s="92">
        <f>BY_Demands_Drivers!$F$33*$K21</f>
        <v>20.144636864081892</v>
      </c>
      <c r="H61" s="92">
        <f>BY_Demands_Drivers!$G$33*$K21</f>
        <v>6.0821003012595778</v>
      </c>
    </row>
    <row r="62" spans="3:8">
      <c r="C62" s="112" t="str">
        <f t="shared" si="0"/>
        <v>Demand</v>
      </c>
      <c r="D62">
        <f>$J$22</f>
        <v>2029</v>
      </c>
      <c r="E62" t="s">
        <v>3</v>
      </c>
      <c r="F62" t="str">
        <f t="shared" si="3"/>
        <v>IXDHT</v>
      </c>
      <c r="G62" s="92">
        <f>BY_Demands_Drivers!$F$33*$K22</f>
        <v>20.067674759452832</v>
      </c>
      <c r="H62" s="92">
        <f>BY_Demands_Drivers!$G$33*$K22</f>
        <v>6.0588637821349964</v>
      </c>
    </row>
    <row r="63" spans="3:8">
      <c r="C63" s="112" t="str">
        <f t="shared" si="0"/>
        <v>Demand</v>
      </c>
      <c r="D63">
        <f>$J$23</f>
        <v>2030</v>
      </c>
      <c r="E63" t="s">
        <v>3</v>
      </c>
      <c r="F63" t="str">
        <f t="shared" si="3"/>
        <v>IXDHT</v>
      </c>
      <c r="G63" s="92">
        <f>BY_Demands_Drivers!$F$33*$K23</f>
        <v>19.990712654823771</v>
      </c>
      <c r="H63" s="92">
        <f>BY_Demands_Drivers!$G$33*$K23</f>
        <v>6.035627263010416</v>
      </c>
    </row>
    <row r="64" spans="3:8">
      <c r="C64" s="112" t="str">
        <f t="shared" si="0"/>
        <v>Demand</v>
      </c>
      <c r="D64">
        <f>$J$24</f>
        <v>2031</v>
      </c>
      <c r="E64" t="s">
        <v>3</v>
      </c>
      <c r="F64" t="str">
        <f t="shared" si="3"/>
        <v>IXDHT</v>
      </c>
      <c r="G64" s="92">
        <f>BY_Demands_Drivers!$F$33*$K24</f>
        <v>19.937591025800153</v>
      </c>
      <c r="H64" s="92">
        <f>BY_Demands_Drivers!$G$33*$K24</f>
        <v>6.01958869760624</v>
      </c>
    </row>
    <row r="65" spans="3:8">
      <c r="C65" s="112" t="str">
        <f t="shared" si="0"/>
        <v>Demand</v>
      </c>
      <c r="D65">
        <f>$J$25</f>
        <v>2032</v>
      </c>
      <c r="E65" t="s">
        <v>3</v>
      </c>
      <c r="F65" t="str">
        <f t="shared" si="3"/>
        <v>IXDHT</v>
      </c>
      <c r="G65" s="92">
        <f>BY_Demands_Drivers!$F$33*$K25</f>
        <v>19.884469396776531</v>
      </c>
      <c r="H65" s="92">
        <f>BY_Demands_Drivers!$G$33*$K25</f>
        <v>6.0035501322020641</v>
      </c>
    </row>
    <row r="66" spans="3:8">
      <c r="C66" s="112" t="str">
        <f t="shared" si="0"/>
        <v>Demand</v>
      </c>
      <c r="D66">
        <f>$J$26</f>
        <v>2033</v>
      </c>
      <c r="E66" t="s">
        <v>3</v>
      </c>
      <c r="F66" t="str">
        <f t="shared" si="3"/>
        <v>IXDHT</v>
      </c>
      <c r="G66" s="92">
        <f>BY_Demands_Drivers!$F$33*$K26</f>
        <v>19.831347767752913</v>
      </c>
      <c r="H66" s="92">
        <f>BY_Demands_Drivers!$G$33*$K26</f>
        <v>5.9875115667978882</v>
      </c>
    </row>
    <row r="67" spans="3:8">
      <c r="C67" s="112" t="str">
        <f t="shared" si="0"/>
        <v>Demand</v>
      </c>
      <c r="D67">
        <f>$J$27</f>
        <v>2034</v>
      </c>
      <c r="E67" t="s">
        <v>3</v>
      </c>
      <c r="F67" t="str">
        <f t="shared" si="3"/>
        <v>IXDHT</v>
      </c>
      <c r="G67" s="92">
        <f>BY_Demands_Drivers!$F$33*$K27</f>
        <v>19.778226138729291</v>
      </c>
      <c r="H67" s="92">
        <f>BY_Demands_Drivers!$G$33*$K27</f>
        <v>5.9714730013937105</v>
      </c>
    </row>
    <row r="68" spans="3:8">
      <c r="C68" s="112" t="str">
        <f t="shared" ref="C68:C131" si="4">IF(SUM(G68:H68)&gt;0,"Demand","\I:")</f>
        <v>Demand</v>
      </c>
      <c r="D68">
        <f>$J$28</f>
        <v>2035</v>
      </c>
      <c r="E68" t="s">
        <v>3</v>
      </c>
      <c r="F68" t="str">
        <f t="shared" si="3"/>
        <v>IXDHT</v>
      </c>
      <c r="G68" s="92">
        <f>BY_Demands_Drivers!$F$33*$K28</f>
        <v>19.725104509705677</v>
      </c>
      <c r="H68" s="92">
        <f>BY_Demands_Drivers!$G$33*$K28</f>
        <v>5.9554344359895364</v>
      </c>
    </row>
    <row r="69" spans="3:8">
      <c r="C69" s="112" t="str">
        <f t="shared" si="4"/>
        <v>Demand</v>
      </c>
      <c r="D69">
        <f>$J$29</f>
        <v>2036</v>
      </c>
      <c r="E69" t="s">
        <v>3</v>
      </c>
      <c r="F69" t="str">
        <f t="shared" si="3"/>
        <v>IXDHT</v>
      </c>
      <c r="G69" s="92">
        <f>BY_Demands_Drivers!$F$33*$K29</f>
        <v>19.771985899626188</v>
      </c>
      <c r="H69" s="92">
        <f>BY_Demands_Drivers!$G$33*$K29</f>
        <v>5.9695889386337324</v>
      </c>
    </row>
    <row r="70" spans="3:8">
      <c r="C70" s="112" t="str">
        <f t="shared" si="4"/>
        <v>Demand</v>
      </c>
      <c r="D70">
        <f>$J$30</f>
        <v>2037</v>
      </c>
      <c r="E70" t="s">
        <v>3</v>
      </c>
      <c r="F70" t="str">
        <f t="shared" si="3"/>
        <v>IXDHT</v>
      </c>
      <c r="G70" s="92">
        <f>BY_Demands_Drivers!$F$33*$K30</f>
        <v>19.818867289546702</v>
      </c>
      <c r="H70" s="92">
        <f>BY_Demands_Drivers!$G$33*$K30</f>
        <v>5.9837434412779285</v>
      </c>
    </row>
    <row r="71" spans="3:8">
      <c r="C71" s="112" t="str">
        <f t="shared" si="4"/>
        <v>Demand</v>
      </c>
      <c r="D71">
        <f>$J$31</f>
        <v>2038</v>
      </c>
      <c r="E71" t="s">
        <v>3</v>
      </c>
      <c r="F71" t="str">
        <f t="shared" si="3"/>
        <v>IXDHT</v>
      </c>
      <c r="G71" s="92">
        <f>BY_Demands_Drivers!$F$33*$K31</f>
        <v>19.865748679467217</v>
      </c>
      <c r="H71" s="92">
        <f>BY_Demands_Drivers!$G$33*$K31</f>
        <v>5.9978979439221245</v>
      </c>
    </row>
    <row r="72" spans="3:8">
      <c r="C72" s="112" t="str">
        <f t="shared" si="4"/>
        <v>Demand</v>
      </c>
      <c r="D72">
        <f>$J$32</f>
        <v>2039</v>
      </c>
      <c r="E72" t="s">
        <v>3</v>
      </c>
      <c r="F72" t="str">
        <f t="shared" si="3"/>
        <v>IXDHT</v>
      </c>
      <c r="G72" s="92">
        <f>BY_Demands_Drivers!$F$33*$K32</f>
        <v>19.912630069387724</v>
      </c>
      <c r="H72" s="92">
        <f>BY_Demands_Drivers!$G$33*$K32</f>
        <v>6.0120524465663197</v>
      </c>
    </row>
    <row r="73" spans="3:8">
      <c r="C73" s="112" t="str">
        <f t="shared" si="4"/>
        <v>Demand</v>
      </c>
      <c r="D73">
        <f>$J$33</f>
        <v>2040</v>
      </c>
      <c r="E73" t="s">
        <v>3</v>
      </c>
      <c r="F73" t="str">
        <f t="shared" si="3"/>
        <v>IXDHT</v>
      </c>
      <c r="G73" s="92">
        <f>BY_Demands_Drivers!$F$33*$K33</f>
        <v>19.959511459308239</v>
      </c>
      <c r="H73" s="92">
        <f>BY_Demands_Drivers!$G$33*$K33</f>
        <v>6.0262069492105157</v>
      </c>
    </row>
    <row r="74" spans="3:8">
      <c r="C74" s="112" t="str">
        <f t="shared" si="4"/>
        <v>Demand</v>
      </c>
      <c r="D74">
        <f>$J$34</f>
        <v>2041</v>
      </c>
      <c r="E74" t="s">
        <v>3</v>
      </c>
      <c r="F74" t="str">
        <f t="shared" si="3"/>
        <v>IXDHT</v>
      </c>
      <c r="G74" s="92">
        <f>BY_Demands_Drivers!$F$33*$K34</f>
        <v>19.795435477183094</v>
      </c>
      <c r="H74" s="92">
        <f>BY_Demands_Drivers!$G$33*$K34</f>
        <v>5.9766688718033176</v>
      </c>
    </row>
    <row r="75" spans="3:8">
      <c r="C75" s="112" t="str">
        <f t="shared" si="4"/>
        <v>Demand</v>
      </c>
      <c r="D75">
        <f>$J$35</f>
        <v>2042</v>
      </c>
      <c r="E75" t="s">
        <v>3</v>
      </c>
      <c r="F75" t="str">
        <f t="shared" si="3"/>
        <v>IXDHT</v>
      </c>
      <c r="G75" s="92">
        <f>BY_Demands_Drivers!$F$33*$K35</f>
        <v>19.63135949505795</v>
      </c>
      <c r="H75" s="92">
        <f>BY_Demands_Drivers!$G$33*$K35</f>
        <v>5.9271307943961187</v>
      </c>
    </row>
    <row r="76" spans="3:8">
      <c r="C76" s="112" t="str">
        <f t="shared" si="4"/>
        <v>Demand</v>
      </c>
      <c r="D76">
        <f>$J$36</f>
        <v>2043</v>
      </c>
      <c r="E76" t="s">
        <v>3</v>
      </c>
      <c r="F76" t="str">
        <f t="shared" si="3"/>
        <v>IXDHT</v>
      </c>
      <c r="G76" s="92">
        <f>BY_Demands_Drivers!$F$33*$K36</f>
        <v>19.467283512932809</v>
      </c>
      <c r="H76" s="92">
        <f>BY_Demands_Drivers!$G$33*$K36</f>
        <v>5.8775927169889206</v>
      </c>
    </row>
    <row r="77" spans="3:8">
      <c r="C77" s="112" t="str">
        <f t="shared" si="4"/>
        <v>Demand</v>
      </c>
      <c r="D77">
        <f>$J$37</f>
        <v>2044</v>
      </c>
      <c r="E77" t="s">
        <v>3</v>
      </c>
      <c r="F77" t="str">
        <f t="shared" si="3"/>
        <v>IXDHT</v>
      </c>
      <c r="G77" s="92">
        <f>BY_Demands_Drivers!$F$33*$K37</f>
        <v>19.303207530807658</v>
      </c>
      <c r="H77" s="92">
        <f>BY_Demands_Drivers!$G$33*$K37</f>
        <v>5.8280546395817199</v>
      </c>
    </row>
    <row r="78" spans="3:8">
      <c r="C78" s="112" t="str">
        <f t="shared" si="4"/>
        <v>Demand</v>
      </c>
      <c r="D78">
        <f>$J$38</f>
        <v>2045</v>
      </c>
      <c r="E78" t="s">
        <v>3</v>
      </c>
      <c r="F78" t="str">
        <f t="shared" si="3"/>
        <v>IXDHT</v>
      </c>
      <c r="G78" s="92">
        <f>BY_Demands_Drivers!$F$33*$K38</f>
        <v>19.13913154868251</v>
      </c>
      <c r="H78" s="92">
        <f>BY_Demands_Drivers!$G$33*$K38</f>
        <v>5.7785165621745191</v>
      </c>
    </row>
    <row r="79" spans="3:8">
      <c r="C79" s="112" t="str">
        <f t="shared" si="4"/>
        <v>Demand</v>
      </c>
      <c r="D79">
        <f>$J$39</f>
        <v>2046</v>
      </c>
      <c r="E79" t="s">
        <v>3</v>
      </c>
      <c r="F79" t="str">
        <f t="shared" si="3"/>
        <v>IXDHT</v>
      </c>
      <c r="G79" s="92">
        <f>BY_Demands_Drivers!$F$33*$K39</f>
        <v>19.111445858067505</v>
      </c>
      <c r="H79" s="92">
        <f>BY_Demands_Drivers!$G$33*$K39</f>
        <v>5.7701576551182034</v>
      </c>
    </row>
    <row r="80" spans="3:8">
      <c r="C80" s="112" t="str">
        <f t="shared" si="4"/>
        <v>Demand</v>
      </c>
      <c r="D80">
        <f>$J$40</f>
        <v>2047</v>
      </c>
      <c r="E80" t="s">
        <v>3</v>
      </c>
      <c r="F80" t="str">
        <f t="shared" si="3"/>
        <v>IXDHT</v>
      </c>
      <c r="G80" s="92">
        <f>BY_Demands_Drivers!$F$33*$K40</f>
        <v>19.0837601674525</v>
      </c>
      <c r="H80" s="92">
        <f>BY_Demands_Drivers!$G$33*$K40</f>
        <v>5.7617987480618869</v>
      </c>
    </row>
    <row r="81" spans="3:8">
      <c r="C81" s="112" t="str">
        <f t="shared" si="4"/>
        <v>Demand</v>
      </c>
      <c r="D81">
        <f>$J$41</f>
        <v>2048</v>
      </c>
      <c r="E81" t="s">
        <v>3</v>
      </c>
      <c r="F81" t="str">
        <f t="shared" si="3"/>
        <v>IXDHT</v>
      </c>
      <c r="G81" s="92">
        <f>BY_Demands_Drivers!$F$33*$K41</f>
        <v>19.056074476837495</v>
      </c>
      <c r="H81" s="92">
        <f>BY_Demands_Drivers!$G$33*$K41</f>
        <v>5.7534398410055703</v>
      </c>
    </row>
    <row r="82" spans="3:8">
      <c r="C82" s="112" t="str">
        <f t="shared" si="4"/>
        <v>Demand</v>
      </c>
      <c r="D82">
        <f>$J$42</f>
        <v>2049</v>
      </c>
      <c r="E82" t="s">
        <v>3</v>
      </c>
      <c r="F82" t="str">
        <f t="shared" si="3"/>
        <v>IXDHT</v>
      </c>
      <c r="G82" s="92">
        <f>BY_Demands_Drivers!$F$33*$K42</f>
        <v>19.028388786222489</v>
      </c>
      <c r="H82" s="92">
        <f>BY_Demands_Drivers!$G$33*$K42</f>
        <v>5.7450809339492546</v>
      </c>
    </row>
    <row r="83" spans="3:8">
      <c r="C83" s="112" t="str">
        <f t="shared" si="4"/>
        <v>Demand</v>
      </c>
      <c r="D83" s="16">
        <f>$J$43</f>
        <v>2050</v>
      </c>
      <c r="E83" s="16" t="s">
        <v>3</v>
      </c>
      <c r="F83" s="16" t="str">
        <f t="shared" si="3"/>
        <v>IXDHT</v>
      </c>
      <c r="G83" s="92">
        <f>BY_Demands_Drivers!$F$33*$K43</f>
        <v>19.000703095607491</v>
      </c>
      <c r="H83" s="92">
        <f>BY_Demands_Drivers!$G$33*$K43</f>
        <v>5.7367220268929406</v>
      </c>
    </row>
    <row r="84" spans="3:8">
      <c r="C84" s="112" t="str">
        <f t="shared" si="4"/>
        <v>\I:</v>
      </c>
      <c r="D84">
        <f>$J$4</f>
        <v>2011</v>
      </c>
      <c r="E84" t="s">
        <v>3</v>
      </c>
      <c r="F84" t="str">
        <f>BY_Demands_Drivers!$H$34</f>
        <v>IXDRH</v>
      </c>
      <c r="G84" s="92">
        <f>BY_Demands_Drivers!$F$34*$K4</f>
        <v>0</v>
      </c>
      <c r="H84" s="92">
        <f>BY_Demands_Drivers!$G$34*$K4</f>
        <v>0</v>
      </c>
    </row>
    <row r="85" spans="3:8">
      <c r="C85" s="112" t="str">
        <f t="shared" si="4"/>
        <v>\I:</v>
      </c>
      <c r="D85">
        <f>$J$5</f>
        <v>2012</v>
      </c>
      <c r="E85" t="s">
        <v>3</v>
      </c>
      <c r="F85" t="str">
        <f>$F$84</f>
        <v>IXDRH</v>
      </c>
      <c r="G85" s="92">
        <f>BY_Demands_Drivers!$F$34*$K5</f>
        <v>0</v>
      </c>
      <c r="H85" s="92">
        <f>BY_Demands_Drivers!$G$34*$K5</f>
        <v>0</v>
      </c>
    </row>
    <row r="86" spans="3:8">
      <c r="C86" s="112" t="str">
        <f t="shared" si="4"/>
        <v>\I:</v>
      </c>
      <c r="D86">
        <f>$J$6</f>
        <v>2013</v>
      </c>
      <c r="E86" t="s">
        <v>3</v>
      </c>
      <c r="F86" t="str">
        <f t="shared" ref="F86:F123" si="5">$F$84</f>
        <v>IXDRH</v>
      </c>
      <c r="G86" s="92">
        <f>BY_Demands_Drivers!$F$34*$K6</f>
        <v>0</v>
      </c>
      <c r="H86" s="92">
        <f>BY_Demands_Drivers!$G$34*$K6</f>
        <v>0</v>
      </c>
    </row>
    <row r="87" spans="3:8">
      <c r="C87" s="112" t="str">
        <f t="shared" si="4"/>
        <v>\I:</v>
      </c>
      <c r="D87">
        <f>$J$7</f>
        <v>2014</v>
      </c>
      <c r="E87" t="s">
        <v>3</v>
      </c>
      <c r="F87" t="str">
        <f t="shared" si="5"/>
        <v>IXDRH</v>
      </c>
      <c r="G87" s="92">
        <f>BY_Demands_Drivers!$F$34*$K7</f>
        <v>0</v>
      </c>
      <c r="H87" s="92">
        <f>BY_Demands_Drivers!$G$34*$K7</f>
        <v>0</v>
      </c>
    </row>
    <row r="88" spans="3:8">
      <c r="C88" s="112" t="str">
        <f t="shared" si="4"/>
        <v>Demand</v>
      </c>
      <c r="D88">
        <f>$J$8</f>
        <v>2015</v>
      </c>
      <c r="E88" t="s">
        <v>3</v>
      </c>
      <c r="F88" t="str">
        <f t="shared" si="5"/>
        <v>IXDRH</v>
      </c>
      <c r="G88" s="92">
        <f>BY_Demands_Drivers!$F$34*$K8</f>
        <v>0.55070245479937641</v>
      </c>
      <c r="H88" s="92">
        <f>BY_Demands_Drivers!$G$34*$K8</f>
        <v>0.16626894735500286</v>
      </c>
    </row>
    <row r="89" spans="3:8">
      <c r="C89" s="112" t="str">
        <f t="shared" si="4"/>
        <v>Demand</v>
      </c>
      <c r="D89">
        <f>$J$9</f>
        <v>2016</v>
      </c>
      <c r="E89" t="s">
        <v>3</v>
      </c>
      <c r="F89" t="str">
        <f t="shared" si="5"/>
        <v>IXDRH</v>
      </c>
      <c r="G89" s="92">
        <f>BY_Demands_Drivers!$F$34*$K9</f>
        <v>0.56282018125095412</v>
      </c>
      <c r="H89" s="92">
        <f>BY_Demands_Drivers!$G$34*$K9</f>
        <v>0.1699275502972645</v>
      </c>
    </row>
    <row r="90" spans="3:8">
      <c r="C90" s="112" t="str">
        <f t="shared" si="4"/>
        <v>Demand</v>
      </c>
      <c r="D90">
        <f>$J$10</f>
        <v>2017</v>
      </c>
      <c r="E90" t="s">
        <v>3</v>
      </c>
      <c r="F90" t="str">
        <f t="shared" si="5"/>
        <v>IXDRH</v>
      </c>
      <c r="G90" s="92">
        <f>BY_Demands_Drivers!$F$34*$K10</f>
        <v>0.57493790770253195</v>
      </c>
      <c r="H90" s="92">
        <f>BY_Demands_Drivers!$G$34*$K10</f>
        <v>0.17358615323952617</v>
      </c>
    </row>
    <row r="91" spans="3:8">
      <c r="C91" s="112" t="str">
        <f t="shared" si="4"/>
        <v>Demand</v>
      </c>
      <c r="D91">
        <f>$J$11</f>
        <v>2018</v>
      </c>
      <c r="E91" t="s">
        <v>3</v>
      </c>
      <c r="F91" t="str">
        <f t="shared" si="5"/>
        <v>IXDRH</v>
      </c>
      <c r="G91" s="92">
        <f>BY_Demands_Drivers!$F$34*$K11</f>
        <v>0.58705563415410966</v>
      </c>
      <c r="H91" s="92">
        <f>BY_Demands_Drivers!$G$34*$K11</f>
        <v>0.17724475618178781</v>
      </c>
    </row>
    <row r="92" spans="3:8">
      <c r="C92" s="112" t="str">
        <f t="shared" si="4"/>
        <v>Demand</v>
      </c>
      <c r="D92">
        <f>$J$12</f>
        <v>2019</v>
      </c>
      <c r="E92" t="s">
        <v>3</v>
      </c>
      <c r="F92" t="str">
        <f t="shared" si="5"/>
        <v>IXDRH</v>
      </c>
      <c r="G92" s="92">
        <f>BY_Demands_Drivers!$F$34*$K12</f>
        <v>0.59069864508540981</v>
      </c>
      <c r="H92" s="92">
        <f>BY_Demands_Drivers!$G$34*$K12</f>
        <v>0.17834465974581079</v>
      </c>
    </row>
    <row r="93" spans="3:8">
      <c r="C93" s="112" t="str">
        <f t="shared" si="4"/>
        <v>Demand</v>
      </c>
      <c r="D93">
        <f>$J$13</f>
        <v>2020</v>
      </c>
      <c r="E93" t="s">
        <v>3</v>
      </c>
      <c r="F93" t="str">
        <f t="shared" si="5"/>
        <v>IXDRH</v>
      </c>
      <c r="G93" s="92">
        <f>BY_Demands_Drivers!$F$34*$K13</f>
        <v>0.59070920889581513</v>
      </c>
      <c r="H93" s="92">
        <f>BY_Demands_Drivers!$G$34*$K13</f>
        <v>0.17834784918798752</v>
      </c>
    </row>
    <row r="94" spans="3:8">
      <c r="C94" s="112" t="str">
        <f t="shared" si="4"/>
        <v>Demand</v>
      </c>
      <c r="D94">
        <f>$J$14</f>
        <v>2021</v>
      </c>
      <c r="E94" t="s">
        <v>3</v>
      </c>
      <c r="F94" t="str">
        <f t="shared" si="5"/>
        <v>IXDRH</v>
      </c>
      <c r="G94" s="92">
        <f>BY_Demands_Drivers!$F$34*$K14</f>
        <v>0.59570289712111335</v>
      </c>
      <c r="H94" s="92">
        <f>BY_Demands_Drivers!$G$34*$K14</f>
        <v>0.17985555135528924</v>
      </c>
    </row>
    <row r="95" spans="3:8">
      <c r="C95" s="112" t="str">
        <f t="shared" si="4"/>
        <v>Demand</v>
      </c>
      <c r="D95">
        <f>$J$15</f>
        <v>2022</v>
      </c>
      <c r="E95" t="s">
        <v>3</v>
      </c>
      <c r="F95" t="str">
        <f t="shared" si="5"/>
        <v>IXDRH</v>
      </c>
      <c r="G95" s="92">
        <f>BY_Demands_Drivers!$F$34*$K15</f>
        <v>0.60069658534641168</v>
      </c>
      <c r="H95" s="92">
        <f>BY_Demands_Drivers!$G$34*$K15</f>
        <v>0.18136325352259103</v>
      </c>
    </row>
    <row r="96" spans="3:8">
      <c r="C96" s="112" t="str">
        <f t="shared" si="4"/>
        <v>Demand</v>
      </c>
      <c r="D96">
        <f>$J$16</f>
        <v>2023</v>
      </c>
      <c r="E96" t="s">
        <v>3</v>
      </c>
      <c r="F96" t="str">
        <f t="shared" si="5"/>
        <v>IXDRH</v>
      </c>
      <c r="G96" s="92">
        <f>BY_Demands_Drivers!$F$34*$K16</f>
        <v>0.6056902735717099</v>
      </c>
      <c r="H96" s="92">
        <f>BY_Demands_Drivers!$G$34*$K16</f>
        <v>0.18287095568989276</v>
      </c>
    </row>
    <row r="97" spans="3:8">
      <c r="C97" s="112" t="str">
        <f t="shared" si="4"/>
        <v>Demand</v>
      </c>
      <c r="D97">
        <f>$J$17</f>
        <v>2024</v>
      </c>
      <c r="E97" t="s">
        <v>3</v>
      </c>
      <c r="F97" t="str">
        <f t="shared" si="5"/>
        <v>IXDRH</v>
      </c>
      <c r="G97" s="92">
        <f>BY_Demands_Drivers!$F$34*$K17</f>
        <v>0.61068396179700801</v>
      </c>
      <c r="H97" s="92">
        <f>BY_Demands_Drivers!$G$34*$K17</f>
        <v>0.18437865785719446</v>
      </c>
    </row>
    <row r="98" spans="3:8">
      <c r="C98" s="112" t="str">
        <f t="shared" si="4"/>
        <v>Demand</v>
      </c>
      <c r="D98">
        <f>$J$18</f>
        <v>2025</v>
      </c>
      <c r="E98" t="s">
        <v>3</v>
      </c>
      <c r="F98" t="str">
        <f t="shared" si="5"/>
        <v>IXDRH</v>
      </c>
      <c r="G98" s="92">
        <f>BY_Demands_Drivers!$F$34*$K18</f>
        <v>0.61567765002230623</v>
      </c>
      <c r="H98" s="92">
        <f>BY_Demands_Drivers!$G$34*$K18</f>
        <v>0.18588636002449618</v>
      </c>
    </row>
    <row r="99" spans="3:8">
      <c r="C99" s="112" t="str">
        <f t="shared" si="4"/>
        <v>Demand</v>
      </c>
      <c r="D99">
        <f>$J$19</f>
        <v>2026</v>
      </c>
      <c r="E99" t="s">
        <v>3</v>
      </c>
      <c r="F99" t="str">
        <f t="shared" si="5"/>
        <v>IXDRH</v>
      </c>
      <c r="G99" s="92">
        <f>BY_Demands_Drivers!$F$34*$K19</f>
        <v>0.61335212211782431</v>
      </c>
      <c r="H99" s="92">
        <f>BY_Demands_Drivers!$G$34*$K19</f>
        <v>0.18518423299863471</v>
      </c>
    </row>
    <row r="100" spans="3:8">
      <c r="C100" s="112" t="str">
        <f t="shared" si="4"/>
        <v>Demand</v>
      </c>
      <c r="D100">
        <f>$J$20</f>
        <v>2027</v>
      </c>
      <c r="E100" t="s">
        <v>3</v>
      </c>
      <c r="F100" t="str">
        <f t="shared" si="5"/>
        <v>IXDRH</v>
      </c>
      <c r="G100" s="92">
        <f>BY_Demands_Drivers!$F$34*$K20</f>
        <v>0.61102659421334216</v>
      </c>
      <c r="H100" s="92">
        <f>BY_Demands_Drivers!$G$34*$K20</f>
        <v>0.1844821059727732</v>
      </c>
    </row>
    <row r="101" spans="3:8">
      <c r="C101" s="112" t="str">
        <f t="shared" si="4"/>
        <v>Demand</v>
      </c>
      <c r="D101">
        <f>$J$21</f>
        <v>2028</v>
      </c>
      <c r="E101" t="s">
        <v>3</v>
      </c>
      <c r="F101" t="str">
        <f t="shared" si="5"/>
        <v>IXDRH</v>
      </c>
      <c r="G101" s="92">
        <f>BY_Demands_Drivers!$F$34*$K21</f>
        <v>0.60870106630886012</v>
      </c>
      <c r="H101" s="92">
        <f>BY_Demands_Drivers!$G$34*$K21</f>
        <v>0.18377997894691167</v>
      </c>
    </row>
    <row r="102" spans="3:8">
      <c r="C102" s="112" t="str">
        <f t="shared" si="4"/>
        <v>Demand</v>
      </c>
      <c r="D102">
        <f>$J$22</f>
        <v>2029</v>
      </c>
      <c r="E102" t="s">
        <v>3</v>
      </c>
      <c r="F102" t="str">
        <f t="shared" si="5"/>
        <v>IXDRH</v>
      </c>
      <c r="G102" s="92">
        <f>BY_Demands_Drivers!$F$34*$K22</f>
        <v>0.60637553840437797</v>
      </c>
      <c r="H102" s="92">
        <f>BY_Demands_Drivers!$G$34*$K22</f>
        <v>0.18307785192105014</v>
      </c>
    </row>
    <row r="103" spans="3:8">
      <c r="C103" s="112" t="str">
        <f t="shared" si="4"/>
        <v>Demand</v>
      </c>
      <c r="D103">
        <f>$J$23</f>
        <v>2030</v>
      </c>
      <c r="E103" t="s">
        <v>3</v>
      </c>
      <c r="F103" t="str">
        <f t="shared" si="5"/>
        <v>IXDRH</v>
      </c>
      <c r="G103" s="92">
        <f>BY_Demands_Drivers!$F$34*$K23</f>
        <v>0.60405001049989571</v>
      </c>
      <c r="H103" s="92">
        <f>BY_Demands_Drivers!$G$34*$K23</f>
        <v>0.18237572489518858</v>
      </c>
    </row>
    <row r="104" spans="3:8">
      <c r="C104" s="112" t="str">
        <f t="shared" si="4"/>
        <v>Demand</v>
      </c>
      <c r="D104">
        <f>$J$24</f>
        <v>2031</v>
      </c>
      <c r="E104" t="s">
        <v>3</v>
      </c>
      <c r="F104" t="str">
        <f t="shared" si="5"/>
        <v>IXDRH</v>
      </c>
      <c r="G104" s="92">
        <f>BY_Demands_Drivers!$F$34*$K24</f>
        <v>0.6024448590916619</v>
      </c>
      <c r="H104" s="92">
        <f>BY_Demands_Drivers!$G$34*$K24</f>
        <v>0.18189109506892484</v>
      </c>
    </row>
    <row r="105" spans="3:8">
      <c r="C105" s="112" t="str">
        <f t="shared" si="4"/>
        <v>Demand</v>
      </c>
      <c r="D105">
        <f>$J$25</f>
        <v>2032</v>
      </c>
      <c r="E105" t="s">
        <v>3</v>
      </c>
      <c r="F105" t="str">
        <f t="shared" si="5"/>
        <v>IXDRH</v>
      </c>
      <c r="G105" s="92">
        <f>BY_Demands_Drivers!$F$34*$K25</f>
        <v>0.60083970768342809</v>
      </c>
      <c r="H105" s="92">
        <f>BY_Demands_Drivers!$G$34*$K25</f>
        <v>0.1814064652426611</v>
      </c>
    </row>
    <row r="106" spans="3:8">
      <c r="C106" s="112" t="str">
        <f t="shared" si="4"/>
        <v>Demand</v>
      </c>
      <c r="D106">
        <f>$J$26</f>
        <v>2033</v>
      </c>
      <c r="E106" t="s">
        <v>3</v>
      </c>
      <c r="F106" t="str">
        <f t="shared" si="5"/>
        <v>IXDRH</v>
      </c>
      <c r="G106" s="92">
        <f>BY_Demands_Drivers!$F$34*$K26</f>
        <v>0.59923455627519417</v>
      </c>
      <c r="H106" s="92">
        <f>BY_Demands_Drivers!$G$34*$K26</f>
        <v>0.18092183541639734</v>
      </c>
    </row>
    <row r="107" spans="3:8">
      <c r="C107" s="112" t="str">
        <f t="shared" si="4"/>
        <v>Demand</v>
      </c>
      <c r="D107">
        <f>$J$27</f>
        <v>2034</v>
      </c>
      <c r="E107" t="s">
        <v>3</v>
      </c>
      <c r="F107" t="str">
        <f t="shared" si="5"/>
        <v>IXDRH</v>
      </c>
      <c r="G107" s="92">
        <f>BY_Demands_Drivers!$F$34*$K27</f>
        <v>0.59762940486696026</v>
      </c>
      <c r="H107" s="92">
        <f>BY_Demands_Drivers!$G$34*$K27</f>
        <v>0.18043720559013357</v>
      </c>
    </row>
    <row r="108" spans="3:8">
      <c r="C108" s="112" t="str">
        <f t="shared" si="4"/>
        <v>Demand</v>
      </c>
      <c r="D108">
        <f>$J$28</f>
        <v>2035</v>
      </c>
      <c r="E108" t="s">
        <v>3</v>
      </c>
      <c r="F108" t="str">
        <f t="shared" si="5"/>
        <v>IXDRH</v>
      </c>
      <c r="G108" s="92">
        <f>BY_Demands_Drivers!$F$34*$K28</f>
        <v>0.59602425345872656</v>
      </c>
      <c r="H108" s="92">
        <f>BY_Demands_Drivers!$G$34*$K28</f>
        <v>0.17995257576386983</v>
      </c>
    </row>
    <row r="109" spans="3:8">
      <c r="C109" s="112" t="str">
        <f t="shared" si="4"/>
        <v>Demand</v>
      </c>
      <c r="D109">
        <f>$J$29</f>
        <v>2036</v>
      </c>
      <c r="E109" t="s">
        <v>3</v>
      </c>
      <c r="F109" t="str">
        <f t="shared" si="5"/>
        <v>IXDRH</v>
      </c>
      <c r="G109" s="92">
        <f>BY_Demands_Drivers!$F$34*$K29</f>
        <v>0.59744084648183227</v>
      </c>
      <c r="H109" s="92">
        <f>BY_Demands_Drivers!$G$34*$K29</f>
        <v>0.1803802757472811</v>
      </c>
    </row>
    <row r="110" spans="3:8">
      <c r="C110" s="112" t="str">
        <f t="shared" si="4"/>
        <v>Demand</v>
      </c>
      <c r="D110">
        <f>$J$30</f>
        <v>2037</v>
      </c>
      <c r="E110" t="s">
        <v>3</v>
      </c>
      <c r="F110" t="str">
        <f t="shared" si="5"/>
        <v>IXDRH</v>
      </c>
      <c r="G110" s="92">
        <f>BY_Demands_Drivers!$F$34*$K30</f>
        <v>0.59885743950493808</v>
      </c>
      <c r="H110" s="92">
        <f>BY_Demands_Drivers!$G$34*$K30</f>
        <v>0.18080797573069238</v>
      </c>
    </row>
    <row r="111" spans="3:8">
      <c r="C111" s="112" t="str">
        <f t="shared" si="4"/>
        <v>Demand</v>
      </c>
      <c r="D111">
        <f>$J$31</f>
        <v>2038</v>
      </c>
      <c r="E111" t="s">
        <v>3</v>
      </c>
      <c r="F111" t="str">
        <f t="shared" si="5"/>
        <v>IXDRH</v>
      </c>
      <c r="G111" s="92">
        <f>BY_Demands_Drivers!$F$34*$K31</f>
        <v>0.60027403252804379</v>
      </c>
      <c r="H111" s="92">
        <f>BY_Demands_Drivers!$G$34*$K31</f>
        <v>0.18123567571410365</v>
      </c>
    </row>
    <row r="112" spans="3:8">
      <c r="C112" s="112" t="str">
        <f t="shared" si="4"/>
        <v>Demand</v>
      </c>
      <c r="D112">
        <f>$J$32</f>
        <v>2039</v>
      </c>
      <c r="E112" t="s">
        <v>3</v>
      </c>
      <c r="F112" t="str">
        <f t="shared" si="5"/>
        <v>IXDRH</v>
      </c>
      <c r="G112" s="92">
        <f>BY_Demands_Drivers!$F$34*$K32</f>
        <v>0.60169062555114949</v>
      </c>
      <c r="H112" s="92">
        <f>BY_Demands_Drivers!$G$34*$K32</f>
        <v>0.18166337569751487</v>
      </c>
    </row>
    <row r="113" spans="3:8">
      <c r="C113" s="112" t="str">
        <f t="shared" si="4"/>
        <v>Demand</v>
      </c>
      <c r="D113">
        <f>$J$33</f>
        <v>2040</v>
      </c>
      <c r="E113" t="s">
        <v>3</v>
      </c>
      <c r="F113" t="str">
        <f t="shared" si="5"/>
        <v>IXDRH</v>
      </c>
      <c r="G113" s="92">
        <f>BY_Demands_Drivers!$F$34*$K33</f>
        <v>0.6031072185742552</v>
      </c>
      <c r="H113" s="92">
        <f>BY_Demands_Drivers!$G$34*$K33</f>
        <v>0.18209107568092614</v>
      </c>
    </row>
    <row r="114" spans="3:8">
      <c r="C114" s="112" t="str">
        <f t="shared" si="4"/>
        <v>Demand</v>
      </c>
      <c r="D114">
        <f>$J$34</f>
        <v>2041</v>
      </c>
      <c r="E114" t="s">
        <v>3</v>
      </c>
      <c r="F114" t="str">
        <f t="shared" si="5"/>
        <v>IXDRH</v>
      </c>
      <c r="G114" s="92">
        <f>BY_Demands_Drivers!$F$34*$K34</f>
        <v>0.59814941139465194</v>
      </c>
      <c r="H114" s="92">
        <f>BY_Demands_Drivers!$G$34*$K34</f>
        <v>0.18059420677511742</v>
      </c>
    </row>
    <row r="115" spans="3:8">
      <c r="C115" s="112" t="str">
        <f t="shared" si="4"/>
        <v>Demand</v>
      </c>
      <c r="D115">
        <f>$J$35</f>
        <v>2042</v>
      </c>
      <c r="E115" t="s">
        <v>3</v>
      </c>
      <c r="F115" t="str">
        <f t="shared" si="5"/>
        <v>IXDRH</v>
      </c>
      <c r="G115" s="92">
        <f>BY_Demands_Drivers!$F$34*$K35</f>
        <v>0.59319160421504846</v>
      </c>
      <c r="H115" s="92">
        <f>BY_Demands_Drivers!$G$34*$K35</f>
        <v>0.17909733786930865</v>
      </c>
    </row>
    <row r="116" spans="3:8">
      <c r="C116" s="112" t="str">
        <f t="shared" si="4"/>
        <v>Demand</v>
      </c>
      <c r="D116">
        <f>$J$36</f>
        <v>2043</v>
      </c>
      <c r="E116" t="s">
        <v>3</v>
      </c>
      <c r="F116" t="str">
        <f t="shared" si="5"/>
        <v>IXDRH</v>
      </c>
      <c r="G116" s="92">
        <f>BY_Demands_Drivers!$F$34*$K36</f>
        <v>0.58823379703544509</v>
      </c>
      <c r="H116" s="92">
        <f>BY_Demands_Drivers!$G$34*$K36</f>
        <v>0.17760046896349993</v>
      </c>
    </row>
    <row r="117" spans="3:8">
      <c r="C117" s="112" t="str">
        <f t="shared" si="4"/>
        <v>Demand</v>
      </c>
      <c r="D117">
        <f>$J$37</f>
        <v>2044</v>
      </c>
      <c r="E117" t="s">
        <v>3</v>
      </c>
      <c r="F117" t="str">
        <f t="shared" si="5"/>
        <v>IXDRH</v>
      </c>
      <c r="G117" s="92">
        <f>BY_Demands_Drivers!$F$34*$K37</f>
        <v>0.5832759898558415</v>
      </c>
      <c r="H117" s="92">
        <f>BY_Demands_Drivers!$G$34*$K37</f>
        <v>0.17610360005769113</v>
      </c>
    </row>
    <row r="118" spans="3:8">
      <c r="C118" s="112" t="str">
        <f t="shared" si="4"/>
        <v>Demand</v>
      </c>
      <c r="D118">
        <f>$J$38</f>
        <v>2045</v>
      </c>
      <c r="E118" t="s">
        <v>3</v>
      </c>
      <c r="F118" t="str">
        <f t="shared" si="5"/>
        <v>IXDRH</v>
      </c>
      <c r="G118" s="92">
        <f>BY_Demands_Drivers!$F$34*$K38</f>
        <v>0.57831818267623791</v>
      </c>
      <c r="H118" s="92">
        <f>BY_Demands_Drivers!$G$34*$K38</f>
        <v>0.17460673115188233</v>
      </c>
    </row>
    <row r="119" spans="3:8">
      <c r="C119" s="112" t="str">
        <f t="shared" si="4"/>
        <v>Demand</v>
      </c>
      <c r="D119">
        <f>$J$39</f>
        <v>2046</v>
      </c>
      <c r="E119" t="s">
        <v>3</v>
      </c>
      <c r="F119" t="str">
        <f t="shared" si="5"/>
        <v>IXDRH</v>
      </c>
      <c r="G119" s="92">
        <f>BY_Demands_Drivers!$F$34*$K39</f>
        <v>0.5774816171172481</v>
      </c>
      <c r="H119" s="92">
        <f>BY_Demands_Drivers!$G$34*$K39</f>
        <v>0.17435415396855131</v>
      </c>
    </row>
    <row r="120" spans="3:8">
      <c r="C120" s="112" t="str">
        <f t="shared" si="4"/>
        <v>Demand</v>
      </c>
      <c r="D120">
        <f>$J$40</f>
        <v>2047</v>
      </c>
      <c r="E120" t="s">
        <v>3</v>
      </c>
      <c r="F120" t="str">
        <f t="shared" si="5"/>
        <v>IXDRH</v>
      </c>
      <c r="G120" s="92">
        <f>BY_Demands_Drivers!$F$34*$K40</f>
        <v>0.57664505155825807</v>
      </c>
      <c r="H120" s="92">
        <f>BY_Demands_Drivers!$G$34*$K40</f>
        <v>0.17410157678522026</v>
      </c>
    </row>
    <row r="121" spans="3:8">
      <c r="C121" s="112" t="str">
        <f t="shared" si="4"/>
        <v>Demand</v>
      </c>
      <c r="D121">
        <f>$J$41</f>
        <v>2048</v>
      </c>
      <c r="E121" t="s">
        <v>3</v>
      </c>
      <c r="F121" t="str">
        <f t="shared" si="5"/>
        <v>IXDRH</v>
      </c>
      <c r="G121" s="92">
        <f>BY_Demands_Drivers!$F$34*$K41</f>
        <v>0.57580848599926804</v>
      </c>
      <c r="H121" s="92">
        <f>BY_Demands_Drivers!$G$34*$K41</f>
        <v>0.17384899960188921</v>
      </c>
    </row>
    <row r="122" spans="3:8">
      <c r="C122" s="112" t="str">
        <f t="shared" si="4"/>
        <v>Demand</v>
      </c>
      <c r="D122">
        <f>$J$42</f>
        <v>2049</v>
      </c>
      <c r="E122" t="s">
        <v>3</v>
      </c>
      <c r="F122" t="str">
        <f t="shared" si="5"/>
        <v>IXDRH</v>
      </c>
      <c r="G122" s="92">
        <f>BY_Demands_Drivers!$F$34*$K42</f>
        <v>0.57497192044027812</v>
      </c>
      <c r="H122" s="92">
        <f>BY_Demands_Drivers!$G$34*$K42</f>
        <v>0.17359642241855822</v>
      </c>
    </row>
    <row r="123" spans="3:8">
      <c r="C123" s="112" t="str">
        <f t="shared" si="4"/>
        <v>Demand</v>
      </c>
      <c r="D123" s="16">
        <f>$J$43</f>
        <v>2050</v>
      </c>
      <c r="E123" s="16" t="s">
        <v>3</v>
      </c>
      <c r="F123" s="16" t="str">
        <f t="shared" si="5"/>
        <v>IXDRH</v>
      </c>
      <c r="G123" s="92">
        <f>BY_Demands_Drivers!$F$34*$K43</f>
        <v>0.57413535488128831</v>
      </c>
      <c r="H123" s="92">
        <f>BY_Demands_Drivers!$G$34*$K43</f>
        <v>0.17334384523522722</v>
      </c>
    </row>
    <row r="124" spans="3:8">
      <c r="C124" s="112" t="str">
        <f t="shared" si="4"/>
        <v>\I:</v>
      </c>
      <c r="D124">
        <f>$J$4</f>
        <v>2011</v>
      </c>
      <c r="E124" t="s">
        <v>3</v>
      </c>
      <c r="F124" t="str">
        <f>BY_Demands_Drivers!$H$35</f>
        <v>IXDLA</v>
      </c>
      <c r="G124" s="92">
        <f>BY_Demands_Drivers!$F$35*$K4</f>
        <v>0</v>
      </c>
      <c r="H124" s="92">
        <f>BY_Demands_Drivers!$G$35*$K4</f>
        <v>0</v>
      </c>
    </row>
    <row r="125" spans="3:8">
      <c r="C125" s="112" t="str">
        <f t="shared" si="4"/>
        <v>\I:</v>
      </c>
      <c r="D125">
        <f>$J$5</f>
        <v>2012</v>
      </c>
      <c r="E125" t="s">
        <v>3</v>
      </c>
      <c r="F125" t="str">
        <f>$F$124</f>
        <v>IXDLA</v>
      </c>
      <c r="G125" s="92">
        <f>BY_Demands_Drivers!$F$35*$K5</f>
        <v>0</v>
      </c>
      <c r="H125" s="92">
        <f>BY_Demands_Drivers!$G$35*$K5</f>
        <v>0</v>
      </c>
    </row>
    <row r="126" spans="3:8">
      <c r="C126" s="112" t="str">
        <f t="shared" si="4"/>
        <v>\I:</v>
      </c>
      <c r="D126">
        <f>$J$6</f>
        <v>2013</v>
      </c>
      <c r="E126" t="s">
        <v>3</v>
      </c>
      <c r="F126" t="str">
        <f t="shared" ref="F126:F163" si="6">$F$124</f>
        <v>IXDLA</v>
      </c>
      <c r="G126" s="92">
        <f>BY_Demands_Drivers!$F$35*$K6</f>
        <v>0</v>
      </c>
      <c r="H126" s="92">
        <f>BY_Demands_Drivers!$G$35*$K6</f>
        <v>0</v>
      </c>
    </row>
    <row r="127" spans="3:8">
      <c r="C127" s="112" t="str">
        <f t="shared" si="4"/>
        <v>\I:</v>
      </c>
      <c r="D127">
        <f>$J$7</f>
        <v>2014</v>
      </c>
      <c r="E127" t="s">
        <v>3</v>
      </c>
      <c r="F127" t="str">
        <f t="shared" si="6"/>
        <v>IXDLA</v>
      </c>
      <c r="G127" s="92">
        <f>BY_Demands_Drivers!$F$35*$K7</f>
        <v>0</v>
      </c>
      <c r="H127" s="92">
        <f>BY_Demands_Drivers!$G$35*$K7</f>
        <v>0</v>
      </c>
    </row>
    <row r="128" spans="3:8">
      <c r="C128" s="112" t="str">
        <f t="shared" si="4"/>
        <v>Demand</v>
      </c>
      <c r="D128">
        <f>$J$8</f>
        <v>2015</v>
      </c>
      <c r="E128" t="s">
        <v>3</v>
      </c>
      <c r="F128" t="str">
        <f t="shared" si="6"/>
        <v>IXDLA</v>
      </c>
      <c r="G128" s="92">
        <f>BY_Demands_Drivers!$F$35*$K8</f>
        <v>5.3909950664927502</v>
      </c>
      <c r="H128" s="92">
        <f>BY_Demands_Drivers!$G$35*$K8</f>
        <v>1.6276576708347958</v>
      </c>
    </row>
    <row r="129" spans="3:8">
      <c r="C129" s="112" t="str">
        <f t="shared" si="4"/>
        <v>Demand</v>
      </c>
      <c r="D129">
        <f>$J$9</f>
        <v>2016</v>
      </c>
      <c r="E129" t="s">
        <v>3</v>
      </c>
      <c r="F129" t="str">
        <f t="shared" si="6"/>
        <v>IXDLA</v>
      </c>
      <c r="G129" s="92">
        <f>BY_Demands_Drivers!$F$35*$K9</f>
        <v>5.5096192036256841</v>
      </c>
      <c r="H129" s="92">
        <f>BY_Demands_Drivers!$G$35*$K9</f>
        <v>1.6634728560407046</v>
      </c>
    </row>
    <row r="130" spans="3:8">
      <c r="C130" s="112" t="str">
        <f t="shared" si="4"/>
        <v>Demand</v>
      </c>
      <c r="D130">
        <f>$J$10</f>
        <v>2017</v>
      </c>
      <c r="E130" t="s">
        <v>3</v>
      </c>
      <c r="F130" t="str">
        <f t="shared" si="6"/>
        <v>IXDLA</v>
      </c>
      <c r="G130" s="92">
        <f>BY_Demands_Drivers!$F$35*$K10</f>
        <v>5.628243340758619</v>
      </c>
      <c r="H130" s="92">
        <f>BY_Demands_Drivers!$G$35*$K10</f>
        <v>1.6992880412466136</v>
      </c>
    </row>
    <row r="131" spans="3:8">
      <c r="C131" s="112" t="str">
        <f t="shared" si="4"/>
        <v>Demand</v>
      </c>
      <c r="D131">
        <f>$J$11</f>
        <v>2018</v>
      </c>
      <c r="E131" t="s">
        <v>3</v>
      </c>
      <c r="F131" t="str">
        <f t="shared" si="6"/>
        <v>IXDLA</v>
      </c>
      <c r="G131" s="92">
        <f>BY_Demands_Drivers!$F$35*$K11</f>
        <v>5.7468674778915521</v>
      </c>
      <c r="H131" s="92">
        <f>BY_Demands_Drivers!$G$35*$K11</f>
        <v>1.7351032264525224</v>
      </c>
    </row>
    <row r="132" spans="3:8">
      <c r="C132" s="112" t="str">
        <f t="shared" ref="C132:C195" si="7">IF(SUM(G132:H132)&gt;0,"Demand","\I:")</f>
        <v>Demand</v>
      </c>
      <c r="D132">
        <f>$J$12</f>
        <v>2019</v>
      </c>
      <c r="E132" t="s">
        <v>3</v>
      </c>
      <c r="F132" t="str">
        <f t="shared" si="6"/>
        <v>IXDLA</v>
      </c>
      <c r="G132" s="92">
        <f>BY_Demands_Drivers!$F$35*$K12</f>
        <v>5.7825300281247314</v>
      </c>
      <c r="H132" s="92">
        <f>BY_Demands_Drivers!$G$35*$K12</f>
        <v>1.7458705194536508</v>
      </c>
    </row>
    <row r="133" spans="3:8">
      <c r="C133" s="112" t="str">
        <f t="shared" si="7"/>
        <v>Demand</v>
      </c>
      <c r="D133">
        <f>$J$13</f>
        <v>2020</v>
      </c>
      <c r="E133" t="s">
        <v>3</v>
      </c>
      <c r="F133" t="str">
        <f t="shared" si="6"/>
        <v>IXDLA</v>
      </c>
      <c r="G133" s="92">
        <f>BY_Demands_Drivers!$F$35*$K13</f>
        <v>5.7826334405015647</v>
      </c>
      <c r="H133" s="92">
        <f>BY_Demands_Drivers!$G$35*$K13</f>
        <v>1.7459017418803711</v>
      </c>
    </row>
    <row r="134" spans="3:8">
      <c r="C134" s="112" t="str">
        <f t="shared" si="7"/>
        <v>Demand</v>
      </c>
      <c r="D134">
        <f>$J$14</f>
        <v>2021</v>
      </c>
      <c r="E134" t="s">
        <v>3</v>
      </c>
      <c r="F134" t="str">
        <f t="shared" si="6"/>
        <v>IXDLA</v>
      </c>
      <c r="G134" s="92">
        <f>BY_Demands_Drivers!$F$35*$K14</f>
        <v>5.8315181846162298</v>
      </c>
      <c r="H134" s="92">
        <f>BY_Demands_Drivers!$G$35*$K14</f>
        <v>1.7606611003593977</v>
      </c>
    </row>
    <row r="135" spans="3:8">
      <c r="C135" s="112" t="str">
        <f t="shared" si="7"/>
        <v>Demand</v>
      </c>
      <c r="D135">
        <f>$J$15</f>
        <v>2022</v>
      </c>
      <c r="E135" t="s">
        <v>3</v>
      </c>
      <c r="F135" t="str">
        <f t="shared" si="6"/>
        <v>IXDLA</v>
      </c>
      <c r="G135" s="92">
        <f>BY_Demands_Drivers!$F$35*$K15</f>
        <v>5.8804029287308968</v>
      </c>
      <c r="H135" s="92">
        <f>BY_Demands_Drivers!$G$35*$K15</f>
        <v>1.7754204588384248</v>
      </c>
    </row>
    <row r="136" spans="3:8">
      <c r="C136" s="112" t="str">
        <f t="shared" si="7"/>
        <v>Demand</v>
      </c>
      <c r="D136">
        <f>$J$16</f>
        <v>2023</v>
      </c>
      <c r="E136" t="s">
        <v>3</v>
      </c>
      <c r="F136" t="str">
        <f t="shared" si="6"/>
        <v>IXDLA</v>
      </c>
      <c r="G136" s="92">
        <f>BY_Demands_Drivers!$F$35*$K16</f>
        <v>5.9292876728455619</v>
      </c>
      <c r="H136" s="92">
        <f>BY_Demands_Drivers!$G$35*$K16</f>
        <v>1.7901798173174517</v>
      </c>
    </row>
    <row r="137" spans="3:8">
      <c r="C137" s="112" t="str">
        <f t="shared" si="7"/>
        <v>Demand</v>
      </c>
      <c r="D137">
        <f>$J$17</f>
        <v>2024</v>
      </c>
      <c r="E137" t="s">
        <v>3</v>
      </c>
      <c r="F137" t="str">
        <f t="shared" si="6"/>
        <v>IXDLA</v>
      </c>
      <c r="G137" s="92">
        <f>BY_Demands_Drivers!$F$35*$K17</f>
        <v>5.9781724169602262</v>
      </c>
      <c r="H137" s="92">
        <f>BY_Demands_Drivers!$G$35*$K17</f>
        <v>1.8049391757964781</v>
      </c>
    </row>
    <row r="138" spans="3:8">
      <c r="C138" s="112" t="str">
        <f t="shared" si="7"/>
        <v>Demand</v>
      </c>
      <c r="D138">
        <f>$J$18</f>
        <v>2025</v>
      </c>
      <c r="E138" t="s">
        <v>3</v>
      </c>
      <c r="F138" t="str">
        <f t="shared" si="6"/>
        <v>IXDLA</v>
      </c>
      <c r="G138" s="92">
        <f>BY_Demands_Drivers!$F$35*$K18</f>
        <v>6.0270571610748913</v>
      </c>
      <c r="H138" s="92">
        <f>BY_Demands_Drivers!$G$35*$K18</f>
        <v>1.8196985342755048</v>
      </c>
    </row>
    <row r="139" spans="3:8">
      <c r="C139" s="112" t="str">
        <f t="shared" si="7"/>
        <v>Demand</v>
      </c>
      <c r="D139">
        <f>$J$19</f>
        <v>2026</v>
      </c>
      <c r="E139" t="s">
        <v>3</v>
      </c>
      <c r="F139" t="str">
        <f t="shared" si="6"/>
        <v>IXDLA</v>
      </c>
      <c r="G139" s="92">
        <f>BY_Demands_Drivers!$F$35*$K19</f>
        <v>6.0042918558709761</v>
      </c>
      <c r="H139" s="92">
        <f>BY_Demands_Drivers!$G$35*$K19</f>
        <v>1.8128251976860585</v>
      </c>
    </row>
    <row r="140" spans="3:8">
      <c r="C140" s="112" t="str">
        <f t="shared" si="7"/>
        <v>Demand</v>
      </c>
      <c r="D140">
        <f>$J$20</f>
        <v>2027</v>
      </c>
      <c r="E140" t="s">
        <v>3</v>
      </c>
      <c r="F140" t="str">
        <f t="shared" si="6"/>
        <v>IXDLA</v>
      </c>
      <c r="G140" s="92">
        <f>BY_Demands_Drivers!$F$35*$K20</f>
        <v>5.9815265506670592</v>
      </c>
      <c r="H140" s="92">
        <f>BY_Demands_Drivers!$G$35*$K20</f>
        <v>1.8059518610966119</v>
      </c>
    </row>
    <row r="141" spans="3:8">
      <c r="C141" s="112" t="str">
        <f t="shared" si="7"/>
        <v>Demand</v>
      </c>
      <c r="D141">
        <f>$J$21</f>
        <v>2028</v>
      </c>
      <c r="E141" t="s">
        <v>3</v>
      </c>
      <c r="F141" t="str">
        <f t="shared" si="6"/>
        <v>IXDLA</v>
      </c>
      <c r="G141" s="92">
        <f>BY_Demands_Drivers!$F$35*$K21</f>
        <v>5.9587612454631422</v>
      </c>
      <c r="H141" s="92">
        <f>BY_Demands_Drivers!$G$35*$K21</f>
        <v>1.7990785245071654</v>
      </c>
    </row>
    <row r="142" spans="3:8">
      <c r="C142" s="112" t="str">
        <f t="shared" si="7"/>
        <v>Demand</v>
      </c>
      <c r="D142">
        <f>$J$22</f>
        <v>2029</v>
      </c>
      <c r="E142" t="s">
        <v>3</v>
      </c>
      <c r="F142" t="str">
        <f t="shared" si="6"/>
        <v>IXDLA</v>
      </c>
      <c r="G142" s="92">
        <f>BY_Demands_Drivers!$F$35*$K22</f>
        <v>5.9359959402592235</v>
      </c>
      <c r="H142" s="92">
        <f>BY_Demands_Drivers!$G$35*$K22</f>
        <v>1.7922051879177183</v>
      </c>
    </row>
    <row r="143" spans="3:8">
      <c r="C143" s="112" t="str">
        <f t="shared" si="7"/>
        <v>Demand</v>
      </c>
      <c r="D143">
        <f>$J$23</f>
        <v>2030</v>
      </c>
      <c r="E143" t="s">
        <v>3</v>
      </c>
      <c r="F143" t="str">
        <f t="shared" si="6"/>
        <v>IXDLA</v>
      </c>
      <c r="G143" s="92">
        <f>BY_Demands_Drivers!$F$35*$K23</f>
        <v>5.9132306350553057</v>
      </c>
      <c r="H143" s="92">
        <f>BY_Demands_Drivers!$G$35*$K23</f>
        <v>1.7853318513282714</v>
      </c>
    </row>
    <row r="144" spans="3:8">
      <c r="C144" s="112" t="str">
        <f t="shared" si="7"/>
        <v>Demand</v>
      </c>
      <c r="D144">
        <f>$J$24</f>
        <v>2031</v>
      </c>
      <c r="E144" t="s">
        <v>3</v>
      </c>
      <c r="F144" t="str">
        <f t="shared" si="6"/>
        <v>IXDLA</v>
      </c>
      <c r="G144" s="92">
        <f>BY_Demands_Drivers!$F$35*$K24</f>
        <v>5.8975173160981296</v>
      </c>
      <c r="H144" s="92">
        <f>BY_Demands_Drivers!$G$35*$K24</f>
        <v>1.7805876614673148</v>
      </c>
    </row>
    <row r="145" spans="3:8">
      <c r="C145" s="112" t="str">
        <f t="shared" si="7"/>
        <v>Demand</v>
      </c>
      <c r="D145">
        <f>$J$25</f>
        <v>2032</v>
      </c>
      <c r="E145" t="s">
        <v>3</v>
      </c>
      <c r="F145" t="str">
        <f t="shared" si="6"/>
        <v>IXDLA</v>
      </c>
      <c r="G145" s="92">
        <f>BY_Demands_Drivers!$F$35*$K25</f>
        <v>5.8818039971409535</v>
      </c>
      <c r="H145" s="92">
        <f>BY_Demands_Drivers!$G$35*$K25</f>
        <v>1.7758434716063582</v>
      </c>
    </row>
    <row r="146" spans="3:8">
      <c r="C146" s="112" t="str">
        <f t="shared" si="7"/>
        <v>Demand</v>
      </c>
      <c r="D146">
        <f>$J$26</f>
        <v>2033</v>
      </c>
      <c r="E146" t="s">
        <v>3</v>
      </c>
      <c r="F146" t="str">
        <f t="shared" si="6"/>
        <v>IXDLA</v>
      </c>
      <c r="G146" s="92">
        <f>BY_Demands_Drivers!$F$35*$K26</f>
        <v>5.8660906781837774</v>
      </c>
      <c r="H146" s="92">
        <f>BY_Demands_Drivers!$G$35*$K26</f>
        <v>1.7710992817454017</v>
      </c>
    </row>
    <row r="147" spans="3:8">
      <c r="C147" s="112" t="str">
        <f t="shared" si="7"/>
        <v>Demand</v>
      </c>
      <c r="D147">
        <f>$J$27</f>
        <v>2034</v>
      </c>
      <c r="E147" t="s">
        <v>3</v>
      </c>
      <c r="F147" t="str">
        <f t="shared" si="6"/>
        <v>IXDLA</v>
      </c>
      <c r="G147" s="92">
        <f>BY_Demands_Drivers!$F$35*$K27</f>
        <v>5.8503773592265995</v>
      </c>
      <c r="H147" s="92">
        <f>BY_Demands_Drivers!$G$35*$K27</f>
        <v>1.7663550918844448</v>
      </c>
    </row>
    <row r="148" spans="3:8">
      <c r="C148" s="112" t="str">
        <f t="shared" si="7"/>
        <v>Demand</v>
      </c>
      <c r="D148">
        <f>$J$28</f>
        <v>2035</v>
      </c>
      <c r="E148" t="s">
        <v>3</v>
      </c>
      <c r="F148" t="str">
        <f t="shared" si="6"/>
        <v>IXDLA</v>
      </c>
      <c r="G148" s="92">
        <f>BY_Demands_Drivers!$F$35*$K28</f>
        <v>5.8346640402694243</v>
      </c>
      <c r="H148" s="92">
        <f>BY_Demands_Drivers!$G$35*$K28</f>
        <v>1.7616109020234887</v>
      </c>
    </row>
    <row r="149" spans="3:8">
      <c r="C149" s="112" t="str">
        <f t="shared" si="7"/>
        <v>Demand</v>
      </c>
      <c r="D149">
        <f>$J$29</f>
        <v>2036</v>
      </c>
      <c r="E149" t="s">
        <v>3</v>
      </c>
      <c r="F149" t="str">
        <f t="shared" si="6"/>
        <v>IXDLA</v>
      </c>
      <c r="G149" s="92">
        <f>BY_Demands_Drivers!$F$35*$K29</f>
        <v>5.8485315034198715</v>
      </c>
      <c r="H149" s="92">
        <f>BY_Demands_Drivers!$G$35*$K29</f>
        <v>1.7657977882093312</v>
      </c>
    </row>
    <row r="150" spans="3:8">
      <c r="C150" s="112" t="str">
        <f t="shared" si="7"/>
        <v>Demand</v>
      </c>
      <c r="D150">
        <f>$J$30</f>
        <v>2037</v>
      </c>
      <c r="E150" t="s">
        <v>3</v>
      </c>
      <c r="F150" t="str">
        <f t="shared" si="6"/>
        <v>IXDLA</v>
      </c>
      <c r="G150" s="92">
        <f>BY_Demands_Drivers!$F$35*$K30</f>
        <v>5.8623989665703196</v>
      </c>
      <c r="H150" s="92">
        <f>BY_Demands_Drivers!$G$35*$K30</f>
        <v>1.7699846743951739</v>
      </c>
    </row>
    <row r="151" spans="3:8">
      <c r="C151" s="112" t="str">
        <f t="shared" si="7"/>
        <v>Demand</v>
      </c>
      <c r="D151">
        <f>$J$31</f>
        <v>2038</v>
      </c>
      <c r="E151" t="s">
        <v>3</v>
      </c>
      <c r="F151" t="str">
        <f t="shared" si="6"/>
        <v>IXDLA</v>
      </c>
      <c r="G151" s="92">
        <f>BY_Demands_Drivers!$F$35*$K31</f>
        <v>5.8762664297207667</v>
      </c>
      <c r="H151" s="92">
        <f>BY_Demands_Drivers!$G$35*$K31</f>
        <v>1.7741715605810167</v>
      </c>
    </row>
    <row r="152" spans="3:8">
      <c r="C152" s="112" t="str">
        <f t="shared" si="7"/>
        <v>Demand</v>
      </c>
      <c r="D152">
        <f>$J$32</f>
        <v>2039</v>
      </c>
      <c r="E152" t="s">
        <v>3</v>
      </c>
      <c r="F152" t="str">
        <f t="shared" si="6"/>
        <v>IXDLA</v>
      </c>
      <c r="G152" s="92">
        <f>BY_Demands_Drivers!$F$35*$K32</f>
        <v>5.890133892871213</v>
      </c>
      <c r="H152" s="92">
        <f>BY_Demands_Drivers!$G$35*$K32</f>
        <v>1.7783584467668589</v>
      </c>
    </row>
    <row r="153" spans="3:8">
      <c r="C153" s="112" t="str">
        <f t="shared" si="7"/>
        <v>Demand</v>
      </c>
      <c r="D153">
        <f>$J$33</f>
        <v>2040</v>
      </c>
      <c r="E153" t="s">
        <v>3</v>
      </c>
      <c r="F153" t="str">
        <f t="shared" si="6"/>
        <v>IXDLA</v>
      </c>
      <c r="G153" s="92">
        <f>BY_Demands_Drivers!$F$35*$K33</f>
        <v>5.9040013560216602</v>
      </c>
      <c r="H153" s="92">
        <f>BY_Demands_Drivers!$G$35*$K33</f>
        <v>1.7825453329527017</v>
      </c>
    </row>
    <row r="154" spans="3:8">
      <c r="C154" s="112" t="str">
        <f t="shared" si="7"/>
        <v>Demand</v>
      </c>
      <c r="D154">
        <f>$J$34</f>
        <v>2041</v>
      </c>
      <c r="E154" t="s">
        <v>3</v>
      </c>
      <c r="F154" t="str">
        <f t="shared" si="6"/>
        <v>IXDLA</v>
      </c>
      <c r="G154" s="92">
        <f>BY_Demands_Drivers!$F$35*$K34</f>
        <v>5.855467862457334</v>
      </c>
      <c r="H154" s="92">
        <f>BY_Demands_Drivers!$G$35*$K34</f>
        <v>1.7678920245897654</v>
      </c>
    </row>
    <row r="155" spans="3:8">
      <c r="C155" s="112" t="str">
        <f t="shared" si="7"/>
        <v>Demand</v>
      </c>
      <c r="D155">
        <f>$J$35</f>
        <v>2042</v>
      </c>
      <c r="E155" t="s">
        <v>3</v>
      </c>
      <c r="F155" t="str">
        <f t="shared" si="6"/>
        <v>IXDLA</v>
      </c>
      <c r="G155" s="92">
        <f>BY_Demands_Drivers!$F$35*$K35</f>
        <v>5.8069343688930077</v>
      </c>
      <c r="H155" s="92">
        <f>BY_Demands_Drivers!$G$35*$K35</f>
        <v>1.7532387162268288</v>
      </c>
    </row>
    <row r="156" spans="3:8">
      <c r="C156" s="112" t="str">
        <f t="shared" si="7"/>
        <v>Demand</v>
      </c>
      <c r="D156">
        <f>$J$36</f>
        <v>2043</v>
      </c>
      <c r="E156" t="s">
        <v>3</v>
      </c>
      <c r="F156" t="str">
        <f t="shared" si="6"/>
        <v>IXDLA</v>
      </c>
      <c r="G156" s="92">
        <f>BY_Demands_Drivers!$F$35*$K36</f>
        <v>5.7584008753286815</v>
      </c>
      <c r="H156" s="92">
        <f>BY_Demands_Drivers!$G$35*$K36</f>
        <v>1.7385854078638927</v>
      </c>
    </row>
    <row r="157" spans="3:8">
      <c r="C157" s="112" t="str">
        <f t="shared" si="7"/>
        <v>Demand</v>
      </c>
      <c r="D157">
        <f>$J$37</f>
        <v>2044</v>
      </c>
      <c r="E157" t="s">
        <v>3</v>
      </c>
      <c r="F157" t="str">
        <f t="shared" si="6"/>
        <v>IXDLA</v>
      </c>
      <c r="G157" s="92">
        <f>BY_Demands_Drivers!$F$35*$K37</f>
        <v>5.7098673817643535</v>
      </c>
      <c r="H157" s="92">
        <f>BY_Demands_Drivers!$G$35*$K37</f>
        <v>1.7239320995009557</v>
      </c>
    </row>
    <row r="158" spans="3:8">
      <c r="C158" s="112" t="str">
        <f t="shared" si="7"/>
        <v>Demand</v>
      </c>
      <c r="D158">
        <f>$J$38</f>
        <v>2045</v>
      </c>
      <c r="E158" t="s">
        <v>3</v>
      </c>
      <c r="F158" t="str">
        <f t="shared" si="6"/>
        <v>IXDLA</v>
      </c>
      <c r="G158" s="92">
        <f>BY_Demands_Drivers!$F$35*$K38</f>
        <v>5.6613338882000255</v>
      </c>
      <c r="H158" s="92">
        <f>BY_Demands_Drivers!$G$35*$K38</f>
        <v>1.7092787911380189</v>
      </c>
    </row>
    <row r="159" spans="3:8">
      <c r="C159" s="112" t="str">
        <f t="shared" si="7"/>
        <v>Demand</v>
      </c>
      <c r="D159">
        <f>$J$39</f>
        <v>2046</v>
      </c>
      <c r="E159" t="s">
        <v>3</v>
      </c>
      <c r="F159" t="str">
        <f t="shared" si="6"/>
        <v>IXDLA</v>
      </c>
      <c r="G159" s="92">
        <f>BY_Demands_Drivers!$F$35*$K39</f>
        <v>5.6531444916175184</v>
      </c>
      <c r="H159" s="92">
        <f>BY_Demands_Drivers!$G$35*$K39</f>
        <v>1.7068062357001788</v>
      </c>
    </row>
    <row r="160" spans="3:8">
      <c r="C160" s="112" t="str">
        <f t="shared" si="7"/>
        <v>Demand</v>
      </c>
      <c r="D160">
        <f>$J$40</f>
        <v>2047</v>
      </c>
      <c r="E160" t="s">
        <v>3</v>
      </c>
      <c r="F160" t="str">
        <f t="shared" si="6"/>
        <v>IXDLA</v>
      </c>
      <c r="G160" s="92">
        <f>BY_Demands_Drivers!$F$35*$K40</f>
        <v>5.6449550950350096</v>
      </c>
      <c r="H160" s="92">
        <f>BY_Demands_Drivers!$G$35*$K40</f>
        <v>1.7043336802623383</v>
      </c>
    </row>
    <row r="161" spans="3:8">
      <c r="C161" s="112" t="str">
        <f t="shared" si="7"/>
        <v>Demand</v>
      </c>
      <c r="D161">
        <f>$J$41</f>
        <v>2048</v>
      </c>
      <c r="E161" t="s">
        <v>3</v>
      </c>
      <c r="F161" t="str">
        <f t="shared" si="6"/>
        <v>IXDLA</v>
      </c>
      <c r="G161" s="92">
        <f>BY_Demands_Drivers!$F$35*$K41</f>
        <v>5.6367656984525016</v>
      </c>
      <c r="H161" s="92">
        <f>BY_Demands_Drivers!$G$35*$K41</f>
        <v>1.7018611248244977</v>
      </c>
    </row>
    <row r="162" spans="3:8">
      <c r="C162" s="112" t="str">
        <f t="shared" si="7"/>
        <v>Demand</v>
      </c>
      <c r="D162">
        <f>$J$42</f>
        <v>2049</v>
      </c>
      <c r="E162" t="s">
        <v>3</v>
      </c>
      <c r="F162" t="str">
        <f t="shared" si="6"/>
        <v>IXDLA</v>
      </c>
      <c r="G162" s="92">
        <f>BY_Demands_Drivers!$F$35*$K42</f>
        <v>5.6285763018699946</v>
      </c>
      <c r="H162" s="92">
        <f>BY_Demands_Drivers!$G$35*$K42</f>
        <v>1.6993885693866575</v>
      </c>
    </row>
    <row r="163" spans="3:8">
      <c r="C163" s="112" t="str">
        <f t="shared" si="7"/>
        <v>Demand</v>
      </c>
      <c r="D163" s="16">
        <f>$J$43</f>
        <v>2050</v>
      </c>
      <c r="E163" s="16" t="s">
        <v>3</v>
      </c>
      <c r="F163" s="16" t="str">
        <f t="shared" si="6"/>
        <v>IXDLA</v>
      </c>
      <c r="G163" s="92">
        <f>BY_Demands_Drivers!$F$35*$K43</f>
        <v>5.6203869052874884</v>
      </c>
      <c r="H163" s="92">
        <f>BY_Demands_Drivers!$G$35*$K43</f>
        <v>1.6969160139488177</v>
      </c>
    </row>
    <row r="164" spans="3:8">
      <c r="C164" s="112" t="str">
        <f t="shared" si="7"/>
        <v>\I:</v>
      </c>
      <c r="D164">
        <f>$J$4</f>
        <v>2011</v>
      </c>
      <c r="E164" t="s">
        <v>3</v>
      </c>
      <c r="F164" t="str">
        <f>BY_Demands_Drivers!$H$36</f>
        <v>IXDEM</v>
      </c>
      <c r="G164" s="92">
        <f>BY_Demands_Drivers!$F$36*$K4</f>
        <v>0</v>
      </c>
      <c r="H164" s="92">
        <f>BY_Demands_Drivers!$G$36*$K4</f>
        <v>0</v>
      </c>
    </row>
    <row r="165" spans="3:8">
      <c r="C165" s="112" t="str">
        <f t="shared" si="7"/>
        <v>\I:</v>
      </c>
      <c r="D165">
        <f>$J$5</f>
        <v>2012</v>
      </c>
      <c r="E165" t="s">
        <v>3</v>
      </c>
      <c r="F165" t="str">
        <f>$F$164</f>
        <v>IXDEM</v>
      </c>
      <c r="G165" s="92">
        <f>BY_Demands_Drivers!$F$36*$K5</f>
        <v>0</v>
      </c>
      <c r="H165" s="92">
        <f>BY_Demands_Drivers!$G$36*$K5</f>
        <v>0</v>
      </c>
    </row>
    <row r="166" spans="3:8">
      <c r="C166" s="112" t="str">
        <f t="shared" si="7"/>
        <v>\I:</v>
      </c>
      <c r="D166">
        <f>$J$6</f>
        <v>2013</v>
      </c>
      <c r="E166" t="s">
        <v>3</v>
      </c>
      <c r="F166" t="str">
        <f t="shared" ref="F166:F203" si="8">$F$164</f>
        <v>IXDEM</v>
      </c>
      <c r="G166" s="92">
        <f>BY_Demands_Drivers!$F$36*$K6</f>
        <v>0</v>
      </c>
      <c r="H166" s="92">
        <f>BY_Demands_Drivers!$G$36*$K6</f>
        <v>0</v>
      </c>
    </row>
    <row r="167" spans="3:8">
      <c r="C167" s="112" t="str">
        <f t="shared" si="7"/>
        <v>\I:</v>
      </c>
      <c r="D167">
        <f>$J$7</f>
        <v>2014</v>
      </c>
      <c r="E167" t="s">
        <v>3</v>
      </c>
      <c r="F167" t="str">
        <f t="shared" si="8"/>
        <v>IXDEM</v>
      </c>
      <c r="G167" s="92">
        <f>BY_Demands_Drivers!$F$36*$K7</f>
        <v>0</v>
      </c>
      <c r="H167" s="92">
        <f>BY_Demands_Drivers!$G$36*$K7</f>
        <v>0</v>
      </c>
    </row>
    <row r="168" spans="3:8">
      <c r="C168" s="112" t="str">
        <f t="shared" si="7"/>
        <v>Demand</v>
      </c>
      <c r="D168">
        <f>$J$8</f>
        <v>2015</v>
      </c>
      <c r="E168" t="s">
        <v>3</v>
      </c>
      <c r="F168" t="str">
        <f t="shared" si="8"/>
        <v>IXDEM</v>
      </c>
      <c r="G168" s="92">
        <f>BY_Demands_Drivers!$F$36*$K8</f>
        <v>26.954975332463754</v>
      </c>
      <c r="H168" s="92">
        <f>BY_Demands_Drivers!$G$36*$K8</f>
        <v>8.1382883541740014</v>
      </c>
    </row>
    <row r="169" spans="3:8">
      <c r="C169" s="112" t="str">
        <f t="shared" si="7"/>
        <v>Demand</v>
      </c>
      <c r="D169">
        <f>$J$9</f>
        <v>2016</v>
      </c>
      <c r="E169" t="s">
        <v>3</v>
      </c>
      <c r="F169" t="str">
        <f t="shared" si="8"/>
        <v>IXDEM</v>
      </c>
      <c r="G169" s="92">
        <f>BY_Demands_Drivers!$F$36*$K9</f>
        <v>27.548096018128419</v>
      </c>
      <c r="H169" s="92">
        <f>BY_Demands_Drivers!$G$36*$K9</f>
        <v>8.3173642802035452</v>
      </c>
    </row>
    <row r="170" spans="3:8">
      <c r="C170" s="112" t="str">
        <f t="shared" si="7"/>
        <v>Demand</v>
      </c>
      <c r="D170">
        <f>$J$10</f>
        <v>2017</v>
      </c>
      <c r="E170" t="s">
        <v>3</v>
      </c>
      <c r="F170" t="str">
        <f t="shared" si="8"/>
        <v>IXDEM</v>
      </c>
      <c r="G170" s="92">
        <f>BY_Demands_Drivers!$F$36*$K10</f>
        <v>28.141216703793091</v>
      </c>
      <c r="H170" s="92">
        <f>BY_Demands_Drivers!$G$36*$K10</f>
        <v>8.4964402062330908</v>
      </c>
    </row>
    <row r="171" spans="3:8">
      <c r="C171" s="112" t="str">
        <f t="shared" si="7"/>
        <v>Demand</v>
      </c>
      <c r="D171">
        <f>$J$11</f>
        <v>2018</v>
      </c>
      <c r="E171" t="s">
        <v>3</v>
      </c>
      <c r="F171" t="str">
        <f t="shared" si="8"/>
        <v>IXDEM</v>
      </c>
      <c r="G171" s="92">
        <f>BY_Demands_Drivers!$F$36*$K11</f>
        <v>28.73433738945776</v>
      </c>
      <c r="H171" s="92">
        <f>BY_Demands_Drivers!$G$36*$K11</f>
        <v>8.6755161322626346</v>
      </c>
    </row>
    <row r="172" spans="3:8">
      <c r="C172" s="112" t="str">
        <f t="shared" si="7"/>
        <v>Demand</v>
      </c>
      <c r="D172">
        <f>$J$12</f>
        <v>2019</v>
      </c>
      <c r="E172" t="s">
        <v>3</v>
      </c>
      <c r="F172" t="str">
        <f t="shared" si="8"/>
        <v>IXDEM</v>
      </c>
      <c r="G172" s="92">
        <f>BY_Demands_Drivers!$F$36*$K12</f>
        <v>28.912650140623654</v>
      </c>
      <c r="H172" s="92">
        <f>BY_Demands_Drivers!$G$36*$K12</f>
        <v>8.7293525972682762</v>
      </c>
    </row>
    <row r="173" spans="3:8">
      <c r="C173" s="112" t="str">
        <f t="shared" si="7"/>
        <v>Demand</v>
      </c>
      <c r="D173">
        <f>$J$13</f>
        <v>2020</v>
      </c>
      <c r="E173" t="s">
        <v>3</v>
      </c>
      <c r="F173" t="str">
        <f t="shared" si="8"/>
        <v>IXDEM</v>
      </c>
      <c r="G173" s="92">
        <f>BY_Demands_Drivers!$F$36*$K13</f>
        <v>28.913167202507822</v>
      </c>
      <c r="H173" s="92">
        <f>BY_Demands_Drivers!$G$36*$K13</f>
        <v>8.7295087094018768</v>
      </c>
    </row>
    <row r="174" spans="3:8">
      <c r="C174" s="112" t="str">
        <f t="shared" si="7"/>
        <v>Demand</v>
      </c>
      <c r="D174">
        <f>$J$14</f>
        <v>2021</v>
      </c>
      <c r="E174" t="s">
        <v>3</v>
      </c>
      <c r="F174" t="str">
        <f t="shared" si="8"/>
        <v>IXDEM</v>
      </c>
      <c r="G174" s="92">
        <f>BY_Demands_Drivers!$F$36*$K14</f>
        <v>29.157590923081148</v>
      </c>
      <c r="H174" s="92">
        <f>BY_Demands_Drivers!$G$36*$K14</f>
        <v>8.803305501797011</v>
      </c>
    </row>
    <row r="175" spans="3:8">
      <c r="C175" s="112" t="str">
        <f t="shared" si="7"/>
        <v>Demand</v>
      </c>
      <c r="D175">
        <f>$J$15</f>
        <v>2022</v>
      </c>
      <c r="E175" t="s">
        <v>3</v>
      </c>
      <c r="F175" t="str">
        <f t="shared" si="8"/>
        <v>IXDEM</v>
      </c>
      <c r="G175" s="92">
        <f>BY_Demands_Drivers!$F$36*$K15</f>
        <v>29.402014643654482</v>
      </c>
      <c r="H175" s="92">
        <f>BY_Demands_Drivers!$G$36*$K15</f>
        <v>8.8771022941921469</v>
      </c>
    </row>
    <row r="176" spans="3:8">
      <c r="C176" s="112" t="str">
        <f t="shared" si="7"/>
        <v>Demand</v>
      </c>
      <c r="D176">
        <f>$J$16</f>
        <v>2023</v>
      </c>
      <c r="E176" t="s">
        <v>3</v>
      </c>
      <c r="F176" t="str">
        <f t="shared" si="8"/>
        <v>IXDEM</v>
      </c>
      <c r="G176" s="92">
        <f>BY_Demands_Drivers!$F$36*$K16</f>
        <v>29.646438364227809</v>
      </c>
      <c r="H176" s="92">
        <f>BY_Demands_Drivers!$G$36*$K16</f>
        <v>8.9508990865872811</v>
      </c>
    </row>
    <row r="177" spans="3:8">
      <c r="C177" s="112" t="str">
        <f t="shared" si="7"/>
        <v>Demand</v>
      </c>
      <c r="D177">
        <f>$J$17</f>
        <v>2024</v>
      </c>
      <c r="E177" t="s">
        <v>3</v>
      </c>
      <c r="F177" t="str">
        <f t="shared" si="8"/>
        <v>IXDEM</v>
      </c>
      <c r="G177" s="92">
        <f>BY_Demands_Drivers!$F$36*$K17</f>
        <v>29.890862084801132</v>
      </c>
      <c r="H177" s="92">
        <f>BY_Demands_Drivers!$G$36*$K17</f>
        <v>9.0246958789824134</v>
      </c>
    </row>
    <row r="178" spans="3:8">
      <c r="C178" s="112" t="str">
        <f t="shared" si="7"/>
        <v>Demand</v>
      </c>
      <c r="D178">
        <f>$J$18</f>
        <v>2025</v>
      </c>
      <c r="E178" t="s">
        <v>3</v>
      </c>
      <c r="F178" t="str">
        <f t="shared" si="8"/>
        <v>IXDEM</v>
      </c>
      <c r="G178" s="92">
        <f>BY_Demands_Drivers!$F$36*$K18</f>
        <v>30.135285805374458</v>
      </c>
      <c r="H178" s="92">
        <f>BY_Demands_Drivers!$G$36*$K18</f>
        <v>9.0984926713775476</v>
      </c>
    </row>
    <row r="179" spans="3:8">
      <c r="C179" s="112" t="str">
        <f t="shared" si="7"/>
        <v>Demand</v>
      </c>
      <c r="D179">
        <f>$J$19</f>
        <v>2026</v>
      </c>
      <c r="E179" t="s">
        <v>3</v>
      </c>
      <c r="F179" t="str">
        <f t="shared" si="8"/>
        <v>IXDEM</v>
      </c>
      <c r="G179" s="92">
        <f>BY_Demands_Drivers!$F$36*$K19</f>
        <v>30.021459279354879</v>
      </c>
      <c r="H179" s="92">
        <f>BY_Demands_Drivers!$G$36*$K19</f>
        <v>9.064125988430316</v>
      </c>
    </row>
    <row r="180" spans="3:8">
      <c r="C180" s="112" t="str">
        <f t="shared" si="7"/>
        <v>Demand</v>
      </c>
      <c r="D180">
        <f>$J$20</f>
        <v>2027</v>
      </c>
      <c r="E180" t="s">
        <v>3</v>
      </c>
      <c r="F180" t="str">
        <f t="shared" si="8"/>
        <v>IXDEM</v>
      </c>
      <c r="G180" s="92">
        <f>BY_Demands_Drivers!$F$36*$K20</f>
        <v>29.907632753335292</v>
      </c>
      <c r="H180" s="92">
        <f>BY_Demands_Drivers!$G$36*$K20</f>
        <v>9.0297593054830827</v>
      </c>
    </row>
    <row r="181" spans="3:8">
      <c r="C181" s="112" t="str">
        <f t="shared" si="7"/>
        <v>Demand</v>
      </c>
      <c r="D181">
        <f>$J$21</f>
        <v>2028</v>
      </c>
      <c r="E181" t="s">
        <v>3</v>
      </c>
      <c r="F181" t="str">
        <f t="shared" si="8"/>
        <v>IXDEM</v>
      </c>
      <c r="G181" s="92">
        <f>BY_Demands_Drivers!$F$36*$K21</f>
        <v>29.793806227315709</v>
      </c>
      <c r="H181" s="92">
        <f>BY_Demands_Drivers!$G$36*$K21</f>
        <v>8.9953926225358494</v>
      </c>
    </row>
    <row r="182" spans="3:8">
      <c r="C182" s="112" t="str">
        <f t="shared" si="7"/>
        <v>Demand</v>
      </c>
      <c r="D182">
        <f>$J$22</f>
        <v>2029</v>
      </c>
      <c r="E182" t="s">
        <v>3</v>
      </c>
      <c r="F182" t="str">
        <f t="shared" si="8"/>
        <v>IXDEM</v>
      </c>
      <c r="G182" s="92">
        <f>BY_Demands_Drivers!$F$36*$K22</f>
        <v>29.679979701296119</v>
      </c>
      <c r="H182" s="92">
        <f>BY_Demands_Drivers!$G$36*$K22</f>
        <v>8.961025939588616</v>
      </c>
    </row>
    <row r="183" spans="3:8">
      <c r="C183" s="112" t="str">
        <f t="shared" si="7"/>
        <v>Demand</v>
      </c>
      <c r="D183">
        <f>$J$23</f>
        <v>2030</v>
      </c>
      <c r="E183" t="s">
        <v>3</v>
      </c>
      <c r="F183" t="str">
        <f t="shared" si="8"/>
        <v>IXDEM</v>
      </c>
      <c r="G183" s="92">
        <f>BY_Demands_Drivers!$F$36*$K23</f>
        <v>29.566153175276529</v>
      </c>
      <c r="H183" s="92">
        <f>BY_Demands_Drivers!$G$36*$K23</f>
        <v>8.9266592566413809</v>
      </c>
    </row>
    <row r="184" spans="3:8">
      <c r="C184" s="112" t="str">
        <f t="shared" si="7"/>
        <v>Demand</v>
      </c>
      <c r="D184">
        <f>$J$24</f>
        <v>2031</v>
      </c>
      <c r="E184" t="s">
        <v>3</v>
      </c>
      <c r="F184" t="str">
        <f t="shared" si="8"/>
        <v>IXDEM</v>
      </c>
      <c r="G184" s="92">
        <f>BY_Demands_Drivers!$F$36*$K24</f>
        <v>29.487586580490646</v>
      </c>
      <c r="H184" s="92">
        <f>BY_Demands_Drivers!$G$36*$K24</f>
        <v>8.9029383073365977</v>
      </c>
    </row>
    <row r="185" spans="3:8">
      <c r="C185" s="112" t="str">
        <f t="shared" si="7"/>
        <v>Demand</v>
      </c>
      <c r="D185">
        <f>$J$25</f>
        <v>2032</v>
      </c>
      <c r="E185" t="s">
        <v>3</v>
      </c>
      <c r="F185" t="str">
        <f t="shared" si="8"/>
        <v>IXDEM</v>
      </c>
      <c r="G185" s="92">
        <f>BY_Demands_Drivers!$F$36*$K25</f>
        <v>29.409019985704766</v>
      </c>
      <c r="H185" s="92">
        <f>BY_Demands_Drivers!$G$36*$K25</f>
        <v>8.8792173580318146</v>
      </c>
    </row>
    <row r="186" spans="3:8">
      <c r="C186" s="112" t="str">
        <f t="shared" si="7"/>
        <v>Demand</v>
      </c>
      <c r="D186">
        <f>$J$26</f>
        <v>2033</v>
      </c>
      <c r="E186" t="s">
        <v>3</v>
      </c>
      <c r="F186" t="str">
        <f t="shared" si="8"/>
        <v>IXDEM</v>
      </c>
      <c r="G186" s="92">
        <f>BY_Demands_Drivers!$F$36*$K26</f>
        <v>29.330453390918883</v>
      </c>
      <c r="H186" s="92">
        <f>BY_Demands_Drivers!$G$36*$K26</f>
        <v>8.8554964087270314</v>
      </c>
    </row>
    <row r="187" spans="3:8">
      <c r="C187" s="112" t="str">
        <f t="shared" si="7"/>
        <v>Demand</v>
      </c>
      <c r="D187">
        <f>$J$27</f>
        <v>2034</v>
      </c>
      <c r="E187" t="s">
        <v>3</v>
      </c>
      <c r="F187" t="str">
        <f t="shared" si="8"/>
        <v>IXDEM</v>
      </c>
      <c r="G187" s="92">
        <f>BY_Demands_Drivers!$F$36*$K27</f>
        <v>29.251886796132997</v>
      </c>
      <c r="H187" s="92">
        <f>BY_Demands_Drivers!$G$36*$K27</f>
        <v>8.8317754594222464</v>
      </c>
    </row>
    <row r="188" spans="3:8">
      <c r="C188" s="112" t="str">
        <f t="shared" si="7"/>
        <v>Demand</v>
      </c>
      <c r="D188">
        <f>$J$28</f>
        <v>2035</v>
      </c>
      <c r="E188" t="s">
        <v>3</v>
      </c>
      <c r="F188" t="str">
        <f t="shared" si="8"/>
        <v>IXDEM</v>
      </c>
      <c r="G188" s="92">
        <f>BY_Demands_Drivers!$F$36*$K28</f>
        <v>29.173320201347121</v>
      </c>
      <c r="H188" s="92">
        <f>BY_Demands_Drivers!$G$36*$K28</f>
        <v>8.8080545101174668</v>
      </c>
    </row>
    <row r="189" spans="3:8">
      <c r="C189" s="112" t="str">
        <f t="shared" si="7"/>
        <v>Demand</v>
      </c>
      <c r="D189">
        <f>$J$29</f>
        <v>2036</v>
      </c>
      <c r="E189" t="s">
        <v>3</v>
      </c>
      <c r="F189" t="str">
        <f t="shared" si="8"/>
        <v>IXDEM</v>
      </c>
      <c r="G189" s="92">
        <f>BY_Demands_Drivers!$F$36*$K29</f>
        <v>29.242657517099357</v>
      </c>
      <c r="H189" s="92">
        <f>BY_Demands_Drivers!$G$36*$K29</f>
        <v>8.8289889410466795</v>
      </c>
    </row>
    <row r="190" spans="3:8">
      <c r="C190" s="112" t="str">
        <f t="shared" si="7"/>
        <v>Demand</v>
      </c>
      <c r="D190">
        <f>$J$30</f>
        <v>2037</v>
      </c>
      <c r="E190" t="s">
        <v>3</v>
      </c>
      <c r="F190" t="str">
        <f t="shared" si="8"/>
        <v>IXDEM</v>
      </c>
      <c r="G190" s="92">
        <f>BY_Demands_Drivers!$F$36*$K30</f>
        <v>29.311994832851596</v>
      </c>
      <c r="H190" s="92">
        <f>BY_Demands_Drivers!$G$36*$K30</f>
        <v>8.8499233719758923</v>
      </c>
    </row>
    <row r="191" spans="3:8">
      <c r="C191" s="112" t="str">
        <f t="shared" si="7"/>
        <v>Demand</v>
      </c>
      <c r="D191">
        <f>$J$31</f>
        <v>2038</v>
      </c>
      <c r="E191" t="s">
        <v>3</v>
      </c>
      <c r="F191" t="str">
        <f t="shared" si="8"/>
        <v>IXDEM</v>
      </c>
      <c r="G191" s="92">
        <f>BY_Demands_Drivers!$F$36*$K31</f>
        <v>29.381332148603832</v>
      </c>
      <c r="H191" s="92">
        <f>BY_Demands_Drivers!$G$36*$K31</f>
        <v>8.8708578029051068</v>
      </c>
    </row>
    <row r="192" spans="3:8">
      <c r="C192" s="112" t="str">
        <f t="shared" si="7"/>
        <v>Demand</v>
      </c>
      <c r="D192">
        <f>$J$32</f>
        <v>2039</v>
      </c>
      <c r="E192" t="s">
        <v>3</v>
      </c>
      <c r="F192" t="str">
        <f t="shared" si="8"/>
        <v>IXDEM</v>
      </c>
      <c r="G192" s="92">
        <f>BY_Demands_Drivers!$F$36*$K32</f>
        <v>29.450669464356064</v>
      </c>
      <c r="H192" s="92">
        <f>BY_Demands_Drivers!$G$36*$K32</f>
        <v>8.8917922338343178</v>
      </c>
    </row>
    <row r="193" spans="3:8">
      <c r="C193" s="112" t="str">
        <f t="shared" si="7"/>
        <v>Demand</v>
      </c>
      <c r="D193">
        <f>$J$33</f>
        <v>2040</v>
      </c>
      <c r="E193" t="s">
        <v>3</v>
      </c>
      <c r="F193" t="str">
        <f t="shared" si="8"/>
        <v>IXDEM</v>
      </c>
      <c r="G193" s="92">
        <f>BY_Demands_Drivers!$F$36*$K33</f>
        <v>29.5200067801083</v>
      </c>
      <c r="H193" s="92">
        <f>BY_Demands_Drivers!$G$36*$K33</f>
        <v>8.9127266647635306</v>
      </c>
    </row>
    <row r="194" spans="3:8">
      <c r="C194" s="112" t="str">
        <f t="shared" si="7"/>
        <v>Demand</v>
      </c>
      <c r="D194">
        <f>$J$34</f>
        <v>2041</v>
      </c>
      <c r="E194" t="s">
        <v>3</v>
      </c>
      <c r="F194" t="str">
        <f t="shared" si="8"/>
        <v>IXDEM</v>
      </c>
      <c r="G194" s="92">
        <f>BY_Demands_Drivers!$F$36*$K34</f>
        <v>29.277339312286671</v>
      </c>
      <c r="H194" s="92">
        <f>BY_Demands_Drivers!$G$36*$K34</f>
        <v>8.8394601229488501</v>
      </c>
    </row>
    <row r="195" spans="3:8">
      <c r="C195" s="112" t="str">
        <f t="shared" si="7"/>
        <v>Demand</v>
      </c>
      <c r="D195">
        <f>$J$35</f>
        <v>2042</v>
      </c>
      <c r="E195" t="s">
        <v>3</v>
      </c>
      <c r="F195" t="str">
        <f t="shared" si="8"/>
        <v>IXDEM</v>
      </c>
      <c r="G195" s="92">
        <f>BY_Demands_Drivers!$F$36*$K35</f>
        <v>29.034671844465038</v>
      </c>
      <c r="H195" s="92">
        <f>BY_Demands_Drivers!$G$36*$K35</f>
        <v>8.7661935811341678</v>
      </c>
    </row>
    <row r="196" spans="3:8">
      <c r="C196" s="112" t="str">
        <f t="shared" ref="C196:C259" si="9">IF(SUM(G196:H196)&gt;0,"Demand","\I:")</f>
        <v>Demand</v>
      </c>
      <c r="D196">
        <f>$J$36</f>
        <v>2043</v>
      </c>
      <c r="E196" t="s">
        <v>3</v>
      </c>
      <c r="F196" t="str">
        <f t="shared" si="8"/>
        <v>IXDEM</v>
      </c>
      <c r="G196" s="92">
        <f>BY_Demands_Drivers!$F$36*$K36</f>
        <v>28.792004376643408</v>
      </c>
      <c r="H196" s="92">
        <f>BY_Demands_Drivers!$G$36*$K36</f>
        <v>8.6929270393194855</v>
      </c>
    </row>
    <row r="197" spans="3:8">
      <c r="C197" s="112" t="str">
        <f t="shared" si="9"/>
        <v>Demand</v>
      </c>
      <c r="D197">
        <f>$J$37</f>
        <v>2044</v>
      </c>
      <c r="E197" t="s">
        <v>3</v>
      </c>
      <c r="F197" t="str">
        <f t="shared" si="8"/>
        <v>IXDEM</v>
      </c>
      <c r="G197" s="92">
        <f>BY_Demands_Drivers!$F$36*$K37</f>
        <v>28.549336908821768</v>
      </c>
      <c r="H197" s="92">
        <f>BY_Demands_Drivers!$G$36*$K37</f>
        <v>8.6196604975048015</v>
      </c>
    </row>
    <row r="198" spans="3:8">
      <c r="C198" s="112" t="str">
        <f t="shared" si="9"/>
        <v>Demand</v>
      </c>
      <c r="D198">
        <f>$J$38</f>
        <v>2045</v>
      </c>
      <c r="E198" t="s">
        <v>3</v>
      </c>
      <c r="F198" t="str">
        <f t="shared" si="8"/>
        <v>IXDEM</v>
      </c>
      <c r="G198" s="92">
        <f>BY_Demands_Drivers!$F$36*$K38</f>
        <v>28.306669441000128</v>
      </c>
      <c r="H198" s="92">
        <f>BY_Demands_Drivers!$G$36*$K38</f>
        <v>8.5463939556901174</v>
      </c>
    </row>
    <row r="199" spans="3:8">
      <c r="C199" s="112" t="str">
        <f t="shared" si="9"/>
        <v>Demand</v>
      </c>
      <c r="D199">
        <f>$J$39</f>
        <v>2046</v>
      </c>
      <c r="E199" t="s">
        <v>3</v>
      </c>
      <c r="F199" t="str">
        <f t="shared" si="8"/>
        <v>IXDEM</v>
      </c>
      <c r="G199" s="92">
        <f>BY_Demands_Drivers!$F$36*$K39</f>
        <v>28.265722458087591</v>
      </c>
      <c r="H199" s="92">
        <f>BY_Demands_Drivers!$G$36*$K39</f>
        <v>8.534031178500916</v>
      </c>
    </row>
    <row r="200" spans="3:8">
      <c r="C200" s="112" t="str">
        <f t="shared" si="9"/>
        <v>Demand</v>
      </c>
      <c r="D200">
        <f>$J$40</f>
        <v>2047</v>
      </c>
      <c r="E200" t="s">
        <v>3</v>
      </c>
      <c r="F200" t="str">
        <f t="shared" si="8"/>
        <v>IXDEM</v>
      </c>
      <c r="G200" s="92">
        <f>BY_Demands_Drivers!$F$36*$K40</f>
        <v>28.224775475175051</v>
      </c>
      <c r="H200" s="92">
        <f>BY_Demands_Drivers!$G$36*$K40</f>
        <v>8.5216684013117128</v>
      </c>
    </row>
    <row r="201" spans="3:8">
      <c r="C201" s="112" t="str">
        <f t="shared" si="9"/>
        <v>Demand</v>
      </c>
      <c r="D201">
        <f>$J$41</f>
        <v>2048</v>
      </c>
      <c r="E201" t="s">
        <v>3</v>
      </c>
      <c r="F201" t="str">
        <f t="shared" si="8"/>
        <v>IXDEM</v>
      </c>
      <c r="G201" s="92">
        <f>BY_Demands_Drivers!$F$36*$K41</f>
        <v>28.183828492262506</v>
      </c>
      <c r="H201" s="92">
        <f>BY_Demands_Drivers!$G$36*$K41</f>
        <v>8.5093056241225113</v>
      </c>
    </row>
    <row r="202" spans="3:8">
      <c r="C202" s="112" t="str">
        <f t="shared" si="9"/>
        <v>Demand</v>
      </c>
      <c r="D202">
        <f>$J$42</f>
        <v>2049</v>
      </c>
      <c r="E202" t="s">
        <v>3</v>
      </c>
      <c r="F202" t="str">
        <f t="shared" si="8"/>
        <v>IXDEM</v>
      </c>
      <c r="G202" s="92">
        <f>BY_Demands_Drivers!$F$36*$K42</f>
        <v>28.142881509349973</v>
      </c>
      <c r="H202" s="92">
        <f>BY_Demands_Drivers!$G$36*$K42</f>
        <v>8.4969428469333099</v>
      </c>
    </row>
    <row r="203" spans="3:8">
      <c r="C203" s="112" t="str">
        <f t="shared" si="9"/>
        <v>Demand</v>
      </c>
      <c r="D203" s="16">
        <f>$J$43</f>
        <v>2050</v>
      </c>
      <c r="E203" s="16" t="s">
        <v>3</v>
      </c>
      <c r="F203" s="16" t="str">
        <f t="shared" si="8"/>
        <v>IXDEM</v>
      </c>
      <c r="G203" s="92">
        <f>BY_Demands_Drivers!$F$36*$K43</f>
        <v>28.101934526437439</v>
      </c>
      <c r="H203" s="92">
        <f>BY_Demands_Drivers!$G$36*$K43</f>
        <v>8.4845800697441103</v>
      </c>
    </row>
    <row r="204" spans="3:8">
      <c r="C204" s="112" t="str">
        <f t="shared" si="9"/>
        <v>\I:</v>
      </c>
      <c r="D204">
        <f>$J$4</f>
        <v>2011</v>
      </c>
      <c r="E204" t="s">
        <v>3</v>
      </c>
      <c r="F204" t="str">
        <f>BY_Demands_Drivers!$H$37</f>
        <v>IXDTF</v>
      </c>
      <c r="G204" s="92">
        <f>BY_Demands_Drivers!$F$37*$K4</f>
        <v>0</v>
      </c>
      <c r="H204" s="92">
        <f>BY_Demands_Drivers!$G$37*$K4</f>
        <v>0</v>
      </c>
    </row>
    <row r="205" spans="3:8">
      <c r="C205" s="112" t="str">
        <f t="shared" si="9"/>
        <v>\I:</v>
      </c>
      <c r="D205">
        <f>$J$5</f>
        <v>2012</v>
      </c>
      <c r="E205" t="s">
        <v>3</v>
      </c>
      <c r="F205" t="str">
        <f>$F$204</f>
        <v>IXDTF</v>
      </c>
      <c r="G205" s="92">
        <f>BY_Demands_Drivers!$F$37*$K5</f>
        <v>0</v>
      </c>
      <c r="H205" s="92">
        <f>BY_Demands_Drivers!$G$37*$K5</f>
        <v>0</v>
      </c>
    </row>
    <row r="206" spans="3:8">
      <c r="C206" s="112" t="str">
        <f t="shared" si="9"/>
        <v>\I:</v>
      </c>
      <c r="D206">
        <f>$J$6</f>
        <v>2013</v>
      </c>
      <c r="E206" t="s">
        <v>3</v>
      </c>
      <c r="F206" t="str">
        <f t="shared" ref="F206:F243" si="10">$F$204</f>
        <v>IXDTF</v>
      </c>
      <c r="G206" s="92">
        <f>BY_Demands_Drivers!$F$37*$K6</f>
        <v>0</v>
      </c>
      <c r="H206" s="92">
        <f>BY_Demands_Drivers!$G$37*$K6</f>
        <v>0</v>
      </c>
    </row>
    <row r="207" spans="3:8">
      <c r="C207" s="112" t="str">
        <f t="shared" si="9"/>
        <v>\I:</v>
      </c>
      <c r="D207">
        <f>$J$7</f>
        <v>2014</v>
      </c>
      <c r="E207" t="s">
        <v>3</v>
      </c>
      <c r="F207" t="str">
        <f t="shared" si="10"/>
        <v>IXDTF</v>
      </c>
      <c r="G207" s="92">
        <f>BY_Demands_Drivers!$F$37*$K7</f>
        <v>0</v>
      </c>
      <c r="H207" s="92">
        <f>BY_Demands_Drivers!$G$37*$K7</f>
        <v>0</v>
      </c>
    </row>
    <row r="208" spans="3:8">
      <c r="C208" s="112" t="str">
        <f t="shared" si="9"/>
        <v>Demand</v>
      </c>
      <c r="D208">
        <f>$J$8</f>
        <v>2015</v>
      </c>
      <c r="E208" t="s">
        <v>3</v>
      </c>
      <c r="F208" t="str">
        <f t="shared" si="10"/>
        <v>IXDTF</v>
      </c>
      <c r="G208" s="92">
        <f>BY_Demands_Drivers!$F$37*$K8</f>
        <v>0.37848425872148977</v>
      </c>
      <c r="H208" s="92">
        <f>BY_Demands_Drivers!$G$37*$K8</f>
        <v>0.11427255996341311</v>
      </c>
    </row>
    <row r="209" spans="3:8">
      <c r="C209" s="112" t="str">
        <f t="shared" si="9"/>
        <v>Demand</v>
      </c>
      <c r="D209">
        <f>$J$9</f>
        <v>2016</v>
      </c>
      <c r="E209" t="s">
        <v>3</v>
      </c>
      <c r="F209" t="str">
        <f t="shared" si="10"/>
        <v>IXDTF</v>
      </c>
      <c r="G209" s="92">
        <f>BY_Demands_Drivers!$F$37*$K9</f>
        <v>0.38681247420962667</v>
      </c>
      <c r="H209" s="92">
        <f>BY_Demands_Drivers!$G$37*$K9</f>
        <v>0.11678702782258149</v>
      </c>
    </row>
    <row r="210" spans="3:8">
      <c r="C210" s="112" t="str">
        <f t="shared" si="9"/>
        <v>Demand</v>
      </c>
      <c r="D210">
        <f>$J$10</f>
        <v>2017</v>
      </c>
      <c r="E210" t="s">
        <v>3</v>
      </c>
      <c r="F210" t="str">
        <f t="shared" si="10"/>
        <v>IXDTF</v>
      </c>
      <c r="G210" s="92">
        <f>BY_Demands_Drivers!$F$37*$K10</f>
        <v>0.39514068969776367</v>
      </c>
      <c r="H210" s="92">
        <f>BY_Demands_Drivers!$G$37*$K10</f>
        <v>0.11930149568174989</v>
      </c>
    </row>
    <row r="211" spans="3:8">
      <c r="C211" s="112" t="str">
        <f t="shared" si="9"/>
        <v>Demand</v>
      </c>
      <c r="D211">
        <f>$J$11</f>
        <v>2018</v>
      </c>
      <c r="E211" t="s">
        <v>3</v>
      </c>
      <c r="F211" t="str">
        <f t="shared" si="10"/>
        <v>IXDTF</v>
      </c>
      <c r="G211" s="92">
        <f>BY_Demands_Drivers!$F$37*$K11</f>
        <v>0.40346890518590062</v>
      </c>
      <c r="H211" s="92">
        <f>BY_Demands_Drivers!$G$37*$K11</f>
        <v>0.12181596354091825</v>
      </c>
    </row>
    <row r="212" spans="3:8">
      <c r="C212" s="112" t="str">
        <f t="shared" si="9"/>
        <v>Demand</v>
      </c>
      <c r="D212">
        <f>$J$12</f>
        <v>2019</v>
      </c>
      <c r="E212" t="s">
        <v>3</v>
      </c>
      <c r="F212" t="str">
        <f t="shared" si="10"/>
        <v>IXDTF</v>
      </c>
      <c r="G212" s="92">
        <f>BY_Demands_Drivers!$F$37*$K12</f>
        <v>0.4059726570392489</v>
      </c>
      <c r="H212" s="92">
        <f>BY_Demands_Drivers!$G$37*$K12</f>
        <v>0.12257190022045605</v>
      </c>
    </row>
    <row r="213" spans="3:8">
      <c r="C213" s="112" t="str">
        <f t="shared" si="9"/>
        <v>Demand</v>
      </c>
      <c r="D213">
        <f>$J$13</f>
        <v>2020</v>
      </c>
      <c r="E213" t="s">
        <v>3</v>
      </c>
      <c r="F213" t="str">
        <f t="shared" si="10"/>
        <v>IXDTF</v>
      </c>
      <c r="G213" s="92">
        <f>BY_Demands_Drivers!$F$37*$K13</f>
        <v>0.40597991728643995</v>
      </c>
      <c r="H213" s="92">
        <f>BY_Demands_Drivers!$G$37*$K13</f>
        <v>0.12257409224565491</v>
      </c>
    </row>
    <row r="214" spans="3:8">
      <c r="C214" s="112" t="str">
        <f t="shared" si="9"/>
        <v>Demand</v>
      </c>
      <c r="D214">
        <f>$J$14</f>
        <v>2021</v>
      </c>
      <c r="E214" t="s">
        <v>3</v>
      </c>
      <c r="F214" t="str">
        <f t="shared" si="10"/>
        <v>IXDTF</v>
      </c>
      <c r="G214" s="92">
        <f>BY_Demands_Drivers!$F$37*$K14</f>
        <v>0.40941195643891981</v>
      </c>
      <c r="H214" s="92">
        <f>BY_Demands_Drivers!$G$37*$K14</f>
        <v>0.12361029887991055</v>
      </c>
    </row>
    <row r="215" spans="3:8">
      <c r="C215" s="112" t="str">
        <f t="shared" si="9"/>
        <v>Demand</v>
      </c>
      <c r="D215">
        <f>$J$15</f>
        <v>2022</v>
      </c>
      <c r="E215" t="s">
        <v>3</v>
      </c>
      <c r="F215" t="str">
        <f t="shared" si="10"/>
        <v>IXDTF</v>
      </c>
      <c r="G215" s="92">
        <f>BY_Demands_Drivers!$F$37*$K15</f>
        <v>0.41284399559139973</v>
      </c>
      <c r="H215" s="92">
        <f>BY_Demands_Drivers!$G$37*$K15</f>
        <v>0.12464650551416621</v>
      </c>
    </row>
    <row r="216" spans="3:8">
      <c r="C216" s="112" t="str">
        <f t="shared" si="9"/>
        <v>Demand</v>
      </c>
      <c r="D216">
        <f>$J$16</f>
        <v>2023</v>
      </c>
      <c r="E216" t="s">
        <v>3</v>
      </c>
      <c r="F216" t="str">
        <f t="shared" si="10"/>
        <v>IXDTF</v>
      </c>
      <c r="G216" s="92">
        <f>BY_Demands_Drivers!$F$37*$K16</f>
        <v>0.41627603474387959</v>
      </c>
      <c r="H216" s="92">
        <f>BY_Demands_Drivers!$G$37*$K16</f>
        <v>0.12568271214842186</v>
      </c>
    </row>
    <row r="217" spans="3:8">
      <c r="C217" s="112" t="str">
        <f t="shared" si="9"/>
        <v>Demand</v>
      </c>
      <c r="D217">
        <f>$J$17</f>
        <v>2024</v>
      </c>
      <c r="E217" t="s">
        <v>3</v>
      </c>
      <c r="F217" t="str">
        <f t="shared" si="10"/>
        <v>IXDTF</v>
      </c>
      <c r="G217" s="92">
        <f>BY_Demands_Drivers!$F$37*$K17</f>
        <v>0.41970807389635933</v>
      </c>
      <c r="H217" s="92">
        <f>BY_Demands_Drivers!$G$37*$K17</f>
        <v>0.12671891878267746</v>
      </c>
    </row>
    <row r="218" spans="3:8">
      <c r="C218" s="112" t="str">
        <f t="shared" si="9"/>
        <v>Demand</v>
      </c>
      <c r="D218">
        <f>$J$18</f>
        <v>2025</v>
      </c>
      <c r="E218" t="s">
        <v>3</v>
      </c>
      <c r="F218" t="str">
        <f t="shared" si="10"/>
        <v>IXDTF</v>
      </c>
      <c r="G218" s="92">
        <f>BY_Demands_Drivers!$F$37*$K18</f>
        <v>0.42314011304883919</v>
      </c>
      <c r="H218" s="92">
        <f>BY_Demands_Drivers!$G$37*$K18</f>
        <v>0.1277551254169331</v>
      </c>
    </row>
    <row r="219" spans="3:8">
      <c r="C219" s="112" t="str">
        <f t="shared" si="9"/>
        <v>Demand</v>
      </c>
      <c r="D219">
        <f>$J$19</f>
        <v>2026</v>
      </c>
      <c r="E219" t="s">
        <v>3</v>
      </c>
      <c r="F219" t="str">
        <f t="shared" si="10"/>
        <v>IXDTF</v>
      </c>
      <c r="G219" s="92">
        <f>BY_Demands_Drivers!$F$37*$K19</f>
        <v>0.42154183489083707</v>
      </c>
      <c r="H219" s="92">
        <f>BY_Demands_Drivers!$G$37*$K19</f>
        <v>0.12727257077314036</v>
      </c>
    </row>
    <row r="220" spans="3:8">
      <c r="C220" s="112" t="str">
        <f t="shared" si="9"/>
        <v>Demand</v>
      </c>
      <c r="D220">
        <f>$J$20</f>
        <v>2027</v>
      </c>
      <c r="E220" t="s">
        <v>3</v>
      </c>
      <c r="F220" t="str">
        <f t="shared" si="10"/>
        <v>IXDTF</v>
      </c>
      <c r="G220" s="92">
        <f>BY_Demands_Drivers!$F$37*$K20</f>
        <v>0.4199435567328349</v>
      </c>
      <c r="H220" s="92">
        <f>BY_Demands_Drivers!$G$37*$K20</f>
        <v>0.12679001612934759</v>
      </c>
    </row>
    <row r="221" spans="3:8">
      <c r="C221" s="112" t="str">
        <f t="shared" si="9"/>
        <v>Demand</v>
      </c>
      <c r="D221">
        <f>$J$21</f>
        <v>2028</v>
      </c>
      <c r="E221" t="s">
        <v>3</v>
      </c>
      <c r="F221" t="str">
        <f t="shared" si="10"/>
        <v>IXDTF</v>
      </c>
      <c r="G221" s="92">
        <f>BY_Demands_Drivers!$F$37*$K21</f>
        <v>0.41834527857483267</v>
      </c>
      <c r="H221" s="92">
        <f>BY_Demands_Drivers!$G$37*$K21</f>
        <v>0.1263074614855548</v>
      </c>
    </row>
    <row r="222" spans="3:8">
      <c r="C222" s="112" t="str">
        <f t="shared" si="9"/>
        <v>Demand</v>
      </c>
      <c r="D222">
        <f>$J$22</f>
        <v>2029</v>
      </c>
      <c r="E222" t="s">
        <v>3</v>
      </c>
      <c r="F222" t="str">
        <f t="shared" si="10"/>
        <v>IXDTF</v>
      </c>
      <c r="G222" s="92">
        <f>BY_Demands_Drivers!$F$37*$K22</f>
        <v>0.41674700041683038</v>
      </c>
      <c r="H222" s="92">
        <f>BY_Demands_Drivers!$G$37*$K22</f>
        <v>0.12582490684176201</v>
      </c>
    </row>
    <row r="223" spans="3:8">
      <c r="C223" s="112" t="str">
        <f t="shared" si="9"/>
        <v>Demand</v>
      </c>
      <c r="D223">
        <f>$J$23</f>
        <v>2030</v>
      </c>
      <c r="E223" t="s">
        <v>3</v>
      </c>
      <c r="F223" t="str">
        <f t="shared" si="10"/>
        <v>IXDTF</v>
      </c>
      <c r="G223" s="92">
        <f>BY_Demands_Drivers!$F$37*$K23</f>
        <v>0.4151487222588281</v>
      </c>
      <c r="H223" s="92">
        <f>BY_Demands_Drivers!$G$37*$K23</f>
        <v>0.12534235219796921</v>
      </c>
    </row>
    <row r="224" spans="3:8">
      <c r="C224" s="112" t="str">
        <f t="shared" si="9"/>
        <v>Demand</v>
      </c>
      <c r="D224">
        <f>$J$24</f>
        <v>2031</v>
      </c>
      <c r="E224" t="s">
        <v>3</v>
      </c>
      <c r="F224" t="str">
        <f t="shared" si="10"/>
        <v>IXDTF</v>
      </c>
      <c r="G224" s="92">
        <f>BY_Demands_Drivers!$F$37*$K24</f>
        <v>0.41404554115697073</v>
      </c>
      <c r="H224" s="92">
        <f>BY_Demands_Drivers!$G$37*$K24</f>
        <v>0.12500927803251161</v>
      </c>
    </row>
    <row r="225" spans="3:8">
      <c r="C225" s="112" t="str">
        <f t="shared" si="9"/>
        <v>Demand</v>
      </c>
      <c r="D225">
        <f>$J$25</f>
        <v>2032</v>
      </c>
      <c r="E225" t="s">
        <v>3</v>
      </c>
      <c r="F225" t="str">
        <f t="shared" si="10"/>
        <v>IXDTF</v>
      </c>
      <c r="G225" s="92">
        <f>BY_Demands_Drivers!$F$37*$K25</f>
        <v>0.41294236005511337</v>
      </c>
      <c r="H225" s="92">
        <f>BY_Demands_Drivers!$G$37*$K25</f>
        <v>0.124676203867054</v>
      </c>
    </row>
    <row r="226" spans="3:8">
      <c r="C226" s="112" t="str">
        <f t="shared" si="9"/>
        <v>Demand</v>
      </c>
      <c r="D226">
        <f>$J$26</f>
        <v>2033</v>
      </c>
      <c r="E226" t="s">
        <v>3</v>
      </c>
      <c r="F226" t="str">
        <f t="shared" si="10"/>
        <v>IXDTF</v>
      </c>
      <c r="G226" s="92">
        <f>BY_Demands_Drivers!$F$37*$K26</f>
        <v>0.41183917895325595</v>
      </c>
      <c r="H226" s="92">
        <f>BY_Demands_Drivers!$G$37*$K26</f>
        <v>0.12434312970159639</v>
      </c>
    </row>
    <row r="227" spans="3:8">
      <c r="C227" s="112" t="str">
        <f t="shared" si="9"/>
        <v>Demand</v>
      </c>
      <c r="D227">
        <f>$J$27</f>
        <v>2034</v>
      </c>
      <c r="E227" t="s">
        <v>3</v>
      </c>
      <c r="F227" t="str">
        <f t="shared" si="10"/>
        <v>IXDTF</v>
      </c>
      <c r="G227" s="92">
        <f>BY_Demands_Drivers!$F$37*$K27</f>
        <v>0.41073599785139853</v>
      </c>
      <c r="H227" s="92">
        <f>BY_Demands_Drivers!$G$37*$K27</f>
        <v>0.12401005553613877</v>
      </c>
    </row>
    <row r="228" spans="3:8">
      <c r="C228" s="112" t="str">
        <f t="shared" si="9"/>
        <v>Demand</v>
      </c>
      <c r="D228">
        <f>$J$28</f>
        <v>2035</v>
      </c>
      <c r="E228" t="s">
        <v>3</v>
      </c>
      <c r="F228" t="str">
        <f t="shared" si="10"/>
        <v>IXDTF</v>
      </c>
      <c r="G228" s="92">
        <f>BY_Demands_Drivers!$F$37*$K28</f>
        <v>0.40963281674954122</v>
      </c>
      <c r="H228" s="92">
        <f>BY_Demands_Drivers!$G$37*$K28</f>
        <v>0.12367698137068117</v>
      </c>
    </row>
    <row r="229" spans="3:8">
      <c r="C229" s="112" t="str">
        <f t="shared" si="9"/>
        <v>Demand</v>
      </c>
      <c r="D229">
        <f>$J$29</f>
        <v>2036</v>
      </c>
      <c r="E229" t="s">
        <v>3</v>
      </c>
      <c r="F229" t="str">
        <f t="shared" si="10"/>
        <v>IXDTF</v>
      </c>
      <c r="G229" s="92">
        <f>BY_Demands_Drivers!$F$37*$K29</f>
        <v>0.41060640630881701</v>
      </c>
      <c r="H229" s="92">
        <f>BY_Demands_Drivers!$G$37*$K29</f>
        <v>0.1239709290547088</v>
      </c>
    </row>
    <row r="230" spans="3:8">
      <c r="C230" s="112" t="str">
        <f t="shared" si="9"/>
        <v>Demand</v>
      </c>
      <c r="D230">
        <f>$J$30</f>
        <v>2037</v>
      </c>
      <c r="E230" t="s">
        <v>3</v>
      </c>
      <c r="F230" t="str">
        <f t="shared" si="10"/>
        <v>IXDTF</v>
      </c>
      <c r="G230" s="92">
        <f>BY_Demands_Drivers!$F$37*$K30</f>
        <v>0.4115799958680928</v>
      </c>
      <c r="H230" s="92">
        <f>BY_Demands_Drivers!$G$37*$K30</f>
        <v>0.12426487673873643</v>
      </c>
    </row>
    <row r="231" spans="3:8">
      <c r="C231" s="112" t="str">
        <f t="shared" si="9"/>
        <v>Demand</v>
      </c>
      <c r="D231">
        <f>$J$31</f>
        <v>2038</v>
      </c>
      <c r="E231" t="s">
        <v>3</v>
      </c>
      <c r="F231" t="str">
        <f t="shared" si="10"/>
        <v>IXDTF</v>
      </c>
      <c r="G231" s="92">
        <f>BY_Demands_Drivers!$F$37*$K31</f>
        <v>0.41255358542736859</v>
      </c>
      <c r="H231" s="92">
        <f>BY_Demands_Drivers!$G$37*$K31</f>
        <v>0.12455882442276406</v>
      </c>
    </row>
    <row r="232" spans="3:8">
      <c r="C232" s="112" t="str">
        <f t="shared" si="9"/>
        <v>Demand</v>
      </c>
      <c r="D232">
        <f>$J$32</f>
        <v>2039</v>
      </c>
      <c r="E232" t="s">
        <v>3</v>
      </c>
      <c r="F232" t="str">
        <f t="shared" si="10"/>
        <v>IXDTF</v>
      </c>
      <c r="G232" s="92">
        <f>BY_Demands_Drivers!$F$37*$K32</f>
        <v>0.41352717498664426</v>
      </c>
      <c r="H232" s="92">
        <f>BY_Demands_Drivers!$G$37*$K32</f>
        <v>0.12485277210679167</v>
      </c>
    </row>
    <row r="233" spans="3:8">
      <c r="C233" s="112" t="str">
        <f t="shared" si="9"/>
        <v>Demand</v>
      </c>
      <c r="D233">
        <f>$J$33</f>
        <v>2040</v>
      </c>
      <c r="E233" t="s">
        <v>3</v>
      </c>
      <c r="F233" t="str">
        <f t="shared" si="10"/>
        <v>IXDTF</v>
      </c>
      <c r="G233" s="92">
        <f>BY_Demands_Drivers!$F$37*$K33</f>
        <v>0.41450076454592011</v>
      </c>
      <c r="H233" s="92">
        <f>BY_Demands_Drivers!$G$37*$K33</f>
        <v>0.12514671979081929</v>
      </c>
    </row>
    <row r="234" spans="3:8">
      <c r="C234" s="112" t="str">
        <f t="shared" si="9"/>
        <v>Demand</v>
      </c>
      <c r="D234">
        <f>$J$34</f>
        <v>2041</v>
      </c>
      <c r="E234" t="s">
        <v>3</v>
      </c>
      <c r="F234" t="str">
        <f t="shared" si="10"/>
        <v>IXDTF</v>
      </c>
      <c r="G234" s="92">
        <f>BY_Demands_Drivers!$F$37*$K34</f>
        <v>0.41109338555404717</v>
      </c>
      <c r="H234" s="92">
        <f>BY_Demands_Drivers!$G$37*$K34</f>
        <v>0.12411795859086304</v>
      </c>
    </row>
    <row r="235" spans="3:8">
      <c r="C235" s="112" t="str">
        <f t="shared" si="9"/>
        <v>Demand</v>
      </c>
      <c r="D235">
        <f>$J$35</f>
        <v>2042</v>
      </c>
      <c r="E235" t="s">
        <v>3</v>
      </c>
      <c r="F235" t="str">
        <f t="shared" si="10"/>
        <v>IXDTF</v>
      </c>
      <c r="G235" s="92">
        <f>BY_Demands_Drivers!$F$37*$K35</f>
        <v>0.40768600656217413</v>
      </c>
      <c r="H235" s="92">
        <f>BY_Demands_Drivers!$G$37*$K35</f>
        <v>0.12308919739090676</v>
      </c>
    </row>
    <row r="236" spans="3:8">
      <c r="C236" s="112" t="str">
        <f t="shared" si="9"/>
        <v>Demand</v>
      </c>
      <c r="D236">
        <f>$J$36</f>
        <v>2043</v>
      </c>
      <c r="E236" t="s">
        <v>3</v>
      </c>
      <c r="F236" t="str">
        <f t="shared" si="10"/>
        <v>IXDTF</v>
      </c>
      <c r="G236" s="92">
        <f>BY_Demands_Drivers!$F$37*$K36</f>
        <v>0.4042786275703012</v>
      </c>
      <c r="H236" s="92">
        <f>BY_Demands_Drivers!$G$37*$K36</f>
        <v>0.1220604361909505</v>
      </c>
    </row>
    <row r="237" spans="3:8">
      <c r="C237" s="112" t="str">
        <f t="shared" si="9"/>
        <v>Demand</v>
      </c>
      <c r="D237">
        <f>$J$37</f>
        <v>2044</v>
      </c>
      <c r="E237" t="s">
        <v>3</v>
      </c>
      <c r="F237" t="str">
        <f t="shared" si="10"/>
        <v>IXDTF</v>
      </c>
      <c r="G237" s="92">
        <f>BY_Demands_Drivers!$F$37*$K37</f>
        <v>0.4008712485784281</v>
      </c>
      <c r="H237" s="92">
        <f>BY_Demands_Drivers!$G$37*$K37</f>
        <v>0.1210316749909942</v>
      </c>
    </row>
    <row r="238" spans="3:8">
      <c r="C238" s="112" t="str">
        <f t="shared" si="9"/>
        <v>Demand</v>
      </c>
      <c r="D238">
        <f>$J$38</f>
        <v>2045</v>
      </c>
      <c r="E238" t="s">
        <v>3</v>
      </c>
      <c r="F238" t="str">
        <f t="shared" si="10"/>
        <v>IXDTF</v>
      </c>
      <c r="G238" s="92">
        <f>BY_Demands_Drivers!$F$37*$K38</f>
        <v>0.397463869586555</v>
      </c>
      <c r="H238" s="92">
        <f>BY_Demands_Drivers!$G$37*$K38</f>
        <v>0.12000291379103789</v>
      </c>
    </row>
    <row r="239" spans="3:8">
      <c r="C239" s="112" t="str">
        <f t="shared" si="9"/>
        <v>Demand</v>
      </c>
      <c r="D239">
        <f>$J$39</f>
        <v>2046</v>
      </c>
      <c r="E239" t="s">
        <v>3</v>
      </c>
      <c r="F239" t="str">
        <f t="shared" si="10"/>
        <v>IXDTF</v>
      </c>
      <c r="G239" s="92">
        <f>BY_Demands_Drivers!$F$37*$K39</f>
        <v>0.39688891864397829</v>
      </c>
      <c r="H239" s="92">
        <f>BY_Demands_Drivers!$G$37*$K39</f>
        <v>0.11982932370228874</v>
      </c>
    </row>
    <row r="240" spans="3:8">
      <c r="C240" s="112" t="str">
        <f t="shared" si="9"/>
        <v>Demand</v>
      </c>
      <c r="D240">
        <f>$J$40</f>
        <v>2047</v>
      </c>
      <c r="E240" t="s">
        <v>3</v>
      </c>
      <c r="F240" t="str">
        <f t="shared" si="10"/>
        <v>IXDTF</v>
      </c>
      <c r="G240" s="92">
        <f>BY_Demands_Drivers!$F$37*$K40</f>
        <v>0.39631396770140148</v>
      </c>
      <c r="H240" s="92">
        <f>BY_Demands_Drivers!$G$37*$K40</f>
        <v>0.11965573361353957</v>
      </c>
    </row>
    <row r="241" spans="3:8">
      <c r="C241" s="112" t="str">
        <f t="shared" si="9"/>
        <v>Demand</v>
      </c>
      <c r="D241">
        <f>$J$41</f>
        <v>2048</v>
      </c>
      <c r="E241" t="s">
        <v>3</v>
      </c>
      <c r="F241" t="str">
        <f t="shared" si="10"/>
        <v>IXDTF</v>
      </c>
      <c r="G241" s="92">
        <f>BY_Demands_Drivers!$F$37*$K41</f>
        <v>0.39573901675882461</v>
      </c>
      <c r="H241" s="92">
        <f>BY_Demands_Drivers!$G$37*$K41</f>
        <v>0.11948214352479039</v>
      </c>
    </row>
    <row r="242" spans="3:8">
      <c r="C242" s="112" t="str">
        <f t="shared" si="9"/>
        <v>Demand</v>
      </c>
      <c r="D242">
        <f>$J$42</f>
        <v>2049</v>
      </c>
      <c r="E242" t="s">
        <v>3</v>
      </c>
      <c r="F242" t="str">
        <f t="shared" si="10"/>
        <v>IXDTF</v>
      </c>
      <c r="G242" s="92">
        <f>BY_Demands_Drivers!$F$37*$K42</f>
        <v>0.39516406581624791</v>
      </c>
      <c r="H242" s="92">
        <f>BY_Demands_Drivers!$G$37*$K42</f>
        <v>0.11930855343604123</v>
      </c>
    </row>
    <row r="243" spans="3:8">
      <c r="C243" s="112" t="str">
        <f t="shared" si="9"/>
        <v>Demand</v>
      </c>
      <c r="D243" s="16">
        <f>$J$43</f>
        <v>2050</v>
      </c>
      <c r="E243" s="16" t="s">
        <v>3</v>
      </c>
      <c r="F243" t="str">
        <f t="shared" si="10"/>
        <v>IXDTF</v>
      </c>
      <c r="G243" s="92">
        <f>BY_Demands_Drivers!$F$37*$K43</f>
        <v>0.39458911487367127</v>
      </c>
      <c r="H243" s="92">
        <f>BY_Demands_Drivers!$G$37*$K43</f>
        <v>0.11913496334729211</v>
      </c>
    </row>
    <row r="244" spans="3:8">
      <c r="C244" s="112" t="str">
        <f t="shared" si="9"/>
        <v>\I:</v>
      </c>
      <c r="D244">
        <f>$J$4</f>
        <v>2011</v>
      </c>
      <c r="E244" t="s">
        <v>3</v>
      </c>
      <c r="F244" s="18" t="str">
        <f>BY_Demands_Drivers!$H$38</f>
        <v>IXDFL</v>
      </c>
      <c r="G244" s="92">
        <f>BY_Demands_Drivers!$F$38*$K4</f>
        <v>0</v>
      </c>
      <c r="H244" s="92">
        <f>BY_Demands_Drivers!$G$38*$K4</f>
        <v>0</v>
      </c>
    </row>
    <row r="245" spans="3:8">
      <c r="C245" s="112" t="str">
        <f t="shared" si="9"/>
        <v>\I:</v>
      </c>
      <c r="D245">
        <f>$J$5</f>
        <v>2012</v>
      </c>
      <c r="E245" t="s">
        <v>3</v>
      </c>
      <c r="F245" s="17" t="str">
        <f>$F$244</f>
        <v>IXDFL</v>
      </c>
      <c r="G245" s="92">
        <f>BY_Demands_Drivers!$F$38*$K5</f>
        <v>0</v>
      </c>
      <c r="H245" s="92">
        <f>BY_Demands_Drivers!$G$38*$K5</f>
        <v>0</v>
      </c>
    </row>
    <row r="246" spans="3:8">
      <c r="C246" s="112" t="str">
        <f t="shared" si="9"/>
        <v>\I:</v>
      </c>
      <c r="D246">
        <f>$J$6</f>
        <v>2013</v>
      </c>
      <c r="E246" t="s">
        <v>3</v>
      </c>
      <c r="F246" s="17" t="str">
        <f t="shared" ref="F246:F283" si="11">$F$244</f>
        <v>IXDFL</v>
      </c>
      <c r="G246" s="92">
        <f>BY_Demands_Drivers!$F$38*$K6</f>
        <v>0</v>
      </c>
      <c r="H246" s="92">
        <f>BY_Demands_Drivers!$G$38*$K6</f>
        <v>0</v>
      </c>
    </row>
    <row r="247" spans="3:8">
      <c r="C247" s="112" t="str">
        <f t="shared" si="9"/>
        <v>\I:</v>
      </c>
      <c r="D247">
        <f>$J$7</f>
        <v>2014</v>
      </c>
      <c r="E247" t="s">
        <v>3</v>
      </c>
      <c r="F247" s="17" t="str">
        <f t="shared" si="11"/>
        <v>IXDFL</v>
      </c>
      <c r="G247" s="92">
        <f>BY_Demands_Drivers!$F$38*$K7</f>
        <v>0</v>
      </c>
      <c r="H247" s="92">
        <f>BY_Demands_Drivers!$G$38*$K7</f>
        <v>0</v>
      </c>
    </row>
    <row r="248" spans="3:8">
      <c r="C248" s="112" t="str">
        <f t="shared" si="9"/>
        <v>\I:</v>
      </c>
      <c r="D248">
        <f>$J$8</f>
        <v>2015</v>
      </c>
      <c r="E248" t="s">
        <v>3</v>
      </c>
      <c r="F248" s="17" t="str">
        <f t="shared" si="11"/>
        <v>IXDFL</v>
      </c>
      <c r="G248" s="92">
        <f>BY_Demands_Drivers!$F$38*$K8</f>
        <v>0</v>
      </c>
      <c r="H248" s="92">
        <f>BY_Demands_Drivers!$G$38*$K8</f>
        <v>0</v>
      </c>
    </row>
    <row r="249" spans="3:8">
      <c r="C249" s="112" t="str">
        <f t="shared" si="9"/>
        <v>\I:</v>
      </c>
      <c r="D249">
        <f>$J$9</f>
        <v>2016</v>
      </c>
      <c r="E249" t="s">
        <v>3</v>
      </c>
      <c r="F249" s="17" t="str">
        <f t="shared" si="11"/>
        <v>IXDFL</v>
      </c>
      <c r="G249" s="92">
        <f>BY_Demands_Drivers!$F$38*$K9</f>
        <v>0</v>
      </c>
      <c r="H249" s="92">
        <f>BY_Demands_Drivers!$G$38*$K9</f>
        <v>0</v>
      </c>
    </row>
    <row r="250" spans="3:8">
      <c r="C250" s="112" t="str">
        <f t="shared" si="9"/>
        <v>\I:</v>
      </c>
      <c r="D250">
        <f>$J$10</f>
        <v>2017</v>
      </c>
      <c r="E250" t="s">
        <v>3</v>
      </c>
      <c r="F250" s="17" t="str">
        <f t="shared" si="11"/>
        <v>IXDFL</v>
      </c>
      <c r="G250" s="92">
        <f>BY_Demands_Drivers!$F$38*$K10</f>
        <v>0</v>
      </c>
      <c r="H250" s="92">
        <f>BY_Demands_Drivers!$G$38*$K10</f>
        <v>0</v>
      </c>
    </row>
    <row r="251" spans="3:8">
      <c r="C251" s="112" t="str">
        <f t="shared" si="9"/>
        <v>\I:</v>
      </c>
      <c r="D251">
        <f>$J$11</f>
        <v>2018</v>
      </c>
      <c r="E251" t="s">
        <v>3</v>
      </c>
      <c r="F251" s="17" t="str">
        <f t="shared" si="11"/>
        <v>IXDFL</v>
      </c>
      <c r="G251" s="92">
        <f>BY_Demands_Drivers!$F$38*$K11</f>
        <v>0</v>
      </c>
      <c r="H251" s="92">
        <f>BY_Demands_Drivers!$G$38*$K11</f>
        <v>0</v>
      </c>
    </row>
    <row r="252" spans="3:8">
      <c r="C252" s="112" t="str">
        <f t="shared" si="9"/>
        <v>\I:</v>
      </c>
      <c r="D252">
        <f>$J$12</f>
        <v>2019</v>
      </c>
      <c r="E252" t="s">
        <v>3</v>
      </c>
      <c r="F252" s="17" t="str">
        <f t="shared" si="11"/>
        <v>IXDFL</v>
      </c>
      <c r="G252" s="92">
        <f>BY_Demands_Drivers!$F$38*$K12</f>
        <v>0</v>
      </c>
      <c r="H252" s="92">
        <f>BY_Demands_Drivers!$G$38*$K12</f>
        <v>0</v>
      </c>
    </row>
    <row r="253" spans="3:8">
      <c r="C253" s="112" t="str">
        <f t="shared" si="9"/>
        <v>\I:</v>
      </c>
      <c r="D253">
        <f>$J$13</f>
        <v>2020</v>
      </c>
      <c r="E253" t="s">
        <v>3</v>
      </c>
      <c r="F253" s="17" t="str">
        <f t="shared" si="11"/>
        <v>IXDFL</v>
      </c>
      <c r="G253" s="92">
        <f>BY_Demands_Drivers!$F$38*$K13</f>
        <v>0</v>
      </c>
      <c r="H253" s="92">
        <f>BY_Demands_Drivers!$G$38*$K13</f>
        <v>0</v>
      </c>
    </row>
    <row r="254" spans="3:8">
      <c r="C254" s="112" t="str">
        <f t="shared" si="9"/>
        <v>\I:</v>
      </c>
      <c r="D254">
        <f>$J$14</f>
        <v>2021</v>
      </c>
      <c r="E254" t="s">
        <v>3</v>
      </c>
      <c r="F254" s="17" t="str">
        <f t="shared" si="11"/>
        <v>IXDFL</v>
      </c>
      <c r="G254" s="92">
        <f>BY_Demands_Drivers!$F$38*$K14</f>
        <v>0</v>
      </c>
      <c r="H254" s="92">
        <f>BY_Demands_Drivers!$G$38*$K14</f>
        <v>0</v>
      </c>
    </row>
    <row r="255" spans="3:8">
      <c r="C255" s="112" t="str">
        <f t="shared" si="9"/>
        <v>\I:</v>
      </c>
      <c r="D255">
        <f>$J$15</f>
        <v>2022</v>
      </c>
      <c r="E255" t="s">
        <v>3</v>
      </c>
      <c r="F255" s="17" t="str">
        <f t="shared" si="11"/>
        <v>IXDFL</v>
      </c>
      <c r="G255" s="92">
        <f>BY_Demands_Drivers!$F$38*$K15</f>
        <v>0</v>
      </c>
      <c r="H255" s="92">
        <f>BY_Demands_Drivers!$G$38*$K15</f>
        <v>0</v>
      </c>
    </row>
    <row r="256" spans="3:8">
      <c r="C256" s="112" t="str">
        <f t="shared" si="9"/>
        <v>\I:</v>
      </c>
      <c r="D256">
        <f>$J$16</f>
        <v>2023</v>
      </c>
      <c r="E256" t="s">
        <v>3</v>
      </c>
      <c r="F256" s="17" t="str">
        <f t="shared" si="11"/>
        <v>IXDFL</v>
      </c>
      <c r="G256" s="92">
        <f>BY_Demands_Drivers!$F$38*$K16</f>
        <v>0</v>
      </c>
      <c r="H256" s="92">
        <f>BY_Demands_Drivers!$G$38*$K16</f>
        <v>0</v>
      </c>
    </row>
    <row r="257" spans="3:8">
      <c r="C257" s="112" t="str">
        <f t="shared" si="9"/>
        <v>\I:</v>
      </c>
      <c r="D257">
        <f>$J$17</f>
        <v>2024</v>
      </c>
      <c r="E257" t="s">
        <v>3</v>
      </c>
      <c r="F257" s="17" t="str">
        <f t="shared" si="11"/>
        <v>IXDFL</v>
      </c>
      <c r="G257" s="92">
        <f>BY_Demands_Drivers!$F$38*$K17</f>
        <v>0</v>
      </c>
      <c r="H257" s="92">
        <f>BY_Demands_Drivers!$G$38*$K17</f>
        <v>0</v>
      </c>
    </row>
    <row r="258" spans="3:8">
      <c r="C258" s="112" t="str">
        <f t="shared" si="9"/>
        <v>\I:</v>
      </c>
      <c r="D258">
        <f>$J$18</f>
        <v>2025</v>
      </c>
      <c r="E258" t="s">
        <v>3</v>
      </c>
      <c r="F258" s="17" t="str">
        <f t="shared" si="11"/>
        <v>IXDFL</v>
      </c>
      <c r="G258" s="92">
        <f>BY_Demands_Drivers!$F$38*$K18</f>
        <v>0</v>
      </c>
      <c r="H258" s="92">
        <f>BY_Demands_Drivers!$G$38*$K18</f>
        <v>0</v>
      </c>
    </row>
    <row r="259" spans="3:8">
      <c r="C259" s="112" t="str">
        <f t="shared" si="9"/>
        <v>\I:</v>
      </c>
      <c r="D259">
        <f>$J$19</f>
        <v>2026</v>
      </c>
      <c r="E259" t="s">
        <v>3</v>
      </c>
      <c r="F259" s="17" t="str">
        <f t="shared" si="11"/>
        <v>IXDFL</v>
      </c>
      <c r="G259" s="92">
        <f>BY_Demands_Drivers!$F$38*$K19</f>
        <v>0</v>
      </c>
      <c r="H259" s="92">
        <f>BY_Demands_Drivers!$G$38*$K19</f>
        <v>0</v>
      </c>
    </row>
    <row r="260" spans="3:8">
      <c r="C260" s="112" t="str">
        <f t="shared" ref="C260:C283" si="12">IF(SUM(G260:H260)&gt;0,"Demand","\I:")</f>
        <v>\I:</v>
      </c>
      <c r="D260">
        <f>$J$20</f>
        <v>2027</v>
      </c>
      <c r="E260" t="s">
        <v>3</v>
      </c>
      <c r="F260" s="17" t="str">
        <f t="shared" si="11"/>
        <v>IXDFL</v>
      </c>
      <c r="G260" s="92">
        <f>BY_Demands_Drivers!$F$38*$K20</f>
        <v>0</v>
      </c>
      <c r="H260" s="92">
        <f>BY_Demands_Drivers!$G$38*$K20</f>
        <v>0</v>
      </c>
    </row>
    <row r="261" spans="3:8">
      <c r="C261" s="112" t="str">
        <f t="shared" si="12"/>
        <v>\I:</v>
      </c>
      <c r="D261">
        <f>$J$21</f>
        <v>2028</v>
      </c>
      <c r="E261" t="s">
        <v>3</v>
      </c>
      <c r="F261" s="17" t="str">
        <f t="shared" si="11"/>
        <v>IXDFL</v>
      </c>
      <c r="G261" s="92">
        <f>BY_Demands_Drivers!$F$38*$K21</f>
        <v>0</v>
      </c>
      <c r="H261" s="92">
        <f>BY_Demands_Drivers!$G$38*$K21</f>
        <v>0</v>
      </c>
    </row>
    <row r="262" spans="3:8">
      <c r="C262" s="112" t="str">
        <f t="shared" si="12"/>
        <v>\I:</v>
      </c>
      <c r="D262">
        <f>$J$22</f>
        <v>2029</v>
      </c>
      <c r="E262" t="s">
        <v>3</v>
      </c>
      <c r="F262" s="17" t="str">
        <f t="shared" si="11"/>
        <v>IXDFL</v>
      </c>
      <c r="G262" s="92">
        <f>BY_Demands_Drivers!$F$38*$K22</f>
        <v>0</v>
      </c>
      <c r="H262" s="92">
        <f>BY_Demands_Drivers!$G$38*$K22</f>
        <v>0</v>
      </c>
    </row>
    <row r="263" spans="3:8">
      <c r="C263" s="112" t="str">
        <f t="shared" si="12"/>
        <v>\I:</v>
      </c>
      <c r="D263">
        <f>$J$23</f>
        <v>2030</v>
      </c>
      <c r="E263" t="s">
        <v>3</v>
      </c>
      <c r="F263" s="17" t="str">
        <f t="shared" si="11"/>
        <v>IXDFL</v>
      </c>
      <c r="G263" s="92">
        <f>BY_Demands_Drivers!$F$38*$K23</f>
        <v>0</v>
      </c>
      <c r="H263" s="92">
        <f>BY_Demands_Drivers!$G$38*$K23</f>
        <v>0</v>
      </c>
    </row>
    <row r="264" spans="3:8">
      <c r="C264" s="112" t="str">
        <f t="shared" si="12"/>
        <v>\I:</v>
      </c>
      <c r="D264">
        <f>$J$24</f>
        <v>2031</v>
      </c>
      <c r="E264" t="s">
        <v>3</v>
      </c>
      <c r="F264" s="17" t="str">
        <f t="shared" si="11"/>
        <v>IXDFL</v>
      </c>
      <c r="G264" s="92">
        <f>BY_Demands_Drivers!$F$38*$K24</f>
        <v>0</v>
      </c>
      <c r="H264" s="92">
        <f>BY_Demands_Drivers!$G$38*$K24</f>
        <v>0</v>
      </c>
    </row>
    <row r="265" spans="3:8">
      <c r="C265" s="112" t="str">
        <f t="shared" si="12"/>
        <v>\I:</v>
      </c>
      <c r="D265">
        <f>$J$25</f>
        <v>2032</v>
      </c>
      <c r="E265" t="s">
        <v>3</v>
      </c>
      <c r="F265" s="17" t="str">
        <f t="shared" si="11"/>
        <v>IXDFL</v>
      </c>
      <c r="G265" s="92">
        <f>BY_Demands_Drivers!$F$38*$K25</f>
        <v>0</v>
      </c>
      <c r="H265" s="92">
        <f>BY_Demands_Drivers!$G$38*$K25</f>
        <v>0</v>
      </c>
    </row>
    <row r="266" spans="3:8">
      <c r="C266" s="112" t="str">
        <f t="shared" si="12"/>
        <v>\I:</v>
      </c>
      <c r="D266">
        <f>$J$26</f>
        <v>2033</v>
      </c>
      <c r="E266" t="s">
        <v>3</v>
      </c>
      <c r="F266" s="17" t="str">
        <f t="shared" si="11"/>
        <v>IXDFL</v>
      </c>
      <c r="G266" s="92">
        <f>BY_Demands_Drivers!$F$38*$K26</f>
        <v>0</v>
      </c>
      <c r="H266" s="92">
        <f>BY_Demands_Drivers!$G$38*$K26</f>
        <v>0</v>
      </c>
    </row>
    <row r="267" spans="3:8">
      <c r="C267" s="112" t="str">
        <f t="shared" si="12"/>
        <v>\I:</v>
      </c>
      <c r="D267">
        <f>$J$27</f>
        <v>2034</v>
      </c>
      <c r="E267" t="s">
        <v>3</v>
      </c>
      <c r="F267" s="17" t="str">
        <f t="shared" si="11"/>
        <v>IXDFL</v>
      </c>
      <c r="G267" s="92">
        <f>BY_Demands_Drivers!$F$38*$K27</f>
        <v>0</v>
      </c>
      <c r="H267" s="92">
        <f>BY_Demands_Drivers!$G$38*$K27</f>
        <v>0</v>
      </c>
    </row>
    <row r="268" spans="3:8">
      <c r="C268" s="112" t="str">
        <f t="shared" si="12"/>
        <v>\I:</v>
      </c>
      <c r="D268">
        <f>$J$28</f>
        <v>2035</v>
      </c>
      <c r="E268" t="s">
        <v>3</v>
      </c>
      <c r="F268" s="17" t="str">
        <f t="shared" si="11"/>
        <v>IXDFL</v>
      </c>
      <c r="G268" s="92">
        <f>BY_Demands_Drivers!$F$38*$K28</f>
        <v>0</v>
      </c>
      <c r="H268" s="92">
        <f>BY_Demands_Drivers!$G$38*$K28</f>
        <v>0</v>
      </c>
    </row>
    <row r="269" spans="3:8">
      <c r="C269" s="112" t="str">
        <f t="shared" si="12"/>
        <v>\I:</v>
      </c>
      <c r="D269">
        <f>$J$29</f>
        <v>2036</v>
      </c>
      <c r="E269" t="s">
        <v>3</v>
      </c>
      <c r="F269" s="17" t="str">
        <f t="shared" si="11"/>
        <v>IXDFL</v>
      </c>
      <c r="G269" s="92">
        <f>BY_Demands_Drivers!$F$38*$K29</f>
        <v>0</v>
      </c>
      <c r="H269" s="92">
        <f>BY_Demands_Drivers!$G$38*$K29</f>
        <v>0</v>
      </c>
    </row>
    <row r="270" spans="3:8">
      <c r="C270" s="112" t="str">
        <f t="shared" si="12"/>
        <v>\I:</v>
      </c>
      <c r="D270">
        <f>$J$30</f>
        <v>2037</v>
      </c>
      <c r="E270" t="s">
        <v>3</v>
      </c>
      <c r="F270" s="17" t="str">
        <f t="shared" si="11"/>
        <v>IXDFL</v>
      </c>
      <c r="G270" s="92">
        <f>BY_Demands_Drivers!$F$38*$K30</f>
        <v>0</v>
      </c>
      <c r="H270" s="92">
        <f>BY_Demands_Drivers!$G$38*$K30</f>
        <v>0</v>
      </c>
    </row>
    <row r="271" spans="3:8">
      <c r="C271" s="112" t="str">
        <f t="shared" si="12"/>
        <v>\I:</v>
      </c>
      <c r="D271">
        <f>$J$31</f>
        <v>2038</v>
      </c>
      <c r="E271" t="s">
        <v>3</v>
      </c>
      <c r="F271" s="17" t="str">
        <f t="shared" si="11"/>
        <v>IXDFL</v>
      </c>
      <c r="G271" s="92">
        <f>BY_Demands_Drivers!$F$38*$K31</f>
        <v>0</v>
      </c>
      <c r="H271" s="92">
        <f>BY_Demands_Drivers!$G$38*$K31</f>
        <v>0</v>
      </c>
    </row>
    <row r="272" spans="3:8">
      <c r="C272" s="112" t="str">
        <f t="shared" si="12"/>
        <v>\I:</v>
      </c>
      <c r="D272">
        <f>$J$32</f>
        <v>2039</v>
      </c>
      <c r="E272" t="s">
        <v>3</v>
      </c>
      <c r="F272" s="17" t="str">
        <f t="shared" si="11"/>
        <v>IXDFL</v>
      </c>
      <c r="G272" s="92">
        <f>BY_Demands_Drivers!$F$38*$K32</f>
        <v>0</v>
      </c>
      <c r="H272" s="92">
        <f>BY_Demands_Drivers!$G$38*$K32</f>
        <v>0</v>
      </c>
    </row>
    <row r="273" spans="3:8">
      <c r="C273" s="112" t="str">
        <f t="shared" si="12"/>
        <v>\I:</v>
      </c>
      <c r="D273">
        <f>$J$33</f>
        <v>2040</v>
      </c>
      <c r="E273" t="s">
        <v>3</v>
      </c>
      <c r="F273" s="17" t="str">
        <f t="shared" si="11"/>
        <v>IXDFL</v>
      </c>
      <c r="G273" s="92">
        <f>BY_Demands_Drivers!$F$38*$K33</f>
        <v>0</v>
      </c>
      <c r="H273" s="92">
        <f>BY_Demands_Drivers!$G$38*$K33</f>
        <v>0</v>
      </c>
    </row>
    <row r="274" spans="3:8">
      <c r="C274" s="112" t="str">
        <f t="shared" si="12"/>
        <v>\I:</v>
      </c>
      <c r="D274">
        <f>$J$34</f>
        <v>2041</v>
      </c>
      <c r="E274" t="s">
        <v>3</v>
      </c>
      <c r="F274" s="17" t="str">
        <f t="shared" si="11"/>
        <v>IXDFL</v>
      </c>
      <c r="G274" s="92">
        <f>BY_Demands_Drivers!$F$38*$K34</f>
        <v>0</v>
      </c>
      <c r="H274" s="92">
        <f>BY_Demands_Drivers!$G$38*$K34</f>
        <v>0</v>
      </c>
    </row>
    <row r="275" spans="3:8">
      <c r="C275" s="112" t="str">
        <f t="shared" si="12"/>
        <v>\I:</v>
      </c>
      <c r="D275">
        <f>$J$35</f>
        <v>2042</v>
      </c>
      <c r="E275" t="s">
        <v>3</v>
      </c>
      <c r="F275" s="17" t="str">
        <f t="shared" si="11"/>
        <v>IXDFL</v>
      </c>
      <c r="G275" s="92">
        <f>BY_Demands_Drivers!$F$38*$K35</f>
        <v>0</v>
      </c>
      <c r="H275" s="92">
        <f>BY_Demands_Drivers!$G$38*$K35</f>
        <v>0</v>
      </c>
    </row>
    <row r="276" spans="3:8">
      <c r="C276" s="112" t="str">
        <f t="shared" si="12"/>
        <v>\I:</v>
      </c>
      <c r="D276">
        <f>$J$36</f>
        <v>2043</v>
      </c>
      <c r="E276" t="s">
        <v>3</v>
      </c>
      <c r="F276" s="17" t="str">
        <f t="shared" si="11"/>
        <v>IXDFL</v>
      </c>
      <c r="G276" s="92">
        <f>BY_Demands_Drivers!$F$38*$K36</f>
        <v>0</v>
      </c>
      <c r="H276" s="92">
        <f>BY_Demands_Drivers!$G$38*$K36</f>
        <v>0</v>
      </c>
    </row>
    <row r="277" spans="3:8">
      <c r="C277" s="112" t="str">
        <f t="shared" si="12"/>
        <v>\I:</v>
      </c>
      <c r="D277">
        <f>$J$37</f>
        <v>2044</v>
      </c>
      <c r="E277" t="s">
        <v>3</v>
      </c>
      <c r="F277" s="17" t="str">
        <f t="shared" si="11"/>
        <v>IXDFL</v>
      </c>
      <c r="G277" s="92">
        <f>BY_Demands_Drivers!$F$38*$K37</f>
        <v>0</v>
      </c>
      <c r="H277" s="92">
        <f>BY_Demands_Drivers!$G$38*$K37</f>
        <v>0</v>
      </c>
    </row>
    <row r="278" spans="3:8">
      <c r="C278" s="112" t="str">
        <f t="shared" si="12"/>
        <v>\I:</v>
      </c>
      <c r="D278">
        <f>$J$38</f>
        <v>2045</v>
      </c>
      <c r="E278" t="s">
        <v>3</v>
      </c>
      <c r="F278" s="17" t="str">
        <f t="shared" si="11"/>
        <v>IXDFL</v>
      </c>
      <c r="G278" s="92">
        <f>BY_Demands_Drivers!$F$38*$K38</f>
        <v>0</v>
      </c>
      <c r="H278" s="92">
        <f>BY_Demands_Drivers!$G$38*$K38</f>
        <v>0</v>
      </c>
    </row>
    <row r="279" spans="3:8">
      <c r="C279" s="112" t="str">
        <f t="shared" si="12"/>
        <v>\I:</v>
      </c>
      <c r="D279">
        <f>$J$39</f>
        <v>2046</v>
      </c>
      <c r="E279" t="s">
        <v>3</v>
      </c>
      <c r="F279" s="17" t="str">
        <f t="shared" si="11"/>
        <v>IXDFL</v>
      </c>
      <c r="G279" s="92">
        <f>BY_Demands_Drivers!$F$38*$K39</f>
        <v>0</v>
      </c>
      <c r="H279" s="92">
        <f>BY_Demands_Drivers!$G$38*$K39</f>
        <v>0</v>
      </c>
    </row>
    <row r="280" spans="3:8">
      <c r="C280" s="112" t="str">
        <f t="shared" si="12"/>
        <v>\I:</v>
      </c>
      <c r="D280">
        <f>$J$40</f>
        <v>2047</v>
      </c>
      <c r="E280" t="s">
        <v>3</v>
      </c>
      <c r="F280" s="17" t="str">
        <f t="shared" si="11"/>
        <v>IXDFL</v>
      </c>
      <c r="G280" s="92">
        <f>BY_Demands_Drivers!$F$38*$K40</f>
        <v>0</v>
      </c>
      <c r="H280" s="92">
        <f>BY_Demands_Drivers!$G$38*$K40</f>
        <v>0</v>
      </c>
    </row>
    <row r="281" spans="3:8">
      <c r="C281" s="112" t="str">
        <f t="shared" si="12"/>
        <v>\I:</v>
      </c>
      <c r="D281">
        <f>$J$41</f>
        <v>2048</v>
      </c>
      <c r="E281" t="s">
        <v>3</v>
      </c>
      <c r="F281" s="17" t="str">
        <f t="shared" si="11"/>
        <v>IXDFL</v>
      </c>
      <c r="G281" s="92">
        <f>BY_Demands_Drivers!$F$38*$K41</f>
        <v>0</v>
      </c>
      <c r="H281" s="92">
        <f>BY_Demands_Drivers!$G$38*$K41</f>
        <v>0</v>
      </c>
    </row>
    <row r="282" spans="3:8">
      <c r="C282" s="112" t="str">
        <f t="shared" si="12"/>
        <v>\I:</v>
      </c>
      <c r="D282">
        <f>$J$42</f>
        <v>2049</v>
      </c>
      <c r="E282" t="s">
        <v>3</v>
      </c>
      <c r="F282" s="17" t="str">
        <f t="shared" si="11"/>
        <v>IXDFL</v>
      </c>
      <c r="G282" s="92">
        <f>BY_Demands_Drivers!$F$38*$K42</f>
        <v>0</v>
      </c>
      <c r="H282" s="92">
        <f>BY_Demands_Drivers!$G$38*$K42</f>
        <v>0</v>
      </c>
    </row>
    <row r="283" spans="3:8">
      <c r="C283" s="112" t="str">
        <f t="shared" si="12"/>
        <v>\I:</v>
      </c>
      <c r="D283" s="16">
        <f>$J$43</f>
        <v>2050</v>
      </c>
      <c r="E283" s="16" t="s">
        <v>3</v>
      </c>
      <c r="F283" s="17" t="str">
        <f t="shared" si="11"/>
        <v>IXDFL</v>
      </c>
      <c r="G283" s="92">
        <f>BY_Demands_Drivers!$F$38*$K43</f>
        <v>0</v>
      </c>
      <c r="H283" s="92">
        <f>BY_Demands_Drivers!$G$38*$K43</f>
        <v>0</v>
      </c>
    </row>
  </sheetData>
  <mergeCells count="5">
    <mergeCell ref="P5:Q5"/>
    <mergeCell ref="R5:S5"/>
    <mergeCell ref="T5:U5"/>
    <mergeCell ref="V5:W5"/>
    <mergeCell ref="X5:Y5"/>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C2:K323"/>
  <sheetViews>
    <sheetView topLeftCell="A280" zoomScale="85" zoomScaleNormal="85" workbookViewId="0">
      <selection activeCell="C284" sqref="C284:H323"/>
    </sheetView>
  </sheetViews>
  <sheetFormatPr defaultRowHeight="14.4"/>
  <cols>
    <col min="1" max="1" width="4.44140625" customWidth="1"/>
  </cols>
  <sheetData>
    <row r="2" spans="3:11">
      <c r="C2" s="1" t="s">
        <v>19</v>
      </c>
      <c r="E2" s="2"/>
    </row>
    <row r="3" spans="3:11" ht="15" thickBot="1">
      <c r="C3" s="3" t="s">
        <v>2</v>
      </c>
      <c r="D3" s="3" t="s">
        <v>0</v>
      </c>
      <c r="E3" s="15" t="s">
        <v>4</v>
      </c>
      <c r="F3" s="15" t="s">
        <v>1</v>
      </c>
      <c r="G3" s="4" t="s">
        <v>239</v>
      </c>
      <c r="H3" s="4" t="s">
        <v>240</v>
      </c>
      <c r="K3" s="11" t="s">
        <v>18</v>
      </c>
    </row>
    <row r="4" spans="3:11" ht="15.75" customHeight="1">
      <c r="C4" s="112" t="str">
        <f t="shared" ref="C4:C67" si="0">IF(SUM(G4:H4)&gt;0,"Demand","\I:")</f>
        <v>\I:</v>
      </c>
      <c r="D4">
        <f>$J$4</f>
        <v>2011</v>
      </c>
      <c r="E4" t="s">
        <v>3</v>
      </c>
      <c r="F4" t="str">
        <f>BY_Demands_Drivers!$H$39</f>
        <v>IODMT</v>
      </c>
      <c r="G4" s="19">
        <f>BY_Demands_Drivers!$F$39*$K4</f>
        <v>0</v>
      </c>
      <c r="H4" s="19">
        <f>BY_Demands_Drivers!$G$39*$K4</f>
        <v>0</v>
      </c>
      <c r="J4" s="11">
        <f>BY_Demands_Drivers!V4</f>
        <v>2011</v>
      </c>
      <c r="K4" s="19">
        <f>BY_Demands_Drivers!V10</f>
        <v>0</v>
      </c>
    </row>
    <row r="5" spans="3:11" ht="15.75" customHeight="1">
      <c r="C5" s="112" t="str">
        <f t="shared" si="0"/>
        <v>\I:</v>
      </c>
      <c r="D5">
        <f>$J$5</f>
        <v>2012</v>
      </c>
      <c r="E5" t="s">
        <v>3</v>
      </c>
      <c r="F5" t="str">
        <f>$F$4</f>
        <v>IODMT</v>
      </c>
      <c r="G5" s="92">
        <f>BY_Demands_Drivers!$F$39*$K5</f>
        <v>0</v>
      </c>
      <c r="H5" s="92">
        <f>BY_Demands_Drivers!$G$39*$K5</f>
        <v>0</v>
      </c>
      <c r="J5" s="11">
        <f>BY_Demands_Drivers!W4</f>
        <v>2012</v>
      </c>
      <c r="K5" s="19">
        <f>BY_Demands_Drivers!W10</f>
        <v>0</v>
      </c>
    </row>
    <row r="6" spans="3:11" ht="15.75" customHeight="1">
      <c r="C6" s="112" t="str">
        <f t="shared" si="0"/>
        <v>\I:</v>
      </c>
      <c r="D6">
        <f>$J$6</f>
        <v>2013</v>
      </c>
      <c r="E6" t="s">
        <v>3</v>
      </c>
      <c r="F6" t="str">
        <f t="shared" ref="F6:F43" si="1">$F$4</f>
        <v>IODMT</v>
      </c>
      <c r="G6" s="92">
        <f>BY_Demands_Drivers!$F$39*$K6</f>
        <v>0</v>
      </c>
      <c r="H6" s="92">
        <f>BY_Demands_Drivers!$G$39*$K6</f>
        <v>0</v>
      </c>
      <c r="J6" s="11">
        <f>BY_Demands_Drivers!X4</f>
        <v>2013</v>
      </c>
      <c r="K6" s="19">
        <f>BY_Demands_Drivers!X10</f>
        <v>0</v>
      </c>
    </row>
    <row r="7" spans="3:11" ht="15.75" customHeight="1">
      <c r="C7" s="112" t="str">
        <f t="shared" si="0"/>
        <v>\I:</v>
      </c>
      <c r="D7">
        <f>$J$7</f>
        <v>2014</v>
      </c>
      <c r="E7" t="s">
        <v>3</v>
      </c>
      <c r="F7" t="str">
        <f t="shared" si="1"/>
        <v>IODMT</v>
      </c>
      <c r="G7" s="92">
        <f>BY_Demands_Drivers!$F$39*$K7</f>
        <v>0</v>
      </c>
      <c r="H7" s="92">
        <f>BY_Demands_Drivers!$G$39*$K7</f>
        <v>0</v>
      </c>
      <c r="J7" s="11">
        <f>BY_Demands_Drivers!Y4</f>
        <v>2014</v>
      </c>
      <c r="K7" s="19">
        <f>BY_Demands_Drivers!Y10</f>
        <v>0</v>
      </c>
    </row>
    <row r="8" spans="3:11" ht="15.75" customHeight="1">
      <c r="C8" s="112" t="str">
        <f t="shared" si="0"/>
        <v>Demand</v>
      </c>
      <c r="D8">
        <f>$J$8</f>
        <v>2015</v>
      </c>
      <c r="E8" t="s">
        <v>3</v>
      </c>
      <c r="F8" t="str">
        <f t="shared" si="1"/>
        <v>IODMT</v>
      </c>
      <c r="G8" s="92">
        <f>BY_Demands_Drivers!$F$39*$K8</f>
        <v>0.22169534579373668</v>
      </c>
      <c r="H8" s="92">
        <f>BY_Demands_Drivers!$G$39*$K8</f>
        <v>6.6934605897220043E-2</v>
      </c>
      <c r="J8" s="11">
        <f>BY_Demands_Drivers!Z4</f>
        <v>2015</v>
      </c>
      <c r="K8" s="19">
        <f>BY_Demands_Drivers!Z10</f>
        <v>0.98070267322591576</v>
      </c>
    </row>
    <row r="9" spans="3:11" ht="15.75" customHeight="1">
      <c r="C9" s="112" t="str">
        <f t="shared" si="0"/>
        <v>Demand</v>
      </c>
      <c r="D9">
        <f>$J$9</f>
        <v>2016</v>
      </c>
      <c r="E9" t="s">
        <v>3</v>
      </c>
      <c r="F9" t="str">
        <f t="shared" si="1"/>
        <v>IODMT</v>
      </c>
      <c r="G9" s="92">
        <f>BY_Demands_Drivers!$F$39*$K9</f>
        <v>0.22931230436633732</v>
      </c>
      <c r="H9" s="92">
        <f>BY_Demands_Drivers!$G$39*$K9</f>
        <v>6.9234329954877175E-2</v>
      </c>
      <c r="J9" s="11">
        <f>BY_Demands_Drivers!AA4</f>
        <v>2016</v>
      </c>
      <c r="K9" s="19">
        <f>BY_Demands_Drivers!AA10</f>
        <v>1.0143974339673094</v>
      </c>
    </row>
    <row r="10" spans="3:11" ht="15.75" customHeight="1">
      <c r="C10" s="112" t="str">
        <f t="shared" si="0"/>
        <v>Demand</v>
      </c>
      <c r="D10">
        <f>$J$10</f>
        <v>2017</v>
      </c>
      <c r="E10" t="s">
        <v>3</v>
      </c>
      <c r="F10" t="str">
        <f t="shared" si="1"/>
        <v>IODMT</v>
      </c>
      <c r="G10" s="92">
        <f>BY_Demands_Drivers!$F$39*$K10</f>
        <v>0.23692926293893796</v>
      </c>
      <c r="H10" s="92">
        <f>BY_Demands_Drivers!$G$39*$K10</f>
        <v>7.1534054012534334E-2</v>
      </c>
      <c r="J10" s="11">
        <f>BY_Demands_Drivers!AB4</f>
        <v>2017</v>
      </c>
      <c r="K10" s="19">
        <f>BY_Demands_Drivers!AB10</f>
        <v>1.0480921947087032</v>
      </c>
    </row>
    <row r="11" spans="3:11" ht="15.75" customHeight="1">
      <c r="C11" s="112" t="str">
        <f t="shared" si="0"/>
        <v>Demand</v>
      </c>
      <c r="D11">
        <f>$J$11</f>
        <v>2018</v>
      </c>
      <c r="E11" t="s">
        <v>3</v>
      </c>
      <c r="F11" t="str">
        <f t="shared" si="1"/>
        <v>IODMT</v>
      </c>
      <c r="G11" s="92">
        <f>BY_Demands_Drivers!$F$39*$K11</f>
        <v>0.2445462215115386</v>
      </c>
      <c r="H11" s="92">
        <f>BY_Demands_Drivers!$G$39*$K11</f>
        <v>7.383377807019148E-2</v>
      </c>
      <c r="J11" s="11">
        <f>BY_Demands_Drivers!AC4</f>
        <v>2018</v>
      </c>
      <c r="K11" s="19">
        <f>BY_Demands_Drivers!AC10</f>
        <v>1.081786955450097</v>
      </c>
    </row>
    <row r="12" spans="3:11" ht="15.75" customHeight="1">
      <c r="C12" s="112" t="str">
        <f t="shared" si="0"/>
        <v>Demand</v>
      </c>
      <c r="D12">
        <f>$J$12</f>
        <v>2019</v>
      </c>
      <c r="E12" t="s">
        <v>3</v>
      </c>
      <c r="F12" t="str">
        <f t="shared" si="1"/>
        <v>IODMT</v>
      </c>
      <c r="G12" s="92">
        <f>BY_Demands_Drivers!$F$39*$K12</f>
        <v>0.25216318008413918</v>
      </c>
      <c r="H12" s="92">
        <f>BY_Demands_Drivers!$G$39*$K12</f>
        <v>7.6133502127848612E-2</v>
      </c>
      <c r="J12" s="11">
        <f>BY_Demands_Drivers!AD4</f>
        <v>2019</v>
      </c>
      <c r="K12" s="19">
        <f>BY_Demands_Drivers!AD10</f>
        <v>1.1154817161914905</v>
      </c>
    </row>
    <row r="13" spans="3:11" ht="15.75" customHeight="1">
      <c r="C13" s="112" t="str">
        <f t="shared" si="0"/>
        <v>Demand</v>
      </c>
      <c r="D13">
        <f>$J$13</f>
        <v>2020</v>
      </c>
      <c r="E13" t="s">
        <v>3</v>
      </c>
      <c r="F13" t="str">
        <f t="shared" si="1"/>
        <v>IODMT</v>
      </c>
      <c r="G13" s="92">
        <f>BY_Demands_Drivers!$F$39*$K13</f>
        <v>0.25978013865673988</v>
      </c>
      <c r="H13" s="92">
        <f>BY_Demands_Drivers!$G$39*$K13</f>
        <v>7.8433226185505758E-2</v>
      </c>
      <c r="J13" s="11">
        <f>BY_Demands_Drivers!AE4</f>
        <v>2020</v>
      </c>
      <c r="K13" s="19">
        <f>BY_Demands_Drivers!AE10</f>
        <v>1.1491764769328843</v>
      </c>
    </row>
    <row r="14" spans="3:11" ht="15.75" customHeight="1">
      <c r="C14" s="112" t="str">
        <f t="shared" si="0"/>
        <v>Demand</v>
      </c>
      <c r="D14">
        <f>$J$14</f>
        <v>2021</v>
      </c>
      <c r="E14" t="s">
        <v>3</v>
      </c>
      <c r="F14" t="str">
        <f t="shared" si="1"/>
        <v>IODMT</v>
      </c>
      <c r="G14" s="92">
        <f>BY_Demands_Drivers!$F$39*$K14</f>
        <v>0.26485315057702929</v>
      </c>
      <c r="H14" s="92">
        <f>BY_Demands_Drivers!$G$39*$K14</f>
        <v>7.9964877886991609E-2</v>
      </c>
      <c r="J14" s="11">
        <f>BY_Demands_Drivers!AF4</f>
        <v>2021</v>
      </c>
      <c r="K14" s="19">
        <f>BY_Demands_Drivers!AF10</f>
        <v>1.1716177074139409</v>
      </c>
    </row>
    <row r="15" spans="3:11" ht="15.75" customHeight="1">
      <c r="C15" s="112" t="str">
        <f t="shared" si="0"/>
        <v>Demand</v>
      </c>
      <c r="D15">
        <f>$J$15</f>
        <v>2022</v>
      </c>
      <c r="E15" t="s">
        <v>3</v>
      </c>
      <c r="F15" t="str">
        <f t="shared" si="1"/>
        <v>IODMT</v>
      </c>
      <c r="G15" s="92">
        <f>BY_Demands_Drivers!$F$39*$K15</f>
        <v>0.26992616249731877</v>
      </c>
      <c r="H15" s="92">
        <f>BY_Demands_Drivers!$G$39*$K15</f>
        <v>8.1496529588477473E-2</v>
      </c>
      <c r="J15" s="11">
        <f>BY_Demands_Drivers!AG4</f>
        <v>2022</v>
      </c>
      <c r="K15" s="19">
        <f>BY_Demands_Drivers!AG10</f>
        <v>1.1940589378949975</v>
      </c>
    </row>
    <row r="16" spans="3:11" ht="15.75" customHeight="1">
      <c r="C16" s="112" t="str">
        <f t="shared" si="0"/>
        <v>Demand</v>
      </c>
      <c r="D16">
        <f>$J$16</f>
        <v>2023</v>
      </c>
      <c r="E16" t="s">
        <v>3</v>
      </c>
      <c r="F16" t="str">
        <f t="shared" si="1"/>
        <v>IODMT</v>
      </c>
      <c r="G16" s="92">
        <f>BY_Demands_Drivers!$F$39*$K16</f>
        <v>0.27499917441760818</v>
      </c>
      <c r="H16" s="92">
        <f>BY_Demands_Drivers!$G$39*$K16</f>
        <v>8.3028181289963338E-2</v>
      </c>
      <c r="J16" s="11">
        <f>BY_Demands_Drivers!AH4</f>
        <v>2023</v>
      </c>
      <c r="K16" s="19">
        <f>BY_Demands_Drivers!AH10</f>
        <v>1.2165001683760541</v>
      </c>
    </row>
    <row r="17" spans="3:11" ht="15.75" customHeight="1">
      <c r="C17" s="112" t="str">
        <f t="shared" si="0"/>
        <v>Demand</v>
      </c>
      <c r="D17">
        <f>$J$17</f>
        <v>2024</v>
      </c>
      <c r="E17" t="s">
        <v>3</v>
      </c>
      <c r="F17" t="str">
        <f t="shared" si="1"/>
        <v>IODMT</v>
      </c>
      <c r="G17" s="92">
        <f>BY_Demands_Drivers!$F$39*$K17</f>
        <v>0.2800721863378976</v>
      </c>
      <c r="H17" s="92">
        <f>BY_Demands_Drivers!$G$39*$K17</f>
        <v>8.4559832991449202E-2</v>
      </c>
      <c r="J17" s="11">
        <f>BY_Demands_Drivers!AI4</f>
        <v>2024</v>
      </c>
      <c r="K17" s="19">
        <f>BY_Demands_Drivers!AI10</f>
        <v>1.2389413988571107</v>
      </c>
    </row>
    <row r="18" spans="3:11" ht="15.75" customHeight="1">
      <c r="C18" s="112" t="str">
        <f t="shared" si="0"/>
        <v>Demand</v>
      </c>
      <c r="D18">
        <f>$J$18</f>
        <v>2025</v>
      </c>
      <c r="E18" t="s">
        <v>3</v>
      </c>
      <c r="F18" t="str">
        <f t="shared" si="1"/>
        <v>IODMT</v>
      </c>
      <c r="G18" s="92">
        <f>BY_Demands_Drivers!$F$39*$K18</f>
        <v>0.28514519825818702</v>
      </c>
      <c r="H18" s="92">
        <f>BY_Demands_Drivers!$G$39*$K18</f>
        <v>8.6091484692935039E-2</v>
      </c>
      <c r="J18" s="11">
        <f>BY_Demands_Drivers!AJ4</f>
        <v>2025</v>
      </c>
      <c r="K18" s="19">
        <f>BY_Demands_Drivers!AJ10</f>
        <v>1.2613826293381671</v>
      </c>
    </row>
    <row r="19" spans="3:11" ht="15.75" customHeight="1">
      <c r="C19" s="112" t="str">
        <f t="shared" si="0"/>
        <v>Demand</v>
      </c>
      <c r="D19">
        <f>$J$19</f>
        <v>2026</v>
      </c>
      <c r="E19" t="s">
        <v>3</v>
      </c>
      <c r="F19" t="str">
        <f t="shared" si="1"/>
        <v>IODMT</v>
      </c>
      <c r="G19" s="92">
        <f>BY_Demands_Drivers!$F$39*$K19</f>
        <v>0.29008182900866902</v>
      </c>
      <c r="H19" s="92">
        <f>BY_Demands_Drivers!$G$39*$K19</f>
        <v>8.7581959978108789E-2</v>
      </c>
      <c r="J19" s="11">
        <f>BY_Demands_Drivers!AK4</f>
        <v>2026</v>
      </c>
      <c r="K19" s="19">
        <f>BY_Demands_Drivers!AK10</f>
        <v>1.28322055722246</v>
      </c>
    </row>
    <row r="20" spans="3:11" ht="15.75" customHeight="1">
      <c r="C20" s="112" t="str">
        <f t="shared" si="0"/>
        <v>Demand</v>
      </c>
      <c r="D20">
        <f>$J$20</f>
        <v>2027</v>
      </c>
      <c r="E20" t="s">
        <v>3</v>
      </c>
      <c r="F20" t="str">
        <f t="shared" si="1"/>
        <v>IODMT</v>
      </c>
      <c r="G20" s="92">
        <f>BY_Demands_Drivers!$F$39*$K20</f>
        <v>0.29501845975915109</v>
      </c>
      <c r="H20" s="92">
        <f>BY_Demands_Drivers!$G$39*$K20</f>
        <v>8.907243526328254E-2</v>
      </c>
      <c r="J20" s="11">
        <f>BY_Demands_Drivers!AL4</f>
        <v>2027</v>
      </c>
      <c r="K20" s="19">
        <f>BY_Demands_Drivers!AL10</f>
        <v>1.3050584851067528</v>
      </c>
    </row>
    <row r="21" spans="3:11" ht="15.75" customHeight="1">
      <c r="C21" s="112" t="str">
        <f t="shared" si="0"/>
        <v>Demand</v>
      </c>
      <c r="D21">
        <f>$J$21</f>
        <v>2028</v>
      </c>
      <c r="E21" t="s">
        <v>3</v>
      </c>
      <c r="F21" t="str">
        <f t="shared" si="1"/>
        <v>IODMT</v>
      </c>
      <c r="G21" s="92">
        <f>BY_Demands_Drivers!$F$39*$K21</f>
        <v>0.29995509050963315</v>
      </c>
      <c r="H21" s="92">
        <f>BY_Demands_Drivers!$G$39*$K21</f>
        <v>9.0562910548456305E-2</v>
      </c>
      <c r="J21" s="11">
        <f>BY_Demands_Drivers!AM4</f>
        <v>2028</v>
      </c>
      <c r="K21" s="19">
        <f>BY_Demands_Drivers!AM10</f>
        <v>1.3268964129910459</v>
      </c>
    </row>
    <row r="22" spans="3:11" ht="15.75" customHeight="1">
      <c r="C22" s="112" t="str">
        <f t="shared" si="0"/>
        <v>Demand</v>
      </c>
      <c r="D22">
        <f>$J$22</f>
        <v>2029</v>
      </c>
      <c r="E22" t="s">
        <v>3</v>
      </c>
      <c r="F22" t="str">
        <f t="shared" si="1"/>
        <v>IODMT</v>
      </c>
      <c r="G22" s="92">
        <f>BY_Demands_Drivers!$F$39*$K22</f>
        <v>0.30489172126011516</v>
      </c>
      <c r="H22" s="92">
        <f>BY_Demands_Drivers!$G$39*$K22</f>
        <v>9.2053385833630055E-2</v>
      </c>
      <c r="J22" s="11">
        <f>BY_Demands_Drivers!AN4</f>
        <v>2029</v>
      </c>
      <c r="K22" s="19">
        <f>BY_Demands_Drivers!AN10</f>
        <v>1.3487343408753387</v>
      </c>
    </row>
    <row r="23" spans="3:11" ht="15.75" customHeight="1">
      <c r="C23" s="112" t="str">
        <f t="shared" si="0"/>
        <v>Demand</v>
      </c>
      <c r="D23">
        <f>$J$23</f>
        <v>2030</v>
      </c>
      <c r="E23" t="s">
        <v>3</v>
      </c>
      <c r="F23" t="str">
        <f t="shared" si="1"/>
        <v>IODMT</v>
      </c>
      <c r="G23" s="92">
        <f>BY_Demands_Drivers!$F$39*$K23</f>
        <v>0.30982835201059705</v>
      </c>
      <c r="H23" s="92">
        <f>BY_Demands_Drivers!$G$39*$K23</f>
        <v>9.3543861118803751E-2</v>
      </c>
      <c r="J23" s="11">
        <f>BY_Demands_Drivers!AO4</f>
        <v>2030</v>
      </c>
      <c r="K23" s="19">
        <f>BY_Demands_Drivers!AO10</f>
        <v>1.3705722687596309</v>
      </c>
    </row>
    <row r="24" spans="3:11" ht="15.75" customHeight="1">
      <c r="C24" s="112" t="str">
        <f t="shared" si="0"/>
        <v>Demand</v>
      </c>
      <c r="D24">
        <f>$J$24</f>
        <v>2031</v>
      </c>
      <c r="E24" t="s">
        <v>3</v>
      </c>
      <c r="F24" t="str">
        <f t="shared" si="1"/>
        <v>IODMT</v>
      </c>
      <c r="G24" s="92">
        <f>BY_Demands_Drivers!$F$39*$K24</f>
        <v>0.31528234383039477</v>
      </c>
      <c r="H24" s="92">
        <f>BY_Demands_Drivers!$G$39*$K24</f>
        <v>9.5190538868026642E-2</v>
      </c>
      <c r="J24" s="11">
        <f>BY_Demands_Drivers!AP4</f>
        <v>2031</v>
      </c>
      <c r="K24" s="19">
        <f>BY_Demands_Drivers!AP10</f>
        <v>1.3946988210707665</v>
      </c>
    </row>
    <row r="25" spans="3:11" ht="15.75" customHeight="1">
      <c r="C25" s="112" t="str">
        <f t="shared" si="0"/>
        <v>Demand</v>
      </c>
      <c r="D25">
        <f>$J$25</f>
        <v>2032</v>
      </c>
      <c r="E25" t="s">
        <v>3</v>
      </c>
      <c r="F25" t="str">
        <f t="shared" si="1"/>
        <v>IODMT</v>
      </c>
      <c r="G25" s="92">
        <f>BY_Demands_Drivers!$F$39*$K25</f>
        <v>0.32073633565019238</v>
      </c>
      <c r="H25" s="92">
        <f>BY_Demands_Drivers!$G$39*$K25</f>
        <v>9.6837216617249519E-2</v>
      </c>
      <c r="J25" s="11">
        <f>BY_Demands_Drivers!AQ4</f>
        <v>2032</v>
      </c>
      <c r="K25" s="19">
        <f>BY_Demands_Drivers!AQ10</f>
        <v>1.4188253733819018</v>
      </c>
    </row>
    <row r="26" spans="3:11" ht="15.75" customHeight="1">
      <c r="C26" s="112" t="str">
        <f t="shared" si="0"/>
        <v>Demand</v>
      </c>
      <c r="D26">
        <f>$J$26</f>
        <v>2033</v>
      </c>
      <c r="E26" t="s">
        <v>3</v>
      </c>
      <c r="F26" t="str">
        <f t="shared" si="1"/>
        <v>IODMT</v>
      </c>
      <c r="G26" s="92">
        <f>BY_Demands_Drivers!$F$39*$K26</f>
        <v>0.3261903274699901</v>
      </c>
      <c r="H26" s="92">
        <f>BY_Demands_Drivers!$G$39*$K26</f>
        <v>9.848389436647241E-2</v>
      </c>
      <c r="J26" s="11">
        <f>BY_Demands_Drivers!AR4</f>
        <v>2033</v>
      </c>
      <c r="K26" s="19">
        <f>BY_Demands_Drivers!AR10</f>
        <v>1.4429519256930374</v>
      </c>
    </row>
    <row r="27" spans="3:11" ht="15.75" customHeight="1">
      <c r="C27" s="112" t="str">
        <f t="shared" si="0"/>
        <v>Demand</v>
      </c>
      <c r="D27">
        <f>$J$27</f>
        <v>2034</v>
      </c>
      <c r="E27" t="s">
        <v>3</v>
      </c>
      <c r="F27" t="str">
        <f t="shared" si="1"/>
        <v>IODMT</v>
      </c>
      <c r="G27" s="92">
        <f>BY_Demands_Drivers!$F$39*$K27</f>
        <v>0.33164431928978777</v>
      </c>
      <c r="H27" s="92">
        <f>BY_Demands_Drivers!$G$39*$K27</f>
        <v>0.10013057211569529</v>
      </c>
      <c r="J27" s="11">
        <f>BY_Demands_Drivers!AS4</f>
        <v>2034</v>
      </c>
      <c r="K27" s="19">
        <f>BY_Demands_Drivers!AS10</f>
        <v>1.4670784780041728</v>
      </c>
    </row>
    <row r="28" spans="3:11" ht="15.75" customHeight="1">
      <c r="C28" s="112" t="str">
        <f t="shared" si="0"/>
        <v>Demand</v>
      </c>
      <c r="D28">
        <f>$J$28</f>
        <v>2035</v>
      </c>
      <c r="E28" t="s">
        <v>3</v>
      </c>
      <c r="F28" t="str">
        <f t="shared" si="1"/>
        <v>IODMT</v>
      </c>
      <c r="G28" s="92">
        <f>BY_Demands_Drivers!$F$39*$K28</f>
        <v>0.33709831110958549</v>
      </c>
      <c r="H28" s="92">
        <f>BY_Demands_Drivers!$G$39*$K28</f>
        <v>0.10177724986491819</v>
      </c>
      <c r="J28" s="11">
        <f>BY_Demands_Drivers!AT4</f>
        <v>2035</v>
      </c>
      <c r="K28" s="19">
        <f>BY_Demands_Drivers!AT10</f>
        <v>1.4912050303153086</v>
      </c>
    </row>
    <row r="29" spans="3:11" ht="15.75" customHeight="1">
      <c r="C29" s="112" t="str">
        <f t="shared" si="0"/>
        <v>Demand</v>
      </c>
      <c r="D29">
        <f>$J$29</f>
        <v>2036</v>
      </c>
      <c r="E29" t="s">
        <v>3</v>
      </c>
      <c r="F29" t="str">
        <f t="shared" si="1"/>
        <v>IODMT</v>
      </c>
      <c r="G29" s="92">
        <f>BY_Demands_Drivers!$F$39*$K29</f>
        <v>0.34161463415130722</v>
      </c>
      <c r="H29" s="92">
        <f>BY_Demands_Drivers!$G$39*$K29</f>
        <v>0.10314082518861233</v>
      </c>
      <c r="J29" s="11">
        <f>BY_Demands_Drivers!AU4</f>
        <v>2036</v>
      </c>
      <c r="K29" s="19">
        <f>BY_Demands_Drivers!AU10</f>
        <v>1.5111836638960476</v>
      </c>
    </row>
    <row r="30" spans="3:11" ht="15.75" customHeight="1">
      <c r="C30" s="112" t="str">
        <f t="shared" si="0"/>
        <v>Demand</v>
      </c>
      <c r="D30">
        <f>$J$30</f>
        <v>2037</v>
      </c>
      <c r="E30" t="s">
        <v>3</v>
      </c>
      <c r="F30" t="str">
        <f t="shared" si="1"/>
        <v>IODMT</v>
      </c>
      <c r="G30" s="92">
        <f>BY_Demands_Drivers!$F$39*$K30</f>
        <v>0.346130957193029</v>
      </c>
      <c r="H30" s="92">
        <f>BY_Demands_Drivers!$G$39*$K30</f>
        <v>0.10450440051230649</v>
      </c>
      <c r="J30" s="11">
        <f>BY_Demands_Drivers!AV4</f>
        <v>2037</v>
      </c>
      <c r="K30" s="19">
        <f>BY_Demands_Drivers!AV10</f>
        <v>1.5311622974767869</v>
      </c>
    </row>
    <row r="31" spans="3:11" ht="15.75" customHeight="1">
      <c r="C31" s="112" t="str">
        <f t="shared" si="0"/>
        <v>Demand</v>
      </c>
      <c r="D31">
        <f>$J$31</f>
        <v>2038</v>
      </c>
      <c r="E31" t="s">
        <v>3</v>
      </c>
      <c r="F31" t="str">
        <f t="shared" si="1"/>
        <v>IODMT</v>
      </c>
      <c r="G31" s="92">
        <f>BY_Demands_Drivers!$F$39*$K31</f>
        <v>0.35064728023475072</v>
      </c>
      <c r="H31" s="92">
        <f>BY_Demands_Drivers!$G$39*$K31</f>
        <v>0.10586797583600062</v>
      </c>
      <c r="J31" s="11">
        <f>BY_Demands_Drivers!AW4</f>
        <v>2038</v>
      </c>
      <c r="K31" s="19">
        <f>BY_Demands_Drivers!AW10</f>
        <v>1.5511409310575259</v>
      </c>
    </row>
    <row r="32" spans="3:11" ht="15.75" customHeight="1">
      <c r="C32" s="112" t="str">
        <f t="shared" si="0"/>
        <v>Demand</v>
      </c>
      <c r="D32">
        <f>$J$32</f>
        <v>2039</v>
      </c>
      <c r="E32" t="s">
        <v>3</v>
      </c>
      <c r="F32" t="str">
        <f t="shared" si="1"/>
        <v>IODMT</v>
      </c>
      <c r="G32" s="92">
        <f>BY_Demands_Drivers!$F$39*$K32</f>
        <v>0.35516360327647251</v>
      </c>
      <c r="H32" s="92">
        <f>BY_Demands_Drivers!$G$39*$K32</f>
        <v>0.10723155115969477</v>
      </c>
      <c r="J32" s="11">
        <f>BY_Demands_Drivers!AX4</f>
        <v>2039</v>
      </c>
      <c r="K32" s="19">
        <f>BY_Demands_Drivers!AX10</f>
        <v>1.5711195646382652</v>
      </c>
    </row>
    <row r="33" spans="3:11" ht="15.75" customHeight="1">
      <c r="C33" s="112" t="str">
        <f t="shared" si="0"/>
        <v>Demand</v>
      </c>
      <c r="D33">
        <f>$J$33</f>
        <v>2040</v>
      </c>
      <c r="E33" t="s">
        <v>3</v>
      </c>
      <c r="F33" t="str">
        <f t="shared" si="1"/>
        <v>IODMT</v>
      </c>
      <c r="G33" s="92">
        <f>BY_Demands_Drivers!$F$39*$K33</f>
        <v>0.35967992631819429</v>
      </c>
      <c r="H33" s="92">
        <f>BY_Demands_Drivers!$G$39*$K33</f>
        <v>0.10859512648338891</v>
      </c>
      <c r="J33" s="11">
        <f>BY_Demands_Drivers!AY4</f>
        <v>2040</v>
      </c>
      <c r="K33" s="19">
        <f>BY_Demands_Drivers!AY10</f>
        <v>1.5910981982190042</v>
      </c>
    </row>
    <row r="34" spans="3:11" ht="15.75" customHeight="1">
      <c r="C34" s="112" t="str">
        <f t="shared" si="0"/>
        <v>Demand</v>
      </c>
      <c r="D34">
        <f>$J$34</f>
        <v>2041</v>
      </c>
      <c r="E34" t="s">
        <v>3</v>
      </c>
      <c r="F34" t="str">
        <f t="shared" si="1"/>
        <v>IODMT</v>
      </c>
      <c r="G34" s="92">
        <f>BY_Demands_Drivers!$F$39*$K34</f>
        <v>0.36404632976329332</v>
      </c>
      <c r="H34" s="92">
        <f>BY_Demands_Drivers!$G$39*$K34</f>
        <v>0.10991343784775055</v>
      </c>
      <c r="J34" s="11">
        <f>BY_Demands_Drivers!AZ4</f>
        <v>2041</v>
      </c>
      <c r="K34" s="19">
        <f>BY_Demands_Drivers!AZ10</f>
        <v>1.6104136399377291</v>
      </c>
    </row>
    <row r="35" spans="3:11" ht="15.75" customHeight="1">
      <c r="C35" s="112" t="str">
        <f t="shared" si="0"/>
        <v>Demand</v>
      </c>
      <c r="D35">
        <f>$J$35</f>
        <v>2042</v>
      </c>
      <c r="E35" t="s">
        <v>3</v>
      </c>
      <c r="F35" t="str">
        <f t="shared" si="1"/>
        <v>IODMT</v>
      </c>
      <c r="G35" s="92">
        <f>BY_Demands_Drivers!$F$39*$K35</f>
        <v>0.3684127332083923</v>
      </c>
      <c r="H35" s="92">
        <f>BY_Demands_Drivers!$G$39*$K35</f>
        <v>0.11123174921211219</v>
      </c>
      <c r="J35" s="11">
        <f>BY_Demands_Drivers!BA4</f>
        <v>2042</v>
      </c>
      <c r="K35" s="19">
        <f>BY_Demands_Drivers!BA10</f>
        <v>1.6297290816564538</v>
      </c>
    </row>
    <row r="36" spans="3:11">
      <c r="C36" s="112" t="str">
        <f t="shared" si="0"/>
        <v>Demand</v>
      </c>
      <c r="D36">
        <f>$J$36</f>
        <v>2043</v>
      </c>
      <c r="E36" t="s">
        <v>3</v>
      </c>
      <c r="F36" t="str">
        <f t="shared" si="1"/>
        <v>IODMT</v>
      </c>
      <c r="G36" s="92">
        <f>BY_Demands_Drivers!$F$39*$K36</f>
        <v>0.37277913665349133</v>
      </c>
      <c r="H36" s="92">
        <f>BY_Demands_Drivers!$G$39*$K36</f>
        <v>0.11255006057647382</v>
      </c>
      <c r="J36" s="11">
        <f>BY_Demands_Drivers!BB4</f>
        <v>2043</v>
      </c>
      <c r="K36" s="19">
        <f>BY_Demands_Drivers!BB10</f>
        <v>1.6490445233751785</v>
      </c>
    </row>
    <row r="37" spans="3:11">
      <c r="C37" s="112" t="str">
        <f t="shared" si="0"/>
        <v>Demand</v>
      </c>
      <c r="D37">
        <f>$J$37</f>
        <v>2044</v>
      </c>
      <c r="E37" t="s">
        <v>3</v>
      </c>
      <c r="F37" t="str">
        <f t="shared" si="1"/>
        <v>IODMT</v>
      </c>
      <c r="G37" s="92">
        <f>BY_Demands_Drivers!$F$39*$K37</f>
        <v>0.3771455400985903</v>
      </c>
      <c r="H37" s="92">
        <f>BY_Demands_Drivers!$G$39*$K37</f>
        <v>0.11386837194083546</v>
      </c>
      <c r="J37" s="11">
        <f>BY_Demands_Drivers!BC4</f>
        <v>2044</v>
      </c>
      <c r="K37" s="19">
        <f>BY_Demands_Drivers!BC10</f>
        <v>1.6683599650939032</v>
      </c>
    </row>
    <row r="38" spans="3:11">
      <c r="C38" s="112" t="str">
        <f t="shared" si="0"/>
        <v>Demand</v>
      </c>
      <c r="D38">
        <f>$J$38</f>
        <v>2045</v>
      </c>
      <c r="E38" t="s">
        <v>3</v>
      </c>
      <c r="F38" t="str">
        <f t="shared" si="1"/>
        <v>IODMT</v>
      </c>
      <c r="G38" s="92">
        <f>BY_Demands_Drivers!$F$39*$K38</f>
        <v>0.38151194354368922</v>
      </c>
      <c r="H38" s="92">
        <f>BY_Demands_Drivers!$G$39*$K38</f>
        <v>0.11518668330519707</v>
      </c>
      <c r="J38" s="11">
        <f>BY_Demands_Drivers!BD4</f>
        <v>2045</v>
      </c>
      <c r="K38" s="19">
        <f>BY_Demands_Drivers!BD10</f>
        <v>1.6876754068126276</v>
      </c>
    </row>
    <row r="39" spans="3:11">
      <c r="C39" s="112" t="str">
        <f t="shared" si="0"/>
        <v>Demand</v>
      </c>
      <c r="D39">
        <f>$J$39</f>
        <v>2046</v>
      </c>
      <c r="E39" t="s">
        <v>3</v>
      </c>
      <c r="F39" t="str">
        <f t="shared" si="1"/>
        <v>IODMT</v>
      </c>
      <c r="G39" s="92">
        <f>BY_Demands_Drivers!$F$39*$K39</f>
        <v>0.3857318977888235</v>
      </c>
      <c r="H39" s="92">
        <f>BY_Demands_Drivers!$G$39*$K39</f>
        <v>0.11646077849781858</v>
      </c>
      <c r="J39" s="11">
        <f>BY_Demands_Drivers!BE4</f>
        <v>2046</v>
      </c>
      <c r="K39" s="19">
        <f>BY_Demands_Drivers!BE10</f>
        <v>1.7063430084904032</v>
      </c>
    </row>
    <row r="40" spans="3:11">
      <c r="C40" s="112" t="str">
        <f t="shared" si="0"/>
        <v>Demand</v>
      </c>
      <c r="D40">
        <f>$J$40</f>
        <v>2047</v>
      </c>
      <c r="E40" t="s">
        <v>3</v>
      </c>
      <c r="F40" t="str">
        <f t="shared" si="1"/>
        <v>IODMT</v>
      </c>
      <c r="G40" s="92">
        <f>BY_Demands_Drivers!$F$39*$K40</f>
        <v>0.38995185203395771</v>
      </c>
      <c r="H40" s="92">
        <f>BY_Demands_Drivers!$G$39*$K40</f>
        <v>0.11773487369044008</v>
      </c>
      <c r="J40" s="11">
        <f>BY_Demands_Drivers!BF4</f>
        <v>2047</v>
      </c>
      <c r="K40" s="19">
        <f>BY_Demands_Drivers!BF10</f>
        <v>1.7250106101681788</v>
      </c>
    </row>
    <row r="41" spans="3:11">
      <c r="C41" s="112" t="str">
        <f t="shared" si="0"/>
        <v>Demand</v>
      </c>
      <c r="D41">
        <f>$J$41</f>
        <v>2048</v>
      </c>
      <c r="E41" t="s">
        <v>3</v>
      </c>
      <c r="F41" t="str">
        <f t="shared" si="1"/>
        <v>IODMT</v>
      </c>
      <c r="G41" s="92">
        <f>BY_Demands_Drivers!$F$39*$K41</f>
        <v>0.39417180627909199</v>
      </c>
      <c r="H41" s="92">
        <f>BY_Demands_Drivers!$G$39*$K41</f>
        <v>0.11900896888306157</v>
      </c>
      <c r="J41" s="11">
        <f>BY_Demands_Drivers!BG4</f>
        <v>2048</v>
      </c>
      <c r="K41" s="19">
        <f>BY_Demands_Drivers!BG10</f>
        <v>1.7436782118459544</v>
      </c>
    </row>
    <row r="42" spans="3:11">
      <c r="C42" s="112" t="str">
        <f t="shared" si="0"/>
        <v>Demand</v>
      </c>
      <c r="D42">
        <f>$J$42</f>
        <v>2049</v>
      </c>
      <c r="E42" t="s">
        <v>3</v>
      </c>
      <c r="F42" t="str">
        <f t="shared" si="1"/>
        <v>IODMT</v>
      </c>
      <c r="G42" s="92">
        <f>BY_Demands_Drivers!$F$39*$K42</f>
        <v>0.3983917605242262</v>
      </c>
      <c r="H42" s="92">
        <f>BY_Demands_Drivers!$G$39*$K42</f>
        <v>0.12028306407568308</v>
      </c>
      <c r="J42" s="11">
        <f>BY_Demands_Drivers!BH4</f>
        <v>2049</v>
      </c>
      <c r="K42" s="19">
        <f>BY_Demands_Drivers!BH10</f>
        <v>1.76234581352373</v>
      </c>
    </row>
    <row r="43" spans="3:11">
      <c r="C43" s="112" t="str">
        <f t="shared" si="0"/>
        <v>Demand</v>
      </c>
      <c r="D43" s="16">
        <f>$J$43</f>
        <v>2050</v>
      </c>
      <c r="E43" s="16" t="s">
        <v>3</v>
      </c>
      <c r="F43" s="16" t="str">
        <f t="shared" si="1"/>
        <v>IODMT</v>
      </c>
      <c r="G43" s="92">
        <f>BY_Demands_Drivers!$F$39*$K43</f>
        <v>0.40261171476936053</v>
      </c>
      <c r="H43" s="92">
        <f>BY_Demands_Drivers!$G$39*$K43</f>
        <v>0.12155715926830461</v>
      </c>
      <c r="J43" s="11">
        <f>BY_Demands_Drivers!BI4</f>
        <v>2050</v>
      </c>
      <c r="K43" s="19">
        <f>BY_Demands_Drivers!BI10</f>
        <v>1.781013415201506</v>
      </c>
    </row>
    <row r="44" spans="3:11">
      <c r="C44" s="112" t="str">
        <f t="shared" si="0"/>
        <v>\I:</v>
      </c>
      <c r="D44">
        <f>$J$4</f>
        <v>2011</v>
      </c>
      <c r="E44" t="s">
        <v>3</v>
      </c>
      <c r="F44" t="str">
        <f>BY_Demands_Drivers!$H$40</f>
        <v>IODHT</v>
      </c>
      <c r="G44" s="92">
        <f>BY_Demands_Drivers!$F$40*$K4</f>
        <v>0</v>
      </c>
      <c r="H44" s="92">
        <f>BY_Demands_Drivers!$G$40*$K4</f>
        <v>0</v>
      </c>
    </row>
    <row r="45" spans="3:11">
      <c r="C45" s="112" t="str">
        <f t="shared" si="0"/>
        <v>\I:</v>
      </c>
      <c r="D45">
        <f>$J$5</f>
        <v>2012</v>
      </c>
      <c r="E45" t="s">
        <v>3</v>
      </c>
      <c r="F45" t="str">
        <f>$F$44</f>
        <v>IODHT</v>
      </c>
      <c r="G45" s="92">
        <f>BY_Demands_Drivers!$F$40*$K5</f>
        <v>0</v>
      </c>
      <c r="H45" s="92">
        <f>BY_Demands_Drivers!$G$40*$K5</f>
        <v>0</v>
      </c>
    </row>
    <row r="46" spans="3:11">
      <c r="C46" s="112" t="str">
        <f t="shared" si="0"/>
        <v>\I:</v>
      </c>
      <c r="D46">
        <f>$J$6</f>
        <v>2013</v>
      </c>
      <c r="E46" t="s">
        <v>3</v>
      </c>
      <c r="F46" t="str">
        <f t="shared" ref="F46:F83" si="2">$F$44</f>
        <v>IODHT</v>
      </c>
      <c r="G46" s="92">
        <f>BY_Demands_Drivers!$F$40*$K6</f>
        <v>0</v>
      </c>
      <c r="H46" s="92">
        <f>BY_Demands_Drivers!$G$40*$K6</f>
        <v>0</v>
      </c>
    </row>
    <row r="47" spans="3:11">
      <c r="C47" s="112" t="str">
        <f t="shared" si="0"/>
        <v>\I:</v>
      </c>
      <c r="D47">
        <f>$J$7</f>
        <v>2014</v>
      </c>
      <c r="E47" t="s">
        <v>3</v>
      </c>
      <c r="F47" t="str">
        <f t="shared" si="2"/>
        <v>IODHT</v>
      </c>
      <c r="G47" s="92">
        <f>BY_Demands_Drivers!$F$40*$K7</f>
        <v>0</v>
      </c>
      <c r="H47" s="92">
        <f>BY_Demands_Drivers!$G$40*$K7</f>
        <v>0</v>
      </c>
    </row>
    <row r="48" spans="3:11">
      <c r="C48" s="112" t="str">
        <f t="shared" si="0"/>
        <v>Demand</v>
      </c>
      <c r="D48">
        <f>$J$8</f>
        <v>2015</v>
      </c>
      <c r="E48" t="s">
        <v>3</v>
      </c>
      <c r="F48" t="str">
        <f t="shared" si="2"/>
        <v>IODHT</v>
      </c>
      <c r="G48" s="92">
        <f>BY_Demands_Drivers!$F$40*$K8</f>
        <v>8.0326520370271132E-2</v>
      </c>
      <c r="H48" s="92">
        <f>BY_Demands_Drivers!$G$40*$K8</f>
        <v>2.4252308792632373E-2</v>
      </c>
    </row>
    <row r="49" spans="3:8">
      <c r="C49" s="112" t="str">
        <f t="shared" si="0"/>
        <v>Demand</v>
      </c>
      <c r="D49">
        <f>$J$9</f>
        <v>2016</v>
      </c>
      <c r="E49" t="s">
        <v>3</v>
      </c>
      <c r="F49" t="str">
        <f t="shared" si="2"/>
        <v>IODHT</v>
      </c>
      <c r="G49" s="92">
        <f>BY_Demands_Drivers!$F$40*$K9</f>
        <v>8.3086360797912623E-2</v>
      </c>
      <c r="H49" s="92">
        <f>BY_Demands_Drivers!$G$40*$K9</f>
        <v>2.5085564135463378E-2</v>
      </c>
    </row>
    <row r="50" spans="3:8">
      <c r="C50" s="112" t="str">
        <f t="shared" si="0"/>
        <v>Demand</v>
      </c>
      <c r="D50">
        <f>$J$10</f>
        <v>2017</v>
      </c>
      <c r="E50" t="s">
        <v>3</v>
      </c>
      <c r="F50" t="str">
        <f t="shared" si="2"/>
        <v>IODHT</v>
      </c>
      <c r="G50" s="92">
        <f>BY_Demands_Drivers!$F$40*$K10</f>
        <v>8.5846201225554128E-2</v>
      </c>
      <c r="H50" s="92">
        <f>BY_Demands_Drivers!$G$40*$K10</f>
        <v>2.5918819478294389E-2</v>
      </c>
    </row>
    <row r="51" spans="3:8">
      <c r="C51" s="112" t="str">
        <f t="shared" si="0"/>
        <v>Demand</v>
      </c>
      <c r="D51">
        <f>$J$11</f>
        <v>2018</v>
      </c>
      <c r="E51" t="s">
        <v>3</v>
      </c>
      <c r="F51" t="str">
        <f t="shared" si="2"/>
        <v>IODHT</v>
      </c>
      <c r="G51" s="92">
        <f>BY_Demands_Drivers!$F$40*$K11</f>
        <v>8.8606041653195633E-2</v>
      </c>
      <c r="H51" s="92">
        <f>BY_Demands_Drivers!$G$40*$K11</f>
        <v>2.6752074821125398E-2</v>
      </c>
    </row>
    <row r="52" spans="3:8">
      <c r="C52" s="112" t="str">
        <f t="shared" si="0"/>
        <v>Demand</v>
      </c>
      <c r="D52">
        <f>$J$12</f>
        <v>2019</v>
      </c>
      <c r="E52" t="s">
        <v>3</v>
      </c>
      <c r="F52" t="str">
        <f t="shared" si="2"/>
        <v>IODHT</v>
      </c>
      <c r="G52" s="92">
        <f>BY_Demands_Drivers!$F$40*$K12</f>
        <v>9.1365882080837124E-2</v>
      </c>
      <c r="H52" s="92">
        <f>BY_Demands_Drivers!$G$40*$K12</f>
        <v>2.7585330163956402E-2</v>
      </c>
    </row>
    <row r="53" spans="3:8">
      <c r="C53" s="112" t="str">
        <f t="shared" si="0"/>
        <v>Demand</v>
      </c>
      <c r="D53">
        <f>$J$13</f>
        <v>2020</v>
      </c>
      <c r="E53" t="s">
        <v>3</v>
      </c>
      <c r="F53" t="str">
        <f t="shared" si="2"/>
        <v>IODHT</v>
      </c>
      <c r="G53" s="92">
        <f>BY_Demands_Drivers!$F$40*$K13</f>
        <v>9.4125722508478629E-2</v>
      </c>
      <c r="H53" s="92">
        <f>BY_Demands_Drivers!$G$40*$K13</f>
        <v>2.8418585506787414E-2</v>
      </c>
    </row>
    <row r="54" spans="3:8">
      <c r="C54" s="112" t="str">
        <f t="shared" si="0"/>
        <v>Demand</v>
      </c>
      <c r="D54">
        <f>$J$14</f>
        <v>2021</v>
      </c>
      <c r="E54" t="s">
        <v>3</v>
      </c>
      <c r="F54" t="str">
        <f t="shared" si="2"/>
        <v>IODHT</v>
      </c>
      <c r="G54" s="92">
        <f>BY_Demands_Drivers!$F$40*$K14</f>
        <v>9.5963818810838028E-2</v>
      </c>
      <c r="H54" s="92">
        <f>BY_Demands_Drivers!$G$40*$K14</f>
        <v>2.8973546420193473E-2</v>
      </c>
    </row>
    <row r="55" spans="3:8">
      <c r="C55" s="112" t="str">
        <f t="shared" si="0"/>
        <v>Demand</v>
      </c>
      <c r="D55">
        <f>$J$15</f>
        <v>2022</v>
      </c>
      <c r="E55" t="s">
        <v>3</v>
      </c>
      <c r="F55" t="str">
        <f t="shared" si="2"/>
        <v>IODHT</v>
      </c>
      <c r="G55" s="92">
        <f>BY_Demands_Drivers!$F$40*$K15</f>
        <v>9.7801915113197441E-2</v>
      </c>
      <c r="H55" s="92">
        <f>BY_Demands_Drivers!$G$40*$K15</f>
        <v>2.9528507333599532E-2</v>
      </c>
    </row>
    <row r="56" spans="3:8">
      <c r="C56" s="112" t="str">
        <f t="shared" si="0"/>
        <v>Demand</v>
      </c>
      <c r="D56">
        <f>$J$16</f>
        <v>2023</v>
      </c>
      <c r="E56" t="s">
        <v>3</v>
      </c>
      <c r="F56" t="str">
        <f t="shared" si="2"/>
        <v>IODHT</v>
      </c>
      <c r="G56" s="92">
        <f>BY_Demands_Drivers!$F$40*$K16</f>
        <v>9.9640011415556853E-2</v>
      </c>
      <c r="H56" s="92">
        <f>BY_Demands_Drivers!$G$40*$K16</f>
        <v>3.0083468247005592E-2</v>
      </c>
    </row>
    <row r="57" spans="3:8">
      <c r="C57" s="112" t="str">
        <f t="shared" si="0"/>
        <v>Demand</v>
      </c>
      <c r="D57">
        <f>$J$17</f>
        <v>2024</v>
      </c>
      <c r="E57" t="s">
        <v>3</v>
      </c>
      <c r="F57" t="str">
        <f t="shared" si="2"/>
        <v>IODHT</v>
      </c>
      <c r="G57" s="92">
        <f>BY_Demands_Drivers!$F$40*$K17</f>
        <v>0.10147810771791627</v>
      </c>
      <c r="H57" s="92">
        <f>BY_Demands_Drivers!$G$40*$K17</f>
        <v>3.0638429160411651E-2</v>
      </c>
    </row>
    <row r="58" spans="3:8">
      <c r="C58" s="112" t="str">
        <f t="shared" si="0"/>
        <v>Demand</v>
      </c>
      <c r="D58">
        <f>$J$18</f>
        <v>2025</v>
      </c>
      <c r="E58" t="s">
        <v>3</v>
      </c>
      <c r="F58" t="str">
        <f t="shared" si="2"/>
        <v>IODHT</v>
      </c>
      <c r="G58" s="92">
        <f>BY_Demands_Drivers!$F$40*$K18</f>
        <v>0.10331620402027565</v>
      </c>
      <c r="H58" s="92">
        <f>BY_Demands_Drivers!$G$40*$K18</f>
        <v>3.1193390073817707E-2</v>
      </c>
    </row>
    <row r="59" spans="3:8">
      <c r="C59" s="112" t="str">
        <f t="shared" si="0"/>
        <v>Demand</v>
      </c>
      <c r="D59">
        <f>$J$19</f>
        <v>2026</v>
      </c>
      <c r="E59" t="s">
        <v>3</v>
      </c>
      <c r="F59" t="str">
        <f t="shared" si="2"/>
        <v>IODHT</v>
      </c>
      <c r="G59" s="92">
        <f>BY_Demands_Drivers!$F$40*$K19</f>
        <v>0.10510488555131708</v>
      </c>
      <c r="H59" s="92">
        <f>BY_Demands_Drivers!$G$40*$K19</f>
        <v>3.1733431602101687E-2</v>
      </c>
    </row>
    <row r="60" spans="3:8">
      <c r="C60" s="112" t="str">
        <f t="shared" si="0"/>
        <v>Demand</v>
      </c>
      <c r="D60">
        <f>$J$20</f>
        <v>2027</v>
      </c>
      <c r="E60" t="s">
        <v>3</v>
      </c>
      <c r="F60" t="str">
        <f t="shared" si="2"/>
        <v>IODHT</v>
      </c>
      <c r="G60" s="92">
        <f>BY_Demands_Drivers!$F$40*$K20</f>
        <v>0.10689356708235853</v>
      </c>
      <c r="H60" s="92">
        <f>BY_Demands_Drivers!$G$40*$K20</f>
        <v>3.2273473130385665E-2</v>
      </c>
    </row>
    <row r="61" spans="3:8">
      <c r="C61" s="112" t="str">
        <f t="shared" si="0"/>
        <v>Demand</v>
      </c>
      <c r="D61">
        <f>$J$21</f>
        <v>2028</v>
      </c>
      <c r="E61" t="s">
        <v>3</v>
      </c>
      <c r="F61" t="str">
        <f t="shared" si="2"/>
        <v>IODHT</v>
      </c>
      <c r="G61" s="92">
        <f>BY_Demands_Drivers!$F$40*$K21</f>
        <v>0.10868224861339998</v>
      </c>
      <c r="H61" s="92">
        <f>BY_Demands_Drivers!$G$40*$K21</f>
        <v>3.2813514658669649E-2</v>
      </c>
    </row>
    <row r="62" spans="3:8">
      <c r="C62" s="112" t="str">
        <f t="shared" si="0"/>
        <v>Demand</v>
      </c>
      <c r="D62">
        <f>$J$22</f>
        <v>2029</v>
      </c>
      <c r="E62" t="s">
        <v>3</v>
      </c>
      <c r="F62" t="str">
        <f t="shared" si="2"/>
        <v>IODHT</v>
      </c>
      <c r="G62" s="92">
        <f>BY_Demands_Drivers!$F$40*$K22</f>
        <v>0.11047093014444141</v>
      </c>
      <c r="H62" s="92">
        <f>BY_Demands_Drivers!$G$40*$K22</f>
        <v>3.3353556186953626E-2</v>
      </c>
    </row>
    <row r="63" spans="3:8">
      <c r="C63" s="112" t="str">
        <f t="shared" si="0"/>
        <v>Demand</v>
      </c>
      <c r="D63">
        <f>$J$23</f>
        <v>2030</v>
      </c>
      <c r="E63" t="s">
        <v>3</v>
      </c>
      <c r="F63" t="str">
        <f t="shared" si="2"/>
        <v>IODHT</v>
      </c>
      <c r="G63" s="92">
        <f>BY_Demands_Drivers!$F$40*$K23</f>
        <v>0.1122596116754828</v>
      </c>
      <c r="H63" s="92">
        <f>BY_Demands_Drivers!$G$40*$K23</f>
        <v>3.3893597715237589E-2</v>
      </c>
    </row>
    <row r="64" spans="3:8">
      <c r="C64" s="112" t="str">
        <f t="shared" si="0"/>
        <v>Demand</v>
      </c>
      <c r="D64">
        <f>$J$24</f>
        <v>2031</v>
      </c>
      <c r="E64" t="s">
        <v>3</v>
      </c>
      <c r="F64" t="str">
        <f t="shared" si="2"/>
        <v>IODHT</v>
      </c>
      <c r="G64" s="92">
        <f>BY_Demands_Drivers!$F$40*$K24</f>
        <v>0.11423574781602171</v>
      </c>
      <c r="H64" s="92">
        <f>BY_Demands_Drivers!$G$40*$K24</f>
        <v>3.4490235832707543E-2</v>
      </c>
    </row>
    <row r="65" spans="3:8">
      <c r="C65" s="112" t="str">
        <f t="shared" si="0"/>
        <v>Demand</v>
      </c>
      <c r="D65">
        <f>$J$25</f>
        <v>2032</v>
      </c>
      <c r="E65" t="s">
        <v>3</v>
      </c>
      <c r="F65" t="str">
        <f t="shared" si="2"/>
        <v>IODHT</v>
      </c>
      <c r="G65" s="92">
        <f>BY_Demands_Drivers!$F$40*$K25</f>
        <v>0.11621188395656058</v>
      </c>
      <c r="H65" s="92">
        <f>BY_Demands_Drivers!$G$40*$K25</f>
        <v>3.5086873950177483E-2</v>
      </c>
    </row>
    <row r="66" spans="3:8">
      <c r="C66" s="112" t="str">
        <f t="shared" si="0"/>
        <v>Demand</v>
      </c>
      <c r="D66">
        <f>$J$26</f>
        <v>2033</v>
      </c>
      <c r="E66" t="s">
        <v>3</v>
      </c>
      <c r="F66" t="str">
        <f t="shared" si="2"/>
        <v>IODHT</v>
      </c>
      <c r="G66" s="92">
        <f>BY_Demands_Drivers!$F$40*$K26</f>
        <v>0.11818802009709949</v>
      </c>
      <c r="H66" s="92">
        <f>BY_Demands_Drivers!$G$40*$K26</f>
        <v>3.5683512067647437E-2</v>
      </c>
    </row>
    <row r="67" spans="3:8">
      <c r="C67" s="112" t="str">
        <f t="shared" si="0"/>
        <v>Demand</v>
      </c>
      <c r="D67">
        <f>$J$27</f>
        <v>2034</v>
      </c>
      <c r="E67" t="s">
        <v>3</v>
      </c>
      <c r="F67" t="str">
        <f t="shared" si="2"/>
        <v>IODHT</v>
      </c>
      <c r="G67" s="92">
        <f>BY_Demands_Drivers!$F$40*$K27</f>
        <v>0.12016415623763838</v>
      </c>
      <c r="H67" s="92">
        <f>BY_Demands_Drivers!$G$40*$K27</f>
        <v>3.6280150185117384E-2</v>
      </c>
    </row>
    <row r="68" spans="3:8">
      <c r="C68" s="112" t="str">
        <f t="shared" ref="C68:C131" si="3">IF(SUM(G68:H68)&gt;0,"Demand","\I:")</f>
        <v>Demand</v>
      </c>
      <c r="D68">
        <f>$J$28</f>
        <v>2035</v>
      </c>
      <c r="E68" t="s">
        <v>3</v>
      </c>
      <c r="F68" t="str">
        <f t="shared" si="2"/>
        <v>IODHT</v>
      </c>
      <c r="G68" s="92">
        <f>BY_Demands_Drivers!$F$40*$K28</f>
        <v>0.12214029237817729</v>
      </c>
      <c r="H68" s="92">
        <f>BY_Demands_Drivers!$G$40*$K28</f>
        <v>3.6876788302587338E-2</v>
      </c>
    </row>
    <row r="69" spans="3:8">
      <c r="C69" s="112" t="str">
        <f t="shared" si="3"/>
        <v>Demand</v>
      </c>
      <c r="D69">
        <f>$J$29</f>
        <v>2036</v>
      </c>
      <c r="E69" t="s">
        <v>3</v>
      </c>
      <c r="F69" t="str">
        <f t="shared" si="2"/>
        <v>IODHT</v>
      </c>
      <c r="G69" s="92">
        <f>BY_Demands_Drivers!$F$40*$K29</f>
        <v>0.12377668448875914</v>
      </c>
      <c r="H69" s="92">
        <f>BY_Demands_Drivers!$G$40*$K29</f>
        <v>3.7370850370615695E-2</v>
      </c>
    </row>
    <row r="70" spans="3:8">
      <c r="C70" s="112" t="str">
        <f t="shared" si="3"/>
        <v>Demand</v>
      </c>
      <c r="D70">
        <f>$J$30</f>
        <v>2037</v>
      </c>
      <c r="E70" t="s">
        <v>3</v>
      </c>
      <c r="F70" t="str">
        <f t="shared" si="2"/>
        <v>IODHT</v>
      </c>
      <c r="G70" s="92">
        <f>BY_Demands_Drivers!$F$40*$K30</f>
        <v>0.12541307659934101</v>
      </c>
      <c r="H70" s="92">
        <f>BY_Demands_Drivers!$G$40*$K30</f>
        <v>3.7864912438644066E-2</v>
      </c>
    </row>
    <row r="71" spans="3:8">
      <c r="C71" s="112" t="str">
        <f t="shared" si="3"/>
        <v>Demand</v>
      </c>
      <c r="D71">
        <f>$J$31</f>
        <v>2038</v>
      </c>
      <c r="E71" t="s">
        <v>3</v>
      </c>
      <c r="F71" t="str">
        <f t="shared" si="2"/>
        <v>IODHT</v>
      </c>
      <c r="G71" s="92">
        <f>BY_Demands_Drivers!$F$40*$K31</f>
        <v>0.12704946870992284</v>
      </c>
      <c r="H71" s="92">
        <f>BY_Demands_Drivers!$G$40*$K31</f>
        <v>3.8358974506672423E-2</v>
      </c>
    </row>
    <row r="72" spans="3:8">
      <c r="C72" s="112" t="str">
        <f t="shared" si="3"/>
        <v>Demand</v>
      </c>
      <c r="D72">
        <f>$J$32</f>
        <v>2039</v>
      </c>
      <c r="E72" t="s">
        <v>3</v>
      </c>
      <c r="F72" t="str">
        <f t="shared" si="2"/>
        <v>IODHT</v>
      </c>
      <c r="G72" s="92">
        <f>BY_Demands_Drivers!$F$40*$K32</f>
        <v>0.1286858608205047</v>
      </c>
      <c r="H72" s="92">
        <f>BY_Demands_Drivers!$G$40*$K32</f>
        <v>3.8853036574700787E-2</v>
      </c>
    </row>
    <row r="73" spans="3:8">
      <c r="C73" s="112" t="str">
        <f t="shared" si="3"/>
        <v>Demand</v>
      </c>
      <c r="D73">
        <f>$J$33</f>
        <v>2040</v>
      </c>
      <c r="E73" t="s">
        <v>3</v>
      </c>
      <c r="F73" t="str">
        <f t="shared" si="2"/>
        <v>IODHT</v>
      </c>
      <c r="G73" s="92">
        <f>BY_Demands_Drivers!$F$40*$K33</f>
        <v>0.13032225293108657</v>
      </c>
      <c r="H73" s="92">
        <f>BY_Demands_Drivers!$G$40*$K33</f>
        <v>3.9347098642729152E-2</v>
      </c>
    </row>
    <row r="74" spans="3:8">
      <c r="C74" s="112" t="str">
        <f t="shared" si="3"/>
        <v>Demand</v>
      </c>
      <c r="D74">
        <f>$J$34</f>
        <v>2041</v>
      </c>
      <c r="E74" t="s">
        <v>3</v>
      </c>
      <c r="F74" t="str">
        <f t="shared" si="2"/>
        <v>IODHT</v>
      </c>
      <c r="G74" s="92">
        <f>BY_Demands_Drivers!$F$40*$K34</f>
        <v>0.131904324913797</v>
      </c>
      <c r="H74" s="92">
        <f>BY_Demands_Drivers!$G$40*$K34</f>
        <v>3.9824760292704792E-2</v>
      </c>
    </row>
    <row r="75" spans="3:8">
      <c r="C75" s="112" t="str">
        <f t="shared" si="3"/>
        <v>Demand</v>
      </c>
      <c r="D75">
        <f>$J$35</f>
        <v>2042</v>
      </c>
      <c r="E75" t="s">
        <v>3</v>
      </c>
      <c r="F75" t="str">
        <f t="shared" si="2"/>
        <v>IODHT</v>
      </c>
      <c r="G75" s="92">
        <f>BY_Demands_Drivers!$F$40*$K35</f>
        <v>0.1334863968965074</v>
      </c>
      <c r="H75" s="92">
        <f>BY_Demands_Drivers!$G$40*$K35</f>
        <v>4.0302421942680425E-2</v>
      </c>
    </row>
    <row r="76" spans="3:8">
      <c r="C76" s="112" t="str">
        <f t="shared" si="3"/>
        <v>Demand</v>
      </c>
      <c r="D76">
        <f>$J$36</f>
        <v>2043</v>
      </c>
      <c r="E76" t="s">
        <v>3</v>
      </c>
      <c r="F76" t="str">
        <f t="shared" si="2"/>
        <v>IODHT</v>
      </c>
      <c r="G76" s="92">
        <f>BY_Demands_Drivers!$F$40*$K36</f>
        <v>0.13506846887921781</v>
      </c>
      <c r="H76" s="92">
        <f>BY_Demands_Drivers!$G$40*$K36</f>
        <v>4.0780083592656058E-2</v>
      </c>
    </row>
    <row r="77" spans="3:8">
      <c r="C77" s="112" t="str">
        <f t="shared" si="3"/>
        <v>Demand</v>
      </c>
      <c r="D77">
        <f>$J$37</f>
        <v>2044</v>
      </c>
      <c r="E77" t="s">
        <v>3</v>
      </c>
      <c r="F77" t="str">
        <f t="shared" si="2"/>
        <v>IODHT</v>
      </c>
      <c r="G77" s="92">
        <f>BY_Demands_Drivers!$F$40*$K37</f>
        <v>0.13665054086192821</v>
      </c>
      <c r="H77" s="92">
        <f>BY_Demands_Drivers!$G$40*$K37</f>
        <v>4.1257745242631691E-2</v>
      </c>
    </row>
    <row r="78" spans="3:8">
      <c r="C78" s="112" t="str">
        <f t="shared" si="3"/>
        <v>Demand</v>
      </c>
      <c r="D78">
        <f>$J$38</f>
        <v>2045</v>
      </c>
      <c r="E78" t="s">
        <v>3</v>
      </c>
      <c r="F78" t="str">
        <f t="shared" si="2"/>
        <v>IODHT</v>
      </c>
      <c r="G78" s="92">
        <f>BY_Demands_Drivers!$F$40*$K38</f>
        <v>0.13823261284463861</v>
      </c>
      <c r="H78" s="92">
        <f>BY_Demands_Drivers!$G$40*$K38</f>
        <v>4.1735406892607317E-2</v>
      </c>
    </row>
    <row r="79" spans="3:8">
      <c r="C79" s="112" t="str">
        <f t="shared" si="3"/>
        <v>Demand</v>
      </c>
      <c r="D79">
        <f>$J$39</f>
        <v>2046</v>
      </c>
      <c r="E79" t="s">
        <v>3</v>
      </c>
      <c r="F79" t="str">
        <f t="shared" si="2"/>
        <v>IODHT</v>
      </c>
      <c r="G79" s="92">
        <f>BY_Demands_Drivers!$F$40*$K39</f>
        <v>0.13976162212275295</v>
      </c>
      <c r="H79" s="92">
        <f>BY_Demands_Drivers!$G$40*$K39</f>
        <v>4.219704776773419E-2</v>
      </c>
    </row>
    <row r="80" spans="3:8">
      <c r="C80" s="112" t="str">
        <f t="shared" si="3"/>
        <v>Demand</v>
      </c>
      <c r="D80">
        <f>$J$40</f>
        <v>2047</v>
      </c>
      <c r="E80" t="s">
        <v>3</v>
      </c>
      <c r="F80" t="str">
        <f t="shared" si="2"/>
        <v>IODHT</v>
      </c>
      <c r="G80" s="92">
        <f>BY_Demands_Drivers!$F$40*$K40</f>
        <v>0.14129063140086726</v>
      </c>
      <c r="H80" s="92">
        <f>BY_Demands_Drivers!$G$40*$K40</f>
        <v>4.2658688642861063E-2</v>
      </c>
    </row>
    <row r="81" spans="3:8">
      <c r="C81" s="112" t="str">
        <f t="shared" si="3"/>
        <v>Demand</v>
      </c>
      <c r="D81">
        <f>$J$41</f>
        <v>2048</v>
      </c>
      <c r="E81" t="s">
        <v>3</v>
      </c>
      <c r="F81" t="str">
        <f t="shared" si="2"/>
        <v>IODHT</v>
      </c>
      <c r="G81" s="92">
        <f>BY_Demands_Drivers!$F$40*$K41</f>
        <v>0.14281964067898159</v>
      </c>
      <c r="H81" s="92">
        <f>BY_Demands_Drivers!$G$40*$K41</f>
        <v>4.3120329517987936E-2</v>
      </c>
    </row>
    <row r="82" spans="3:8">
      <c r="C82" s="112" t="str">
        <f t="shared" si="3"/>
        <v>Demand</v>
      </c>
      <c r="D82">
        <f>$J$42</f>
        <v>2049</v>
      </c>
      <c r="E82" t="s">
        <v>3</v>
      </c>
      <c r="F82" t="str">
        <f t="shared" si="2"/>
        <v>IODHT</v>
      </c>
      <c r="G82" s="92">
        <f>BY_Demands_Drivers!$F$40*$K42</f>
        <v>0.14434864995709593</v>
      </c>
      <c r="H82" s="92">
        <f>BY_Demands_Drivers!$G$40*$K42</f>
        <v>4.3581970393114809E-2</v>
      </c>
    </row>
    <row r="83" spans="3:8">
      <c r="C83" s="112" t="str">
        <f t="shared" si="3"/>
        <v>Demand</v>
      </c>
      <c r="D83" s="16">
        <f>$J$43</f>
        <v>2050</v>
      </c>
      <c r="E83" s="16" t="s">
        <v>3</v>
      </c>
      <c r="F83" s="16" t="str">
        <f t="shared" si="2"/>
        <v>IODHT</v>
      </c>
      <c r="G83" s="92">
        <f>BY_Demands_Drivers!$F$40*$K43</f>
        <v>0.14587765923521029</v>
      </c>
      <c r="H83" s="92">
        <f>BY_Demands_Drivers!$G$40*$K43</f>
        <v>4.4043611268241689E-2</v>
      </c>
    </row>
    <row r="84" spans="3:8">
      <c r="C84" s="112" t="str">
        <f t="shared" si="3"/>
        <v>\I:</v>
      </c>
      <c r="D84">
        <f>$J$4</f>
        <v>2011</v>
      </c>
      <c r="E84" t="s">
        <v>3</v>
      </c>
      <c r="F84" t="str">
        <f>BY_Demands_Drivers!$H$41</f>
        <v>IODRH</v>
      </c>
      <c r="G84" s="92">
        <f>BY_Demands_Drivers!$F$41*$K4</f>
        <v>0</v>
      </c>
      <c r="H84" s="92">
        <f>BY_Demands_Drivers!$G$41*$K4</f>
        <v>0</v>
      </c>
    </row>
    <row r="85" spans="3:8">
      <c r="C85" s="112" t="str">
        <f t="shared" si="3"/>
        <v>\I:</v>
      </c>
      <c r="D85">
        <f>$J$5</f>
        <v>2012</v>
      </c>
      <c r="E85" t="s">
        <v>3</v>
      </c>
      <c r="F85" t="str">
        <f>$F$84</f>
        <v>IODRH</v>
      </c>
      <c r="G85" s="92">
        <f>BY_Demands_Drivers!$F$41*$K5</f>
        <v>0</v>
      </c>
      <c r="H85" s="92">
        <f>BY_Demands_Drivers!$G$41*$K5</f>
        <v>0</v>
      </c>
    </row>
    <row r="86" spans="3:8">
      <c r="C86" s="112" t="str">
        <f t="shared" si="3"/>
        <v>\I:</v>
      </c>
      <c r="D86">
        <f>$J$6</f>
        <v>2013</v>
      </c>
      <c r="E86" t="s">
        <v>3</v>
      </c>
      <c r="F86" t="str">
        <f t="shared" ref="F86:F123" si="4">$F$84</f>
        <v>IODRH</v>
      </c>
      <c r="G86" s="92">
        <f>BY_Demands_Drivers!$F$41*$K6</f>
        <v>0</v>
      </c>
      <c r="H86" s="92">
        <f>BY_Demands_Drivers!$G$41*$K6</f>
        <v>0</v>
      </c>
    </row>
    <row r="87" spans="3:8">
      <c r="C87" s="112" t="str">
        <f t="shared" si="3"/>
        <v>\I:</v>
      </c>
      <c r="D87">
        <f>$J$7</f>
        <v>2014</v>
      </c>
      <c r="E87" t="s">
        <v>3</v>
      </c>
      <c r="F87" t="str">
        <f t="shared" si="4"/>
        <v>IODRH</v>
      </c>
      <c r="G87" s="92">
        <f>BY_Demands_Drivers!$F$41*$K7</f>
        <v>0</v>
      </c>
      <c r="H87" s="92">
        <f>BY_Demands_Drivers!$G$41*$K7</f>
        <v>0</v>
      </c>
    </row>
    <row r="88" spans="3:8">
      <c r="C88" s="112" t="str">
        <f t="shared" si="3"/>
        <v>Demand</v>
      </c>
      <c r="D88">
        <f>$J$8</f>
        <v>2015</v>
      </c>
      <c r="E88" t="s">
        <v>3</v>
      </c>
      <c r="F88" t="str">
        <f t="shared" si="4"/>
        <v>IODRH</v>
      </c>
      <c r="G88" s="92">
        <f>BY_Demands_Drivers!$F$41*$K8</f>
        <v>9.6889897027019223E-2</v>
      </c>
      <c r="H88" s="92">
        <f>BY_Demands_Drivers!$G$41*$K8</f>
        <v>2.9253149405128312E-2</v>
      </c>
    </row>
    <row r="89" spans="3:8">
      <c r="C89" s="112" t="str">
        <f t="shared" si="3"/>
        <v>Demand</v>
      </c>
      <c r="D89">
        <f>$J$9</f>
        <v>2016</v>
      </c>
      <c r="E89" t="s">
        <v>3</v>
      </c>
      <c r="F89" t="str">
        <f t="shared" si="4"/>
        <v>IODRH</v>
      </c>
      <c r="G89" s="92">
        <f>BY_Demands_Drivers!$F$41*$K9</f>
        <v>0.10021881820538703</v>
      </c>
      <c r="H89" s="92">
        <f>BY_Demands_Drivers!$G$41*$K9</f>
        <v>3.0258222499194385E-2</v>
      </c>
    </row>
    <row r="90" spans="3:8">
      <c r="C90" s="112" t="str">
        <f t="shared" si="3"/>
        <v>Demand</v>
      </c>
      <c r="D90">
        <f>$J$10</f>
        <v>2017</v>
      </c>
      <c r="E90" t="s">
        <v>3</v>
      </c>
      <c r="F90" t="str">
        <f t="shared" si="4"/>
        <v>IODRH</v>
      </c>
      <c r="G90" s="92">
        <f>BY_Demands_Drivers!$F$41*$K10</f>
        <v>0.10354773938375486</v>
      </c>
      <c r="H90" s="92">
        <f>BY_Demands_Drivers!$G$41*$K10</f>
        <v>3.1263295593260465E-2</v>
      </c>
    </row>
    <row r="91" spans="3:8">
      <c r="C91" s="112" t="str">
        <f t="shared" si="3"/>
        <v>Demand</v>
      </c>
      <c r="D91">
        <f>$J$11</f>
        <v>2018</v>
      </c>
      <c r="E91" t="s">
        <v>3</v>
      </c>
      <c r="F91" t="str">
        <f t="shared" si="4"/>
        <v>IODRH</v>
      </c>
      <c r="G91" s="92">
        <f>BY_Demands_Drivers!$F$41*$K11</f>
        <v>0.10687666056212268</v>
      </c>
      <c r="H91" s="92">
        <f>BY_Demands_Drivers!$G$41*$K11</f>
        <v>3.2268368687326542E-2</v>
      </c>
    </row>
    <row r="92" spans="3:8">
      <c r="C92" s="112" t="str">
        <f t="shared" si="3"/>
        <v>Demand</v>
      </c>
      <c r="D92">
        <f>$J$12</f>
        <v>2019</v>
      </c>
      <c r="E92" t="s">
        <v>3</v>
      </c>
      <c r="F92" t="str">
        <f t="shared" si="4"/>
        <v>IODRH</v>
      </c>
      <c r="G92" s="92">
        <f>BY_Demands_Drivers!$F$41*$K12</f>
        <v>0.11020558174049049</v>
      </c>
      <c r="H92" s="92">
        <f>BY_Demands_Drivers!$G$41*$K12</f>
        <v>3.3273441781392611E-2</v>
      </c>
    </row>
    <row r="93" spans="3:8">
      <c r="C93" s="112" t="str">
        <f t="shared" si="3"/>
        <v>Demand</v>
      </c>
      <c r="D93">
        <f>$J$13</f>
        <v>2020</v>
      </c>
      <c r="E93" t="s">
        <v>3</v>
      </c>
      <c r="F93" t="str">
        <f t="shared" si="4"/>
        <v>IODRH</v>
      </c>
      <c r="G93" s="92">
        <f>BY_Demands_Drivers!$F$41*$K13</f>
        <v>0.11353450291885832</v>
      </c>
      <c r="H93" s="92">
        <f>BY_Demands_Drivers!$G$41*$K13</f>
        <v>3.4278514875458688E-2</v>
      </c>
    </row>
    <row r="94" spans="3:8">
      <c r="C94" s="112" t="str">
        <f t="shared" si="3"/>
        <v>Demand</v>
      </c>
      <c r="D94">
        <f>$J$14</f>
        <v>2021</v>
      </c>
      <c r="E94" t="s">
        <v>3</v>
      </c>
      <c r="F94" t="str">
        <f t="shared" si="4"/>
        <v>IODRH</v>
      </c>
      <c r="G94" s="92">
        <f>BY_Demands_Drivers!$F$41*$K14</f>
        <v>0.11575161578071783</v>
      </c>
      <c r="H94" s="92">
        <f>BY_Demands_Drivers!$G$41*$K14</f>
        <v>3.4947909061912627E-2</v>
      </c>
    </row>
    <row r="95" spans="3:8">
      <c r="C95" s="112" t="str">
        <f t="shared" si="3"/>
        <v>Demand</v>
      </c>
      <c r="D95">
        <f>$J$15</f>
        <v>2022</v>
      </c>
      <c r="E95" t="s">
        <v>3</v>
      </c>
      <c r="F95" t="str">
        <f t="shared" si="4"/>
        <v>IODRH</v>
      </c>
      <c r="G95" s="92">
        <f>BY_Demands_Drivers!$F$41*$K15</f>
        <v>0.11796872864257733</v>
      </c>
      <c r="H95" s="92">
        <f>BY_Demands_Drivers!$G$41*$K15</f>
        <v>3.5617303248366573E-2</v>
      </c>
    </row>
    <row r="96" spans="3:8">
      <c r="C96" s="112" t="str">
        <f t="shared" si="3"/>
        <v>Demand</v>
      </c>
      <c r="D96">
        <f>$J$16</f>
        <v>2023</v>
      </c>
      <c r="E96" t="s">
        <v>3</v>
      </c>
      <c r="F96" t="str">
        <f t="shared" si="4"/>
        <v>IODRH</v>
      </c>
      <c r="G96" s="92">
        <f>BY_Demands_Drivers!$F$41*$K16</f>
        <v>0.12018584150443684</v>
      </c>
      <c r="H96" s="92">
        <f>BY_Demands_Drivers!$G$41*$K16</f>
        <v>3.6286697434820513E-2</v>
      </c>
    </row>
    <row r="97" spans="3:8">
      <c r="C97" s="112" t="str">
        <f t="shared" si="3"/>
        <v>Demand</v>
      </c>
      <c r="D97">
        <f>$J$17</f>
        <v>2024</v>
      </c>
      <c r="E97" t="s">
        <v>3</v>
      </c>
      <c r="F97" t="str">
        <f t="shared" si="4"/>
        <v>IODRH</v>
      </c>
      <c r="G97" s="92">
        <f>BY_Demands_Drivers!$F$41*$K17</f>
        <v>0.12240295436629635</v>
      </c>
      <c r="H97" s="92">
        <f>BY_Demands_Drivers!$G$41*$K17</f>
        <v>3.6956091621274459E-2</v>
      </c>
    </row>
    <row r="98" spans="3:8">
      <c r="C98" s="112" t="str">
        <f t="shared" si="3"/>
        <v>Demand</v>
      </c>
      <c r="D98">
        <f>$J$18</f>
        <v>2025</v>
      </c>
      <c r="E98" t="s">
        <v>3</v>
      </c>
      <c r="F98" t="str">
        <f t="shared" si="4"/>
        <v>IODRH</v>
      </c>
      <c r="G98" s="92">
        <f>BY_Demands_Drivers!$F$41*$K18</f>
        <v>0.12462006722815583</v>
      </c>
      <c r="H98" s="92">
        <f>BY_Demands_Drivers!$G$41*$K18</f>
        <v>3.7625485807728391E-2</v>
      </c>
    </row>
    <row r="99" spans="3:8">
      <c r="C99" s="112" t="str">
        <f t="shared" si="3"/>
        <v>Demand</v>
      </c>
      <c r="D99">
        <f>$J$19</f>
        <v>2026</v>
      </c>
      <c r="E99" t="s">
        <v>3</v>
      </c>
      <c r="F99" t="str">
        <f t="shared" si="4"/>
        <v>IODRH</v>
      </c>
      <c r="G99" s="92">
        <f>BY_Demands_Drivers!$F$41*$K19</f>
        <v>0.12677757596322706</v>
      </c>
      <c r="H99" s="92">
        <f>BY_Demands_Drivers!$G$41*$K19</f>
        <v>3.827688422290379E-2</v>
      </c>
    </row>
    <row r="100" spans="3:8">
      <c r="C100" s="112" t="str">
        <f t="shared" si="3"/>
        <v>Demand</v>
      </c>
      <c r="D100">
        <f>$J$20</f>
        <v>2027</v>
      </c>
      <c r="E100" t="s">
        <v>3</v>
      </c>
      <c r="F100" t="str">
        <f t="shared" si="4"/>
        <v>IODRH</v>
      </c>
      <c r="G100" s="92">
        <f>BY_Demands_Drivers!$F$41*$K20</f>
        <v>0.12893508469829826</v>
      </c>
      <c r="H100" s="92">
        <f>BY_Demands_Drivers!$G$41*$K20</f>
        <v>3.8928282638079188E-2</v>
      </c>
    </row>
    <row r="101" spans="3:8">
      <c r="C101" s="112" t="str">
        <f t="shared" si="3"/>
        <v>Demand</v>
      </c>
      <c r="D101">
        <f>$J$21</f>
        <v>2028</v>
      </c>
      <c r="E101" t="s">
        <v>3</v>
      </c>
      <c r="F101" t="str">
        <f t="shared" si="4"/>
        <v>IODRH</v>
      </c>
      <c r="G101" s="92">
        <f>BY_Demands_Drivers!$F$41*$K21</f>
        <v>0.13109259343336951</v>
      </c>
      <c r="H101" s="92">
        <f>BY_Demands_Drivers!$G$41*$K21</f>
        <v>3.9579681053254587E-2</v>
      </c>
    </row>
    <row r="102" spans="3:8">
      <c r="C102" s="112" t="str">
        <f t="shared" si="3"/>
        <v>Demand</v>
      </c>
      <c r="D102">
        <f>$J$22</f>
        <v>2029</v>
      </c>
      <c r="E102" t="s">
        <v>3</v>
      </c>
      <c r="F102" t="str">
        <f t="shared" si="4"/>
        <v>IODRH</v>
      </c>
      <c r="G102" s="92">
        <f>BY_Demands_Drivers!$F$41*$K22</f>
        <v>0.13325010216844071</v>
      </c>
      <c r="H102" s="92">
        <f>BY_Demands_Drivers!$G$41*$K22</f>
        <v>4.0231079468429985E-2</v>
      </c>
    </row>
    <row r="103" spans="3:8">
      <c r="C103" s="112" t="str">
        <f t="shared" si="3"/>
        <v>Demand</v>
      </c>
      <c r="D103">
        <f>$J$23</f>
        <v>2030</v>
      </c>
      <c r="E103" t="s">
        <v>3</v>
      </c>
      <c r="F103" t="str">
        <f t="shared" si="4"/>
        <v>IODRH</v>
      </c>
      <c r="G103" s="92">
        <f>BY_Demands_Drivers!$F$41*$K23</f>
        <v>0.13540761090351186</v>
      </c>
      <c r="H103" s="92">
        <f>BY_Demands_Drivers!$G$41*$K23</f>
        <v>4.0882477883605363E-2</v>
      </c>
    </row>
    <row r="104" spans="3:8">
      <c r="C104" s="112" t="str">
        <f t="shared" si="3"/>
        <v>Demand</v>
      </c>
      <c r="D104">
        <f>$J$24</f>
        <v>2031</v>
      </c>
      <c r="E104" t="s">
        <v>3</v>
      </c>
      <c r="F104" t="str">
        <f t="shared" si="4"/>
        <v>IODRH</v>
      </c>
      <c r="G104" s="92">
        <f>BY_Demands_Drivers!$F$41*$K24</f>
        <v>0.13779122750093947</v>
      </c>
      <c r="H104" s="92">
        <f>BY_Demands_Drivers!$G$41*$K24</f>
        <v>4.160214313858699E-2</v>
      </c>
    </row>
    <row r="105" spans="3:8">
      <c r="C105" s="112" t="str">
        <f t="shared" si="3"/>
        <v>Demand</v>
      </c>
      <c r="D105">
        <f>$J$25</f>
        <v>2032</v>
      </c>
      <c r="E105" t="s">
        <v>3</v>
      </c>
      <c r="F105" t="str">
        <f t="shared" si="4"/>
        <v>IODRH</v>
      </c>
      <c r="G105" s="92">
        <f>BY_Demands_Drivers!$F$41*$K25</f>
        <v>0.14017484409836706</v>
      </c>
      <c r="H105" s="92">
        <f>BY_Demands_Drivers!$G$41*$K25</f>
        <v>4.2321808393568611E-2</v>
      </c>
    </row>
    <row r="106" spans="3:8">
      <c r="C106" s="112" t="str">
        <f t="shared" si="3"/>
        <v>Demand</v>
      </c>
      <c r="D106">
        <f>$J$26</f>
        <v>2033</v>
      </c>
      <c r="E106" t="s">
        <v>3</v>
      </c>
      <c r="F106" t="str">
        <f t="shared" si="4"/>
        <v>IODRH</v>
      </c>
      <c r="G106" s="92">
        <f>BY_Demands_Drivers!$F$41*$K26</f>
        <v>0.14255846069579467</v>
      </c>
      <c r="H106" s="92">
        <f>BY_Demands_Drivers!$G$41*$K26</f>
        <v>4.3041473648550238E-2</v>
      </c>
    </row>
    <row r="107" spans="3:8">
      <c r="C107" s="112" t="str">
        <f t="shared" si="3"/>
        <v>Demand</v>
      </c>
      <c r="D107">
        <f>$J$27</f>
        <v>2034</v>
      </c>
      <c r="E107" t="s">
        <v>3</v>
      </c>
      <c r="F107" t="str">
        <f t="shared" si="4"/>
        <v>IODRH</v>
      </c>
      <c r="G107" s="92">
        <f>BY_Demands_Drivers!$F$41*$K27</f>
        <v>0.14494207729322225</v>
      </c>
      <c r="H107" s="92">
        <f>BY_Demands_Drivers!$G$41*$K27</f>
        <v>4.3761138903531858E-2</v>
      </c>
    </row>
    <row r="108" spans="3:8">
      <c r="C108" s="112" t="str">
        <f t="shared" si="3"/>
        <v>Demand</v>
      </c>
      <c r="D108">
        <f>$J$28</f>
        <v>2035</v>
      </c>
      <c r="E108" t="s">
        <v>3</v>
      </c>
      <c r="F108" t="str">
        <f t="shared" si="4"/>
        <v>IODRH</v>
      </c>
      <c r="G108" s="92">
        <f>BY_Demands_Drivers!$F$41*$K28</f>
        <v>0.14732569389064989</v>
      </c>
      <c r="H108" s="92">
        <f>BY_Demands_Drivers!$G$41*$K28</f>
        <v>4.4480804158513493E-2</v>
      </c>
    </row>
    <row r="109" spans="3:8">
      <c r="C109" s="112" t="str">
        <f t="shared" si="3"/>
        <v>Demand</v>
      </c>
      <c r="D109">
        <f>$J$29</f>
        <v>2036</v>
      </c>
      <c r="E109" t="s">
        <v>3</v>
      </c>
      <c r="F109" t="str">
        <f t="shared" si="4"/>
        <v>IODRH</v>
      </c>
      <c r="G109" s="92">
        <f>BY_Demands_Drivers!$F$41*$K29</f>
        <v>0.14929951103546402</v>
      </c>
      <c r="H109" s="92">
        <f>BY_Demands_Drivers!$G$41*$K29</f>
        <v>4.5076742121163506E-2</v>
      </c>
    </row>
    <row r="110" spans="3:8">
      <c r="C110" s="112" t="str">
        <f t="shared" si="3"/>
        <v>Demand</v>
      </c>
      <c r="D110">
        <f>$J$30</f>
        <v>2037</v>
      </c>
      <c r="E110" t="s">
        <v>3</v>
      </c>
      <c r="F110" t="str">
        <f t="shared" si="4"/>
        <v>IODRH</v>
      </c>
      <c r="G110" s="92">
        <f>BY_Demands_Drivers!$F$41*$K30</f>
        <v>0.15127332818027817</v>
      </c>
      <c r="H110" s="92">
        <f>BY_Demands_Drivers!$G$41*$K30</f>
        <v>4.5672680083813526E-2</v>
      </c>
    </row>
    <row r="111" spans="3:8">
      <c r="C111" s="112" t="str">
        <f t="shared" si="3"/>
        <v>Demand</v>
      </c>
      <c r="D111">
        <f>$J$31</f>
        <v>2038</v>
      </c>
      <c r="E111" t="s">
        <v>3</v>
      </c>
      <c r="F111" t="str">
        <f t="shared" si="4"/>
        <v>IODRH</v>
      </c>
      <c r="G111" s="92">
        <f>BY_Demands_Drivers!$F$41*$K31</f>
        <v>0.15324714532509229</v>
      </c>
      <c r="H111" s="92">
        <f>BY_Demands_Drivers!$G$41*$K31</f>
        <v>4.6268618046463539E-2</v>
      </c>
    </row>
    <row r="112" spans="3:8">
      <c r="C112" s="112" t="str">
        <f t="shared" si="3"/>
        <v>Demand</v>
      </c>
      <c r="D112">
        <f>$J$32</f>
        <v>2039</v>
      </c>
      <c r="E112" t="s">
        <v>3</v>
      </c>
      <c r="F112" t="str">
        <f t="shared" si="4"/>
        <v>IODRH</v>
      </c>
      <c r="G112" s="92">
        <f>BY_Demands_Drivers!$F$41*$K32</f>
        <v>0.15522096246990644</v>
      </c>
      <c r="H112" s="92">
        <f>BY_Demands_Drivers!$G$41*$K32</f>
        <v>4.6864556009113559E-2</v>
      </c>
    </row>
    <row r="113" spans="3:8">
      <c r="C113" s="112" t="str">
        <f t="shared" si="3"/>
        <v>Demand</v>
      </c>
      <c r="D113">
        <f>$J$33</f>
        <v>2040</v>
      </c>
      <c r="E113" t="s">
        <v>3</v>
      </c>
      <c r="F113" t="str">
        <f t="shared" si="4"/>
        <v>IODRH</v>
      </c>
      <c r="G113" s="92">
        <f>BY_Demands_Drivers!$F$41*$K33</f>
        <v>0.15719477961472056</v>
      </c>
      <c r="H113" s="92">
        <f>BY_Demands_Drivers!$G$41*$K33</f>
        <v>4.7460493971763572E-2</v>
      </c>
    </row>
    <row r="114" spans="3:8">
      <c r="C114" s="112" t="str">
        <f t="shared" si="3"/>
        <v>Demand</v>
      </c>
      <c r="D114">
        <f>$J$34</f>
        <v>2041</v>
      </c>
      <c r="E114" t="s">
        <v>3</v>
      </c>
      <c r="F114" t="str">
        <f t="shared" si="4"/>
        <v>IODRH</v>
      </c>
      <c r="G114" s="92">
        <f>BY_Demands_Drivers!$F$41*$K34</f>
        <v>0.15910307578873081</v>
      </c>
      <c r="H114" s="92">
        <f>BY_Demands_Drivers!$G$41*$K34</f>
        <v>4.8036649740326204E-2</v>
      </c>
    </row>
    <row r="115" spans="3:8">
      <c r="C115" s="112" t="str">
        <f t="shared" si="3"/>
        <v>Demand</v>
      </c>
      <c r="D115">
        <f>$J$35</f>
        <v>2042</v>
      </c>
      <c r="E115" t="s">
        <v>3</v>
      </c>
      <c r="F115" t="str">
        <f t="shared" si="4"/>
        <v>IODRH</v>
      </c>
      <c r="G115" s="92">
        <f>BY_Demands_Drivers!$F$41*$K35</f>
        <v>0.16101137196274104</v>
      </c>
      <c r="H115" s="92">
        <f>BY_Demands_Drivers!$G$41*$K35</f>
        <v>4.8612805508888829E-2</v>
      </c>
    </row>
    <row r="116" spans="3:8">
      <c r="C116" s="112" t="str">
        <f t="shared" si="3"/>
        <v>Demand</v>
      </c>
      <c r="D116">
        <f>$J$36</f>
        <v>2043</v>
      </c>
      <c r="E116" t="s">
        <v>3</v>
      </c>
      <c r="F116" t="str">
        <f t="shared" si="4"/>
        <v>IODRH</v>
      </c>
      <c r="G116" s="92">
        <f>BY_Demands_Drivers!$F$41*$K36</f>
        <v>0.16291966813675127</v>
      </c>
      <c r="H116" s="92">
        <f>BY_Demands_Drivers!$G$41*$K36</f>
        <v>4.9188961277451461E-2</v>
      </c>
    </row>
    <row r="117" spans="3:8">
      <c r="C117" s="112" t="str">
        <f t="shared" si="3"/>
        <v>Demand</v>
      </c>
      <c r="D117">
        <f>$J$37</f>
        <v>2044</v>
      </c>
      <c r="E117" t="s">
        <v>3</v>
      </c>
      <c r="F117" t="str">
        <f t="shared" si="4"/>
        <v>IODRH</v>
      </c>
      <c r="G117" s="92">
        <f>BY_Demands_Drivers!$F$41*$K37</f>
        <v>0.16482796431076152</v>
      </c>
      <c r="H117" s="92">
        <f>BY_Demands_Drivers!$G$41*$K37</f>
        <v>4.9765117046014086E-2</v>
      </c>
    </row>
    <row r="118" spans="3:8">
      <c r="C118" s="112" t="str">
        <f t="shared" si="3"/>
        <v>Demand</v>
      </c>
      <c r="D118">
        <f>$J$38</f>
        <v>2045</v>
      </c>
      <c r="E118" t="s">
        <v>3</v>
      </c>
      <c r="F118" t="str">
        <f t="shared" si="4"/>
        <v>IODRH</v>
      </c>
      <c r="G118" s="92">
        <f>BY_Demands_Drivers!$F$41*$K38</f>
        <v>0.16673626048477172</v>
      </c>
      <c r="H118" s="92">
        <f>BY_Demands_Drivers!$G$41*$K38</f>
        <v>5.0341272814576711E-2</v>
      </c>
    </row>
    <row r="119" spans="3:8">
      <c r="C119" s="112" t="str">
        <f t="shared" si="3"/>
        <v>Demand</v>
      </c>
      <c r="D119">
        <f>$J$39</f>
        <v>2046</v>
      </c>
      <c r="E119" t="s">
        <v>3</v>
      </c>
      <c r="F119" t="str">
        <f t="shared" si="4"/>
        <v>IODRH</v>
      </c>
      <c r="G119" s="92">
        <f>BY_Demands_Drivers!$F$41*$K39</f>
        <v>0.16858055239268666</v>
      </c>
      <c r="H119" s="92">
        <f>BY_Demands_Drivers!$G$41*$K39</f>
        <v>5.0898104314912179E-2</v>
      </c>
    </row>
    <row r="120" spans="3:8">
      <c r="C120" s="112" t="str">
        <f t="shared" si="3"/>
        <v>Demand</v>
      </c>
      <c r="D120">
        <f>$J$40</f>
        <v>2047</v>
      </c>
      <c r="E120" t="s">
        <v>3</v>
      </c>
      <c r="F120" t="str">
        <f t="shared" si="4"/>
        <v>IODRH</v>
      </c>
      <c r="G120" s="92">
        <f>BY_Demands_Drivers!$F$41*$K40</f>
        <v>0.17042484430060156</v>
      </c>
      <c r="H120" s="92">
        <f>BY_Demands_Drivers!$G$41*$K40</f>
        <v>5.1454935815247647E-2</v>
      </c>
    </row>
    <row r="121" spans="3:8">
      <c r="C121" s="112" t="str">
        <f t="shared" si="3"/>
        <v>Demand</v>
      </c>
      <c r="D121">
        <f>$J$41</f>
        <v>2048</v>
      </c>
      <c r="E121" t="s">
        <v>3</v>
      </c>
      <c r="F121" t="str">
        <f t="shared" si="4"/>
        <v>IODRH</v>
      </c>
      <c r="G121" s="92">
        <f>BY_Demands_Drivers!$F$41*$K41</f>
        <v>0.1722691362085165</v>
      </c>
      <c r="H121" s="92">
        <f>BY_Demands_Drivers!$G$41*$K41</f>
        <v>5.2011767315583123E-2</v>
      </c>
    </row>
    <row r="122" spans="3:8">
      <c r="C122" s="112" t="str">
        <f t="shared" si="3"/>
        <v>Demand</v>
      </c>
      <c r="D122">
        <f>$J$42</f>
        <v>2049</v>
      </c>
      <c r="E122" t="s">
        <v>3</v>
      </c>
      <c r="F122" t="str">
        <f t="shared" si="4"/>
        <v>IODRH</v>
      </c>
      <c r="G122" s="92">
        <f>BY_Demands_Drivers!$F$41*$K42</f>
        <v>0.17411342811643141</v>
      </c>
      <c r="H122" s="92">
        <f>BY_Demands_Drivers!$G$41*$K42</f>
        <v>5.2568598815918591E-2</v>
      </c>
    </row>
    <row r="123" spans="3:8">
      <c r="C123" s="112" t="str">
        <f t="shared" si="3"/>
        <v>Demand</v>
      </c>
      <c r="D123" s="16">
        <f>$J$43</f>
        <v>2050</v>
      </c>
      <c r="E123" s="16" t="s">
        <v>3</v>
      </c>
      <c r="F123" s="16" t="str">
        <f t="shared" si="4"/>
        <v>IODRH</v>
      </c>
      <c r="G123" s="92">
        <f>BY_Demands_Drivers!$F$41*$K43</f>
        <v>0.17595772002434637</v>
      </c>
      <c r="H123" s="92">
        <f>BY_Demands_Drivers!$G$41*$K43</f>
        <v>5.3125430316254073E-2</v>
      </c>
    </row>
    <row r="124" spans="3:8">
      <c r="C124" s="112" t="str">
        <f t="shared" si="3"/>
        <v>\I:</v>
      </c>
      <c r="D124">
        <f>$J$4</f>
        <v>2011</v>
      </c>
      <c r="E124" t="s">
        <v>3</v>
      </c>
      <c r="F124" t="str">
        <f>BY_Demands_Drivers!$H$42</f>
        <v>IODLA</v>
      </c>
      <c r="G124" s="92">
        <f>BY_Demands_Drivers!$F$42*$K4</f>
        <v>0</v>
      </c>
      <c r="H124" s="92">
        <f>BY_Demands_Drivers!$G$42*$K4</f>
        <v>0</v>
      </c>
    </row>
    <row r="125" spans="3:8">
      <c r="C125" s="112" t="str">
        <f t="shared" si="3"/>
        <v>\I:</v>
      </c>
      <c r="D125">
        <f>$J$5</f>
        <v>2012</v>
      </c>
      <c r="E125" t="s">
        <v>3</v>
      </c>
      <c r="F125" t="str">
        <f>$F$124</f>
        <v>IODLA</v>
      </c>
      <c r="G125" s="92">
        <f>BY_Demands_Drivers!$F$42*$K5</f>
        <v>0</v>
      </c>
      <c r="H125" s="92">
        <f>BY_Demands_Drivers!$G$42*$K5</f>
        <v>0</v>
      </c>
    </row>
    <row r="126" spans="3:8">
      <c r="C126" s="112" t="str">
        <f t="shared" si="3"/>
        <v>\I:</v>
      </c>
      <c r="D126">
        <f>$J$6</f>
        <v>2013</v>
      </c>
      <c r="E126" t="s">
        <v>3</v>
      </c>
      <c r="F126" t="str">
        <f t="shared" ref="F126:F163" si="5">$F$124</f>
        <v>IODLA</v>
      </c>
      <c r="G126" s="92">
        <f>BY_Demands_Drivers!$F$42*$K6</f>
        <v>0</v>
      </c>
      <c r="H126" s="92">
        <f>BY_Demands_Drivers!$G$42*$K6</f>
        <v>0</v>
      </c>
    </row>
    <row r="127" spans="3:8">
      <c r="C127" s="112" t="str">
        <f t="shared" si="3"/>
        <v>\I:</v>
      </c>
      <c r="D127">
        <f>$J$7</f>
        <v>2014</v>
      </c>
      <c r="E127" t="s">
        <v>3</v>
      </c>
      <c r="F127" t="str">
        <f t="shared" si="5"/>
        <v>IODLA</v>
      </c>
      <c r="G127" s="92">
        <f>BY_Demands_Drivers!$F$42*$K7</f>
        <v>0</v>
      </c>
      <c r="H127" s="92">
        <f>BY_Demands_Drivers!$G$42*$K7</f>
        <v>0</v>
      </c>
    </row>
    <row r="128" spans="3:8">
      <c r="C128" s="112" t="str">
        <f t="shared" si="3"/>
        <v>Demand</v>
      </c>
      <c r="D128">
        <f>$J$8</f>
        <v>2015</v>
      </c>
      <c r="E128" t="s">
        <v>3</v>
      </c>
      <c r="F128" t="str">
        <f t="shared" si="5"/>
        <v>IODLA</v>
      </c>
      <c r="G128" s="92">
        <f>BY_Demands_Drivers!$F$42*$K8</f>
        <v>0.25768387392513531</v>
      </c>
      <c r="H128" s="92">
        <f>BY_Demands_Drivers!$G$42*$K8</f>
        <v>7.7800318655742953E-2</v>
      </c>
    </row>
    <row r="129" spans="3:8">
      <c r="C129" s="112" t="str">
        <f t="shared" si="3"/>
        <v>Demand</v>
      </c>
      <c r="D129">
        <f>$J$9</f>
        <v>2016</v>
      </c>
      <c r="E129" t="s">
        <v>3</v>
      </c>
      <c r="F129" t="str">
        <f t="shared" si="5"/>
        <v>IODLA</v>
      </c>
      <c r="G129" s="92">
        <f>BY_Demands_Drivers!$F$42*$K9</f>
        <v>0.2665373182114269</v>
      </c>
      <c r="H129" s="92">
        <f>BY_Demands_Drivers!$G$42*$K9</f>
        <v>8.047336441596957E-2</v>
      </c>
    </row>
    <row r="130" spans="3:8">
      <c r="C130" s="112" t="str">
        <f t="shared" si="3"/>
        <v>Demand</v>
      </c>
      <c r="D130">
        <f>$J$10</f>
        <v>2017</v>
      </c>
      <c r="E130" t="s">
        <v>3</v>
      </c>
      <c r="F130" t="str">
        <f t="shared" si="5"/>
        <v>IODLA</v>
      </c>
      <c r="G130" s="92">
        <f>BY_Demands_Drivers!$F$42*$K10</f>
        <v>0.27539076249771854</v>
      </c>
      <c r="H130" s="92">
        <f>BY_Demands_Drivers!$G$42*$K10</f>
        <v>8.31464101761962E-2</v>
      </c>
    </row>
    <row r="131" spans="3:8">
      <c r="C131" s="112" t="str">
        <f t="shared" si="3"/>
        <v>Demand</v>
      </c>
      <c r="D131">
        <f>$J$11</f>
        <v>2018</v>
      </c>
      <c r="E131" t="s">
        <v>3</v>
      </c>
      <c r="F131" t="str">
        <f t="shared" si="5"/>
        <v>IODLA</v>
      </c>
      <c r="G131" s="92">
        <f>BY_Demands_Drivers!$F$42*$K11</f>
        <v>0.28424420678401013</v>
      </c>
      <c r="H131" s="92">
        <f>BY_Demands_Drivers!$G$42*$K11</f>
        <v>8.5819455936422831E-2</v>
      </c>
    </row>
    <row r="132" spans="3:8">
      <c r="C132" s="112" t="str">
        <f t="shared" ref="C132:C195" si="6">IF(SUM(G132:H132)&gt;0,"Demand","\I:")</f>
        <v>Demand</v>
      </c>
      <c r="D132">
        <f>$J$12</f>
        <v>2019</v>
      </c>
      <c r="E132" t="s">
        <v>3</v>
      </c>
      <c r="F132" t="str">
        <f t="shared" si="5"/>
        <v>IODLA</v>
      </c>
      <c r="G132" s="92">
        <f>BY_Demands_Drivers!$F$42*$K12</f>
        <v>0.29309765107030172</v>
      </c>
      <c r="H132" s="92">
        <f>BY_Demands_Drivers!$G$42*$K12</f>
        <v>8.8492501696649434E-2</v>
      </c>
    </row>
    <row r="133" spans="3:8">
      <c r="C133" s="112" t="str">
        <f t="shared" si="6"/>
        <v>Demand</v>
      </c>
      <c r="D133">
        <f>$J$13</f>
        <v>2020</v>
      </c>
      <c r="E133" t="s">
        <v>3</v>
      </c>
      <c r="F133" t="str">
        <f t="shared" si="5"/>
        <v>IODLA</v>
      </c>
      <c r="G133" s="92">
        <f>BY_Demands_Drivers!$F$42*$K13</f>
        <v>0.30195109535659337</v>
      </c>
      <c r="H133" s="92">
        <f>BY_Demands_Drivers!$G$42*$K13</f>
        <v>9.1165547456876064E-2</v>
      </c>
    </row>
    <row r="134" spans="3:8">
      <c r="C134" s="112" t="str">
        <f t="shared" si="6"/>
        <v>Demand</v>
      </c>
      <c r="D134">
        <f>$J$14</f>
        <v>2021</v>
      </c>
      <c r="E134" t="s">
        <v>3</v>
      </c>
      <c r="F134" t="str">
        <f t="shared" si="5"/>
        <v>IODLA</v>
      </c>
      <c r="G134" s="92">
        <f>BY_Demands_Drivers!$F$42*$K14</f>
        <v>0.30784762583813446</v>
      </c>
      <c r="H134" s="92">
        <f>BY_Demands_Drivers!$G$42*$K14</f>
        <v>9.2945837171708914E-2</v>
      </c>
    </row>
    <row r="135" spans="3:8">
      <c r="C135" s="112" t="str">
        <f t="shared" si="6"/>
        <v>Demand</v>
      </c>
      <c r="D135">
        <f>$J$15</f>
        <v>2022</v>
      </c>
      <c r="E135" t="s">
        <v>3</v>
      </c>
      <c r="F135" t="str">
        <f t="shared" si="5"/>
        <v>IODLA</v>
      </c>
      <c r="G135" s="92">
        <f>BY_Demands_Drivers!$F$42*$K15</f>
        <v>0.31374415631967562</v>
      </c>
      <c r="H135" s="92">
        <f>BY_Demands_Drivers!$G$42*$K15</f>
        <v>9.4726126886541764E-2</v>
      </c>
    </row>
    <row r="136" spans="3:8">
      <c r="C136" s="112" t="str">
        <f t="shared" si="6"/>
        <v>Demand</v>
      </c>
      <c r="D136">
        <f>$J$16</f>
        <v>2023</v>
      </c>
      <c r="E136" t="s">
        <v>3</v>
      </c>
      <c r="F136" t="str">
        <f t="shared" si="5"/>
        <v>IODLA</v>
      </c>
      <c r="G136" s="92">
        <f>BY_Demands_Drivers!$F$42*$K16</f>
        <v>0.31964068680121677</v>
      </c>
      <c r="H136" s="92">
        <f>BY_Demands_Drivers!$G$42*$K16</f>
        <v>9.6506416601374601E-2</v>
      </c>
    </row>
    <row r="137" spans="3:8">
      <c r="C137" s="112" t="str">
        <f t="shared" si="6"/>
        <v>Demand</v>
      </c>
      <c r="D137">
        <f>$J$17</f>
        <v>2024</v>
      </c>
      <c r="E137" t="s">
        <v>3</v>
      </c>
      <c r="F137" t="str">
        <f t="shared" si="5"/>
        <v>IODLA</v>
      </c>
      <c r="G137" s="92">
        <f>BY_Demands_Drivers!$F$42*$K17</f>
        <v>0.32553721728275792</v>
      </c>
      <c r="H137" s="92">
        <f>BY_Demands_Drivers!$G$42*$K17</f>
        <v>9.8286706316207451E-2</v>
      </c>
    </row>
    <row r="138" spans="3:8">
      <c r="C138" s="112" t="str">
        <f t="shared" si="6"/>
        <v>Demand</v>
      </c>
      <c r="D138">
        <f>$J$18</f>
        <v>2025</v>
      </c>
      <c r="E138" t="s">
        <v>3</v>
      </c>
      <c r="F138" t="str">
        <f t="shared" si="5"/>
        <v>IODLA</v>
      </c>
      <c r="G138" s="92">
        <f>BY_Demands_Drivers!$F$42*$K18</f>
        <v>0.33143374776429901</v>
      </c>
      <c r="H138" s="92">
        <f>BY_Demands_Drivers!$G$42*$K18</f>
        <v>0.10006699603104029</v>
      </c>
    </row>
    <row r="139" spans="3:8">
      <c r="C139" s="112" t="str">
        <f t="shared" si="6"/>
        <v>Demand</v>
      </c>
      <c r="D139">
        <f>$J$19</f>
        <v>2026</v>
      </c>
      <c r="E139" t="s">
        <v>3</v>
      </c>
      <c r="F139" t="str">
        <f t="shared" si="5"/>
        <v>IODLA</v>
      </c>
      <c r="G139" s="92">
        <f>BY_Demands_Drivers!$F$42*$K19</f>
        <v>0.33717175787618336</v>
      </c>
      <c r="H139" s="92">
        <f>BY_Demands_Drivers!$G$42*$K19</f>
        <v>0.10179942502768047</v>
      </c>
    </row>
    <row r="140" spans="3:8">
      <c r="C140" s="112" t="str">
        <f t="shared" si="6"/>
        <v>Demand</v>
      </c>
      <c r="D140">
        <f>$J$20</f>
        <v>2027</v>
      </c>
      <c r="E140" t="s">
        <v>3</v>
      </c>
      <c r="F140" t="str">
        <f t="shared" si="5"/>
        <v>IODLA</v>
      </c>
      <c r="G140" s="92">
        <f>BY_Demands_Drivers!$F$42*$K20</f>
        <v>0.34290976798806772</v>
      </c>
      <c r="H140" s="92">
        <f>BY_Demands_Drivers!$G$42*$K20</f>
        <v>0.10353185402432065</v>
      </c>
    </row>
    <row r="141" spans="3:8">
      <c r="C141" s="112" t="str">
        <f t="shared" si="6"/>
        <v>Demand</v>
      </c>
      <c r="D141">
        <f>$J$21</f>
        <v>2028</v>
      </c>
      <c r="E141" t="s">
        <v>3</v>
      </c>
      <c r="F141" t="str">
        <f t="shared" si="5"/>
        <v>IODLA</v>
      </c>
      <c r="G141" s="92">
        <f>BY_Demands_Drivers!$F$42*$K21</f>
        <v>0.34864777809995212</v>
      </c>
      <c r="H141" s="92">
        <f>BY_Demands_Drivers!$G$42*$K21</f>
        <v>0.10526428302096084</v>
      </c>
    </row>
    <row r="142" spans="3:8">
      <c r="C142" s="112" t="str">
        <f t="shared" si="6"/>
        <v>Demand</v>
      </c>
      <c r="D142">
        <f>$J$22</f>
        <v>2029</v>
      </c>
      <c r="E142" t="s">
        <v>3</v>
      </c>
      <c r="F142" t="str">
        <f t="shared" si="5"/>
        <v>IODLA</v>
      </c>
      <c r="G142" s="92">
        <f>BY_Demands_Drivers!$F$42*$K22</f>
        <v>0.35438578821183647</v>
      </c>
      <c r="H142" s="92">
        <f>BY_Demands_Drivers!$G$42*$K22</f>
        <v>0.10699671201760103</v>
      </c>
    </row>
    <row r="143" spans="3:8">
      <c r="C143" s="112" t="str">
        <f t="shared" si="6"/>
        <v>Demand</v>
      </c>
      <c r="D143">
        <f>$J$23</f>
        <v>2030</v>
      </c>
      <c r="E143" t="s">
        <v>3</v>
      </c>
      <c r="F143" t="str">
        <f t="shared" si="5"/>
        <v>IODLA</v>
      </c>
      <c r="G143" s="92">
        <f>BY_Demands_Drivers!$F$42*$K23</f>
        <v>0.3601237983237206</v>
      </c>
      <c r="H143" s="92">
        <f>BY_Demands_Drivers!$G$42*$K23</f>
        <v>0.10872914101424117</v>
      </c>
    </row>
    <row r="144" spans="3:8">
      <c r="C144" s="112" t="str">
        <f t="shared" si="6"/>
        <v>Demand</v>
      </c>
      <c r="D144">
        <f>$J$24</f>
        <v>2031</v>
      </c>
      <c r="E144" t="s">
        <v>3</v>
      </c>
      <c r="F144" t="str">
        <f t="shared" si="5"/>
        <v>IODLA</v>
      </c>
      <c r="G144" s="92">
        <f>BY_Demands_Drivers!$F$42*$K24</f>
        <v>0.36646315441371741</v>
      </c>
      <c r="H144" s="92">
        <f>BY_Demands_Drivers!$G$42*$K24</f>
        <v>0.11064312933008456</v>
      </c>
    </row>
    <row r="145" spans="3:8">
      <c r="C145" s="112" t="str">
        <f t="shared" si="6"/>
        <v>Demand</v>
      </c>
      <c r="D145">
        <f>$J$25</f>
        <v>2032</v>
      </c>
      <c r="E145" t="s">
        <v>3</v>
      </c>
      <c r="F145" t="str">
        <f t="shared" si="5"/>
        <v>IODLA</v>
      </c>
      <c r="G145" s="92">
        <f>BY_Demands_Drivers!$F$42*$K25</f>
        <v>0.37280251050371416</v>
      </c>
      <c r="H145" s="92">
        <f>BY_Demands_Drivers!$G$42*$K25</f>
        <v>0.11255711764592796</v>
      </c>
    </row>
    <row r="146" spans="3:8">
      <c r="C146" s="112" t="str">
        <f t="shared" si="6"/>
        <v>Demand</v>
      </c>
      <c r="D146">
        <f>$J$26</f>
        <v>2033</v>
      </c>
      <c r="E146" t="s">
        <v>3</v>
      </c>
      <c r="F146" t="str">
        <f t="shared" si="5"/>
        <v>IODLA</v>
      </c>
      <c r="G146" s="92">
        <f>BY_Demands_Drivers!$F$42*$K26</f>
        <v>0.37914186659371096</v>
      </c>
      <c r="H146" s="92">
        <f>BY_Demands_Drivers!$G$42*$K26</f>
        <v>0.11447110596177137</v>
      </c>
    </row>
    <row r="147" spans="3:8">
      <c r="C147" s="112" t="str">
        <f t="shared" si="6"/>
        <v>Demand</v>
      </c>
      <c r="D147">
        <f>$J$27</f>
        <v>2034</v>
      </c>
      <c r="E147" t="s">
        <v>3</v>
      </c>
      <c r="F147" t="str">
        <f t="shared" si="5"/>
        <v>IODLA</v>
      </c>
      <c r="G147" s="92">
        <f>BY_Demands_Drivers!$F$42*$K27</f>
        <v>0.38548122268370766</v>
      </c>
      <c r="H147" s="92">
        <f>BY_Demands_Drivers!$G$42*$K27</f>
        <v>0.11638509427761476</v>
      </c>
    </row>
    <row r="148" spans="3:8">
      <c r="C148" s="112" t="str">
        <f t="shared" si="6"/>
        <v>Demand</v>
      </c>
      <c r="D148">
        <f>$J$28</f>
        <v>2035</v>
      </c>
      <c r="E148" t="s">
        <v>3</v>
      </c>
      <c r="F148" t="str">
        <f t="shared" si="5"/>
        <v>IODLA</v>
      </c>
      <c r="G148" s="92">
        <f>BY_Demands_Drivers!$F$42*$K28</f>
        <v>0.39182057877370452</v>
      </c>
      <c r="H148" s="92">
        <f>BY_Demands_Drivers!$G$42*$K28</f>
        <v>0.11829908259345819</v>
      </c>
    </row>
    <row r="149" spans="3:8">
      <c r="C149" s="112" t="str">
        <f t="shared" si="6"/>
        <v>Demand</v>
      </c>
      <c r="D149">
        <f>$J$29</f>
        <v>2036</v>
      </c>
      <c r="E149" t="s">
        <v>3</v>
      </c>
      <c r="F149" t="str">
        <f t="shared" si="5"/>
        <v>IODLA</v>
      </c>
      <c r="G149" s="92">
        <f>BY_Demands_Drivers!$F$42*$K29</f>
        <v>0.39707005125641048</v>
      </c>
      <c r="H149" s="92">
        <f>BY_Demands_Drivers!$G$42*$K29</f>
        <v>0.11988401154422262</v>
      </c>
    </row>
    <row r="150" spans="3:8">
      <c r="C150" s="112" t="str">
        <f t="shared" si="6"/>
        <v>Demand</v>
      </c>
      <c r="D150">
        <f>$J$30</f>
        <v>2037</v>
      </c>
      <c r="E150" t="s">
        <v>3</v>
      </c>
      <c r="F150" t="str">
        <f t="shared" si="5"/>
        <v>IODLA</v>
      </c>
      <c r="G150" s="92">
        <f>BY_Demands_Drivers!$F$42*$K30</f>
        <v>0.4023195237391165</v>
      </c>
      <c r="H150" s="92">
        <f>BY_Demands_Drivers!$G$42*$K30</f>
        <v>0.12146894049498708</v>
      </c>
    </row>
    <row r="151" spans="3:8">
      <c r="C151" s="112" t="str">
        <f t="shared" si="6"/>
        <v>Demand</v>
      </c>
      <c r="D151">
        <f>$J$31</f>
        <v>2038</v>
      </c>
      <c r="E151" t="s">
        <v>3</v>
      </c>
      <c r="F151" t="str">
        <f t="shared" si="5"/>
        <v>IODLA</v>
      </c>
      <c r="G151" s="92">
        <f>BY_Demands_Drivers!$F$42*$K31</f>
        <v>0.40756899622182252</v>
      </c>
      <c r="H151" s="92">
        <f>BY_Demands_Drivers!$G$42*$K31</f>
        <v>0.1230538694457515</v>
      </c>
    </row>
    <row r="152" spans="3:8">
      <c r="C152" s="112" t="str">
        <f t="shared" si="6"/>
        <v>Demand</v>
      </c>
      <c r="D152">
        <f>$J$32</f>
        <v>2039</v>
      </c>
      <c r="E152" t="s">
        <v>3</v>
      </c>
      <c r="F152" t="str">
        <f t="shared" si="5"/>
        <v>IODLA</v>
      </c>
      <c r="G152" s="92">
        <f>BY_Demands_Drivers!$F$42*$K32</f>
        <v>0.41281846870452854</v>
      </c>
      <c r="H152" s="92">
        <f>BY_Demands_Drivers!$G$42*$K32</f>
        <v>0.12463879839651595</v>
      </c>
    </row>
    <row r="153" spans="3:8">
      <c r="C153" s="112" t="str">
        <f t="shared" si="6"/>
        <v>Demand</v>
      </c>
      <c r="D153">
        <f>$J$33</f>
        <v>2040</v>
      </c>
      <c r="E153" t="s">
        <v>3</v>
      </c>
      <c r="F153" t="str">
        <f t="shared" si="5"/>
        <v>IODLA</v>
      </c>
      <c r="G153" s="92">
        <f>BY_Demands_Drivers!$F$42*$K33</f>
        <v>0.4180679411872345</v>
      </c>
      <c r="H153" s="92">
        <f>BY_Demands_Drivers!$G$42*$K33</f>
        <v>0.12622372734728038</v>
      </c>
    </row>
    <row r="154" spans="3:8">
      <c r="C154" s="112" t="str">
        <f t="shared" si="6"/>
        <v>Demand</v>
      </c>
      <c r="D154">
        <f>$J$34</f>
        <v>2041</v>
      </c>
      <c r="E154" t="s">
        <v>3</v>
      </c>
      <c r="F154" t="str">
        <f t="shared" si="5"/>
        <v>IODLA</v>
      </c>
      <c r="G154" s="92">
        <f>BY_Demands_Drivers!$F$42*$K34</f>
        <v>0.42314315713651296</v>
      </c>
      <c r="H154" s="92">
        <f>BY_Demands_Drivers!$G$42*$K34</f>
        <v>0.12775604449264932</v>
      </c>
    </row>
    <row r="155" spans="3:8">
      <c r="C155" s="112" t="str">
        <f t="shared" si="6"/>
        <v>Demand</v>
      </c>
      <c r="D155">
        <f>$J$35</f>
        <v>2042</v>
      </c>
      <c r="E155" t="s">
        <v>3</v>
      </c>
      <c r="F155" t="str">
        <f t="shared" si="5"/>
        <v>IODLA</v>
      </c>
      <c r="G155" s="92">
        <f>BY_Demands_Drivers!$F$42*$K35</f>
        <v>0.42821837308579142</v>
      </c>
      <c r="H155" s="92">
        <f>BY_Demands_Drivers!$G$42*$K35</f>
        <v>0.12928836163801827</v>
      </c>
    </row>
    <row r="156" spans="3:8">
      <c r="C156" s="112" t="str">
        <f t="shared" si="6"/>
        <v>Demand</v>
      </c>
      <c r="D156">
        <f>$J$36</f>
        <v>2043</v>
      </c>
      <c r="E156" t="s">
        <v>3</v>
      </c>
      <c r="F156" t="str">
        <f t="shared" si="5"/>
        <v>IODLA</v>
      </c>
      <c r="G156" s="92">
        <f>BY_Demands_Drivers!$F$42*$K36</f>
        <v>0.43329358903506981</v>
      </c>
      <c r="H156" s="92">
        <f>BY_Demands_Drivers!$G$42*$K36</f>
        <v>0.13082067878338718</v>
      </c>
    </row>
    <row r="157" spans="3:8">
      <c r="C157" s="112" t="str">
        <f t="shared" si="6"/>
        <v>Demand</v>
      </c>
      <c r="D157">
        <f>$J$37</f>
        <v>2044</v>
      </c>
      <c r="E157" t="s">
        <v>3</v>
      </c>
      <c r="F157" t="str">
        <f t="shared" si="5"/>
        <v>IODLA</v>
      </c>
      <c r="G157" s="92">
        <f>BY_Demands_Drivers!$F$42*$K37</f>
        <v>0.43836880498434821</v>
      </c>
      <c r="H157" s="92">
        <f>BY_Demands_Drivers!$G$42*$K37</f>
        <v>0.1323529959287561</v>
      </c>
    </row>
    <row r="158" spans="3:8">
      <c r="C158" s="112" t="str">
        <f t="shared" si="6"/>
        <v>Demand</v>
      </c>
      <c r="D158">
        <f>$J$38</f>
        <v>2045</v>
      </c>
      <c r="E158" t="s">
        <v>3</v>
      </c>
      <c r="F158" t="str">
        <f t="shared" si="5"/>
        <v>IODLA</v>
      </c>
      <c r="G158" s="92">
        <f>BY_Demands_Drivers!$F$42*$K38</f>
        <v>0.44344402093362661</v>
      </c>
      <c r="H158" s="92">
        <f>BY_Demands_Drivers!$G$42*$K38</f>
        <v>0.13388531307412502</v>
      </c>
    </row>
    <row r="159" spans="3:8">
      <c r="C159" s="112" t="str">
        <f t="shared" si="6"/>
        <v>Demand</v>
      </c>
      <c r="D159">
        <f>$J$39</f>
        <v>2046</v>
      </c>
      <c r="E159" t="s">
        <v>3</v>
      </c>
      <c r="F159" t="str">
        <f t="shared" si="5"/>
        <v>IODLA</v>
      </c>
      <c r="G159" s="92">
        <f>BY_Demands_Drivers!$F$42*$K39</f>
        <v>0.44834901410693717</v>
      </c>
      <c r="H159" s="92">
        <f>BY_Demands_Drivers!$G$42*$K39</f>
        <v>0.13536623629246611</v>
      </c>
    </row>
    <row r="160" spans="3:8">
      <c r="C160" s="112" t="str">
        <f t="shared" si="6"/>
        <v>Demand</v>
      </c>
      <c r="D160">
        <f>$J$40</f>
        <v>2047</v>
      </c>
      <c r="E160" t="s">
        <v>3</v>
      </c>
      <c r="F160" t="str">
        <f t="shared" si="5"/>
        <v>IODLA</v>
      </c>
      <c r="G160" s="92">
        <f>BY_Demands_Drivers!$F$42*$K40</f>
        <v>0.45325400728024778</v>
      </c>
      <c r="H160" s="92">
        <f>BY_Demands_Drivers!$G$42*$K40</f>
        <v>0.13684715951080717</v>
      </c>
    </row>
    <row r="161" spans="3:8">
      <c r="C161" s="112" t="str">
        <f t="shared" si="6"/>
        <v>Demand</v>
      </c>
      <c r="D161">
        <f>$J$41</f>
        <v>2048</v>
      </c>
      <c r="E161" t="s">
        <v>3</v>
      </c>
      <c r="F161" t="str">
        <f t="shared" si="5"/>
        <v>IODLA</v>
      </c>
      <c r="G161" s="92">
        <f>BY_Demands_Drivers!$F$42*$K41</f>
        <v>0.4581590004535584</v>
      </c>
      <c r="H161" s="92">
        <f>BY_Demands_Drivers!$G$42*$K41</f>
        <v>0.13832808272914826</v>
      </c>
    </row>
    <row r="162" spans="3:8">
      <c r="C162" s="112" t="str">
        <f t="shared" si="6"/>
        <v>Demand</v>
      </c>
      <c r="D162">
        <f>$J$42</f>
        <v>2049</v>
      </c>
      <c r="E162" t="s">
        <v>3</v>
      </c>
      <c r="F162" t="str">
        <f t="shared" si="5"/>
        <v>IODLA</v>
      </c>
      <c r="G162" s="92">
        <f>BY_Demands_Drivers!$F$42*$K42</f>
        <v>0.46306399362686901</v>
      </c>
      <c r="H162" s="92">
        <f>BY_Demands_Drivers!$G$42*$K42</f>
        <v>0.13980900594748935</v>
      </c>
    </row>
    <row r="163" spans="3:8">
      <c r="C163" s="112" t="str">
        <f t="shared" si="6"/>
        <v>Demand</v>
      </c>
      <c r="D163" s="16">
        <f>$J$43</f>
        <v>2050</v>
      </c>
      <c r="E163" s="16" t="s">
        <v>3</v>
      </c>
      <c r="F163" s="16" t="str">
        <f t="shared" si="5"/>
        <v>IODLA</v>
      </c>
      <c r="G163" s="92">
        <f>BY_Demands_Drivers!$F$42*$K43</f>
        <v>0.46796898680017968</v>
      </c>
      <c r="H163" s="92">
        <f>BY_Demands_Drivers!$G$42*$K43</f>
        <v>0.14128992916583044</v>
      </c>
    </row>
    <row r="164" spans="3:8">
      <c r="C164" s="112" t="str">
        <f t="shared" si="6"/>
        <v>\I:</v>
      </c>
      <c r="D164">
        <f>$J$4</f>
        <v>2011</v>
      </c>
      <c r="E164" t="s">
        <v>3</v>
      </c>
      <c r="F164" t="str">
        <f>BY_Demands_Drivers!$H$43</f>
        <v>IODEM</v>
      </c>
      <c r="G164" s="92">
        <f>BY_Demands_Drivers!$F$43*$K4</f>
        <v>0</v>
      </c>
      <c r="H164" s="92">
        <f>BY_Demands_Drivers!$G$43*$K4</f>
        <v>0</v>
      </c>
    </row>
    <row r="165" spans="3:8">
      <c r="C165" s="112" t="str">
        <f t="shared" si="6"/>
        <v>\I:</v>
      </c>
      <c r="D165">
        <f>$J$5</f>
        <v>2012</v>
      </c>
      <c r="E165" t="s">
        <v>3</v>
      </c>
      <c r="F165" t="str">
        <f>$F$164</f>
        <v>IODEM</v>
      </c>
      <c r="G165" s="92">
        <f>BY_Demands_Drivers!$F$43*$K5</f>
        <v>0</v>
      </c>
      <c r="H165" s="92">
        <f>BY_Demands_Drivers!$G$43*$K5</f>
        <v>0</v>
      </c>
    </row>
    <row r="166" spans="3:8">
      <c r="C166" s="112" t="str">
        <f t="shared" si="6"/>
        <v>\I:</v>
      </c>
      <c r="D166">
        <f>$J$6</f>
        <v>2013</v>
      </c>
      <c r="E166" t="s">
        <v>3</v>
      </c>
      <c r="F166" t="str">
        <f t="shared" ref="F166:F203" si="7">$F$164</f>
        <v>IODEM</v>
      </c>
      <c r="G166" s="92">
        <f>BY_Demands_Drivers!$F$43*$K6</f>
        <v>0</v>
      </c>
      <c r="H166" s="92">
        <f>BY_Demands_Drivers!$G$43*$K6</f>
        <v>0</v>
      </c>
    </row>
    <row r="167" spans="3:8">
      <c r="C167" s="112" t="str">
        <f t="shared" si="6"/>
        <v>\I:</v>
      </c>
      <c r="D167">
        <f>$J$7</f>
        <v>2014</v>
      </c>
      <c r="E167" t="s">
        <v>3</v>
      </c>
      <c r="F167" t="str">
        <f t="shared" si="7"/>
        <v>IODEM</v>
      </c>
      <c r="G167" s="92">
        <f>BY_Demands_Drivers!$F$43*$K7</f>
        <v>0</v>
      </c>
      <c r="H167" s="92">
        <f>BY_Demands_Drivers!$G$43*$K7</f>
        <v>0</v>
      </c>
    </row>
    <row r="168" spans="3:8">
      <c r="C168" s="112" t="str">
        <f t="shared" si="6"/>
        <v>Demand</v>
      </c>
      <c r="D168">
        <f>$J$8</f>
        <v>2015</v>
      </c>
      <c r="E168" t="s">
        <v>3</v>
      </c>
      <c r="F168" t="str">
        <f t="shared" si="7"/>
        <v>IODEM</v>
      </c>
      <c r="G168" s="92">
        <f>BY_Demands_Drivers!$F$43*$K8</f>
        <v>1.1168023852726239</v>
      </c>
      <c r="H168" s="92">
        <f>BY_Demands_Drivers!$G$43*$K8</f>
        <v>0.33718672467236988</v>
      </c>
    </row>
    <row r="169" spans="3:8">
      <c r="C169" s="112" t="str">
        <f t="shared" si="6"/>
        <v>Demand</v>
      </c>
      <c r="D169">
        <f>$J$9</f>
        <v>2016</v>
      </c>
      <c r="E169" t="s">
        <v>3</v>
      </c>
      <c r="F169" t="str">
        <f t="shared" si="7"/>
        <v>IODEM</v>
      </c>
      <c r="G169" s="92">
        <f>BY_Demands_Drivers!$F$43*$K9</f>
        <v>1.1551732291527548</v>
      </c>
      <c r="H169" s="92">
        <f>BY_Demands_Drivers!$G$43*$K9</f>
        <v>0.34877170993159984</v>
      </c>
    </row>
    <row r="170" spans="3:8">
      <c r="C170" s="112" t="str">
        <f t="shared" si="6"/>
        <v>Demand</v>
      </c>
      <c r="D170">
        <f>$J$10</f>
        <v>2017</v>
      </c>
      <c r="E170" t="s">
        <v>3</v>
      </c>
      <c r="F170" t="str">
        <f t="shared" si="7"/>
        <v>IODEM</v>
      </c>
      <c r="G170" s="92">
        <f>BY_Demands_Drivers!$F$43*$K10</f>
        <v>1.1935440730328861</v>
      </c>
      <c r="H170" s="92">
        <f>BY_Demands_Drivers!$G$43*$K10</f>
        <v>0.36035669519082991</v>
      </c>
    </row>
    <row r="171" spans="3:8">
      <c r="C171" s="112" t="str">
        <f t="shared" si="6"/>
        <v>Demand</v>
      </c>
      <c r="D171">
        <f>$J$11</f>
        <v>2018</v>
      </c>
      <c r="E171" t="s">
        <v>3</v>
      </c>
      <c r="F171" t="str">
        <f t="shared" si="7"/>
        <v>IODEM</v>
      </c>
      <c r="G171" s="92">
        <f>BY_Demands_Drivers!$F$43*$K11</f>
        <v>1.2319149169130172</v>
      </c>
      <c r="H171" s="92">
        <f>BY_Demands_Drivers!$G$43*$K11</f>
        <v>0.37194168045005993</v>
      </c>
    </row>
    <row r="172" spans="3:8">
      <c r="C172" s="112" t="str">
        <f t="shared" si="6"/>
        <v>Demand</v>
      </c>
      <c r="D172">
        <f>$J$12</f>
        <v>2019</v>
      </c>
      <c r="E172" t="s">
        <v>3</v>
      </c>
      <c r="F172" t="str">
        <f t="shared" si="7"/>
        <v>IODEM</v>
      </c>
      <c r="G172" s="92">
        <f>BY_Demands_Drivers!$F$43*$K12</f>
        <v>1.2702857607931481</v>
      </c>
      <c r="H172" s="92">
        <f>BY_Demands_Drivers!$G$43*$K12</f>
        <v>0.38352666570928989</v>
      </c>
    </row>
    <row r="173" spans="3:8">
      <c r="C173" s="112" t="str">
        <f t="shared" si="6"/>
        <v>Demand</v>
      </c>
      <c r="D173">
        <f>$J$13</f>
        <v>2020</v>
      </c>
      <c r="E173" t="s">
        <v>3</v>
      </c>
      <c r="F173" t="str">
        <f t="shared" si="7"/>
        <v>IODEM</v>
      </c>
      <c r="G173" s="92">
        <f>BY_Demands_Drivers!$F$43*$K13</f>
        <v>1.3086566046732793</v>
      </c>
      <c r="H173" s="92">
        <f>BY_Demands_Drivers!$G$43*$K13</f>
        <v>0.39511165096851991</v>
      </c>
    </row>
    <row r="174" spans="3:8">
      <c r="C174" s="112" t="str">
        <f t="shared" si="6"/>
        <v>Demand</v>
      </c>
      <c r="D174">
        <f>$J$14</f>
        <v>2021</v>
      </c>
      <c r="E174" t="s">
        <v>3</v>
      </c>
      <c r="F174" t="str">
        <f t="shared" si="7"/>
        <v>IODEM</v>
      </c>
      <c r="G174" s="92">
        <f>BY_Demands_Drivers!$F$43*$K14</f>
        <v>1.3342121786651975</v>
      </c>
      <c r="H174" s="92">
        <f>BY_Demands_Drivers!$G$43*$K14</f>
        <v>0.40282742987899722</v>
      </c>
    </row>
    <row r="175" spans="3:8">
      <c r="C175" s="112" t="str">
        <f t="shared" si="6"/>
        <v>Demand</v>
      </c>
      <c r="D175">
        <f>$J$15</f>
        <v>2022</v>
      </c>
      <c r="E175" t="s">
        <v>3</v>
      </c>
      <c r="F175" t="str">
        <f t="shared" si="7"/>
        <v>IODEM</v>
      </c>
      <c r="G175" s="92">
        <f>BY_Demands_Drivers!$F$43*$K15</f>
        <v>1.3597677526571155</v>
      </c>
      <c r="H175" s="92">
        <f>BY_Demands_Drivers!$G$43*$K15</f>
        <v>0.41054320878947453</v>
      </c>
    </row>
    <row r="176" spans="3:8">
      <c r="C176" s="112" t="str">
        <f t="shared" si="6"/>
        <v>Demand</v>
      </c>
      <c r="D176">
        <f>$J$16</f>
        <v>2023</v>
      </c>
      <c r="E176" t="s">
        <v>3</v>
      </c>
      <c r="F176" t="str">
        <f t="shared" si="7"/>
        <v>IODEM</v>
      </c>
      <c r="G176" s="92">
        <f>BY_Demands_Drivers!$F$43*$K16</f>
        <v>1.3853233266490337</v>
      </c>
      <c r="H176" s="92">
        <f>BY_Demands_Drivers!$G$43*$K16</f>
        <v>0.41825898769995179</v>
      </c>
    </row>
    <row r="177" spans="3:8">
      <c r="C177" s="112" t="str">
        <f t="shared" si="6"/>
        <v>Demand</v>
      </c>
      <c r="D177">
        <f>$J$17</f>
        <v>2024</v>
      </c>
      <c r="E177" t="s">
        <v>3</v>
      </c>
      <c r="F177" t="str">
        <f t="shared" si="7"/>
        <v>IODEM</v>
      </c>
      <c r="G177" s="92">
        <f>BY_Demands_Drivers!$F$43*$K17</f>
        <v>1.4108789006409517</v>
      </c>
      <c r="H177" s="92">
        <f>BY_Demands_Drivers!$G$43*$K17</f>
        <v>0.4259747666104291</v>
      </c>
    </row>
    <row r="178" spans="3:8">
      <c r="C178" s="112" t="str">
        <f t="shared" si="6"/>
        <v>Demand</v>
      </c>
      <c r="D178">
        <f>$J$18</f>
        <v>2025</v>
      </c>
      <c r="E178" t="s">
        <v>3</v>
      </c>
      <c r="F178" t="str">
        <f t="shared" si="7"/>
        <v>IODEM</v>
      </c>
      <c r="G178" s="92">
        <f>BY_Demands_Drivers!$F$43*$K18</f>
        <v>1.4364344746328694</v>
      </c>
      <c r="H178" s="92">
        <f>BY_Demands_Drivers!$G$43*$K18</f>
        <v>0.43369054552090636</v>
      </c>
    </row>
    <row r="179" spans="3:8">
      <c r="C179" s="112" t="str">
        <f t="shared" si="6"/>
        <v>Demand</v>
      </c>
      <c r="D179">
        <f>$J$19</f>
        <v>2026</v>
      </c>
      <c r="E179" t="s">
        <v>3</v>
      </c>
      <c r="F179" t="str">
        <f t="shared" si="7"/>
        <v>IODEM</v>
      </c>
      <c r="G179" s="92">
        <f>BY_Demands_Drivers!$F$43*$K19</f>
        <v>1.4613030210500684</v>
      </c>
      <c r="H179" s="92">
        <f>BY_Demands_Drivers!$G$43*$K19</f>
        <v>0.44119889599038636</v>
      </c>
    </row>
    <row r="180" spans="3:8">
      <c r="C180" s="112" t="str">
        <f t="shared" si="6"/>
        <v>Demand</v>
      </c>
      <c r="D180">
        <f>$J$20</f>
        <v>2027</v>
      </c>
      <c r="E180" t="s">
        <v>3</v>
      </c>
      <c r="F180" t="str">
        <f t="shared" si="7"/>
        <v>IODEM</v>
      </c>
      <c r="G180" s="92">
        <f>BY_Demands_Drivers!$F$43*$K20</f>
        <v>1.4861715674672673</v>
      </c>
      <c r="H180" s="92">
        <f>BY_Demands_Drivers!$G$43*$K20</f>
        <v>0.44870724645986637</v>
      </c>
    </row>
    <row r="181" spans="3:8">
      <c r="C181" s="112" t="str">
        <f t="shared" si="6"/>
        <v>Demand</v>
      </c>
      <c r="D181">
        <f>$J$21</f>
        <v>2028</v>
      </c>
      <c r="E181" t="s">
        <v>3</v>
      </c>
      <c r="F181" t="str">
        <f t="shared" si="7"/>
        <v>IODEM</v>
      </c>
      <c r="G181" s="92">
        <f>BY_Demands_Drivers!$F$43*$K21</f>
        <v>1.5110401138844667</v>
      </c>
      <c r="H181" s="92">
        <f>BY_Demands_Drivers!$G$43*$K21</f>
        <v>0.45621559692934649</v>
      </c>
    </row>
    <row r="182" spans="3:8">
      <c r="C182" s="112" t="str">
        <f t="shared" si="6"/>
        <v>Demand</v>
      </c>
      <c r="D182">
        <f>$J$22</f>
        <v>2029</v>
      </c>
      <c r="E182" t="s">
        <v>3</v>
      </c>
      <c r="F182" t="str">
        <f t="shared" si="7"/>
        <v>IODEM</v>
      </c>
      <c r="G182" s="92">
        <f>BY_Demands_Drivers!$F$43*$K22</f>
        <v>1.5359086603016656</v>
      </c>
      <c r="H182" s="92">
        <f>BY_Demands_Drivers!$G$43*$K22</f>
        <v>0.4637239473988265</v>
      </c>
    </row>
    <row r="183" spans="3:8">
      <c r="C183" s="112" t="str">
        <f t="shared" si="6"/>
        <v>Demand</v>
      </c>
      <c r="D183">
        <f>$J$23</f>
        <v>2030</v>
      </c>
      <c r="E183" t="s">
        <v>3</v>
      </c>
      <c r="F183" t="str">
        <f t="shared" si="7"/>
        <v>IODEM</v>
      </c>
      <c r="G183" s="92">
        <f>BY_Demands_Drivers!$F$43*$K23</f>
        <v>1.5607772067188637</v>
      </c>
      <c r="H183" s="92">
        <f>BY_Demands_Drivers!$G$43*$K23</f>
        <v>0.47123229786830628</v>
      </c>
    </row>
    <row r="184" spans="3:8">
      <c r="C184" s="112" t="str">
        <f t="shared" si="6"/>
        <v>Demand</v>
      </c>
      <c r="D184">
        <f>$J$24</f>
        <v>2031</v>
      </c>
      <c r="E184" t="s">
        <v>3</v>
      </c>
      <c r="F184" t="str">
        <f t="shared" si="7"/>
        <v>IODEM</v>
      </c>
      <c r="G184" s="92">
        <f>BY_Demands_Drivers!$F$43*$K24</f>
        <v>1.588251987715279</v>
      </c>
      <c r="H184" s="92">
        <f>BY_Demands_Drivers!$G$43*$K24</f>
        <v>0.47952752676236926</v>
      </c>
    </row>
    <row r="185" spans="3:8">
      <c r="C185" s="112" t="str">
        <f t="shared" si="6"/>
        <v>Demand</v>
      </c>
      <c r="D185">
        <f>$J$25</f>
        <v>2032</v>
      </c>
      <c r="E185" t="s">
        <v>3</v>
      </c>
      <c r="F185" t="str">
        <f t="shared" si="7"/>
        <v>IODEM</v>
      </c>
      <c r="G185" s="92">
        <f>BY_Demands_Drivers!$F$43*$K25</f>
        <v>1.6157267687116939</v>
      </c>
      <c r="H185" s="92">
        <f>BY_Demands_Drivers!$G$43*$K25</f>
        <v>0.48782275565643213</v>
      </c>
    </row>
    <row r="186" spans="3:8">
      <c r="C186" s="112" t="str">
        <f t="shared" si="6"/>
        <v>Demand</v>
      </c>
      <c r="D186">
        <f>$J$26</f>
        <v>2033</v>
      </c>
      <c r="E186" t="s">
        <v>3</v>
      </c>
      <c r="F186" t="str">
        <f t="shared" si="7"/>
        <v>IODEM</v>
      </c>
      <c r="G186" s="92">
        <f>BY_Demands_Drivers!$F$43*$K26</f>
        <v>1.6432015497081089</v>
      </c>
      <c r="H186" s="92">
        <f>BY_Demands_Drivers!$G$43*$K26</f>
        <v>0.49611798455049511</v>
      </c>
    </row>
    <row r="187" spans="3:8">
      <c r="C187" s="112" t="str">
        <f t="shared" si="6"/>
        <v>Demand</v>
      </c>
      <c r="D187">
        <f>$J$27</f>
        <v>2034</v>
      </c>
      <c r="E187" t="s">
        <v>3</v>
      </c>
      <c r="F187" t="str">
        <f t="shared" si="7"/>
        <v>IODEM</v>
      </c>
      <c r="G187" s="92">
        <f>BY_Demands_Drivers!$F$43*$K27</f>
        <v>1.670676330704524</v>
      </c>
      <c r="H187" s="92">
        <f>BY_Demands_Drivers!$G$43*$K27</f>
        <v>0.50441321344455803</v>
      </c>
    </row>
    <row r="188" spans="3:8">
      <c r="C188" s="112" t="str">
        <f t="shared" si="6"/>
        <v>Demand</v>
      </c>
      <c r="D188">
        <f>$J$28</f>
        <v>2035</v>
      </c>
      <c r="E188" t="s">
        <v>3</v>
      </c>
      <c r="F188" t="str">
        <f t="shared" si="7"/>
        <v>IODEM</v>
      </c>
      <c r="G188" s="92">
        <f>BY_Demands_Drivers!$F$43*$K28</f>
        <v>1.6981511117009394</v>
      </c>
      <c r="H188" s="92">
        <f>BY_Demands_Drivers!$G$43*$K28</f>
        <v>0.51270844233862101</v>
      </c>
    </row>
    <row r="189" spans="3:8">
      <c r="C189" s="112" t="str">
        <f t="shared" si="6"/>
        <v>Demand</v>
      </c>
      <c r="D189">
        <f>$J$29</f>
        <v>2036</v>
      </c>
      <c r="E189" t="s">
        <v>3</v>
      </c>
      <c r="F189" t="str">
        <f t="shared" si="7"/>
        <v>IODEM</v>
      </c>
      <c r="G189" s="92">
        <f>BY_Demands_Drivers!$F$43*$K29</f>
        <v>1.7209023351314452</v>
      </c>
      <c r="H189" s="92">
        <f>BY_Demands_Drivers!$G$43*$K29</f>
        <v>0.51957752733699236</v>
      </c>
    </row>
    <row r="190" spans="3:8">
      <c r="C190" s="112" t="str">
        <f t="shared" si="6"/>
        <v>Demand</v>
      </c>
      <c r="D190">
        <f>$J$30</f>
        <v>2037</v>
      </c>
      <c r="E190" t="s">
        <v>3</v>
      </c>
      <c r="F190" t="str">
        <f t="shared" si="7"/>
        <v>IODEM</v>
      </c>
      <c r="G190" s="92">
        <f>BY_Demands_Drivers!$F$43*$K30</f>
        <v>1.7436535585619513</v>
      </c>
      <c r="H190" s="92">
        <f>BY_Demands_Drivers!$G$43*$K30</f>
        <v>0.52644661233536383</v>
      </c>
    </row>
    <row r="191" spans="3:8">
      <c r="C191" s="112" t="str">
        <f t="shared" si="6"/>
        <v>Demand</v>
      </c>
      <c r="D191">
        <f>$J$31</f>
        <v>2038</v>
      </c>
      <c r="E191" t="s">
        <v>3</v>
      </c>
      <c r="F191" t="str">
        <f t="shared" si="7"/>
        <v>IODEM</v>
      </c>
      <c r="G191" s="92">
        <f>BY_Demands_Drivers!$F$43*$K31</f>
        <v>1.7664047819924569</v>
      </c>
      <c r="H191" s="92">
        <f>BY_Demands_Drivers!$G$43*$K31</f>
        <v>0.53331569733373518</v>
      </c>
    </row>
    <row r="192" spans="3:8">
      <c r="C192" s="112" t="str">
        <f t="shared" si="6"/>
        <v>Demand</v>
      </c>
      <c r="D192">
        <f>$J$32</f>
        <v>2039</v>
      </c>
      <c r="E192" t="s">
        <v>3</v>
      </c>
      <c r="F192" t="str">
        <f t="shared" si="7"/>
        <v>IODEM</v>
      </c>
      <c r="G192" s="92">
        <f>BY_Demands_Drivers!$F$43*$K32</f>
        <v>1.7891560054229629</v>
      </c>
      <c r="H192" s="92">
        <f>BY_Demands_Drivers!$G$43*$K32</f>
        <v>0.54018478233210654</v>
      </c>
    </row>
    <row r="193" spans="3:8">
      <c r="C193" s="112" t="str">
        <f t="shared" si="6"/>
        <v>Demand</v>
      </c>
      <c r="D193">
        <f>$J$33</f>
        <v>2040</v>
      </c>
      <c r="E193" t="s">
        <v>3</v>
      </c>
      <c r="F193" t="str">
        <f t="shared" si="7"/>
        <v>IODEM</v>
      </c>
      <c r="G193" s="92">
        <f>BY_Demands_Drivers!$F$43*$K33</f>
        <v>1.8119072288534688</v>
      </c>
      <c r="H193" s="92">
        <f>BY_Demands_Drivers!$G$43*$K33</f>
        <v>0.54705386733047789</v>
      </c>
    </row>
    <row r="194" spans="3:8">
      <c r="C194" s="112" t="str">
        <f t="shared" si="6"/>
        <v>Demand</v>
      </c>
      <c r="D194">
        <f>$J$34</f>
        <v>2041</v>
      </c>
      <c r="E194" t="s">
        <v>3</v>
      </c>
      <c r="F194" t="str">
        <f t="shared" si="7"/>
        <v>IODEM</v>
      </c>
      <c r="G194" s="92">
        <f>BY_Demands_Drivers!$F$43*$K34</f>
        <v>1.8339032241464244</v>
      </c>
      <c r="H194" s="92">
        <f>BY_Demands_Drivers!$G$43*$K34</f>
        <v>0.55369493266714453</v>
      </c>
    </row>
    <row r="195" spans="3:8">
      <c r="C195" s="112" t="str">
        <f t="shared" si="6"/>
        <v>Demand</v>
      </c>
      <c r="D195">
        <f>$J$35</f>
        <v>2042</v>
      </c>
      <c r="E195" t="s">
        <v>3</v>
      </c>
      <c r="F195" t="str">
        <f t="shared" si="7"/>
        <v>IODEM</v>
      </c>
      <c r="G195" s="92">
        <f>BY_Demands_Drivers!$F$43*$K35</f>
        <v>1.85589921943938</v>
      </c>
      <c r="H195" s="92">
        <f>BY_Demands_Drivers!$G$43*$K35</f>
        <v>0.56033599800381106</v>
      </c>
    </row>
    <row r="196" spans="3:8">
      <c r="C196" s="112" t="str">
        <f t="shared" ref="C196:C259" si="8">IF(SUM(G196:H196)&gt;0,"Demand","\I:")</f>
        <v>Demand</v>
      </c>
      <c r="D196">
        <f>$J$36</f>
        <v>2043</v>
      </c>
      <c r="E196" t="s">
        <v>3</v>
      </c>
      <c r="F196" t="str">
        <f t="shared" si="7"/>
        <v>IODEM</v>
      </c>
      <c r="G196" s="92">
        <f>BY_Demands_Drivers!$F$43*$K36</f>
        <v>1.8778952147323353</v>
      </c>
      <c r="H196" s="92">
        <f>BY_Demands_Drivers!$G$43*$K36</f>
        <v>0.56697706334047759</v>
      </c>
    </row>
    <row r="197" spans="3:8">
      <c r="C197" s="112" t="str">
        <f t="shared" si="8"/>
        <v>Demand</v>
      </c>
      <c r="D197">
        <f>$J$37</f>
        <v>2044</v>
      </c>
      <c r="E197" t="s">
        <v>3</v>
      </c>
      <c r="F197" t="str">
        <f t="shared" si="7"/>
        <v>IODEM</v>
      </c>
      <c r="G197" s="92">
        <f>BY_Demands_Drivers!$F$43*$K37</f>
        <v>1.8998912100252907</v>
      </c>
      <c r="H197" s="92">
        <f>BY_Demands_Drivers!$G$43*$K37</f>
        <v>0.57361812867714412</v>
      </c>
    </row>
    <row r="198" spans="3:8">
      <c r="C198" s="112" t="str">
        <f t="shared" si="8"/>
        <v>Demand</v>
      </c>
      <c r="D198">
        <f>$J$38</f>
        <v>2045</v>
      </c>
      <c r="E198" t="s">
        <v>3</v>
      </c>
      <c r="F198" t="str">
        <f t="shared" si="7"/>
        <v>IODEM</v>
      </c>
      <c r="G198" s="92">
        <f>BY_Demands_Drivers!$F$43*$K38</f>
        <v>1.9218872053182461</v>
      </c>
      <c r="H198" s="92">
        <f>BY_Demands_Drivers!$G$43*$K38</f>
        <v>0.58025919401381054</v>
      </c>
    </row>
    <row r="199" spans="3:8">
      <c r="C199" s="112" t="str">
        <f t="shared" si="8"/>
        <v>Demand</v>
      </c>
      <c r="D199">
        <f>$J$39</f>
        <v>2046</v>
      </c>
      <c r="E199" t="s">
        <v>3</v>
      </c>
      <c r="F199" t="str">
        <f t="shared" si="7"/>
        <v>IODEM</v>
      </c>
      <c r="G199" s="92">
        <f>BY_Demands_Drivers!$F$43*$K39</f>
        <v>1.9431454547859279</v>
      </c>
      <c r="H199" s="92">
        <f>BY_Demands_Drivers!$G$43*$K39</f>
        <v>0.58667751797586587</v>
      </c>
    </row>
    <row r="200" spans="3:8">
      <c r="C200" s="112" t="str">
        <f t="shared" si="8"/>
        <v>Demand</v>
      </c>
      <c r="D200">
        <f>$J$40</f>
        <v>2047</v>
      </c>
      <c r="E200" t="s">
        <v>3</v>
      </c>
      <c r="F200" t="str">
        <f t="shared" si="7"/>
        <v>IODEM</v>
      </c>
      <c r="G200" s="92">
        <f>BY_Demands_Drivers!$F$43*$K40</f>
        <v>1.9644037042536098</v>
      </c>
      <c r="H200" s="92">
        <f>BY_Demands_Drivers!$G$43*$K40</f>
        <v>0.5930958419379212</v>
      </c>
    </row>
    <row r="201" spans="3:8">
      <c r="C201" s="112" t="str">
        <f t="shared" si="8"/>
        <v>Demand</v>
      </c>
      <c r="D201">
        <f>$J$41</f>
        <v>2048</v>
      </c>
      <c r="E201" t="s">
        <v>3</v>
      </c>
      <c r="F201" t="str">
        <f t="shared" si="7"/>
        <v>IODEM</v>
      </c>
      <c r="G201" s="92">
        <f>BY_Demands_Drivers!$F$43*$K41</f>
        <v>1.9856619537212916</v>
      </c>
      <c r="H201" s="92">
        <f>BY_Demands_Drivers!$G$43*$K41</f>
        <v>0.59951416589997641</v>
      </c>
    </row>
    <row r="202" spans="3:8">
      <c r="C202" s="112" t="str">
        <f t="shared" si="8"/>
        <v>Demand</v>
      </c>
      <c r="D202">
        <f>$J$42</f>
        <v>2049</v>
      </c>
      <c r="E202" t="s">
        <v>3</v>
      </c>
      <c r="F202" t="str">
        <f t="shared" si="7"/>
        <v>IODEM</v>
      </c>
      <c r="G202" s="92">
        <f>BY_Demands_Drivers!$F$43*$K42</f>
        <v>2.0069202031889737</v>
      </c>
      <c r="H202" s="92">
        <f>BY_Demands_Drivers!$G$43*$K42</f>
        <v>0.60593248986203174</v>
      </c>
    </row>
    <row r="203" spans="3:8">
      <c r="C203" s="112" t="str">
        <f t="shared" si="8"/>
        <v>Demand</v>
      </c>
      <c r="D203" s="16">
        <f>$J$43</f>
        <v>2050</v>
      </c>
      <c r="E203" s="16" t="s">
        <v>3</v>
      </c>
      <c r="F203" s="16" t="str">
        <f t="shared" si="7"/>
        <v>IODEM</v>
      </c>
      <c r="G203" s="92">
        <f>BY_Demands_Drivers!$F$43*$K43</f>
        <v>2.0281784526566558</v>
      </c>
      <c r="H203" s="92">
        <f>BY_Demands_Drivers!$G$43*$K43</f>
        <v>0.61235081382408718</v>
      </c>
    </row>
    <row r="204" spans="3:8">
      <c r="C204" s="112" t="str">
        <f t="shared" si="8"/>
        <v>\I:</v>
      </c>
      <c r="D204">
        <f>$J$4</f>
        <v>2011</v>
      </c>
      <c r="E204" t="s">
        <v>3</v>
      </c>
      <c r="F204" t="str">
        <f>BY_Demands_Drivers!$H$44</f>
        <v>IODTF</v>
      </c>
      <c r="G204" s="92">
        <f>BY_Demands_Drivers!$F$44*$K4</f>
        <v>0</v>
      </c>
      <c r="H204" s="92">
        <f>BY_Demands_Drivers!$G$44*$K4</f>
        <v>0</v>
      </c>
    </row>
    <row r="205" spans="3:8">
      <c r="C205" s="112" t="str">
        <f t="shared" si="8"/>
        <v>\I:</v>
      </c>
      <c r="D205">
        <f>$J$5</f>
        <v>2012</v>
      </c>
      <c r="E205" t="s">
        <v>3</v>
      </c>
      <c r="F205" t="str">
        <f>$F$204</f>
        <v>IODTF</v>
      </c>
      <c r="G205" s="92">
        <f>BY_Demands_Drivers!$F$44*$K5</f>
        <v>0</v>
      </c>
      <c r="H205" s="92">
        <f>BY_Demands_Drivers!$G$44*$K5</f>
        <v>0</v>
      </c>
    </row>
    <row r="206" spans="3:8">
      <c r="C206" s="112" t="str">
        <f t="shared" si="8"/>
        <v>\I:</v>
      </c>
      <c r="D206">
        <f>$J$6</f>
        <v>2013</v>
      </c>
      <c r="E206" t="s">
        <v>3</v>
      </c>
      <c r="F206" t="str">
        <f t="shared" ref="F206:F243" si="9">$F$204</f>
        <v>IODTF</v>
      </c>
      <c r="G206" s="92">
        <f>BY_Demands_Drivers!$F$44*$K6</f>
        <v>0</v>
      </c>
      <c r="H206" s="92">
        <f>BY_Demands_Drivers!$G$44*$K6</f>
        <v>0</v>
      </c>
    </row>
    <row r="207" spans="3:8">
      <c r="C207" s="112" t="str">
        <f t="shared" si="8"/>
        <v>\I:</v>
      </c>
      <c r="D207">
        <f>$J$7</f>
        <v>2014</v>
      </c>
      <c r="E207" t="s">
        <v>3</v>
      </c>
      <c r="F207" t="str">
        <f t="shared" si="9"/>
        <v>IODTF</v>
      </c>
      <c r="G207" s="92">
        <f>BY_Demands_Drivers!$F$44*$K7</f>
        <v>0</v>
      </c>
      <c r="H207" s="92">
        <f>BY_Demands_Drivers!$G$44*$K7</f>
        <v>0</v>
      </c>
    </row>
    <row r="208" spans="3:8">
      <c r="C208" s="112" t="str">
        <f t="shared" si="8"/>
        <v>\I:</v>
      </c>
      <c r="D208">
        <f>$J$8</f>
        <v>2015</v>
      </c>
      <c r="E208" t="s">
        <v>3</v>
      </c>
      <c r="F208" t="str">
        <f t="shared" si="9"/>
        <v>IODTF</v>
      </c>
      <c r="G208" s="92">
        <f>BY_Demands_Drivers!$F$44*$K8</f>
        <v>0</v>
      </c>
      <c r="H208" s="92">
        <f>BY_Demands_Drivers!$G$44*$K8</f>
        <v>0</v>
      </c>
    </row>
    <row r="209" spans="3:8">
      <c r="C209" s="112" t="str">
        <f t="shared" si="8"/>
        <v>\I:</v>
      </c>
      <c r="D209">
        <f>$J$9</f>
        <v>2016</v>
      </c>
      <c r="E209" t="s">
        <v>3</v>
      </c>
      <c r="F209" t="str">
        <f t="shared" si="9"/>
        <v>IODTF</v>
      </c>
      <c r="G209" s="92">
        <f>BY_Demands_Drivers!$F$44*$K9</f>
        <v>0</v>
      </c>
      <c r="H209" s="92">
        <f>BY_Demands_Drivers!$G$44*$K9</f>
        <v>0</v>
      </c>
    </row>
    <row r="210" spans="3:8">
      <c r="C210" s="112" t="str">
        <f t="shared" si="8"/>
        <v>\I:</v>
      </c>
      <c r="D210">
        <f>$J$10</f>
        <v>2017</v>
      </c>
      <c r="E210" t="s">
        <v>3</v>
      </c>
      <c r="F210" t="str">
        <f t="shared" si="9"/>
        <v>IODTF</v>
      </c>
      <c r="G210" s="92">
        <f>BY_Demands_Drivers!$F$44*$K10</f>
        <v>0</v>
      </c>
      <c r="H210" s="92">
        <f>BY_Demands_Drivers!$G$44*$K10</f>
        <v>0</v>
      </c>
    </row>
    <row r="211" spans="3:8">
      <c r="C211" s="112" t="str">
        <f t="shared" si="8"/>
        <v>\I:</v>
      </c>
      <c r="D211">
        <f>$J$11</f>
        <v>2018</v>
      </c>
      <c r="E211" t="s">
        <v>3</v>
      </c>
      <c r="F211" t="str">
        <f t="shared" si="9"/>
        <v>IODTF</v>
      </c>
      <c r="G211" s="92">
        <f>BY_Demands_Drivers!$F$44*$K11</f>
        <v>0</v>
      </c>
      <c r="H211" s="92">
        <f>BY_Demands_Drivers!$G$44*$K11</f>
        <v>0</v>
      </c>
    </row>
    <row r="212" spans="3:8">
      <c r="C212" s="112" t="str">
        <f t="shared" si="8"/>
        <v>\I:</v>
      </c>
      <c r="D212">
        <f>$J$12</f>
        <v>2019</v>
      </c>
      <c r="E212" t="s">
        <v>3</v>
      </c>
      <c r="F212" t="str">
        <f t="shared" si="9"/>
        <v>IODTF</v>
      </c>
      <c r="G212" s="92">
        <f>BY_Demands_Drivers!$F$44*$K12</f>
        <v>0</v>
      </c>
      <c r="H212" s="92">
        <f>BY_Demands_Drivers!$G$44*$K12</f>
        <v>0</v>
      </c>
    </row>
    <row r="213" spans="3:8">
      <c r="C213" s="112" t="str">
        <f t="shared" si="8"/>
        <v>\I:</v>
      </c>
      <c r="D213">
        <f>$J$13</f>
        <v>2020</v>
      </c>
      <c r="E213" t="s">
        <v>3</v>
      </c>
      <c r="F213" t="str">
        <f t="shared" si="9"/>
        <v>IODTF</v>
      </c>
      <c r="G213" s="92">
        <f>BY_Demands_Drivers!$F$44*$K13</f>
        <v>0</v>
      </c>
      <c r="H213" s="92">
        <f>BY_Demands_Drivers!$G$44*$K13</f>
        <v>0</v>
      </c>
    </row>
    <row r="214" spans="3:8">
      <c r="C214" s="112" t="str">
        <f t="shared" si="8"/>
        <v>\I:</v>
      </c>
      <c r="D214">
        <f>$J$14</f>
        <v>2021</v>
      </c>
      <c r="E214" t="s">
        <v>3</v>
      </c>
      <c r="F214" t="str">
        <f t="shared" si="9"/>
        <v>IODTF</v>
      </c>
      <c r="G214" s="92">
        <f>BY_Demands_Drivers!$F$44*$K14</f>
        <v>0</v>
      </c>
      <c r="H214" s="92">
        <f>BY_Demands_Drivers!$G$44*$K14</f>
        <v>0</v>
      </c>
    </row>
    <row r="215" spans="3:8">
      <c r="C215" s="112" t="str">
        <f t="shared" si="8"/>
        <v>\I:</v>
      </c>
      <c r="D215">
        <f>$J$15</f>
        <v>2022</v>
      </c>
      <c r="E215" t="s">
        <v>3</v>
      </c>
      <c r="F215" t="str">
        <f t="shared" si="9"/>
        <v>IODTF</v>
      </c>
      <c r="G215" s="92">
        <f>BY_Demands_Drivers!$F$44*$K15</f>
        <v>0</v>
      </c>
      <c r="H215" s="92">
        <f>BY_Demands_Drivers!$G$44*$K15</f>
        <v>0</v>
      </c>
    </row>
    <row r="216" spans="3:8">
      <c r="C216" s="112" t="str">
        <f t="shared" si="8"/>
        <v>\I:</v>
      </c>
      <c r="D216">
        <f>$J$16</f>
        <v>2023</v>
      </c>
      <c r="E216" t="s">
        <v>3</v>
      </c>
      <c r="F216" t="str">
        <f t="shared" si="9"/>
        <v>IODTF</v>
      </c>
      <c r="G216" s="92">
        <f>BY_Demands_Drivers!$F$44*$K16</f>
        <v>0</v>
      </c>
      <c r="H216" s="92">
        <f>BY_Demands_Drivers!$G$44*$K16</f>
        <v>0</v>
      </c>
    </row>
    <row r="217" spans="3:8">
      <c r="C217" s="112" t="str">
        <f t="shared" si="8"/>
        <v>\I:</v>
      </c>
      <c r="D217">
        <f>$J$17</f>
        <v>2024</v>
      </c>
      <c r="E217" t="s">
        <v>3</v>
      </c>
      <c r="F217" t="str">
        <f t="shared" si="9"/>
        <v>IODTF</v>
      </c>
      <c r="G217" s="92">
        <f>BY_Demands_Drivers!$F$44*$K17</f>
        <v>0</v>
      </c>
      <c r="H217" s="92">
        <f>BY_Demands_Drivers!$G$44*$K17</f>
        <v>0</v>
      </c>
    </row>
    <row r="218" spans="3:8">
      <c r="C218" s="112" t="str">
        <f t="shared" si="8"/>
        <v>\I:</v>
      </c>
      <c r="D218">
        <f>$J$18</f>
        <v>2025</v>
      </c>
      <c r="E218" t="s">
        <v>3</v>
      </c>
      <c r="F218" t="str">
        <f t="shared" si="9"/>
        <v>IODTF</v>
      </c>
      <c r="G218" s="92">
        <f>BY_Demands_Drivers!$F$44*$K18</f>
        <v>0</v>
      </c>
      <c r="H218" s="92">
        <f>BY_Demands_Drivers!$G$44*$K18</f>
        <v>0</v>
      </c>
    </row>
    <row r="219" spans="3:8">
      <c r="C219" s="112" t="str">
        <f t="shared" si="8"/>
        <v>\I:</v>
      </c>
      <c r="D219">
        <f>$J$19</f>
        <v>2026</v>
      </c>
      <c r="E219" t="s">
        <v>3</v>
      </c>
      <c r="F219" t="str">
        <f t="shared" si="9"/>
        <v>IODTF</v>
      </c>
      <c r="G219" s="92">
        <f>BY_Demands_Drivers!$F$44*$K19</f>
        <v>0</v>
      </c>
      <c r="H219" s="92">
        <f>BY_Demands_Drivers!$G$44*$K19</f>
        <v>0</v>
      </c>
    </row>
    <row r="220" spans="3:8">
      <c r="C220" s="112" t="str">
        <f t="shared" si="8"/>
        <v>\I:</v>
      </c>
      <c r="D220">
        <f>$J$20</f>
        <v>2027</v>
      </c>
      <c r="E220" t="s">
        <v>3</v>
      </c>
      <c r="F220" t="str">
        <f t="shared" si="9"/>
        <v>IODTF</v>
      </c>
      <c r="G220" s="92">
        <f>BY_Demands_Drivers!$F$44*$K20</f>
        <v>0</v>
      </c>
      <c r="H220" s="92">
        <f>BY_Demands_Drivers!$G$44*$K20</f>
        <v>0</v>
      </c>
    </row>
    <row r="221" spans="3:8">
      <c r="C221" s="112" t="str">
        <f t="shared" si="8"/>
        <v>\I:</v>
      </c>
      <c r="D221">
        <f>$J$21</f>
        <v>2028</v>
      </c>
      <c r="E221" t="s">
        <v>3</v>
      </c>
      <c r="F221" t="str">
        <f t="shared" si="9"/>
        <v>IODTF</v>
      </c>
      <c r="G221" s="92">
        <f>BY_Demands_Drivers!$F$44*$K21</f>
        <v>0</v>
      </c>
      <c r="H221" s="92">
        <f>BY_Demands_Drivers!$G$44*$K21</f>
        <v>0</v>
      </c>
    </row>
    <row r="222" spans="3:8">
      <c r="C222" s="112" t="str">
        <f t="shared" si="8"/>
        <v>\I:</v>
      </c>
      <c r="D222">
        <f>$J$22</f>
        <v>2029</v>
      </c>
      <c r="E222" t="s">
        <v>3</v>
      </c>
      <c r="F222" t="str">
        <f t="shared" si="9"/>
        <v>IODTF</v>
      </c>
      <c r="G222" s="92">
        <f>BY_Demands_Drivers!$F$44*$K22</f>
        <v>0</v>
      </c>
      <c r="H222" s="92">
        <f>BY_Demands_Drivers!$G$44*$K22</f>
        <v>0</v>
      </c>
    </row>
    <row r="223" spans="3:8">
      <c r="C223" s="112" t="str">
        <f t="shared" si="8"/>
        <v>\I:</v>
      </c>
      <c r="D223">
        <f>$J$23</f>
        <v>2030</v>
      </c>
      <c r="E223" t="s">
        <v>3</v>
      </c>
      <c r="F223" t="str">
        <f t="shared" si="9"/>
        <v>IODTF</v>
      </c>
      <c r="G223" s="92">
        <f>BY_Demands_Drivers!$F$44*$K23</f>
        <v>0</v>
      </c>
      <c r="H223" s="92">
        <f>BY_Demands_Drivers!$G$44*$K23</f>
        <v>0</v>
      </c>
    </row>
    <row r="224" spans="3:8">
      <c r="C224" s="112" t="str">
        <f t="shared" si="8"/>
        <v>\I:</v>
      </c>
      <c r="D224">
        <f>$J$24</f>
        <v>2031</v>
      </c>
      <c r="E224" t="s">
        <v>3</v>
      </c>
      <c r="F224" t="str">
        <f t="shared" si="9"/>
        <v>IODTF</v>
      </c>
      <c r="G224" s="92">
        <f>BY_Demands_Drivers!$F$44*$K24</f>
        <v>0</v>
      </c>
      <c r="H224" s="92">
        <f>BY_Demands_Drivers!$G$44*$K24</f>
        <v>0</v>
      </c>
    </row>
    <row r="225" spans="3:8">
      <c r="C225" s="112" t="str">
        <f t="shared" si="8"/>
        <v>\I:</v>
      </c>
      <c r="D225">
        <f>$J$25</f>
        <v>2032</v>
      </c>
      <c r="E225" t="s">
        <v>3</v>
      </c>
      <c r="F225" t="str">
        <f t="shared" si="9"/>
        <v>IODTF</v>
      </c>
      <c r="G225" s="92">
        <f>BY_Demands_Drivers!$F$44*$K25</f>
        <v>0</v>
      </c>
      <c r="H225" s="92">
        <f>BY_Demands_Drivers!$G$44*$K25</f>
        <v>0</v>
      </c>
    </row>
    <row r="226" spans="3:8">
      <c r="C226" s="112" t="str">
        <f t="shared" si="8"/>
        <v>\I:</v>
      </c>
      <c r="D226">
        <f>$J$26</f>
        <v>2033</v>
      </c>
      <c r="E226" t="s">
        <v>3</v>
      </c>
      <c r="F226" t="str">
        <f t="shared" si="9"/>
        <v>IODTF</v>
      </c>
      <c r="G226" s="92">
        <f>BY_Demands_Drivers!$F$44*$K26</f>
        <v>0</v>
      </c>
      <c r="H226" s="92">
        <f>BY_Demands_Drivers!$G$44*$K26</f>
        <v>0</v>
      </c>
    </row>
    <row r="227" spans="3:8">
      <c r="C227" s="112" t="str">
        <f t="shared" si="8"/>
        <v>\I:</v>
      </c>
      <c r="D227">
        <f>$J$27</f>
        <v>2034</v>
      </c>
      <c r="E227" t="s">
        <v>3</v>
      </c>
      <c r="F227" t="str">
        <f t="shared" si="9"/>
        <v>IODTF</v>
      </c>
      <c r="G227" s="92">
        <f>BY_Demands_Drivers!$F$44*$K27</f>
        <v>0</v>
      </c>
      <c r="H227" s="92">
        <f>BY_Demands_Drivers!$G$44*$K27</f>
        <v>0</v>
      </c>
    </row>
    <row r="228" spans="3:8">
      <c r="C228" s="112" t="str">
        <f t="shared" si="8"/>
        <v>\I:</v>
      </c>
      <c r="D228">
        <f>$J$28</f>
        <v>2035</v>
      </c>
      <c r="E228" t="s">
        <v>3</v>
      </c>
      <c r="F228" t="str">
        <f t="shared" si="9"/>
        <v>IODTF</v>
      </c>
      <c r="G228" s="92">
        <f>BY_Demands_Drivers!$F$44*$K28</f>
        <v>0</v>
      </c>
      <c r="H228" s="92">
        <f>BY_Demands_Drivers!$G$44*$K28</f>
        <v>0</v>
      </c>
    </row>
    <row r="229" spans="3:8">
      <c r="C229" s="112" t="str">
        <f t="shared" si="8"/>
        <v>\I:</v>
      </c>
      <c r="D229">
        <f>$J$29</f>
        <v>2036</v>
      </c>
      <c r="E229" t="s">
        <v>3</v>
      </c>
      <c r="F229" t="str">
        <f t="shared" si="9"/>
        <v>IODTF</v>
      </c>
      <c r="G229" s="92">
        <f>BY_Demands_Drivers!$F$44*$K29</f>
        <v>0</v>
      </c>
      <c r="H229" s="92">
        <f>BY_Demands_Drivers!$G$44*$K29</f>
        <v>0</v>
      </c>
    </row>
    <row r="230" spans="3:8">
      <c r="C230" s="112" t="str">
        <f t="shared" si="8"/>
        <v>\I:</v>
      </c>
      <c r="D230">
        <f>$J$30</f>
        <v>2037</v>
      </c>
      <c r="E230" t="s">
        <v>3</v>
      </c>
      <c r="F230" t="str">
        <f t="shared" si="9"/>
        <v>IODTF</v>
      </c>
      <c r="G230" s="92">
        <f>BY_Demands_Drivers!$F$44*$K30</f>
        <v>0</v>
      </c>
      <c r="H230" s="92">
        <f>BY_Demands_Drivers!$G$44*$K30</f>
        <v>0</v>
      </c>
    </row>
    <row r="231" spans="3:8">
      <c r="C231" s="112" t="str">
        <f t="shared" si="8"/>
        <v>\I:</v>
      </c>
      <c r="D231">
        <f>$J$31</f>
        <v>2038</v>
      </c>
      <c r="E231" t="s">
        <v>3</v>
      </c>
      <c r="F231" t="str">
        <f t="shared" si="9"/>
        <v>IODTF</v>
      </c>
      <c r="G231" s="92">
        <f>BY_Demands_Drivers!$F$44*$K31</f>
        <v>0</v>
      </c>
      <c r="H231" s="92">
        <f>BY_Demands_Drivers!$G$44*$K31</f>
        <v>0</v>
      </c>
    </row>
    <row r="232" spans="3:8">
      <c r="C232" s="112" t="str">
        <f t="shared" si="8"/>
        <v>\I:</v>
      </c>
      <c r="D232">
        <f>$J$32</f>
        <v>2039</v>
      </c>
      <c r="E232" t="s">
        <v>3</v>
      </c>
      <c r="F232" t="str">
        <f t="shared" si="9"/>
        <v>IODTF</v>
      </c>
      <c r="G232" s="92">
        <f>BY_Demands_Drivers!$F$44*$K32</f>
        <v>0</v>
      </c>
      <c r="H232" s="92">
        <f>BY_Demands_Drivers!$G$44*$K32</f>
        <v>0</v>
      </c>
    </row>
    <row r="233" spans="3:8">
      <c r="C233" s="112" t="str">
        <f t="shared" si="8"/>
        <v>\I:</v>
      </c>
      <c r="D233">
        <f>$J$33</f>
        <v>2040</v>
      </c>
      <c r="E233" t="s">
        <v>3</v>
      </c>
      <c r="F233" t="str">
        <f t="shared" si="9"/>
        <v>IODTF</v>
      </c>
      <c r="G233" s="92">
        <f>BY_Demands_Drivers!$F$44*$K33</f>
        <v>0</v>
      </c>
      <c r="H233" s="92">
        <f>BY_Demands_Drivers!$G$44*$K33</f>
        <v>0</v>
      </c>
    </row>
    <row r="234" spans="3:8">
      <c r="C234" s="112" t="str">
        <f t="shared" si="8"/>
        <v>\I:</v>
      </c>
      <c r="D234">
        <f>$J$34</f>
        <v>2041</v>
      </c>
      <c r="E234" t="s">
        <v>3</v>
      </c>
      <c r="F234" t="str">
        <f t="shared" si="9"/>
        <v>IODTF</v>
      </c>
      <c r="G234" s="92">
        <f>BY_Demands_Drivers!$F$44*$K34</f>
        <v>0</v>
      </c>
      <c r="H234" s="92">
        <f>BY_Demands_Drivers!$G$44*$K34</f>
        <v>0</v>
      </c>
    </row>
    <row r="235" spans="3:8">
      <c r="C235" s="112" t="str">
        <f t="shared" si="8"/>
        <v>\I:</v>
      </c>
      <c r="D235">
        <f>$J$35</f>
        <v>2042</v>
      </c>
      <c r="E235" t="s">
        <v>3</v>
      </c>
      <c r="F235" t="str">
        <f t="shared" si="9"/>
        <v>IODTF</v>
      </c>
      <c r="G235" s="92">
        <f>BY_Demands_Drivers!$F$44*$K35</f>
        <v>0</v>
      </c>
      <c r="H235" s="92">
        <f>BY_Demands_Drivers!$G$44*$K35</f>
        <v>0</v>
      </c>
    </row>
    <row r="236" spans="3:8">
      <c r="C236" s="112" t="str">
        <f t="shared" si="8"/>
        <v>\I:</v>
      </c>
      <c r="D236">
        <f>$J$36</f>
        <v>2043</v>
      </c>
      <c r="E236" t="s">
        <v>3</v>
      </c>
      <c r="F236" t="str">
        <f t="shared" si="9"/>
        <v>IODTF</v>
      </c>
      <c r="G236" s="92">
        <f>BY_Demands_Drivers!$F$44*$K36</f>
        <v>0</v>
      </c>
      <c r="H236" s="92">
        <f>BY_Demands_Drivers!$G$44*$K36</f>
        <v>0</v>
      </c>
    </row>
    <row r="237" spans="3:8">
      <c r="C237" s="112" t="str">
        <f t="shared" si="8"/>
        <v>\I:</v>
      </c>
      <c r="D237">
        <f>$J$37</f>
        <v>2044</v>
      </c>
      <c r="E237" t="s">
        <v>3</v>
      </c>
      <c r="F237" t="str">
        <f t="shared" si="9"/>
        <v>IODTF</v>
      </c>
      <c r="G237" s="92">
        <f>BY_Demands_Drivers!$F$44*$K37</f>
        <v>0</v>
      </c>
      <c r="H237" s="92">
        <f>BY_Demands_Drivers!$G$44*$K37</f>
        <v>0</v>
      </c>
    </row>
    <row r="238" spans="3:8">
      <c r="C238" s="112" t="str">
        <f t="shared" si="8"/>
        <v>\I:</v>
      </c>
      <c r="D238">
        <f>$J$38</f>
        <v>2045</v>
      </c>
      <c r="E238" t="s">
        <v>3</v>
      </c>
      <c r="F238" t="str">
        <f t="shared" si="9"/>
        <v>IODTF</v>
      </c>
      <c r="G238" s="92">
        <f>BY_Demands_Drivers!$F$44*$K38</f>
        <v>0</v>
      </c>
      <c r="H238" s="92">
        <f>BY_Demands_Drivers!$G$44*$K38</f>
        <v>0</v>
      </c>
    </row>
    <row r="239" spans="3:8">
      <c r="C239" s="112" t="str">
        <f t="shared" si="8"/>
        <v>\I:</v>
      </c>
      <c r="D239">
        <f>$J$39</f>
        <v>2046</v>
      </c>
      <c r="E239" t="s">
        <v>3</v>
      </c>
      <c r="F239" t="str">
        <f t="shared" si="9"/>
        <v>IODTF</v>
      </c>
      <c r="G239" s="92">
        <f>BY_Demands_Drivers!$F$44*$K39</f>
        <v>0</v>
      </c>
      <c r="H239" s="92">
        <f>BY_Demands_Drivers!$G$44*$K39</f>
        <v>0</v>
      </c>
    </row>
    <row r="240" spans="3:8">
      <c r="C240" s="112" t="str">
        <f t="shared" si="8"/>
        <v>\I:</v>
      </c>
      <c r="D240">
        <f>$J$40</f>
        <v>2047</v>
      </c>
      <c r="E240" t="s">
        <v>3</v>
      </c>
      <c r="F240" t="str">
        <f t="shared" si="9"/>
        <v>IODTF</v>
      </c>
      <c r="G240" s="92">
        <f>BY_Demands_Drivers!$F$44*$K40</f>
        <v>0</v>
      </c>
      <c r="H240" s="92">
        <f>BY_Demands_Drivers!$G$44*$K40</f>
        <v>0</v>
      </c>
    </row>
    <row r="241" spans="3:8">
      <c r="C241" s="112" t="str">
        <f t="shared" si="8"/>
        <v>\I:</v>
      </c>
      <c r="D241">
        <f>$J$41</f>
        <v>2048</v>
      </c>
      <c r="E241" t="s">
        <v>3</v>
      </c>
      <c r="F241" t="str">
        <f t="shared" si="9"/>
        <v>IODTF</v>
      </c>
      <c r="G241" s="92">
        <f>BY_Demands_Drivers!$F$44*$K41</f>
        <v>0</v>
      </c>
      <c r="H241" s="92">
        <f>BY_Demands_Drivers!$G$44*$K41</f>
        <v>0</v>
      </c>
    </row>
    <row r="242" spans="3:8">
      <c r="C242" s="112" t="str">
        <f t="shared" si="8"/>
        <v>\I:</v>
      </c>
      <c r="D242">
        <f>$J$42</f>
        <v>2049</v>
      </c>
      <c r="E242" t="s">
        <v>3</v>
      </c>
      <c r="F242" t="str">
        <f t="shared" si="9"/>
        <v>IODTF</v>
      </c>
      <c r="G242" s="92">
        <f>BY_Demands_Drivers!$F$44*$K42</f>
        <v>0</v>
      </c>
      <c r="H242" s="92">
        <f>BY_Demands_Drivers!$G$44*$K42</f>
        <v>0</v>
      </c>
    </row>
    <row r="243" spans="3:8">
      <c r="C243" s="112" t="str">
        <f t="shared" si="8"/>
        <v>\I:</v>
      </c>
      <c r="D243" s="16">
        <f>$J$43</f>
        <v>2050</v>
      </c>
      <c r="E243" s="16" t="s">
        <v>3</v>
      </c>
      <c r="F243" t="str">
        <f t="shared" si="9"/>
        <v>IODTF</v>
      </c>
      <c r="G243" s="92">
        <f>BY_Demands_Drivers!$F$44*$K43</f>
        <v>0</v>
      </c>
      <c r="H243" s="92">
        <f>BY_Demands_Drivers!$G$44*$K43</f>
        <v>0</v>
      </c>
    </row>
    <row r="244" spans="3:8">
      <c r="C244" s="112" t="str">
        <f t="shared" si="8"/>
        <v>\I:</v>
      </c>
      <c r="D244">
        <f>$J$4</f>
        <v>2011</v>
      </c>
      <c r="E244" t="s">
        <v>3</v>
      </c>
      <c r="F244" s="18" t="str">
        <f>BY_Demands_Drivers!$H$45</f>
        <v>IODFL</v>
      </c>
      <c r="G244" s="92">
        <f>BY_Demands_Drivers!$F$45*$K4</f>
        <v>0</v>
      </c>
      <c r="H244" s="92">
        <f>BY_Demands_Drivers!$G$45*$K4</f>
        <v>0</v>
      </c>
    </row>
    <row r="245" spans="3:8">
      <c r="C245" s="112" t="str">
        <f t="shared" si="8"/>
        <v>\I:</v>
      </c>
      <c r="D245">
        <f>$J$5</f>
        <v>2012</v>
      </c>
      <c r="E245" t="s">
        <v>3</v>
      </c>
      <c r="F245" s="17" t="str">
        <f>$F$244</f>
        <v>IODFL</v>
      </c>
      <c r="G245" s="92">
        <f>BY_Demands_Drivers!$F$45*$K5</f>
        <v>0</v>
      </c>
      <c r="H245" s="92">
        <f>BY_Demands_Drivers!$G$45*$K5</f>
        <v>0</v>
      </c>
    </row>
    <row r="246" spans="3:8">
      <c r="C246" s="112" t="str">
        <f t="shared" si="8"/>
        <v>\I:</v>
      </c>
      <c r="D246">
        <f>$J$6</f>
        <v>2013</v>
      </c>
      <c r="E246" t="s">
        <v>3</v>
      </c>
      <c r="F246" s="17" t="str">
        <f t="shared" ref="F246:F283" si="10">$F$244</f>
        <v>IODFL</v>
      </c>
      <c r="G246" s="92">
        <f>BY_Demands_Drivers!$F$45*$K6</f>
        <v>0</v>
      </c>
      <c r="H246" s="92">
        <f>BY_Demands_Drivers!$G$45*$K6</f>
        <v>0</v>
      </c>
    </row>
    <row r="247" spans="3:8">
      <c r="C247" s="112" t="str">
        <f t="shared" si="8"/>
        <v>\I:</v>
      </c>
      <c r="D247">
        <f>$J$7</f>
        <v>2014</v>
      </c>
      <c r="E247" t="s">
        <v>3</v>
      </c>
      <c r="F247" s="17" t="str">
        <f t="shared" si="10"/>
        <v>IODFL</v>
      </c>
      <c r="G247" s="92">
        <f>BY_Demands_Drivers!$F$45*$K7</f>
        <v>0</v>
      </c>
      <c r="H247" s="92">
        <f>BY_Demands_Drivers!$G$45*$K7</f>
        <v>0</v>
      </c>
    </row>
    <row r="248" spans="3:8">
      <c r="C248" s="112" t="str">
        <f t="shared" si="8"/>
        <v>Demand</v>
      </c>
      <c r="D248">
        <f>$J$8</f>
        <v>2015</v>
      </c>
      <c r="E248" t="s">
        <v>3</v>
      </c>
      <c r="F248" s="17" t="str">
        <f t="shared" si="10"/>
        <v>IODFL</v>
      </c>
      <c r="G248" s="92">
        <f>BY_Demands_Drivers!$F$45*$K8</f>
        <v>2.6090402832486266E-2</v>
      </c>
      <c r="H248" s="92">
        <f>BY_Demands_Drivers!$G$45*$K8</f>
        <v>7.8772552713712151E-3</v>
      </c>
    </row>
    <row r="249" spans="3:8">
      <c r="C249" s="112" t="str">
        <f t="shared" si="8"/>
        <v>Demand</v>
      </c>
      <c r="D249">
        <f>$J$9</f>
        <v>2016</v>
      </c>
      <c r="E249" t="s">
        <v>3</v>
      </c>
      <c r="F249" s="17" t="str">
        <f t="shared" si="10"/>
        <v>IODFL</v>
      </c>
      <c r="G249" s="92">
        <f>BY_Demands_Drivers!$F$45*$K9</f>
        <v>2.6986810994804687E-2</v>
      </c>
      <c r="H249" s="92">
        <f>BY_Demands_Drivers!$G$45*$K9</f>
        <v>8.1479002271911648E-3</v>
      </c>
    </row>
    <row r="250" spans="3:8">
      <c r="C250" s="112" t="str">
        <f t="shared" si="8"/>
        <v>Demand</v>
      </c>
      <c r="D250">
        <f>$J$10</f>
        <v>2017</v>
      </c>
      <c r="E250" t="s">
        <v>3</v>
      </c>
      <c r="F250" s="17" t="str">
        <f t="shared" si="10"/>
        <v>IODFL</v>
      </c>
      <c r="G250" s="92">
        <f>BY_Demands_Drivers!$F$45*$K10</f>
        <v>2.7883219157123107E-2</v>
      </c>
      <c r="H250" s="92">
        <f>BY_Demands_Drivers!$G$45*$K10</f>
        <v>8.4185451830111162E-3</v>
      </c>
    </row>
    <row r="251" spans="3:8">
      <c r="C251" s="112" t="str">
        <f t="shared" si="8"/>
        <v>Demand</v>
      </c>
      <c r="D251">
        <f>$J$11</f>
        <v>2018</v>
      </c>
      <c r="E251" t="s">
        <v>3</v>
      </c>
      <c r="F251" s="17" t="str">
        <f t="shared" si="10"/>
        <v>IODFL</v>
      </c>
      <c r="G251" s="92">
        <f>BY_Demands_Drivers!$F$45*$K11</f>
        <v>2.8779627319441531E-2</v>
      </c>
      <c r="H251" s="92">
        <f>BY_Demands_Drivers!$G$45*$K11</f>
        <v>8.6891901388310676E-3</v>
      </c>
    </row>
    <row r="252" spans="3:8">
      <c r="C252" s="112" t="str">
        <f t="shared" si="8"/>
        <v>Demand</v>
      </c>
      <c r="D252">
        <f>$J$12</f>
        <v>2019</v>
      </c>
      <c r="E252" t="s">
        <v>3</v>
      </c>
      <c r="F252" s="17" t="str">
        <f t="shared" si="10"/>
        <v>IODFL</v>
      </c>
      <c r="G252" s="92">
        <f>BY_Demands_Drivers!$F$45*$K12</f>
        <v>2.9676035481759948E-2</v>
      </c>
      <c r="H252" s="92">
        <f>BY_Demands_Drivers!$G$45*$K12</f>
        <v>8.9598350946510173E-3</v>
      </c>
    </row>
    <row r="253" spans="3:8">
      <c r="C253" s="112" t="str">
        <f t="shared" si="8"/>
        <v>Demand</v>
      </c>
      <c r="D253">
        <f>$J$13</f>
        <v>2020</v>
      </c>
      <c r="E253" t="s">
        <v>3</v>
      </c>
      <c r="F253" s="17" t="str">
        <f t="shared" si="10"/>
        <v>IODFL</v>
      </c>
      <c r="G253" s="92">
        <f>BY_Demands_Drivers!$F$45*$K13</f>
        <v>3.0572443644078368E-2</v>
      </c>
      <c r="H253" s="92">
        <f>BY_Demands_Drivers!$G$45*$K13</f>
        <v>9.2304800504709687E-3</v>
      </c>
    </row>
    <row r="254" spans="3:8">
      <c r="C254" s="112" t="str">
        <f t="shared" si="8"/>
        <v>Demand</v>
      </c>
      <c r="D254">
        <f>$J$14</f>
        <v>2021</v>
      </c>
      <c r="E254" t="s">
        <v>3</v>
      </c>
      <c r="F254" s="17" t="str">
        <f t="shared" si="10"/>
        <v>IODFL</v>
      </c>
      <c r="G254" s="92">
        <f>BY_Demands_Drivers!$F$45*$K14</f>
        <v>3.1169465309555729E-2</v>
      </c>
      <c r="H254" s="92">
        <f>BY_Demands_Drivers!$G$45*$K14</f>
        <v>9.4107337664330916E-3</v>
      </c>
    </row>
    <row r="255" spans="3:8">
      <c r="C255" s="112" t="str">
        <f t="shared" si="8"/>
        <v>Demand</v>
      </c>
      <c r="D255">
        <f>$J$15</f>
        <v>2022</v>
      </c>
      <c r="E255" t="s">
        <v>3</v>
      </c>
      <c r="F255" s="17" t="str">
        <f t="shared" si="10"/>
        <v>IODFL</v>
      </c>
      <c r="G255" s="92">
        <f>BY_Demands_Drivers!$F$45*$K15</f>
        <v>3.1766486975033092E-2</v>
      </c>
      <c r="H255" s="92">
        <f>BY_Demands_Drivers!$G$45*$K15</f>
        <v>9.5909874823952163E-3</v>
      </c>
    </row>
    <row r="256" spans="3:8">
      <c r="C256" s="112" t="str">
        <f t="shared" si="8"/>
        <v>Demand</v>
      </c>
      <c r="D256">
        <f>$J$16</f>
        <v>2023</v>
      </c>
      <c r="E256" t="s">
        <v>3</v>
      </c>
      <c r="F256" s="17" t="str">
        <f t="shared" si="10"/>
        <v>IODFL</v>
      </c>
      <c r="G256" s="92">
        <f>BY_Demands_Drivers!$F$45*$K16</f>
        <v>3.2363508640510449E-2</v>
      </c>
      <c r="H256" s="92">
        <f>BY_Demands_Drivers!$G$45*$K16</f>
        <v>9.7712411983573392E-3</v>
      </c>
    </row>
    <row r="257" spans="3:8">
      <c r="C257" s="112" t="str">
        <f t="shared" si="8"/>
        <v>Demand</v>
      </c>
      <c r="D257">
        <f>$J$17</f>
        <v>2024</v>
      </c>
      <c r="E257" t="s">
        <v>3</v>
      </c>
      <c r="F257" s="17" t="str">
        <f t="shared" si="10"/>
        <v>IODFL</v>
      </c>
      <c r="G257" s="92">
        <f>BY_Demands_Drivers!$F$45*$K17</f>
        <v>3.2960530305987813E-2</v>
      </c>
      <c r="H257" s="92">
        <f>BY_Demands_Drivers!$G$45*$K17</f>
        <v>9.9514949143194621E-3</v>
      </c>
    </row>
    <row r="258" spans="3:8">
      <c r="C258" s="112" t="str">
        <f t="shared" si="8"/>
        <v>Demand</v>
      </c>
      <c r="D258">
        <f>$J$18</f>
        <v>2025</v>
      </c>
      <c r="E258" t="s">
        <v>3</v>
      </c>
      <c r="F258" s="17" t="str">
        <f t="shared" si="10"/>
        <v>IODFL</v>
      </c>
      <c r="G258" s="92">
        <f>BY_Demands_Drivers!$F$45*$K18</f>
        <v>3.355755197146517E-2</v>
      </c>
      <c r="H258" s="92">
        <f>BY_Demands_Drivers!$G$45*$K18</f>
        <v>1.0131748630281585E-2</v>
      </c>
    </row>
    <row r="259" spans="3:8">
      <c r="C259" s="112" t="str">
        <f t="shared" si="8"/>
        <v>Demand</v>
      </c>
      <c r="D259">
        <f>$J$19</f>
        <v>2026</v>
      </c>
      <c r="E259" t="s">
        <v>3</v>
      </c>
      <c r="F259" s="17" t="str">
        <f t="shared" si="10"/>
        <v>IODFL</v>
      </c>
      <c r="G259" s="92">
        <f>BY_Demands_Drivers!$F$45*$K19</f>
        <v>3.4138523504512817E-2</v>
      </c>
      <c r="H259" s="92">
        <f>BY_Demands_Drivers!$G$45*$K19</f>
        <v>1.0307156465131794E-2</v>
      </c>
    </row>
    <row r="260" spans="3:8">
      <c r="C260" s="112" t="str">
        <f t="shared" ref="C260:C283" si="11">IF(SUM(G260:H260)&gt;0,"Demand","\I:")</f>
        <v>Demand</v>
      </c>
      <c r="D260">
        <f>$J$20</f>
        <v>2027</v>
      </c>
      <c r="E260" t="s">
        <v>3</v>
      </c>
      <c r="F260" s="17" t="str">
        <f t="shared" si="10"/>
        <v>IODFL</v>
      </c>
      <c r="G260" s="92">
        <f>BY_Demands_Drivers!$F$45*$K20</f>
        <v>3.4719495037560465E-2</v>
      </c>
      <c r="H260" s="92">
        <f>BY_Demands_Drivers!$G$45*$K20</f>
        <v>1.0482564299982004E-2</v>
      </c>
    </row>
    <row r="261" spans="3:8">
      <c r="C261" s="112" t="str">
        <f t="shared" si="11"/>
        <v>Demand</v>
      </c>
      <c r="D261">
        <f>$J$21</f>
        <v>2028</v>
      </c>
      <c r="E261" t="s">
        <v>3</v>
      </c>
      <c r="F261" s="17" t="str">
        <f t="shared" si="10"/>
        <v>IODFL</v>
      </c>
      <c r="G261" s="92">
        <f>BY_Demands_Drivers!$F$45*$K21</f>
        <v>3.5300466570608112E-2</v>
      </c>
      <c r="H261" s="92">
        <f>BY_Demands_Drivers!$G$45*$K21</f>
        <v>1.0657972134832215E-2</v>
      </c>
    </row>
    <row r="262" spans="3:8">
      <c r="C262" s="112" t="str">
        <f t="shared" si="11"/>
        <v>Demand</v>
      </c>
      <c r="D262">
        <f>$J$22</f>
        <v>2029</v>
      </c>
      <c r="E262" t="s">
        <v>3</v>
      </c>
      <c r="F262" s="17" t="str">
        <f t="shared" si="10"/>
        <v>IODFL</v>
      </c>
      <c r="G262" s="92">
        <f>BY_Demands_Drivers!$F$45*$K22</f>
        <v>3.5881438103655759E-2</v>
      </c>
      <c r="H262" s="92">
        <f>BY_Demands_Drivers!$G$45*$K22</f>
        <v>1.0833379969682424E-2</v>
      </c>
    </row>
    <row r="263" spans="3:8">
      <c r="C263" s="112" t="str">
        <f t="shared" si="11"/>
        <v>Demand</v>
      </c>
      <c r="D263">
        <f>$J$23</f>
        <v>2030</v>
      </c>
      <c r="E263" t="s">
        <v>3</v>
      </c>
      <c r="F263" s="17" t="str">
        <f t="shared" si="10"/>
        <v>IODFL</v>
      </c>
      <c r="G263" s="92">
        <f>BY_Demands_Drivers!$F$45*$K23</f>
        <v>3.6462409636703386E-2</v>
      </c>
      <c r="H263" s="92">
        <f>BY_Demands_Drivers!$G$45*$K23</f>
        <v>1.1008787804532627E-2</v>
      </c>
    </row>
    <row r="264" spans="3:8">
      <c r="C264" s="112" t="str">
        <f t="shared" si="11"/>
        <v>Demand</v>
      </c>
      <c r="D264">
        <f>$J$24</f>
        <v>2031</v>
      </c>
      <c r="E264" t="s">
        <v>3</v>
      </c>
      <c r="F264" s="17" t="str">
        <f t="shared" si="10"/>
        <v>IODFL</v>
      </c>
      <c r="G264" s="92">
        <f>BY_Demands_Drivers!$F$45*$K24</f>
        <v>3.7104267241400236E-2</v>
      </c>
      <c r="H264" s="92">
        <f>BY_Demands_Drivers!$G$45*$K24</f>
        <v>1.1202578457460853E-2</v>
      </c>
    </row>
    <row r="265" spans="3:8">
      <c r="C265" s="112" t="str">
        <f t="shared" si="11"/>
        <v>Demand</v>
      </c>
      <c r="D265">
        <f>$J$25</f>
        <v>2032</v>
      </c>
      <c r="E265" t="s">
        <v>3</v>
      </c>
      <c r="F265" s="17" t="str">
        <f t="shared" si="10"/>
        <v>IODFL</v>
      </c>
      <c r="G265" s="92">
        <f>BY_Demands_Drivers!$F$45*$K25</f>
        <v>3.7746124846097073E-2</v>
      </c>
      <c r="H265" s="92">
        <f>BY_Demands_Drivers!$G$45*$K25</f>
        <v>1.1396369110389076E-2</v>
      </c>
    </row>
    <row r="266" spans="3:8">
      <c r="C266" s="112" t="str">
        <f t="shared" si="11"/>
        <v>Demand</v>
      </c>
      <c r="D266">
        <f>$J$26</f>
        <v>2033</v>
      </c>
      <c r="E266" t="s">
        <v>3</v>
      </c>
      <c r="F266" s="17" t="str">
        <f t="shared" si="10"/>
        <v>IODFL</v>
      </c>
      <c r="G266" s="92">
        <f>BY_Demands_Drivers!$F$45*$K26</f>
        <v>3.8387982450793917E-2</v>
      </c>
      <c r="H266" s="92">
        <f>BY_Demands_Drivers!$G$45*$K26</f>
        <v>1.1590159763317303E-2</v>
      </c>
    </row>
    <row r="267" spans="3:8">
      <c r="C267" s="112" t="str">
        <f t="shared" si="11"/>
        <v>Demand</v>
      </c>
      <c r="D267">
        <f>$J$27</f>
        <v>2034</v>
      </c>
      <c r="E267" t="s">
        <v>3</v>
      </c>
      <c r="F267" s="17" t="str">
        <f t="shared" si="10"/>
        <v>IODFL</v>
      </c>
      <c r="G267" s="92">
        <f>BY_Demands_Drivers!$F$45*$K27</f>
        <v>3.9029840055490761E-2</v>
      </c>
      <c r="H267" s="92">
        <f>BY_Demands_Drivers!$G$45*$K27</f>
        <v>1.1783950416245526E-2</v>
      </c>
    </row>
    <row r="268" spans="3:8">
      <c r="C268" s="112" t="str">
        <f t="shared" si="11"/>
        <v>Demand</v>
      </c>
      <c r="D268">
        <f>$J$28</f>
        <v>2035</v>
      </c>
      <c r="E268" t="s">
        <v>3</v>
      </c>
      <c r="F268" s="17" t="str">
        <f t="shared" si="10"/>
        <v>IODFL</v>
      </c>
      <c r="G268" s="92">
        <f>BY_Demands_Drivers!$F$45*$K28</f>
        <v>3.9671697660187612E-2</v>
      </c>
      <c r="H268" s="92">
        <f>BY_Demands_Drivers!$G$45*$K28</f>
        <v>1.1977741069173752E-2</v>
      </c>
    </row>
    <row r="269" spans="3:8">
      <c r="C269" s="112" t="str">
        <f t="shared" si="11"/>
        <v>Demand</v>
      </c>
      <c r="D269">
        <f>$J$29</f>
        <v>2036</v>
      </c>
      <c r="E269" t="s">
        <v>3</v>
      </c>
      <c r="F269" s="17" t="str">
        <f t="shared" si="10"/>
        <v>IODFL</v>
      </c>
      <c r="G269" s="92">
        <f>BY_Demands_Drivers!$F$45*$K29</f>
        <v>4.0203204927777209E-2</v>
      </c>
      <c r="H269" s="92">
        <f>BY_Demands_Drivers!$G$45*$K29</f>
        <v>1.2138214575553618E-2</v>
      </c>
    </row>
    <row r="270" spans="3:8">
      <c r="C270" s="112" t="str">
        <f t="shared" si="11"/>
        <v>Demand</v>
      </c>
      <c r="D270">
        <f>$J$30</f>
        <v>2037</v>
      </c>
      <c r="E270" t="s">
        <v>3</v>
      </c>
      <c r="F270" s="17" t="str">
        <f t="shared" si="10"/>
        <v>IODFL</v>
      </c>
      <c r="G270" s="92">
        <f>BY_Demands_Drivers!$F$45*$K30</f>
        <v>4.0734712195366812E-2</v>
      </c>
      <c r="H270" s="92">
        <f>BY_Demands_Drivers!$G$45*$K30</f>
        <v>1.2298688081933486E-2</v>
      </c>
    </row>
    <row r="271" spans="3:8">
      <c r="C271" s="112" t="str">
        <f t="shared" si="11"/>
        <v>Demand</v>
      </c>
      <c r="D271">
        <f>$J$31</f>
        <v>2038</v>
      </c>
      <c r="E271" t="s">
        <v>3</v>
      </c>
      <c r="F271" s="17" t="str">
        <f t="shared" si="10"/>
        <v>IODFL</v>
      </c>
      <c r="G271" s="92">
        <f>BY_Demands_Drivers!$F$45*$K31</f>
        <v>4.1266219462956402E-2</v>
      </c>
      <c r="H271" s="92">
        <f>BY_Demands_Drivers!$G$45*$K31</f>
        <v>1.2459161588313353E-2</v>
      </c>
    </row>
    <row r="272" spans="3:8">
      <c r="C272" s="112" t="str">
        <f t="shared" si="11"/>
        <v>Demand</v>
      </c>
      <c r="D272">
        <f>$J$32</f>
        <v>2039</v>
      </c>
      <c r="E272" t="s">
        <v>3</v>
      </c>
      <c r="F272" s="17" t="str">
        <f t="shared" si="10"/>
        <v>IODFL</v>
      </c>
      <c r="G272" s="92">
        <f>BY_Demands_Drivers!$F$45*$K32</f>
        <v>4.1797726730546006E-2</v>
      </c>
      <c r="H272" s="92">
        <f>BY_Demands_Drivers!$G$45*$K32</f>
        <v>1.2619635094693219E-2</v>
      </c>
    </row>
    <row r="273" spans="3:8">
      <c r="C273" s="112" t="str">
        <f t="shared" si="11"/>
        <v>Demand</v>
      </c>
      <c r="D273">
        <f>$J$33</f>
        <v>2040</v>
      </c>
      <c r="E273" t="s">
        <v>3</v>
      </c>
      <c r="F273" s="17" t="str">
        <f t="shared" si="10"/>
        <v>IODFL</v>
      </c>
      <c r="G273" s="92">
        <f>BY_Demands_Drivers!$F$45*$K33</f>
        <v>4.2329233998135603E-2</v>
      </c>
      <c r="H273" s="92">
        <f>BY_Demands_Drivers!$G$45*$K33</f>
        <v>1.2780108601073085E-2</v>
      </c>
    </row>
    <row r="274" spans="3:8">
      <c r="C274" s="112" t="str">
        <f t="shared" si="11"/>
        <v>Demand</v>
      </c>
      <c r="D274">
        <f>$J$34</f>
        <v>2041</v>
      </c>
      <c r="E274" t="s">
        <v>3</v>
      </c>
      <c r="F274" s="17" t="str">
        <f t="shared" si="10"/>
        <v>IODFL</v>
      </c>
      <c r="G274" s="92">
        <f>BY_Demands_Drivers!$F$45*$K34</f>
        <v>4.2843097852173301E-2</v>
      </c>
      <c r="H274" s="92">
        <f>BY_Demands_Drivers!$G$45*$K34</f>
        <v>1.2935255180410122E-2</v>
      </c>
    </row>
    <row r="275" spans="3:8">
      <c r="C275" s="112" t="str">
        <f t="shared" si="11"/>
        <v>Demand</v>
      </c>
      <c r="D275">
        <f>$J$35</f>
        <v>2042</v>
      </c>
      <c r="E275" t="s">
        <v>3</v>
      </c>
      <c r="F275" s="17" t="str">
        <f t="shared" si="10"/>
        <v>IODFL</v>
      </c>
      <c r="G275" s="92">
        <f>BY_Demands_Drivers!$F$45*$K35</f>
        <v>4.3356961706210999E-2</v>
      </c>
      <c r="H275" s="92">
        <f>BY_Demands_Drivers!$G$45*$K35</f>
        <v>1.3090401759747159E-2</v>
      </c>
    </row>
    <row r="276" spans="3:8">
      <c r="C276" s="112" t="str">
        <f t="shared" si="11"/>
        <v>Demand</v>
      </c>
      <c r="D276">
        <f>$J$36</f>
        <v>2043</v>
      </c>
      <c r="E276" t="s">
        <v>3</v>
      </c>
      <c r="F276" s="17" t="str">
        <f t="shared" si="10"/>
        <v>IODFL</v>
      </c>
      <c r="G276" s="92">
        <f>BY_Demands_Drivers!$F$45*$K36</f>
        <v>4.387082556024869E-2</v>
      </c>
      <c r="H276" s="92">
        <f>BY_Demands_Drivers!$G$45*$K36</f>
        <v>1.3245548339084194E-2</v>
      </c>
    </row>
    <row r="277" spans="3:8">
      <c r="C277" s="112" t="str">
        <f t="shared" si="11"/>
        <v>Demand</v>
      </c>
      <c r="D277">
        <f>$J$37</f>
        <v>2044</v>
      </c>
      <c r="E277" t="s">
        <v>3</v>
      </c>
      <c r="F277" s="17" t="str">
        <f t="shared" si="10"/>
        <v>IODFL</v>
      </c>
      <c r="G277" s="92">
        <f>BY_Demands_Drivers!$F$45*$K37</f>
        <v>4.4384689414286381E-2</v>
      </c>
      <c r="H277" s="92">
        <f>BY_Demands_Drivers!$G$45*$K37</f>
        <v>1.3400694918421229E-2</v>
      </c>
    </row>
    <row r="278" spans="3:8">
      <c r="C278" s="112" t="str">
        <f t="shared" si="11"/>
        <v>Demand</v>
      </c>
      <c r="D278">
        <f>$J$38</f>
        <v>2045</v>
      </c>
      <c r="E278" t="s">
        <v>3</v>
      </c>
      <c r="F278" s="17" t="str">
        <f t="shared" si="10"/>
        <v>IODFL</v>
      </c>
      <c r="G278" s="92">
        <f>BY_Demands_Drivers!$F$45*$K38</f>
        <v>4.4898553268324072E-2</v>
      </c>
      <c r="H278" s="92">
        <f>BY_Demands_Drivers!$G$45*$K38</f>
        <v>1.3555841497758264E-2</v>
      </c>
    </row>
    <row r="279" spans="3:8">
      <c r="C279" s="112" t="str">
        <f t="shared" si="11"/>
        <v>Demand</v>
      </c>
      <c r="D279">
        <f>$J$39</f>
        <v>2046</v>
      </c>
      <c r="E279" t="s">
        <v>3</v>
      </c>
      <c r="F279" s="17" t="str">
        <f t="shared" si="10"/>
        <v>IODFL</v>
      </c>
      <c r="G279" s="92">
        <f>BY_Demands_Drivers!$F$45*$K39</f>
        <v>4.5395182125353165E-2</v>
      </c>
      <c r="H279" s="92">
        <f>BY_Demands_Drivers!$G$45*$K39</f>
        <v>1.3705784459814655E-2</v>
      </c>
    </row>
    <row r="280" spans="3:8">
      <c r="C280" s="112" t="str">
        <f t="shared" si="11"/>
        <v>Demand</v>
      </c>
      <c r="D280">
        <f>$J$40</f>
        <v>2047</v>
      </c>
      <c r="E280" t="s">
        <v>3</v>
      </c>
      <c r="F280" s="17" t="str">
        <f t="shared" si="10"/>
        <v>IODFL</v>
      </c>
      <c r="G280" s="92">
        <f>BY_Demands_Drivers!$F$45*$K40</f>
        <v>4.5891810982382257E-2</v>
      </c>
      <c r="H280" s="92">
        <f>BY_Demands_Drivers!$G$45*$K40</f>
        <v>1.3855727421871048E-2</v>
      </c>
    </row>
    <row r="281" spans="3:8">
      <c r="C281" s="112" t="str">
        <f t="shared" si="11"/>
        <v>Demand</v>
      </c>
      <c r="D281">
        <f>$J$41</f>
        <v>2048</v>
      </c>
      <c r="E281" t="s">
        <v>3</v>
      </c>
      <c r="F281" s="17" t="str">
        <f t="shared" si="10"/>
        <v>IODFL</v>
      </c>
      <c r="G281" s="92">
        <f>BY_Demands_Drivers!$F$45*$K41</f>
        <v>4.638843983941135E-2</v>
      </c>
      <c r="H281" s="92">
        <f>BY_Demands_Drivers!$G$45*$K41</f>
        <v>1.400567038392744E-2</v>
      </c>
    </row>
    <row r="282" spans="3:8">
      <c r="C282" s="112" t="str">
        <f t="shared" si="11"/>
        <v>Demand</v>
      </c>
      <c r="D282">
        <f>$J$42</f>
        <v>2049</v>
      </c>
      <c r="E282" t="s">
        <v>3</v>
      </c>
      <c r="F282" s="17" t="str">
        <f t="shared" si="10"/>
        <v>IODFL</v>
      </c>
      <c r="G282" s="92">
        <f>BY_Demands_Drivers!$F$45*$K42</f>
        <v>4.6885068696440442E-2</v>
      </c>
      <c r="H282" s="92">
        <f>BY_Demands_Drivers!$G$45*$K42</f>
        <v>1.4155613345983833E-2</v>
      </c>
    </row>
    <row r="283" spans="3:8">
      <c r="C283" s="112" t="str">
        <f t="shared" si="11"/>
        <v>Demand</v>
      </c>
      <c r="D283" s="16">
        <f>$J$43</f>
        <v>2050</v>
      </c>
      <c r="E283" s="16" t="s">
        <v>3</v>
      </c>
      <c r="F283" s="17" t="str">
        <f t="shared" si="10"/>
        <v>IODFL</v>
      </c>
      <c r="G283" s="92">
        <f>BY_Demands_Drivers!$F$45*$K43</f>
        <v>4.7381697553469541E-2</v>
      </c>
      <c r="H283" s="92">
        <f>BY_Demands_Drivers!$G$45*$K43</f>
        <v>1.4305556308040228E-2</v>
      </c>
    </row>
    <row r="284" spans="3:8">
      <c r="C284" s="112"/>
      <c r="F284" s="18"/>
      <c r="G284" s="92"/>
      <c r="H284" s="92"/>
    </row>
    <row r="285" spans="3:8">
      <c r="C285" s="112"/>
      <c r="F285" s="17"/>
      <c r="G285" s="92"/>
      <c r="H285" s="92"/>
    </row>
    <row r="286" spans="3:8">
      <c r="C286" s="112"/>
      <c r="F286" s="17"/>
      <c r="G286" s="92"/>
      <c r="H286" s="92"/>
    </row>
    <row r="287" spans="3:8">
      <c r="C287" s="112"/>
      <c r="F287" s="17"/>
      <c r="G287" s="92"/>
      <c r="H287" s="92"/>
    </row>
    <row r="288" spans="3:8">
      <c r="C288" s="112"/>
      <c r="F288" s="17"/>
      <c r="G288" s="92"/>
      <c r="H288" s="92"/>
    </row>
    <row r="289" spans="3:8">
      <c r="C289" s="112"/>
      <c r="F289" s="17"/>
      <c r="G289" s="92"/>
      <c r="H289" s="92"/>
    </row>
    <row r="290" spans="3:8">
      <c r="C290" s="112"/>
      <c r="F290" s="17"/>
      <c r="G290" s="92"/>
      <c r="H290" s="92"/>
    </row>
    <row r="291" spans="3:8">
      <c r="C291" s="112"/>
      <c r="F291" s="17"/>
      <c r="G291" s="92"/>
      <c r="H291" s="92"/>
    </row>
    <row r="292" spans="3:8">
      <c r="C292" s="112"/>
      <c r="F292" s="17"/>
      <c r="G292" s="92"/>
      <c r="H292" s="92"/>
    </row>
    <row r="293" spans="3:8">
      <c r="C293" s="112"/>
      <c r="F293" s="17"/>
      <c r="G293" s="92"/>
      <c r="H293" s="92"/>
    </row>
    <row r="294" spans="3:8">
      <c r="C294" s="112"/>
      <c r="F294" s="17"/>
      <c r="G294" s="92"/>
      <c r="H294" s="92"/>
    </row>
    <row r="295" spans="3:8">
      <c r="C295" s="112"/>
      <c r="F295" s="17"/>
      <c r="G295" s="92"/>
      <c r="H295" s="92"/>
    </row>
    <row r="296" spans="3:8">
      <c r="C296" s="112"/>
      <c r="F296" s="17"/>
      <c r="G296" s="92"/>
      <c r="H296" s="92"/>
    </row>
    <row r="297" spans="3:8">
      <c r="C297" s="112"/>
      <c r="F297" s="17"/>
      <c r="G297" s="92"/>
      <c r="H297" s="92"/>
    </row>
    <row r="298" spans="3:8">
      <c r="C298" s="112"/>
      <c r="F298" s="17"/>
      <c r="G298" s="92"/>
      <c r="H298" s="92"/>
    </row>
    <row r="299" spans="3:8">
      <c r="C299" s="112"/>
      <c r="F299" s="17"/>
      <c r="G299" s="92"/>
      <c r="H299" s="92"/>
    </row>
    <row r="300" spans="3:8">
      <c r="C300" s="112"/>
      <c r="F300" s="17"/>
      <c r="G300" s="92"/>
      <c r="H300" s="92"/>
    </row>
    <row r="301" spans="3:8">
      <c r="C301" s="112"/>
      <c r="F301" s="17"/>
      <c r="G301" s="92"/>
      <c r="H301" s="92"/>
    </row>
    <row r="302" spans="3:8">
      <c r="C302" s="112"/>
      <c r="F302" s="17"/>
      <c r="G302" s="92"/>
      <c r="H302" s="92"/>
    </row>
    <row r="303" spans="3:8">
      <c r="C303" s="112"/>
      <c r="F303" s="17"/>
      <c r="G303" s="92"/>
      <c r="H303" s="92"/>
    </row>
    <row r="304" spans="3:8">
      <c r="C304" s="112"/>
      <c r="F304" s="17"/>
      <c r="G304" s="92"/>
      <c r="H304" s="92"/>
    </row>
    <row r="305" spans="3:8">
      <c r="C305" s="112"/>
      <c r="F305" s="17"/>
      <c r="G305" s="92"/>
      <c r="H305" s="92"/>
    </row>
    <row r="306" spans="3:8">
      <c r="C306" s="112"/>
      <c r="F306" s="17"/>
      <c r="G306" s="92"/>
      <c r="H306" s="92"/>
    </row>
    <row r="307" spans="3:8">
      <c r="C307" s="112"/>
      <c r="F307" s="17"/>
      <c r="G307" s="92"/>
      <c r="H307" s="92"/>
    </row>
    <row r="308" spans="3:8">
      <c r="C308" s="112"/>
      <c r="F308" s="17"/>
      <c r="G308" s="92"/>
      <c r="H308" s="92"/>
    </row>
    <row r="309" spans="3:8">
      <c r="C309" s="112"/>
      <c r="F309" s="17"/>
      <c r="G309" s="92"/>
      <c r="H309" s="92"/>
    </row>
    <row r="310" spans="3:8">
      <c r="C310" s="112"/>
      <c r="F310" s="17"/>
      <c r="G310" s="92"/>
      <c r="H310" s="92"/>
    </row>
    <row r="311" spans="3:8">
      <c r="C311" s="112"/>
      <c r="F311" s="17"/>
      <c r="G311" s="92"/>
      <c r="H311" s="92"/>
    </row>
    <row r="312" spans="3:8">
      <c r="C312" s="112"/>
      <c r="F312" s="17"/>
      <c r="G312" s="92"/>
      <c r="H312" s="92"/>
    </row>
    <row r="313" spans="3:8">
      <c r="C313" s="112"/>
      <c r="F313" s="17"/>
      <c r="G313" s="92"/>
      <c r="H313" s="92"/>
    </row>
    <row r="314" spans="3:8">
      <c r="C314" s="112"/>
      <c r="F314" s="17"/>
      <c r="G314" s="92"/>
      <c r="H314" s="92"/>
    </row>
    <row r="315" spans="3:8">
      <c r="C315" s="112"/>
      <c r="F315" s="17"/>
      <c r="G315" s="92"/>
      <c r="H315" s="92"/>
    </row>
    <row r="316" spans="3:8">
      <c r="C316" s="112"/>
      <c r="F316" s="17"/>
      <c r="G316" s="92"/>
      <c r="H316" s="92"/>
    </row>
    <row r="317" spans="3:8">
      <c r="C317" s="112"/>
      <c r="F317" s="17"/>
      <c r="G317" s="92"/>
      <c r="H317" s="92"/>
    </row>
    <row r="318" spans="3:8">
      <c r="C318" s="112"/>
      <c r="F318" s="17"/>
      <c r="G318" s="92"/>
      <c r="H318" s="92"/>
    </row>
    <row r="319" spans="3:8">
      <c r="C319" s="112"/>
      <c r="F319" s="17"/>
      <c r="G319" s="92"/>
      <c r="H319" s="92"/>
    </row>
    <row r="320" spans="3:8">
      <c r="C320" s="112"/>
      <c r="F320" s="17"/>
      <c r="G320" s="92"/>
      <c r="H320" s="92"/>
    </row>
    <row r="321" spans="3:8">
      <c r="C321" s="112"/>
      <c r="F321" s="17"/>
      <c r="G321" s="92"/>
      <c r="H321" s="92"/>
    </row>
    <row r="322" spans="3:8">
      <c r="C322" s="112"/>
      <c r="F322" s="17"/>
      <c r="G322" s="92"/>
      <c r="H322" s="92"/>
    </row>
    <row r="323" spans="3:8">
      <c r="C323" s="112"/>
      <c r="D323" s="16"/>
      <c r="E323" s="16"/>
      <c r="F323" s="16"/>
      <c r="G323" s="92"/>
      <c r="H323" s="92"/>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C2:K323"/>
  <sheetViews>
    <sheetView tabSelected="1" zoomScale="85" zoomScaleNormal="85" workbookViewId="0">
      <selection activeCell="N14" sqref="N14"/>
    </sheetView>
  </sheetViews>
  <sheetFormatPr defaultRowHeight="14.4"/>
  <cols>
    <col min="1" max="1" width="4.109375" customWidth="1"/>
  </cols>
  <sheetData>
    <row r="2" spans="3:11">
      <c r="C2" s="1" t="s">
        <v>19</v>
      </c>
      <c r="E2" s="2"/>
    </row>
    <row r="3" spans="3:11" ht="15" thickBot="1">
      <c r="C3" s="3" t="s">
        <v>2</v>
      </c>
      <c r="D3" s="3" t="s">
        <v>0</v>
      </c>
      <c r="E3" s="15" t="s">
        <v>4</v>
      </c>
      <c r="F3" s="15" t="s">
        <v>1</v>
      </c>
      <c r="G3" s="4" t="s">
        <v>239</v>
      </c>
      <c r="H3" s="4" t="s">
        <v>240</v>
      </c>
      <c r="K3" s="11" t="s">
        <v>18</v>
      </c>
    </row>
    <row r="4" spans="3:11" ht="15.75" customHeight="1">
      <c r="C4" s="112" t="str">
        <f t="shared" ref="C4:C67" si="0">IF(SUM(G4:H4)&gt;0,"Demand","\I:")</f>
        <v>\I:</v>
      </c>
      <c r="D4">
        <f>$J$4</f>
        <v>2011</v>
      </c>
      <c r="E4" t="s">
        <v>3</v>
      </c>
      <c r="F4" t="str">
        <f>BY_Demands_Drivers!$H$46</f>
        <v>IRDMT</v>
      </c>
      <c r="G4" s="19">
        <f>BY_Demands_Drivers!$F$46*$K4</f>
        <v>0</v>
      </c>
      <c r="H4" s="19">
        <f>BY_Demands_Drivers!$G$46*$K4</f>
        <v>0</v>
      </c>
      <c r="J4" s="11">
        <f>BY_Demands_Drivers!V4</f>
        <v>2011</v>
      </c>
      <c r="K4" s="19">
        <f>BY_Demands_Drivers!V11</f>
        <v>0</v>
      </c>
    </row>
    <row r="5" spans="3:11" ht="15.75" customHeight="1">
      <c r="C5" s="112" t="str">
        <f t="shared" si="0"/>
        <v>\I:</v>
      </c>
      <c r="D5">
        <f>$J$5</f>
        <v>2012</v>
      </c>
      <c r="E5" t="s">
        <v>3</v>
      </c>
      <c r="F5" t="str">
        <f>$F$4</f>
        <v>IRDMT</v>
      </c>
      <c r="G5" s="92">
        <f>BY_Demands_Drivers!$F$46*$K5</f>
        <v>0</v>
      </c>
      <c r="H5" s="92">
        <f>BY_Demands_Drivers!$G$46*$K5</f>
        <v>0</v>
      </c>
      <c r="J5" s="11">
        <f>BY_Demands_Drivers!W4</f>
        <v>2012</v>
      </c>
      <c r="K5" s="19">
        <f>BY_Demands_Drivers!W11</f>
        <v>0</v>
      </c>
    </row>
    <row r="6" spans="3:11" ht="15.75" customHeight="1">
      <c r="C6" s="112" t="str">
        <f t="shared" si="0"/>
        <v>\I:</v>
      </c>
      <c r="D6">
        <f>$J$6</f>
        <v>2013</v>
      </c>
      <c r="E6" t="s">
        <v>3</v>
      </c>
      <c r="F6" t="str">
        <f t="shared" ref="F6:F43" si="1">$F$4</f>
        <v>IRDMT</v>
      </c>
      <c r="G6" s="92">
        <f>BY_Demands_Drivers!$F$46*$K6</f>
        <v>0</v>
      </c>
      <c r="H6" s="92">
        <f>BY_Demands_Drivers!$G$46*$K6</f>
        <v>0</v>
      </c>
      <c r="J6" s="11">
        <f>BY_Demands_Drivers!X4</f>
        <v>2013</v>
      </c>
      <c r="K6" s="19">
        <f>BY_Demands_Drivers!X11</f>
        <v>0</v>
      </c>
    </row>
    <row r="7" spans="3:11" ht="15.75" customHeight="1">
      <c r="C7" s="112" t="str">
        <f t="shared" si="0"/>
        <v>\I:</v>
      </c>
      <c r="D7">
        <f>$J$7</f>
        <v>2014</v>
      </c>
      <c r="E7" t="s">
        <v>3</v>
      </c>
      <c r="F7" t="str">
        <f t="shared" si="1"/>
        <v>IRDMT</v>
      </c>
      <c r="G7" s="92">
        <f>BY_Demands_Drivers!$F$46*$K7</f>
        <v>0</v>
      </c>
      <c r="H7" s="92">
        <f>BY_Demands_Drivers!$G$46*$K7</f>
        <v>0</v>
      </c>
      <c r="J7" s="11">
        <f>BY_Demands_Drivers!Y4</f>
        <v>2014</v>
      </c>
      <c r="K7" s="19">
        <f>BY_Demands_Drivers!Y11</f>
        <v>0</v>
      </c>
    </row>
    <row r="8" spans="3:11" ht="15.75" customHeight="1">
      <c r="C8" s="112" t="str">
        <f t="shared" si="0"/>
        <v>Demand</v>
      </c>
      <c r="D8">
        <f>$J$8</f>
        <v>2015</v>
      </c>
      <c r="E8" t="s">
        <v>3</v>
      </c>
      <c r="F8" t="str">
        <f t="shared" si="1"/>
        <v>IRDMT</v>
      </c>
      <c r="G8" s="92">
        <f>BY_Demands_Drivers!$F$46*$K8</f>
        <v>5.9828784970621873</v>
      </c>
      <c r="H8" s="92">
        <f>BY_Demands_Drivers!$G$46*$K8</f>
        <v>1.8063600428689013</v>
      </c>
      <c r="J8" s="11">
        <f>BY_Demands_Drivers!Z4</f>
        <v>2015</v>
      </c>
      <c r="K8" s="19">
        <f>BY_Demands_Drivers!Z11</f>
        <v>0.56281524805476768</v>
      </c>
    </row>
    <row r="9" spans="3:11" ht="15.75" customHeight="1">
      <c r="C9" s="112" t="str">
        <f t="shared" si="0"/>
        <v>Demand</v>
      </c>
      <c r="D9">
        <f>$J$9</f>
        <v>2016</v>
      </c>
      <c r="E9" t="s">
        <v>3</v>
      </c>
      <c r="F9" t="str">
        <f t="shared" si="1"/>
        <v>IRDMT</v>
      </c>
      <c r="G9" s="92">
        <f>BY_Demands_Drivers!$F$46*$K9</f>
        <v>6.0439509510730813</v>
      </c>
      <c r="H9" s="92">
        <f>BY_Demands_Drivers!$G$46*$K9</f>
        <v>1.8247991338013676</v>
      </c>
      <c r="J9" s="11">
        <f>BY_Demands_Drivers!AA4</f>
        <v>2016</v>
      </c>
      <c r="K9" s="19">
        <f>BY_Demands_Drivers!AA11</f>
        <v>0.56856039370168876</v>
      </c>
    </row>
    <row r="10" spans="3:11" ht="15.75" customHeight="1">
      <c r="C10" s="112" t="str">
        <f t="shared" si="0"/>
        <v>Demand</v>
      </c>
      <c r="D10">
        <f>$J$10</f>
        <v>2017</v>
      </c>
      <c r="E10" t="s">
        <v>3</v>
      </c>
      <c r="F10" t="str">
        <f t="shared" si="1"/>
        <v>IRDMT</v>
      </c>
      <c r="G10" s="92">
        <f>BY_Demands_Drivers!$F$46*$K10</f>
        <v>6.1050234050839736</v>
      </c>
      <c r="H10" s="92">
        <f>BY_Demands_Drivers!$G$46*$K10</f>
        <v>1.8432382247338335</v>
      </c>
      <c r="J10" s="11">
        <f>BY_Demands_Drivers!AB4</f>
        <v>2017</v>
      </c>
      <c r="K10" s="19">
        <f>BY_Demands_Drivers!AB11</f>
        <v>0.57430553934860973</v>
      </c>
    </row>
    <row r="11" spans="3:11" ht="15.75" customHeight="1">
      <c r="C11" s="112" t="str">
        <f t="shared" si="0"/>
        <v>Demand</v>
      </c>
      <c r="D11">
        <f>$J$11</f>
        <v>2018</v>
      </c>
      <c r="E11" t="s">
        <v>3</v>
      </c>
      <c r="F11" t="str">
        <f t="shared" si="1"/>
        <v>IRDMT</v>
      </c>
      <c r="G11" s="92">
        <f>BY_Demands_Drivers!$F$46*$K11</f>
        <v>6.1660958590948676</v>
      </c>
      <c r="H11" s="92">
        <f>BY_Demands_Drivers!$G$46*$K11</f>
        <v>1.8616773156662998</v>
      </c>
      <c r="J11" s="11">
        <f>BY_Demands_Drivers!AC4</f>
        <v>2018</v>
      </c>
      <c r="K11" s="19">
        <f>BY_Demands_Drivers!AC11</f>
        <v>0.58005068499553081</v>
      </c>
    </row>
    <row r="12" spans="3:11" ht="15.75" customHeight="1">
      <c r="C12" s="112" t="str">
        <f t="shared" si="0"/>
        <v>Demand</v>
      </c>
      <c r="D12">
        <f>$J$12</f>
        <v>2019</v>
      </c>
      <c r="E12" t="s">
        <v>3</v>
      </c>
      <c r="F12" t="str">
        <f t="shared" si="1"/>
        <v>IRDMT</v>
      </c>
      <c r="G12" s="92">
        <f>BY_Demands_Drivers!$F$46*$K12</f>
        <v>6.2271683131057598</v>
      </c>
      <c r="H12" s="92">
        <f>BY_Demands_Drivers!$G$46*$K12</f>
        <v>1.8801164065987659</v>
      </c>
      <c r="J12" s="11">
        <f>BY_Demands_Drivers!AD4</f>
        <v>2019</v>
      </c>
      <c r="K12" s="19">
        <f>BY_Demands_Drivers!AD11</f>
        <v>0.58579583064245178</v>
      </c>
    </row>
    <row r="13" spans="3:11" ht="15.75" customHeight="1">
      <c r="C13" s="112" t="str">
        <f t="shared" si="0"/>
        <v>Demand</v>
      </c>
      <c r="D13">
        <f>$J$13</f>
        <v>2020</v>
      </c>
      <c r="E13" t="s">
        <v>3</v>
      </c>
      <c r="F13" t="str">
        <f t="shared" si="1"/>
        <v>IRDMT</v>
      </c>
      <c r="G13" s="92">
        <f>BY_Demands_Drivers!$F$46*$K13</f>
        <v>6.2882407671166511</v>
      </c>
      <c r="H13" s="92">
        <f>BY_Demands_Drivers!$G$46*$K13</f>
        <v>1.8985554975312315</v>
      </c>
      <c r="J13" s="11">
        <f>BY_Demands_Drivers!AE4</f>
        <v>2020</v>
      </c>
      <c r="K13" s="19">
        <f>BY_Demands_Drivers!AE11</f>
        <v>0.59154097628937263</v>
      </c>
    </row>
    <row r="14" spans="3:11" ht="15.75" customHeight="1">
      <c r="C14" s="112" t="str">
        <f t="shared" si="0"/>
        <v>Demand</v>
      </c>
      <c r="D14">
        <f>$J$14</f>
        <v>2021</v>
      </c>
      <c r="E14" t="s">
        <v>3</v>
      </c>
      <c r="F14" t="str">
        <f t="shared" si="1"/>
        <v>IRDMT</v>
      </c>
      <c r="G14" s="92">
        <f>BY_Demands_Drivers!$F$46*$K14</f>
        <v>6.2530739867171112</v>
      </c>
      <c r="H14" s="92">
        <f>BY_Demands_Drivers!$G$46*$K14</f>
        <v>1.8879378881344724</v>
      </c>
      <c r="J14" s="11">
        <f>BY_Demands_Drivers!AF4</f>
        <v>2021</v>
      </c>
      <c r="K14" s="19">
        <f>BY_Demands_Drivers!AF11</f>
        <v>0.58823280276661538</v>
      </c>
    </row>
    <row r="15" spans="3:11" ht="15.75" customHeight="1">
      <c r="C15" s="112" t="str">
        <f t="shared" si="0"/>
        <v>Demand</v>
      </c>
      <c r="D15">
        <f>$J$15</f>
        <v>2022</v>
      </c>
      <c r="E15" t="s">
        <v>3</v>
      </c>
      <c r="F15" t="str">
        <f t="shared" si="1"/>
        <v>IRDMT</v>
      </c>
      <c r="G15" s="92">
        <f>BY_Demands_Drivers!$F$46*$K15</f>
        <v>6.2179072063175722</v>
      </c>
      <c r="H15" s="92">
        <f>BY_Demands_Drivers!$G$46*$K15</f>
        <v>1.8773202787377137</v>
      </c>
      <c r="J15" s="11">
        <f>BY_Demands_Drivers!AG4</f>
        <v>2022</v>
      </c>
      <c r="K15" s="19">
        <f>BY_Demands_Drivers!AG11</f>
        <v>0.58492462924385824</v>
      </c>
    </row>
    <row r="16" spans="3:11" ht="15.75" customHeight="1">
      <c r="C16" s="112" t="str">
        <f t="shared" si="0"/>
        <v>Demand</v>
      </c>
      <c r="D16">
        <f>$J$16</f>
        <v>2023</v>
      </c>
      <c r="E16" t="s">
        <v>3</v>
      </c>
      <c r="F16" t="str">
        <f t="shared" si="1"/>
        <v>IRDMT</v>
      </c>
      <c r="G16" s="92">
        <f>BY_Demands_Drivers!$F$46*$K16</f>
        <v>6.1827404259180314</v>
      </c>
      <c r="H16" s="92">
        <f>BY_Demands_Drivers!$G$46*$K16</f>
        <v>1.8667026693409547</v>
      </c>
      <c r="J16" s="11">
        <f>BY_Demands_Drivers!AH4</f>
        <v>2023</v>
      </c>
      <c r="K16" s="19">
        <f>BY_Demands_Drivers!AH11</f>
        <v>0.58161645572110099</v>
      </c>
    </row>
    <row r="17" spans="3:11" ht="15.75" customHeight="1">
      <c r="C17" s="112" t="str">
        <f t="shared" si="0"/>
        <v>Demand</v>
      </c>
      <c r="D17">
        <f>$J$17</f>
        <v>2024</v>
      </c>
      <c r="E17" t="s">
        <v>3</v>
      </c>
      <c r="F17" t="str">
        <f t="shared" si="1"/>
        <v>IRDMT</v>
      </c>
      <c r="G17" s="92">
        <f>BY_Demands_Drivers!$F$46*$K17</f>
        <v>6.1475736455184915</v>
      </c>
      <c r="H17" s="92">
        <f>BY_Demands_Drivers!$G$46*$K17</f>
        <v>1.8560850599441958</v>
      </c>
      <c r="J17" s="11">
        <f>BY_Demands_Drivers!AI4</f>
        <v>2024</v>
      </c>
      <c r="K17" s="19">
        <f>BY_Demands_Drivers!AI11</f>
        <v>0.57830828219834374</v>
      </c>
    </row>
    <row r="18" spans="3:11" ht="15.75" customHeight="1">
      <c r="C18" s="112" t="str">
        <f t="shared" si="0"/>
        <v>Demand</v>
      </c>
      <c r="D18">
        <f>$J$18</f>
        <v>2025</v>
      </c>
      <c r="E18" t="s">
        <v>3</v>
      </c>
      <c r="F18" t="str">
        <f t="shared" si="1"/>
        <v>IRDMT</v>
      </c>
      <c r="G18" s="92">
        <f>BY_Demands_Drivers!$F$46*$K18</f>
        <v>6.1124068651189498</v>
      </c>
      <c r="H18" s="92">
        <f>BY_Demands_Drivers!$G$46*$K18</f>
        <v>1.8454674505474364</v>
      </c>
      <c r="J18" s="11">
        <f>BY_Demands_Drivers!AJ4</f>
        <v>2025</v>
      </c>
      <c r="K18" s="19">
        <f>BY_Demands_Drivers!AJ11</f>
        <v>0.57500010867558637</v>
      </c>
    </row>
    <row r="19" spans="3:11" ht="15.75" customHeight="1">
      <c r="C19" s="112" t="str">
        <f t="shared" si="0"/>
        <v>Demand</v>
      </c>
      <c r="D19">
        <f>$J$19</f>
        <v>2026</v>
      </c>
      <c r="E19" t="s">
        <v>3</v>
      </c>
      <c r="F19" t="str">
        <f t="shared" si="1"/>
        <v>IRDMT</v>
      </c>
      <c r="G19" s="92">
        <f>BY_Demands_Drivers!$F$46*$K19</f>
        <v>6.1151093962558676</v>
      </c>
      <c r="H19" s="92">
        <f>BY_Demands_Drivers!$G$46*$K19</f>
        <v>1.8462834029794863</v>
      </c>
      <c r="J19" s="11">
        <f>BY_Demands_Drivers!AK4</f>
        <v>2026</v>
      </c>
      <c r="K19" s="19">
        <f>BY_Demands_Drivers!AK11</f>
        <v>0.57525433843020146</v>
      </c>
    </row>
    <row r="20" spans="3:11" ht="15.75" customHeight="1">
      <c r="C20" s="112" t="str">
        <f t="shared" si="0"/>
        <v>Demand</v>
      </c>
      <c r="D20">
        <f>$J$20</f>
        <v>2027</v>
      </c>
      <c r="E20" t="s">
        <v>3</v>
      </c>
      <c r="F20" t="str">
        <f t="shared" si="1"/>
        <v>IRDMT</v>
      </c>
      <c r="G20" s="92">
        <f>BY_Demands_Drivers!$F$46*$K20</f>
        <v>6.1178119273927853</v>
      </c>
      <c r="H20" s="92">
        <f>BY_Demands_Drivers!$G$46*$K20</f>
        <v>1.8470993554115362</v>
      </c>
      <c r="J20" s="11">
        <f>BY_Demands_Drivers!AL4</f>
        <v>2027</v>
      </c>
      <c r="K20" s="19">
        <f>BY_Demands_Drivers!AL11</f>
        <v>0.57550856818481655</v>
      </c>
    </row>
    <row r="21" spans="3:11" ht="15.75" customHeight="1">
      <c r="C21" s="112" t="str">
        <f t="shared" si="0"/>
        <v>Demand</v>
      </c>
      <c r="D21">
        <f>$J$21</f>
        <v>2028</v>
      </c>
      <c r="E21" t="s">
        <v>3</v>
      </c>
      <c r="F21" t="str">
        <f t="shared" si="1"/>
        <v>IRDMT</v>
      </c>
      <c r="G21" s="92">
        <f>BY_Demands_Drivers!$F$46*$K21</f>
        <v>6.1205144585297031</v>
      </c>
      <c r="H21" s="92">
        <f>BY_Demands_Drivers!$G$46*$K21</f>
        <v>1.8479153078435862</v>
      </c>
      <c r="J21" s="11">
        <f>BY_Demands_Drivers!AM4</f>
        <v>2028</v>
      </c>
      <c r="K21" s="19">
        <f>BY_Demands_Drivers!AM11</f>
        <v>0.57576279793943164</v>
      </c>
    </row>
    <row r="22" spans="3:11" ht="15.75" customHeight="1">
      <c r="C22" s="112" t="str">
        <f t="shared" si="0"/>
        <v>Demand</v>
      </c>
      <c r="D22">
        <f>$J$22</f>
        <v>2029</v>
      </c>
      <c r="E22" t="s">
        <v>3</v>
      </c>
      <c r="F22" t="str">
        <f t="shared" si="1"/>
        <v>IRDMT</v>
      </c>
      <c r="G22" s="92">
        <f>BY_Demands_Drivers!$F$46*$K22</f>
        <v>6.12321698966662</v>
      </c>
      <c r="H22" s="92">
        <f>BY_Demands_Drivers!$G$46*$K22</f>
        <v>1.8487312602756361</v>
      </c>
      <c r="J22" s="11">
        <f>BY_Demands_Drivers!AN4</f>
        <v>2029</v>
      </c>
      <c r="K22" s="19">
        <f>BY_Demands_Drivers!AN11</f>
        <v>0.57601702769404672</v>
      </c>
    </row>
    <row r="23" spans="3:11" ht="15.75" customHeight="1">
      <c r="C23" s="112" t="str">
        <f t="shared" si="0"/>
        <v>Demand</v>
      </c>
      <c r="D23">
        <f>$J$23</f>
        <v>2030</v>
      </c>
      <c r="E23" t="s">
        <v>3</v>
      </c>
      <c r="F23" t="str">
        <f t="shared" si="1"/>
        <v>IRDMT</v>
      </c>
      <c r="G23" s="92">
        <f>BY_Demands_Drivers!$F$46*$K23</f>
        <v>6.1259195208035377</v>
      </c>
      <c r="H23" s="92">
        <f>BY_Demands_Drivers!$G$46*$K23</f>
        <v>1.849547212707686</v>
      </c>
      <c r="J23" s="11">
        <f>BY_Demands_Drivers!AO4</f>
        <v>2030</v>
      </c>
      <c r="K23" s="19">
        <f>BY_Demands_Drivers!AO11</f>
        <v>0.57627125744866181</v>
      </c>
    </row>
    <row r="24" spans="3:11" ht="15.75" customHeight="1">
      <c r="C24" s="112" t="str">
        <f t="shared" si="0"/>
        <v>Demand</v>
      </c>
      <c r="D24">
        <f>$J$24</f>
        <v>2031</v>
      </c>
      <c r="E24" t="s">
        <v>3</v>
      </c>
      <c r="F24" t="str">
        <f t="shared" si="1"/>
        <v>IRDMT</v>
      </c>
      <c r="G24" s="92">
        <f>BY_Demands_Drivers!$F$46*$K24</f>
        <v>6.1331929423014451</v>
      </c>
      <c r="H24" s="92">
        <f>BY_Demands_Drivers!$G$46*$K24</f>
        <v>1.8517432155138962</v>
      </c>
      <c r="J24" s="11">
        <f>BY_Demands_Drivers!AP4</f>
        <v>2031</v>
      </c>
      <c r="K24" s="19">
        <f>BY_Demands_Drivers!AP11</f>
        <v>0.57695547534253377</v>
      </c>
    </row>
    <row r="25" spans="3:11" ht="15.75" customHeight="1">
      <c r="C25" s="112" t="str">
        <f t="shared" si="0"/>
        <v>Demand</v>
      </c>
      <c r="D25">
        <f>$J$25</f>
        <v>2032</v>
      </c>
      <c r="E25" t="s">
        <v>3</v>
      </c>
      <c r="F25" t="str">
        <f t="shared" si="1"/>
        <v>IRDMT</v>
      </c>
      <c r="G25" s="92">
        <f>BY_Demands_Drivers!$F$46*$K25</f>
        <v>6.1404663637993533</v>
      </c>
      <c r="H25" s="92">
        <f>BY_Demands_Drivers!$G$46*$K25</f>
        <v>1.8539392183201067</v>
      </c>
      <c r="J25" s="11">
        <f>BY_Demands_Drivers!AQ4</f>
        <v>2032</v>
      </c>
      <c r="K25" s="19">
        <f>BY_Demands_Drivers!AQ11</f>
        <v>0.57763969323640574</v>
      </c>
    </row>
    <row r="26" spans="3:11" ht="15.75" customHeight="1">
      <c r="C26" s="112" t="str">
        <f t="shared" si="0"/>
        <v>Demand</v>
      </c>
      <c r="D26">
        <f>$J$26</f>
        <v>2033</v>
      </c>
      <c r="E26" t="s">
        <v>3</v>
      </c>
      <c r="F26" t="str">
        <f t="shared" si="1"/>
        <v>IRDMT</v>
      </c>
      <c r="G26" s="92">
        <f>BY_Demands_Drivers!$F$46*$K26</f>
        <v>6.1477397852972606</v>
      </c>
      <c r="H26" s="92">
        <f>BY_Demands_Drivers!$G$46*$K26</f>
        <v>1.8561352211263169</v>
      </c>
      <c r="J26" s="11">
        <f>BY_Demands_Drivers!AR4</f>
        <v>2033</v>
      </c>
      <c r="K26" s="19">
        <f>BY_Demands_Drivers!AR11</f>
        <v>0.5783239111302777</v>
      </c>
    </row>
    <row r="27" spans="3:11" ht="15.75" customHeight="1">
      <c r="C27" s="112" t="str">
        <f t="shared" si="0"/>
        <v>Demand</v>
      </c>
      <c r="D27">
        <f>$J$27</f>
        <v>2034</v>
      </c>
      <c r="E27" t="s">
        <v>3</v>
      </c>
      <c r="F27" t="str">
        <f t="shared" si="1"/>
        <v>IRDMT</v>
      </c>
      <c r="G27" s="92">
        <f>BY_Demands_Drivers!$F$46*$K27</f>
        <v>6.1550132067951679</v>
      </c>
      <c r="H27" s="92">
        <f>BY_Demands_Drivers!$G$46*$K27</f>
        <v>1.8583312239325271</v>
      </c>
      <c r="J27" s="11">
        <f>BY_Demands_Drivers!AS4</f>
        <v>2034</v>
      </c>
      <c r="K27" s="19">
        <f>BY_Demands_Drivers!AS11</f>
        <v>0.57900812902414966</v>
      </c>
    </row>
    <row r="28" spans="3:11" ht="15.75" customHeight="1">
      <c r="C28" s="112" t="str">
        <f t="shared" si="0"/>
        <v>Demand</v>
      </c>
      <c r="D28">
        <f>$J$28</f>
        <v>2035</v>
      </c>
      <c r="E28" t="s">
        <v>3</v>
      </c>
      <c r="F28" t="str">
        <f t="shared" si="1"/>
        <v>IRDMT</v>
      </c>
      <c r="G28" s="92">
        <f>BY_Demands_Drivers!$F$46*$K28</f>
        <v>6.1622866282930771</v>
      </c>
      <c r="H28" s="92">
        <f>BY_Demands_Drivers!$G$46*$K28</f>
        <v>1.8605272267387378</v>
      </c>
      <c r="J28" s="11">
        <f>BY_Demands_Drivers!AT4</f>
        <v>2035</v>
      </c>
      <c r="K28" s="19">
        <f>BY_Demands_Drivers!AT11</f>
        <v>0.57969234691802174</v>
      </c>
    </row>
    <row r="29" spans="3:11" ht="15.75" customHeight="1">
      <c r="C29" s="112" t="str">
        <f t="shared" si="0"/>
        <v>Demand</v>
      </c>
      <c r="D29">
        <f>$J$29</f>
        <v>2036</v>
      </c>
      <c r="E29" t="s">
        <v>3</v>
      </c>
      <c r="F29" t="str">
        <f t="shared" si="1"/>
        <v>IRDMT</v>
      </c>
      <c r="G29" s="92">
        <f>BY_Demands_Drivers!$F$46*$K29</f>
        <v>6.1685396520503373</v>
      </c>
      <c r="H29" s="92">
        <f>BY_Demands_Drivers!$G$46*$K29</f>
        <v>1.8624151494615162</v>
      </c>
      <c r="J29" s="11">
        <f>BY_Demands_Drivers!AU4</f>
        <v>2036</v>
      </c>
      <c r="K29" s="19">
        <f>BY_Demands_Drivers!AU11</f>
        <v>0.58028057499565411</v>
      </c>
    </row>
    <row r="30" spans="3:11" ht="15.75" customHeight="1">
      <c r="C30" s="112" t="str">
        <f t="shared" si="0"/>
        <v>Demand</v>
      </c>
      <c r="D30">
        <f>$J$30</f>
        <v>2037</v>
      </c>
      <c r="E30" t="s">
        <v>3</v>
      </c>
      <c r="F30" t="str">
        <f t="shared" si="1"/>
        <v>IRDMT</v>
      </c>
      <c r="G30" s="92">
        <f>BY_Demands_Drivers!$F$46*$K30</f>
        <v>6.1747926758075966</v>
      </c>
      <c r="H30" s="92">
        <f>BY_Demands_Drivers!$G$46*$K30</f>
        <v>1.8643030721842941</v>
      </c>
      <c r="J30" s="11">
        <f>BY_Demands_Drivers!AV4</f>
        <v>2037</v>
      </c>
      <c r="K30" s="19">
        <f>BY_Demands_Drivers!AV11</f>
        <v>0.58086880307328637</v>
      </c>
    </row>
    <row r="31" spans="3:11" ht="15.75" customHeight="1">
      <c r="C31" s="112" t="str">
        <f t="shared" si="0"/>
        <v>Demand</v>
      </c>
      <c r="D31">
        <f>$J$31</f>
        <v>2038</v>
      </c>
      <c r="E31" t="s">
        <v>3</v>
      </c>
      <c r="F31" t="str">
        <f t="shared" si="1"/>
        <v>IRDMT</v>
      </c>
      <c r="G31" s="92">
        <f>BY_Demands_Drivers!$F$46*$K31</f>
        <v>6.1810456995648577</v>
      </c>
      <c r="H31" s="92">
        <f>BY_Demands_Drivers!$G$46*$K31</f>
        <v>1.8661909949070725</v>
      </c>
      <c r="J31" s="11">
        <f>BY_Demands_Drivers!AW4</f>
        <v>2038</v>
      </c>
      <c r="K31" s="19">
        <f>BY_Demands_Drivers!AW11</f>
        <v>0.58145703115091874</v>
      </c>
    </row>
    <row r="32" spans="3:11" ht="15.75" customHeight="1">
      <c r="C32" s="112" t="str">
        <f t="shared" si="0"/>
        <v>Demand</v>
      </c>
      <c r="D32">
        <f>$J$32</f>
        <v>2039</v>
      </c>
      <c r="E32" t="s">
        <v>3</v>
      </c>
      <c r="F32" t="str">
        <f t="shared" si="1"/>
        <v>IRDMT</v>
      </c>
      <c r="G32" s="92">
        <f>BY_Demands_Drivers!$F$46*$K32</f>
        <v>6.1872987233221179</v>
      </c>
      <c r="H32" s="92">
        <f>BY_Demands_Drivers!$G$46*$K32</f>
        <v>1.8680789176298507</v>
      </c>
      <c r="J32" s="11">
        <f>BY_Demands_Drivers!AX4</f>
        <v>2039</v>
      </c>
      <c r="K32" s="19">
        <f>BY_Demands_Drivers!AX11</f>
        <v>0.5820452592285511</v>
      </c>
    </row>
    <row r="33" spans="3:11" ht="15.75" customHeight="1">
      <c r="C33" s="112" t="str">
        <f t="shared" si="0"/>
        <v>Demand</v>
      </c>
      <c r="D33">
        <f>$J$33</f>
        <v>2040</v>
      </c>
      <c r="E33" t="s">
        <v>3</v>
      </c>
      <c r="F33" t="str">
        <f t="shared" si="1"/>
        <v>IRDMT</v>
      </c>
      <c r="G33" s="92">
        <f>BY_Demands_Drivers!$F$46*$K33</f>
        <v>6.1935517470793799</v>
      </c>
      <c r="H33" s="92">
        <f>BY_Demands_Drivers!$G$46*$K33</f>
        <v>1.8699668403526293</v>
      </c>
      <c r="J33" s="11">
        <f>BY_Demands_Drivers!AY4</f>
        <v>2040</v>
      </c>
      <c r="K33" s="19">
        <f>BY_Demands_Drivers!AY11</f>
        <v>0.58263348730618358</v>
      </c>
    </row>
    <row r="34" spans="3:11" ht="15.75" customHeight="1">
      <c r="C34" s="112" t="str">
        <f t="shared" si="0"/>
        <v>Demand</v>
      </c>
      <c r="D34">
        <f>$J$34</f>
        <v>2041</v>
      </c>
      <c r="E34" t="s">
        <v>3</v>
      </c>
      <c r="F34" t="str">
        <f t="shared" si="1"/>
        <v>IRDMT</v>
      </c>
      <c r="G34" s="92">
        <f>BY_Demands_Drivers!$F$46*$K34</f>
        <v>6.1912338819582082</v>
      </c>
      <c r="H34" s="92">
        <f>BY_Demands_Drivers!$G$46*$K34</f>
        <v>1.8692670268863023</v>
      </c>
      <c r="J34" s="11">
        <f>BY_Demands_Drivers!AZ4</f>
        <v>2041</v>
      </c>
      <c r="K34" s="19">
        <f>BY_Demands_Drivers!AZ11</f>
        <v>0.58241544346093921</v>
      </c>
    </row>
    <row r="35" spans="3:11" ht="15.75" customHeight="1">
      <c r="C35" s="112" t="str">
        <f t="shared" si="0"/>
        <v>Demand</v>
      </c>
      <c r="D35">
        <f>$J$35</f>
        <v>2042</v>
      </c>
      <c r="E35" t="s">
        <v>3</v>
      </c>
      <c r="F35" t="str">
        <f t="shared" si="1"/>
        <v>IRDMT</v>
      </c>
      <c r="G35" s="92">
        <f>BY_Demands_Drivers!$F$46*$K35</f>
        <v>6.1889160168370365</v>
      </c>
      <c r="H35" s="92">
        <f>BY_Demands_Drivers!$G$46*$K35</f>
        <v>1.8685672134199749</v>
      </c>
      <c r="J35" s="11">
        <f>BY_Demands_Drivers!BA4</f>
        <v>2042</v>
      </c>
      <c r="K35" s="19">
        <f>BY_Demands_Drivers!BA11</f>
        <v>0.58219739961569472</v>
      </c>
    </row>
    <row r="36" spans="3:11">
      <c r="C36" s="112" t="str">
        <f t="shared" si="0"/>
        <v>Demand</v>
      </c>
      <c r="D36">
        <f>$J$36</f>
        <v>2043</v>
      </c>
      <c r="E36" t="s">
        <v>3</v>
      </c>
      <c r="F36" t="str">
        <f t="shared" si="1"/>
        <v>IRDMT</v>
      </c>
      <c r="G36" s="92">
        <f>BY_Demands_Drivers!$F$46*$K36</f>
        <v>6.1865981517158657</v>
      </c>
      <c r="H36" s="92">
        <f>BY_Demands_Drivers!$G$46*$K36</f>
        <v>1.8678673999536479</v>
      </c>
      <c r="J36" s="11">
        <f>BY_Demands_Drivers!BB4</f>
        <v>2043</v>
      </c>
      <c r="K36" s="19">
        <f>BY_Demands_Drivers!BB11</f>
        <v>0.58197935577045035</v>
      </c>
    </row>
    <row r="37" spans="3:11">
      <c r="C37" s="112" t="str">
        <f t="shared" si="0"/>
        <v>Demand</v>
      </c>
      <c r="D37">
        <f>$J$37</f>
        <v>2044</v>
      </c>
      <c r="E37" t="s">
        <v>3</v>
      </c>
      <c r="F37" t="str">
        <f t="shared" si="1"/>
        <v>IRDMT</v>
      </c>
      <c r="G37" s="92">
        <f>BY_Demands_Drivers!$F$46*$K37</f>
        <v>6.1842802865946931</v>
      </c>
      <c r="H37" s="92">
        <f>BY_Demands_Drivers!$G$46*$K37</f>
        <v>1.8671675864873205</v>
      </c>
      <c r="J37" s="11">
        <f>BY_Demands_Drivers!BC4</f>
        <v>2044</v>
      </c>
      <c r="K37" s="19">
        <f>BY_Demands_Drivers!BC11</f>
        <v>0.58176131192520586</v>
      </c>
    </row>
    <row r="38" spans="3:11">
      <c r="C38" s="112" t="str">
        <f t="shared" si="0"/>
        <v>Demand</v>
      </c>
      <c r="D38">
        <f>$J$38</f>
        <v>2045</v>
      </c>
      <c r="E38" t="s">
        <v>3</v>
      </c>
      <c r="F38" t="str">
        <f t="shared" si="1"/>
        <v>IRDMT</v>
      </c>
      <c r="G38" s="92">
        <f>BY_Demands_Drivers!$F$46*$K38</f>
        <v>6.1819624214735232</v>
      </c>
      <c r="H38" s="92">
        <f>BY_Demands_Drivers!$G$46*$K38</f>
        <v>1.8664677730209938</v>
      </c>
      <c r="J38" s="11">
        <f>BY_Demands_Drivers!BD4</f>
        <v>2045</v>
      </c>
      <c r="K38" s="19">
        <f>BY_Demands_Drivers!BD11</f>
        <v>0.58154326807996159</v>
      </c>
    </row>
    <row r="39" spans="3:11">
      <c r="C39" s="112" t="str">
        <f t="shared" si="0"/>
        <v>Demand</v>
      </c>
      <c r="D39">
        <f>$J$39</f>
        <v>2046</v>
      </c>
      <c r="E39" t="s">
        <v>3</v>
      </c>
      <c r="F39" t="str">
        <f t="shared" si="1"/>
        <v>IRDMT</v>
      </c>
      <c r="G39" s="92">
        <f>BY_Demands_Drivers!$F$46*$K39</f>
        <v>6.190459884946983</v>
      </c>
      <c r="H39" s="92">
        <f>BY_Demands_Drivers!$G$46*$K39</f>
        <v>1.869033340496872</v>
      </c>
      <c r="J39" s="11">
        <f>BY_Demands_Drivers!BE4</f>
        <v>2046</v>
      </c>
      <c r="K39" s="19">
        <f>BY_Demands_Drivers!BE11</f>
        <v>0.58234263280297904</v>
      </c>
    </row>
    <row r="40" spans="3:11">
      <c r="C40" s="112" t="str">
        <f t="shared" si="0"/>
        <v>Demand</v>
      </c>
      <c r="D40">
        <f>$J$40</f>
        <v>2047</v>
      </c>
      <c r="E40" t="s">
        <v>3</v>
      </c>
      <c r="F40" t="str">
        <f t="shared" si="1"/>
        <v>IRDMT</v>
      </c>
      <c r="G40" s="92">
        <f>BY_Demands_Drivers!$F$46*$K40</f>
        <v>6.1989573484204419</v>
      </c>
      <c r="H40" s="92">
        <f>BY_Demands_Drivers!$G$46*$K40</f>
        <v>1.8715989079727502</v>
      </c>
      <c r="J40" s="11">
        <f>BY_Demands_Drivers!BF4</f>
        <v>2047</v>
      </c>
      <c r="K40" s="19">
        <f>BY_Demands_Drivers!BF11</f>
        <v>0.58314199752599649</v>
      </c>
    </row>
    <row r="41" spans="3:11">
      <c r="C41" s="112" t="str">
        <f t="shared" si="0"/>
        <v>Demand</v>
      </c>
      <c r="D41">
        <f>$J$41</f>
        <v>2048</v>
      </c>
      <c r="E41" t="s">
        <v>3</v>
      </c>
      <c r="F41" t="str">
        <f t="shared" si="1"/>
        <v>IRDMT</v>
      </c>
      <c r="G41" s="92">
        <f>BY_Demands_Drivers!$F$46*$K41</f>
        <v>6.2074548118939008</v>
      </c>
      <c r="H41" s="92">
        <f>BY_Demands_Drivers!$G$46*$K41</f>
        <v>1.8741644754486286</v>
      </c>
      <c r="J41" s="11">
        <f>BY_Demands_Drivers!BG4</f>
        <v>2048</v>
      </c>
      <c r="K41" s="19">
        <f>BY_Demands_Drivers!BG11</f>
        <v>0.58394136224901394</v>
      </c>
    </row>
    <row r="42" spans="3:11">
      <c r="C42" s="112" t="str">
        <f t="shared" si="0"/>
        <v>Demand</v>
      </c>
      <c r="D42">
        <f>$J$42</f>
        <v>2049</v>
      </c>
      <c r="E42" t="s">
        <v>3</v>
      </c>
      <c r="F42" t="str">
        <f t="shared" si="1"/>
        <v>IRDMT</v>
      </c>
      <c r="G42" s="92">
        <f>BY_Demands_Drivers!$F$46*$K42</f>
        <v>6.2159522753673597</v>
      </c>
      <c r="H42" s="92">
        <f>BY_Demands_Drivers!$G$46*$K42</f>
        <v>1.8767300429245068</v>
      </c>
      <c r="J42" s="11">
        <f>BY_Demands_Drivers!BH4</f>
        <v>2049</v>
      </c>
      <c r="K42" s="19">
        <f>BY_Demands_Drivers!BH11</f>
        <v>0.58474072697203139</v>
      </c>
    </row>
    <row r="43" spans="3:11">
      <c r="C43" s="112" t="str">
        <f t="shared" si="0"/>
        <v>Demand</v>
      </c>
      <c r="D43" s="16">
        <f>$J$43</f>
        <v>2050</v>
      </c>
      <c r="E43" s="16" t="s">
        <v>3</v>
      </c>
      <c r="F43" s="16" t="str">
        <f t="shared" si="1"/>
        <v>IRDMT</v>
      </c>
      <c r="G43" s="92">
        <f>BY_Demands_Drivers!$F$46*$K43</f>
        <v>6.2244497388408195</v>
      </c>
      <c r="H43" s="92">
        <f>BY_Demands_Drivers!$G$46*$K43</f>
        <v>1.8792956104003855</v>
      </c>
      <c r="J43" s="11">
        <f>BY_Demands_Drivers!BI4</f>
        <v>2050</v>
      </c>
      <c r="K43" s="19">
        <f>BY_Demands_Drivers!BI11</f>
        <v>0.58554009169504895</v>
      </c>
    </row>
    <row r="44" spans="3:11">
      <c r="C44" s="112" t="str">
        <f t="shared" si="0"/>
        <v>\I:</v>
      </c>
      <c r="D44">
        <f>$J$4</f>
        <v>2011</v>
      </c>
      <c r="E44" t="s">
        <v>3</v>
      </c>
      <c r="F44" t="str">
        <f>BY_Demands_Drivers!$H$47</f>
        <v>IRDHT</v>
      </c>
      <c r="G44" s="92">
        <f>BY_Demands_Drivers!$F$47*$K4</f>
        <v>0</v>
      </c>
      <c r="H44" s="92">
        <f>BY_Demands_Drivers!$G$47*$K4</f>
        <v>0</v>
      </c>
    </row>
    <row r="45" spans="3:11">
      <c r="C45" s="112" t="str">
        <f t="shared" si="0"/>
        <v>\I:</v>
      </c>
      <c r="D45">
        <f>$J$5</f>
        <v>2012</v>
      </c>
      <c r="E45" t="s">
        <v>3</v>
      </c>
      <c r="F45" t="str">
        <f>$F$44</f>
        <v>IRDHT</v>
      </c>
      <c r="G45" s="92">
        <f>BY_Demands_Drivers!$F$47*$K5</f>
        <v>0</v>
      </c>
      <c r="H45" s="92">
        <f>BY_Demands_Drivers!$G$47*$K5</f>
        <v>0</v>
      </c>
    </row>
    <row r="46" spans="3:11">
      <c r="C46" s="112" t="str">
        <f t="shared" si="0"/>
        <v>\I:</v>
      </c>
      <c r="D46">
        <f>$J$6</f>
        <v>2013</v>
      </c>
      <c r="E46" t="s">
        <v>3</v>
      </c>
      <c r="F46" t="str">
        <f t="shared" ref="F46:F83" si="2">$F$44</f>
        <v>IRDHT</v>
      </c>
      <c r="G46" s="92">
        <f>BY_Demands_Drivers!$F$47*$K6</f>
        <v>0</v>
      </c>
      <c r="H46" s="92">
        <f>BY_Demands_Drivers!$G$47*$K6</f>
        <v>0</v>
      </c>
    </row>
    <row r="47" spans="3:11">
      <c r="C47" s="112" t="str">
        <f t="shared" si="0"/>
        <v>\I:</v>
      </c>
      <c r="D47">
        <f>$J$7</f>
        <v>2014</v>
      </c>
      <c r="E47" t="s">
        <v>3</v>
      </c>
      <c r="F47" t="str">
        <f t="shared" si="2"/>
        <v>IRDHT</v>
      </c>
      <c r="G47" s="92">
        <f>BY_Demands_Drivers!$F$47*$K7</f>
        <v>0</v>
      </c>
      <c r="H47" s="92">
        <f>BY_Demands_Drivers!$G$47*$K7</f>
        <v>0</v>
      </c>
    </row>
    <row r="48" spans="3:11">
      <c r="C48" s="112" t="str">
        <f t="shared" si="0"/>
        <v>\I:</v>
      </c>
      <c r="D48">
        <f>$J$8</f>
        <v>2015</v>
      </c>
      <c r="E48" t="s">
        <v>3</v>
      </c>
      <c r="F48" t="str">
        <f t="shared" si="2"/>
        <v>IRDHT</v>
      </c>
      <c r="G48" s="92">
        <f>BY_Demands_Drivers!$F$47*$K8</f>
        <v>0</v>
      </c>
      <c r="H48" s="92">
        <f>BY_Demands_Drivers!$G$47*$K8</f>
        <v>0</v>
      </c>
    </row>
    <row r="49" spans="3:8">
      <c r="C49" s="112" t="str">
        <f t="shared" si="0"/>
        <v>\I:</v>
      </c>
      <c r="D49">
        <f>$J$9</f>
        <v>2016</v>
      </c>
      <c r="E49" t="s">
        <v>3</v>
      </c>
      <c r="F49" t="str">
        <f t="shared" si="2"/>
        <v>IRDHT</v>
      </c>
      <c r="G49" s="92">
        <f>BY_Demands_Drivers!$F$47*$K9</f>
        <v>0</v>
      </c>
      <c r="H49" s="92">
        <f>BY_Demands_Drivers!$G$47*$K9</f>
        <v>0</v>
      </c>
    </row>
    <row r="50" spans="3:8">
      <c r="C50" s="112" t="str">
        <f t="shared" si="0"/>
        <v>\I:</v>
      </c>
      <c r="D50">
        <f>$J$10</f>
        <v>2017</v>
      </c>
      <c r="E50" t="s">
        <v>3</v>
      </c>
      <c r="F50" t="str">
        <f t="shared" si="2"/>
        <v>IRDHT</v>
      </c>
      <c r="G50" s="92">
        <f>BY_Demands_Drivers!$F$47*$K10</f>
        <v>0</v>
      </c>
      <c r="H50" s="92">
        <f>BY_Demands_Drivers!$G$47*$K10</f>
        <v>0</v>
      </c>
    </row>
    <row r="51" spans="3:8">
      <c r="C51" s="112" t="str">
        <f t="shared" si="0"/>
        <v>\I:</v>
      </c>
      <c r="D51">
        <f>$J$11</f>
        <v>2018</v>
      </c>
      <c r="E51" t="s">
        <v>3</v>
      </c>
      <c r="F51" t="str">
        <f t="shared" si="2"/>
        <v>IRDHT</v>
      </c>
      <c r="G51" s="92">
        <f>BY_Demands_Drivers!$F$47*$K11</f>
        <v>0</v>
      </c>
      <c r="H51" s="92">
        <f>BY_Demands_Drivers!$G$47*$K11</f>
        <v>0</v>
      </c>
    </row>
    <row r="52" spans="3:8">
      <c r="C52" s="112" t="str">
        <f t="shared" si="0"/>
        <v>\I:</v>
      </c>
      <c r="D52">
        <f>$J$12</f>
        <v>2019</v>
      </c>
      <c r="E52" t="s">
        <v>3</v>
      </c>
      <c r="F52" t="str">
        <f t="shared" si="2"/>
        <v>IRDHT</v>
      </c>
      <c r="G52" s="92">
        <f>BY_Demands_Drivers!$F$47*$K12</f>
        <v>0</v>
      </c>
      <c r="H52" s="92">
        <f>BY_Demands_Drivers!$G$47*$K12</f>
        <v>0</v>
      </c>
    </row>
    <row r="53" spans="3:8">
      <c r="C53" s="112" t="str">
        <f t="shared" si="0"/>
        <v>\I:</v>
      </c>
      <c r="D53">
        <f>$J$13</f>
        <v>2020</v>
      </c>
      <c r="E53" t="s">
        <v>3</v>
      </c>
      <c r="F53" t="str">
        <f t="shared" si="2"/>
        <v>IRDHT</v>
      </c>
      <c r="G53" s="92">
        <f>BY_Demands_Drivers!$F$47*$K13</f>
        <v>0</v>
      </c>
      <c r="H53" s="92">
        <f>BY_Demands_Drivers!$G$47*$K13</f>
        <v>0</v>
      </c>
    </row>
    <row r="54" spans="3:8">
      <c r="C54" s="112" t="str">
        <f t="shared" si="0"/>
        <v>\I:</v>
      </c>
      <c r="D54">
        <f>$J$14</f>
        <v>2021</v>
      </c>
      <c r="E54" t="s">
        <v>3</v>
      </c>
      <c r="F54" t="str">
        <f t="shared" si="2"/>
        <v>IRDHT</v>
      </c>
      <c r="G54" s="92">
        <f>BY_Demands_Drivers!$F$47*$K14</f>
        <v>0</v>
      </c>
      <c r="H54" s="92">
        <f>BY_Demands_Drivers!$G$47*$K14</f>
        <v>0</v>
      </c>
    </row>
    <row r="55" spans="3:8">
      <c r="C55" s="112" t="str">
        <f t="shared" si="0"/>
        <v>\I:</v>
      </c>
      <c r="D55">
        <f>$J$15</f>
        <v>2022</v>
      </c>
      <c r="E55" t="s">
        <v>3</v>
      </c>
      <c r="F55" t="str">
        <f t="shared" si="2"/>
        <v>IRDHT</v>
      </c>
      <c r="G55" s="92">
        <f>BY_Demands_Drivers!$F$47*$K15</f>
        <v>0</v>
      </c>
      <c r="H55" s="92">
        <f>BY_Demands_Drivers!$G$47*$K15</f>
        <v>0</v>
      </c>
    </row>
    <row r="56" spans="3:8">
      <c r="C56" s="112" t="str">
        <f t="shared" si="0"/>
        <v>\I:</v>
      </c>
      <c r="D56">
        <f>$J$16</f>
        <v>2023</v>
      </c>
      <c r="E56" t="s">
        <v>3</v>
      </c>
      <c r="F56" t="str">
        <f t="shared" si="2"/>
        <v>IRDHT</v>
      </c>
      <c r="G56" s="92">
        <f>BY_Demands_Drivers!$F$47*$K16</f>
        <v>0</v>
      </c>
      <c r="H56" s="92">
        <f>BY_Demands_Drivers!$G$47*$K16</f>
        <v>0</v>
      </c>
    </row>
    <row r="57" spans="3:8">
      <c r="C57" s="112" t="str">
        <f t="shared" si="0"/>
        <v>\I:</v>
      </c>
      <c r="D57">
        <f>$J$17</f>
        <v>2024</v>
      </c>
      <c r="E57" t="s">
        <v>3</v>
      </c>
      <c r="F57" t="str">
        <f t="shared" si="2"/>
        <v>IRDHT</v>
      </c>
      <c r="G57" s="92">
        <f>BY_Demands_Drivers!$F$47*$K17</f>
        <v>0</v>
      </c>
      <c r="H57" s="92">
        <f>BY_Demands_Drivers!$G$47*$K17</f>
        <v>0</v>
      </c>
    </row>
    <row r="58" spans="3:8">
      <c r="C58" s="112" t="str">
        <f t="shared" si="0"/>
        <v>\I:</v>
      </c>
      <c r="D58">
        <f>$J$18</f>
        <v>2025</v>
      </c>
      <c r="E58" t="s">
        <v>3</v>
      </c>
      <c r="F58" t="str">
        <f t="shared" si="2"/>
        <v>IRDHT</v>
      </c>
      <c r="G58" s="92">
        <f>BY_Demands_Drivers!$F$47*$K18</f>
        <v>0</v>
      </c>
      <c r="H58" s="92">
        <f>BY_Demands_Drivers!$G$47*$K18</f>
        <v>0</v>
      </c>
    </row>
    <row r="59" spans="3:8">
      <c r="C59" s="112" t="str">
        <f t="shared" si="0"/>
        <v>\I:</v>
      </c>
      <c r="D59">
        <f>$J$19</f>
        <v>2026</v>
      </c>
      <c r="E59" t="s">
        <v>3</v>
      </c>
      <c r="F59" t="str">
        <f t="shared" si="2"/>
        <v>IRDHT</v>
      </c>
      <c r="G59" s="92">
        <f>BY_Demands_Drivers!$F$47*$K19</f>
        <v>0</v>
      </c>
      <c r="H59" s="92">
        <f>BY_Demands_Drivers!$G$47*$K19</f>
        <v>0</v>
      </c>
    </row>
    <row r="60" spans="3:8">
      <c r="C60" s="112" t="str">
        <f t="shared" si="0"/>
        <v>\I:</v>
      </c>
      <c r="D60">
        <f>$J$20</f>
        <v>2027</v>
      </c>
      <c r="E60" t="s">
        <v>3</v>
      </c>
      <c r="F60" t="str">
        <f t="shared" si="2"/>
        <v>IRDHT</v>
      </c>
      <c r="G60" s="92">
        <f>BY_Demands_Drivers!$F$47*$K20</f>
        <v>0</v>
      </c>
      <c r="H60" s="92">
        <f>BY_Demands_Drivers!$G$47*$K20</f>
        <v>0</v>
      </c>
    </row>
    <row r="61" spans="3:8">
      <c r="C61" s="112" t="str">
        <f t="shared" si="0"/>
        <v>\I:</v>
      </c>
      <c r="D61">
        <f>$J$21</f>
        <v>2028</v>
      </c>
      <c r="E61" t="s">
        <v>3</v>
      </c>
      <c r="F61" t="str">
        <f t="shared" si="2"/>
        <v>IRDHT</v>
      </c>
      <c r="G61" s="92">
        <f>BY_Demands_Drivers!$F$47*$K21</f>
        <v>0</v>
      </c>
      <c r="H61" s="92">
        <f>BY_Demands_Drivers!$G$47*$K21</f>
        <v>0</v>
      </c>
    </row>
    <row r="62" spans="3:8">
      <c r="C62" s="112" t="str">
        <f t="shared" si="0"/>
        <v>\I:</v>
      </c>
      <c r="D62">
        <f>$J$22</f>
        <v>2029</v>
      </c>
      <c r="E62" t="s">
        <v>3</v>
      </c>
      <c r="F62" t="str">
        <f t="shared" si="2"/>
        <v>IRDHT</v>
      </c>
      <c r="G62" s="92">
        <f>BY_Demands_Drivers!$F$47*$K22</f>
        <v>0</v>
      </c>
      <c r="H62" s="92">
        <f>BY_Demands_Drivers!$G$47*$K22</f>
        <v>0</v>
      </c>
    </row>
    <row r="63" spans="3:8">
      <c r="C63" s="112" t="str">
        <f t="shared" si="0"/>
        <v>\I:</v>
      </c>
      <c r="D63">
        <f>$J$23</f>
        <v>2030</v>
      </c>
      <c r="E63" t="s">
        <v>3</v>
      </c>
      <c r="F63" t="str">
        <f t="shared" si="2"/>
        <v>IRDHT</v>
      </c>
      <c r="G63" s="92">
        <f>BY_Demands_Drivers!$F$47*$K23</f>
        <v>0</v>
      </c>
      <c r="H63" s="92">
        <f>BY_Demands_Drivers!$G$47*$K23</f>
        <v>0</v>
      </c>
    </row>
    <row r="64" spans="3:8">
      <c r="C64" s="112" t="str">
        <f t="shared" si="0"/>
        <v>\I:</v>
      </c>
      <c r="D64">
        <f>$J$24</f>
        <v>2031</v>
      </c>
      <c r="E64" t="s">
        <v>3</v>
      </c>
      <c r="F64" t="str">
        <f t="shared" si="2"/>
        <v>IRDHT</v>
      </c>
      <c r="G64" s="92">
        <f>BY_Demands_Drivers!$F$47*$K24</f>
        <v>0</v>
      </c>
      <c r="H64" s="92">
        <f>BY_Demands_Drivers!$G$47*$K24</f>
        <v>0</v>
      </c>
    </row>
    <row r="65" spans="3:8">
      <c r="C65" s="112" t="str">
        <f t="shared" si="0"/>
        <v>\I:</v>
      </c>
      <c r="D65">
        <f>$J$25</f>
        <v>2032</v>
      </c>
      <c r="E65" t="s">
        <v>3</v>
      </c>
      <c r="F65" t="str">
        <f t="shared" si="2"/>
        <v>IRDHT</v>
      </c>
      <c r="G65" s="92">
        <f>BY_Demands_Drivers!$F$47*$K25</f>
        <v>0</v>
      </c>
      <c r="H65" s="92">
        <f>BY_Demands_Drivers!$G$47*$K25</f>
        <v>0</v>
      </c>
    </row>
    <row r="66" spans="3:8">
      <c r="C66" s="112" t="str">
        <f t="shared" si="0"/>
        <v>\I:</v>
      </c>
      <c r="D66">
        <f>$J$26</f>
        <v>2033</v>
      </c>
      <c r="E66" t="s">
        <v>3</v>
      </c>
      <c r="F66" t="str">
        <f t="shared" si="2"/>
        <v>IRDHT</v>
      </c>
      <c r="G66" s="92">
        <f>BY_Demands_Drivers!$F$47*$K26</f>
        <v>0</v>
      </c>
      <c r="H66" s="92">
        <f>BY_Demands_Drivers!$G$47*$K26</f>
        <v>0</v>
      </c>
    </row>
    <row r="67" spans="3:8">
      <c r="C67" s="112" t="str">
        <f t="shared" si="0"/>
        <v>\I:</v>
      </c>
      <c r="D67">
        <f>$J$27</f>
        <v>2034</v>
      </c>
      <c r="E67" t="s">
        <v>3</v>
      </c>
      <c r="F67" t="str">
        <f t="shared" si="2"/>
        <v>IRDHT</v>
      </c>
      <c r="G67" s="92">
        <f>BY_Demands_Drivers!$F$47*$K27</f>
        <v>0</v>
      </c>
      <c r="H67" s="92">
        <f>BY_Demands_Drivers!$G$47*$K27</f>
        <v>0</v>
      </c>
    </row>
    <row r="68" spans="3:8">
      <c r="C68" s="112" t="str">
        <f t="shared" ref="C68:C131" si="3">IF(SUM(G68:H68)&gt;0,"Demand","\I:")</f>
        <v>\I:</v>
      </c>
      <c r="D68">
        <f>$J$28</f>
        <v>2035</v>
      </c>
      <c r="E68" t="s">
        <v>3</v>
      </c>
      <c r="F68" t="str">
        <f t="shared" si="2"/>
        <v>IRDHT</v>
      </c>
      <c r="G68" s="92">
        <f>BY_Demands_Drivers!$F$47*$K28</f>
        <v>0</v>
      </c>
      <c r="H68" s="92">
        <f>BY_Demands_Drivers!$G$47*$K28</f>
        <v>0</v>
      </c>
    </row>
    <row r="69" spans="3:8">
      <c r="C69" s="112" t="str">
        <f t="shared" si="3"/>
        <v>\I:</v>
      </c>
      <c r="D69">
        <f>$J$29</f>
        <v>2036</v>
      </c>
      <c r="E69" t="s">
        <v>3</v>
      </c>
      <c r="F69" t="str">
        <f t="shared" si="2"/>
        <v>IRDHT</v>
      </c>
      <c r="G69" s="92">
        <f>BY_Demands_Drivers!$F$47*$K29</f>
        <v>0</v>
      </c>
      <c r="H69" s="92">
        <f>BY_Demands_Drivers!$G$47*$K29</f>
        <v>0</v>
      </c>
    </row>
    <row r="70" spans="3:8">
      <c r="C70" s="112" t="str">
        <f t="shared" si="3"/>
        <v>\I:</v>
      </c>
      <c r="D70">
        <f>$J$30</f>
        <v>2037</v>
      </c>
      <c r="E70" t="s">
        <v>3</v>
      </c>
      <c r="F70" t="str">
        <f t="shared" si="2"/>
        <v>IRDHT</v>
      </c>
      <c r="G70" s="92">
        <f>BY_Demands_Drivers!$F$47*$K30</f>
        <v>0</v>
      </c>
      <c r="H70" s="92">
        <f>BY_Demands_Drivers!$G$47*$K30</f>
        <v>0</v>
      </c>
    </row>
    <row r="71" spans="3:8">
      <c r="C71" s="112" t="str">
        <f t="shared" si="3"/>
        <v>\I:</v>
      </c>
      <c r="D71">
        <f>$J$31</f>
        <v>2038</v>
      </c>
      <c r="E71" t="s">
        <v>3</v>
      </c>
      <c r="F71" t="str">
        <f t="shared" si="2"/>
        <v>IRDHT</v>
      </c>
      <c r="G71" s="92">
        <f>BY_Demands_Drivers!$F$47*$K31</f>
        <v>0</v>
      </c>
      <c r="H71" s="92">
        <f>BY_Demands_Drivers!$G$47*$K31</f>
        <v>0</v>
      </c>
    </row>
    <row r="72" spans="3:8">
      <c r="C72" s="112" t="str">
        <f t="shared" si="3"/>
        <v>\I:</v>
      </c>
      <c r="D72">
        <f>$J$32</f>
        <v>2039</v>
      </c>
      <c r="E72" t="s">
        <v>3</v>
      </c>
      <c r="F72" t="str">
        <f t="shared" si="2"/>
        <v>IRDHT</v>
      </c>
      <c r="G72" s="92">
        <f>BY_Demands_Drivers!$F$47*$K32</f>
        <v>0</v>
      </c>
      <c r="H72" s="92">
        <f>BY_Demands_Drivers!$G$47*$K32</f>
        <v>0</v>
      </c>
    </row>
    <row r="73" spans="3:8">
      <c r="C73" s="112" t="str">
        <f t="shared" si="3"/>
        <v>\I:</v>
      </c>
      <c r="D73">
        <f>$J$33</f>
        <v>2040</v>
      </c>
      <c r="E73" t="s">
        <v>3</v>
      </c>
      <c r="F73" t="str">
        <f t="shared" si="2"/>
        <v>IRDHT</v>
      </c>
      <c r="G73" s="92">
        <f>BY_Demands_Drivers!$F$47*$K33</f>
        <v>0</v>
      </c>
      <c r="H73" s="92">
        <f>BY_Demands_Drivers!$G$47*$K33</f>
        <v>0</v>
      </c>
    </row>
    <row r="74" spans="3:8">
      <c r="C74" s="112" t="str">
        <f t="shared" si="3"/>
        <v>\I:</v>
      </c>
      <c r="D74">
        <f>$J$34</f>
        <v>2041</v>
      </c>
      <c r="E74" t="s">
        <v>3</v>
      </c>
      <c r="F74" t="str">
        <f t="shared" si="2"/>
        <v>IRDHT</v>
      </c>
      <c r="G74" s="92">
        <f>BY_Demands_Drivers!$F$47*$K34</f>
        <v>0</v>
      </c>
      <c r="H74" s="92">
        <f>BY_Demands_Drivers!$G$47*$K34</f>
        <v>0</v>
      </c>
    </row>
    <row r="75" spans="3:8">
      <c r="C75" s="112" t="str">
        <f t="shared" si="3"/>
        <v>\I:</v>
      </c>
      <c r="D75">
        <f>$J$35</f>
        <v>2042</v>
      </c>
      <c r="E75" t="s">
        <v>3</v>
      </c>
      <c r="F75" t="str">
        <f t="shared" si="2"/>
        <v>IRDHT</v>
      </c>
      <c r="G75" s="92">
        <f>BY_Demands_Drivers!$F$47*$K35</f>
        <v>0</v>
      </c>
      <c r="H75" s="92">
        <f>BY_Demands_Drivers!$G$47*$K35</f>
        <v>0</v>
      </c>
    </row>
    <row r="76" spans="3:8">
      <c r="C76" s="112" t="str">
        <f t="shared" si="3"/>
        <v>\I:</v>
      </c>
      <c r="D76">
        <f>$J$36</f>
        <v>2043</v>
      </c>
      <c r="E76" t="s">
        <v>3</v>
      </c>
      <c r="F76" t="str">
        <f t="shared" si="2"/>
        <v>IRDHT</v>
      </c>
      <c r="G76" s="92">
        <f>BY_Demands_Drivers!$F$47*$K36</f>
        <v>0</v>
      </c>
      <c r="H76" s="92">
        <f>BY_Demands_Drivers!$G$47*$K36</f>
        <v>0</v>
      </c>
    </row>
    <row r="77" spans="3:8">
      <c r="C77" s="112" t="str">
        <f t="shared" si="3"/>
        <v>\I:</v>
      </c>
      <c r="D77">
        <f>$J$37</f>
        <v>2044</v>
      </c>
      <c r="E77" t="s">
        <v>3</v>
      </c>
      <c r="F77" t="str">
        <f t="shared" si="2"/>
        <v>IRDHT</v>
      </c>
      <c r="G77" s="92">
        <f>BY_Demands_Drivers!$F$47*$K37</f>
        <v>0</v>
      </c>
      <c r="H77" s="92">
        <f>BY_Demands_Drivers!$G$47*$K37</f>
        <v>0</v>
      </c>
    </row>
    <row r="78" spans="3:8">
      <c r="C78" s="112" t="str">
        <f t="shared" si="3"/>
        <v>\I:</v>
      </c>
      <c r="D78">
        <f>$J$38</f>
        <v>2045</v>
      </c>
      <c r="E78" t="s">
        <v>3</v>
      </c>
      <c r="F78" t="str">
        <f t="shared" si="2"/>
        <v>IRDHT</v>
      </c>
      <c r="G78" s="92">
        <f>BY_Demands_Drivers!$F$47*$K38</f>
        <v>0</v>
      </c>
      <c r="H78" s="92">
        <f>BY_Demands_Drivers!$G$47*$K38</f>
        <v>0</v>
      </c>
    </row>
    <row r="79" spans="3:8">
      <c r="C79" s="112" t="str">
        <f t="shared" si="3"/>
        <v>\I:</v>
      </c>
      <c r="D79">
        <f>$J$39</f>
        <v>2046</v>
      </c>
      <c r="E79" t="s">
        <v>3</v>
      </c>
      <c r="F79" t="str">
        <f t="shared" si="2"/>
        <v>IRDHT</v>
      </c>
      <c r="G79" s="92">
        <f>BY_Demands_Drivers!$F$47*$K39</f>
        <v>0</v>
      </c>
      <c r="H79" s="92">
        <f>BY_Demands_Drivers!$G$47*$K39</f>
        <v>0</v>
      </c>
    </row>
    <row r="80" spans="3:8">
      <c r="C80" s="112" t="str">
        <f t="shared" si="3"/>
        <v>\I:</v>
      </c>
      <c r="D80">
        <f>$J$40</f>
        <v>2047</v>
      </c>
      <c r="E80" t="s">
        <v>3</v>
      </c>
      <c r="F80" t="str">
        <f t="shared" si="2"/>
        <v>IRDHT</v>
      </c>
      <c r="G80" s="92">
        <f>BY_Demands_Drivers!$F$47*$K40</f>
        <v>0</v>
      </c>
      <c r="H80" s="92">
        <f>BY_Demands_Drivers!$G$47*$K40</f>
        <v>0</v>
      </c>
    </row>
    <row r="81" spans="3:8">
      <c r="C81" s="112" t="str">
        <f t="shared" si="3"/>
        <v>\I:</v>
      </c>
      <c r="D81">
        <f>$J$41</f>
        <v>2048</v>
      </c>
      <c r="E81" t="s">
        <v>3</v>
      </c>
      <c r="F81" t="str">
        <f t="shared" si="2"/>
        <v>IRDHT</v>
      </c>
      <c r="G81" s="92">
        <f>BY_Demands_Drivers!$F$47*$K41</f>
        <v>0</v>
      </c>
      <c r="H81" s="92">
        <f>BY_Demands_Drivers!$G$47*$K41</f>
        <v>0</v>
      </c>
    </row>
    <row r="82" spans="3:8">
      <c r="C82" s="112" t="str">
        <f t="shared" si="3"/>
        <v>\I:</v>
      </c>
      <c r="D82">
        <f>$J$42</f>
        <v>2049</v>
      </c>
      <c r="E82" t="s">
        <v>3</v>
      </c>
      <c r="F82" t="str">
        <f t="shared" si="2"/>
        <v>IRDHT</v>
      </c>
      <c r="G82" s="92">
        <f>BY_Demands_Drivers!$F$47*$K42</f>
        <v>0</v>
      </c>
      <c r="H82" s="92">
        <f>BY_Demands_Drivers!$G$47*$K42</f>
        <v>0</v>
      </c>
    </row>
    <row r="83" spans="3:8">
      <c r="C83" s="112" t="str">
        <f t="shared" si="3"/>
        <v>\I:</v>
      </c>
      <c r="D83" s="16">
        <f>$J$43</f>
        <v>2050</v>
      </c>
      <c r="E83" s="16" t="s">
        <v>3</v>
      </c>
      <c r="F83" s="16" t="str">
        <f t="shared" si="2"/>
        <v>IRDHT</v>
      </c>
      <c r="G83" s="92">
        <f>BY_Demands_Drivers!$F$47*$K43</f>
        <v>0</v>
      </c>
      <c r="H83" s="92">
        <f>BY_Demands_Drivers!$G$47*$K43</f>
        <v>0</v>
      </c>
    </row>
    <row r="84" spans="3:8">
      <c r="C84" s="112" t="str">
        <f t="shared" si="3"/>
        <v>\I:</v>
      </c>
      <c r="D84">
        <f>$J$4</f>
        <v>2011</v>
      </c>
      <c r="E84" t="s">
        <v>3</v>
      </c>
      <c r="F84" t="str">
        <f>BY_Demands_Drivers!$H$48</f>
        <v>IRDRH</v>
      </c>
      <c r="G84" s="92">
        <f>BY_Demands_Drivers!$F$48*$K4</f>
        <v>0</v>
      </c>
      <c r="H84" s="92">
        <f>BY_Demands_Drivers!$G$48*$K4</f>
        <v>0</v>
      </c>
    </row>
    <row r="85" spans="3:8">
      <c r="C85" s="112" t="str">
        <f t="shared" si="3"/>
        <v>\I:</v>
      </c>
      <c r="D85">
        <f>$J$5</f>
        <v>2012</v>
      </c>
      <c r="E85" t="s">
        <v>3</v>
      </c>
      <c r="F85" t="str">
        <f>$F$84</f>
        <v>IRDRH</v>
      </c>
      <c r="G85" s="92">
        <f>BY_Demands_Drivers!$F$48*$K5</f>
        <v>0</v>
      </c>
      <c r="H85" s="92">
        <f>BY_Demands_Drivers!$G$48*$K5</f>
        <v>0</v>
      </c>
    </row>
    <row r="86" spans="3:8">
      <c r="C86" s="112" t="str">
        <f t="shared" si="3"/>
        <v>\I:</v>
      </c>
      <c r="D86">
        <f>$J$6</f>
        <v>2013</v>
      </c>
      <c r="E86" t="s">
        <v>3</v>
      </c>
      <c r="F86" t="str">
        <f t="shared" ref="F86:F123" si="4">$F$84</f>
        <v>IRDRH</v>
      </c>
      <c r="G86" s="92">
        <f>BY_Demands_Drivers!$F$48*$K6</f>
        <v>0</v>
      </c>
      <c r="H86" s="92">
        <f>BY_Demands_Drivers!$G$48*$K6</f>
        <v>0</v>
      </c>
    </row>
    <row r="87" spans="3:8">
      <c r="C87" s="112" t="str">
        <f t="shared" si="3"/>
        <v>\I:</v>
      </c>
      <c r="D87">
        <f>$J$7</f>
        <v>2014</v>
      </c>
      <c r="E87" t="s">
        <v>3</v>
      </c>
      <c r="F87" t="str">
        <f t="shared" si="4"/>
        <v>IRDRH</v>
      </c>
      <c r="G87" s="92">
        <f>BY_Demands_Drivers!$F$48*$K7</f>
        <v>0</v>
      </c>
      <c r="H87" s="92">
        <f>BY_Demands_Drivers!$G$48*$K7</f>
        <v>0</v>
      </c>
    </row>
    <row r="88" spans="3:8">
      <c r="C88" s="112" t="str">
        <f t="shared" si="3"/>
        <v>Demand</v>
      </c>
      <c r="D88">
        <f>$J$8</f>
        <v>2015</v>
      </c>
      <c r="E88" t="s">
        <v>3</v>
      </c>
      <c r="F88" t="str">
        <f t="shared" si="4"/>
        <v>IRDRH</v>
      </c>
      <c r="G88" s="92">
        <f>BY_Demands_Drivers!$F$48*$K8</f>
        <v>2.0172123466505189E-2</v>
      </c>
      <c r="H88" s="92">
        <f>BY_Demands_Drivers!$G$48*$K8</f>
        <v>6.0903990992973575E-3</v>
      </c>
    </row>
    <row r="89" spans="3:8">
      <c r="C89" s="112" t="str">
        <f t="shared" si="3"/>
        <v>Demand</v>
      </c>
      <c r="D89">
        <f>$J$9</f>
        <v>2016</v>
      </c>
      <c r="E89" t="s">
        <v>3</v>
      </c>
      <c r="F89" t="str">
        <f t="shared" si="4"/>
        <v>IRDRH</v>
      </c>
      <c r="G89" s="92">
        <f>BY_Demands_Drivers!$F$48*$K9</f>
        <v>2.0378037907741984E-2</v>
      </c>
      <c r="H89" s="92">
        <f>BY_Demands_Drivers!$G$48*$K9</f>
        <v>6.1525691097835261E-3</v>
      </c>
    </row>
    <row r="90" spans="3:8">
      <c r="C90" s="112" t="str">
        <f t="shared" si="3"/>
        <v>Demand</v>
      </c>
      <c r="D90">
        <f>$J$10</f>
        <v>2017</v>
      </c>
      <c r="E90" t="s">
        <v>3</v>
      </c>
      <c r="F90" t="str">
        <f t="shared" si="4"/>
        <v>IRDRH</v>
      </c>
      <c r="G90" s="92">
        <f>BY_Demands_Drivers!$F$48*$K10</f>
        <v>2.0583952348978779E-2</v>
      </c>
      <c r="H90" s="92">
        <f>BY_Demands_Drivers!$G$48*$K10</f>
        <v>6.214739120269693E-3</v>
      </c>
    </row>
    <row r="91" spans="3:8">
      <c r="C91" s="112" t="str">
        <f t="shared" si="3"/>
        <v>Demand</v>
      </c>
      <c r="D91">
        <f>$J$11</f>
        <v>2018</v>
      </c>
      <c r="E91" t="s">
        <v>3</v>
      </c>
      <c r="F91" t="str">
        <f t="shared" si="4"/>
        <v>IRDRH</v>
      </c>
      <c r="G91" s="92">
        <f>BY_Demands_Drivers!$F$48*$K11</f>
        <v>2.0789866790215574E-2</v>
      </c>
      <c r="H91" s="92">
        <f>BY_Demands_Drivers!$G$48*$K11</f>
        <v>6.2769091307558617E-3</v>
      </c>
    </row>
    <row r="92" spans="3:8">
      <c r="C92" s="112" t="str">
        <f t="shared" si="3"/>
        <v>Demand</v>
      </c>
      <c r="D92">
        <f>$J$12</f>
        <v>2019</v>
      </c>
      <c r="E92" t="s">
        <v>3</v>
      </c>
      <c r="F92" t="str">
        <f t="shared" si="4"/>
        <v>IRDRH</v>
      </c>
      <c r="G92" s="92">
        <f>BY_Demands_Drivers!$F$48*$K12</f>
        <v>2.0995781231452366E-2</v>
      </c>
      <c r="H92" s="92">
        <f>BY_Demands_Drivers!$G$48*$K12</f>
        <v>6.3390791412420286E-3</v>
      </c>
    </row>
    <row r="93" spans="3:8">
      <c r="C93" s="112" t="str">
        <f t="shared" si="3"/>
        <v>Demand</v>
      </c>
      <c r="D93">
        <f>$J$13</f>
        <v>2020</v>
      </c>
      <c r="E93" t="s">
        <v>3</v>
      </c>
      <c r="F93" t="str">
        <f t="shared" si="4"/>
        <v>IRDRH</v>
      </c>
      <c r="G93" s="92">
        <f>BY_Demands_Drivers!$F$48*$K13</f>
        <v>2.1201695672689157E-2</v>
      </c>
      <c r="H93" s="92">
        <f>BY_Demands_Drivers!$G$48*$K13</f>
        <v>6.4012491517281937E-3</v>
      </c>
    </row>
    <row r="94" spans="3:8">
      <c r="C94" s="112" t="str">
        <f t="shared" si="3"/>
        <v>Demand</v>
      </c>
      <c r="D94">
        <f>$J$14</f>
        <v>2021</v>
      </c>
      <c r="E94" t="s">
        <v>3</v>
      </c>
      <c r="F94" t="str">
        <f t="shared" si="4"/>
        <v>IRDRH</v>
      </c>
      <c r="G94" s="92">
        <f>BY_Demands_Drivers!$F$48*$K14</f>
        <v>2.1083125884503198E-2</v>
      </c>
      <c r="H94" s="92">
        <f>BY_Demands_Drivers!$G$48*$K14</f>
        <v>6.3654503756414458E-3</v>
      </c>
    </row>
    <row r="95" spans="3:8">
      <c r="C95" s="112" t="str">
        <f t="shared" si="3"/>
        <v>Demand</v>
      </c>
      <c r="D95">
        <f>$J$15</f>
        <v>2022</v>
      </c>
      <c r="E95" t="s">
        <v>3</v>
      </c>
      <c r="F95" t="str">
        <f t="shared" si="4"/>
        <v>IRDRH</v>
      </c>
      <c r="G95" s="92">
        <f>BY_Demands_Drivers!$F$48*$K15</f>
        <v>2.0964556096317238E-2</v>
      </c>
      <c r="H95" s="92">
        <f>BY_Demands_Drivers!$G$48*$K15</f>
        <v>6.3296515995546997E-3</v>
      </c>
    </row>
    <row r="96" spans="3:8">
      <c r="C96" s="112" t="str">
        <f t="shared" si="3"/>
        <v>Demand</v>
      </c>
      <c r="D96">
        <f>$J$16</f>
        <v>2023</v>
      </c>
      <c r="E96" t="s">
        <v>3</v>
      </c>
      <c r="F96" t="str">
        <f t="shared" si="4"/>
        <v>IRDRH</v>
      </c>
      <c r="G96" s="92">
        <f>BY_Demands_Drivers!$F$48*$K16</f>
        <v>2.0845986308131278E-2</v>
      </c>
      <c r="H96" s="92">
        <f>BY_Demands_Drivers!$G$48*$K16</f>
        <v>6.2938528234679518E-3</v>
      </c>
    </row>
    <row r="97" spans="3:8">
      <c r="C97" s="112" t="str">
        <f t="shared" si="3"/>
        <v>Demand</v>
      </c>
      <c r="D97">
        <f>$J$17</f>
        <v>2024</v>
      </c>
      <c r="E97" t="s">
        <v>3</v>
      </c>
      <c r="F97" t="str">
        <f t="shared" si="4"/>
        <v>IRDRH</v>
      </c>
      <c r="G97" s="92">
        <f>BY_Demands_Drivers!$F$48*$K17</f>
        <v>2.0727416519945318E-2</v>
      </c>
      <c r="H97" s="92">
        <f>BY_Demands_Drivers!$G$48*$K17</f>
        <v>6.2580540473812039E-3</v>
      </c>
    </row>
    <row r="98" spans="3:8">
      <c r="C98" s="112" t="str">
        <f t="shared" si="3"/>
        <v>Demand</v>
      </c>
      <c r="D98">
        <f>$J$18</f>
        <v>2025</v>
      </c>
      <c r="E98" t="s">
        <v>3</v>
      </c>
      <c r="F98" t="str">
        <f t="shared" si="4"/>
        <v>IRDRH</v>
      </c>
      <c r="G98" s="92">
        <f>BY_Demands_Drivers!$F$48*$K18</f>
        <v>2.0608846731759355E-2</v>
      </c>
      <c r="H98" s="92">
        <f>BY_Demands_Drivers!$G$48*$K18</f>
        <v>6.2222552712944542E-3</v>
      </c>
    </row>
    <row r="99" spans="3:8">
      <c r="C99" s="112" t="str">
        <f t="shared" si="3"/>
        <v>Demand</v>
      </c>
      <c r="D99">
        <f>$J$19</f>
        <v>2026</v>
      </c>
      <c r="E99" t="s">
        <v>3</v>
      </c>
      <c r="F99" t="str">
        <f t="shared" si="4"/>
        <v>IRDRH</v>
      </c>
      <c r="G99" s="92">
        <f>BY_Demands_Drivers!$F$48*$K19</f>
        <v>2.0617958698815469E-2</v>
      </c>
      <c r="H99" s="92">
        <f>BY_Demands_Drivers!$G$48*$K19</f>
        <v>6.2250063706541002E-3</v>
      </c>
    </row>
    <row r="100" spans="3:8">
      <c r="C100" s="112" t="str">
        <f t="shared" si="3"/>
        <v>Demand</v>
      </c>
      <c r="D100">
        <f>$J$20</f>
        <v>2027</v>
      </c>
      <c r="E100" t="s">
        <v>3</v>
      </c>
      <c r="F100" t="str">
        <f t="shared" si="4"/>
        <v>IRDRH</v>
      </c>
      <c r="G100" s="92">
        <f>BY_Demands_Drivers!$F$48*$K20</f>
        <v>2.0627070665871584E-2</v>
      </c>
      <c r="H100" s="92">
        <f>BY_Demands_Drivers!$G$48*$K20</f>
        <v>6.2277574700137454E-3</v>
      </c>
    </row>
    <row r="101" spans="3:8">
      <c r="C101" s="112" t="str">
        <f t="shared" si="3"/>
        <v>Demand</v>
      </c>
      <c r="D101">
        <f>$J$21</f>
        <v>2028</v>
      </c>
      <c r="E101" t="s">
        <v>3</v>
      </c>
      <c r="F101" t="str">
        <f t="shared" si="4"/>
        <v>IRDRH</v>
      </c>
      <c r="G101" s="92">
        <f>BY_Demands_Drivers!$F$48*$K21</f>
        <v>2.0636182632927703E-2</v>
      </c>
      <c r="H101" s="92">
        <f>BY_Demands_Drivers!$G$48*$K21</f>
        <v>6.2305085693733914E-3</v>
      </c>
    </row>
    <row r="102" spans="3:8">
      <c r="C102" s="112" t="str">
        <f t="shared" si="3"/>
        <v>Demand</v>
      </c>
      <c r="D102">
        <f>$J$22</f>
        <v>2029</v>
      </c>
      <c r="E102" t="s">
        <v>3</v>
      </c>
      <c r="F102" t="str">
        <f t="shared" si="4"/>
        <v>IRDRH</v>
      </c>
      <c r="G102" s="92">
        <f>BY_Demands_Drivers!$F$48*$K22</f>
        <v>2.0645294599983818E-2</v>
      </c>
      <c r="H102" s="92">
        <f>BY_Demands_Drivers!$G$48*$K22</f>
        <v>6.2332596687330374E-3</v>
      </c>
    </row>
    <row r="103" spans="3:8">
      <c r="C103" s="112" t="str">
        <f t="shared" si="3"/>
        <v>Demand</v>
      </c>
      <c r="D103">
        <f>$J$23</f>
        <v>2030</v>
      </c>
      <c r="E103" t="s">
        <v>3</v>
      </c>
      <c r="F103" t="str">
        <f t="shared" si="4"/>
        <v>IRDRH</v>
      </c>
      <c r="G103" s="92">
        <f>BY_Demands_Drivers!$F$48*$K23</f>
        <v>2.0654406567039933E-2</v>
      </c>
      <c r="H103" s="92">
        <f>BY_Demands_Drivers!$G$48*$K23</f>
        <v>6.2360107680926825E-3</v>
      </c>
    </row>
    <row r="104" spans="3:8">
      <c r="C104" s="112" t="str">
        <f t="shared" si="3"/>
        <v>Demand</v>
      </c>
      <c r="D104">
        <f>$J$24</f>
        <v>2031</v>
      </c>
      <c r="E104" t="s">
        <v>3</v>
      </c>
      <c r="F104" t="str">
        <f t="shared" si="4"/>
        <v>IRDRH</v>
      </c>
      <c r="G104" s="92">
        <f>BY_Demands_Drivers!$F$48*$K24</f>
        <v>2.0678929939284878E-2</v>
      </c>
      <c r="H104" s="92">
        <f>BY_Demands_Drivers!$G$48*$K24</f>
        <v>6.2434149030356568E-3</v>
      </c>
    </row>
    <row r="105" spans="3:8">
      <c r="C105" s="112" t="str">
        <f t="shared" si="3"/>
        <v>Demand</v>
      </c>
      <c r="D105">
        <f>$J$25</f>
        <v>2032</v>
      </c>
      <c r="E105" t="s">
        <v>3</v>
      </c>
      <c r="F105" t="str">
        <f t="shared" si="4"/>
        <v>IRDRH</v>
      </c>
      <c r="G105" s="92">
        <f>BY_Demands_Drivers!$F$48*$K25</f>
        <v>2.0703453311529823E-2</v>
      </c>
      <c r="H105" s="92">
        <f>BY_Demands_Drivers!$G$48*$K25</f>
        <v>6.250819037978631E-3</v>
      </c>
    </row>
    <row r="106" spans="3:8">
      <c r="C106" s="112" t="str">
        <f t="shared" si="3"/>
        <v>Demand</v>
      </c>
      <c r="D106">
        <f>$J$26</f>
        <v>2033</v>
      </c>
      <c r="E106" t="s">
        <v>3</v>
      </c>
      <c r="F106" t="str">
        <f t="shared" si="4"/>
        <v>IRDRH</v>
      </c>
      <c r="G106" s="92">
        <f>BY_Demands_Drivers!$F$48*$K26</f>
        <v>2.0727976683774765E-2</v>
      </c>
      <c r="H106" s="92">
        <f>BY_Demands_Drivers!$G$48*$K26</f>
        <v>6.2582231729216052E-3</v>
      </c>
    </row>
    <row r="107" spans="3:8">
      <c r="C107" s="112" t="str">
        <f t="shared" si="3"/>
        <v>Demand</v>
      </c>
      <c r="D107">
        <f>$J$27</f>
        <v>2034</v>
      </c>
      <c r="E107" t="s">
        <v>3</v>
      </c>
      <c r="F107" t="str">
        <f t="shared" si="4"/>
        <v>IRDRH</v>
      </c>
      <c r="G107" s="92">
        <f>BY_Demands_Drivers!$F$48*$K27</f>
        <v>2.075250005601971E-2</v>
      </c>
      <c r="H107" s="92">
        <f>BY_Demands_Drivers!$G$48*$K27</f>
        <v>6.2656273078645795E-3</v>
      </c>
    </row>
    <row r="108" spans="3:8">
      <c r="C108" s="112" t="str">
        <f t="shared" si="3"/>
        <v>Demand</v>
      </c>
      <c r="D108">
        <f>$J$28</f>
        <v>2035</v>
      </c>
      <c r="E108" t="s">
        <v>3</v>
      </c>
      <c r="F108" t="str">
        <f t="shared" si="4"/>
        <v>IRDRH</v>
      </c>
      <c r="G108" s="92">
        <f>BY_Demands_Drivers!$F$48*$K28</f>
        <v>2.0777023428264655E-2</v>
      </c>
      <c r="H108" s="92">
        <f>BY_Demands_Drivers!$G$48*$K28</f>
        <v>6.2730314428075546E-3</v>
      </c>
    </row>
    <row r="109" spans="3:8">
      <c r="C109" s="112" t="str">
        <f t="shared" si="3"/>
        <v>Demand</v>
      </c>
      <c r="D109">
        <f>$J$29</f>
        <v>2036</v>
      </c>
      <c r="E109" t="s">
        <v>3</v>
      </c>
      <c r="F109" t="str">
        <f t="shared" si="4"/>
        <v>IRDRH</v>
      </c>
      <c r="G109" s="92">
        <f>BY_Demands_Drivers!$F$48*$K29</f>
        <v>2.0798106384793423E-2</v>
      </c>
      <c r="H109" s="92">
        <f>BY_Demands_Drivers!$G$48*$K29</f>
        <v>6.2793968420510465E-3</v>
      </c>
    </row>
    <row r="110" spans="3:8">
      <c r="C110" s="112" t="str">
        <f t="shared" si="3"/>
        <v>Demand</v>
      </c>
      <c r="D110">
        <f>$J$30</f>
        <v>2037</v>
      </c>
      <c r="E110" t="s">
        <v>3</v>
      </c>
      <c r="F110" t="str">
        <f t="shared" si="4"/>
        <v>IRDRH</v>
      </c>
      <c r="G110" s="92">
        <f>BY_Demands_Drivers!$F$48*$K30</f>
        <v>2.0819189341322184E-2</v>
      </c>
      <c r="H110" s="92">
        <f>BY_Demands_Drivers!$G$48*$K30</f>
        <v>6.2857622412945376E-3</v>
      </c>
    </row>
    <row r="111" spans="3:8">
      <c r="C111" s="112" t="str">
        <f t="shared" si="3"/>
        <v>Demand</v>
      </c>
      <c r="D111">
        <f>$J$31</f>
        <v>2038</v>
      </c>
      <c r="E111" t="s">
        <v>3</v>
      </c>
      <c r="F111" t="str">
        <f t="shared" si="4"/>
        <v>IRDRH</v>
      </c>
      <c r="G111" s="92">
        <f>BY_Demands_Drivers!$F$48*$K31</f>
        <v>2.0840272297850949E-2</v>
      </c>
      <c r="H111" s="92">
        <f>BY_Demands_Drivers!$G$48*$K31</f>
        <v>6.2921276405380295E-3</v>
      </c>
    </row>
    <row r="112" spans="3:8">
      <c r="C112" s="112" t="str">
        <f t="shared" si="3"/>
        <v>Demand</v>
      </c>
      <c r="D112">
        <f>$J$32</f>
        <v>2039</v>
      </c>
      <c r="E112" t="s">
        <v>3</v>
      </c>
      <c r="F112" t="str">
        <f t="shared" si="4"/>
        <v>IRDRH</v>
      </c>
      <c r="G112" s="92">
        <f>BY_Demands_Drivers!$F$48*$K32</f>
        <v>2.0861355254379717E-2</v>
      </c>
      <c r="H112" s="92">
        <f>BY_Demands_Drivers!$G$48*$K32</f>
        <v>6.2984930397815215E-3</v>
      </c>
    </row>
    <row r="113" spans="3:8">
      <c r="C113" s="112" t="str">
        <f t="shared" si="3"/>
        <v>Demand</v>
      </c>
      <c r="D113">
        <f>$J$33</f>
        <v>2040</v>
      </c>
      <c r="E113" t="s">
        <v>3</v>
      </c>
      <c r="F113" t="str">
        <f t="shared" si="4"/>
        <v>IRDRH</v>
      </c>
      <c r="G113" s="92">
        <f>BY_Demands_Drivers!$F$48*$K33</f>
        <v>2.0882438210908485E-2</v>
      </c>
      <c r="H113" s="92">
        <f>BY_Demands_Drivers!$G$48*$K33</f>
        <v>6.3048584390250151E-3</v>
      </c>
    </row>
    <row r="114" spans="3:8">
      <c r="C114" s="112" t="str">
        <f t="shared" si="3"/>
        <v>Demand</v>
      </c>
      <c r="D114">
        <f>$J$34</f>
        <v>2041</v>
      </c>
      <c r="E114" t="s">
        <v>3</v>
      </c>
      <c r="F114" t="str">
        <f t="shared" si="4"/>
        <v>IRDRH</v>
      </c>
      <c r="G114" s="92">
        <f>BY_Demands_Drivers!$F$48*$K34</f>
        <v>2.0874623199885627E-2</v>
      </c>
      <c r="H114" s="92">
        <f>BY_Demands_Drivers!$G$48*$K34</f>
        <v>6.3024989186614968E-3</v>
      </c>
    </row>
    <row r="115" spans="3:8">
      <c r="C115" s="112" t="str">
        <f t="shared" si="3"/>
        <v>Demand</v>
      </c>
      <c r="D115">
        <f>$J$35</f>
        <v>2042</v>
      </c>
      <c r="E115" t="s">
        <v>3</v>
      </c>
      <c r="F115" t="str">
        <f t="shared" si="4"/>
        <v>IRDRH</v>
      </c>
      <c r="G115" s="92">
        <f>BY_Demands_Drivers!$F$48*$K35</f>
        <v>2.0866808188862763E-2</v>
      </c>
      <c r="H115" s="92">
        <f>BY_Demands_Drivers!$G$48*$K35</f>
        <v>6.3001393982979777E-3</v>
      </c>
    </row>
    <row r="116" spans="3:8">
      <c r="C116" s="112" t="str">
        <f t="shared" si="3"/>
        <v>Demand</v>
      </c>
      <c r="D116">
        <f>$J$36</f>
        <v>2043</v>
      </c>
      <c r="E116" t="s">
        <v>3</v>
      </c>
      <c r="F116" t="str">
        <f t="shared" si="4"/>
        <v>IRDRH</v>
      </c>
      <c r="G116" s="92">
        <f>BY_Demands_Drivers!$F$48*$K36</f>
        <v>2.0858993177839905E-2</v>
      </c>
      <c r="H116" s="92">
        <f>BY_Demands_Drivers!$G$48*$K36</f>
        <v>6.2977798779344594E-3</v>
      </c>
    </row>
    <row r="117" spans="3:8">
      <c r="C117" s="112" t="str">
        <f t="shared" si="3"/>
        <v>Demand</v>
      </c>
      <c r="D117">
        <f>$J$37</f>
        <v>2044</v>
      </c>
      <c r="E117" t="s">
        <v>3</v>
      </c>
      <c r="F117" t="str">
        <f t="shared" si="4"/>
        <v>IRDRH</v>
      </c>
      <c r="G117" s="92">
        <f>BY_Demands_Drivers!$F$48*$K37</f>
        <v>2.0851178166817041E-2</v>
      </c>
      <c r="H117" s="92">
        <f>BY_Demands_Drivers!$G$48*$K37</f>
        <v>6.2954203575709402E-3</v>
      </c>
    </row>
    <row r="118" spans="3:8">
      <c r="C118" s="112" t="str">
        <f t="shared" si="3"/>
        <v>Demand</v>
      </c>
      <c r="D118">
        <f>$J$38</f>
        <v>2045</v>
      </c>
      <c r="E118" t="s">
        <v>3</v>
      </c>
      <c r="F118" t="str">
        <f t="shared" si="4"/>
        <v>IRDRH</v>
      </c>
      <c r="G118" s="92">
        <f>BY_Demands_Drivers!$F$48*$K38</f>
        <v>2.0843363155794187E-2</v>
      </c>
      <c r="H118" s="92">
        <f>BY_Demands_Drivers!$G$48*$K38</f>
        <v>6.2930608372074237E-3</v>
      </c>
    </row>
    <row r="119" spans="3:8">
      <c r="C119" s="112" t="str">
        <f t="shared" si="3"/>
        <v>Demand</v>
      </c>
      <c r="D119">
        <f>$J$39</f>
        <v>2046</v>
      </c>
      <c r="E119" t="s">
        <v>3</v>
      </c>
      <c r="F119" t="str">
        <f t="shared" si="4"/>
        <v>IRDRH</v>
      </c>
      <c r="G119" s="92">
        <f>BY_Demands_Drivers!$F$48*$K39</f>
        <v>2.0872013559178261E-2</v>
      </c>
      <c r="H119" s="92">
        <f>BY_Demands_Drivers!$G$48*$K39</f>
        <v>6.3017110118533705E-3</v>
      </c>
    </row>
    <row r="120" spans="3:8">
      <c r="C120" s="112" t="str">
        <f t="shared" si="3"/>
        <v>Demand</v>
      </c>
      <c r="D120">
        <f>$J$40</f>
        <v>2047</v>
      </c>
      <c r="E120" t="s">
        <v>3</v>
      </c>
      <c r="F120" t="str">
        <f t="shared" si="4"/>
        <v>IRDRH</v>
      </c>
      <c r="G120" s="92">
        <f>BY_Demands_Drivers!$F$48*$K40</f>
        <v>2.0900663962562335E-2</v>
      </c>
      <c r="H120" s="92">
        <f>BY_Demands_Drivers!$G$48*$K40</f>
        <v>6.3103611864993164E-3</v>
      </c>
    </row>
    <row r="121" spans="3:8">
      <c r="C121" s="112" t="str">
        <f t="shared" si="3"/>
        <v>Demand</v>
      </c>
      <c r="D121">
        <f>$J$41</f>
        <v>2048</v>
      </c>
      <c r="E121" t="s">
        <v>3</v>
      </c>
      <c r="F121" t="str">
        <f t="shared" si="4"/>
        <v>IRDRH</v>
      </c>
      <c r="G121" s="92">
        <f>BY_Demands_Drivers!$F$48*$K41</f>
        <v>2.092931436594641E-2</v>
      </c>
      <c r="H121" s="92">
        <f>BY_Demands_Drivers!$G$48*$K41</f>
        <v>6.3190113611452632E-3</v>
      </c>
    </row>
    <row r="122" spans="3:8">
      <c r="C122" s="112" t="str">
        <f t="shared" si="3"/>
        <v>Demand</v>
      </c>
      <c r="D122">
        <f>$J$42</f>
        <v>2049</v>
      </c>
      <c r="E122" t="s">
        <v>3</v>
      </c>
      <c r="F122" t="str">
        <f t="shared" si="4"/>
        <v>IRDRH</v>
      </c>
      <c r="G122" s="92">
        <f>BY_Demands_Drivers!$F$48*$K42</f>
        <v>2.095796476933048E-2</v>
      </c>
      <c r="H122" s="92">
        <f>BY_Demands_Drivers!$G$48*$K42</f>
        <v>6.3276615357912101E-3</v>
      </c>
    </row>
    <row r="123" spans="3:8">
      <c r="C123" s="112" t="str">
        <f t="shared" si="3"/>
        <v>Demand</v>
      </c>
      <c r="D123" s="16">
        <f>$J$43</f>
        <v>2050</v>
      </c>
      <c r="E123" s="16" t="s">
        <v>3</v>
      </c>
      <c r="F123" s="16" t="str">
        <f t="shared" si="4"/>
        <v>IRDRH</v>
      </c>
      <c r="G123" s="92">
        <f>BY_Demands_Drivers!$F$48*$K43</f>
        <v>2.0986615172714558E-2</v>
      </c>
      <c r="H123" s="92">
        <f>BY_Demands_Drivers!$G$48*$K43</f>
        <v>6.3363117104371577E-3</v>
      </c>
    </row>
    <row r="124" spans="3:8">
      <c r="C124" s="112" t="str">
        <f t="shared" si="3"/>
        <v>\I:</v>
      </c>
      <c r="D124">
        <f>$J$4</f>
        <v>2011</v>
      </c>
      <c r="E124" t="s">
        <v>3</v>
      </c>
      <c r="F124" t="str">
        <f>BY_Demands_Drivers!$H$49</f>
        <v>IRDLA</v>
      </c>
      <c r="G124" s="92">
        <f>BY_Demands_Drivers!$F$49*$K4</f>
        <v>0</v>
      </c>
      <c r="H124" s="92">
        <f>BY_Demands_Drivers!$G$49*$K4</f>
        <v>0</v>
      </c>
    </row>
    <row r="125" spans="3:8">
      <c r="C125" s="112" t="str">
        <f t="shared" si="3"/>
        <v>\I:</v>
      </c>
      <c r="D125">
        <f>$J$5</f>
        <v>2012</v>
      </c>
      <c r="E125" t="s">
        <v>3</v>
      </c>
      <c r="F125" t="str">
        <f>$F$124</f>
        <v>IRDLA</v>
      </c>
      <c r="G125" s="92">
        <f>BY_Demands_Drivers!$F$49*$K5</f>
        <v>0</v>
      </c>
      <c r="H125" s="92">
        <f>BY_Demands_Drivers!$G$49*$K5</f>
        <v>0</v>
      </c>
    </row>
    <row r="126" spans="3:8">
      <c r="C126" s="112" t="str">
        <f t="shared" si="3"/>
        <v>\I:</v>
      </c>
      <c r="D126">
        <f>$J$6</f>
        <v>2013</v>
      </c>
      <c r="E126" t="s">
        <v>3</v>
      </c>
      <c r="F126" t="str">
        <f t="shared" ref="F126:F163" si="5">$F$124</f>
        <v>IRDLA</v>
      </c>
      <c r="G126" s="92">
        <f>BY_Demands_Drivers!$F$49*$K6</f>
        <v>0</v>
      </c>
      <c r="H126" s="92">
        <f>BY_Demands_Drivers!$G$49*$K6</f>
        <v>0</v>
      </c>
    </row>
    <row r="127" spans="3:8">
      <c r="C127" s="112" t="str">
        <f t="shared" si="3"/>
        <v>\I:</v>
      </c>
      <c r="D127">
        <f>$J$7</f>
        <v>2014</v>
      </c>
      <c r="E127" t="s">
        <v>3</v>
      </c>
      <c r="F127" t="str">
        <f t="shared" si="5"/>
        <v>IRDLA</v>
      </c>
      <c r="G127" s="92">
        <f>BY_Demands_Drivers!$F$49*$K7</f>
        <v>0</v>
      </c>
      <c r="H127" s="92">
        <f>BY_Demands_Drivers!$G$49*$K7</f>
        <v>0</v>
      </c>
    </row>
    <row r="128" spans="3:8">
      <c r="C128" s="112" t="str">
        <f t="shared" si="3"/>
        <v>Demand</v>
      </c>
      <c r="D128">
        <f>$J$8</f>
        <v>2015</v>
      </c>
      <c r="E128" t="s">
        <v>3</v>
      </c>
      <c r="F128" t="str">
        <f t="shared" si="5"/>
        <v>IRDLA</v>
      </c>
      <c r="G128" s="92">
        <f>BY_Demands_Drivers!$F$49*$K8</f>
        <v>7.6773980565302422E-2</v>
      </c>
      <c r="H128" s="92">
        <f>BY_Demands_Drivers!$G$49*$K8</f>
        <v>2.3179720412716556E-2</v>
      </c>
    </row>
    <row r="129" spans="3:8">
      <c r="C129" s="112" t="str">
        <f t="shared" si="3"/>
        <v>Demand</v>
      </c>
      <c r="D129">
        <f>$J$9</f>
        <v>2016</v>
      </c>
      <c r="E129" t="s">
        <v>3</v>
      </c>
      <c r="F129" t="str">
        <f t="shared" si="5"/>
        <v>IRDLA</v>
      </c>
      <c r="G129" s="92">
        <f>BY_Demands_Drivers!$F$49*$K9</f>
        <v>7.7557679482071332E-2</v>
      </c>
      <c r="H129" s="92">
        <f>BY_Demands_Drivers!$G$49*$K9</f>
        <v>2.341633601665806E-2</v>
      </c>
    </row>
    <row r="130" spans="3:8">
      <c r="C130" s="112" t="str">
        <f t="shared" si="3"/>
        <v>Demand</v>
      </c>
      <c r="D130">
        <f>$J$10</f>
        <v>2017</v>
      </c>
      <c r="E130" t="s">
        <v>3</v>
      </c>
      <c r="F130" t="str">
        <f t="shared" si="5"/>
        <v>IRDLA</v>
      </c>
      <c r="G130" s="92">
        <f>BY_Demands_Drivers!$F$49*$K10</f>
        <v>7.8341378398840242E-2</v>
      </c>
      <c r="H130" s="92">
        <f>BY_Demands_Drivers!$G$49*$K10</f>
        <v>2.365295162059956E-2</v>
      </c>
    </row>
    <row r="131" spans="3:8">
      <c r="C131" s="112" t="str">
        <f t="shared" si="3"/>
        <v>Demand</v>
      </c>
      <c r="D131">
        <f>$J$11</f>
        <v>2018</v>
      </c>
      <c r="E131" t="s">
        <v>3</v>
      </c>
      <c r="F131" t="str">
        <f t="shared" si="5"/>
        <v>IRDLA</v>
      </c>
      <c r="G131" s="92">
        <f>BY_Demands_Drivers!$F$49*$K11</f>
        <v>7.9125077315609152E-2</v>
      </c>
      <c r="H131" s="92">
        <f>BY_Demands_Drivers!$G$49*$K11</f>
        <v>2.3889567224541063E-2</v>
      </c>
    </row>
    <row r="132" spans="3:8">
      <c r="C132" s="112" t="str">
        <f t="shared" ref="C132:C195" si="6">IF(SUM(G132:H132)&gt;0,"Demand","\I:")</f>
        <v>Demand</v>
      </c>
      <c r="D132">
        <f>$J$12</f>
        <v>2019</v>
      </c>
      <c r="E132" t="s">
        <v>3</v>
      </c>
      <c r="F132" t="str">
        <f t="shared" si="5"/>
        <v>IRDLA</v>
      </c>
      <c r="G132" s="92">
        <f>BY_Demands_Drivers!$F$49*$K12</f>
        <v>7.9908776232378062E-2</v>
      </c>
      <c r="H132" s="92">
        <f>BY_Demands_Drivers!$G$49*$K12</f>
        <v>2.4126182828482563E-2</v>
      </c>
    </row>
    <row r="133" spans="3:8">
      <c r="C133" s="112" t="str">
        <f t="shared" si="6"/>
        <v>Demand</v>
      </c>
      <c r="D133">
        <f>$J$13</f>
        <v>2020</v>
      </c>
      <c r="E133" t="s">
        <v>3</v>
      </c>
      <c r="F133" t="str">
        <f t="shared" si="5"/>
        <v>IRDLA</v>
      </c>
      <c r="G133" s="92">
        <f>BY_Demands_Drivers!$F$49*$K13</f>
        <v>8.0692475149146944E-2</v>
      </c>
      <c r="H133" s="92">
        <f>BY_Demands_Drivers!$G$49*$K13</f>
        <v>2.4362798432424056E-2</v>
      </c>
    </row>
    <row r="134" spans="3:8">
      <c r="C134" s="112" t="str">
        <f t="shared" si="6"/>
        <v>Demand</v>
      </c>
      <c r="D134">
        <f>$J$14</f>
        <v>2021</v>
      </c>
      <c r="E134" t="s">
        <v>3</v>
      </c>
      <c r="F134" t="str">
        <f t="shared" si="5"/>
        <v>IRDLA</v>
      </c>
      <c r="G134" s="92">
        <f>BY_Demands_Drivers!$F$49*$K14</f>
        <v>8.02412051264874E-2</v>
      </c>
      <c r="H134" s="92">
        <f>BY_Demands_Drivers!$G$49*$K14</f>
        <v>2.4226550280656137E-2</v>
      </c>
    </row>
    <row r="135" spans="3:8">
      <c r="C135" s="112" t="str">
        <f t="shared" si="6"/>
        <v>Demand</v>
      </c>
      <c r="D135">
        <f>$J$15</f>
        <v>2022</v>
      </c>
      <c r="E135" t="s">
        <v>3</v>
      </c>
      <c r="F135" t="str">
        <f t="shared" si="5"/>
        <v>IRDLA</v>
      </c>
      <c r="G135" s="92">
        <f>BY_Demands_Drivers!$F$49*$K15</f>
        <v>7.9789935103827869E-2</v>
      </c>
      <c r="H135" s="92">
        <f>BY_Demands_Drivers!$G$49*$K15</f>
        <v>2.4090302128888224E-2</v>
      </c>
    </row>
    <row r="136" spans="3:8">
      <c r="C136" s="112" t="str">
        <f t="shared" si="6"/>
        <v>Demand</v>
      </c>
      <c r="D136">
        <f>$J$16</f>
        <v>2023</v>
      </c>
      <c r="E136" t="s">
        <v>3</v>
      </c>
      <c r="F136" t="str">
        <f t="shared" si="5"/>
        <v>IRDLA</v>
      </c>
      <c r="G136" s="92">
        <f>BY_Demands_Drivers!$F$49*$K16</f>
        <v>7.9338665081168325E-2</v>
      </c>
      <c r="H136" s="92">
        <f>BY_Demands_Drivers!$G$49*$K16</f>
        <v>2.3954053977120304E-2</v>
      </c>
    </row>
    <row r="137" spans="3:8">
      <c r="C137" s="112" t="str">
        <f t="shared" si="6"/>
        <v>Demand</v>
      </c>
      <c r="D137">
        <f>$J$17</f>
        <v>2024</v>
      </c>
      <c r="E137" t="s">
        <v>3</v>
      </c>
      <c r="F137" t="str">
        <f t="shared" si="5"/>
        <v>IRDLA</v>
      </c>
      <c r="G137" s="92">
        <f>BY_Demands_Drivers!$F$49*$K17</f>
        <v>7.888739505850878E-2</v>
      </c>
      <c r="H137" s="92">
        <f>BY_Demands_Drivers!$G$49*$K17</f>
        <v>2.3817805825352388E-2</v>
      </c>
    </row>
    <row r="138" spans="3:8">
      <c r="C138" s="112" t="str">
        <f t="shared" si="6"/>
        <v>Demand</v>
      </c>
      <c r="D138">
        <f>$J$18</f>
        <v>2025</v>
      </c>
      <c r="E138" t="s">
        <v>3</v>
      </c>
      <c r="F138" t="str">
        <f t="shared" si="5"/>
        <v>IRDLA</v>
      </c>
      <c r="G138" s="92">
        <f>BY_Demands_Drivers!$F$49*$K18</f>
        <v>7.8436125035849208E-2</v>
      </c>
      <c r="H138" s="92">
        <f>BY_Demands_Drivers!$G$49*$K18</f>
        <v>2.3681557673584465E-2</v>
      </c>
    </row>
    <row r="139" spans="3:8">
      <c r="C139" s="112" t="str">
        <f t="shared" si="6"/>
        <v>Demand</v>
      </c>
      <c r="D139">
        <f>$J$19</f>
        <v>2026</v>
      </c>
      <c r="E139" t="s">
        <v>3</v>
      </c>
      <c r="F139" t="str">
        <f t="shared" si="5"/>
        <v>IRDLA</v>
      </c>
      <c r="G139" s="92">
        <f>BY_Demands_Drivers!$F$49*$K19</f>
        <v>7.8470804675939629E-2</v>
      </c>
      <c r="H139" s="92">
        <f>BY_Demands_Drivers!$G$49*$K19</f>
        <v>2.3692028204816407E-2</v>
      </c>
    </row>
    <row r="140" spans="3:8">
      <c r="C140" s="112" t="str">
        <f t="shared" si="6"/>
        <v>Demand</v>
      </c>
      <c r="D140">
        <f>$J$20</f>
        <v>2027</v>
      </c>
      <c r="E140" t="s">
        <v>3</v>
      </c>
      <c r="F140" t="str">
        <f t="shared" si="5"/>
        <v>IRDLA</v>
      </c>
      <c r="G140" s="92">
        <f>BY_Demands_Drivers!$F$49*$K20</f>
        <v>7.850548431603005E-2</v>
      </c>
      <c r="H140" s="92">
        <f>BY_Demands_Drivers!$G$49*$K20</f>
        <v>2.370249873604835E-2</v>
      </c>
    </row>
    <row r="141" spans="3:8">
      <c r="C141" s="112" t="str">
        <f t="shared" si="6"/>
        <v>Demand</v>
      </c>
      <c r="D141">
        <f>$J$21</f>
        <v>2028</v>
      </c>
      <c r="E141" t="s">
        <v>3</v>
      </c>
      <c r="F141" t="str">
        <f t="shared" si="5"/>
        <v>IRDLA</v>
      </c>
      <c r="G141" s="92">
        <f>BY_Demands_Drivers!$F$49*$K21</f>
        <v>7.8540163956120471E-2</v>
      </c>
      <c r="H141" s="92">
        <f>BY_Demands_Drivers!$G$49*$K21</f>
        <v>2.3712969267280292E-2</v>
      </c>
    </row>
    <row r="142" spans="3:8">
      <c r="C142" s="112" t="str">
        <f t="shared" si="6"/>
        <v>Demand</v>
      </c>
      <c r="D142">
        <f>$J$22</f>
        <v>2029</v>
      </c>
      <c r="E142" t="s">
        <v>3</v>
      </c>
      <c r="F142" t="str">
        <f t="shared" si="5"/>
        <v>IRDLA</v>
      </c>
      <c r="G142" s="92">
        <f>BY_Demands_Drivers!$F$49*$K22</f>
        <v>7.8574843596210892E-2</v>
      </c>
      <c r="H142" s="92">
        <f>BY_Demands_Drivers!$G$49*$K22</f>
        <v>2.3723439798512238E-2</v>
      </c>
    </row>
    <row r="143" spans="3:8">
      <c r="C143" s="112" t="str">
        <f t="shared" si="6"/>
        <v>Demand</v>
      </c>
      <c r="D143">
        <f>$J$23</f>
        <v>2030</v>
      </c>
      <c r="E143" t="s">
        <v>3</v>
      </c>
      <c r="F143" t="str">
        <f t="shared" si="5"/>
        <v>IRDLA</v>
      </c>
      <c r="G143" s="92">
        <f>BY_Demands_Drivers!$F$49*$K23</f>
        <v>7.8609523236301312E-2</v>
      </c>
      <c r="H143" s="92">
        <f>BY_Demands_Drivers!$G$49*$K23</f>
        <v>2.373391032974418E-2</v>
      </c>
    </row>
    <row r="144" spans="3:8">
      <c r="C144" s="112" t="str">
        <f t="shared" si="6"/>
        <v>Demand</v>
      </c>
      <c r="D144">
        <f>$J$24</f>
        <v>2031</v>
      </c>
      <c r="E144" t="s">
        <v>3</v>
      </c>
      <c r="F144" t="str">
        <f t="shared" si="5"/>
        <v>IRDLA</v>
      </c>
      <c r="G144" s="92">
        <f>BY_Demands_Drivers!$F$49*$K24</f>
        <v>7.8702857827835773E-2</v>
      </c>
      <c r="H144" s="92">
        <f>BY_Demands_Drivers!$G$49*$K24</f>
        <v>2.3762090055748666E-2</v>
      </c>
    </row>
    <row r="145" spans="3:8">
      <c r="C145" s="112" t="str">
        <f t="shared" si="6"/>
        <v>Demand</v>
      </c>
      <c r="D145">
        <f>$J$25</f>
        <v>2032</v>
      </c>
      <c r="E145" t="s">
        <v>3</v>
      </c>
      <c r="F145" t="str">
        <f t="shared" si="5"/>
        <v>IRDLA</v>
      </c>
      <c r="G145" s="92">
        <f>BY_Demands_Drivers!$F$49*$K25</f>
        <v>7.8796192419370234E-2</v>
      </c>
      <c r="H145" s="92">
        <f>BY_Demands_Drivers!$G$49*$K25</f>
        <v>2.3790269781753151E-2</v>
      </c>
    </row>
    <row r="146" spans="3:8">
      <c r="C146" s="112" t="str">
        <f t="shared" si="6"/>
        <v>Demand</v>
      </c>
      <c r="D146">
        <f>$J$26</f>
        <v>2033</v>
      </c>
      <c r="E146" t="s">
        <v>3</v>
      </c>
      <c r="F146" t="str">
        <f t="shared" si="5"/>
        <v>IRDLA</v>
      </c>
      <c r="G146" s="92">
        <f>BY_Demands_Drivers!$F$49*$K26</f>
        <v>7.8889527010904695E-2</v>
      </c>
      <c r="H146" s="92">
        <f>BY_Demands_Drivers!$G$49*$K26</f>
        <v>2.3818449507757637E-2</v>
      </c>
    </row>
    <row r="147" spans="3:8">
      <c r="C147" s="112" t="str">
        <f t="shared" si="6"/>
        <v>Demand</v>
      </c>
      <c r="D147">
        <f>$J$27</f>
        <v>2034</v>
      </c>
      <c r="E147" t="s">
        <v>3</v>
      </c>
      <c r="F147" t="str">
        <f t="shared" si="5"/>
        <v>IRDLA</v>
      </c>
      <c r="G147" s="92">
        <f>BY_Demands_Drivers!$F$49*$K27</f>
        <v>7.8982861602439156E-2</v>
      </c>
      <c r="H147" s="92">
        <f>BY_Demands_Drivers!$G$49*$K27</f>
        <v>2.3846629233762122E-2</v>
      </c>
    </row>
    <row r="148" spans="3:8">
      <c r="C148" s="112" t="str">
        <f t="shared" si="6"/>
        <v>Demand</v>
      </c>
      <c r="D148">
        <f>$J$28</f>
        <v>2035</v>
      </c>
      <c r="E148" t="s">
        <v>3</v>
      </c>
      <c r="F148" t="str">
        <f t="shared" si="5"/>
        <v>IRDLA</v>
      </c>
      <c r="G148" s="92">
        <f>BY_Demands_Drivers!$F$49*$K28</f>
        <v>7.9076196193973644E-2</v>
      </c>
      <c r="H148" s="92">
        <f>BY_Demands_Drivers!$G$49*$K28</f>
        <v>2.3874808959766611E-2</v>
      </c>
    </row>
    <row r="149" spans="3:8">
      <c r="C149" s="112" t="str">
        <f t="shared" si="6"/>
        <v>Demand</v>
      </c>
      <c r="D149">
        <f>$J$29</f>
        <v>2036</v>
      </c>
      <c r="E149" t="s">
        <v>3</v>
      </c>
      <c r="F149" t="str">
        <f t="shared" si="5"/>
        <v>IRDLA</v>
      </c>
      <c r="G149" s="92">
        <f>BY_Demands_Drivers!$F$49*$K29</f>
        <v>7.9156436754541606E-2</v>
      </c>
      <c r="H149" s="92">
        <f>BY_Demands_Drivers!$G$49*$K29</f>
        <v>2.3899035315441148E-2</v>
      </c>
    </row>
    <row r="150" spans="3:8">
      <c r="C150" s="112" t="str">
        <f t="shared" si="6"/>
        <v>Demand</v>
      </c>
      <c r="D150">
        <f>$J$30</f>
        <v>2037</v>
      </c>
      <c r="E150" t="s">
        <v>3</v>
      </c>
      <c r="F150" t="str">
        <f t="shared" si="5"/>
        <v>IRDLA</v>
      </c>
      <c r="G150" s="92">
        <f>BY_Demands_Drivers!$F$49*$K30</f>
        <v>7.9236677315109555E-2</v>
      </c>
      <c r="H150" s="92">
        <f>BY_Demands_Drivers!$G$49*$K30</f>
        <v>2.3923261671115682E-2</v>
      </c>
    </row>
    <row r="151" spans="3:8">
      <c r="C151" s="112" t="str">
        <f t="shared" si="6"/>
        <v>Demand</v>
      </c>
      <c r="D151">
        <f>$J$31</f>
        <v>2038</v>
      </c>
      <c r="E151" t="s">
        <v>3</v>
      </c>
      <c r="F151" t="str">
        <f t="shared" si="5"/>
        <v>IRDLA</v>
      </c>
      <c r="G151" s="92">
        <f>BY_Demands_Drivers!$F$49*$K31</f>
        <v>7.9316917875677517E-2</v>
      </c>
      <c r="H151" s="92">
        <f>BY_Demands_Drivers!$G$49*$K31</f>
        <v>2.3947488026790222E-2</v>
      </c>
    </row>
    <row r="152" spans="3:8">
      <c r="C152" s="112" t="str">
        <f t="shared" si="6"/>
        <v>Demand</v>
      </c>
      <c r="D152">
        <f>$J$32</f>
        <v>2039</v>
      </c>
      <c r="E152" t="s">
        <v>3</v>
      </c>
      <c r="F152" t="str">
        <f t="shared" si="5"/>
        <v>IRDLA</v>
      </c>
      <c r="G152" s="92">
        <f>BY_Demands_Drivers!$F$49*$K32</f>
        <v>7.939715843624548E-2</v>
      </c>
      <c r="H152" s="92">
        <f>BY_Demands_Drivers!$G$49*$K32</f>
        <v>2.3971714382464759E-2</v>
      </c>
    </row>
    <row r="153" spans="3:8">
      <c r="C153" s="112" t="str">
        <f t="shared" si="6"/>
        <v>Demand</v>
      </c>
      <c r="D153">
        <f>$J$33</f>
        <v>2040</v>
      </c>
      <c r="E153" t="s">
        <v>3</v>
      </c>
      <c r="F153" t="str">
        <f t="shared" si="5"/>
        <v>IRDLA</v>
      </c>
      <c r="G153" s="92">
        <f>BY_Demands_Drivers!$F$49*$K33</f>
        <v>7.9477398996813456E-2</v>
      </c>
      <c r="H153" s="92">
        <f>BY_Demands_Drivers!$G$49*$K33</f>
        <v>2.39959407381393E-2</v>
      </c>
    </row>
    <row r="154" spans="3:8">
      <c r="C154" s="112" t="str">
        <f t="shared" si="6"/>
        <v>Demand</v>
      </c>
      <c r="D154">
        <f>$J$34</f>
        <v>2041</v>
      </c>
      <c r="E154" t="s">
        <v>3</v>
      </c>
      <c r="F154" t="str">
        <f t="shared" si="5"/>
        <v>IRDLA</v>
      </c>
      <c r="G154" s="92">
        <f>BY_Demands_Drivers!$F$49*$K34</f>
        <v>7.944765549928913E-2</v>
      </c>
      <c r="H154" s="92">
        <f>BY_Demands_Drivers!$G$49*$K34</f>
        <v>2.3986960534799134E-2</v>
      </c>
    </row>
    <row r="155" spans="3:8">
      <c r="C155" s="112" t="str">
        <f t="shared" si="6"/>
        <v>Demand</v>
      </c>
      <c r="D155">
        <f>$J$35</f>
        <v>2042</v>
      </c>
      <c r="E155" t="s">
        <v>3</v>
      </c>
      <c r="F155" t="str">
        <f t="shared" si="5"/>
        <v>IRDLA</v>
      </c>
      <c r="G155" s="92">
        <f>BY_Demands_Drivers!$F$49*$K35</f>
        <v>7.9417912001764776E-2</v>
      </c>
      <c r="H155" s="92">
        <f>BY_Demands_Drivers!$G$49*$K35</f>
        <v>2.3977980331458964E-2</v>
      </c>
    </row>
    <row r="156" spans="3:8">
      <c r="C156" s="112" t="str">
        <f t="shared" si="6"/>
        <v>Demand</v>
      </c>
      <c r="D156">
        <f>$J$36</f>
        <v>2043</v>
      </c>
      <c r="E156" t="s">
        <v>3</v>
      </c>
      <c r="F156" t="str">
        <f t="shared" si="5"/>
        <v>IRDLA</v>
      </c>
      <c r="G156" s="92">
        <f>BY_Demands_Drivers!$F$49*$K36</f>
        <v>7.9388168504240436E-2</v>
      </c>
      <c r="H156" s="92">
        <f>BY_Demands_Drivers!$G$49*$K36</f>
        <v>2.3969000128118794E-2</v>
      </c>
    </row>
    <row r="157" spans="3:8">
      <c r="C157" s="112" t="str">
        <f t="shared" si="6"/>
        <v>Demand</v>
      </c>
      <c r="D157">
        <f>$J$37</f>
        <v>2044</v>
      </c>
      <c r="E157" t="s">
        <v>3</v>
      </c>
      <c r="F157" t="str">
        <f t="shared" si="5"/>
        <v>IRDLA</v>
      </c>
      <c r="G157" s="92">
        <f>BY_Demands_Drivers!$F$49*$K37</f>
        <v>7.9358425006716082E-2</v>
      </c>
      <c r="H157" s="92">
        <f>BY_Demands_Drivers!$G$49*$K37</f>
        <v>2.3960019924778624E-2</v>
      </c>
    </row>
    <row r="158" spans="3:8">
      <c r="C158" s="112" t="str">
        <f t="shared" si="6"/>
        <v>Demand</v>
      </c>
      <c r="D158">
        <f>$J$38</f>
        <v>2045</v>
      </c>
      <c r="E158" t="s">
        <v>3</v>
      </c>
      <c r="F158" t="str">
        <f t="shared" si="5"/>
        <v>IRDLA</v>
      </c>
      <c r="G158" s="92">
        <f>BY_Demands_Drivers!$F$49*$K38</f>
        <v>7.932868150919177E-2</v>
      </c>
      <c r="H158" s="92">
        <f>BY_Demands_Drivers!$G$49*$K38</f>
        <v>2.3951039721438461E-2</v>
      </c>
    </row>
    <row r="159" spans="3:8">
      <c r="C159" s="112" t="str">
        <f t="shared" si="6"/>
        <v>Demand</v>
      </c>
      <c r="D159">
        <f>$J$39</f>
        <v>2046</v>
      </c>
      <c r="E159" t="s">
        <v>3</v>
      </c>
      <c r="F159" t="str">
        <f t="shared" si="5"/>
        <v>IRDLA</v>
      </c>
      <c r="G159" s="92">
        <f>BY_Demands_Drivers!$F$49*$K39</f>
        <v>7.943772335182421E-2</v>
      </c>
      <c r="H159" s="92">
        <f>BY_Demands_Drivers!$G$49*$K39</f>
        <v>2.3983961805286357E-2</v>
      </c>
    </row>
    <row r="160" spans="3:8">
      <c r="C160" s="112" t="str">
        <f t="shared" si="6"/>
        <v>Demand</v>
      </c>
      <c r="D160">
        <f>$J$40</f>
        <v>2047</v>
      </c>
      <c r="E160" t="s">
        <v>3</v>
      </c>
      <c r="F160" t="str">
        <f t="shared" si="5"/>
        <v>IRDLA</v>
      </c>
      <c r="G160" s="92">
        <f>BY_Demands_Drivers!$F$49*$K40</f>
        <v>7.9546765194456664E-2</v>
      </c>
      <c r="H160" s="92">
        <f>BY_Demands_Drivers!$G$49*$K40</f>
        <v>2.4016883889134252E-2</v>
      </c>
    </row>
    <row r="161" spans="3:8">
      <c r="C161" s="112" t="str">
        <f t="shared" si="6"/>
        <v>Demand</v>
      </c>
      <c r="D161">
        <f>$J$41</f>
        <v>2048</v>
      </c>
      <c r="E161" t="s">
        <v>3</v>
      </c>
      <c r="F161" t="str">
        <f t="shared" si="5"/>
        <v>IRDLA</v>
      </c>
      <c r="G161" s="92">
        <f>BY_Demands_Drivers!$F$49*$K41</f>
        <v>7.9655807037089105E-2</v>
      </c>
      <c r="H161" s="92">
        <f>BY_Demands_Drivers!$G$49*$K41</f>
        <v>2.4049805972982147E-2</v>
      </c>
    </row>
    <row r="162" spans="3:8">
      <c r="C162" s="112" t="str">
        <f t="shared" si="6"/>
        <v>Demand</v>
      </c>
      <c r="D162">
        <f>$J$42</f>
        <v>2049</v>
      </c>
      <c r="E162" t="s">
        <v>3</v>
      </c>
      <c r="F162" t="str">
        <f t="shared" si="5"/>
        <v>IRDLA</v>
      </c>
      <c r="G162" s="92">
        <f>BY_Demands_Drivers!$F$49*$K42</f>
        <v>7.9764848879721559E-2</v>
      </c>
      <c r="H162" s="92">
        <f>BY_Demands_Drivers!$G$49*$K42</f>
        <v>2.4082728056830042E-2</v>
      </c>
    </row>
    <row r="163" spans="3:8">
      <c r="C163" s="112" t="str">
        <f t="shared" si="6"/>
        <v>Demand</v>
      </c>
      <c r="D163" s="16">
        <f>$J$43</f>
        <v>2050</v>
      </c>
      <c r="E163" s="16" t="s">
        <v>3</v>
      </c>
      <c r="F163" s="16" t="str">
        <f t="shared" si="5"/>
        <v>IRDLA</v>
      </c>
      <c r="G163" s="92">
        <f>BY_Demands_Drivers!$F$49*$K43</f>
        <v>7.9873890722354027E-2</v>
      </c>
      <c r="H163" s="92">
        <f>BY_Demands_Drivers!$G$49*$K43</f>
        <v>2.4115650140677944E-2</v>
      </c>
    </row>
    <row r="164" spans="3:8">
      <c r="C164" s="112" t="str">
        <f t="shared" si="6"/>
        <v>\I:</v>
      </c>
      <c r="D164">
        <f>$J$4</f>
        <v>2011</v>
      </c>
      <c r="E164" t="s">
        <v>3</v>
      </c>
      <c r="F164" t="str">
        <f>BY_Demands_Drivers!$H$50</f>
        <v>IRDEM</v>
      </c>
      <c r="G164" s="92">
        <f>BY_Demands_Drivers!$F$50*$K4</f>
        <v>0</v>
      </c>
      <c r="H164" s="92">
        <f>BY_Demands_Drivers!$G$50*$K4</f>
        <v>0</v>
      </c>
    </row>
    <row r="165" spans="3:8">
      <c r="C165" s="112" t="str">
        <f t="shared" si="6"/>
        <v>\I:</v>
      </c>
      <c r="D165">
        <f>$J$5</f>
        <v>2012</v>
      </c>
      <c r="E165" t="s">
        <v>3</v>
      </c>
      <c r="F165" t="str">
        <f>$F$164</f>
        <v>IRDEM</v>
      </c>
      <c r="G165" s="92">
        <f>BY_Demands_Drivers!$F$50*$K5</f>
        <v>0</v>
      </c>
      <c r="H165" s="92">
        <f>BY_Demands_Drivers!$G$50*$K5</f>
        <v>0</v>
      </c>
    </row>
    <row r="166" spans="3:8">
      <c r="C166" s="112" t="str">
        <f t="shared" si="6"/>
        <v>\I:</v>
      </c>
      <c r="D166">
        <f>$J$6</f>
        <v>2013</v>
      </c>
      <c r="E166" t="s">
        <v>3</v>
      </c>
      <c r="F166" t="str">
        <f t="shared" ref="F166:F203" si="7">$F$164</f>
        <v>IRDEM</v>
      </c>
      <c r="G166" s="92">
        <f>BY_Demands_Drivers!$F$50*$K6</f>
        <v>0</v>
      </c>
      <c r="H166" s="92">
        <f>BY_Demands_Drivers!$G$50*$K6</f>
        <v>0</v>
      </c>
    </row>
    <row r="167" spans="3:8">
      <c r="C167" s="112" t="str">
        <f t="shared" si="6"/>
        <v>\I:</v>
      </c>
      <c r="D167">
        <f>$J$7</f>
        <v>2014</v>
      </c>
      <c r="E167" t="s">
        <v>3</v>
      </c>
      <c r="F167" t="str">
        <f t="shared" si="7"/>
        <v>IRDEM</v>
      </c>
      <c r="G167" s="92">
        <f>BY_Demands_Drivers!$F$50*$K7</f>
        <v>0</v>
      </c>
      <c r="H167" s="92">
        <f>BY_Demands_Drivers!$G$50*$K7</f>
        <v>0</v>
      </c>
    </row>
    <row r="168" spans="3:8">
      <c r="C168" s="112" t="str">
        <f t="shared" si="6"/>
        <v>Demand</v>
      </c>
      <c r="D168">
        <f>$J$8</f>
        <v>2015</v>
      </c>
      <c r="E168" t="s">
        <v>3</v>
      </c>
      <c r="F168" t="str">
        <f t="shared" si="7"/>
        <v>IRDEM</v>
      </c>
      <c r="G168" s="92">
        <f>BY_Demands_Drivers!$F$50*$K8</f>
        <v>7.6006240759648902</v>
      </c>
      <c r="H168" s="92">
        <f>BY_Demands_Drivers!$G$50*$K8</f>
        <v>2.294792320858936</v>
      </c>
    </row>
    <row r="169" spans="3:8">
      <c r="C169" s="112" t="str">
        <f t="shared" si="6"/>
        <v>Demand</v>
      </c>
      <c r="D169">
        <f>$J$9</f>
        <v>2016</v>
      </c>
      <c r="E169" t="s">
        <v>3</v>
      </c>
      <c r="F169" t="str">
        <f t="shared" si="7"/>
        <v>IRDEM</v>
      </c>
      <c r="G169" s="92">
        <f>BY_Demands_Drivers!$F$50*$K9</f>
        <v>7.6782102687250129</v>
      </c>
      <c r="H169" s="92">
        <f>BY_Demands_Drivers!$G$50*$K9</f>
        <v>2.3182172656491451</v>
      </c>
    </row>
    <row r="170" spans="3:8">
      <c r="C170" s="112" t="str">
        <f t="shared" si="6"/>
        <v>Demand</v>
      </c>
      <c r="D170">
        <f>$J$10</f>
        <v>2017</v>
      </c>
      <c r="E170" t="s">
        <v>3</v>
      </c>
      <c r="F170" t="str">
        <f t="shared" si="7"/>
        <v>IRDEM</v>
      </c>
      <c r="G170" s="92">
        <f>BY_Demands_Drivers!$F$50*$K10</f>
        <v>7.7557964614851338</v>
      </c>
      <c r="H170" s="92">
        <f>BY_Demands_Drivers!$G$50*$K10</f>
        <v>2.3416422104393533</v>
      </c>
    </row>
    <row r="171" spans="3:8">
      <c r="C171" s="112" t="str">
        <f t="shared" si="6"/>
        <v>Demand</v>
      </c>
      <c r="D171">
        <f>$J$11</f>
        <v>2018</v>
      </c>
      <c r="E171" t="s">
        <v>3</v>
      </c>
      <c r="F171" t="str">
        <f t="shared" si="7"/>
        <v>IRDEM</v>
      </c>
      <c r="G171" s="92">
        <f>BY_Demands_Drivers!$F$50*$K11</f>
        <v>7.8333826542452556</v>
      </c>
      <c r="H171" s="92">
        <f>BY_Demands_Drivers!$G$50*$K11</f>
        <v>2.3650671552295623</v>
      </c>
    </row>
    <row r="172" spans="3:8">
      <c r="C172" s="112" t="str">
        <f t="shared" si="6"/>
        <v>Demand</v>
      </c>
      <c r="D172">
        <f>$J$12</f>
        <v>2019</v>
      </c>
      <c r="E172" t="s">
        <v>3</v>
      </c>
      <c r="F172" t="str">
        <f t="shared" si="7"/>
        <v>IRDEM</v>
      </c>
      <c r="G172" s="92">
        <f>BY_Demands_Drivers!$F$50*$K12</f>
        <v>7.9109688470053765</v>
      </c>
      <c r="H172" s="92">
        <f>BY_Demands_Drivers!$G$50*$K12</f>
        <v>2.3884921000197705</v>
      </c>
    </row>
    <row r="173" spans="3:8">
      <c r="C173" s="112" t="str">
        <f t="shared" si="6"/>
        <v>Demand</v>
      </c>
      <c r="D173">
        <f>$J$13</f>
        <v>2020</v>
      </c>
      <c r="E173" t="s">
        <v>3</v>
      </c>
      <c r="F173" t="str">
        <f t="shared" si="7"/>
        <v>IRDEM</v>
      </c>
      <c r="G173" s="92">
        <f>BY_Demands_Drivers!$F$50*$K13</f>
        <v>7.9885550397654956</v>
      </c>
      <c r="H173" s="92">
        <f>BY_Demands_Drivers!$G$50*$K13</f>
        <v>2.4119170448099787</v>
      </c>
    </row>
    <row r="174" spans="3:8">
      <c r="C174" s="112" t="str">
        <f t="shared" si="6"/>
        <v>Demand</v>
      </c>
      <c r="D174">
        <f>$J$14</f>
        <v>2021</v>
      </c>
      <c r="E174" t="s">
        <v>3</v>
      </c>
      <c r="F174" t="str">
        <f t="shared" si="7"/>
        <v>IRDEM</v>
      </c>
      <c r="G174" s="92">
        <f>BY_Demands_Drivers!$F$50*$K14</f>
        <v>7.9438793075222014</v>
      </c>
      <c r="H174" s="92">
        <f>BY_Demands_Drivers!$G$50*$K14</f>
        <v>2.3984284777849547</v>
      </c>
    </row>
    <row r="175" spans="3:8">
      <c r="C175" s="112" t="str">
        <f t="shared" si="6"/>
        <v>Demand</v>
      </c>
      <c r="D175">
        <f>$J$15</f>
        <v>2022</v>
      </c>
      <c r="E175" t="s">
        <v>3</v>
      </c>
      <c r="F175" t="str">
        <f t="shared" si="7"/>
        <v>IRDEM</v>
      </c>
      <c r="G175" s="92">
        <f>BY_Demands_Drivers!$F$50*$K15</f>
        <v>7.899203575278908</v>
      </c>
      <c r="H175" s="92">
        <f>BY_Demands_Drivers!$G$50*$K15</f>
        <v>2.3849399107599312</v>
      </c>
    </row>
    <row r="176" spans="3:8">
      <c r="C176" s="112" t="str">
        <f t="shared" si="6"/>
        <v>Demand</v>
      </c>
      <c r="D176">
        <f>$J$16</f>
        <v>2023</v>
      </c>
      <c r="E176" t="s">
        <v>3</v>
      </c>
      <c r="F176" t="str">
        <f t="shared" si="7"/>
        <v>IRDEM</v>
      </c>
      <c r="G176" s="92">
        <f>BY_Demands_Drivers!$F$50*$K16</f>
        <v>7.8545278430356129</v>
      </c>
      <c r="H176" s="92">
        <f>BY_Demands_Drivers!$G$50*$K16</f>
        <v>2.3714513437349072</v>
      </c>
    </row>
    <row r="177" spans="3:8">
      <c r="C177" s="112" t="str">
        <f t="shared" si="6"/>
        <v>Demand</v>
      </c>
      <c r="D177">
        <f>$J$17</f>
        <v>2024</v>
      </c>
      <c r="E177" t="s">
        <v>3</v>
      </c>
      <c r="F177" t="str">
        <f t="shared" si="7"/>
        <v>IRDEM</v>
      </c>
      <c r="G177" s="92">
        <f>BY_Demands_Drivers!$F$50*$K17</f>
        <v>7.8098521107923187</v>
      </c>
      <c r="H177" s="92">
        <f>BY_Demands_Drivers!$G$50*$K17</f>
        <v>2.3579627767098832</v>
      </c>
    </row>
    <row r="178" spans="3:8">
      <c r="C178" s="112" t="str">
        <f t="shared" si="6"/>
        <v>Demand</v>
      </c>
      <c r="D178">
        <f>$J$18</f>
        <v>2025</v>
      </c>
      <c r="E178" t="s">
        <v>3</v>
      </c>
      <c r="F178" t="str">
        <f t="shared" si="7"/>
        <v>IRDEM</v>
      </c>
      <c r="G178" s="92">
        <f>BY_Demands_Drivers!$F$50*$K18</f>
        <v>7.7651763785490218</v>
      </c>
      <c r="H178" s="92">
        <f>BY_Demands_Drivers!$G$50*$K18</f>
        <v>2.3444742096848588</v>
      </c>
    </row>
    <row r="179" spans="3:8">
      <c r="C179" s="112" t="str">
        <f t="shared" si="6"/>
        <v>Demand</v>
      </c>
      <c r="D179">
        <f>$J$19</f>
        <v>2026</v>
      </c>
      <c r="E179" t="s">
        <v>3</v>
      </c>
      <c r="F179" t="str">
        <f t="shared" si="7"/>
        <v>IRDEM</v>
      </c>
      <c r="G179" s="92">
        <f>BY_Demands_Drivers!$F$50*$K19</f>
        <v>7.7686096629179735</v>
      </c>
      <c r="H179" s="92">
        <f>BY_Demands_Drivers!$G$50*$K19</f>
        <v>2.3455107922768215</v>
      </c>
    </row>
    <row r="180" spans="3:8">
      <c r="C180" s="112" t="str">
        <f t="shared" si="6"/>
        <v>Demand</v>
      </c>
      <c r="D180">
        <f>$J$20</f>
        <v>2027</v>
      </c>
      <c r="E180" t="s">
        <v>3</v>
      </c>
      <c r="F180" t="str">
        <f t="shared" si="7"/>
        <v>IRDEM</v>
      </c>
      <c r="G180" s="92">
        <f>BY_Demands_Drivers!$F$50*$K20</f>
        <v>7.7720429472869252</v>
      </c>
      <c r="H180" s="92">
        <f>BY_Demands_Drivers!$G$50*$K20</f>
        <v>2.3465473748687837</v>
      </c>
    </row>
    <row r="181" spans="3:8">
      <c r="C181" s="112" t="str">
        <f t="shared" si="6"/>
        <v>Demand</v>
      </c>
      <c r="D181">
        <f>$J$21</f>
        <v>2028</v>
      </c>
      <c r="E181" t="s">
        <v>3</v>
      </c>
      <c r="F181" t="str">
        <f t="shared" si="7"/>
        <v>IRDEM</v>
      </c>
      <c r="G181" s="92">
        <f>BY_Demands_Drivers!$F$50*$K21</f>
        <v>7.775476231655877</v>
      </c>
      <c r="H181" s="92">
        <f>BY_Demands_Drivers!$G$50*$K21</f>
        <v>2.347583957460746</v>
      </c>
    </row>
    <row r="182" spans="3:8">
      <c r="C182" s="112" t="str">
        <f t="shared" si="6"/>
        <v>Demand</v>
      </c>
      <c r="D182">
        <f>$J$22</f>
        <v>2029</v>
      </c>
      <c r="E182" t="s">
        <v>3</v>
      </c>
      <c r="F182" t="str">
        <f t="shared" si="7"/>
        <v>IRDEM</v>
      </c>
      <c r="G182" s="92">
        <f>BY_Demands_Drivers!$F$50*$K22</f>
        <v>7.7789095160248287</v>
      </c>
      <c r="H182" s="92">
        <f>BY_Demands_Drivers!$G$50*$K22</f>
        <v>2.3486205400527083</v>
      </c>
    </row>
    <row r="183" spans="3:8">
      <c r="C183" s="112" t="str">
        <f t="shared" si="6"/>
        <v>Demand</v>
      </c>
      <c r="D183">
        <f>$J$23</f>
        <v>2030</v>
      </c>
      <c r="E183" t="s">
        <v>3</v>
      </c>
      <c r="F183" t="str">
        <f t="shared" si="7"/>
        <v>IRDEM</v>
      </c>
      <c r="G183" s="92">
        <f>BY_Demands_Drivers!$F$50*$K23</f>
        <v>7.7823428003937805</v>
      </c>
      <c r="H183" s="92">
        <f>BY_Demands_Drivers!$G$50*$K23</f>
        <v>2.349657122644671</v>
      </c>
    </row>
    <row r="184" spans="3:8">
      <c r="C184" s="112" t="str">
        <f t="shared" si="6"/>
        <v>Demand</v>
      </c>
      <c r="D184">
        <f>$J$24</f>
        <v>2031</v>
      </c>
      <c r="E184" t="s">
        <v>3</v>
      </c>
      <c r="F184" t="str">
        <f t="shared" si="7"/>
        <v>IRDEM</v>
      </c>
      <c r="G184" s="92">
        <f>BY_Demands_Drivers!$F$50*$K24</f>
        <v>7.7915829249556916</v>
      </c>
      <c r="H184" s="92">
        <f>BY_Demands_Drivers!$G$50*$K24</f>
        <v>2.3524469155191148</v>
      </c>
    </row>
    <row r="185" spans="3:8">
      <c r="C185" s="112" t="str">
        <f t="shared" si="6"/>
        <v>Demand</v>
      </c>
      <c r="D185">
        <f>$J$25</f>
        <v>2032</v>
      </c>
      <c r="E185" t="s">
        <v>3</v>
      </c>
      <c r="F185" t="str">
        <f t="shared" si="7"/>
        <v>IRDEM</v>
      </c>
      <c r="G185" s="92">
        <f>BY_Demands_Drivers!$F$50*$K25</f>
        <v>7.8008230495176036</v>
      </c>
      <c r="H185" s="92">
        <f>BY_Demands_Drivers!$G$50*$K25</f>
        <v>2.355236708393559</v>
      </c>
    </row>
    <row r="186" spans="3:8">
      <c r="C186" s="112" t="str">
        <f t="shared" si="6"/>
        <v>Demand</v>
      </c>
      <c r="D186">
        <f>$J$26</f>
        <v>2033</v>
      </c>
      <c r="E186" t="s">
        <v>3</v>
      </c>
      <c r="F186" t="str">
        <f t="shared" si="7"/>
        <v>IRDEM</v>
      </c>
      <c r="G186" s="92">
        <f>BY_Demands_Drivers!$F$50*$K26</f>
        <v>7.8100631740795148</v>
      </c>
      <c r="H186" s="92">
        <f>BY_Demands_Drivers!$G$50*$K26</f>
        <v>2.3580265012680028</v>
      </c>
    </row>
    <row r="187" spans="3:8">
      <c r="C187" s="112" t="str">
        <f t="shared" si="6"/>
        <v>Demand</v>
      </c>
      <c r="D187">
        <f>$J$27</f>
        <v>2034</v>
      </c>
      <c r="E187" t="s">
        <v>3</v>
      </c>
      <c r="F187" t="str">
        <f t="shared" si="7"/>
        <v>IRDEM</v>
      </c>
      <c r="G187" s="92">
        <f>BY_Demands_Drivers!$F$50*$K27</f>
        <v>7.8193032986414268</v>
      </c>
      <c r="H187" s="92">
        <f>BY_Demands_Drivers!$G$50*$K27</f>
        <v>2.3608162941424471</v>
      </c>
    </row>
    <row r="188" spans="3:8">
      <c r="C188" s="112" t="str">
        <f t="shared" si="6"/>
        <v>Demand</v>
      </c>
      <c r="D188">
        <f>$J$28</f>
        <v>2035</v>
      </c>
      <c r="E188" t="s">
        <v>3</v>
      </c>
      <c r="F188" t="str">
        <f t="shared" si="7"/>
        <v>IRDEM</v>
      </c>
      <c r="G188" s="92">
        <f>BY_Demands_Drivers!$F$50*$K28</f>
        <v>7.8285434232033397</v>
      </c>
      <c r="H188" s="92">
        <f>BY_Demands_Drivers!$G$50*$K28</f>
        <v>2.3636060870168913</v>
      </c>
    </row>
    <row r="189" spans="3:8">
      <c r="C189" s="112" t="str">
        <f t="shared" si="6"/>
        <v>Demand</v>
      </c>
      <c r="D189">
        <f>$J$29</f>
        <v>2036</v>
      </c>
      <c r="E189" t="s">
        <v>3</v>
      </c>
      <c r="F189" t="str">
        <f t="shared" si="7"/>
        <v>IRDEM</v>
      </c>
      <c r="G189" s="92">
        <f>BY_Demands_Drivers!$F$50*$K29</f>
        <v>7.8364872386995685</v>
      </c>
      <c r="H189" s="92">
        <f>BY_Demands_Drivers!$G$50*$K29</f>
        <v>2.3660044962286708</v>
      </c>
    </row>
    <row r="190" spans="3:8">
      <c r="C190" s="112" t="str">
        <f t="shared" si="6"/>
        <v>Demand</v>
      </c>
      <c r="D190">
        <f>$J$30</f>
        <v>2037</v>
      </c>
      <c r="E190" t="s">
        <v>3</v>
      </c>
      <c r="F190" t="str">
        <f t="shared" si="7"/>
        <v>IRDEM</v>
      </c>
      <c r="G190" s="92">
        <f>BY_Demands_Drivers!$F$50*$K30</f>
        <v>7.8444310541957956</v>
      </c>
      <c r="H190" s="92">
        <f>BY_Demands_Drivers!$G$50*$K30</f>
        <v>2.3684029054404494</v>
      </c>
    </row>
    <row r="191" spans="3:8">
      <c r="C191" s="112" t="str">
        <f t="shared" si="6"/>
        <v>Demand</v>
      </c>
      <c r="D191">
        <f>$J$31</f>
        <v>2038</v>
      </c>
      <c r="E191" t="s">
        <v>3</v>
      </c>
      <c r="F191" t="str">
        <f t="shared" si="7"/>
        <v>IRDEM</v>
      </c>
      <c r="G191" s="92">
        <f>BY_Demands_Drivers!$F$50*$K31</f>
        <v>7.8523748696920235</v>
      </c>
      <c r="H191" s="92">
        <f>BY_Demands_Drivers!$G$50*$K31</f>
        <v>2.3708013146522289</v>
      </c>
    </row>
    <row r="192" spans="3:8">
      <c r="C192" s="112" t="str">
        <f t="shared" si="6"/>
        <v>Demand</v>
      </c>
      <c r="D192">
        <f>$J$32</f>
        <v>2039</v>
      </c>
      <c r="E192" t="s">
        <v>3</v>
      </c>
      <c r="F192" t="str">
        <f t="shared" si="7"/>
        <v>IRDEM</v>
      </c>
      <c r="G192" s="92">
        <f>BY_Demands_Drivers!$F$50*$K32</f>
        <v>7.8603186851882523</v>
      </c>
      <c r="H192" s="92">
        <f>BY_Demands_Drivers!$G$50*$K32</f>
        <v>2.3731997238640079</v>
      </c>
    </row>
    <row r="193" spans="3:8">
      <c r="C193" s="112" t="str">
        <f t="shared" si="6"/>
        <v>Demand</v>
      </c>
      <c r="D193">
        <f>$J$33</f>
        <v>2040</v>
      </c>
      <c r="E193" t="s">
        <v>3</v>
      </c>
      <c r="F193" t="str">
        <f t="shared" si="7"/>
        <v>IRDEM</v>
      </c>
      <c r="G193" s="92">
        <f>BY_Demands_Drivers!$F$50*$K33</f>
        <v>7.868262500684482</v>
      </c>
      <c r="H193" s="92">
        <f>BY_Demands_Drivers!$G$50*$K33</f>
        <v>2.3755981330757878</v>
      </c>
    </row>
    <row r="194" spans="3:8">
      <c r="C194" s="112" t="str">
        <f t="shared" si="6"/>
        <v>Demand</v>
      </c>
      <c r="D194">
        <f>$J$34</f>
        <v>2041</v>
      </c>
      <c r="E194" t="s">
        <v>3</v>
      </c>
      <c r="F194" t="str">
        <f t="shared" si="7"/>
        <v>IRDEM</v>
      </c>
      <c r="G194" s="92">
        <f>BY_Demands_Drivers!$F$50*$K34</f>
        <v>7.8653178944295732</v>
      </c>
      <c r="H194" s="92">
        <f>BY_Demands_Drivers!$G$50*$K34</f>
        <v>2.3747090929451113</v>
      </c>
    </row>
    <row r="195" spans="3:8">
      <c r="C195" s="112" t="str">
        <f t="shared" si="6"/>
        <v>Demand</v>
      </c>
      <c r="D195">
        <f>$J$35</f>
        <v>2042</v>
      </c>
      <c r="E195" t="s">
        <v>3</v>
      </c>
      <c r="F195" t="str">
        <f t="shared" si="7"/>
        <v>IRDEM</v>
      </c>
      <c r="G195" s="92">
        <f>BY_Demands_Drivers!$F$50*$K35</f>
        <v>7.8623732881746617</v>
      </c>
      <c r="H195" s="92">
        <f>BY_Demands_Drivers!$G$50*$K35</f>
        <v>2.3738200528144344</v>
      </c>
    </row>
    <row r="196" spans="3:8">
      <c r="C196" s="112" t="str">
        <f t="shared" ref="C196:C259" si="8">IF(SUM(G196:H196)&gt;0,"Demand","\I:")</f>
        <v>Demand</v>
      </c>
      <c r="D196">
        <f>$J$36</f>
        <v>2043</v>
      </c>
      <c r="E196" t="s">
        <v>3</v>
      </c>
      <c r="F196" t="str">
        <f t="shared" si="7"/>
        <v>IRDEM</v>
      </c>
      <c r="G196" s="92">
        <f>BY_Demands_Drivers!$F$50*$K36</f>
        <v>7.859428681919753</v>
      </c>
      <c r="H196" s="92">
        <f>BY_Demands_Drivers!$G$50*$K36</f>
        <v>2.3729310126837579</v>
      </c>
    </row>
    <row r="197" spans="3:8">
      <c r="C197" s="112" t="str">
        <f t="shared" si="8"/>
        <v>Demand</v>
      </c>
      <c r="D197">
        <f>$J$37</f>
        <v>2044</v>
      </c>
      <c r="E197" t="s">
        <v>3</v>
      </c>
      <c r="F197" t="str">
        <f t="shared" si="7"/>
        <v>IRDEM</v>
      </c>
      <c r="G197" s="92">
        <f>BY_Demands_Drivers!$F$50*$K37</f>
        <v>7.8564840756648424</v>
      </c>
      <c r="H197" s="92">
        <f>BY_Demands_Drivers!$G$50*$K37</f>
        <v>2.3720419725530806</v>
      </c>
    </row>
    <row r="198" spans="3:8">
      <c r="C198" s="112" t="str">
        <f t="shared" si="8"/>
        <v>Demand</v>
      </c>
      <c r="D198">
        <f>$J$38</f>
        <v>2045</v>
      </c>
      <c r="E198" t="s">
        <v>3</v>
      </c>
      <c r="F198" t="str">
        <f t="shared" si="7"/>
        <v>IRDEM</v>
      </c>
      <c r="G198" s="92">
        <f>BY_Demands_Drivers!$F$50*$K38</f>
        <v>7.8535394694099345</v>
      </c>
      <c r="H198" s="92">
        <f>BY_Demands_Drivers!$G$50*$K38</f>
        <v>2.3711529324224045</v>
      </c>
    </row>
    <row r="199" spans="3:8">
      <c r="C199" s="112" t="str">
        <f t="shared" si="8"/>
        <v>Demand</v>
      </c>
      <c r="D199">
        <f>$J$39</f>
        <v>2046</v>
      </c>
      <c r="E199" t="s">
        <v>3</v>
      </c>
      <c r="F199" t="str">
        <f t="shared" si="7"/>
        <v>IRDEM</v>
      </c>
      <c r="G199" s="92">
        <f>BY_Demands_Drivers!$F$50*$K39</f>
        <v>7.8643346118305466</v>
      </c>
      <c r="H199" s="92">
        <f>BY_Demands_Drivers!$G$50*$K39</f>
        <v>2.3744122187233465</v>
      </c>
    </row>
    <row r="200" spans="3:8">
      <c r="C200" s="112" t="str">
        <f t="shared" si="8"/>
        <v>Demand</v>
      </c>
      <c r="D200">
        <f>$J$40</f>
        <v>2047</v>
      </c>
      <c r="E200" t="s">
        <v>3</v>
      </c>
      <c r="F200" t="str">
        <f t="shared" si="7"/>
        <v>IRDEM</v>
      </c>
      <c r="G200" s="92">
        <f>BY_Demands_Drivers!$F$50*$K40</f>
        <v>7.8751297542511587</v>
      </c>
      <c r="H200" s="92">
        <f>BY_Demands_Drivers!$G$50*$K40</f>
        <v>2.377671505024288</v>
      </c>
    </row>
    <row r="201" spans="3:8">
      <c r="C201" s="112" t="str">
        <f t="shared" si="8"/>
        <v>Demand</v>
      </c>
      <c r="D201">
        <f>$J$41</f>
        <v>2048</v>
      </c>
      <c r="E201" t="s">
        <v>3</v>
      </c>
      <c r="F201" t="str">
        <f t="shared" si="7"/>
        <v>IRDEM</v>
      </c>
      <c r="G201" s="92">
        <f>BY_Demands_Drivers!$F$50*$K41</f>
        <v>7.8859248966717708</v>
      </c>
      <c r="H201" s="92">
        <f>BY_Demands_Drivers!$G$50*$K41</f>
        <v>2.3809307913252296</v>
      </c>
    </row>
    <row r="202" spans="3:8">
      <c r="C202" s="112" t="str">
        <f t="shared" si="8"/>
        <v>Demand</v>
      </c>
      <c r="D202">
        <f>$J$42</f>
        <v>2049</v>
      </c>
      <c r="E202" t="s">
        <v>3</v>
      </c>
      <c r="F202" t="str">
        <f t="shared" si="7"/>
        <v>IRDEM</v>
      </c>
      <c r="G202" s="92">
        <f>BY_Demands_Drivers!$F$50*$K42</f>
        <v>7.8967200390923837</v>
      </c>
      <c r="H202" s="92">
        <f>BY_Demands_Drivers!$G$50*$K42</f>
        <v>2.3841900776261711</v>
      </c>
    </row>
    <row r="203" spans="3:8">
      <c r="C203" s="112" t="str">
        <f t="shared" si="8"/>
        <v>Demand</v>
      </c>
      <c r="D203" s="16">
        <f>$J$43</f>
        <v>2050</v>
      </c>
      <c r="E203" s="16" t="s">
        <v>3</v>
      </c>
      <c r="F203" s="16" t="str">
        <f t="shared" si="7"/>
        <v>IRDEM</v>
      </c>
      <c r="G203" s="92">
        <f>BY_Demands_Drivers!$F$50*$K43</f>
        <v>7.9075151815129967</v>
      </c>
      <c r="H203" s="92">
        <f>BY_Demands_Drivers!$G$50*$K43</f>
        <v>2.3874493639271135</v>
      </c>
    </row>
    <row r="204" spans="3:8">
      <c r="C204" s="112" t="str">
        <f t="shared" si="8"/>
        <v>\I:</v>
      </c>
      <c r="D204">
        <f>$J$4</f>
        <v>2011</v>
      </c>
      <c r="E204" t="s">
        <v>3</v>
      </c>
      <c r="F204" t="str">
        <f>BY_Demands_Drivers!$H$51</f>
        <v>IRDTF</v>
      </c>
      <c r="G204" s="92">
        <f>BY_Demands_Drivers!$F$51*$K4</f>
        <v>0</v>
      </c>
      <c r="H204" s="92">
        <f>BY_Demands_Drivers!$G$51*$K4</f>
        <v>0</v>
      </c>
    </row>
    <row r="205" spans="3:8">
      <c r="C205" s="112" t="str">
        <f t="shared" si="8"/>
        <v>\I:</v>
      </c>
      <c r="D205">
        <f>$J$5</f>
        <v>2012</v>
      </c>
      <c r="E205" t="s">
        <v>3</v>
      </c>
      <c r="F205" t="str">
        <f>$F$204</f>
        <v>IRDTF</v>
      </c>
      <c r="G205" s="92">
        <f>BY_Demands_Drivers!$F$51*$K5</f>
        <v>0</v>
      </c>
      <c r="H205" s="92">
        <f>BY_Demands_Drivers!$G$51*$K5</f>
        <v>0</v>
      </c>
    </row>
    <row r="206" spans="3:8">
      <c r="C206" s="112" t="str">
        <f t="shared" si="8"/>
        <v>\I:</v>
      </c>
      <c r="D206">
        <f>$J$6</f>
        <v>2013</v>
      </c>
      <c r="E206" t="s">
        <v>3</v>
      </c>
      <c r="F206" t="str">
        <f t="shared" ref="F206:F243" si="9">$F$204</f>
        <v>IRDTF</v>
      </c>
      <c r="G206" s="92">
        <f>BY_Demands_Drivers!$F$51*$K6</f>
        <v>0</v>
      </c>
      <c r="H206" s="92">
        <f>BY_Demands_Drivers!$G$51*$K6</f>
        <v>0</v>
      </c>
    </row>
    <row r="207" spans="3:8">
      <c r="C207" s="112" t="str">
        <f t="shared" si="8"/>
        <v>\I:</v>
      </c>
      <c r="D207">
        <f>$J$7</f>
        <v>2014</v>
      </c>
      <c r="E207" t="s">
        <v>3</v>
      </c>
      <c r="F207" t="str">
        <f t="shared" si="9"/>
        <v>IRDTF</v>
      </c>
      <c r="G207" s="92">
        <f>BY_Demands_Drivers!$F$51*$K7</f>
        <v>0</v>
      </c>
      <c r="H207" s="92">
        <f>BY_Demands_Drivers!$G$51*$K7</f>
        <v>0</v>
      </c>
    </row>
    <row r="208" spans="3:8">
      <c r="C208" s="112" t="str">
        <f t="shared" si="8"/>
        <v>\I:</v>
      </c>
      <c r="D208">
        <f>$J$8</f>
        <v>2015</v>
      </c>
      <c r="E208" t="s">
        <v>3</v>
      </c>
      <c r="F208" t="str">
        <f t="shared" si="9"/>
        <v>IRDTF</v>
      </c>
      <c r="G208" s="92">
        <f>BY_Demands_Drivers!$F$51*$K8</f>
        <v>0</v>
      </c>
      <c r="H208" s="92">
        <f>BY_Demands_Drivers!$G$51*$K8</f>
        <v>0</v>
      </c>
    </row>
    <row r="209" spans="3:8">
      <c r="C209" s="112" t="str">
        <f t="shared" si="8"/>
        <v>\I:</v>
      </c>
      <c r="D209">
        <f>$J$9</f>
        <v>2016</v>
      </c>
      <c r="E209" t="s">
        <v>3</v>
      </c>
      <c r="F209" t="str">
        <f t="shared" si="9"/>
        <v>IRDTF</v>
      </c>
      <c r="G209" s="92">
        <f>BY_Demands_Drivers!$F$51*$K9</f>
        <v>0</v>
      </c>
      <c r="H209" s="92">
        <f>BY_Demands_Drivers!$G$51*$K9</f>
        <v>0</v>
      </c>
    </row>
    <row r="210" spans="3:8">
      <c r="C210" s="112" t="str">
        <f t="shared" si="8"/>
        <v>\I:</v>
      </c>
      <c r="D210">
        <f>$J$10</f>
        <v>2017</v>
      </c>
      <c r="E210" t="s">
        <v>3</v>
      </c>
      <c r="F210" t="str">
        <f t="shared" si="9"/>
        <v>IRDTF</v>
      </c>
      <c r="G210" s="92">
        <f>BY_Demands_Drivers!$F$51*$K10</f>
        <v>0</v>
      </c>
      <c r="H210" s="92">
        <f>BY_Demands_Drivers!$G$51*$K10</f>
        <v>0</v>
      </c>
    </row>
    <row r="211" spans="3:8">
      <c r="C211" s="112" t="str">
        <f t="shared" si="8"/>
        <v>\I:</v>
      </c>
      <c r="D211">
        <f>$J$11</f>
        <v>2018</v>
      </c>
      <c r="E211" t="s">
        <v>3</v>
      </c>
      <c r="F211" t="str">
        <f t="shared" si="9"/>
        <v>IRDTF</v>
      </c>
      <c r="G211" s="92">
        <f>BY_Demands_Drivers!$F$51*$K11</f>
        <v>0</v>
      </c>
      <c r="H211" s="92">
        <f>BY_Demands_Drivers!$G$51*$K11</f>
        <v>0</v>
      </c>
    </row>
    <row r="212" spans="3:8">
      <c r="C212" s="112" t="str">
        <f t="shared" si="8"/>
        <v>\I:</v>
      </c>
      <c r="D212">
        <f>$J$12</f>
        <v>2019</v>
      </c>
      <c r="E212" t="s">
        <v>3</v>
      </c>
      <c r="F212" t="str">
        <f t="shared" si="9"/>
        <v>IRDTF</v>
      </c>
      <c r="G212" s="92">
        <f>BY_Demands_Drivers!$F$51*$K12</f>
        <v>0</v>
      </c>
      <c r="H212" s="92">
        <f>BY_Demands_Drivers!$G$51*$K12</f>
        <v>0</v>
      </c>
    </row>
    <row r="213" spans="3:8">
      <c r="C213" s="112" t="str">
        <f t="shared" si="8"/>
        <v>\I:</v>
      </c>
      <c r="D213">
        <f>$J$13</f>
        <v>2020</v>
      </c>
      <c r="E213" t="s">
        <v>3</v>
      </c>
      <c r="F213" t="str">
        <f t="shared" si="9"/>
        <v>IRDTF</v>
      </c>
      <c r="G213" s="92">
        <f>BY_Demands_Drivers!$F$51*$K13</f>
        <v>0</v>
      </c>
      <c r="H213" s="92">
        <f>BY_Demands_Drivers!$G$51*$K13</f>
        <v>0</v>
      </c>
    </row>
    <row r="214" spans="3:8">
      <c r="C214" s="112" t="str">
        <f t="shared" si="8"/>
        <v>\I:</v>
      </c>
      <c r="D214">
        <f>$J$14</f>
        <v>2021</v>
      </c>
      <c r="E214" t="s">
        <v>3</v>
      </c>
      <c r="F214" t="str">
        <f t="shared" si="9"/>
        <v>IRDTF</v>
      </c>
      <c r="G214" s="92">
        <f>BY_Demands_Drivers!$F$51*$K14</f>
        <v>0</v>
      </c>
      <c r="H214" s="92">
        <f>BY_Demands_Drivers!$G$51*$K14</f>
        <v>0</v>
      </c>
    </row>
    <row r="215" spans="3:8">
      <c r="C215" s="112" t="str">
        <f t="shared" si="8"/>
        <v>\I:</v>
      </c>
      <c r="D215">
        <f>$J$15</f>
        <v>2022</v>
      </c>
      <c r="E215" t="s">
        <v>3</v>
      </c>
      <c r="F215" t="str">
        <f t="shared" si="9"/>
        <v>IRDTF</v>
      </c>
      <c r="G215" s="92">
        <f>BY_Demands_Drivers!$F$51*$K15</f>
        <v>0</v>
      </c>
      <c r="H215" s="92">
        <f>BY_Demands_Drivers!$G$51*$K15</f>
        <v>0</v>
      </c>
    </row>
    <row r="216" spans="3:8">
      <c r="C216" s="112" t="str">
        <f t="shared" si="8"/>
        <v>\I:</v>
      </c>
      <c r="D216">
        <f>$J$16</f>
        <v>2023</v>
      </c>
      <c r="E216" t="s">
        <v>3</v>
      </c>
      <c r="F216" t="str">
        <f t="shared" si="9"/>
        <v>IRDTF</v>
      </c>
      <c r="G216" s="92">
        <f>BY_Demands_Drivers!$F$51*$K16</f>
        <v>0</v>
      </c>
      <c r="H216" s="92">
        <f>BY_Demands_Drivers!$G$51*$K16</f>
        <v>0</v>
      </c>
    </row>
    <row r="217" spans="3:8">
      <c r="C217" s="112" t="str">
        <f t="shared" si="8"/>
        <v>\I:</v>
      </c>
      <c r="D217">
        <f>$J$17</f>
        <v>2024</v>
      </c>
      <c r="E217" t="s">
        <v>3</v>
      </c>
      <c r="F217" t="str">
        <f t="shared" si="9"/>
        <v>IRDTF</v>
      </c>
      <c r="G217" s="92">
        <f>BY_Demands_Drivers!$F$51*$K17</f>
        <v>0</v>
      </c>
      <c r="H217" s="92">
        <f>BY_Demands_Drivers!$G$51*$K17</f>
        <v>0</v>
      </c>
    </row>
    <row r="218" spans="3:8">
      <c r="C218" s="112" t="str">
        <f t="shared" si="8"/>
        <v>\I:</v>
      </c>
      <c r="D218">
        <f>$J$18</f>
        <v>2025</v>
      </c>
      <c r="E218" t="s">
        <v>3</v>
      </c>
      <c r="F218" t="str">
        <f t="shared" si="9"/>
        <v>IRDTF</v>
      </c>
      <c r="G218" s="92">
        <f>BY_Demands_Drivers!$F$51*$K18</f>
        <v>0</v>
      </c>
      <c r="H218" s="92">
        <f>BY_Demands_Drivers!$G$51*$K18</f>
        <v>0</v>
      </c>
    </row>
    <row r="219" spans="3:8">
      <c r="C219" s="112" t="str">
        <f t="shared" si="8"/>
        <v>\I:</v>
      </c>
      <c r="D219">
        <f>$J$19</f>
        <v>2026</v>
      </c>
      <c r="E219" t="s">
        <v>3</v>
      </c>
      <c r="F219" t="str">
        <f t="shared" si="9"/>
        <v>IRDTF</v>
      </c>
      <c r="G219" s="92">
        <f>BY_Demands_Drivers!$F$51*$K19</f>
        <v>0</v>
      </c>
      <c r="H219" s="92">
        <f>BY_Demands_Drivers!$G$51*$K19</f>
        <v>0</v>
      </c>
    </row>
    <row r="220" spans="3:8">
      <c r="C220" s="112" t="str">
        <f t="shared" si="8"/>
        <v>\I:</v>
      </c>
      <c r="D220">
        <f>$J$20</f>
        <v>2027</v>
      </c>
      <c r="E220" t="s">
        <v>3</v>
      </c>
      <c r="F220" t="str">
        <f t="shared" si="9"/>
        <v>IRDTF</v>
      </c>
      <c r="G220" s="92">
        <f>BY_Demands_Drivers!$F$51*$K20</f>
        <v>0</v>
      </c>
      <c r="H220" s="92">
        <f>BY_Demands_Drivers!$G$51*$K20</f>
        <v>0</v>
      </c>
    </row>
    <row r="221" spans="3:8">
      <c r="C221" s="112" t="str">
        <f t="shared" si="8"/>
        <v>\I:</v>
      </c>
      <c r="D221">
        <f>$J$21</f>
        <v>2028</v>
      </c>
      <c r="E221" t="s">
        <v>3</v>
      </c>
      <c r="F221" t="str">
        <f t="shared" si="9"/>
        <v>IRDTF</v>
      </c>
      <c r="G221" s="92">
        <f>BY_Demands_Drivers!$F$51*$K21</f>
        <v>0</v>
      </c>
      <c r="H221" s="92">
        <f>BY_Demands_Drivers!$G$51*$K21</f>
        <v>0</v>
      </c>
    </row>
    <row r="222" spans="3:8">
      <c r="C222" s="112" t="str">
        <f t="shared" si="8"/>
        <v>\I:</v>
      </c>
      <c r="D222">
        <f>$J$22</f>
        <v>2029</v>
      </c>
      <c r="E222" t="s">
        <v>3</v>
      </c>
      <c r="F222" t="str">
        <f t="shared" si="9"/>
        <v>IRDTF</v>
      </c>
      <c r="G222" s="92">
        <f>BY_Demands_Drivers!$F$51*$K22</f>
        <v>0</v>
      </c>
      <c r="H222" s="92">
        <f>BY_Demands_Drivers!$G$51*$K22</f>
        <v>0</v>
      </c>
    </row>
    <row r="223" spans="3:8">
      <c r="C223" s="112" t="str">
        <f t="shared" si="8"/>
        <v>\I:</v>
      </c>
      <c r="D223">
        <f>$J$23</f>
        <v>2030</v>
      </c>
      <c r="E223" t="s">
        <v>3</v>
      </c>
      <c r="F223" t="str">
        <f t="shared" si="9"/>
        <v>IRDTF</v>
      </c>
      <c r="G223" s="92">
        <f>BY_Demands_Drivers!$F$51*$K23</f>
        <v>0</v>
      </c>
      <c r="H223" s="92">
        <f>BY_Demands_Drivers!$G$51*$K23</f>
        <v>0</v>
      </c>
    </row>
    <row r="224" spans="3:8">
      <c r="C224" s="112" t="str">
        <f t="shared" si="8"/>
        <v>\I:</v>
      </c>
      <c r="D224">
        <f>$J$24</f>
        <v>2031</v>
      </c>
      <c r="E224" t="s">
        <v>3</v>
      </c>
      <c r="F224" t="str">
        <f t="shared" si="9"/>
        <v>IRDTF</v>
      </c>
      <c r="G224" s="92">
        <f>BY_Demands_Drivers!$F$51*$K24</f>
        <v>0</v>
      </c>
      <c r="H224" s="92">
        <f>BY_Demands_Drivers!$G$51*$K24</f>
        <v>0</v>
      </c>
    </row>
    <row r="225" spans="3:8">
      <c r="C225" s="112" t="str">
        <f t="shared" si="8"/>
        <v>\I:</v>
      </c>
      <c r="D225">
        <f>$J$25</f>
        <v>2032</v>
      </c>
      <c r="E225" t="s">
        <v>3</v>
      </c>
      <c r="F225" t="str">
        <f t="shared" si="9"/>
        <v>IRDTF</v>
      </c>
      <c r="G225" s="92">
        <f>BY_Demands_Drivers!$F$51*$K25</f>
        <v>0</v>
      </c>
      <c r="H225" s="92">
        <f>BY_Demands_Drivers!$G$51*$K25</f>
        <v>0</v>
      </c>
    </row>
    <row r="226" spans="3:8">
      <c r="C226" s="112" t="str">
        <f t="shared" si="8"/>
        <v>\I:</v>
      </c>
      <c r="D226">
        <f>$J$26</f>
        <v>2033</v>
      </c>
      <c r="E226" t="s">
        <v>3</v>
      </c>
      <c r="F226" t="str">
        <f t="shared" si="9"/>
        <v>IRDTF</v>
      </c>
      <c r="G226" s="92">
        <f>BY_Demands_Drivers!$F$51*$K26</f>
        <v>0</v>
      </c>
      <c r="H226" s="92">
        <f>BY_Demands_Drivers!$G$51*$K26</f>
        <v>0</v>
      </c>
    </row>
    <row r="227" spans="3:8">
      <c r="C227" s="112" t="str">
        <f t="shared" si="8"/>
        <v>\I:</v>
      </c>
      <c r="D227">
        <f>$J$27</f>
        <v>2034</v>
      </c>
      <c r="E227" t="s">
        <v>3</v>
      </c>
      <c r="F227" t="str">
        <f t="shared" si="9"/>
        <v>IRDTF</v>
      </c>
      <c r="G227" s="92">
        <f>BY_Demands_Drivers!$F$51*$K27</f>
        <v>0</v>
      </c>
      <c r="H227" s="92">
        <f>BY_Demands_Drivers!$G$51*$K27</f>
        <v>0</v>
      </c>
    </row>
    <row r="228" spans="3:8">
      <c r="C228" s="112" t="str">
        <f t="shared" si="8"/>
        <v>\I:</v>
      </c>
      <c r="D228">
        <f>$J$28</f>
        <v>2035</v>
      </c>
      <c r="E228" t="s">
        <v>3</v>
      </c>
      <c r="F228" t="str">
        <f t="shared" si="9"/>
        <v>IRDTF</v>
      </c>
      <c r="G228" s="92">
        <f>BY_Demands_Drivers!$F$51*$K28</f>
        <v>0</v>
      </c>
      <c r="H228" s="92">
        <f>BY_Demands_Drivers!$G$51*$K28</f>
        <v>0</v>
      </c>
    </row>
    <row r="229" spans="3:8">
      <c r="C229" s="112" t="str">
        <f t="shared" si="8"/>
        <v>\I:</v>
      </c>
      <c r="D229">
        <f>$J$29</f>
        <v>2036</v>
      </c>
      <c r="E229" t="s">
        <v>3</v>
      </c>
      <c r="F229" t="str">
        <f t="shared" si="9"/>
        <v>IRDTF</v>
      </c>
      <c r="G229" s="92">
        <f>BY_Demands_Drivers!$F$51*$K29</f>
        <v>0</v>
      </c>
      <c r="H229" s="92">
        <f>BY_Demands_Drivers!$G$51*$K29</f>
        <v>0</v>
      </c>
    </row>
    <row r="230" spans="3:8">
      <c r="C230" s="112" t="str">
        <f t="shared" si="8"/>
        <v>\I:</v>
      </c>
      <c r="D230">
        <f>$J$30</f>
        <v>2037</v>
      </c>
      <c r="E230" t="s">
        <v>3</v>
      </c>
      <c r="F230" t="str">
        <f t="shared" si="9"/>
        <v>IRDTF</v>
      </c>
      <c r="G230" s="92">
        <f>BY_Demands_Drivers!$F$51*$K30</f>
        <v>0</v>
      </c>
      <c r="H230" s="92">
        <f>BY_Demands_Drivers!$G$51*$K30</f>
        <v>0</v>
      </c>
    </row>
    <row r="231" spans="3:8">
      <c r="C231" s="112" t="str">
        <f t="shared" si="8"/>
        <v>\I:</v>
      </c>
      <c r="D231">
        <f>$J$31</f>
        <v>2038</v>
      </c>
      <c r="E231" t="s">
        <v>3</v>
      </c>
      <c r="F231" t="str">
        <f t="shared" si="9"/>
        <v>IRDTF</v>
      </c>
      <c r="G231" s="92">
        <f>BY_Demands_Drivers!$F$51*$K31</f>
        <v>0</v>
      </c>
      <c r="H231" s="92">
        <f>BY_Demands_Drivers!$G$51*$K31</f>
        <v>0</v>
      </c>
    </row>
    <row r="232" spans="3:8">
      <c r="C232" s="112" t="str">
        <f t="shared" si="8"/>
        <v>\I:</v>
      </c>
      <c r="D232">
        <f>$J$32</f>
        <v>2039</v>
      </c>
      <c r="E232" t="s">
        <v>3</v>
      </c>
      <c r="F232" t="str">
        <f t="shared" si="9"/>
        <v>IRDTF</v>
      </c>
      <c r="G232" s="92">
        <f>BY_Demands_Drivers!$F$51*$K32</f>
        <v>0</v>
      </c>
      <c r="H232" s="92">
        <f>BY_Demands_Drivers!$G$51*$K32</f>
        <v>0</v>
      </c>
    </row>
    <row r="233" spans="3:8">
      <c r="C233" s="112" t="str">
        <f t="shared" si="8"/>
        <v>\I:</v>
      </c>
      <c r="D233">
        <f>$J$33</f>
        <v>2040</v>
      </c>
      <c r="E233" t="s">
        <v>3</v>
      </c>
      <c r="F233" t="str">
        <f t="shared" si="9"/>
        <v>IRDTF</v>
      </c>
      <c r="G233" s="92">
        <f>BY_Demands_Drivers!$F$51*$K33</f>
        <v>0</v>
      </c>
      <c r="H233" s="92">
        <f>BY_Demands_Drivers!$G$51*$K33</f>
        <v>0</v>
      </c>
    </row>
    <row r="234" spans="3:8">
      <c r="C234" s="112" t="str">
        <f t="shared" si="8"/>
        <v>\I:</v>
      </c>
      <c r="D234">
        <f>$J$34</f>
        <v>2041</v>
      </c>
      <c r="E234" t="s">
        <v>3</v>
      </c>
      <c r="F234" t="str">
        <f t="shared" si="9"/>
        <v>IRDTF</v>
      </c>
      <c r="G234" s="92">
        <f>BY_Demands_Drivers!$F$51*$K34</f>
        <v>0</v>
      </c>
      <c r="H234" s="92">
        <f>BY_Demands_Drivers!$G$51*$K34</f>
        <v>0</v>
      </c>
    </row>
    <row r="235" spans="3:8">
      <c r="C235" s="112" t="str">
        <f t="shared" si="8"/>
        <v>\I:</v>
      </c>
      <c r="D235">
        <f>$J$35</f>
        <v>2042</v>
      </c>
      <c r="E235" t="s">
        <v>3</v>
      </c>
      <c r="F235" t="str">
        <f t="shared" si="9"/>
        <v>IRDTF</v>
      </c>
      <c r="G235" s="92">
        <f>BY_Demands_Drivers!$F$51*$K35</f>
        <v>0</v>
      </c>
      <c r="H235" s="92">
        <f>BY_Demands_Drivers!$G$51*$K35</f>
        <v>0</v>
      </c>
    </row>
    <row r="236" spans="3:8">
      <c r="C236" s="112" t="str">
        <f t="shared" si="8"/>
        <v>\I:</v>
      </c>
      <c r="D236">
        <f>$J$36</f>
        <v>2043</v>
      </c>
      <c r="E236" t="s">
        <v>3</v>
      </c>
      <c r="F236" t="str">
        <f t="shared" si="9"/>
        <v>IRDTF</v>
      </c>
      <c r="G236" s="92">
        <f>BY_Demands_Drivers!$F$51*$K36</f>
        <v>0</v>
      </c>
      <c r="H236" s="92">
        <f>BY_Demands_Drivers!$G$51*$K36</f>
        <v>0</v>
      </c>
    </row>
    <row r="237" spans="3:8">
      <c r="C237" s="112" t="str">
        <f t="shared" si="8"/>
        <v>\I:</v>
      </c>
      <c r="D237">
        <f>$J$37</f>
        <v>2044</v>
      </c>
      <c r="E237" t="s">
        <v>3</v>
      </c>
      <c r="F237" t="str">
        <f t="shared" si="9"/>
        <v>IRDTF</v>
      </c>
      <c r="G237" s="92">
        <f>BY_Demands_Drivers!$F$51*$K37</f>
        <v>0</v>
      </c>
      <c r="H237" s="92">
        <f>BY_Demands_Drivers!$G$51*$K37</f>
        <v>0</v>
      </c>
    </row>
    <row r="238" spans="3:8">
      <c r="C238" s="112" t="str">
        <f t="shared" si="8"/>
        <v>\I:</v>
      </c>
      <c r="D238">
        <f>$J$38</f>
        <v>2045</v>
      </c>
      <c r="E238" t="s">
        <v>3</v>
      </c>
      <c r="F238" t="str">
        <f t="shared" si="9"/>
        <v>IRDTF</v>
      </c>
      <c r="G238" s="92">
        <f>BY_Demands_Drivers!$F$51*$K38</f>
        <v>0</v>
      </c>
      <c r="H238" s="92">
        <f>BY_Demands_Drivers!$G$51*$K38</f>
        <v>0</v>
      </c>
    </row>
    <row r="239" spans="3:8">
      <c r="C239" s="112" t="str">
        <f t="shared" si="8"/>
        <v>\I:</v>
      </c>
      <c r="D239">
        <f>$J$39</f>
        <v>2046</v>
      </c>
      <c r="E239" t="s">
        <v>3</v>
      </c>
      <c r="F239" t="str">
        <f t="shared" si="9"/>
        <v>IRDTF</v>
      </c>
      <c r="G239" s="92">
        <f>BY_Demands_Drivers!$F$51*$K39</f>
        <v>0</v>
      </c>
      <c r="H239" s="92">
        <f>BY_Demands_Drivers!$G$51*$K39</f>
        <v>0</v>
      </c>
    </row>
    <row r="240" spans="3:8">
      <c r="C240" s="112" t="str">
        <f t="shared" si="8"/>
        <v>\I:</v>
      </c>
      <c r="D240">
        <f>$J$40</f>
        <v>2047</v>
      </c>
      <c r="E240" t="s">
        <v>3</v>
      </c>
      <c r="F240" t="str">
        <f t="shared" si="9"/>
        <v>IRDTF</v>
      </c>
      <c r="G240" s="92">
        <f>BY_Demands_Drivers!$F$51*$K40</f>
        <v>0</v>
      </c>
      <c r="H240" s="92">
        <f>BY_Demands_Drivers!$G$51*$K40</f>
        <v>0</v>
      </c>
    </row>
    <row r="241" spans="3:8">
      <c r="C241" s="112" t="str">
        <f t="shared" si="8"/>
        <v>\I:</v>
      </c>
      <c r="D241">
        <f>$J$41</f>
        <v>2048</v>
      </c>
      <c r="E241" t="s">
        <v>3</v>
      </c>
      <c r="F241" t="str">
        <f t="shared" si="9"/>
        <v>IRDTF</v>
      </c>
      <c r="G241" s="92">
        <f>BY_Demands_Drivers!$F$51*$K41</f>
        <v>0</v>
      </c>
      <c r="H241" s="92">
        <f>BY_Demands_Drivers!$G$51*$K41</f>
        <v>0</v>
      </c>
    </row>
    <row r="242" spans="3:8">
      <c r="C242" s="112" t="str">
        <f t="shared" si="8"/>
        <v>\I:</v>
      </c>
      <c r="D242">
        <f>$J$42</f>
        <v>2049</v>
      </c>
      <c r="E242" t="s">
        <v>3</v>
      </c>
      <c r="F242" t="str">
        <f t="shared" si="9"/>
        <v>IRDTF</v>
      </c>
      <c r="G242" s="92">
        <f>BY_Demands_Drivers!$F$51*$K42</f>
        <v>0</v>
      </c>
      <c r="H242" s="92">
        <f>BY_Demands_Drivers!$G$51*$K42</f>
        <v>0</v>
      </c>
    </row>
    <row r="243" spans="3:8">
      <c r="C243" s="112" t="str">
        <f t="shared" si="8"/>
        <v>\I:</v>
      </c>
      <c r="D243" s="16">
        <f>$J$43</f>
        <v>2050</v>
      </c>
      <c r="E243" s="16" t="s">
        <v>3</v>
      </c>
      <c r="F243" t="str">
        <f t="shared" si="9"/>
        <v>IRDTF</v>
      </c>
      <c r="G243" s="92">
        <f>BY_Demands_Drivers!$F$51*$K43</f>
        <v>0</v>
      </c>
      <c r="H243" s="92">
        <f>BY_Demands_Drivers!$G$51*$K43</f>
        <v>0</v>
      </c>
    </row>
    <row r="244" spans="3:8">
      <c r="C244" s="112" t="str">
        <f t="shared" si="8"/>
        <v>\I:</v>
      </c>
      <c r="D244">
        <f>$J$4</f>
        <v>2011</v>
      </c>
      <c r="E244" t="s">
        <v>3</v>
      </c>
      <c r="F244" s="18" t="str">
        <f>BY_Demands_Drivers!$H$52</f>
        <v>IRDFL</v>
      </c>
      <c r="G244" s="92">
        <f>BY_Demands_Drivers!$F$52*$K4</f>
        <v>0</v>
      </c>
      <c r="H244" s="92">
        <f>BY_Demands_Drivers!$G$52*$K4</f>
        <v>0</v>
      </c>
    </row>
    <row r="245" spans="3:8">
      <c r="C245" s="112" t="str">
        <f t="shared" si="8"/>
        <v>\I:</v>
      </c>
      <c r="D245">
        <f>$J$5</f>
        <v>2012</v>
      </c>
      <c r="E245" t="s">
        <v>3</v>
      </c>
      <c r="F245" s="17" t="str">
        <f>$F$244</f>
        <v>IRDFL</v>
      </c>
      <c r="G245" s="92">
        <f>BY_Demands_Drivers!$F$52*$K5</f>
        <v>0</v>
      </c>
      <c r="H245" s="92">
        <f>BY_Demands_Drivers!$G$52*$K5</f>
        <v>0</v>
      </c>
    </row>
    <row r="246" spans="3:8">
      <c r="C246" s="112" t="str">
        <f t="shared" si="8"/>
        <v>\I:</v>
      </c>
      <c r="D246">
        <f>$J$6</f>
        <v>2013</v>
      </c>
      <c r="E246" t="s">
        <v>3</v>
      </c>
      <c r="F246" s="17" t="str">
        <f t="shared" ref="F246:F283" si="10">$F$244</f>
        <v>IRDFL</v>
      </c>
      <c r="G246" s="92">
        <f>BY_Demands_Drivers!$F$52*$K6</f>
        <v>0</v>
      </c>
      <c r="H246" s="92">
        <f>BY_Demands_Drivers!$G$52*$K6</f>
        <v>0</v>
      </c>
    </row>
    <row r="247" spans="3:8">
      <c r="C247" s="112" t="str">
        <f t="shared" si="8"/>
        <v>\I:</v>
      </c>
      <c r="D247">
        <f>$J$7</f>
        <v>2014</v>
      </c>
      <c r="E247" t="s">
        <v>3</v>
      </c>
      <c r="F247" s="17" t="str">
        <f t="shared" si="10"/>
        <v>IRDFL</v>
      </c>
      <c r="G247" s="92">
        <f>BY_Demands_Drivers!$F$52*$K7</f>
        <v>0</v>
      </c>
      <c r="H247" s="92">
        <f>BY_Demands_Drivers!$G$52*$K7</f>
        <v>0</v>
      </c>
    </row>
    <row r="248" spans="3:8">
      <c r="C248" s="112" t="str">
        <f t="shared" si="8"/>
        <v>\I:</v>
      </c>
      <c r="D248">
        <f>$J$8</f>
        <v>2015</v>
      </c>
      <c r="E248" t="s">
        <v>3</v>
      </c>
      <c r="F248" s="17" t="str">
        <f t="shared" si="10"/>
        <v>IRDFL</v>
      </c>
      <c r="G248" s="92">
        <f>BY_Demands_Drivers!$F$52*$K8</f>
        <v>0</v>
      </c>
      <c r="H248" s="92">
        <f>BY_Demands_Drivers!$G$52*$K8</f>
        <v>0</v>
      </c>
    </row>
    <row r="249" spans="3:8">
      <c r="C249" s="112" t="str">
        <f t="shared" si="8"/>
        <v>\I:</v>
      </c>
      <c r="D249">
        <f>$J$9</f>
        <v>2016</v>
      </c>
      <c r="E249" t="s">
        <v>3</v>
      </c>
      <c r="F249" s="17" t="str">
        <f t="shared" si="10"/>
        <v>IRDFL</v>
      </c>
      <c r="G249" s="92">
        <f>BY_Demands_Drivers!$F$52*$K9</f>
        <v>0</v>
      </c>
      <c r="H249" s="92">
        <f>BY_Demands_Drivers!$G$52*$K9</f>
        <v>0</v>
      </c>
    </row>
    <row r="250" spans="3:8">
      <c r="C250" s="112" t="str">
        <f t="shared" si="8"/>
        <v>\I:</v>
      </c>
      <c r="D250">
        <f>$J$10</f>
        <v>2017</v>
      </c>
      <c r="E250" t="s">
        <v>3</v>
      </c>
      <c r="F250" s="17" t="str">
        <f t="shared" si="10"/>
        <v>IRDFL</v>
      </c>
      <c r="G250" s="92">
        <f>BY_Demands_Drivers!$F$52*$K10</f>
        <v>0</v>
      </c>
      <c r="H250" s="92">
        <f>BY_Demands_Drivers!$G$52*$K10</f>
        <v>0</v>
      </c>
    </row>
    <row r="251" spans="3:8">
      <c r="C251" s="112" t="str">
        <f t="shared" si="8"/>
        <v>\I:</v>
      </c>
      <c r="D251">
        <f>$J$11</f>
        <v>2018</v>
      </c>
      <c r="E251" t="s">
        <v>3</v>
      </c>
      <c r="F251" s="17" t="str">
        <f t="shared" si="10"/>
        <v>IRDFL</v>
      </c>
      <c r="G251" s="92">
        <f>BY_Demands_Drivers!$F$52*$K11</f>
        <v>0</v>
      </c>
      <c r="H251" s="92">
        <f>BY_Demands_Drivers!$G$52*$K11</f>
        <v>0</v>
      </c>
    </row>
    <row r="252" spans="3:8">
      <c r="C252" s="112" t="str">
        <f t="shared" si="8"/>
        <v>\I:</v>
      </c>
      <c r="D252">
        <f>$J$12</f>
        <v>2019</v>
      </c>
      <c r="E252" t="s">
        <v>3</v>
      </c>
      <c r="F252" s="17" t="str">
        <f t="shared" si="10"/>
        <v>IRDFL</v>
      </c>
      <c r="G252" s="92">
        <f>BY_Demands_Drivers!$F$52*$K12</f>
        <v>0</v>
      </c>
      <c r="H252" s="92">
        <f>BY_Demands_Drivers!$G$52*$K12</f>
        <v>0</v>
      </c>
    </row>
    <row r="253" spans="3:8">
      <c r="C253" s="112" t="str">
        <f t="shared" si="8"/>
        <v>\I:</v>
      </c>
      <c r="D253">
        <f>$J$13</f>
        <v>2020</v>
      </c>
      <c r="E253" t="s">
        <v>3</v>
      </c>
      <c r="F253" s="17" t="str">
        <f t="shared" si="10"/>
        <v>IRDFL</v>
      </c>
      <c r="G253" s="92">
        <f>BY_Demands_Drivers!$F$52*$K13</f>
        <v>0</v>
      </c>
      <c r="H253" s="92">
        <f>BY_Demands_Drivers!$G$52*$K13</f>
        <v>0</v>
      </c>
    </row>
    <row r="254" spans="3:8">
      <c r="C254" s="112" t="str">
        <f t="shared" si="8"/>
        <v>\I:</v>
      </c>
      <c r="D254">
        <f>$J$14</f>
        <v>2021</v>
      </c>
      <c r="E254" t="s">
        <v>3</v>
      </c>
      <c r="F254" s="17" t="str">
        <f t="shared" si="10"/>
        <v>IRDFL</v>
      </c>
      <c r="G254" s="92">
        <f>BY_Demands_Drivers!$F$52*$K14</f>
        <v>0</v>
      </c>
      <c r="H254" s="92">
        <f>BY_Demands_Drivers!$G$52*$K14</f>
        <v>0</v>
      </c>
    </row>
    <row r="255" spans="3:8">
      <c r="C255" s="112" t="str">
        <f t="shared" si="8"/>
        <v>\I:</v>
      </c>
      <c r="D255">
        <f>$J$15</f>
        <v>2022</v>
      </c>
      <c r="E255" t="s">
        <v>3</v>
      </c>
      <c r="F255" s="17" t="str">
        <f t="shared" si="10"/>
        <v>IRDFL</v>
      </c>
      <c r="G255" s="92">
        <f>BY_Demands_Drivers!$F$52*$K15</f>
        <v>0</v>
      </c>
      <c r="H255" s="92">
        <f>BY_Demands_Drivers!$G$52*$K15</f>
        <v>0</v>
      </c>
    </row>
    <row r="256" spans="3:8">
      <c r="C256" s="112" t="str">
        <f t="shared" si="8"/>
        <v>\I:</v>
      </c>
      <c r="D256">
        <f>$J$16</f>
        <v>2023</v>
      </c>
      <c r="E256" t="s">
        <v>3</v>
      </c>
      <c r="F256" s="17" t="str">
        <f t="shared" si="10"/>
        <v>IRDFL</v>
      </c>
      <c r="G256" s="92">
        <f>BY_Demands_Drivers!$F$52*$K16</f>
        <v>0</v>
      </c>
      <c r="H256" s="92">
        <f>BY_Demands_Drivers!$G$52*$K16</f>
        <v>0</v>
      </c>
    </row>
    <row r="257" spans="3:8">
      <c r="C257" s="112" t="str">
        <f t="shared" si="8"/>
        <v>\I:</v>
      </c>
      <c r="D257">
        <f>$J$17</f>
        <v>2024</v>
      </c>
      <c r="E257" t="s">
        <v>3</v>
      </c>
      <c r="F257" s="17" t="str">
        <f t="shared" si="10"/>
        <v>IRDFL</v>
      </c>
      <c r="G257" s="92">
        <f>BY_Demands_Drivers!$F$52*$K17</f>
        <v>0</v>
      </c>
      <c r="H257" s="92">
        <f>BY_Demands_Drivers!$G$52*$K17</f>
        <v>0</v>
      </c>
    </row>
    <row r="258" spans="3:8">
      <c r="C258" s="112" t="str">
        <f t="shared" si="8"/>
        <v>\I:</v>
      </c>
      <c r="D258">
        <f>$J$18</f>
        <v>2025</v>
      </c>
      <c r="E258" t="s">
        <v>3</v>
      </c>
      <c r="F258" s="17" t="str">
        <f t="shared" si="10"/>
        <v>IRDFL</v>
      </c>
      <c r="G258" s="92">
        <f>BY_Demands_Drivers!$F$52*$K18</f>
        <v>0</v>
      </c>
      <c r="H258" s="92">
        <f>BY_Demands_Drivers!$G$52*$K18</f>
        <v>0</v>
      </c>
    </row>
    <row r="259" spans="3:8">
      <c r="C259" s="112" t="str">
        <f t="shared" si="8"/>
        <v>\I:</v>
      </c>
      <c r="D259">
        <f>$J$19</f>
        <v>2026</v>
      </c>
      <c r="E259" t="s">
        <v>3</v>
      </c>
      <c r="F259" s="17" t="str">
        <f t="shared" si="10"/>
        <v>IRDFL</v>
      </c>
      <c r="G259" s="92">
        <f>BY_Demands_Drivers!$F$52*$K19</f>
        <v>0</v>
      </c>
      <c r="H259" s="92">
        <f>BY_Demands_Drivers!$G$52*$K19</f>
        <v>0</v>
      </c>
    </row>
    <row r="260" spans="3:8">
      <c r="C260" s="112" t="str">
        <f t="shared" ref="C260:C323" si="11">IF(SUM(G260:H260)&gt;0,"Demand","\I:")</f>
        <v>\I:</v>
      </c>
      <c r="D260">
        <f>$J$20</f>
        <v>2027</v>
      </c>
      <c r="E260" t="s">
        <v>3</v>
      </c>
      <c r="F260" s="17" t="str">
        <f t="shared" si="10"/>
        <v>IRDFL</v>
      </c>
      <c r="G260" s="92">
        <f>BY_Demands_Drivers!$F$52*$K20</f>
        <v>0</v>
      </c>
      <c r="H260" s="92">
        <f>BY_Demands_Drivers!$G$52*$K20</f>
        <v>0</v>
      </c>
    </row>
    <row r="261" spans="3:8">
      <c r="C261" s="112" t="str">
        <f t="shared" si="11"/>
        <v>\I:</v>
      </c>
      <c r="D261">
        <f>$J$21</f>
        <v>2028</v>
      </c>
      <c r="E261" t="s">
        <v>3</v>
      </c>
      <c r="F261" s="17" t="str">
        <f t="shared" si="10"/>
        <v>IRDFL</v>
      </c>
      <c r="G261" s="92">
        <f>BY_Demands_Drivers!$F$52*$K21</f>
        <v>0</v>
      </c>
      <c r="H261" s="92">
        <f>BY_Demands_Drivers!$G$52*$K21</f>
        <v>0</v>
      </c>
    </row>
    <row r="262" spans="3:8">
      <c r="C262" s="112" t="str">
        <f t="shared" si="11"/>
        <v>\I:</v>
      </c>
      <c r="D262">
        <f>$J$22</f>
        <v>2029</v>
      </c>
      <c r="E262" t="s">
        <v>3</v>
      </c>
      <c r="F262" s="17" t="str">
        <f t="shared" si="10"/>
        <v>IRDFL</v>
      </c>
      <c r="G262" s="92">
        <f>BY_Demands_Drivers!$F$52*$K22</f>
        <v>0</v>
      </c>
      <c r="H262" s="92">
        <f>BY_Demands_Drivers!$G$52*$K22</f>
        <v>0</v>
      </c>
    </row>
    <row r="263" spans="3:8">
      <c r="C263" s="112" t="str">
        <f t="shared" si="11"/>
        <v>\I:</v>
      </c>
      <c r="D263">
        <f>$J$23</f>
        <v>2030</v>
      </c>
      <c r="E263" t="s">
        <v>3</v>
      </c>
      <c r="F263" s="17" t="str">
        <f t="shared" si="10"/>
        <v>IRDFL</v>
      </c>
      <c r="G263" s="92">
        <f>BY_Demands_Drivers!$F$52*$K23</f>
        <v>0</v>
      </c>
      <c r="H263" s="92">
        <f>BY_Demands_Drivers!$G$52*$K23</f>
        <v>0</v>
      </c>
    </row>
    <row r="264" spans="3:8">
      <c r="C264" s="112" t="str">
        <f t="shared" si="11"/>
        <v>\I:</v>
      </c>
      <c r="D264">
        <f>$J$24</f>
        <v>2031</v>
      </c>
      <c r="E264" t="s">
        <v>3</v>
      </c>
      <c r="F264" s="17" t="str">
        <f t="shared" si="10"/>
        <v>IRDFL</v>
      </c>
      <c r="G264" s="92">
        <f>BY_Demands_Drivers!$F$52*$K24</f>
        <v>0</v>
      </c>
      <c r="H264" s="92">
        <f>BY_Demands_Drivers!$G$52*$K24</f>
        <v>0</v>
      </c>
    </row>
    <row r="265" spans="3:8">
      <c r="C265" s="112" t="str">
        <f t="shared" si="11"/>
        <v>\I:</v>
      </c>
      <c r="D265">
        <f>$J$25</f>
        <v>2032</v>
      </c>
      <c r="E265" t="s">
        <v>3</v>
      </c>
      <c r="F265" s="17" t="str">
        <f t="shared" si="10"/>
        <v>IRDFL</v>
      </c>
      <c r="G265" s="92">
        <f>BY_Demands_Drivers!$F$52*$K25</f>
        <v>0</v>
      </c>
      <c r="H265" s="92">
        <f>BY_Demands_Drivers!$G$52*$K25</f>
        <v>0</v>
      </c>
    </row>
    <row r="266" spans="3:8">
      <c r="C266" s="112" t="str">
        <f t="shared" si="11"/>
        <v>\I:</v>
      </c>
      <c r="D266">
        <f>$J$26</f>
        <v>2033</v>
      </c>
      <c r="E266" t="s">
        <v>3</v>
      </c>
      <c r="F266" s="17" t="str">
        <f t="shared" si="10"/>
        <v>IRDFL</v>
      </c>
      <c r="G266" s="92">
        <f>BY_Demands_Drivers!$F$52*$K26</f>
        <v>0</v>
      </c>
      <c r="H266" s="92">
        <f>BY_Demands_Drivers!$G$52*$K26</f>
        <v>0</v>
      </c>
    </row>
    <row r="267" spans="3:8">
      <c r="C267" s="112" t="str">
        <f t="shared" si="11"/>
        <v>\I:</v>
      </c>
      <c r="D267">
        <f>$J$27</f>
        <v>2034</v>
      </c>
      <c r="E267" t="s">
        <v>3</v>
      </c>
      <c r="F267" s="17" t="str">
        <f t="shared" si="10"/>
        <v>IRDFL</v>
      </c>
      <c r="G267" s="92">
        <f>BY_Demands_Drivers!$F$52*$K27</f>
        <v>0</v>
      </c>
      <c r="H267" s="92">
        <f>BY_Demands_Drivers!$G$52*$K27</f>
        <v>0</v>
      </c>
    </row>
    <row r="268" spans="3:8">
      <c r="C268" s="112" t="str">
        <f t="shared" si="11"/>
        <v>\I:</v>
      </c>
      <c r="D268">
        <f>$J$28</f>
        <v>2035</v>
      </c>
      <c r="E268" t="s">
        <v>3</v>
      </c>
      <c r="F268" s="17" t="str">
        <f t="shared" si="10"/>
        <v>IRDFL</v>
      </c>
      <c r="G268" s="92">
        <f>BY_Demands_Drivers!$F$52*$K28</f>
        <v>0</v>
      </c>
      <c r="H268" s="92">
        <f>BY_Demands_Drivers!$G$52*$K28</f>
        <v>0</v>
      </c>
    </row>
    <row r="269" spans="3:8">
      <c r="C269" s="112" t="str">
        <f t="shared" si="11"/>
        <v>\I:</v>
      </c>
      <c r="D269">
        <f>$J$29</f>
        <v>2036</v>
      </c>
      <c r="E269" t="s">
        <v>3</v>
      </c>
      <c r="F269" s="17" t="str">
        <f t="shared" si="10"/>
        <v>IRDFL</v>
      </c>
      <c r="G269" s="92">
        <f>BY_Demands_Drivers!$F$52*$K29</f>
        <v>0</v>
      </c>
      <c r="H269" s="92">
        <f>BY_Demands_Drivers!$G$52*$K29</f>
        <v>0</v>
      </c>
    </row>
    <row r="270" spans="3:8">
      <c r="C270" s="112" t="str">
        <f t="shared" si="11"/>
        <v>\I:</v>
      </c>
      <c r="D270">
        <f>$J$30</f>
        <v>2037</v>
      </c>
      <c r="E270" t="s">
        <v>3</v>
      </c>
      <c r="F270" s="17" t="str">
        <f t="shared" si="10"/>
        <v>IRDFL</v>
      </c>
      <c r="G270" s="92">
        <f>BY_Demands_Drivers!$F$52*$K30</f>
        <v>0</v>
      </c>
      <c r="H270" s="92">
        <f>BY_Demands_Drivers!$G$52*$K30</f>
        <v>0</v>
      </c>
    </row>
    <row r="271" spans="3:8">
      <c r="C271" s="112" t="str">
        <f t="shared" si="11"/>
        <v>\I:</v>
      </c>
      <c r="D271">
        <f>$J$31</f>
        <v>2038</v>
      </c>
      <c r="E271" t="s">
        <v>3</v>
      </c>
      <c r="F271" s="17" t="str">
        <f t="shared" si="10"/>
        <v>IRDFL</v>
      </c>
      <c r="G271" s="92">
        <f>BY_Demands_Drivers!$F$52*$K31</f>
        <v>0</v>
      </c>
      <c r="H271" s="92">
        <f>BY_Demands_Drivers!$G$52*$K31</f>
        <v>0</v>
      </c>
    </row>
    <row r="272" spans="3:8">
      <c r="C272" s="112" t="str">
        <f t="shared" si="11"/>
        <v>\I:</v>
      </c>
      <c r="D272">
        <f>$J$32</f>
        <v>2039</v>
      </c>
      <c r="E272" t="s">
        <v>3</v>
      </c>
      <c r="F272" s="17" t="str">
        <f t="shared" si="10"/>
        <v>IRDFL</v>
      </c>
      <c r="G272" s="92">
        <f>BY_Demands_Drivers!$F$52*$K32</f>
        <v>0</v>
      </c>
      <c r="H272" s="92">
        <f>BY_Demands_Drivers!$G$52*$K32</f>
        <v>0</v>
      </c>
    </row>
    <row r="273" spans="3:8">
      <c r="C273" s="112" t="str">
        <f t="shared" si="11"/>
        <v>\I:</v>
      </c>
      <c r="D273">
        <f>$J$33</f>
        <v>2040</v>
      </c>
      <c r="E273" t="s">
        <v>3</v>
      </c>
      <c r="F273" s="17" t="str">
        <f t="shared" si="10"/>
        <v>IRDFL</v>
      </c>
      <c r="G273" s="92">
        <f>BY_Demands_Drivers!$F$52*$K33</f>
        <v>0</v>
      </c>
      <c r="H273" s="92">
        <f>BY_Demands_Drivers!$G$52*$K33</f>
        <v>0</v>
      </c>
    </row>
    <row r="274" spans="3:8">
      <c r="C274" s="112" t="str">
        <f t="shared" si="11"/>
        <v>\I:</v>
      </c>
      <c r="D274">
        <f>$J$34</f>
        <v>2041</v>
      </c>
      <c r="E274" t="s">
        <v>3</v>
      </c>
      <c r="F274" s="17" t="str">
        <f t="shared" si="10"/>
        <v>IRDFL</v>
      </c>
      <c r="G274" s="92">
        <f>BY_Demands_Drivers!$F$52*$K34</f>
        <v>0</v>
      </c>
      <c r="H274" s="92">
        <f>BY_Demands_Drivers!$G$52*$K34</f>
        <v>0</v>
      </c>
    </row>
    <row r="275" spans="3:8">
      <c r="C275" s="112" t="str">
        <f t="shared" si="11"/>
        <v>\I:</v>
      </c>
      <c r="D275">
        <f>$J$35</f>
        <v>2042</v>
      </c>
      <c r="E275" t="s">
        <v>3</v>
      </c>
      <c r="F275" s="17" t="str">
        <f t="shared" si="10"/>
        <v>IRDFL</v>
      </c>
      <c r="G275" s="92">
        <f>BY_Demands_Drivers!$F$52*$K35</f>
        <v>0</v>
      </c>
      <c r="H275" s="92">
        <f>BY_Demands_Drivers!$G$52*$K35</f>
        <v>0</v>
      </c>
    </row>
    <row r="276" spans="3:8">
      <c r="C276" s="112" t="str">
        <f t="shared" si="11"/>
        <v>\I:</v>
      </c>
      <c r="D276">
        <f>$J$36</f>
        <v>2043</v>
      </c>
      <c r="E276" t="s">
        <v>3</v>
      </c>
      <c r="F276" s="17" t="str">
        <f t="shared" si="10"/>
        <v>IRDFL</v>
      </c>
      <c r="G276" s="92">
        <f>BY_Demands_Drivers!$F$52*$K36</f>
        <v>0</v>
      </c>
      <c r="H276" s="92">
        <f>BY_Demands_Drivers!$G$52*$K36</f>
        <v>0</v>
      </c>
    </row>
    <row r="277" spans="3:8">
      <c r="C277" s="112" t="str">
        <f t="shared" si="11"/>
        <v>\I:</v>
      </c>
      <c r="D277">
        <f>$J$37</f>
        <v>2044</v>
      </c>
      <c r="E277" t="s">
        <v>3</v>
      </c>
      <c r="F277" s="17" t="str">
        <f t="shared" si="10"/>
        <v>IRDFL</v>
      </c>
      <c r="G277" s="92">
        <f>BY_Demands_Drivers!$F$52*$K37</f>
        <v>0</v>
      </c>
      <c r="H277" s="92">
        <f>BY_Demands_Drivers!$G$52*$K37</f>
        <v>0</v>
      </c>
    </row>
    <row r="278" spans="3:8">
      <c r="C278" s="112" t="str">
        <f t="shared" si="11"/>
        <v>\I:</v>
      </c>
      <c r="D278">
        <f>$J$38</f>
        <v>2045</v>
      </c>
      <c r="E278" t="s">
        <v>3</v>
      </c>
      <c r="F278" s="17" t="str">
        <f t="shared" si="10"/>
        <v>IRDFL</v>
      </c>
      <c r="G278" s="92">
        <f>BY_Demands_Drivers!$F$52*$K38</f>
        <v>0</v>
      </c>
      <c r="H278" s="92">
        <f>BY_Demands_Drivers!$G$52*$K38</f>
        <v>0</v>
      </c>
    </row>
    <row r="279" spans="3:8">
      <c r="C279" s="112" t="str">
        <f t="shared" si="11"/>
        <v>\I:</v>
      </c>
      <c r="D279">
        <f>$J$39</f>
        <v>2046</v>
      </c>
      <c r="E279" t="s">
        <v>3</v>
      </c>
      <c r="F279" s="17" t="str">
        <f t="shared" si="10"/>
        <v>IRDFL</v>
      </c>
      <c r="G279" s="92">
        <f>BY_Demands_Drivers!$F$52*$K39</f>
        <v>0</v>
      </c>
      <c r="H279" s="92">
        <f>BY_Demands_Drivers!$G$52*$K39</f>
        <v>0</v>
      </c>
    </row>
    <row r="280" spans="3:8">
      <c r="C280" s="112" t="str">
        <f t="shared" si="11"/>
        <v>\I:</v>
      </c>
      <c r="D280">
        <f>$J$40</f>
        <v>2047</v>
      </c>
      <c r="E280" t="s">
        <v>3</v>
      </c>
      <c r="F280" s="17" t="str">
        <f t="shared" si="10"/>
        <v>IRDFL</v>
      </c>
      <c r="G280" s="92">
        <f>BY_Demands_Drivers!$F$52*$K40</f>
        <v>0</v>
      </c>
      <c r="H280" s="92">
        <f>BY_Demands_Drivers!$G$52*$K40</f>
        <v>0</v>
      </c>
    </row>
    <row r="281" spans="3:8">
      <c r="C281" s="112" t="str">
        <f t="shared" si="11"/>
        <v>\I:</v>
      </c>
      <c r="D281">
        <f>$J$41</f>
        <v>2048</v>
      </c>
      <c r="E281" t="s">
        <v>3</v>
      </c>
      <c r="F281" s="17" t="str">
        <f t="shared" si="10"/>
        <v>IRDFL</v>
      </c>
      <c r="G281" s="92">
        <f>BY_Demands_Drivers!$F$52*$K41</f>
        <v>0</v>
      </c>
      <c r="H281" s="92">
        <f>BY_Demands_Drivers!$G$52*$K41</f>
        <v>0</v>
      </c>
    </row>
    <row r="282" spans="3:8">
      <c r="C282" s="112" t="str">
        <f t="shared" si="11"/>
        <v>\I:</v>
      </c>
      <c r="D282">
        <f>$J$42</f>
        <v>2049</v>
      </c>
      <c r="E282" t="s">
        <v>3</v>
      </c>
      <c r="F282" s="17" t="str">
        <f t="shared" si="10"/>
        <v>IRDFL</v>
      </c>
      <c r="G282" s="92">
        <f>BY_Demands_Drivers!$F$52*$K42</f>
        <v>0</v>
      </c>
      <c r="H282" s="92">
        <f>BY_Demands_Drivers!$G$52*$K42</f>
        <v>0</v>
      </c>
    </row>
    <row r="283" spans="3:8">
      <c r="C283" s="112" t="str">
        <f t="shared" si="11"/>
        <v>\I:</v>
      </c>
      <c r="D283" s="16">
        <f>$J$43</f>
        <v>2050</v>
      </c>
      <c r="E283" s="16" t="s">
        <v>3</v>
      </c>
      <c r="F283" s="17" t="str">
        <f t="shared" si="10"/>
        <v>IRDFL</v>
      </c>
      <c r="G283" s="92">
        <f>BY_Demands_Drivers!$F$52*$K43</f>
        <v>0</v>
      </c>
      <c r="H283" s="92">
        <f>BY_Demands_Drivers!$G$52*$K43</f>
        <v>0</v>
      </c>
    </row>
    <row r="284" spans="3:8">
      <c r="C284" s="112" t="e">
        <f t="shared" si="11"/>
        <v>#REF!</v>
      </c>
      <c r="D284">
        <f>$J$4</f>
        <v>2011</v>
      </c>
      <c r="E284" t="s">
        <v>3</v>
      </c>
      <c r="F284" s="18" t="e">
        <f>BY_Demands_Drivers!#REF!</f>
        <v>#REF!</v>
      </c>
      <c r="G284" s="92" t="e">
        <f>BY_Demands_Drivers!#REF!*$K4</f>
        <v>#REF!</v>
      </c>
      <c r="H284" s="92" t="e">
        <f>BY_Demands_Drivers!#REF!*$K4</f>
        <v>#REF!</v>
      </c>
    </row>
    <row r="285" spans="3:8">
      <c r="C285" s="112" t="e">
        <f t="shared" si="11"/>
        <v>#REF!</v>
      </c>
      <c r="D285">
        <f>$J$5</f>
        <v>2012</v>
      </c>
      <c r="E285" t="s">
        <v>3</v>
      </c>
      <c r="F285" s="17" t="e">
        <f>$F$284</f>
        <v>#REF!</v>
      </c>
      <c r="G285" s="92" t="e">
        <f>BY_Demands_Drivers!#REF!*$K5</f>
        <v>#REF!</v>
      </c>
      <c r="H285" s="92" t="e">
        <f>BY_Demands_Drivers!#REF!*$K5</f>
        <v>#REF!</v>
      </c>
    </row>
    <row r="286" spans="3:8">
      <c r="C286" s="112" t="e">
        <f t="shared" si="11"/>
        <v>#REF!</v>
      </c>
      <c r="D286">
        <f>$J$6</f>
        <v>2013</v>
      </c>
      <c r="E286" t="s">
        <v>3</v>
      </c>
      <c r="F286" s="17" t="e">
        <f t="shared" ref="F286:F323" si="12">$F$284</f>
        <v>#REF!</v>
      </c>
      <c r="G286" s="92" t="e">
        <f>BY_Demands_Drivers!#REF!*$K6</f>
        <v>#REF!</v>
      </c>
      <c r="H286" s="92" t="e">
        <f>BY_Demands_Drivers!#REF!*$K6</f>
        <v>#REF!</v>
      </c>
    </row>
    <row r="287" spans="3:8">
      <c r="C287" s="112" t="e">
        <f t="shared" si="11"/>
        <v>#REF!</v>
      </c>
      <c r="D287">
        <f>$J$7</f>
        <v>2014</v>
      </c>
      <c r="E287" t="s">
        <v>3</v>
      </c>
      <c r="F287" s="17" t="e">
        <f t="shared" si="12"/>
        <v>#REF!</v>
      </c>
      <c r="G287" s="92" t="e">
        <f>BY_Demands_Drivers!#REF!*$K7</f>
        <v>#REF!</v>
      </c>
      <c r="H287" s="92" t="e">
        <f>BY_Demands_Drivers!#REF!*$K7</f>
        <v>#REF!</v>
      </c>
    </row>
    <row r="288" spans="3:8">
      <c r="C288" s="112" t="e">
        <f t="shared" si="11"/>
        <v>#REF!</v>
      </c>
      <c r="D288">
        <f>$J$8</f>
        <v>2015</v>
      </c>
      <c r="E288" t="s">
        <v>3</v>
      </c>
      <c r="F288" s="17" t="e">
        <f t="shared" si="12"/>
        <v>#REF!</v>
      </c>
      <c r="G288" s="92" t="e">
        <f>BY_Demands_Drivers!#REF!*$K8</f>
        <v>#REF!</v>
      </c>
      <c r="H288" s="92" t="e">
        <f>BY_Demands_Drivers!#REF!*$K8</f>
        <v>#REF!</v>
      </c>
    </row>
    <row r="289" spans="3:8">
      <c r="C289" s="112" t="e">
        <f t="shared" si="11"/>
        <v>#REF!</v>
      </c>
      <c r="D289">
        <f>$J$9</f>
        <v>2016</v>
      </c>
      <c r="E289" t="s">
        <v>3</v>
      </c>
      <c r="F289" s="17" t="e">
        <f t="shared" si="12"/>
        <v>#REF!</v>
      </c>
      <c r="G289" s="92" t="e">
        <f>BY_Demands_Drivers!#REF!*$K9</f>
        <v>#REF!</v>
      </c>
      <c r="H289" s="92" t="e">
        <f>BY_Demands_Drivers!#REF!*$K9</f>
        <v>#REF!</v>
      </c>
    </row>
    <row r="290" spans="3:8">
      <c r="C290" s="112" t="e">
        <f t="shared" si="11"/>
        <v>#REF!</v>
      </c>
      <c r="D290">
        <f>$J$10</f>
        <v>2017</v>
      </c>
      <c r="E290" t="s">
        <v>3</v>
      </c>
      <c r="F290" s="17" t="e">
        <f t="shared" si="12"/>
        <v>#REF!</v>
      </c>
      <c r="G290" s="92" t="e">
        <f>BY_Demands_Drivers!#REF!*$K10</f>
        <v>#REF!</v>
      </c>
      <c r="H290" s="92" t="e">
        <f>BY_Demands_Drivers!#REF!*$K10</f>
        <v>#REF!</v>
      </c>
    </row>
    <row r="291" spans="3:8">
      <c r="C291" s="112" t="e">
        <f t="shared" si="11"/>
        <v>#REF!</v>
      </c>
      <c r="D291">
        <f>$J$11</f>
        <v>2018</v>
      </c>
      <c r="E291" t="s">
        <v>3</v>
      </c>
      <c r="F291" s="17" t="e">
        <f t="shared" si="12"/>
        <v>#REF!</v>
      </c>
      <c r="G291" s="92" t="e">
        <f>BY_Demands_Drivers!#REF!*$K11</f>
        <v>#REF!</v>
      </c>
      <c r="H291" s="92" t="e">
        <f>BY_Demands_Drivers!#REF!*$K11</f>
        <v>#REF!</v>
      </c>
    </row>
    <row r="292" spans="3:8">
      <c r="C292" s="112" t="e">
        <f t="shared" si="11"/>
        <v>#REF!</v>
      </c>
      <c r="D292">
        <f>$J$12</f>
        <v>2019</v>
      </c>
      <c r="E292" t="s">
        <v>3</v>
      </c>
      <c r="F292" s="17" t="e">
        <f t="shared" si="12"/>
        <v>#REF!</v>
      </c>
      <c r="G292" s="92" t="e">
        <f>BY_Demands_Drivers!#REF!*$K12</f>
        <v>#REF!</v>
      </c>
      <c r="H292" s="92" t="e">
        <f>BY_Demands_Drivers!#REF!*$K12</f>
        <v>#REF!</v>
      </c>
    </row>
    <row r="293" spans="3:8">
      <c r="C293" s="112" t="e">
        <f t="shared" si="11"/>
        <v>#REF!</v>
      </c>
      <c r="D293">
        <f>$J$13</f>
        <v>2020</v>
      </c>
      <c r="E293" t="s">
        <v>3</v>
      </c>
      <c r="F293" s="17" t="e">
        <f t="shared" si="12"/>
        <v>#REF!</v>
      </c>
      <c r="G293" s="92" t="e">
        <f>BY_Demands_Drivers!#REF!*$K13</f>
        <v>#REF!</v>
      </c>
      <c r="H293" s="92" t="e">
        <f>BY_Demands_Drivers!#REF!*$K13</f>
        <v>#REF!</v>
      </c>
    </row>
    <row r="294" spans="3:8">
      <c r="C294" s="112" t="e">
        <f t="shared" si="11"/>
        <v>#REF!</v>
      </c>
      <c r="D294">
        <f>$J$14</f>
        <v>2021</v>
      </c>
      <c r="E294" t="s">
        <v>3</v>
      </c>
      <c r="F294" s="17" t="e">
        <f t="shared" si="12"/>
        <v>#REF!</v>
      </c>
      <c r="G294" s="92" t="e">
        <f>BY_Demands_Drivers!#REF!*$K14</f>
        <v>#REF!</v>
      </c>
      <c r="H294" s="92" t="e">
        <f>BY_Demands_Drivers!#REF!*$K14</f>
        <v>#REF!</v>
      </c>
    </row>
    <row r="295" spans="3:8">
      <c r="C295" s="112" t="e">
        <f t="shared" si="11"/>
        <v>#REF!</v>
      </c>
      <c r="D295">
        <f>$J$15</f>
        <v>2022</v>
      </c>
      <c r="E295" t="s">
        <v>3</v>
      </c>
      <c r="F295" s="17" t="e">
        <f t="shared" si="12"/>
        <v>#REF!</v>
      </c>
      <c r="G295" s="92" t="e">
        <f>BY_Demands_Drivers!#REF!*$K15</f>
        <v>#REF!</v>
      </c>
      <c r="H295" s="92" t="e">
        <f>BY_Demands_Drivers!#REF!*$K15</f>
        <v>#REF!</v>
      </c>
    </row>
    <row r="296" spans="3:8">
      <c r="C296" s="112" t="e">
        <f t="shared" si="11"/>
        <v>#REF!</v>
      </c>
      <c r="D296">
        <f>$J$16</f>
        <v>2023</v>
      </c>
      <c r="E296" t="s">
        <v>3</v>
      </c>
      <c r="F296" s="17" t="e">
        <f t="shared" si="12"/>
        <v>#REF!</v>
      </c>
      <c r="G296" s="92" t="e">
        <f>BY_Demands_Drivers!#REF!*$K16</f>
        <v>#REF!</v>
      </c>
      <c r="H296" s="92" t="e">
        <f>BY_Demands_Drivers!#REF!*$K16</f>
        <v>#REF!</v>
      </c>
    </row>
    <row r="297" spans="3:8">
      <c r="C297" s="112" t="e">
        <f t="shared" si="11"/>
        <v>#REF!</v>
      </c>
      <c r="D297">
        <f>$J$17</f>
        <v>2024</v>
      </c>
      <c r="E297" t="s">
        <v>3</v>
      </c>
      <c r="F297" s="17" t="e">
        <f t="shared" si="12"/>
        <v>#REF!</v>
      </c>
      <c r="G297" s="92" t="e">
        <f>BY_Demands_Drivers!#REF!*$K17</f>
        <v>#REF!</v>
      </c>
      <c r="H297" s="92" t="e">
        <f>BY_Demands_Drivers!#REF!*$K17</f>
        <v>#REF!</v>
      </c>
    </row>
    <row r="298" spans="3:8">
      <c r="C298" s="112" t="e">
        <f t="shared" si="11"/>
        <v>#REF!</v>
      </c>
      <c r="D298">
        <f>$J$18</f>
        <v>2025</v>
      </c>
      <c r="E298" t="s">
        <v>3</v>
      </c>
      <c r="F298" s="17" t="e">
        <f t="shared" si="12"/>
        <v>#REF!</v>
      </c>
      <c r="G298" s="92" t="e">
        <f>BY_Demands_Drivers!#REF!*$K18</f>
        <v>#REF!</v>
      </c>
      <c r="H298" s="92" t="e">
        <f>BY_Demands_Drivers!#REF!*$K18</f>
        <v>#REF!</v>
      </c>
    </row>
    <row r="299" spans="3:8">
      <c r="C299" s="112" t="e">
        <f t="shared" si="11"/>
        <v>#REF!</v>
      </c>
      <c r="D299">
        <f>$J$19</f>
        <v>2026</v>
      </c>
      <c r="E299" t="s">
        <v>3</v>
      </c>
      <c r="F299" s="17" t="e">
        <f t="shared" si="12"/>
        <v>#REF!</v>
      </c>
      <c r="G299" s="92" t="e">
        <f>BY_Demands_Drivers!#REF!*$K19</f>
        <v>#REF!</v>
      </c>
      <c r="H299" s="92" t="e">
        <f>BY_Demands_Drivers!#REF!*$K19</f>
        <v>#REF!</v>
      </c>
    </row>
    <row r="300" spans="3:8">
      <c r="C300" s="112" t="e">
        <f t="shared" si="11"/>
        <v>#REF!</v>
      </c>
      <c r="D300">
        <f>$J$20</f>
        <v>2027</v>
      </c>
      <c r="E300" t="s">
        <v>3</v>
      </c>
      <c r="F300" s="17" t="e">
        <f t="shared" si="12"/>
        <v>#REF!</v>
      </c>
      <c r="G300" s="92" t="e">
        <f>BY_Demands_Drivers!#REF!*$K20</f>
        <v>#REF!</v>
      </c>
      <c r="H300" s="92" t="e">
        <f>BY_Demands_Drivers!#REF!*$K20</f>
        <v>#REF!</v>
      </c>
    </row>
    <row r="301" spans="3:8">
      <c r="C301" s="112" t="e">
        <f t="shared" si="11"/>
        <v>#REF!</v>
      </c>
      <c r="D301">
        <f>$J$21</f>
        <v>2028</v>
      </c>
      <c r="E301" t="s">
        <v>3</v>
      </c>
      <c r="F301" s="17" t="e">
        <f t="shared" si="12"/>
        <v>#REF!</v>
      </c>
      <c r="G301" s="92" t="e">
        <f>BY_Demands_Drivers!#REF!*$K21</f>
        <v>#REF!</v>
      </c>
      <c r="H301" s="92" t="e">
        <f>BY_Demands_Drivers!#REF!*$K21</f>
        <v>#REF!</v>
      </c>
    </row>
    <row r="302" spans="3:8">
      <c r="C302" s="112" t="e">
        <f t="shared" si="11"/>
        <v>#REF!</v>
      </c>
      <c r="D302">
        <f>$J$22</f>
        <v>2029</v>
      </c>
      <c r="E302" t="s">
        <v>3</v>
      </c>
      <c r="F302" s="17" t="e">
        <f t="shared" si="12"/>
        <v>#REF!</v>
      </c>
      <c r="G302" s="92" t="e">
        <f>BY_Demands_Drivers!#REF!*$K22</f>
        <v>#REF!</v>
      </c>
      <c r="H302" s="92" t="e">
        <f>BY_Demands_Drivers!#REF!*$K22</f>
        <v>#REF!</v>
      </c>
    </row>
    <row r="303" spans="3:8">
      <c r="C303" s="112" t="e">
        <f t="shared" si="11"/>
        <v>#REF!</v>
      </c>
      <c r="D303">
        <f>$J$23</f>
        <v>2030</v>
      </c>
      <c r="E303" t="s">
        <v>3</v>
      </c>
      <c r="F303" s="17" t="e">
        <f t="shared" si="12"/>
        <v>#REF!</v>
      </c>
      <c r="G303" s="92" t="e">
        <f>BY_Demands_Drivers!#REF!*$K23</f>
        <v>#REF!</v>
      </c>
      <c r="H303" s="92" t="e">
        <f>BY_Demands_Drivers!#REF!*$K23</f>
        <v>#REF!</v>
      </c>
    </row>
    <row r="304" spans="3:8">
      <c r="C304" s="112" t="e">
        <f t="shared" si="11"/>
        <v>#REF!</v>
      </c>
      <c r="D304">
        <f>$J$24</f>
        <v>2031</v>
      </c>
      <c r="E304" t="s">
        <v>3</v>
      </c>
      <c r="F304" s="17" t="e">
        <f t="shared" si="12"/>
        <v>#REF!</v>
      </c>
      <c r="G304" s="92" t="e">
        <f>BY_Demands_Drivers!#REF!*$K24</f>
        <v>#REF!</v>
      </c>
      <c r="H304" s="92" t="e">
        <f>BY_Demands_Drivers!#REF!*$K24</f>
        <v>#REF!</v>
      </c>
    </row>
    <row r="305" spans="3:8">
      <c r="C305" s="112" t="e">
        <f t="shared" si="11"/>
        <v>#REF!</v>
      </c>
      <c r="D305">
        <f>$J$25</f>
        <v>2032</v>
      </c>
      <c r="E305" t="s">
        <v>3</v>
      </c>
      <c r="F305" s="17" t="e">
        <f t="shared" si="12"/>
        <v>#REF!</v>
      </c>
      <c r="G305" s="92" t="e">
        <f>BY_Demands_Drivers!#REF!*$K25</f>
        <v>#REF!</v>
      </c>
      <c r="H305" s="92" t="e">
        <f>BY_Demands_Drivers!#REF!*$K25</f>
        <v>#REF!</v>
      </c>
    </row>
    <row r="306" spans="3:8">
      <c r="C306" s="112" t="e">
        <f t="shared" si="11"/>
        <v>#REF!</v>
      </c>
      <c r="D306">
        <f>$J$26</f>
        <v>2033</v>
      </c>
      <c r="E306" t="s">
        <v>3</v>
      </c>
      <c r="F306" s="17" t="e">
        <f t="shared" si="12"/>
        <v>#REF!</v>
      </c>
      <c r="G306" s="92" t="e">
        <f>BY_Demands_Drivers!#REF!*$K26</f>
        <v>#REF!</v>
      </c>
      <c r="H306" s="92" t="e">
        <f>BY_Demands_Drivers!#REF!*$K26</f>
        <v>#REF!</v>
      </c>
    </row>
    <row r="307" spans="3:8">
      <c r="C307" s="112" t="e">
        <f t="shared" si="11"/>
        <v>#REF!</v>
      </c>
      <c r="D307">
        <f>$J$27</f>
        <v>2034</v>
      </c>
      <c r="E307" t="s">
        <v>3</v>
      </c>
      <c r="F307" s="17" t="e">
        <f t="shared" si="12"/>
        <v>#REF!</v>
      </c>
      <c r="G307" s="92" t="e">
        <f>BY_Demands_Drivers!#REF!*$K27</f>
        <v>#REF!</v>
      </c>
      <c r="H307" s="92" t="e">
        <f>BY_Demands_Drivers!#REF!*$K27</f>
        <v>#REF!</v>
      </c>
    </row>
    <row r="308" spans="3:8">
      <c r="C308" s="112" t="e">
        <f t="shared" si="11"/>
        <v>#REF!</v>
      </c>
      <c r="D308">
        <f>$J$28</f>
        <v>2035</v>
      </c>
      <c r="E308" t="s">
        <v>3</v>
      </c>
      <c r="F308" s="17" t="e">
        <f t="shared" si="12"/>
        <v>#REF!</v>
      </c>
      <c r="G308" s="92" t="e">
        <f>BY_Demands_Drivers!#REF!*$K28</f>
        <v>#REF!</v>
      </c>
      <c r="H308" s="92" t="e">
        <f>BY_Demands_Drivers!#REF!*$K28</f>
        <v>#REF!</v>
      </c>
    </row>
    <row r="309" spans="3:8">
      <c r="C309" s="112" t="e">
        <f t="shared" si="11"/>
        <v>#REF!</v>
      </c>
      <c r="D309">
        <f>$J$29</f>
        <v>2036</v>
      </c>
      <c r="E309" t="s">
        <v>3</v>
      </c>
      <c r="F309" s="17" t="e">
        <f t="shared" si="12"/>
        <v>#REF!</v>
      </c>
      <c r="G309" s="92" t="e">
        <f>BY_Demands_Drivers!#REF!*$K29</f>
        <v>#REF!</v>
      </c>
      <c r="H309" s="92" t="e">
        <f>BY_Demands_Drivers!#REF!*$K29</f>
        <v>#REF!</v>
      </c>
    </row>
    <row r="310" spans="3:8">
      <c r="C310" s="112" t="e">
        <f t="shared" si="11"/>
        <v>#REF!</v>
      </c>
      <c r="D310">
        <f>$J$30</f>
        <v>2037</v>
      </c>
      <c r="E310" t="s">
        <v>3</v>
      </c>
      <c r="F310" s="17" t="e">
        <f t="shared" si="12"/>
        <v>#REF!</v>
      </c>
      <c r="G310" s="92" t="e">
        <f>BY_Demands_Drivers!#REF!*$K30</f>
        <v>#REF!</v>
      </c>
      <c r="H310" s="92" t="e">
        <f>BY_Demands_Drivers!#REF!*$K30</f>
        <v>#REF!</v>
      </c>
    </row>
    <row r="311" spans="3:8">
      <c r="C311" s="112" t="e">
        <f t="shared" si="11"/>
        <v>#REF!</v>
      </c>
      <c r="D311">
        <f>$J$31</f>
        <v>2038</v>
      </c>
      <c r="E311" t="s">
        <v>3</v>
      </c>
      <c r="F311" s="17" t="e">
        <f t="shared" si="12"/>
        <v>#REF!</v>
      </c>
      <c r="G311" s="92" t="e">
        <f>BY_Demands_Drivers!#REF!*$K31</f>
        <v>#REF!</v>
      </c>
      <c r="H311" s="92" t="e">
        <f>BY_Demands_Drivers!#REF!*$K31</f>
        <v>#REF!</v>
      </c>
    </row>
    <row r="312" spans="3:8">
      <c r="C312" s="112" t="e">
        <f t="shared" si="11"/>
        <v>#REF!</v>
      </c>
      <c r="D312">
        <f>$J$32</f>
        <v>2039</v>
      </c>
      <c r="E312" t="s">
        <v>3</v>
      </c>
      <c r="F312" s="17" t="e">
        <f t="shared" si="12"/>
        <v>#REF!</v>
      </c>
      <c r="G312" s="92" t="e">
        <f>BY_Demands_Drivers!#REF!*$K32</f>
        <v>#REF!</v>
      </c>
      <c r="H312" s="92" t="e">
        <f>BY_Demands_Drivers!#REF!*$K32</f>
        <v>#REF!</v>
      </c>
    </row>
    <row r="313" spans="3:8">
      <c r="C313" s="112" t="e">
        <f t="shared" si="11"/>
        <v>#REF!</v>
      </c>
      <c r="D313">
        <f>$J$33</f>
        <v>2040</v>
      </c>
      <c r="E313" t="s">
        <v>3</v>
      </c>
      <c r="F313" s="17" t="e">
        <f t="shared" si="12"/>
        <v>#REF!</v>
      </c>
      <c r="G313" s="92" t="e">
        <f>BY_Demands_Drivers!#REF!*$K33</f>
        <v>#REF!</v>
      </c>
      <c r="H313" s="92" t="e">
        <f>BY_Demands_Drivers!#REF!*$K33</f>
        <v>#REF!</v>
      </c>
    </row>
    <row r="314" spans="3:8">
      <c r="C314" s="112" t="e">
        <f t="shared" si="11"/>
        <v>#REF!</v>
      </c>
      <c r="D314">
        <f>$J$34</f>
        <v>2041</v>
      </c>
      <c r="E314" t="s">
        <v>3</v>
      </c>
      <c r="F314" s="17" t="e">
        <f t="shared" si="12"/>
        <v>#REF!</v>
      </c>
      <c r="G314" s="92" t="e">
        <f>BY_Demands_Drivers!#REF!*$K34</f>
        <v>#REF!</v>
      </c>
      <c r="H314" s="92" t="e">
        <f>BY_Demands_Drivers!#REF!*$K34</f>
        <v>#REF!</v>
      </c>
    </row>
    <row r="315" spans="3:8">
      <c r="C315" s="112" t="e">
        <f t="shared" si="11"/>
        <v>#REF!</v>
      </c>
      <c r="D315">
        <f>$J$35</f>
        <v>2042</v>
      </c>
      <c r="E315" t="s">
        <v>3</v>
      </c>
      <c r="F315" s="17" t="e">
        <f t="shared" si="12"/>
        <v>#REF!</v>
      </c>
      <c r="G315" s="92" t="e">
        <f>BY_Demands_Drivers!#REF!*$K35</f>
        <v>#REF!</v>
      </c>
      <c r="H315" s="92" t="e">
        <f>BY_Demands_Drivers!#REF!*$K35</f>
        <v>#REF!</v>
      </c>
    </row>
    <row r="316" spans="3:8">
      <c r="C316" s="112" t="e">
        <f t="shared" si="11"/>
        <v>#REF!</v>
      </c>
      <c r="D316">
        <f>$J$36</f>
        <v>2043</v>
      </c>
      <c r="E316" t="s">
        <v>3</v>
      </c>
      <c r="F316" s="17" t="e">
        <f t="shared" si="12"/>
        <v>#REF!</v>
      </c>
      <c r="G316" s="92" t="e">
        <f>BY_Demands_Drivers!#REF!*$K36</f>
        <v>#REF!</v>
      </c>
      <c r="H316" s="92" t="e">
        <f>BY_Demands_Drivers!#REF!*$K36</f>
        <v>#REF!</v>
      </c>
    </row>
    <row r="317" spans="3:8">
      <c r="C317" s="112" t="e">
        <f t="shared" si="11"/>
        <v>#REF!</v>
      </c>
      <c r="D317">
        <f>$J$37</f>
        <v>2044</v>
      </c>
      <c r="E317" t="s">
        <v>3</v>
      </c>
      <c r="F317" s="17" t="e">
        <f t="shared" si="12"/>
        <v>#REF!</v>
      </c>
      <c r="G317" s="92" t="e">
        <f>BY_Demands_Drivers!#REF!*$K37</f>
        <v>#REF!</v>
      </c>
      <c r="H317" s="92" t="e">
        <f>BY_Demands_Drivers!#REF!*$K37</f>
        <v>#REF!</v>
      </c>
    </row>
    <row r="318" spans="3:8">
      <c r="C318" s="112" t="e">
        <f t="shared" si="11"/>
        <v>#REF!</v>
      </c>
      <c r="D318">
        <f>$J$38</f>
        <v>2045</v>
      </c>
      <c r="E318" t="s">
        <v>3</v>
      </c>
      <c r="F318" s="17" t="e">
        <f t="shared" si="12"/>
        <v>#REF!</v>
      </c>
      <c r="G318" s="92" t="e">
        <f>BY_Demands_Drivers!#REF!*$K38</f>
        <v>#REF!</v>
      </c>
      <c r="H318" s="92" t="e">
        <f>BY_Demands_Drivers!#REF!*$K38</f>
        <v>#REF!</v>
      </c>
    </row>
    <row r="319" spans="3:8">
      <c r="C319" s="112" t="e">
        <f t="shared" si="11"/>
        <v>#REF!</v>
      </c>
      <c r="D319">
        <f>$J$39</f>
        <v>2046</v>
      </c>
      <c r="E319" t="s">
        <v>3</v>
      </c>
      <c r="F319" s="17" t="e">
        <f t="shared" si="12"/>
        <v>#REF!</v>
      </c>
      <c r="G319" s="92" t="e">
        <f>BY_Demands_Drivers!#REF!*$K39</f>
        <v>#REF!</v>
      </c>
      <c r="H319" s="92" t="e">
        <f>BY_Demands_Drivers!#REF!*$K39</f>
        <v>#REF!</v>
      </c>
    </row>
    <row r="320" spans="3:8">
      <c r="C320" s="112" t="e">
        <f t="shared" si="11"/>
        <v>#REF!</v>
      </c>
      <c r="D320">
        <f>$J$40</f>
        <v>2047</v>
      </c>
      <c r="E320" t="s">
        <v>3</v>
      </c>
      <c r="F320" s="17" t="e">
        <f t="shared" si="12"/>
        <v>#REF!</v>
      </c>
      <c r="G320" s="92" t="e">
        <f>BY_Demands_Drivers!#REF!*$K40</f>
        <v>#REF!</v>
      </c>
      <c r="H320" s="92" t="e">
        <f>BY_Demands_Drivers!#REF!*$K40</f>
        <v>#REF!</v>
      </c>
    </row>
    <row r="321" spans="3:8">
      <c r="C321" s="112" t="e">
        <f t="shared" si="11"/>
        <v>#REF!</v>
      </c>
      <c r="D321">
        <f>$J$41</f>
        <v>2048</v>
      </c>
      <c r="E321" t="s">
        <v>3</v>
      </c>
      <c r="F321" s="17" t="e">
        <f t="shared" si="12"/>
        <v>#REF!</v>
      </c>
      <c r="G321" s="92" t="e">
        <f>BY_Demands_Drivers!#REF!*$K41</f>
        <v>#REF!</v>
      </c>
      <c r="H321" s="92" t="e">
        <f>BY_Demands_Drivers!#REF!*$K41</f>
        <v>#REF!</v>
      </c>
    </row>
    <row r="322" spans="3:8">
      <c r="C322" s="112" t="e">
        <f t="shared" si="11"/>
        <v>#REF!</v>
      </c>
      <c r="D322">
        <f>$J$42</f>
        <v>2049</v>
      </c>
      <c r="E322" t="s">
        <v>3</v>
      </c>
      <c r="F322" s="17" t="e">
        <f t="shared" si="12"/>
        <v>#REF!</v>
      </c>
      <c r="G322" s="92" t="e">
        <f>BY_Demands_Drivers!#REF!*$K42</f>
        <v>#REF!</v>
      </c>
      <c r="H322" s="92" t="e">
        <f>BY_Demands_Drivers!#REF!*$K42</f>
        <v>#REF!</v>
      </c>
    </row>
    <row r="323" spans="3:8">
      <c r="C323" s="112" t="e">
        <f t="shared" si="11"/>
        <v>#REF!</v>
      </c>
      <c r="D323" s="16">
        <f>$J$43</f>
        <v>2050</v>
      </c>
      <c r="E323" s="16" t="s">
        <v>3</v>
      </c>
      <c r="F323" s="16" t="e">
        <f t="shared" si="12"/>
        <v>#REF!</v>
      </c>
      <c r="G323" s="92" t="e">
        <f>BY_Demands_Drivers!#REF!*$K43</f>
        <v>#REF!</v>
      </c>
      <c r="H323" s="92" t="e">
        <f>BY_Demands_Drivers!#REF!*$K43</f>
        <v>#REF!</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C2:Z323"/>
  <sheetViews>
    <sheetView topLeftCell="C1" zoomScale="85" zoomScaleNormal="85" workbookViewId="0">
      <selection activeCell="K4" sqref="K4"/>
    </sheetView>
  </sheetViews>
  <sheetFormatPr defaultRowHeight="14.4"/>
  <cols>
    <col min="1" max="1" width="4.109375" customWidth="1"/>
  </cols>
  <sheetData>
    <row r="2" spans="3:26">
      <c r="C2" s="1" t="s">
        <v>19</v>
      </c>
      <c r="E2" s="2"/>
      <c r="Q2" s="168" t="s">
        <v>257</v>
      </c>
      <c r="R2" s="168" t="s">
        <v>313</v>
      </c>
      <c r="S2" s="168" t="s">
        <v>259</v>
      </c>
      <c r="T2" s="168" t="s">
        <v>313</v>
      </c>
      <c r="U2" s="168" t="s">
        <v>262</v>
      </c>
      <c r="V2" s="168" t="s">
        <v>313</v>
      </c>
      <c r="W2" s="168" t="s">
        <v>314</v>
      </c>
      <c r="X2" s="168" t="s">
        <v>313</v>
      </c>
      <c r="Y2" s="168" t="s">
        <v>315</v>
      </c>
      <c r="Z2" s="168" t="s">
        <v>313</v>
      </c>
    </row>
    <row r="3" spans="3:26" ht="15" thickBot="1">
      <c r="C3" s="3" t="s">
        <v>2</v>
      </c>
      <c r="D3" s="3" t="s">
        <v>0</v>
      </c>
      <c r="E3" s="15" t="s">
        <v>4</v>
      </c>
      <c r="F3" s="15" t="s">
        <v>1</v>
      </c>
      <c r="G3" s="4" t="s">
        <v>239</v>
      </c>
      <c r="H3" s="4" t="s">
        <v>240</v>
      </c>
      <c r="K3" s="11" t="s">
        <v>18</v>
      </c>
      <c r="O3" s="160" t="s">
        <v>312</v>
      </c>
      <c r="P3" s="160" t="s">
        <v>247</v>
      </c>
      <c r="Q3" s="161">
        <v>27010.102999999999</v>
      </c>
      <c r="R3" s="162" t="s">
        <v>313</v>
      </c>
      <c r="S3" s="161">
        <v>27676.298999999999</v>
      </c>
      <c r="T3" s="162" t="s">
        <v>313</v>
      </c>
      <c r="U3" s="161">
        <v>27680.503000000001</v>
      </c>
      <c r="V3" s="162" t="s">
        <v>313</v>
      </c>
      <c r="W3" s="161">
        <v>29612.967000000001</v>
      </c>
      <c r="X3" s="162" t="s">
        <v>313</v>
      </c>
      <c r="Y3" s="161">
        <v>29758.526999999998</v>
      </c>
    </row>
    <row r="4" spans="3:26" ht="15.75" customHeight="1">
      <c r="C4" s="112" t="str">
        <f t="shared" ref="C4:C67" si="0">IF(SUM(G4:H4)&gt;0,"Demand","\I:")</f>
        <v>Demand</v>
      </c>
      <c r="D4">
        <f>$J$4</f>
        <v>2011</v>
      </c>
      <c r="E4" t="s">
        <v>3</v>
      </c>
      <c r="F4" t="str">
        <f>BY_Demands_Drivers!$H$53</f>
        <v>ISDMT</v>
      </c>
      <c r="G4" s="19">
        <f>BY_Demands_Drivers!$F$53*$K4</f>
        <v>2.2697834653380702</v>
      </c>
      <c r="H4" s="19">
        <f>BY_Demands_Drivers!$G$53*$K4</f>
        <v>0.6852965775194112</v>
      </c>
      <c r="J4" s="11">
        <f>BY_Demands_Drivers!V4</f>
        <v>2011</v>
      </c>
      <c r="K4" s="19">
        <f>(K5-1)/2+1</f>
        <v>1.0123323483809004</v>
      </c>
      <c r="M4" s="92">
        <f>BY_Demands_Drivers!X12</f>
        <v>0</v>
      </c>
      <c r="S4">
        <f>S3/$Q$3</f>
        <v>1.0246646967618005</v>
      </c>
      <c r="U4" s="88">
        <f>U3/$Q$3</f>
        <v>1.0248203422252777</v>
      </c>
      <c r="W4" s="88">
        <f>W3/$Q$3</f>
        <v>1.096366311524247</v>
      </c>
      <c r="Y4" s="88">
        <f>Y3/$Q$3</f>
        <v>1.1017554061160004</v>
      </c>
    </row>
    <row r="5" spans="3:26" ht="15.75" customHeight="1">
      <c r="C5" s="112" t="str">
        <f t="shared" si="0"/>
        <v>Demand</v>
      </c>
      <c r="D5">
        <f>$J$5</f>
        <v>2012</v>
      </c>
      <c r="E5" t="s">
        <v>3</v>
      </c>
      <c r="F5" t="str">
        <f>$F$4</f>
        <v>ISDMT</v>
      </c>
      <c r="G5" s="92">
        <f>BY_Demands_Drivers!$F$53*$K5</f>
        <v>2.2974342269565495</v>
      </c>
      <c r="H5" s="92">
        <f>BY_Demands_Drivers!$G$53*$K5</f>
        <v>0.69364493875841016</v>
      </c>
      <c r="J5" s="11">
        <f>BY_Demands_Drivers!W4</f>
        <v>2012</v>
      </c>
      <c r="K5" s="19">
        <f>S4</f>
        <v>1.0246646967618005</v>
      </c>
      <c r="M5" s="92">
        <f>BY_Demands_Drivers!Y12</f>
        <v>0</v>
      </c>
      <c r="O5" s="163" t="s">
        <v>317</v>
      </c>
      <c r="P5" s="164"/>
    </row>
    <row r="6" spans="3:26" ht="15.75" customHeight="1">
      <c r="C6" s="112" t="str">
        <f t="shared" si="0"/>
        <v>Demand</v>
      </c>
      <c r="D6">
        <f>$J$6</f>
        <v>2013</v>
      </c>
      <c r="E6" t="s">
        <v>3</v>
      </c>
      <c r="F6" t="str">
        <f t="shared" ref="F6:F43" si="1">$F$4</f>
        <v>ISDMT</v>
      </c>
      <c r="G6" s="92">
        <f>BY_Demands_Drivers!$F$53*$K6</f>
        <v>2.2974342269565495</v>
      </c>
      <c r="H6" s="92">
        <f>BY_Demands_Drivers!$G$53*$K6</f>
        <v>0.69364493875841016</v>
      </c>
      <c r="J6" s="11">
        <f>BY_Demands_Drivers!X4</f>
        <v>2013</v>
      </c>
      <c r="K6" s="19">
        <f>K5</f>
        <v>1.0246646967618005</v>
      </c>
      <c r="M6" s="92">
        <f>BY_Demands_Drivers!Y13</f>
        <v>0</v>
      </c>
      <c r="O6" s="163" t="s">
        <v>318</v>
      </c>
      <c r="P6" s="165" t="s">
        <v>319</v>
      </c>
    </row>
    <row r="7" spans="3:26" ht="15.75" customHeight="1">
      <c r="C7" s="112" t="str">
        <f t="shared" si="0"/>
        <v>Demand</v>
      </c>
      <c r="D7">
        <f>$J$7</f>
        <v>2014</v>
      </c>
      <c r="E7" t="s">
        <v>3</v>
      </c>
      <c r="F7" t="str">
        <f t="shared" si="1"/>
        <v>ISDMT</v>
      </c>
      <c r="G7" s="92">
        <f>BY_Demands_Drivers!$F$53*$K7</f>
        <v>2.2977832047403974</v>
      </c>
      <c r="H7" s="92">
        <f>BY_Demands_Drivers!$G$53*$K7</f>
        <v>0.69375030267728321</v>
      </c>
      <c r="J7" s="11">
        <f>BY_Demands_Drivers!Y4</f>
        <v>2014</v>
      </c>
      <c r="K7" s="19">
        <f>K8</f>
        <v>1.0248203422252777</v>
      </c>
      <c r="M7" s="92">
        <f>BY_Demands_Drivers!Y14</f>
        <v>0</v>
      </c>
      <c r="O7" s="163" t="s">
        <v>320</v>
      </c>
      <c r="P7" s="163" t="s">
        <v>321</v>
      </c>
    </row>
    <row r="8" spans="3:26" ht="15.75" customHeight="1">
      <c r="C8" s="112" t="str">
        <f t="shared" si="0"/>
        <v>Demand</v>
      </c>
      <c r="D8">
        <f>$J$8</f>
        <v>2015</v>
      </c>
      <c r="E8" t="s">
        <v>3</v>
      </c>
      <c r="F8" t="str">
        <f t="shared" si="1"/>
        <v>ISDMT</v>
      </c>
      <c r="G8" s="92">
        <f>BY_Demands_Drivers!$F$53*$K8</f>
        <v>2.2977832047403974</v>
      </c>
      <c r="H8" s="92">
        <f>BY_Demands_Drivers!$G$53*$K8</f>
        <v>0.69375030267728321</v>
      </c>
      <c r="J8" s="11">
        <f>BY_Demands_Drivers!Z4</f>
        <v>2015</v>
      </c>
      <c r="K8" s="166">
        <f>U4</f>
        <v>1.0248203422252777</v>
      </c>
      <c r="M8" s="92">
        <f>BY_Demands_Drivers!Z12</f>
        <v>1.0767820904769649</v>
      </c>
    </row>
    <row r="9" spans="3:26" ht="15.75" customHeight="1">
      <c r="C9" s="112" t="str">
        <f t="shared" si="0"/>
        <v>Demand</v>
      </c>
      <c r="D9">
        <f>$J$9</f>
        <v>2016</v>
      </c>
      <c r="E9" t="s">
        <v>3</v>
      </c>
      <c r="F9" t="str">
        <f t="shared" si="1"/>
        <v>ISDMT</v>
      </c>
      <c r="G9" s="92">
        <f>BY_Demands_Drivers!$F$53*$K9</f>
        <v>2.365047185851985</v>
      </c>
      <c r="H9" s="92">
        <f>BY_Demands_Drivers!$G$53*$K9</f>
        <v>0.71405874916569556</v>
      </c>
      <c r="J9" s="11">
        <f>BY_Demands_Drivers!AA4</f>
        <v>2016</v>
      </c>
      <c r="K9" s="166">
        <f>K8+0.03</f>
        <v>1.0548203422252778</v>
      </c>
      <c r="M9" s="92">
        <f>BY_Demands_Drivers!AA12</f>
        <v>1.132247997086127</v>
      </c>
    </row>
    <row r="10" spans="3:26" ht="15.75" customHeight="1">
      <c r="C10" s="112" t="str">
        <f t="shared" si="0"/>
        <v>Demand</v>
      </c>
      <c r="D10">
        <f>$J$10</f>
        <v>2017</v>
      </c>
      <c r="E10" t="s">
        <v>3</v>
      </c>
      <c r="F10" t="str">
        <f t="shared" si="1"/>
        <v>ISDMT</v>
      </c>
      <c r="G10" s="92">
        <f>BY_Demands_Drivers!$F$53*$K10</f>
        <v>2.4323111669635731</v>
      </c>
      <c r="H10" s="92">
        <f>BY_Demands_Drivers!$G$53*$K10</f>
        <v>0.73436719565410791</v>
      </c>
      <c r="J10" s="11">
        <f>BY_Demands_Drivers!AB4</f>
        <v>2017</v>
      </c>
      <c r="K10" s="166">
        <f>K9+0.03</f>
        <v>1.0848203422252778</v>
      </c>
      <c r="M10" s="166">
        <f>BY_Demands_Drivers!AB12</f>
        <v>1.1877139036952888</v>
      </c>
    </row>
    <row r="11" spans="3:26" ht="15.75" customHeight="1">
      <c r="C11" s="112" t="str">
        <f t="shared" si="0"/>
        <v>Demand</v>
      </c>
      <c r="D11">
        <f>$J$11</f>
        <v>2018</v>
      </c>
      <c r="E11" t="s">
        <v>3</v>
      </c>
      <c r="F11" t="str">
        <f t="shared" si="1"/>
        <v>ISDMT</v>
      </c>
      <c r="G11" s="92">
        <f>BY_Demands_Drivers!$F$53*$K11</f>
        <v>2.4581987623249342</v>
      </c>
      <c r="H11" s="92">
        <f>BY_Demands_Drivers!$G$53*$K11</f>
        <v>0.7421832189762736</v>
      </c>
      <c r="J11" s="11">
        <f>BY_Demands_Drivers!AC4</f>
        <v>2018</v>
      </c>
      <c r="K11" s="166">
        <f>W4</f>
        <v>1.096366311524247</v>
      </c>
      <c r="M11" s="166">
        <f>BY_Demands_Drivers!AC12</f>
        <v>1.2431798103044509</v>
      </c>
    </row>
    <row r="12" spans="3:26" ht="15.75" customHeight="1">
      <c r="C12" s="112" t="str">
        <f t="shared" si="0"/>
        <v>Demand</v>
      </c>
      <c r="D12">
        <f>$J$12</f>
        <v>2019</v>
      </c>
      <c r="E12" t="s">
        <v>3</v>
      </c>
      <c r="F12" t="str">
        <f t="shared" si="1"/>
        <v>ISDMT</v>
      </c>
      <c r="G12" s="92">
        <f>BY_Demands_Drivers!$F$53*$K12</f>
        <v>2.4702818275525429</v>
      </c>
      <c r="H12" s="92">
        <f>BY_Demands_Drivers!$G$53*$K12</f>
        <v>0.74583135694752745</v>
      </c>
      <c r="J12" s="11">
        <f>BY_Demands_Drivers!AD4</f>
        <v>2019</v>
      </c>
      <c r="K12" s="166">
        <f>Y4</f>
        <v>1.1017554061160004</v>
      </c>
      <c r="M12" s="166">
        <f>BY_Demands_Drivers!AD12</f>
        <v>1.2986457169136127</v>
      </c>
    </row>
    <row r="13" spans="3:26" ht="15.75" customHeight="1">
      <c r="C13" s="112" t="str">
        <f t="shared" si="0"/>
        <v>Demand</v>
      </c>
      <c r="D13">
        <f>$J$13</f>
        <v>2020</v>
      </c>
      <c r="E13" t="s">
        <v>3</v>
      </c>
      <c r="F13" t="str">
        <f t="shared" si="1"/>
        <v>ISDMT</v>
      </c>
      <c r="G13" s="92">
        <f>BY_Demands_Drivers!$F$53*$K13</f>
        <v>2.5757889873274009</v>
      </c>
      <c r="H13" s="92">
        <f>BY_Demands_Drivers!$G$53*$K13</f>
        <v>0.77768624381301743</v>
      </c>
      <c r="J13" s="11">
        <f>BY_Demands_Drivers!AE4</f>
        <v>2020</v>
      </c>
      <c r="K13" s="19">
        <f>M13/$M$12*$K$12</f>
        <v>1.1488120141391682</v>
      </c>
      <c r="M13" s="166">
        <f>BY_Demands_Drivers!AE12</f>
        <v>1.3541116235227748</v>
      </c>
    </row>
    <row r="14" spans="3:26" ht="15.75" customHeight="1">
      <c r="C14" s="112" t="str">
        <f t="shared" si="0"/>
        <v>Demand</v>
      </c>
      <c r="D14">
        <f>$J$14</f>
        <v>2021</v>
      </c>
      <c r="E14" t="s">
        <v>3</v>
      </c>
      <c r="F14" t="str">
        <f t="shared" si="1"/>
        <v>ISDMT</v>
      </c>
      <c r="G14" s="92">
        <f>BY_Demands_Drivers!$F$53*$K14</f>
        <v>2.6251214210042053</v>
      </c>
      <c r="H14" s="92">
        <f>BY_Demands_Drivers!$G$53*$K14</f>
        <v>0.79258076942556599</v>
      </c>
      <c r="J14" s="11">
        <f>BY_Demands_Drivers!AF4</f>
        <v>2021</v>
      </c>
      <c r="K14" s="92">
        <f t="shared" ref="K14:K43" si="2">M14/$M$12*$K$12</f>
        <v>1.1708144734918033</v>
      </c>
      <c r="M14" s="166">
        <f>BY_Demands_Drivers!AF12</f>
        <v>1.3800460545600544</v>
      </c>
    </row>
    <row r="15" spans="3:26" ht="15.75" customHeight="1">
      <c r="C15" s="112" t="str">
        <f t="shared" si="0"/>
        <v>Demand</v>
      </c>
      <c r="D15">
        <f>$J$15</f>
        <v>2022</v>
      </c>
      <c r="E15" t="s">
        <v>3</v>
      </c>
      <c r="F15" t="str">
        <f t="shared" si="1"/>
        <v>ISDMT</v>
      </c>
      <c r="G15" s="92">
        <f>BY_Demands_Drivers!$F$53*$K15</f>
        <v>2.6744538546810088</v>
      </c>
      <c r="H15" s="92">
        <f>BY_Demands_Drivers!$G$53*$K15</f>
        <v>0.80747529503811444</v>
      </c>
      <c r="J15" s="11">
        <f>BY_Demands_Drivers!AG4</f>
        <v>2022</v>
      </c>
      <c r="K15" s="92">
        <f t="shared" si="2"/>
        <v>1.1928169328444382</v>
      </c>
      <c r="M15" s="92">
        <f>BY_Demands_Drivers!AG12</f>
        <v>1.4059804855973339</v>
      </c>
    </row>
    <row r="16" spans="3:26" ht="15.75" customHeight="1">
      <c r="C16" s="112" t="str">
        <f t="shared" si="0"/>
        <v>Demand</v>
      </c>
      <c r="D16">
        <f>$J$16</f>
        <v>2023</v>
      </c>
      <c r="E16" t="s">
        <v>3</v>
      </c>
      <c r="F16" t="str">
        <f t="shared" si="1"/>
        <v>ISDMT</v>
      </c>
      <c r="G16" s="92">
        <f>BY_Demands_Drivers!$F$53*$K16</f>
        <v>2.7237862883578132</v>
      </c>
      <c r="H16" s="92">
        <f>BY_Demands_Drivers!$G$53*$K16</f>
        <v>0.82236982065066311</v>
      </c>
      <c r="J16" s="11">
        <f>BY_Demands_Drivers!AH4</f>
        <v>2023</v>
      </c>
      <c r="K16" s="92">
        <f t="shared" si="2"/>
        <v>1.2148193921970734</v>
      </c>
      <c r="M16" s="92">
        <f>BY_Demands_Drivers!AH12</f>
        <v>1.4319149166346137</v>
      </c>
    </row>
    <row r="17" spans="3:13" ht="15.75" customHeight="1">
      <c r="C17" s="112" t="str">
        <f t="shared" si="0"/>
        <v>Demand</v>
      </c>
      <c r="D17">
        <f>$J$17</f>
        <v>2024</v>
      </c>
      <c r="E17" t="s">
        <v>3</v>
      </c>
      <c r="F17" t="str">
        <f t="shared" si="1"/>
        <v>ISDMT</v>
      </c>
      <c r="G17" s="92">
        <f>BY_Demands_Drivers!$F$53*$K17</f>
        <v>2.7731187220346172</v>
      </c>
      <c r="H17" s="92">
        <f>BY_Demands_Drivers!$G$53*$K17</f>
        <v>0.83726434626321167</v>
      </c>
      <c r="J17" s="11">
        <f>BY_Demands_Drivers!AI4</f>
        <v>2024</v>
      </c>
      <c r="K17" s="92">
        <f t="shared" si="2"/>
        <v>1.2368218515497085</v>
      </c>
      <c r="M17" s="92">
        <f>BY_Demands_Drivers!AI12</f>
        <v>1.4578493476718932</v>
      </c>
    </row>
    <row r="18" spans="3:13" ht="15.75" customHeight="1">
      <c r="C18" s="112" t="str">
        <f t="shared" si="0"/>
        <v>Demand</v>
      </c>
      <c r="D18">
        <f>$J$18</f>
        <v>2025</v>
      </c>
      <c r="E18" t="s">
        <v>3</v>
      </c>
      <c r="F18" t="str">
        <f t="shared" si="1"/>
        <v>ISDMT</v>
      </c>
      <c r="G18" s="92">
        <f>BY_Demands_Drivers!$F$53*$K18</f>
        <v>2.8224511557114211</v>
      </c>
      <c r="H18" s="92">
        <f>BY_Demands_Drivers!$G$53*$K18</f>
        <v>0.85215887187576034</v>
      </c>
      <c r="J18" s="11">
        <f>BY_Demands_Drivers!AJ4</f>
        <v>2025</v>
      </c>
      <c r="K18" s="92">
        <f t="shared" si="2"/>
        <v>1.2588243109023436</v>
      </c>
      <c r="M18" s="92">
        <f>BY_Demands_Drivers!AJ12</f>
        <v>1.483783778709173</v>
      </c>
    </row>
    <row r="19" spans="3:13" ht="15.75" customHeight="1">
      <c r="C19" s="112" t="str">
        <f t="shared" si="0"/>
        <v>Demand</v>
      </c>
      <c r="D19">
        <f>$J$19</f>
        <v>2026</v>
      </c>
      <c r="E19" t="s">
        <v>3</v>
      </c>
      <c r="F19" t="str">
        <f t="shared" si="1"/>
        <v>ISDMT</v>
      </c>
      <c r="G19" s="92">
        <f>BY_Demands_Drivers!$F$53*$K19</f>
        <v>2.8629474079361659</v>
      </c>
      <c r="H19" s="92">
        <f>BY_Demands_Drivers!$G$53*$K19</f>
        <v>0.86438556375002107</v>
      </c>
      <c r="J19" s="11">
        <f>BY_Demands_Drivers!AK4</f>
        <v>2026</v>
      </c>
      <c r="K19" s="92">
        <f t="shared" si="2"/>
        <v>1.27688579859108</v>
      </c>
      <c r="M19" s="92">
        <f>BY_Demands_Drivers!AK12</f>
        <v>1.5050729627675046</v>
      </c>
    </row>
    <row r="20" spans="3:13" ht="15.75" customHeight="1">
      <c r="C20" s="112" t="str">
        <f t="shared" si="0"/>
        <v>Demand</v>
      </c>
      <c r="D20">
        <f>$J$20</f>
        <v>2027</v>
      </c>
      <c r="E20" t="s">
        <v>3</v>
      </c>
      <c r="F20" t="str">
        <f t="shared" si="1"/>
        <v>ISDMT</v>
      </c>
      <c r="G20" s="92">
        <f>BY_Demands_Drivers!$F$53*$K20</f>
        <v>2.9034436601609106</v>
      </c>
      <c r="H20" s="92">
        <f>BY_Demands_Drivers!$G$53*$K20</f>
        <v>0.8766122556242818</v>
      </c>
      <c r="J20" s="11">
        <f>BY_Demands_Drivers!AL4</f>
        <v>2027</v>
      </c>
      <c r="K20" s="92">
        <f t="shared" si="2"/>
        <v>1.2949472862798164</v>
      </c>
      <c r="M20" s="92">
        <f>BY_Demands_Drivers!AL12</f>
        <v>1.5263621468258362</v>
      </c>
    </row>
    <row r="21" spans="3:13" ht="15.75" customHeight="1">
      <c r="C21" s="112" t="str">
        <f t="shared" si="0"/>
        <v>Demand</v>
      </c>
      <c r="D21">
        <f>$J$21</f>
        <v>2028</v>
      </c>
      <c r="E21" t="s">
        <v>3</v>
      </c>
      <c r="F21" t="str">
        <f t="shared" si="1"/>
        <v>ISDMT</v>
      </c>
      <c r="G21" s="92">
        <f>BY_Demands_Drivers!$F$53*$K21</f>
        <v>2.9439399123856553</v>
      </c>
      <c r="H21" s="92">
        <f>BY_Demands_Drivers!$G$53*$K21</f>
        <v>0.88883894749854242</v>
      </c>
      <c r="J21" s="11">
        <f>BY_Demands_Drivers!AM4</f>
        <v>2028</v>
      </c>
      <c r="K21" s="92">
        <f t="shared" si="2"/>
        <v>1.3130087739685528</v>
      </c>
      <c r="M21" s="92">
        <f>BY_Demands_Drivers!AM12</f>
        <v>1.5476513308841677</v>
      </c>
    </row>
    <row r="22" spans="3:13" ht="15.75" customHeight="1">
      <c r="C22" s="112" t="str">
        <f t="shared" si="0"/>
        <v>Demand</v>
      </c>
      <c r="D22">
        <f>$J$22</f>
        <v>2029</v>
      </c>
      <c r="E22" t="s">
        <v>3</v>
      </c>
      <c r="F22" t="str">
        <f t="shared" si="1"/>
        <v>ISDMT</v>
      </c>
      <c r="G22" s="92">
        <f>BY_Demands_Drivers!$F$53*$K22</f>
        <v>2.9844361646103992</v>
      </c>
      <c r="H22" s="92">
        <f>BY_Demands_Drivers!$G$53*$K22</f>
        <v>0.90106563937280304</v>
      </c>
      <c r="J22" s="11">
        <f>BY_Demands_Drivers!AN4</f>
        <v>2029</v>
      </c>
      <c r="K22" s="92">
        <f t="shared" si="2"/>
        <v>1.3310702616572889</v>
      </c>
      <c r="M22" s="92">
        <f>BY_Demands_Drivers!AN12</f>
        <v>1.5689405149424993</v>
      </c>
    </row>
    <row r="23" spans="3:13" ht="15.75" customHeight="1">
      <c r="C23" s="112" t="str">
        <f t="shared" si="0"/>
        <v>Demand</v>
      </c>
      <c r="D23">
        <f>$J$23</f>
        <v>2030</v>
      </c>
      <c r="E23" t="s">
        <v>3</v>
      </c>
      <c r="F23" t="str">
        <f t="shared" si="1"/>
        <v>ISDMT</v>
      </c>
      <c r="G23" s="92">
        <f>BY_Demands_Drivers!$F$53*$K23</f>
        <v>3.0249324168351448</v>
      </c>
      <c r="H23" s="92">
        <f>BY_Demands_Drivers!$G$53*$K23</f>
        <v>0.9132923312470641</v>
      </c>
      <c r="J23" s="11">
        <f>BY_Demands_Drivers!AO4</f>
        <v>2030</v>
      </c>
      <c r="K23" s="92">
        <f t="shared" si="2"/>
        <v>1.3491317493460258</v>
      </c>
      <c r="M23" s="92">
        <f>BY_Demands_Drivers!AO12</f>
        <v>1.5902296990008316</v>
      </c>
    </row>
    <row r="24" spans="3:13" ht="15.75" customHeight="1">
      <c r="C24" s="112" t="str">
        <f t="shared" si="0"/>
        <v>Demand</v>
      </c>
      <c r="D24">
        <f>$J$24</f>
        <v>2031</v>
      </c>
      <c r="E24" t="s">
        <v>3</v>
      </c>
      <c r="F24" t="str">
        <f t="shared" si="1"/>
        <v>ISDMT</v>
      </c>
      <c r="G24" s="92">
        <f>BY_Demands_Drivers!$F$53*$K24</f>
        <v>3.0524291126644783</v>
      </c>
      <c r="H24" s="92">
        <f>BY_Demands_Drivers!$G$53*$K24</f>
        <v>0.92159417670179233</v>
      </c>
      <c r="J24" s="11">
        <f>BY_Demands_Drivers!AP4</f>
        <v>2031</v>
      </c>
      <c r="K24" s="92">
        <f t="shared" si="2"/>
        <v>1.3613953837793122</v>
      </c>
      <c r="M24" s="92">
        <f>BY_Demands_Drivers!AP12</f>
        <v>1.6046849185914718</v>
      </c>
    </row>
    <row r="25" spans="3:13" ht="15.75" customHeight="1">
      <c r="C25" s="112" t="str">
        <f t="shared" si="0"/>
        <v>Demand</v>
      </c>
      <c r="D25">
        <f>$J$25</f>
        <v>2032</v>
      </c>
      <c r="E25" t="s">
        <v>3</v>
      </c>
      <c r="F25" t="str">
        <f t="shared" si="1"/>
        <v>ISDMT</v>
      </c>
      <c r="G25" s="92">
        <f>BY_Demands_Drivers!$F$53*$K25</f>
        <v>3.0799258084938113</v>
      </c>
      <c r="H25" s="92">
        <f>BY_Demands_Drivers!$G$53*$K25</f>
        <v>0.92989602215652067</v>
      </c>
      <c r="J25" s="11">
        <f>BY_Demands_Drivers!AQ4</f>
        <v>2032</v>
      </c>
      <c r="K25" s="92">
        <f t="shared" si="2"/>
        <v>1.3736590182125987</v>
      </c>
      <c r="M25" s="92">
        <f>BY_Demands_Drivers!AQ12</f>
        <v>1.619140138182112</v>
      </c>
    </row>
    <row r="26" spans="3:13" ht="15.75" customHeight="1">
      <c r="C26" s="112" t="str">
        <f t="shared" si="0"/>
        <v>Demand</v>
      </c>
      <c r="D26">
        <f>$J$26</f>
        <v>2033</v>
      </c>
      <c r="E26" t="s">
        <v>3</v>
      </c>
      <c r="F26" t="str">
        <f t="shared" si="1"/>
        <v>ISDMT</v>
      </c>
      <c r="G26" s="92">
        <f>BY_Demands_Drivers!$F$53*$K26</f>
        <v>3.1074225043231452</v>
      </c>
      <c r="H26" s="92">
        <f>BY_Demands_Drivers!$G$53*$K26</f>
        <v>0.93819786761124924</v>
      </c>
      <c r="J26" s="11">
        <f>BY_Demands_Drivers!AR4</f>
        <v>2033</v>
      </c>
      <c r="K26" s="92">
        <f t="shared" si="2"/>
        <v>1.3859226526458854</v>
      </c>
      <c r="M26" s="92">
        <f>BY_Demands_Drivers!AR12</f>
        <v>1.6335953577727522</v>
      </c>
    </row>
    <row r="27" spans="3:13" ht="15.75" customHeight="1">
      <c r="C27" s="112" t="str">
        <f t="shared" si="0"/>
        <v>Demand</v>
      </c>
      <c r="D27">
        <f>$J$27</f>
        <v>2034</v>
      </c>
      <c r="E27" t="s">
        <v>3</v>
      </c>
      <c r="F27" t="str">
        <f t="shared" si="1"/>
        <v>ISDMT</v>
      </c>
      <c r="G27" s="92">
        <f>BY_Demands_Drivers!$F$53*$K27</f>
        <v>3.1349192001524786</v>
      </c>
      <c r="H27" s="92">
        <f>BY_Demands_Drivers!$G$53*$K27</f>
        <v>0.94649971306597747</v>
      </c>
      <c r="J27" s="11">
        <f>BY_Demands_Drivers!AS4</f>
        <v>2034</v>
      </c>
      <c r="K27" s="92">
        <f t="shared" si="2"/>
        <v>1.3981862870791719</v>
      </c>
      <c r="M27" s="92">
        <f>BY_Demands_Drivers!AS12</f>
        <v>1.6480505773633924</v>
      </c>
    </row>
    <row r="28" spans="3:13" ht="15.75" customHeight="1">
      <c r="C28" s="112" t="str">
        <f t="shared" si="0"/>
        <v>Demand</v>
      </c>
      <c r="D28">
        <f>$J$28</f>
        <v>2035</v>
      </c>
      <c r="E28" t="s">
        <v>3</v>
      </c>
      <c r="F28" t="str">
        <f t="shared" si="1"/>
        <v>ISDMT</v>
      </c>
      <c r="G28" s="92">
        <f>BY_Demands_Drivers!$F$53*$K28</f>
        <v>3.1624158959818107</v>
      </c>
      <c r="H28" s="92">
        <f>BY_Demands_Drivers!$G$53*$K28</f>
        <v>0.95480155852070558</v>
      </c>
      <c r="J28" s="11">
        <f>BY_Demands_Drivers!AT4</f>
        <v>2035</v>
      </c>
      <c r="K28" s="92">
        <f t="shared" si="2"/>
        <v>1.410449921512458</v>
      </c>
      <c r="M28" s="92">
        <f>BY_Demands_Drivers!AT12</f>
        <v>1.6625057969540324</v>
      </c>
    </row>
    <row r="29" spans="3:13" ht="15.75" customHeight="1">
      <c r="C29" s="112" t="str">
        <f t="shared" si="0"/>
        <v>Demand</v>
      </c>
      <c r="D29">
        <f>$J$29</f>
        <v>2036</v>
      </c>
      <c r="E29" t="s">
        <v>3</v>
      </c>
      <c r="F29" t="str">
        <f t="shared" si="1"/>
        <v>ISDMT</v>
      </c>
      <c r="G29" s="92">
        <f>BY_Demands_Drivers!$F$53*$K29</f>
        <v>3.1816715598319836</v>
      </c>
      <c r="H29" s="92">
        <f>BY_Demands_Drivers!$G$53*$K29</f>
        <v>0.96061525869779363</v>
      </c>
      <c r="J29" s="11">
        <f>BY_Demands_Drivers!AU4</f>
        <v>2036</v>
      </c>
      <c r="K29" s="92">
        <f t="shared" si="2"/>
        <v>1.4190380232863755</v>
      </c>
      <c r="M29" s="92">
        <f>BY_Demands_Drivers!AU12</f>
        <v>1.6726286441152123</v>
      </c>
    </row>
    <row r="30" spans="3:13" ht="15.75" customHeight="1">
      <c r="C30" s="112" t="str">
        <f t="shared" si="0"/>
        <v>Demand</v>
      </c>
      <c r="D30">
        <f>$J$30</f>
        <v>2037</v>
      </c>
      <c r="E30" t="s">
        <v>3</v>
      </c>
      <c r="F30" t="str">
        <f t="shared" si="1"/>
        <v>ISDMT</v>
      </c>
      <c r="G30" s="92">
        <f>BY_Demands_Drivers!$F$53*$K30</f>
        <v>3.200927223682156</v>
      </c>
      <c r="H30" s="92">
        <f>BY_Demands_Drivers!$G$53*$K30</f>
        <v>0.96642895887488167</v>
      </c>
      <c r="J30" s="11">
        <f>BY_Demands_Drivers!AV4</f>
        <v>2037</v>
      </c>
      <c r="K30" s="92">
        <f t="shared" si="2"/>
        <v>1.4276261250602928</v>
      </c>
      <c r="M30" s="92">
        <f>BY_Demands_Drivers!AV12</f>
        <v>1.6827514912763923</v>
      </c>
    </row>
    <row r="31" spans="3:13" ht="15.75" customHeight="1">
      <c r="C31" s="112" t="str">
        <f t="shared" si="0"/>
        <v>Demand</v>
      </c>
      <c r="D31">
        <f>$J$31</f>
        <v>2038</v>
      </c>
      <c r="E31" t="s">
        <v>3</v>
      </c>
      <c r="F31" t="str">
        <f t="shared" si="1"/>
        <v>ISDMT</v>
      </c>
      <c r="G31" s="92">
        <f>BY_Demands_Drivers!$F$53*$K31</f>
        <v>3.220182887532328</v>
      </c>
      <c r="H31" s="92">
        <f>BY_Demands_Drivers!$G$53*$K31</f>
        <v>0.9722426590519696</v>
      </c>
      <c r="J31" s="11">
        <f>BY_Demands_Drivers!AW4</f>
        <v>2038</v>
      </c>
      <c r="K31" s="92">
        <f t="shared" si="2"/>
        <v>1.4362142268342102</v>
      </c>
      <c r="M31" s="92">
        <f>BY_Demands_Drivers!AW12</f>
        <v>1.6928743384375722</v>
      </c>
    </row>
    <row r="32" spans="3:13" ht="15.75" customHeight="1">
      <c r="C32" s="112" t="str">
        <f t="shared" si="0"/>
        <v>Demand</v>
      </c>
      <c r="D32">
        <f>$J$32</f>
        <v>2039</v>
      </c>
      <c r="E32" t="s">
        <v>3</v>
      </c>
      <c r="F32" t="str">
        <f t="shared" si="1"/>
        <v>ISDMT</v>
      </c>
      <c r="G32" s="92">
        <f>BY_Demands_Drivers!$F$53*$K32</f>
        <v>3.2394385513824999</v>
      </c>
      <c r="H32" s="92">
        <f>BY_Demands_Drivers!$G$53*$K32</f>
        <v>0.97805635922905743</v>
      </c>
      <c r="J32" s="11">
        <f>BY_Demands_Drivers!AX4</f>
        <v>2039</v>
      </c>
      <c r="K32" s="92">
        <f t="shared" si="2"/>
        <v>1.4448023286081273</v>
      </c>
      <c r="M32" s="92">
        <f>BY_Demands_Drivers!AX12</f>
        <v>1.702997185598752</v>
      </c>
    </row>
    <row r="33" spans="3:13" ht="15.75" customHeight="1">
      <c r="C33" s="112" t="str">
        <f t="shared" si="0"/>
        <v>Demand</v>
      </c>
      <c r="D33">
        <f>$J$33</f>
        <v>2040</v>
      </c>
      <c r="E33" t="s">
        <v>3</v>
      </c>
      <c r="F33" t="str">
        <f t="shared" si="1"/>
        <v>ISDMT</v>
      </c>
      <c r="G33" s="92">
        <f>BY_Demands_Drivers!$F$53*$K33</f>
        <v>3.2586942152326732</v>
      </c>
      <c r="H33" s="92">
        <f>BY_Demands_Drivers!$G$53*$K33</f>
        <v>0.9838700594061458</v>
      </c>
      <c r="J33" s="11">
        <f>BY_Demands_Drivers!AY4</f>
        <v>2040</v>
      </c>
      <c r="K33" s="92">
        <f t="shared" si="2"/>
        <v>1.4533904303820451</v>
      </c>
      <c r="M33" s="92">
        <f>BY_Demands_Drivers!AY12</f>
        <v>1.7131200327599323</v>
      </c>
    </row>
    <row r="34" spans="3:13" ht="15.75" customHeight="1">
      <c r="C34" s="112" t="str">
        <f t="shared" si="0"/>
        <v>Demand</v>
      </c>
      <c r="D34">
        <f>$J$34</f>
        <v>2041</v>
      </c>
      <c r="E34" t="s">
        <v>3</v>
      </c>
      <c r="F34" t="str">
        <f t="shared" si="1"/>
        <v>ISDMT</v>
      </c>
      <c r="G34" s="92">
        <f>BY_Demands_Drivers!$F$53*$K34</f>
        <v>3.3139141802457122</v>
      </c>
      <c r="H34" s="92">
        <f>BY_Demands_Drivers!$G$53*$K34</f>
        <v>1.0005421576974869</v>
      </c>
      <c r="J34" s="11">
        <f>BY_Demands_Drivers!AZ4</f>
        <v>2041</v>
      </c>
      <c r="K34" s="92">
        <f t="shared" si="2"/>
        <v>1.47801875185536</v>
      </c>
      <c r="M34" s="92">
        <f>BY_Demands_Drivers!AZ12</f>
        <v>1.7421495832559384</v>
      </c>
    </row>
    <row r="35" spans="3:13" ht="15.75" customHeight="1">
      <c r="C35" s="112" t="str">
        <f t="shared" si="0"/>
        <v>Demand</v>
      </c>
      <c r="D35">
        <f>$J$35</f>
        <v>2042</v>
      </c>
      <c r="E35" t="s">
        <v>3</v>
      </c>
      <c r="F35" t="str">
        <f t="shared" si="1"/>
        <v>ISDMT</v>
      </c>
      <c r="G35" s="92">
        <f>BY_Demands_Drivers!$F$53*$K35</f>
        <v>3.3691341452587515</v>
      </c>
      <c r="H35" s="92">
        <f>BY_Demands_Drivers!$G$53*$K35</f>
        <v>1.0172142559888282</v>
      </c>
      <c r="J35" s="11">
        <f>BY_Demands_Drivers!BA4</f>
        <v>2042</v>
      </c>
      <c r="K35" s="92">
        <f t="shared" si="2"/>
        <v>1.5026470733286752</v>
      </c>
      <c r="M35" s="92">
        <f>BY_Demands_Drivers!BA12</f>
        <v>1.7711791337519447</v>
      </c>
    </row>
    <row r="36" spans="3:13">
      <c r="C36" s="112" t="str">
        <f t="shared" si="0"/>
        <v>Demand</v>
      </c>
      <c r="D36">
        <f>$J$36</f>
        <v>2043</v>
      </c>
      <c r="E36" t="s">
        <v>3</v>
      </c>
      <c r="F36" t="str">
        <f t="shared" si="1"/>
        <v>ISDMT</v>
      </c>
      <c r="G36" s="92">
        <f>BY_Demands_Drivers!$F$53*$K36</f>
        <v>3.4243541102717914</v>
      </c>
      <c r="H36" s="92">
        <f>BY_Demands_Drivers!$G$53*$K36</f>
        <v>1.0338863542801695</v>
      </c>
      <c r="J36" s="11">
        <f>BY_Demands_Drivers!BB4</f>
        <v>2043</v>
      </c>
      <c r="K36" s="92">
        <f t="shared" si="2"/>
        <v>1.5272753948019906</v>
      </c>
      <c r="M36" s="92">
        <f>BY_Demands_Drivers!BB12</f>
        <v>1.8002086842479508</v>
      </c>
    </row>
    <row r="37" spans="3:13">
      <c r="C37" s="112" t="str">
        <f t="shared" si="0"/>
        <v>Demand</v>
      </c>
      <c r="D37">
        <f>$J$37</f>
        <v>2044</v>
      </c>
      <c r="E37" t="s">
        <v>3</v>
      </c>
      <c r="F37" t="str">
        <f t="shared" si="1"/>
        <v>ISDMT</v>
      </c>
      <c r="G37" s="92">
        <f>BY_Demands_Drivers!$F$53*$K37</f>
        <v>3.4795740752848308</v>
      </c>
      <c r="H37" s="92">
        <f>BY_Demands_Drivers!$G$53*$K37</f>
        <v>1.0505584525715108</v>
      </c>
      <c r="J37" s="11">
        <f>BY_Demands_Drivers!BC4</f>
        <v>2044</v>
      </c>
      <c r="K37" s="92">
        <f t="shared" si="2"/>
        <v>1.5519037162753058</v>
      </c>
      <c r="M37" s="92">
        <f>BY_Demands_Drivers!BC12</f>
        <v>1.8292382347439571</v>
      </c>
    </row>
    <row r="38" spans="3:13">
      <c r="C38" s="112" t="str">
        <f t="shared" si="0"/>
        <v>Demand</v>
      </c>
      <c r="D38">
        <f>$J$38</f>
        <v>2045</v>
      </c>
      <c r="E38" t="s">
        <v>3</v>
      </c>
      <c r="F38" t="str">
        <f t="shared" si="1"/>
        <v>ISDMT</v>
      </c>
      <c r="G38" s="92">
        <f>BY_Demands_Drivers!$F$53*$K38</f>
        <v>3.5347940402978697</v>
      </c>
      <c r="H38" s="92">
        <f>BY_Demands_Drivers!$G$53*$K38</f>
        <v>1.0672305508628519</v>
      </c>
      <c r="J38" s="11">
        <f>BY_Demands_Drivers!BD4</f>
        <v>2045</v>
      </c>
      <c r="K38" s="92">
        <f t="shared" si="2"/>
        <v>1.5765320377486207</v>
      </c>
      <c r="M38" s="92">
        <f>BY_Demands_Drivers!BD12</f>
        <v>1.8582677852399632</v>
      </c>
    </row>
    <row r="39" spans="3:13">
      <c r="C39" s="112" t="str">
        <f t="shared" si="0"/>
        <v>Demand</v>
      </c>
      <c r="D39">
        <f>$J$39</f>
        <v>2046</v>
      </c>
      <c r="E39" t="s">
        <v>3</v>
      </c>
      <c r="F39" t="str">
        <f t="shared" si="1"/>
        <v>ISDMT</v>
      </c>
      <c r="G39" s="92">
        <f>BY_Demands_Drivers!$F$53*$K39</f>
        <v>3.5967577024149304</v>
      </c>
      <c r="H39" s="92">
        <f>BY_Demands_Drivers!$G$53*$K39</f>
        <v>1.0859387167420436</v>
      </c>
      <c r="J39" s="11">
        <f>BY_Demands_Drivers!BE4</f>
        <v>2046</v>
      </c>
      <c r="K39" s="92">
        <f t="shared" si="2"/>
        <v>1.6041680746407574</v>
      </c>
      <c r="M39" s="92">
        <f>BY_Demands_Drivers!BE12</f>
        <v>1.8908425479715212</v>
      </c>
    </row>
    <row r="40" spans="3:13">
      <c r="C40" s="112" t="str">
        <f t="shared" si="0"/>
        <v>Demand</v>
      </c>
      <c r="D40">
        <f>$J$40</f>
        <v>2047</v>
      </c>
      <c r="E40" t="s">
        <v>3</v>
      </c>
      <c r="F40" t="str">
        <f t="shared" si="1"/>
        <v>ISDMT</v>
      </c>
      <c r="G40" s="92">
        <f>BY_Demands_Drivers!$F$53*$K40</f>
        <v>3.6587213645319911</v>
      </c>
      <c r="H40" s="92">
        <f>BY_Demands_Drivers!$G$53*$K40</f>
        <v>1.1046468826212352</v>
      </c>
      <c r="J40" s="11">
        <f>BY_Demands_Drivers!BF4</f>
        <v>2047</v>
      </c>
      <c r="K40" s="92">
        <f t="shared" si="2"/>
        <v>1.6318041115328941</v>
      </c>
      <c r="M40" s="92">
        <f>BY_Demands_Drivers!BF12</f>
        <v>1.923417310703079</v>
      </c>
    </row>
    <row r="41" spans="3:13">
      <c r="C41" s="112" t="str">
        <f t="shared" si="0"/>
        <v>Demand</v>
      </c>
      <c r="D41">
        <f>$J$41</f>
        <v>2048</v>
      </c>
      <c r="E41" t="s">
        <v>3</v>
      </c>
      <c r="F41" t="str">
        <f t="shared" si="1"/>
        <v>ISDMT</v>
      </c>
      <c r="G41" s="92">
        <f>BY_Demands_Drivers!$F$53*$K41</f>
        <v>3.7206850266490519</v>
      </c>
      <c r="H41" s="92">
        <f>BY_Demands_Drivers!$G$53*$K41</f>
        <v>1.1233550485004267</v>
      </c>
      <c r="J41" s="11">
        <f>BY_Demands_Drivers!BG4</f>
        <v>2048</v>
      </c>
      <c r="K41" s="92">
        <f t="shared" si="2"/>
        <v>1.6594401484250307</v>
      </c>
      <c r="M41" s="92">
        <f>BY_Demands_Drivers!BG12</f>
        <v>1.955992073434637</v>
      </c>
    </row>
    <row r="42" spans="3:13">
      <c r="C42" s="112" t="str">
        <f t="shared" si="0"/>
        <v>Demand</v>
      </c>
      <c r="D42">
        <f>$J$42</f>
        <v>2049</v>
      </c>
      <c r="E42" t="s">
        <v>3</v>
      </c>
      <c r="F42" t="str">
        <f t="shared" si="1"/>
        <v>ISDMT</v>
      </c>
      <c r="G42" s="92">
        <f>BY_Demands_Drivers!$F$53*$K42</f>
        <v>3.782648688766113</v>
      </c>
      <c r="H42" s="92">
        <f>BY_Demands_Drivers!$G$53*$K42</f>
        <v>1.1420632143796186</v>
      </c>
      <c r="J42" s="11">
        <f>BY_Demands_Drivers!BH4</f>
        <v>2049</v>
      </c>
      <c r="K42" s="92">
        <f t="shared" si="2"/>
        <v>1.6870761853171676</v>
      </c>
      <c r="M42" s="92">
        <f>BY_Demands_Drivers!BH12</f>
        <v>1.9885668361661948</v>
      </c>
    </row>
    <row r="43" spans="3:13">
      <c r="C43" s="112" t="str">
        <f t="shared" si="0"/>
        <v>Demand</v>
      </c>
      <c r="D43" s="16">
        <f>$J$43</f>
        <v>2050</v>
      </c>
      <c r="E43" s="16" t="s">
        <v>3</v>
      </c>
      <c r="F43" s="16" t="str">
        <f t="shared" si="1"/>
        <v>ISDMT</v>
      </c>
      <c r="G43" s="92">
        <f>BY_Demands_Drivers!$F$53*$K43</f>
        <v>3.8446123508831747</v>
      </c>
      <c r="H43" s="92">
        <f>BY_Demands_Drivers!$G$53*$K43</f>
        <v>1.1607713802588104</v>
      </c>
      <c r="J43" s="11">
        <f>BY_Demands_Drivers!BI4</f>
        <v>2050</v>
      </c>
      <c r="K43" s="92">
        <f t="shared" si="2"/>
        <v>1.7147122222093047</v>
      </c>
      <c r="M43" s="92">
        <f>BY_Demands_Drivers!BI12</f>
        <v>2.0211415988977532</v>
      </c>
    </row>
    <row r="44" spans="3:13">
      <c r="C44" s="112" t="str">
        <f t="shared" si="0"/>
        <v>Demand</v>
      </c>
      <c r="D44">
        <f>$J$4</f>
        <v>2011</v>
      </c>
      <c r="E44" t="s">
        <v>3</v>
      </c>
      <c r="F44" t="str">
        <f>BY_Demands_Drivers!$H$54</f>
        <v>ISDHT</v>
      </c>
      <c r="G44" s="92">
        <f>BY_Demands_Drivers!$F$54*$K4</f>
        <v>12.353617063769084</v>
      </c>
      <c r="H44" s="92">
        <f>BY_Demands_Drivers!$G$54*$K4</f>
        <v>3.7298234052143</v>
      </c>
      <c r="M44" s="92"/>
    </row>
    <row r="45" spans="3:13">
      <c r="C45" s="112" t="str">
        <f t="shared" si="0"/>
        <v>Demand</v>
      </c>
      <c r="D45">
        <f>$J$5</f>
        <v>2012</v>
      </c>
      <c r="E45" t="s">
        <v>3</v>
      </c>
      <c r="F45" t="str">
        <f>$F$44</f>
        <v>ISDHT</v>
      </c>
      <c r="G45" s="92">
        <f>BY_Demands_Drivers!$F$54*$K5</f>
        <v>12.504110238899067</v>
      </c>
      <c r="H45" s="92">
        <f>BY_Demands_Drivers!$G$54*$K5</f>
        <v>3.7752605402677291</v>
      </c>
      <c r="M45" s="92"/>
    </row>
    <row r="46" spans="3:13">
      <c r="C46" s="112" t="str">
        <f t="shared" si="0"/>
        <v>Demand</v>
      </c>
      <c r="D46">
        <f>$J$6</f>
        <v>2013</v>
      </c>
      <c r="E46" t="s">
        <v>3</v>
      </c>
      <c r="F46" t="str">
        <f t="shared" ref="F46:F83" si="3">$F$44</f>
        <v>ISDHT</v>
      </c>
      <c r="G46" s="92">
        <f>BY_Demands_Drivers!$F$54*$K6</f>
        <v>12.504110238899067</v>
      </c>
      <c r="H46" s="92">
        <f>BY_Demands_Drivers!$G$54*$K6</f>
        <v>3.7752605402677291</v>
      </c>
    </row>
    <row r="47" spans="3:13">
      <c r="C47" s="112" t="str">
        <f t="shared" si="0"/>
        <v>Demand</v>
      </c>
      <c r="D47">
        <f>$J$7</f>
        <v>2014</v>
      </c>
      <c r="E47" t="s">
        <v>3</v>
      </c>
      <c r="F47" t="str">
        <f t="shared" si="3"/>
        <v>ISDHT</v>
      </c>
      <c r="G47" s="92">
        <f>BY_Demands_Drivers!$F$54*$K7</f>
        <v>12.506009599772584</v>
      </c>
      <c r="H47" s="92">
        <f>BY_Demands_Drivers!$G$54*$K7</f>
        <v>3.7758339982763776</v>
      </c>
    </row>
    <row r="48" spans="3:13">
      <c r="C48" s="112" t="str">
        <f t="shared" si="0"/>
        <v>Demand</v>
      </c>
      <c r="D48">
        <f>$J$8</f>
        <v>2015</v>
      </c>
      <c r="E48" t="s">
        <v>3</v>
      </c>
      <c r="F48" t="str">
        <f t="shared" si="3"/>
        <v>ISDHT</v>
      </c>
      <c r="G48" s="92">
        <f>BY_Demands_Drivers!$F$54*$K8</f>
        <v>12.506009599772584</v>
      </c>
      <c r="H48" s="92">
        <f>BY_Demands_Drivers!$G$54*$K8</f>
        <v>3.7758339982763776</v>
      </c>
    </row>
    <row r="49" spans="3:8">
      <c r="C49" s="112" t="str">
        <f t="shared" si="0"/>
        <v>Demand</v>
      </c>
      <c r="D49">
        <f>$J$9</f>
        <v>2016</v>
      </c>
      <c r="E49" t="s">
        <v>3</v>
      </c>
      <c r="F49" t="str">
        <f t="shared" si="3"/>
        <v>ISDHT</v>
      </c>
      <c r="G49" s="92">
        <f>BY_Demands_Drivers!$F$54*$K9</f>
        <v>12.872103316431758</v>
      </c>
      <c r="H49" s="92">
        <f>BY_Demands_Drivers!$G$54*$K9</f>
        <v>3.8863655863812037</v>
      </c>
    </row>
    <row r="50" spans="3:8">
      <c r="C50" s="112" t="str">
        <f t="shared" si="0"/>
        <v>Demand</v>
      </c>
      <c r="D50">
        <f>$J$10</f>
        <v>2017</v>
      </c>
      <c r="E50" t="s">
        <v>3</v>
      </c>
      <c r="F50" t="str">
        <f t="shared" si="3"/>
        <v>ISDHT</v>
      </c>
      <c r="G50" s="92">
        <f>BY_Demands_Drivers!$F$54*$K10</f>
        <v>13.23819703309093</v>
      </c>
      <c r="H50" s="92">
        <f>BY_Demands_Drivers!$G$54*$K10</f>
        <v>3.9968971744860298</v>
      </c>
    </row>
    <row r="51" spans="3:8">
      <c r="C51" s="112" t="str">
        <f t="shared" si="0"/>
        <v>Demand</v>
      </c>
      <c r="D51">
        <f>$J$11</f>
        <v>2018</v>
      </c>
      <c r="E51" t="s">
        <v>3</v>
      </c>
      <c r="F51" t="str">
        <f t="shared" si="3"/>
        <v>ISDHT</v>
      </c>
      <c r="G51" s="92">
        <f>BY_Demands_Drivers!$F$54*$K11</f>
        <v>13.379093926860676</v>
      </c>
      <c r="H51" s="92">
        <f>BY_Demands_Drivers!$G$54*$K11</f>
        <v>4.0394369852468506</v>
      </c>
    </row>
    <row r="52" spans="3:8">
      <c r="C52" s="112" t="str">
        <f t="shared" si="0"/>
        <v>Demand</v>
      </c>
      <c r="D52">
        <f>$J$12</f>
        <v>2019</v>
      </c>
      <c r="E52" t="s">
        <v>3</v>
      </c>
      <c r="F52" t="str">
        <f t="shared" si="3"/>
        <v>ISDHT</v>
      </c>
      <c r="G52" s="92">
        <f>BY_Demands_Drivers!$F$54*$K12</f>
        <v>13.444857715811438</v>
      </c>
      <c r="H52" s="92">
        <f>BY_Demands_Drivers!$G$54*$K12</f>
        <v>4.0592924913693054</v>
      </c>
    </row>
    <row r="53" spans="3:8">
      <c r="C53" s="112" t="str">
        <f t="shared" si="0"/>
        <v>Demand</v>
      </c>
      <c r="D53">
        <f>$J$13</f>
        <v>2020</v>
      </c>
      <c r="E53" t="s">
        <v>3</v>
      </c>
      <c r="F53" t="str">
        <f t="shared" si="3"/>
        <v>ISDHT</v>
      </c>
      <c r="G53" s="92">
        <f>BY_Demands_Drivers!$F$54*$K13</f>
        <v>14.019095333297283</v>
      </c>
      <c r="H53" s="92">
        <f>BY_Demands_Drivers!$G$54*$K13</f>
        <v>4.2326672118902069</v>
      </c>
    </row>
    <row r="54" spans="3:8">
      <c r="C54" s="112" t="str">
        <f t="shared" si="0"/>
        <v>Demand</v>
      </c>
      <c r="D54">
        <f>$J$14</f>
        <v>2021</v>
      </c>
      <c r="E54" t="s">
        <v>3</v>
      </c>
      <c r="F54" t="str">
        <f t="shared" si="3"/>
        <v>ISDHT</v>
      </c>
      <c r="G54" s="92">
        <f>BY_Demands_Drivers!$F$54*$K14</f>
        <v>14.287594070632235</v>
      </c>
      <c r="H54" s="92">
        <f>BY_Demands_Drivers!$G$54*$K14</f>
        <v>4.3137327710388282</v>
      </c>
    </row>
    <row r="55" spans="3:8">
      <c r="C55" s="112" t="str">
        <f t="shared" si="0"/>
        <v>Demand</v>
      </c>
      <c r="D55">
        <f>$J$15</f>
        <v>2022</v>
      </c>
      <c r="E55" t="s">
        <v>3</v>
      </c>
      <c r="F55" t="str">
        <f t="shared" si="3"/>
        <v>ISDHT</v>
      </c>
      <c r="G55" s="92">
        <f>BY_Demands_Drivers!$F$54*$K15</f>
        <v>14.556092807967184</v>
      </c>
      <c r="H55" s="92">
        <f>BY_Demands_Drivers!$G$54*$K15</f>
        <v>4.3947983301874487</v>
      </c>
    </row>
    <row r="56" spans="3:8">
      <c r="C56" s="112" t="str">
        <f t="shared" si="0"/>
        <v>Demand</v>
      </c>
      <c r="D56">
        <f>$J$16</f>
        <v>2023</v>
      </c>
      <c r="E56" t="s">
        <v>3</v>
      </c>
      <c r="F56" t="str">
        <f t="shared" si="3"/>
        <v>ISDHT</v>
      </c>
      <c r="G56" s="92">
        <f>BY_Demands_Drivers!$F$54*$K16</f>
        <v>14.824591545302138</v>
      </c>
      <c r="H56" s="92">
        <f>BY_Demands_Drivers!$G$54*$K16</f>
        <v>4.47586388933607</v>
      </c>
    </row>
    <row r="57" spans="3:8">
      <c r="C57" s="112" t="str">
        <f t="shared" si="0"/>
        <v>Demand</v>
      </c>
      <c r="D57">
        <f>$J$17</f>
        <v>2024</v>
      </c>
      <c r="E57" t="s">
        <v>3</v>
      </c>
      <c r="F57" t="str">
        <f t="shared" si="3"/>
        <v>ISDHT</v>
      </c>
      <c r="G57" s="92">
        <f>BY_Demands_Drivers!$F$54*$K17</f>
        <v>15.093090282637091</v>
      </c>
      <c r="H57" s="92">
        <f>BY_Demands_Drivers!$G$54*$K17</f>
        <v>4.5569294484846914</v>
      </c>
    </row>
    <row r="58" spans="3:8">
      <c r="C58" s="112" t="str">
        <f t="shared" si="0"/>
        <v>Demand</v>
      </c>
      <c r="D58">
        <f>$J$18</f>
        <v>2025</v>
      </c>
      <c r="E58" t="s">
        <v>3</v>
      </c>
      <c r="F58" t="str">
        <f t="shared" si="3"/>
        <v>ISDHT</v>
      </c>
      <c r="G58" s="92">
        <f>BY_Demands_Drivers!$F$54*$K18</f>
        <v>15.361589019972042</v>
      </c>
      <c r="H58" s="92">
        <f>BY_Demands_Drivers!$G$54*$K18</f>
        <v>4.6379950076333127</v>
      </c>
    </row>
    <row r="59" spans="3:8">
      <c r="C59" s="112" t="str">
        <f t="shared" si="0"/>
        <v>Demand</v>
      </c>
      <c r="D59">
        <f>$J$19</f>
        <v>2026</v>
      </c>
      <c r="E59" t="s">
        <v>3</v>
      </c>
      <c r="F59" t="str">
        <f t="shared" si="3"/>
        <v>ISDHT</v>
      </c>
      <c r="G59" s="92">
        <f>BY_Demands_Drivers!$F$54*$K19</f>
        <v>15.581995591850822</v>
      </c>
      <c r="H59" s="92">
        <f>BY_Demands_Drivers!$G$54*$K19</f>
        <v>4.704540504892373</v>
      </c>
    </row>
    <row r="60" spans="3:8">
      <c r="C60" s="112" t="str">
        <f t="shared" si="0"/>
        <v>Demand</v>
      </c>
      <c r="D60">
        <f>$J$20</f>
        <v>2027</v>
      </c>
      <c r="E60" t="s">
        <v>3</v>
      </c>
      <c r="F60" t="str">
        <f t="shared" si="3"/>
        <v>ISDHT</v>
      </c>
      <c r="G60" s="92">
        <f>BY_Demands_Drivers!$F$54*$K20</f>
        <v>15.802402163729603</v>
      </c>
      <c r="H60" s="92">
        <f>BY_Demands_Drivers!$G$54*$K20</f>
        <v>4.7710860021514332</v>
      </c>
    </row>
    <row r="61" spans="3:8">
      <c r="C61" s="112" t="str">
        <f t="shared" si="0"/>
        <v>Demand</v>
      </c>
      <c r="D61">
        <f>$J$21</f>
        <v>2028</v>
      </c>
      <c r="E61" t="s">
        <v>3</v>
      </c>
      <c r="F61" t="str">
        <f t="shared" si="3"/>
        <v>ISDHT</v>
      </c>
      <c r="G61" s="92">
        <f>BY_Demands_Drivers!$F$54*$K21</f>
        <v>16.022808735608383</v>
      </c>
      <c r="H61" s="92">
        <f>BY_Demands_Drivers!$G$54*$K21</f>
        <v>4.8376314994104934</v>
      </c>
    </row>
    <row r="62" spans="3:8">
      <c r="C62" s="112" t="str">
        <f t="shared" si="0"/>
        <v>Demand</v>
      </c>
      <c r="D62">
        <f>$J$22</f>
        <v>2029</v>
      </c>
      <c r="E62" t="s">
        <v>3</v>
      </c>
      <c r="F62" t="str">
        <f t="shared" si="3"/>
        <v>ISDHT</v>
      </c>
      <c r="G62" s="92">
        <f>BY_Demands_Drivers!$F$54*$K22</f>
        <v>16.243215307487159</v>
      </c>
      <c r="H62" s="92">
        <f>BY_Demands_Drivers!$G$54*$K22</f>
        <v>4.9041769966695519</v>
      </c>
    </row>
    <row r="63" spans="3:8">
      <c r="C63" s="112" t="str">
        <f t="shared" si="0"/>
        <v>Demand</v>
      </c>
      <c r="D63">
        <f>$J$23</f>
        <v>2030</v>
      </c>
      <c r="E63" t="s">
        <v>3</v>
      </c>
      <c r="F63" t="str">
        <f t="shared" si="3"/>
        <v>ISDHT</v>
      </c>
      <c r="G63" s="92">
        <f>BY_Demands_Drivers!$F$54*$K23</f>
        <v>16.463621879365945</v>
      </c>
      <c r="H63" s="92">
        <f>BY_Demands_Drivers!$G$54*$K23</f>
        <v>4.9707224939286139</v>
      </c>
    </row>
    <row r="64" spans="3:8">
      <c r="C64" s="112" t="str">
        <f t="shared" si="0"/>
        <v>Demand</v>
      </c>
      <c r="D64">
        <f>$J$24</f>
        <v>2031</v>
      </c>
      <c r="E64" t="s">
        <v>3</v>
      </c>
      <c r="F64" t="str">
        <f t="shared" si="3"/>
        <v>ISDHT</v>
      </c>
      <c r="G64" s="92">
        <f>BY_Demands_Drivers!$F$54*$K24</f>
        <v>16.61327652968032</v>
      </c>
      <c r="H64" s="92">
        <f>BY_Demands_Drivers!$G$54*$K24</f>
        <v>5.0159064602568861</v>
      </c>
    </row>
    <row r="65" spans="3:8">
      <c r="C65" s="112" t="str">
        <f t="shared" si="0"/>
        <v>Demand</v>
      </c>
      <c r="D65">
        <f>$J$25</f>
        <v>2032</v>
      </c>
      <c r="E65" t="s">
        <v>3</v>
      </c>
      <c r="F65" t="str">
        <f t="shared" si="3"/>
        <v>ISDHT</v>
      </c>
      <c r="G65" s="92">
        <f>BY_Demands_Drivers!$F$54*$K25</f>
        <v>16.762931179994695</v>
      </c>
      <c r="H65" s="92">
        <f>BY_Demands_Drivers!$G$54*$K25</f>
        <v>5.0610904265851593</v>
      </c>
    </row>
    <row r="66" spans="3:8">
      <c r="C66" s="112" t="str">
        <f t="shared" si="0"/>
        <v>Demand</v>
      </c>
      <c r="D66">
        <f>$J$26</f>
        <v>2033</v>
      </c>
      <c r="E66" t="s">
        <v>3</v>
      </c>
      <c r="F66" t="str">
        <f t="shared" si="3"/>
        <v>ISDHT</v>
      </c>
      <c r="G66" s="92">
        <f>BY_Demands_Drivers!$F$54*$K26</f>
        <v>16.912585830309073</v>
      </c>
      <c r="H66" s="92">
        <f>BY_Demands_Drivers!$G$54*$K26</f>
        <v>5.1062743929134333</v>
      </c>
    </row>
    <row r="67" spans="3:8">
      <c r="C67" s="112" t="str">
        <f t="shared" si="0"/>
        <v>Demand</v>
      </c>
      <c r="D67">
        <f>$J$27</f>
        <v>2034</v>
      </c>
      <c r="E67" t="s">
        <v>3</v>
      </c>
      <c r="F67" t="str">
        <f t="shared" si="3"/>
        <v>ISDHT</v>
      </c>
      <c r="G67" s="92">
        <f>BY_Demands_Drivers!$F$54*$K27</f>
        <v>17.062240480623448</v>
      </c>
      <c r="H67" s="92">
        <f>BY_Demands_Drivers!$G$54*$K27</f>
        <v>5.1514583592417056</v>
      </c>
    </row>
    <row r="68" spans="3:8">
      <c r="C68" s="112" t="str">
        <f t="shared" ref="C68:C131" si="4">IF(SUM(G68:H68)&gt;0,"Demand","\I:")</f>
        <v>Demand</v>
      </c>
      <c r="D68">
        <f>$J$28</f>
        <v>2035</v>
      </c>
      <c r="E68" t="s">
        <v>3</v>
      </c>
      <c r="F68" t="str">
        <f t="shared" si="3"/>
        <v>ISDHT</v>
      </c>
      <c r="G68" s="92">
        <f>BY_Demands_Drivers!$F$54*$K28</f>
        <v>17.211895130937819</v>
      </c>
      <c r="H68" s="92">
        <f>BY_Demands_Drivers!$G$54*$K28</f>
        <v>5.196642325569977</v>
      </c>
    </row>
    <row r="69" spans="3:8">
      <c r="C69" s="112" t="str">
        <f t="shared" si="4"/>
        <v>Demand</v>
      </c>
      <c r="D69">
        <f>$J$29</f>
        <v>2036</v>
      </c>
      <c r="E69" t="s">
        <v>3</v>
      </c>
      <c r="F69" t="str">
        <f t="shared" si="3"/>
        <v>ISDHT</v>
      </c>
      <c r="G69" s="92">
        <f>BY_Demands_Drivers!$F$54*$K29</f>
        <v>17.316696800853176</v>
      </c>
      <c r="H69" s="92">
        <f>BY_Demands_Drivers!$G$54*$K29</f>
        <v>5.2282842098325428</v>
      </c>
    </row>
    <row r="70" spans="3:8">
      <c r="C70" s="112" t="str">
        <f t="shared" si="4"/>
        <v>Demand</v>
      </c>
      <c r="D70">
        <f>$J$30</f>
        <v>2037</v>
      </c>
      <c r="E70" t="s">
        <v>3</v>
      </c>
      <c r="F70" t="str">
        <f t="shared" si="3"/>
        <v>ISDHT</v>
      </c>
      <c r="G70" s="92">
        <f>BY_Demands_Drivers!$F$54*$K30</f>
        <v>17.42149847076853</v>
      </c>
      <c r="H70" s="92">
        <f>BY_Demands_Drivers!$G$54*$K30</f>
        <v>5.2599260940951078</v>
      </c>
    </row>
    <row r="71" spans="3:8">
      <c r="C71" s="112" t="str">
        <f t="shared" si="4"/>
        <v>Demand</v>
      </c>
      <c r="D71">
        <f>$J$31</f>
        <v>2038</v>
      </c>
      <c r="E71" t="s">
        <v>3</v>
      </c>
      <c r="F71" t="str">
        <f t="shared" si="3"/>
        <v>ISDHT</v>
      </c>
      <c r="G71" s="92">
        <f>BY_Demands_Drivers!$F$54*$K31</f>
        <v>17.526300140683887</v>
      </c>
      <c r="H71" s="92">
        <f>BY_Demands_Drivers!$G$54*$K31</f>
        <v>5.2915679783576737</v>
      </c>
    </row>
    <row r="72" spans="3:8">
      <c r="C72" s="112" t="str">
        <f t="shared" si="4"/>
        <v>Demand</v>
      </c>
      <c r="D72">
        <f>$J$32</f>
        <v>2039</v>
      </c>
      <c r="E72" t="s">
        <v>3</v>
      </c>
      <c r="F72" t="str">
        <f t="shared" si="3"/>
        <v>ISDHT</v>
      </c>
      <c r="G72" s="92">
        <f>BY_Demands_Drivers!$F$54*$K32</f>
        <v>17.631101810599237</v>
      </c>
      <c r="H72" s="92">
        <f>BY_Demands_Drivers!$G$54*$K32</f>
        <v>5.3232098626202378</v>
      </c>
    </row>
    <row r="73" spans="3:8">
      <c r="C73" s="112" t="str">
        <f t="shared" si="4"/>
        <v>Demand</v>
      </c>
      <c r="D73">
        <f>$J$33</f>
        <v>2040</v>
      </c>
      <c r="E73" t="s">
        <v>3</v>
      </c>
      <c r="F73" t="str">
        <f t="shared" si="3"/>
        <v>ISDHT</v>
      </c>
      <c r="G73" s="92">
        <f>BY_Demands_Drivers!$F$54*$K33</f>
        <v>17.735903480514597</v>
      </c>
      <c r="H73" s="92">
        <f>BY_Demands_Drivers!$G$54*$K33</f>
        <v>5.3548517468828045</v>
      </c>
    </row>
    <row r="74" spans="3:8">
      <c r="C74" s="112" t="str">
        <f t="shared" si="4"/>
        <v>Demand</v>
      </c>
      <c r="D74">
        <f>$J$34</f>
        <v>2041</v>
      </c>
      <c r="E74" t="s">
        <v>3</v>
      </c>
      <c r="F74" t="str">
        <f t="shared" si="3"/>
        <v>ISDHT</v>
      </c>
      <c r="G74" s="92">
        <f>BY_Demands_Drivers!$F$54*$K34</f>
        <v>18.036445938622691</v>
      </c>
      <c r="H74" s="92">
        <f>BY_Demands_Drivers!$G$54*$K34</f>
        <v>5.4455919963761943</v>
      </c>
    </row>
    <row r="75" spans="3:8">
      <c r="C75" s="112" t="str">
        <f t="shared" si="4"/>
        <v>Demand</v>
      </c>
      <c r="D75">
        <f>$J$35</f>
        <v>2042</v>
      </c>
      <c r="E75" t="s">
        <v>3</v>
      </c>
      <c r="F75" t="str">
        <f t="shared" si="3"/>
        <v>ISDHT</v>
      </c>
      <c r="G75" s="92">
        <f>BY_Demands_Drivers!$F$54*$K35</f>
        <v>18.336988396730785</v>
      </c>
      <c r="H75" s="92">
        <f>BY_Demands_Drivers!$G$54*$K35</f>
        <v>5.5363322458695849</v>
      </c>
    </row>
    <row r="76" spans="3:8">
      <c r="C76" s="112" t="str">
        <f t="shared" si="4"/>
        <v>Demand</v>
      </c>
      <c r="D76">
        <f>$J$36</f>
        <v>2043</v>
      </c>
      <c r="E76" t="s">
        <v>3</v>
      </c>
      <c r="F76" t="str">
        <f t="shared" si="3"/>
        <v>ISDHT</v>
      </c>
      <c r="G76" s="92">
        <f>BY_Demands_Drivers!$F$54*$K36</f>
        <v>18.637530854838882</v>
      </c>
      <c r="H76" s="92">
        <f>BY_Demands_Drivers!$G$54*$K36</f>
        <v>5.6270724953629765</v>
      </c>
    </row>
    <row r="77" spans="3:8">
      <c r="C77" s="112" t="str">
        <f t="shared" si="4"/>
        <v>Demand</v>
      </c>
      <c r="D77">
        <f>$J$37</f>
        <v>2044</v>
      </c>
      <c r="E77" t="s">
        <v>3</v>
      </c>
      <c r="F77" t="str">
        <f t="shared" si="3"/>
        <v>ISDHT</v>
      </c>
      <c r="G77" s="92">
        <f>BY_Demands_Drivers!$F$54*$K37</f>
        <v>18.93807331294698</v>
      </c>
      <c r="H77" s="92">
        <f>BY_Demands_Drivers!$G$54*$K37</f>
        <v>5.7178127448563671</v>
      </c>
    </row>
    <row r="78" spans="3:8">
      <c r="C78" s="112" t="str">
        <f t="shared" si="4"/>
        <v>Demand</v>
      </c>
      <c r="D78">
        <f>$J$38</f>
        <v>2045</v>
      </c>
      <c r="E78" t="s">
        <v>3</v>
      </c>
      <c r="F78" t="str">
        <f t="shared" si="3"/>
        <v>ISDHT</v>
      </c>
      <c r="G78" s="92">
        <f>BY_Demands_Drivers!$F$54*$K38</f>
        <v>19.238615771055073</v>
      </c>
      <c r="H78" s="92">
        <f>BY_Demands_Drivers!$G$54*$K38</f>
        <v>5.8085529943497569</v>
      </c>
    </row>
    <row r="79" spans="3:8">
      <c r="C79" s="112" t="str">
        <f t="shared" si="4"/>
        <v>Demand</v>
      </c>
      <c r="D79">
        <f>$J$39</f>
        <v>2046</v>
      </c>
      <c r="E79" t="s">
        <v>3</v>
      </c>
      <c r="F79" t="str">
        <f t="shared" si="3"/>
        <v>ISDHT</v>
      </c>
      <c r="G79" s="92">
        <f>BY_Demands_Drivers!$F$54*$K39</f>
        <v>19.575861753040819</v>
      </c>
      <c r="H79" s="92">
        <f>BY_Demands_Drivers!$G$54*$K39</f>
        <v>5.9103748292368046</v>
      </c>
    </row>
    <row r="80" spans="3:8">
      <c r="C80" s="112" t="str">
        <f t="shared" si="4"/>
        <v>Demand</v>
      </c>
      <c r="D80">
        <f>$J$40</f>
        <v>2047</v>
      </c>
      <c r="E80" t="s">
        <v>3</v>
      </c>
      <c r="F80" t="str">
        <f t="shared" si="3"/>
        <v>ISDHT</v>
      </c>
      <c r="G80" s="92">
        <f>BY_Demands_Drivers!$F$54*$K40</f>
        <v>19.913107735026561</v>
      </c>
      <c r="H80" s="92">
        <f>BY_Demands_Drivers!$G$54*$K40</f>
        <v>6.0121966641238522</v>
      </c>
    </row>
    <row r="81" spans="3:8">
      <c r="C81" s="112" t="str">
        <f t="shared" si="4"/>
        <v>Demand</v>
      </c>
      <c r="D81">
        <f>$J$41</f>
        <v>2048</v>
      </c>
      <c r="E81" t="s">
        <v>3</v>
      </c>
      <c r="F81" t="str">
        <f t="shared" si="3"/>
        <v>ISDHT</v>
      </c>
      <c r="G81" s="92">
        <f>BY_Demands_Drivers!$F$54*$K41</f>
        <v>20.250353717012306</v>
      </c>
      <c r="H81" s="92">
        <f>BY_Demands_Drivers!$G$54*$K41</f>
        <v>6.1140184990108999</v>
      </c>
    </row>
    <row r="82" spans="3:8">
      <c r="C82" s="112" t="str">
        <f t="shared" si="4"/>
        <v>Demand</v>
      </c>
      <c r="D82">
        <f>$J$42</f>
        <v>2049</v>
      </c>
      <c r="E82" t="s">
        <v>3</v>
      </c>
      <c r="F82" t="str">
        <f t="shared" si="3"/>
        <v>ISDHT</v>
      </c>
      <c r="G82" s="92">
        <f>BY_Demands_Drivers!$F$54*$K42</f>
        <v>20.587599698998055</v>
      </c>
      <c r="H82" s="92">
        <f>BY_Demands_Drivers!$G$54*$K42</f>
        <v>6.2158403338979484</v>
      </c>
    </row>
    <row r="83" spans="3:8">
      <c r="C83" s="112" t="str">
        <f t="shared" si="4"/>
        <v>Demand</v>
      </c>
      <c r="D83" s="16">
        <f>$J$43</f>
        <v>2050</v>
      </c>
      <c r="E83" s="16" t="s">
        <v>3</v>
      </c>
      <c r="F83" s="16" t="str">
        <f t="shared" si="3"/>
        <v>ISDHT</v>
      </c>
      <c r="G83" s="92">
        <f>BY_Demands_Drivers!$F$54*$K43</f>
        <v>20.924845680983804</v>
      </c>
      <c r="H83" s="92">
        <f>BY_Demands_Drivers!$G$54*$K43</f>
        <v>6.317662168784997</v>
      </c>
    </row>
    <row r="84" spans="3:8">
      <c r="C84" s="112" t="str">
        <f t="shared" si="4"/>
        <v>Demand</v>
      </c>
      <c r="D84">
        <f>$J$4</f>
        <v>2011</v>
      </c>
      <c r="E84" t="s">
        <v>3</v>
      </c>
      <c r="F84" t="str">
        <f>BY_Demands_Drivers!$H$55</f>
        <v>ISDRH</v>
      </c>
      <c r="G84" s="92">
        <f>BY_Demands_Drivers!$F$55*$K4</f>
        <v>0.22667580110519472</v>
      </c>
      <c r="H84" s="92">
        <f>BY_Demands_Drivers!$G$55*$K4</f>
        <v>6.8438312762457085E-2</v>
      </c>
    </row>
    <row r="85" spans="3:8">
      <c r="C85" s="112" t="str">
        <f t="shared" si="4"/>
        <v>Demand</v>
      </c>
      <c r="D85">
        <f>$J$5</f>
        <v>2012</v>
      </c>
      <c r="E85" t="s">
        <v>3</v>
      </c>
      <c r="F85" t="str">
        <f>$F$84</f>
        <v>ISDRH</v>
      </c>
      <c r="G85" s="92">
        <f>BY_Demands_Drivers!$F$55*$K5</f>
        <v>0.22943719162404938</v>
      </c>
      <c r="H85" s="92">
        <f>BY_Demands_Drivers!$G$55*$K5</f>
        <v>6.9272036111254057E-2</v>
      </c>
    </row>
    <row r="86" spans="3:8">
      <c r="C86" s="112" t="str">
        <f t="shared" si="4"/>
        <v>Demand</v>
      </c>
      <c r="D86">
        <f>$J$6</f>
        <v>2013</v>
      </c>
      <c r="E86" t="s">
        <v>3</v>
      </c>
      <c r="F86" t="str">
        <f t="shared" ref="F86:F123" si="5">$F$84</f>
        <v>ISDRH</v>
      </c>
      <c r="G86" s="92">
        <f>BY_Demands_Drivers!$F$55*$K6</f>
        <v>0.22943719162404938</v>
      </c>
      <c r="H86" s="92">
        <f>BY_Demands_Drivers!$G$55*$K6</f>
        <v>6.9272036111254057E-2</v>
      </c>
    </row>
    <row r="87" spans="3:8">
      <c r="C87" s="112" t="str">
        <f t="shared" si="4"/>
        <v>Demand</v>
      </c>
      <c r="D87">
        <f>$J$7</f>
        <v>2014</v>
      </c>
      <c r="E87" t="s">
        <v>3</v>
      </c>
      <c r="F87" t="str">
        <f t="shared" si="5"/>
        <v>ISDRH</v>
      </c>
      <c r="G87" s="92">
        <f>BY_Demands_Drivers!$F$55*$K7</f>
        <v>0.22947204288626433</v>
      </c>
      <c r="H87" s="92">
        <f>BY_Demands_Drivers!$G$55*$K7</f>
        <v>6.9282558458906532E-2</v>
      </c>
    </row>
    <row r="88" spans="3:8">
      <c r="C88" s="112" t="str">
        <f t="shared" si="4"/>
        <v>Demand</v>
      </c>
      <c r="D88">
        <f>$J$8</f>
        <v>2015</v>
      </c>
      <c r="E88" t="s">
        <v>3</v>
      </c>
      <c r="F88" t="str">
        <f t="shared" si="5"/>
        <v>ISDRH</v>
      </c>
      <c r="G88" s="92">
        <f>BY_Demands_Drivers!$F$55*$K8</f>
        <v>0.22947204288626433</v>
      </c>
      <c r="H88" s="92">
        <f>BY_Demands_Drivers!$G$55*$K8</f>
        <v>6.9282558458906532E-2</v>
      </c>
    </row>
    <row r="89" spans="3:8">
      <c r="C89" s="112" t="str">
        <f t="shared" si="4"/>
        <v>Demand</v>
      </c>
      <c r="D89">
        <f>$J$9</f>
        <v>2016</v>
      </c>
      <c r="E89" t="s">
        <v>3</v>
      </c>
      <c r="F89" t="str">
        <f t="shared" si="5"/>
        <v>ISDRH</v>
      </c>
      <c r="G89" s="92">
        <f>BY_Demands_Drivers!$F$55*$K9</f>
        <v>0.23618947520385453</v>
      </c>
      <c r="H89" s="92">
        <f>BY_Demands_Drivers!$G$55*$K9</f>
        <v>7.131069614131634E-2</v>
      </c>
    </row>
    <row r="90" spans="3:8">
      <c r="C90" s="112" t="str">
        <f t="shared" si="4"/>
        <v>Demand</v>
      </c>
      <c r="D90">
        <f>$J$10</f>
        <v>2017</v>
      </c>
      <c r="E90" t="s">
        <v>3</v>
      </c>
      <c r="F90" t="str">
        <f t="shared" si="5"/>
        <v>ISDRH</v>
      </c>
      <c r="G90" s="92">
        <f>BY_Demands_Drivers!$F$55*$K10</f>
        <v>0.24290690752144473</v>
      </c>
      <c r="H90" s="92">
        <f>BY_Demands_Drivers!$G$55*$K10</f>
        <v>7.3338833823726135E-2</v>
      </c>
    </row>
    <row r="91" spans="3:8">
      <c r="C91" s="112" t="str">
        <f t="shared" si="4"/>
        <v>Demand</v>
      </c>
      <c r="D91">
        <f>$J$11</f>
        <v>2018</v>
      </c>
      <c r="E91" t="s">
        <v>3</v>
      </c>
      <c r="F91" t="str">
        <f t="shared" si="5"/>
        <v>ISDRH</v>
      </c>
      <c r="G91" s="92">
        <f>BY_Demands_Drivers!$F$55*$K11</f>
        <v>0.24549221643167141</v>
      </c>
      <c r="H91" s="92">
        <f>BY_Demands_Drivers!$G$55*$K11</f>
        <v>7.4119394337565675E-2</v>
      </c>
    </row>
    <row r="92" spans="3:8">
      <c r="C92" s="112" t="str">
        <f t="shared" si="4"/>
        <v>Demand</v>
      </c>
      <c r="D92">
        <f>$J$12</f>
        <v>2019</v>
      </c>
      <c r="E92" t="s">
        <v>3</v>
      </c>
      <c r="F92" t="str">
        <f t="shared" si="5"/>
        <v>ISDRH</v>
      </c>
      <c r="G92" s="92">
        <f>BY_Demands_Drivers!$F$55*$K12</f>
        <v>0.2466989123707779</v>
      </c>
      <c r="H92" s="92">
        <f>BY_Demands_Drivers!$G$55*$K12</f>
        <v>7.448372186475255E-2</v>
      </c>
    </row>
    <row r="93" spans="3:8">
      <c r="C93" s="112" t="str">
        <f t="shared" si="4"/>
        <v>Demand</v>
      </c>
      <c r="D93">
        <f>$J$13</f>
        <v>2020</v>
      </c>
      <c r="E93" t="s">
        <v>3</v>
      </c>
      <c r="F93" t="str">
        <f t="shared" si="5"/>
        <v>ISDRH</v>
      </c>
      <c r="G93" s="92">
        <f>BY_Demands_Drivers!$F$55*$K13</f>
        <v>0.25723556502047795</v>
      </c>
      <c r="H93" s="92">
        <f>BY_Demands_Drivers!$G$55*$K13</f>
        <v>7.7664964529358352E-2</v>
      </c>
    </row>
    <row r="94" spans="3:8">
      <c r="C94" s="112" t="str">
        <f t="shared" si="4"/>
        <v>Demand</v>
      </c>
      <c r="D94">
        <f>$J$14</f>
        <v>2021</v>
      </c>
      <c r="E94" t="s">
        <v>3</v>
      </c>
      <c r="F94" t="str">
        <f t="shared" si="5"/>
        <v>ISDRH</v>
      </c>
      <c r="G94" s="92">
        <f>BY_Demands_Drivers!$F$55*$K14</f>
        <v>0.26216223273787315</v>
      </c>
      <c r="H94" s="92">
        <f>BY_Demands_Drivers!$G$55*$K14</f>
        <v>7.9152431759983988E-2</v>
      </c>
    </row>
    <row r="95" spans="3:8">
      <c r="C95" s="112" t="str">
        <f t="shared" si="4"/>
        <v>Demand</v>
      </c>
      <c r="D95">
        <f>$J$15</f>
        <v>2022</v>
      </c>
      <c r="E95" t="s">
        <v>3</v>
      </c>
      <c r="F95" t="str">
        <f t="shared" si="5"/>
        <v>ISDRH</v>
      </c>
      <c r="G95" s="92">
        <f>BY_Demands_Drivers!$F$55*$K15</f>
        <v>0.26708890045526829</v>
      </c>
      <c r="H95" s="92">
        <f>BY_Demands_Drivers!$G$55*$K15</f>
        <v>8.0639898990609624E-2</v>
      </c>
    </row>
    <row r="96" spans="3:8">
      <c r="C96" s="112" t="str">
        <f t="shared" si="4"/>
        <v>Demand</v>
      </c>
      <c r="D96">
        <f>$J$16</f>
        <v>2023</v>
      </c>
      <c r="E96" t="s">
        <v>3</v>
      </c>
      <c r="F96" t="str">
        <f t="shared" si="5"/>
        <v>ISDRH</v>
      </c>
      <c r="G96" s="92">
        <f>BY_Demands_Drivers!$F$55*$K16</f>
        <v>0.27201556817266348</v>
      </c>
      <c r="H96" s="92">
        <f>BY_Demands_Drivers!$G$55*$K16</f>
        <v>8.212736622123526E-2</v>
      </c>
    </row>
    <row r="97" spans="3:8">
      <c r="C97" s="112" t="str">
        <f t="shared" si="4"/>
        <v>Demand</v>
      </c>
      <c r="D97">
        <f>$J$17</f>
        <v>2024</v>
      </c>
      <c r="E97" t="s">
        <v>3</v>
      </c>
      <c r="F97" t="str">
        <f t="shared" si="5"/>
        <v>ISDRH</v>
      </c>
      <c r="G97" s="92">
        <f>BY_Demands_Drivers!$F$55*$K17</f>
        <v>0.27694223589005867</v>
      </c>
      <c r="H97" s="92">
        <f>BY_Demands_Drivers!$G$55*$K17</f>
        <v>8.3614833451860909E-2</v>
      </c>
    </row>
    <row r="98" spans="3:8">
      <c r="C98" s="112" t="str">
        <f t="shared" si="4"/>
        <v>Demand</v>
      </c>
      <c r="D98">
        <f>$J$18</f>
        <v>2025</v>
      </c>
      <c r="E98" t="s">
        <v>3</v>
      </c>
      <c r="F98" t="str">
        <f t="shared" si="5"/>
        <v>ISDRH</v>
      </c>
      <c r="G98" s="92">
        <f>BY_Demands_Drivers!$F$55*$K18</f>
        <v>0.28186890360745387</v>
      </c>
      <c r="H98" s="92">
        <f>BY_Demands_Drivers!$G$55*$K18</f>
        <v>8.5102300682486545E-2</v>
      </c>
    </row>
    <row r="99" spans="3:8">
      <c r="C99" s="112" t="str">
        <f t="shared" si="4"/>
        <v>Demand</v>
      </c>
      <c r="D99">
        <f>$J$19</f>
        <v>2026</v>
      </c>
      <c r="E99" t="s">
        <v>3</v>
      </c>
      <c r="F99" t="str">
        <f t="shared" si="5"/>
        <v>ISDRH</v>
      </c>
      <c r="G99" s="92">
        <f>BY_Demands_Drivers!$F$55*$K19</f>
        <v>0.28591313097758975</v>
      </c>
      <c r="H99" s="92">
        <f>BY_Demands_Drivers!$G$55*$K19</f>
        <v>8.6323340141883448E-2</v>
      </c>
    </row>
    <row r="100" spans="3:8">
      <c r="C100" s="112" t="str">
        <f t="shared" si="4"/>
        <v>Demand</v>
      </c>
      <c r="D100">
        <f>$J$20</f>
        <v>2027</v>
      </c>
      <c r="E100" t="s">
        <v>3</v>
      </c>
      <c r="F100" t="str">
        <f t="shared" si="5"/>
        <v>ISDRH</v>
      </c>
      <c r="G100" s="92">
        <f>BY_Demands_Drivers!$F$55*$K20</f>
        <v>0.28995735834772557</v>
      </c>
      <c r="H100" s="92">
        <f>BY_Demands_Drivers!$G$55*$K20</f>
        <v>8.754437960128035E-2</v>
      </c>
    </row>
    <row r="101" spans="3:8">
      <c r="C101" s="112" t="str">
        <f t="shared" si="4"/>
        <v>Demand</v>
      </c>
      <c r="D101">
        <f>$J$21</f>
        <v>2028</v>
      </c>
      <c r="E101" t="s">
        <v>3</v>
      </c>
      <c r="F101" t="str">
        <f t="shared" si="5"/>
        <v>ISDRH</v>
      </c>
      <c r="G101" s="92">
        <f>BY_Demands_Drivers!$F$55*$K21</f>
        <v>0.29400158571786145</v>
      </c>
      <c r="H101" s="92">
        <f>BY_Demands_Drivers!$G$55*$K21</f>
        <v>8.8765419060677253E-2</v>
      </c>
    </row>
    <row r="102" spans="3:8">
      <c r="C102" s="112" t="str">
        <f t="shared" si="4"/>
        <v>Demand</v>
      </c>
      <c r="D102">
        <f>$J$22</f>
        <v>2029</v>
      </c>
      <c r="E102" t="s">
        <v>3</v>
      </c>
      <c r="F102" t="str">
        <f t="shared" si="5"/>
        <v>ISDRH</v>
      </c>
      <c r="G102" s="92">
        <f>BY_Demands_Drivers!$F$55*$K22</f>
        <v>0.29804581308799721</v>
      </c>
      <c r="H102" s="92">
        <f>BY_Demands_Drivers!$G$55*$K22</f>
        <v>8.9986458520074128E-2</v>
      </c>
    </row>
    <row r="103" spans="3:8">
      <c r="C103" s="112" t="str">
        <f t="shared" si="4"/>
        <v>Demand</v>
      </c>
      <c r="D103">
        <f>$J$23</f>
        <v>2030</v>
      </c>
      <c r="E103" t="s">
        <v>3</v>
      </c>
      <c r="F103" t="str">
        <f t="shared" si="5"/>
        <v>ISDRH</v>
      </c>
      <c r="G103" s="92">
        <f>BY_Demands_Drivers!$F$55*$K23</f>
        <v>0.30209004045813315</v>
      </c>
      <c r="H103" s="92">
        <f>BY_Demands_Drivers!$G$55*$K23</f>
        <v>9.1207497979471058E-2</v>
      </c>
    </row>
    <row r="104" spans="3:8">
      <c r="C104" s="112" t="str">
        <f t="shared" si="4"/>
        <v>Demand</v>
      </c>
      <c r="D104">
        <f>$J$24</f>
        <v>2031</v>
      </c>
      <c r="E104" t="s">
        <v>3</v>
      </c>
      <c r="F104" t="str">
        <f t="shared" si="5"/>
        <v>ISDRH</v>
      </c>
      <c r="G104" s="92">
        <f>BY_Demands_Drivers!$F$55*$K24</f>
        <v>0.30483604493390887</v>
      </c>
      <c r="H104" s="92">
        <f>BY_Demands_Drivers!$G$55*$K24</f>
        <v>9.2036575950052615E-2</v>
      </c>
    </row>
    <row r="105" spans="3:8">
      <c r="C105" s="112" t="str">
        <f t="shared" si="4"/>
        <v>Demand</v>
      </c>
      <c r="D105">
        <f>$J$25</f>
        <v>2032</v>
      </c>
      <c r="E105" t="s">
        <v>3</v>
      </c>
      <c r="F105" t="str">
        <f t="shared" si="5"/>
        <v>ISDRH</v>
      </c>
      <c r="G105" s="92">
        <f>BY_Demands_Drivers!$F$55*$K25</f>
        <v>0.30758204940968453</v>
      </c>
      <c r="H105" s="92">
        <f>BY_Demands_Drivers!$G$55*$K25</f>
        <v>9.2865653920634172E-2</v>
      </c>
    </row>
    <row r="106" spans="3:8">
      <c r="C106" s="112" t="str">
        <f t="shared" si="4"/>
        <v>Demand</v>
      </c>
      <c r="D106">
        <f>$J$26</f>
        <v>2033</v>
      </c>
      <c r="E106" t="s">
        <v>3</v>
      </c>
      <c r="F106" t="str">
        <f t="shared" si="5"/>
        <v>ISDRH</v>
      </c>
      <c r="G106" s="92">
        <f>BY_Demands_Drivers!$F$55*$K26</f>
        <v>0.31032805388546031</v>
      </c>
      <c r="H106" s="92">
        <f>BY_Demands_Drivers!$G$55*$K26</f>
        <v>9.3694731891215743E-2</v>
      </c>
    </row>
    <row r="107" spans="3:8">
      <c r="C107" s="112" t="str">
        <f t="shared" si="4"/>
        <v>Demand</v>
      </c>
      <c r="D107">
        <f>$J$27</f>
        <v>2034</v>
      </c>
      <c r="E107" t="s">
        <v>3</v>
      </c>
      <c r="F107" t="str">
        <f t="shared" si="5"/>
        <v>ISDRH</v>
      </c>
      <c r="G107" s="92">
        <f>BY_Demands_Drivers!$F$55*$K27</f>
        <v>0.31307405836123597</v>
      </c>
      <c r="H107" s="92">
        <f>BY_Demands_Drivers!$G$55*$K27</f>
        <v>9.45238098617973E-2</v>
      </c>
    </row>
    <row r="108" spans="3:8">
      <c r="C108" s="112" t="str">
        <f t="shared" si="4"/>
        <v>Demand</v>
      </c>
      <c r="D108">
        <f>$J$28</f>
        <v>2035</v>
      </c>
      <c r="E108" t="s">
        <v>3</v>
      </c>
      <c r="F108" t="str">
        <f t="shared" si="5"/>
        <v>ISDRH</v>
      </c>
      <c r="G108" s="92">
        <f>BY_Demands_Drivers!$F$55*$K28</f>
        <v>0.31582006283701158</v>
      </c>
      <c r="H108" s="92">
        <f>BY_Demands_Drivers!$G$55*$K28</f>
        <v>9.535288783237883E-2</v>
      </c>
    </row>
    <row r="109" spans="3:8">
      <c r="C109" s="112" t="str">
        <f t="shared" si="4"/>
        <v>Demand</v>
      </c>
      <c r="D109">
        <f>$J$29</f>
        <v>2036</v>
      </c>
      <c r="E109" t="s">
        <v>3</v>
      </c>
      <c r="F109" t="str">
        <f t="shared" si="5"/>
        <v>ISDRH</v>
      </c>
      <c r="G109" s="92">
        <f>BY_Demands_Drivers!$F$55*$K29</f>
        <v>0.31774306258377383</v>
      </c>
      <c r="H109" s="92">
        <f>BY_Demands_Drivers!$G$55*$K29</f>
        <v>9.5933482926647259E-2</v>
      </c>
    </row>
    <row r="110" spans="3:8">
      <c r="C110" s="112" t="str">
        <f t="shared" si="4"/>
        <v>Demand</v>
      </c>
      <c r="D110">
        <f>$J$30</f>
        <v>2037</v>
      </c>
      <c r="E110" t="s">
        <v>3</v>
      </c>
      <c r="F110" t="str">
        <f t="shared" si="5"/>
        <v>ISDRH</v>
      </c>
      <c r="G110" s="92">
        <f>BY_Demands_Drivers!$F$55*$K30</f>
        <v>0.31966606233053602</v>
      </c>
      <c r="H110" s="92">
        <f>BY_Demands_Drivers!$G$55*$K30</f>
        <v>9.6514078020915661E-2</v>
      </c>
    </row>
    <row r="111" spans="3:8">
      <c r="C111" s="112" t="str">
        <f t="shared" si="4"/>
        <v>Demand</v>
      </c>
      <c r="D111">
        <f>$J$31</f>
        <v>2038</v>
      </c>
      <c r="E111" t="s">
        <v>3</v>
      </c>
      <c r="F111" t="str">
        <f t="shared" si="5"/>
        <v>ISDRH</v>
      </c>
      <c r="G111" s="92">
        <f>BY_Demands_Drivers!$F$55*$K31</f>
        <v>0.3215890620772982</v>
      </c>
      <c r="H111" s="92">
        <f>BY_Demands_Drivers!$G$55*$K31</f>
        <v>9.7094673115184063E-2</v>
      </c>
    </row>
    <row r="112" spans="3:8">
      <c r="C112" s="112" t="str">
        <f t="shared" si="4"/>
        <v>Demand</v>
      </c>
      <c r="D112">
        <f>$J$32</f>
        <v>2039</v>
      </c>
      <c r="E112" t="s">
        <v>3</v>
      </c>
      <c r="F112" t="str">
        <f t="shared" si="5"/>
        <v>ISDRH</v>
      </c>
      <c r="G112" s="92">
        <f>BY_Demands_Drivers!$F$55*$K32</f>
        <v>0.32351206182406034</v>
      </c>
      <c r="H112" s="92">
        <f>BY_Demands_Drivers!$G$55*$K32</f>
        <v>9.7675268209452465E-2</v>
      </c>
    </row>
    <row r="113" spans="3:8">
      <c r="C113" s="112" t="str">
        <f t="shared" si="4"/>
        <v>Demand</v>
      </c>
      <c r="D113">
        <f>$J$33</f>
        <v>2040</v>
      </c>
      <c r="E113" t="s">
        <v>3</v>
      </c>
      <c r="F113" t="str">
        <f t="shared" si="5"/>
        <v>ISDRH</v>
      </c>
      <c r="G113" s="92">
        <f>BY_Demands_Drivers!$F$55*$K33</f>
        <v>0.32543506157082264</v>
      </c>
      <c r="H113" s="92">
        <f>BY_Demands_Drivers!$G$55*$K33</f>
        <v>9.8255863303720894E-2</v>
      </c>
    </row>
    <row r="114" spans="3:8">
      <c r="C114" s="112" t="str">
        <f t="shared" si="4"/>
        <v>Demand</v>
      </c>
      <c r="D114">
        <f>$J$34</f>
        <v>2041</v>
      </c>
      <c r="E114" t="s">
        <v>3</v>
      </c>
      <c r="F114" t="str">
        <f t="shared" si="5"/>
        <v>ISDRH</v>
      </c>
      <c r="G114" s="92">
        <f>BY_Demands_Drivers!$F$55*$K34</f>
        <v>0.33094969765725085</v>
      </c>
      <c r="H114" s="92">
        <f>BY_Demands_Drivers!$G$55*$K34</f>
        <v>9.9920850864871985E-2</v>
      </c>
    </row>
    <row r="115" spans="3:8">
      <c r="C115" s="112" t="str">
        <f t="shared" si="4"/>
        <v>Demand</v>
      </c>
      <c r="D115">
        <f>$J$35</f>
        <v>2042</v>
      </c>
      <c r="E115" t="s">
        <v>3</v>
      </c>
      <c r="F115" t="str">
        <f t="shared" si="5"/>
        <v>ISDRH</v>
      </c>
      <c r="G115" s="92">
        <f>BY_Demands_Drivers!$F$55*$K35</f>
        <v>0.33646433374367912</v>
      </c>
      <c r="H115" s="92">
        <f>BY_Demands_Drivers!$G$55*$K35</f>
        <v>0.10158583842602309</v>
      </c>
    </row>
    <row r="116" spans="3:8">
      <c r="C116" s="112" t="str">
        <f t="shared" si="4"/>
        <v>Demand</v>
      </c>
      <c r="D116">
        <f>$J$36</f>
        <v>2043</v>
      </c>
      <c r="E116" t="s">
        <v>3</v>
      </c>
      <c r="F116" t="str">
        <f t="shared" si="5"/>
        <v>ISDRH</v>
      </c>
      <c r="G116" s="92">
        <f>BY_Demands_Drivers!$F$55*$K36</f>
        <v>0.34197896983010745</v>
      </c>
      <c r="H116" s="92">
        <f>BY_Demands_Drivers!$G$55*$K36</f>
        <v>0.10325082598717421</v>
      </c>
    </row>
    <row r="117" spans="3:8">
      <c r="C117" s="112" t="str">
        <f t="shared" si="4"/>
        <v>Demand</v>
      </c>
      <c r="D117">
        <f>$J$37</f>
        <v>2044</v>
      </c>
      <c r="E117" t="s">
        <v>3</v>
      </c>
      <c r="F117" t="str">
        <f t="shared" si="5"/>
        <v>ISDRH</v>
      </c>
      <c r="G117" s="92">
        <f>BY_Demands_Drivers!$F$55*$K37</f>
        <v>0.34749360591653572</v>
      </c>
      <c r="H117" s="92">
        <f>BY_Demands_Drivers!$G$55*$K37</f>
        <v>0.1049158135483253</v>
      </c>
    </row>
    <row r="118" spans="3:8">
      <c r="C118" s="112" t="str">
        <f t="shared" si="4"/>
        <v>Demand</v>
      </c>
      <c r="D118">
        <f>$J$38</f>
        <v>2045</v>
      </c>
      <c r="E118" t="s">
        <v>3</v>
      </c>
      <c r="F118" t="str">
        <f t="shared" si="5"/>
        <v>ISDRH</v>
      </c>
      <c r="G118" s="92">
        <f>BY_Demands_Drivers!$F$55*$K38</f>
        <v>0.35300824200296393</v>
      </c>
      <c r="H118" s="92">
        <f>BY_Demands_Drivers!$G$55*$K38</f>
        <v>0.10658080110947639</v>
      </c>
    </row>
    <row r="119" spans="3:8">
      <c r="C119" s="112" t="str">
        <f t="shared" si="4"/>
        <v>Demand</v>
      </c>
      <c r="D119">
        <f>$J$39</f>
        <v>2046</v>
      </c>
      <c r="E119" t="s">
        <v>3</v>
      </c>
      <c r="F119" t="str">
        <f t="shared" si="5"/>
        <v>ISDRH</v>
      </c>
      <c r="G119" s="92">
        <f>BY_Demands_Drivers!$F$55*$K39</f>
        <v>0.35919634891460911</v>
      </c>
      <c r="H119" s="92">
        <f>BY_Demands_Drivers!$G$55*$K39</f>
        <v>0.10844912403659004</v>
      </c>
    </row>
    <row r="120" spans="3:8">
      <c r="C120" s="112" t="str">
        <f t="shared" si="4"/>
        <v>Demand</v>
      </c>
      <c r="D120">
        <f>$J$40</f>
        <v>2047</v>
      </c>
      <c r="E120" t="s">
        <v>3</v>
      </c>
      <c r="F120" t="str">
        <f t="shared" si="5"/>
        <v>ISDRH</v>
      </c>
      <c r="G120" s="92">
        <f>BY_Demands_Drivers!$F$55*$K40</f>
        <v>0.36538445582625423</v>
      </c>
      <c r="H120" s="92">
        <f>BY_Demands_Drivers!$G$55*$K40</f>
        <v>0.11031744696370371</v>
      </c>
    </row>
    <row r="121" spans="3:8">
      <c r="C121" s="112" t="str">
        <f t="shared" si="4"/>
        <v>Demand</v>
      </c>
      <c r="D121">
        <f>$J$41</f>
        <v>2048</v>
      </c>
      <c r="E121" t="s">
        <v>3</v>
      </c>
      <c r="F121" t="str">
        <f t="shared" si="5"/>
        <v>ISDRH</v>
      </c>
      <c r="G121" s="92">
        <f>BY_Demands_Drivers!$F$55*$K41</f>
        <v>0.37157256273789935</v>
      </c>
      <c r="H121" s="92">
        <f>BY_Demands_Drivers!$G$55*$K41</f>
        <v>0.11218576989081738</v>
      </c>
    </row>
    <row r="122" spans="3:8">
      <c r="C122" s="112" t="str">
        <f t="shared" si="4"/>
        <v>Demand</v>
      </c>
      <c r="D122">
        <f>$J$42</f>
        <v>2049</v>
      </c>
      <c r="E122" t="s">
        <v>3</v>
      </c>
      <c r="F122" t="str">
        <f t="shared" si="5"/>
        <v>ISDRH</v>
      </c>
      <c r="G122" s="92">
        <f>BY_Demands_Drivers!$F$55*$K42</f>
        <v>0.37776066964954452</v>
      </c>
      <c r="H122" s="92">
        <f>BY_Demands_Drivers!$G$55*$K42</f>
        <v>0.11405409281793105</v>
      </c>
    </row>
    <row r="123" spans="3:8">
      <c r="C123" s="112" t="str">
        <f t="shared" si="4"/>
        <v>Demand</v>
      </c>
      <c r="D123" s="16">
        <f>$J$43</f>
        <v>2050</v>
      </c>
      <c r="E123" s="16" t="s">
        <v>3</v>
      </c>
      <c r="F123" s="16" t="str">
        <f t="shared" si="5"/>
        <v>ISDRH</v>
      </c>
      <c r="G123" s="92">
        <f>BY_Demands_Drivers!$F$55*$K43</f>
        <v>0.38394877656118975</v>
      </c>
      <c r="H123" s="92">
        <f>BY_Demands_Drivers!$G$55*$K43</f>
        <v>0.11592241574504475</v>
      </c>
    </row>
    <row r="124" spans="3:8">
      <c r="C124" s="112" t="str">
        <f t="shared" si="4"/>
        <v>Demand</v>
      </c>
      <c r="D124">
        <f>$J$4</f>
        <v>2011</v>
      </c>
      <c r="E124" t="s">
        <v>3</v>
      </c>
      <c r="F124" t="str">
        <f>BY_Demands_Drivers!$H$56</f>
        <v>ISDLA</v>
      </c>
      <c r="G124" s="92">
        <f>BY_Demands_Drivers!$F$56*$K4</f>
        <v>1.3095020106451352</v>
      </c>
      <c r="H124" s="92">
        <f>BY_Demands_Drivers!$G$56*$K4</f>
        <v>0.39536689726314217</v>
      </c>
    </row>
    <row r="125" spans="3:8">
      <c r="C125" s="112" t="str">
        <f t="shared" si="4"/>
        <v>Demand</v>
      </c>
      <c r="D125">
        <f>$J$5</f>
        <v>2012</v>
      </c>
      <c r="E125" t="s">
        <v>3</v>
      </c>
      <c r="F125" t="str">
        <f>$F$124</f>
        <v>ISDLA</v>
      </c>
      <c r="G125" s="92">
        <f>BY_Demands_Drivers!$F$56*$K5</f>
        <v>1.32545451381921</v>
      </c>
      <c r="H125" s="92">
        <f>BY_Demands_Drivers!$G$56*$K5</f>
        <v>0.40018330199734126</v>
      </c>
    </row>
    <row r="126" spans="3:8">
      <c r="C126" s="112" t="str">
        <f t="shared" si="4"/>
        <v>Demand</v>
      </c>
      <c r="D126">
        <f>$J$6</f>
        <v>2013</v>
      </c>
      <c r="E126" t="s">
        <v>3</v>
      </c>
      <c r="F126" t="str">
        <f t="shared" ref="F126:F163" si="6">$F$124</f>
        <v>ISDLA</v>
      </c>
      <c r="G126" s="92">
        <f>BY_Demands_Drivers!$F$56*$K6</f>
        <v>1.32545451381921</v>
      </c>
      <c r="H126" s="92">
        <f>BY_Demands_Drivers!$G$56*$K6</f>
        <v>0.40018330199734126</v>
      </c>
    </row>
    <row r="127" spans="3:8">
      <c r="C127" s="112" t="str">
        <f t="shared" si="4"/>
        <v>Demand</v>
      </c>
      <c r="D127">
        <f>$J$7</f>
        <v>2014</v>
      </c>
      <c r="E127" t="s">
        <v>3</v>
      </c>
      <c r="F127" t="str">
        <f t="shared" si="6"/>
        <v>ISDLA</v>
      </c>
      <c r="G127" s="92">
        <f>BY_Demands_Drivers!$F$56*$K7</f>
        <v>1.3256558489318311</v>
      </c>
      <c r="H127" s="92">
        <f>BY_Demands_Drivers!$G$56*$K7</f>
        <v>0.40024408940976219</v>
      </c>
    </row>
    <row r="128" spans="3:8">
      <c r="C128" s="112" t="str">
        <f t="shared" si="4"/>
        <v>Demand</v>
      </c>
      <c r="D128">
        <f>$J$8</f>
        <v>2015</v>
      </c>
      <c r="E128" t="s">
        <v>3</v>
      </c>
      <c r="F128" t="str">
        <f t="shared" si="6"/>
        <v>ISDLA</v>
      </c>
      <c r="G128" s="92">
        <f>BY_Demands_Drivers!$F$56*$K8</f>
        <v>1.3256558489318311</v>
      </c>
      <c r="H128" s="92">
        <f>BY_Demands_Drivers!$G$56*$K8</f>
        <v>0.40024408940976219</v>
      </c>
    </row>
    <row r="129" spans="3:8">
      <c r="C129" s="112" t="str">
        <f t="shared" si="4"/>
        <v>Demand</v>
      </c>
      <c r="D129">
        <f>$J$9</f>
        <v>2016</v>
      </c>
      <c r="E129" t="s">
        <v>3</v>
      </c>
      <c r="F129" t="str">
        <f t="shared" si="6"/>
        <v>ISDLA</v>
      </c>
      <c r="G129" s="92">
        <f>BY_Demands_Drivers!$F$56*$K9</f>
        <v>1.364462334155963</v>
      </c>
      <c r="H129" s="92">
        <f>BY_Demands_Drivers!$G$56*$K9</f>
        <v>0.41196060418563046</v>
      </c>
    </row>
    <row r="130" spans="3:8">
      <c r="C130" s="112" t="str">
        <f t="shared" si="4"/>
        <v>Demand</v>
      </c>
      <c r="D130">
        <f>$J$10</f>
        <v>2017</v>
      </c>
      <c r="E130" t="s">
        <v>3</v>
      </c>
      <c r="F130" t="str">
        <f t="shared" si="6"/>
        <v>ISDLA</v>
      </c>
      <c r="G130" s="92">
        <f>BY_Demands_Drivers!$F$56*$K10</f>
        <v>1.4032688193800946</v>
      </c>
      <c r="H130" s="92">
        <f>BY_Demands_Drivers!$G$56*$K10</f>
        <v>0.42367711896149879</v>
      </c>
    </row>
    <row r="131" spans="3:8">
      <c r="C131" s="112" t="str">
        <f t="shared" si="4"/>
        <v>Demand</v>
      </c>
      <c r="D131">
        <f>$J$11</f>
        <v>2018</v>
      </c>
      <c r="E131" t="s">
        <v>3</v>
      </c>
      <c r="F131" t="str">
        <f t="shared" si="6"/>
        <v>ISDLA</v>
      </c>
      <c r="G131" s="92">
        <f>BY_Demands_Drivers!$F$56*$K11</f>
        <v>1.4182041022800524</v>
      </c>
      <c r="H131" s="92">
        <f>BY_Demands_Drivers!$G$56*$K11</f>
        <v>0.42818640295793525</v>
      </c>
    </row>
    <row r="132" spans="3:8">
      <c r="C132" s="112" t="str">
        <f t="shared" ref="C132:C195" si="7">IF(SUM(G132:H132)&gt;0,"Demand","\I:")</f>
        <v>Demand</v>
      </c>
      <c r="D132">
        <f>$J$12</f>
        <v>2019</v>
      </c>
      <c r="E132" t="s">
        <v>3</v>
      </c>
      <c r="F132" t="str">
        <f t="shared" si="6"/>
        <v>ISDLA</v>
      </c>
      <c r="G132" s="92">
        <f>BY_Demands_Drivers!$F$56*$K12</f>
        <v>1.4251751629349299</v>
      </c>
      <c r="H132" s="92">
        <f>BY_Demands_Drivers!$G$56*$K12</f>
        <v>0.4302911165050296</v>
      </c>
    </row>
    <row r="133" spans="3:8">
      <c r="C133" s="112" t="str">
        <f t="shared" si="7"/>
        <v>Demand</v>
      </c>
      <c r="D133">
        <f>$J$13</f>
        <v>2020</v>
      </c>
      <c r="E133" t="s">
        <v>3</v>
      </c>
      <c r="F133" t="str">
        <f t="shared" si="6"/>
        <v>ISDLA</v>
      </c>
      <c r="G133" s="92">
        <f>BY_Demands_Drivers!$F$56*$K13</f>
        <v>1.4860452150665573</v>
      </c>
      <c r="H133" s="92">
        <f>BY_Demands_Drivers!$G$56*$K13</f>
        <v>0.4486690979452192</v>
      </c>
    </row>
    <row r="134" spans="3:8">
      <c r="C134" s="112" t="str">
        <f t="shared" si="7"/>
        <v>Demand</v>
      </c>
      <c r="D134">
        <f>$J$14</f>
        <v>2021</v>
      </c>
      <c r="E134" t="s">
        <v>3</v>
      </c>
      <c r="F134" t="str">
        <f t="shared" si="6"/>
        <v>ISDLA</v>
      </c>
      <c r="G134" s="92">
        <f>BY_Demands_Drivers!$F$56*$K14</f>
        <v>1.5145064855253105</v>
      </c>
      <c r="H134" s="92">
        <f>BY_Demands_Drivers!$G$56*$K14</f>
        <v>0.4572621692822389</v>
      </c>
    </row>
    <row r="135" spans="3:8">
      <c r="C135" s="112" t="str">
        <f t="shared" si="7"/>
        <v>Demand</v>
      </c>
      <c r="D135">
        <f>$J$15</f>
        <v>2022</v>
      </c>
      <c r="E135" t="s">
        <v>3</v>
      </c>
      <c r="F135" t="str">
        <f t="shared" si="6"/>
        <v>ISDLA</v>
      </c>
      <c r="G135" s="92">
        <f>BY_Demands_Drivers!$F$56*$K15</f>
        <v>1.5429677559840633</v>
      </c>
      <c r="H135" s="92">
        <f>BY_Demands_Drivers!$G$56*$K15</f>
        <v>0.46585524061925854</v>
      </c>
    </row>
    <row r="136" spans="3:8">
      <c r="C136" s="112" t="str">
        <f t="shared" si="7"/>
        <v>Demand</v>
      </c>
      <c r="D136">
        <f>$J$16</f>
        <v>2023</v>
      </c>
      <c r="E136" t="s">
        <v>3</v>
      </c>
      <c r="F136" t="str">
        <f t="shared" si="6"/>
        <v>ISDLA</v>
      </c>
      <c r="G136" s="92">
        <f>BY_Demands_Drivers!$F$56*$K16</f>
        <v>1.5714290264428166</v>
      </c>
      <c r="H136" s="92">
        <f>BY_Demands_Drivers!$G$56*$K16</f>
        <v>0.47444831195627823</v>
      </c>
    </row>
    <row r="137" spans="3:8">
      <c r="C137" s="112" t="str">
        <f t="shared" si="7"/>
        <v>Demand</v>
      </c>
      <c r="D137">
        <f>$J$17</f>
        <v>2024</v>
      </c>
      <c r="E137" t="s">
        <v>3</v>
      </c>
      <c r="F137" t="str">
        <f t="shared" si="6"/>
        <v>ISDLA</v>
      </c>
      <c r="G137" s="92">
        <f>BY_Demands_Drivers!$F$56*$K17</f>
        <v>1.5998902969015698</v>
      </c>
      <c r="H137" s="92">
        <f>BY_Demands_Drivers!$G$56*$K17</f>
        <v>0.48304138329329788</v>
      </c>
    </row>
    <row r="138" spans="3:8">
      <c r="C138" s="112" t="str">
        <f t="shared" si="7"/>
        <v>Demand</v>
      </c>
      <c r="D138">
        <f>$J$18</f>
        <v>2025</v>
      </c>
      <c r="E138" t="s">
        <v>3</v>
      </c>
      <c r="F138" t="str">
        <f t="shared" si="6"/>
        <v>ISDLA</v>
      </c>
      <c r="G138" s="92">
        <f>BY_Demands_Drivers!$F$56*$K18</f>
        <v>1.6283515673603228</v>
      </c>
      <c r="H138" s="92">
        <f>BY_Demands_Drivers!$G$56*$K18</f>
        <v>0.49163445463031757</v>
      </c>
    </row>
    <row r="139" spans="3:8">
      <c r="C139" s="112" t="str">
        <f t="shared" si="7"/>
        <v>Demand</v>
      </c>
      <c r="D139">
        <f>$J$19</f>
        <v>2026</v>
      </c>
      <c r="E139" t="s">
        <v>3</v>
      </c>
      <c r="F139" t="str">
        <f t="shared" si="6"/>
        <v>ISDLA</v>
      </c>
      <c r="G139" s="92">
        <f>BY_Demands_Drivers!$F$56*$K19</f>
        <v>1.6517149958642825</v>
      </c>
      <c r="H139" s="92">
        <f>BY_Demands_Drivers!$G$56*$K19</f>
        <v>0.49868837754295903</v>
      </c>
    </row>
    <row r="140" spans="3:8">
      <c r="C140" s="112" t="str">
        <f t="shared" si="7"/>
        <v>Demand</v>
      </c>
      <c r="D140">
        <f>$J$20</f>
        <v>2027</v>
      </c>
      <c r="E140" t="s">
        <v>3</v>
      </c>
      <c r="F140" t="str">
        <f t="shared" si="6"/>
        <v>ISDLA</v>
      </c>
      <c r="G140" s="92">
        <f>BY_Demands_Drivers!$F$56*$K20</f>
        <v>1.6750784243682422</v>
      </c>
      <c r="H140" s="92">
        <f>BY_Demands_Drivers!$G$56*$K20</f>
        <v>0.50574230045560042</v>
      </c>
    </row>
    <row r="141" spans="3:8">
      <c r="C141" s="112" t="str">
        <f t="shared" si="7"/>
        <v>Demand</v>
      </c>
      <c r="D141">
        <f>$J$21</f>
        <v>2028</v>
      </c>
      <c r="E141" t="s">
        <v>3</v>
      </c>
      <c r="F141" t="str">
        <f t="shared" si="6"/>
        <v>ISDLA</v>
      </c>
      <c r="G141" s="92">
        <f>BY_Demands_Drivers!$F$56*$K21</f>
        <v>1.6984418528722016</v>
      </c>
      <c r="H141" s="92">
        <f>BY_Demands_Drivers!$G$56*$K21</f>
        <v>0.51279622336824193</v>
      </c>
    </row>
    <row r="142" spans="3:8">
      <c r="C142" s="112" t="str">
        <f t="shared" si="7"/>
        <v>Demand</v>
      </c>
      <c r="D142">
        <f>$J$22</f>
        <v>2029</v>
      </c>
      <c r="E142" t="s">
        <v>3</v>
      </c>
      <c r="F142" t="str">
        <f t="shared" si="6"/>
        <v>ISDLA</v>
      </c>
      <c r="G142" s="92">
        <f>BY_Demands_Drivers!$F$56*$K22</f>
        <v>1.7218052813761608</v>
      </c>
      <c r="H142" s="92">
        <f>BY_Demands_Drivers!$G$56*$K22</f>
        <v>0.51985014628088322</v>
      </c>
    </row>
    <row r="143" spans="3:8">
      <c r="C143" s="112" t="str">
        <f t="shared" si="7"/>
        <v>Demand</v>
      </c>
      <c r="D143">
        <f>$J$23</f>
        <v>2030</v>
      </c>
      <c r="E143" t="s">
        <v>3</v>
      </c>
      <c r="F143" t="str">
        <f t="shared" si="6"/>
        <v>ISDLA</v>
      </c>
      <c r="G143" s="92">
        <f>BY_Demands_Drivers!$F$56*$K23</f>
        <v>1.745168709880121</v>
      </c>
      <c r="H143" s="92">
        <f>BY_Demands_Drivers!$G$56*$K23</f>
        <v>0.52690406919352484</v>
      </c>
    </row>
    <row r="144" spans="3:8">
      <c r="C144" s="112" t="str">
        <f t="shared" si="7"/>
        <v>Demand</v>
      </c>
      <c r="D144">
        <f>$J$24</f>
        <v>2031</v>
      </c>
      <c r="E144" t="s">
        <v>3</v>
      </c>
      <c r="F144" t="str">
        <f t="shared" si="6"/>
        <v>ISDLA</v>
      </c>
      <c r="G144" s="92">
        <f>BY_Demands_Drivers!$F$56*$K24</f>
        <v>1.761032328161104</v>
      </c>
      <c r="H144" s="92">
        <f>BY_Demands_Drivers!$G$56*$K24</f>
        <v>0.5316936376616398</v>
      </c>
    </row>
    <row r="145" spans="3:8">
      <c r="C145" s="112" t="str">
        <f t="shared" si="7"/>
        <v>Demand</v>
      </c>
      <c r="D145">
        <f>$J$25</f>
        <v>2032</v>
      </c>
      <c r="E145" t="s">
        <v>3</v>
      </c>
      <c r="F145" t="str">
        <f t="shared" si="6"/>
        <v>ISDLA</v>
      </c>
      <c r="G145" s="92">
        <f>BY_Demands_Drivers!$F$56*$K25</f>
        <v>1.7768959464420868</v>
      </c>
      <c r="H145" s="92">
        <f>BY_Demands_Drivers!$G$56*$K25</f>
        <v>0.53648320612975475</v>
      </c>
    </row>
    <row r="146" spans="3:8">
      <c r="C146" s="112" t="str">
        <f t="shared" si="7"/>
        <v>Demand</v>
      </c>
      <c r="D146">
        <f>$J$26</f>
        <v>2033</v>
      </c>
      <c r="E146" t="s">
        <v>3</v>
      </c>
      <c r="F146" t="str">
        <f t="shared" si="6"/>
        <v>ISDLA</v>
      </c>
      <c r="G146" s="92">
        <f>BY_Demands_Drivers!$F$56*$K26</f>
        <v>1.7927595647230699</v>
      </c>
      <c r="H146" s="92">
        <f>BY_Demands_Drivers!$G$56*$K26</f>
        <v>0.54127277459786982</v>
      </c>
    </row>
    <row r="147" spans="3:8">
      <c r="C147" s="112" t="str">
        <f t="shared" si="7"/>
        <v>Demand</v>
      </c>
      <c r="D147">
        <f>$J$27</f>
        <v>2034</v>
      </c>
      <c r="E147" t="s">
        <v>3</v>
      </c>
      <c r="F147" t="str">
        <f t="shared" si="6"/>
        <v>ISDLA</v>
      </c>
      <c r="G147" s="92">
        <f>BY_Demands_Drivers!$F$56*$K27</f>
        <v>1.8086231830040529</v>
      </c>
      <c r="H147" s="92">
        <f>BY_Demands_Drivers!$G$56*$K27</f>
        <v>0.54606234306598478</v>
      </c>
    </row>
    <row r="148" spans="3:8">
      <c r="C148" s="112" t="str">
        <f t="shared" si="7"/>
        <v>Demand</v>
      </c>
      <c r="D148">
        <f>$J$28</f>
        <v>2035</v>
      </c>
      <c r="E148" t="s">
        <v>3</v>
      </c>
      <c r="F148" t="str">
        <f t="shared" si="6"/>
        <v>ISDLA</v>
      </c>
      <c r="G148" s="92">
        <f>BY_Demands_Drivers!$F$56*$K28</f>
        <v>1.824486801285035</v>
      </c>
      <c r="H148" s="92">
        <f>BY_Demands_Drivers!$G$56*$K28</f>
        <v>0.55085191153409951</v>
      </c>
    </row>
    <row r="149" spans="3:8">
      <c r="C149" s="112" t="str">
        <f t="shared" si="7"/>
        <v>Demand</v>
      </c>
      <c r="D149">
        <f>$J$29</f>
        <v>2036</v>
      </c>
      <c r="E149" t="s">
        <v>3</v>
      </c>
      <c r="F149" t="str">
        <f t="shared" si="6"/>
        <v>ISDLA</v>
      </c>
      <c r="G149" s="92">
        <f>BY_Demands_Drivers!$F$56*$K29</f>
        <v>1.8355959361047975</v>
      </c>
      <c r="H149" s="92">
        <f>BY_Demands_Drivers!$G$56*$K29</f>
        <v>0.55420599891179168</v>
      </c>
    </row>
    <row r="150" spans="3:8">
      <c r="C150" s="112" t="str">
        <f t="shared" si="7"/>
        <v>Demand</v>
      </c>
      <c r="D150">
        <f>$J$30</f>
        <v>2037</v>
      </c>
      <c r="E150" t="s">
        <v>3</v>
      </c>
      <c r="F150" t="str">
        <f t="shared" si="6"/>
        <v>ISDLA</v>
      </c>
      <c r="G150" s="92">
        <f>BY_Demands_Drivers!$F$56*$K30</f>
        <v>1.8467050709245596</v>
      </c>
      <c r="H150" s="92">
        <f>BY_Demands_Drivers!$G$56*$K30</f>
        <v>0.55756008628948384</v>
      </c>
    </row>
    <row r="151" spans="3:8">
      <c r="C151" s="112" t="str">
        <f t="shared" si="7"/>
        <v>Demand</v>
      </c>
      <c r="D151">
        <f>$J$31</f>
        <v>2038</v>
      </c>
      <c r="E151" t="s">
        <v>3</v>
      </c>
      <c r="F151" t="str">
        <f t="shared" si="6"/>
        <v>ISDLA</v>
      </c>
      <c r="G151" s="92">
        <f>BY_Demands_Drivers!$F$56*$K31</f>
        <v>1.8578142057443217</v>
      </c>
      <c r="H151" s="92">
        <f>BY_Demands_Drivers!$G$56*$K31</f>
        <v>0.56091417366717589</v>
      </c>
    </row>
    <row r="152" spans="3:8">
      <c r="C152" s="112" t="str">
        <f t="shared" si="7"/>
        <v>Demand</v>
      </c>
      <c r="D152">
        <f>$J$32</f>
        <v>2039</v>
      </c>
      <c r="E152" t="s">
        <v>3</v>
      </c>
      <c r="F152" t="str">
        <f t="shared" si="6"/>
        <v>ISDLA</v>
      </c>
      <c r="G152" s="92">
        <f>BY_Demands_Drivers!$F$56*$K32</f>
        <v>1.8689233405640835</v>
      </c>
      <c r="H152" s="92">
        <f>BY_Demands_Drivers!$G$56*$K32</f>
        <v>0.56426826104486794</v>
      </c>
    </row>
    <row r="153" spans="3:8">
      <c r="C153" s="112" t="str">
        <f t="shared" si="7"/>
        <v>Demand</v>
      </c>
      <c r="D153">
        <f>$J$33</f>
        <v>2040</v>
      </c>
      <c r="E153" t="s">
        <v>3</v>
      </c>
      <c r="F153" t="str">
        <f t="shared" si="6"/>
        <v>ISDLA</v>
      </c>
      <c r="G153" s="92">
        <f>BY_Demands_Drivers!$F$56*$K33</f>
        <v>1.8800324753838462</v>
      </c>
      <c r="H153" s="92">
        <f>BY_Demands_Drivers!$G$56*$K33</f>
        <v>0.56762234842256021</v>
      </c>
    </row>
    <row r="154" spans="3:8">
      <c r="C154" s="112" t="str">
        <f t="shared" si="7"/>
        <v>Demand</v>
      </c>
      <c r="D154">
        <f>$J$34</f>
        <v>2041</v>
      </c>
      <c r="E154" t="s">
        <v>3</v>
      </c>
      <c r="F154" t="str">
        <f t="shared" si="6"/>
        <v>ISDLA</v>
      </c>
      <c r="G154" s="92">
        <f>BY_Demands_Drivers!$F$56*$K34</f>
        <v>1.9118904284954916</v>
      </c>
      <c r="H154" s="92">
        <f>BY_Demands_Drivers!$G$56*$K34</f>
        <v>0.57724095150412447</v>
      </c>
    </row>
    <row r="155" spans="3:8">
      <c r="C155" s="112" t="str">
        <f t="shared" si="7"/>
        <v>Demand</v>
      </c>
      <c r="D155">
        <f>$J$35</f>
        <v>2042</v>
      </c>
      <c r="E155" t="s">
        <v>3</v>
      </c>
      <c r="F155" t="str">
        <f t="shared" si="6"/>
        <v>ISDLA</v>
      </c>
      <c r="G155" s="92">
        <f>BY_Demands_Drivers!$F$56*$K35</f>
        <v>1.9437483816071375</v>
      </c>
      <c r="H155" s="92">
        <f>BY_Demands_Drivers!$G$56*$K35</f>
        <v>0.58685955458568884</v>
      </c>
    </row>
    <row r="156" spans="3:8">
      <c r="C156" s="112" t="str">
        <f t="shared" si="7"/>
        <v>Demand</v>
      </c>
      <c r="D156">
        <f>$J$36</f>
        <v>2043</v>
      </c>
      <c r="E156" t="s">
        <v>3</v>
      </c>
      <c r="F156" t="str">
        <f t="shared" si="6"/>
        <v>ISDLA</v>
      </c>
      <c r="G156" s="92">
        <f>BY_Demands_Drivers!$F$56*$K36</f>
        <v>1.9756063347187836</v>
      </c>
      <c r="H156" s="92">
        <f>BY_Demands_Drivers!$G$56*$K36</f>
        <v>0.59647815766725332</v>
      </c>
    </row>
    <row r="157" spans="3:8">
      <c r="C157" s="112" t="str">
        <f t="shared" si="7"/>
        <v>Demand</v>
      </c>
      <c r="D157">
        <f>$J$37</f>
        <v>2044</v>
      </c>
      <c r="E157" t="s">
        <v>3</v>
      </c>
      <c r="F157" t="str">
        <f t="shared" si="6"/>
        <v>ISDLA</v>
      </c>
      <c r="G157" s="92">
        <f>BY_Demands_Drivers!$F$56*$K37</f>
        <v>2.0074642878304294</v>
      </c>
      <c r="H157" s="92">
        <f>BY_Demands_Drivers!$G$56*$K37</f>
        <v>0.60609676074881769</v>
      </c>
    </row>
    <row r="158" spans="3:8">
      <c r="C158" s="112" t="str">
        <f t="shared" si="7"/>
        <v>Demand</v>
      </c>
      <c r="D158">
        <f>$J$38</f>
        <v>2045</v>
      </c>
      <c r="E158" t="s">
        <v>3</v>
      </c>
      <c r="F158" t="str">
        <f t="shared" si="6"/>
        <v>ISDLA</v>
      </c>
      <c r="G158" s="92">
        <f>BY_Demands_Drivers!$F$56*$K38</f>
        <v>2.0393222409420746</v>
      </c>
      <c r="H158" s="92">
        <f>BY_Demands_Drivers!$G$56*$K38</f>
        <v>0.61571536383038206</v>
      </c>
    </row>
    <row r="159" spans="3:8">
      <c r="C159" s="112" t="str">
        <f t="shared" si="7"/>
        <v>Demand</v>
      </c>
      <c r="D159">
        <f>$J$39</f>
        <v>2046</v>
      </c>
      <c r="E159" t="s">
        <v>3</v>
      </c>
      <c r="F159" t="str">
        <f t="shared" si="6"/>
        <v>ISDLA</v>
      </c>
      <c r="G159" s="92">
        <f>BY_Demands_Drivers!$F$56*$K39</f>
        <v>2.07507082285235</v>
      </c>
      <c r="H159" s="92">
        <f>BY_Demands_Drivers!$G$56*$K39</f>
        <v>0.62650863165015402</v>
      </c>
    </row>
    <row r="160" spans="3:8">
      <c r="C160" s="112" t="str">
        <f t="shared" si="7"/>
        <v>Demand</v>
      </c>
      <c r="D160">
        <f>$J$40</f>
        <v>2047</v>
      </c>
      <c r="E160" t="s">
        <v>3</v>
      </c>
      <c r="F160" t="str">
        <f t="shared" si="6"/>
        <v>ISDLA</v>
      </c>
      <c r="G160" s="92">
        <f>BY_Demands_Drivers!$F$56*$K40</f>
        <v>2.1108194047626254</v>
      </c>
      <c r="H160" s="92">
        <f>BY_Demands_Drivers!$G$56*$K40</f>
        <v>0.6373018994699261</v>
      </c>
    </row>
    <row r="161" spans="3:8">
      <c r="C161" s="112" t="str">
        <f t="shared" si="7"/>
        <v>Demand</v>
      </c>
      <c r="D161">
        <f>$J$41</f>
        <v>2048</v>
      </c>
      <c r="E161" t="s">
        <v>3</v>
      </c>
      <c r="F161" t="str">
        <f t="shared" si="6"/>
        <v>ISDLA</v>
      </c>
      <c r="G161" s="92">
        <f>BY_Demands_Drivers!$F$56*$K41</f>
        <v>2.1465679866729008</v>
      </c>
      <c r="H161" s="92">
        <f>BY_Demands_Drivers!$G$56*$K41</f>
        <v>0.64809516728969807</v>
      </c>
    </row>
    <row r="162" spans="3:8">
      <c r="C162" s="112" t="str">
        <f t="shared" si="7"/>
        <v>Demand</v>
      </c>
      <c r="D162">
        <f>$J$42</f>
        <v>2049</v>
      </c>
      <c r="E162" t="s">
        <v>3</v>
      </c>
      <c r="F162" t="str">
        <f t="shared" si="6"/>
        <v>ISDLA</v>
      </c>
      <c r="G162" s="92">
        <f>BY_Demands_Drivers!$F$56*$K42</f>
        <v>2.1823165685831767</v>
      </c>
      <c r="H162" s="92">
        <f>BY_Demands_Drivers!$G$56*$K42</f>
        <v>0.65888843510947015</v>
      </c>
    </row>
    <row r="163" spans="3:8">
      <c r="C163" s="112" t="str">
        <f t="shared" si="7"/>
        <v>Demand</v>
      </c>
      <c r="D163" s="16">
        <f>$J$43</f>
        <v>2050</v>
      </c>
      <c r="E163" s="16" t="s">
        <v>3</v>
      </c>
      <c r="F163" s="16" t="str">
        <f t="shared" si="6"/>
        <v>ISDLA</v>
      </c>
      <c r="G163" s="92">
        <f>BY_Demands_Drivers!$F$56*$K43</f>
        <v>2.218065150493453</v>
      </c>
      <c r="H163" s="92">
        <f>BY_Demands_Drivers!$G$56*$K43</f>
        <v>0.66968170292924234</v>
      </c>
    </row>
    <row r="164" spans="3:8">
      <c r="C164" s="112" t="str">
        <f t="shared" si="7"/>
        <v>Demand</v>
      </c>
      <c r="D164">
        <f>$J$4</f>
        <v>2011</v>
      </c>
      <c r="E164" t="s">
        <v>3</v>
      </c>
      <c r="F164" t="str">
        <f>BY_Demands_Drivers!$H$57</f>
        <v>ISDEM</v>
      </c>
      <c r="G164" s="92">
        <f>BY_Demands_Drivers!$F$57*$K4</f>
        <v>6.5475100532256558</v>
      </c>
      <c r="H164" s="92">
        <f>BY_Demands_Drivers!$G$57*$K4</f>
        <v>1.9768344863157157</v>
      </c>
    </row>
    <row r="165" spans="3:8">
      <c r="C165" s="112" t="str">
        <f t="shared" si="7"/>
        <v>Demand</v>
      </c>
      <c r="D165">
        <f>$J$5</f>
        <v>2012</v>
      </c>
      <c r="E165" t="s">
        <v>3</v>
      </c>
      <c r="F165" t="str">
        <f>$F$164</f>
        <v>ISDEM</v>
      </c>
      <c r="G165" s="92">
        <f>BY_Demands_Drivers!$F$57*$K5</f>
        <v>6.6272725690960304</v>
      </c>
      <c r="H165" s="92">
        <f>BY_Demands_Drivers!$G$57*$K5</f>
        <v>2.0009165099867112</v>
      </c>
    </row>
    <row r="166" spans="3:8">
      <c r="C166" s="112" t="str">
        <f t="shared" si="7"/>
        <v>Demand</v>
      </c>
      <c r="D166">
        <f>$J$6</f>
        <v>2013</v>
      </c>
      <c r="E166" t="s">
        <v>3</v>
      </c>
      <c r="F166" t="str">
        <f t="shared" ref="F166:F203" si="8">$F$164</f>
        <v>ISDEM</v>
      </c>
      <c r="G166" s="92">
        <f>BY_Demands_Drivers!$F$57*$K6</f>
        <v>6.6272725690960304</v>
      </c>
      <c r="H166" s="92">
        <f>BY_Demands_Drivers!$G$57*$K6</f>
        <v>2.0009165099867112</v>
      </c>
    </row>
    <row r="167" spans="3:8">
      <c r="C167" s="112" t="str">
        <f t="shared" si="7"/>
        <v>Demand</v>
      </c>
      <c r="D167">
        <f>$J$7</f>
        <v>2014</v>
      </c>
      <c r="E167" t="s">
        <v>3</v>
      </c>
      <c r="F167" t="str">
        <f t="shared" si="8"/>
        <v>ISDEM</v>
      </c>
      <c r="G167" s="92">
        <f>BY_Demands_Drivers!$F$57*$K7</f>
        <v>6.6282792446591356</v>
      </c>
      <c r="H167" s="92">
        <f>BY_Demands_Drivers!$G$57*$K7</f>
        <v>2.0012204470488157</v>
      </c>
    </row>
    <row r="168" spans="3:8">
      <c r="C168" s="112" t="str">
        <f t="shared" si="7"/>
        <v>Demand</v>
      </c>
      <c r="D168">
        <f>$J$8</f>
        <v>2015</v>
      </c>
      <c r="E168" t="s">
        <v>3</v>
      </c>
      <c r="F168" t="str">
        <f t="shared" si="8"/>
        <v>ISDEM</v>
      </c>
      <c r="G168" s="92">
        <f>BY_Demands_Drivers!$F$57*$K8</f>
        <v>6.6282792446591356</v>
      </c>
      <c r="H168" s="92">
        <f>BY_Demands_Drivers!$G$57*$K8</f>
        <v>2.0012204470488157</v>
      </c>
    </row>
    <row r="169" spans="3:8">
      <c r="C169" s="112" t="str">
        <f t="shared" si="7"/>
        <v>Demand</v>
      </c>
      <c r="D169">
        <f>$J$9</f>
        <v>2016</v>
      </c>
      <c r="E169" t="s">
        <v>3</v>
      </c>
      <c r="F169" t="str">
        <f t="shared" si="8"/>
        <v>ISDEM</v>
      </c>
      <c r="G169" s="92">
        <f>BY_Demands_Drivers!$F$57*$K9</f>
        <v>6.8223116707797944</v>
      </c>
      <c r="H169" s="92">
        <f>BY_Demands_Drivers!$G$57*$K9</f>
        <v>2.0598030209281575</v>
      </c>
    </row>
    <row r="170" spans="3:8">
      <c r="C170" s="112" t="str">
        <f t="shared" si="7"/>
        <v>Demand</v>
      </c>
      <c r="D170">
        <f>$J$10</f>
        <v>2017</v>
      </c>
      <c r="E170" t="s">
        <v>3</v>
      </c>
      <c r="F170" t="str">
        <f t="shared" si="8"/>
        <v>ISDEM</v>
      </c>
      <c r="G170" s="92">
        <f>BY_Demands_Drivers!$F$57*$K10</f>
        <v>7.0163440969004531</v>
      </c>
      <c r="H170" s="92">
        <f>BY_Demands_Drivers!$G$57*$K10</f>
        <v>2.1183855948074992</v>
      </c>
    </row>
    <row r="171" spans="3:8">
      <c r="C171" s="112" t="str">
        <f t="shared" si="7"/>
        <v>Demand</v>
      </c>
      <c r="D171">
        <f>$J$11</f>
        <v>2018</v>
      </c>
      <c r="E171" t="s">
        <v>3</v>
      </c>
      <c r="F171" t="str">
        <f t="shared" si="8"/>
        <v>ISDEM</v>
      </c>
      <c r="G171" s="92">
        <f>BY_Demands_Drivers!$F$57*$K11</f>
        <v>7.0910205114002407</v>
      </c>
      <c r="H171" s="92">
        <f>BY_Demands_Drivers!$G$57*$K11</f>
        <v>2.1409320147896813</v>
      </c>
    </row>
    <row r="172" spans="3:8">
      <c r="C172" s="112" t="str">
        <f t="shared" si="7"/>
        <v>Demand</v>
      </c>
      <c r="D172">
        <f>$J$12</f>
        <v>2019</v>
      </c>
      <c r="E172" t="s">
        <v>3</v>
      </c>
      <c r="F172" t="str">
        <f t="shared" si="8"/>
        <v>ISDEM</v>
      </c>
      <c r="G172" s="92">
        <f>BY_Demands_Drivers!$F$57*$K12</f>
        <v>7.1258758146746288</v>
      </c>
      <c r="H172" s="92">
        <f>BY_Demands_Drivers!$G$57*$K12</f>
        <v>2.1514555825251533</v>
      </c>
    </row>
    <row r="173" spans="3:8">
      <c r="C173" s="112" t="str">
        <f t="shared" si="7"/>
        <v>Demand</v>
      </c>
      <c r="D173">
        <f>$J$13</f>
        <v>2020</v>
      </c>
      <c r="E173" t="s">
        <v>3</v>
      </c>
      <c r="F173" t="str">
        <f t="shared" si="8"/>
        <v>ISDEM</v>
      </c>
      <c r="G173" s="92">
        <f>BY_Demands_Drivers!$F$57*$K13</f>
        <v>7.4302260753327651</v>
      </c>
      <c r="H173" s="92">
        <f>BY_Demands_Drivers!$G$57*$K13</f>
        <v>2.2433454897261016</v>
      </c>
    </row>
    <row r="174" spans="3:8">
      <c r="C174" s="112" t="str">
        <f t="shared" si="7"/>
        <v>Demand</v>
      </c>
      <c r="D174">
        <f>$J$14</f>
        <v>2021</v>
      </c>
      <c r="E174" t="s">
        <v>3</v>
      </c>
      <c r="F174" t="str">
        <f t="shared" si="8"/>
        <v>ISDEM</v>
      </c>
      <c r="G174" s="92">
        <f>BY_Demands_Drivers!$F$57*$K14</f>
        <v>7.5725324276265304</v>
      </c>
      <c r="H174" s="92">
        <f>BY_Demands_Drivers!$G$57*$K14</f>
        <v>2.2863108464112001</v>
      </c>
    </row>
    <row r="175" spans="3:8">
      <c r="C175" s="112" t="str">
        <f t="shared" si="7"/>
        <v>Demand</v>
      </c>
      <c r="D175">
        <f>$J$15</f>
        <v>2022</v>
      </c>
      <c r="E175" t="s">
        <v>3</v>
      </c>
      <c r="F175" t="str">
        <f t="shared" si="8"/>
        <v>ISDEM</v>
      </c>
      <c r="G175" s="92">
        <f>BY_Demands_Drivers!$F$57*$K15</f>
        <v>7.714838779920294</v>
      </c>
      <c r="H175" s="92">
        <f>BY_Demands_Drivers!$G$57*$K15</f>
        <v>2.3292762030962981</v>
      </c>
    </row>
    <row r="176" spans="3:8">
      <c r="C176" s="112" t="str">
        <f t="shared" si="7"/>
        <v>Demand</v>
      </c>
      <c r="D176">
        <f>$J$16</f>
        <v>2023</v>
      </c>
      <c r="E176" t="s">
        <v>3</v>
      </c>
      <c r="F176" t="str">
        <f t="shared" si="8"/>
        <v>ISDEM</v>
      </c>
      <c r="G176" s="92">
        <f>BY_Demands_Drivers!$F$57*$K16</f>
        <v>7.8571451322140593</v>
      </c>
      <c r="H176" s="92">
        <f>BY_Demands_Drivers!$G$57*$K16</f>
        <v>2.3722415597813966</v>
      </c>
    </row>
    <row r="177" spans="3:8">
      <c r="C177" s="112" t="str">
        <f t="shared" si="7"/>
        <v>Demand</v>
      </c>
      <c r="D177">
        <f>$J$17</f>
        <v>2024</v>
      </c>
      <c r="E177" t="s">
        <v>3</v>
      </c>
      <c r="F177" t="str">
        <f t="shared" si="8"/>
        <v>ISDEM</v>
      </c>
      <c r="G177" s="92">
        <f>BY_Demands_Drivers!$F$57*$K17</f>
        <v>7.9994514845078255</v>
      </c>
      <c r="H177" s="92">
        <f>BY_Demands_Drivers!$G$57*$K17</f>
        <v>2.4152069164664955</v>
      </c>
    </row>
    <row r="178" spans="3:8">
      <c r="C178" s="112" t="str">
        <f t="shared" si="7"/>
        <v>Demand</v>
      </c>
      <c r="D178">
        <f>$J$18</f>
        <v>2025</v>
      </c>
      <c r="E178" t="s">
        <v>3</v>
      </c>
      <c r="F178" t="str">
        <f t="shared" si="8"/>
        <v>ISDEM</v>
      </c>
      <c r="G178" s="92">
        <f>BY_Demands_Drivers!$F$57*$K18</f>
        <v>8.1417578368015899</v>
      </c>
      <c r="H178" s="92">
        <f>BY_Demands_Drivers!$G$57*$K18</f>
        <v>2.458172273151594</v>
      </c>
    </row>
    <row r="179" spans="3:8">
      <c r="C179" s="112" t="str">
        <f t="shared" si="7"/>
        <v>Demand</v>
      </c>
      <c r="D179">
        <f>$J$19</f>
        <v>2026</v>
      </c>
      <c r="E179" t="s">
        <v>3</v>
      </c>
      <c r="F179" t="str">
        <f t="shared" si="8"/>
        <v>ISDEM</v>
      </c>
      <c r="G179" s="92">
        <f>BY_Demands_Drivers!$F$57*$K19</f>
        <v>8.2585749793213878</v>
      </c>
      <c r="H179" s="92">
        <f>BY_Demands_Drivers!$G$57*$K19</f>
        <v>2.4934418877148015</v>
      </c>
    </row>
    <row r="180" spans="3:8">
      <c r="C180" s="112" t="str">
        <f t="shared" si="7"/>
        <v>Demand</v>
      </c>
      <c r="D180">
        <f>$J$20</f>
        <v>2027</v>
      </c>
      <c r="E180" t="s">
        <v>3</v>
      </c>
      <c r="F180" t="str">
        <f t="shared" si="8"/>
        <v>ISDEM</v>
      </c>
      <c r="G180" s="92">
        <f>BY_Demands_Drivers!$F$57*$K20</f>
        <v>8.3753921218411858</v>
      </c>
      <c r="H180" s="92">
        <f>BY_Demands_Drivers!$G$57*$K20</f>
        <v>2.5287115022780084</v>
      </c>
    </row>
    <row r="181" spans="3:8">
      <c r="C181" s="112" t="str">
        <f t="shared" si="7"/>
        <v>Demand</v>
      </c>
      <c r="D181">
        <f>$J$21</f>
        <v>2028</v>
      </c>
      <c r="E181" t="s">
        <v>3</v>
      </c>
      <c r="F181" t="str">
        <f t="shared" si="8"/>
        <v>ISDEM</v>
      </c>
      <c r="G181" s="92">
        <f>BY_Demands_Drivers!$F$57*$K21</f>
        <v>8.4922092643609837</v>
      </c>
      <c r="H181" s="92">
        <f>BY_Demands_Drivers!$G$57*$K21</f>
        <v>2.5639811168412159</v>
      </c>
    </row>
    <row r="182" spans="3:8">
      <c r="C182" s="112" t="str">
        <f t="shared" si="7"/>
        <v>Demand</v>
      </c>
      <c r="D182">
        <f>$J$22</f>
        <v>2029</v>
      </c>
      <c r="E182" t="s">
        <v>3</v>
      </c>
      <c r="F182" t="str">
        <f t="shared" si="8"/>
        <v>ISDEM</v>
      </c>
      <c r="G182" s="92">
        <f>BY_Demands_Drivers!$F$57*$K22</f>
        <v>8.6090264068807798</v>
      </c>
      <c r="H182" s="92">
        <f>BY_Demands_Drivers!$G$57*$K22</f>
        <v>2.5992507314044229</v>
      </c>
    </row>
    <row r="183" spans="3:8">
      <c r="C183" s="112" t="str">
        <f t="shared" si="7"/>
        <v>Demand</v>
      </c>
      <c r="D183">
        <f>$J$23</f>
        <v>2030</v>
      </c>
      <c r="E183" t="s">
        <v>3</v>
      </c>
      <c r="F183" t="str">
        <f t="shared" si="8"/>
        <v>ISDEM</v>
      </c>
      <c r="G183" s="92">
        <f>BY_Demands_Drivers!$F$57*$K23</f>
        <v>8.7258435494005795</v>
      </c>
      <c r="H183" s="92">
        <f>BY_Demands_Drivers!$G$57*$K23</f>
        <v>2.6345203459676307</v>
      </c>
    </row>
    <row r="184" spans="3:8">
      <c r="C184" s="112" t="str">
        <f t="shared" si="7"/>
        <v>Demand</v>
      </c>
      <c r="D184">
        <f>$J$24</f>
        <v>2031</v>
      </c>
      <c r="E184" t="s">
        <v>3</v>
      </c>
      <c r="F184" t="str">
        <f t="shared" si="8"/>
        <v>ISDEM</v>
      </c>
      <c r="G184" s="92">
        <f>BY_Demands_Drivers!$F$57*$K24</f>
        <v>8.805161640805494</v>
      </c>
      <c r="H184" s="92">
        <f>BY_Demands_Drivers!$G$57*$K24</f>
        <v>2.6584681883082055</v>
      </c>
    </row>
    <row r="185" spans="3:8">
      <c r="C185" s="112" t="str">
        <f t="shared" si="7"/>
        <v>Demand</v>
      </c>
      <c r="D185">
        <f>$J$25</f>
        <v>2032</v>
      </c>
      <c r="E185" t="s">
        <v>3</v>
      </c>
      <c r="F185" t="str">
        <f t="shared" si="8"/>
        <v>ISDEM</v>
      </c>
      <c r="G185" s="92">
        <f>BY_Demands_Drivers!$F$57*$K25</f>
        <v>8.8844797322104085</v>
      </c>
      <c r="H185" s="92">
        <f>BY_Demands_Drivers!$G$57*$K25</f>
        <v>2.6824160306487803</v>
      </c>
    </row>
    <row r="186" spans="3:8">
      <c r="C186" s="112" t="str">
        <f t="shared" si="7"/>
        <v>Demand</v>
      </c>
      <c r="D186">
        <f>$J$26</f>
        <v>2033</v>
      </c>
      <c r="E186" t="s">
        <v>3</v>
      </c>
      <c r="F186" t="str">
        <f t="shared" si="8"/>
        <v>ISDEM</v>
      </c>
      <c r="G186" s="92">
        <f>BY_Demands_Drivers!$F$57*$K26</f>
        <v>8.9637978236153231</v>
      </c>
      <c r="H186" s="92">
        <f>BY_Demands_Drivers!$G$57*$K26</f>
        <v>2.7063638729893555</v>
      </c>
    </row>
    <row r="187" spans="3:8">
      <c r="C187" s="112" t="str">
        <f t="shared" si="7"/>
        <v>Demand</v>
      </c>
      <c r="D187">
        <f>$J$27</f>
        <v>2034</v>
      </c>
      <c r="E187" t="s">
        <v>3</v>
      </c>
      <c r="F187" t="str">
        <f t="shared" si="8"/>
        <v>ISDEM</v>
      </c>
      <c r="G187" s="92">
        <f>BY_Demands_Drivers!$F$57*$K27</f>
        <v>9.0431159150202376</v>
      </c>
      <c r="H187" s="92">
        <f>BY_Demands_Drivers!$G$57*$K27</f>
        <v>2.7303117153299303</v>
      </c>
    </row>
    <row r="188" spans="3:8">
      <c r="C188" s="112" t="str">
        <f t="shared" si="7"/>
        <v>Demand</v>
      </c>
      <c r="D188">
        <f>$J$28</f>
        <v>2035</v>
      </c>
      <c r="E188" t="s">
        <v>3</v>
      </c>
      <c r="F188" t="str">
        <f t="shared" si="8"/>
        <v>ISDEM</v>
      </c>
      <c r="G188" s="92">
        <f>BY_Demands_Drivers!$F$57*$K28</f>
        <v>9.1224340064251486</v>
      </c>
      <c r="H188" s="92">
        <f>BY_Demands_Drivers!$G$57*$K28</f>
        <v>2.7542595576705042</v>
      </c>
    </row>
    <row r="189" spans="3:8">
      <c r="C189" s="112" t="str">
        <f t="shared" si="7"/>
        <v>Demand</v>
      </c>
      <c r="D189">
        <f>$J$29</f>
        <v>2036</v>
      </c>
      <c r="E189" t="s">
        <v>3</v>
      </c>
      <c r="F189" t="str">
        <f t="shared" si="8"/>
        <v>ISDEM</v>
      </c>
      <c r="G189" s="92">
        <f>BY_Demands_Drivers!$F$57*$K29</f>
        <v>9.1779796805239595</v>
      </c>
      <c r="H189" s="92">
        <f>BY_Demands_Drivers!$G$57*$K29</f>
        <v>2.7710299945589654</v>
      </c>
    </row>
    <row r="190" spans="3:8">
      <c r="C190" s="112" t="str">
        <f t="shared" si="7"/>
        <v>Demand</v>
      </c>
      <c r="D190">
        <f>$J$30</f>
        <v>2037</v>
      </c>
      <c r="E190" t="s">
        <v>3</v>
      </c>
      <c r="F190" t="str">
        <f t="shared" si="8"/>
        <v>ISDEM</v>
      </c>
      <c r="G190" s="92">
        <f>BY_Demands_Drivers!$F$57*$K30</f>
        <v>9.2335253546227705</v>
      </c>
      <c r="H190" s="92">
        <f>BY_Demands_Drivers!$G$57*$K30</f>
        <v>2.7878004314474256</v>
      </c>
    </row>
    <row r="191" spans="3:8">
      <c r="C191" s="112" t="str">
        <f t="shared" si="7"/>
        <v>Demand</v>
      </c>
      <c r="D191">
        <f>$J$31</f>
        <v>2038</v>
      </c>
      <c r="E191" t="s">
        <v>3</v>
      </c>
      <c r="F191" t="str">
        <f t="shared" si="8"/>
        <v>ISDEM</v>
      </c>
      <c r="G191" s="92">
        <f>BY_Demands_Drivers!$F$57*$K31</f>
        <v>9.2890710287215814</v>
      </c>
      <c r="H191" s="92">
        <f>BY_Demands_Drivers!$G$57*$K31</f>
        <v>2.8045708683358863</v>
      </c>
    </row>
    <row r="192" spans="3:8">
      <c r="C192" s="112" t="str">
        <f t="shared" si="7"/>
        <v>Demand</v>
      </c>
      <c r="D192">
        <f>$J$32</f>
        <v>2039</v>
      </c>
      <c r="E192" t="s">
        <v>3</v>
      </c>
      <c r="F192" t="str">
        <f t="shared" si="8"/>
        <v>ISDEM</v>
      </c>
      <c r="G192" s="92">
        <f>BY_Demands_Drivers!$F$57*$K32</f>
        <v>9.3446167028203906</v>
      </c>
      <c r="H192" s="92">
        <f>BY_Demands_Drivers!$G$57*$K32</f>
        <v>2.8213413052243466</v>
      </c>
    </row>
    <row r="193" spans="3:8">
      <c r="C193" s="112" t="str">
        <f t="shared" si="7"/>
        <v>Demand</v>
      </c>
      <c r="D193">
        <f>$J$33</f>
        <v>2040</v>
      </c>
      <c r="E193" t="s">
        <v>3</v>
      </c>
      <c r="F193" t="str">
        <f t="shared" si="8"/>
        <v>ISDEM</v>
      </c>
      <c r="G193" s="92">
        <f>BY_Demands_Drivers!$F$57*$K33</f>
        <v>9.4001623769192033</v>
      </c>
      <c r="H193" s="92">
        <f>BY_Demands_Drivers!$G$57*$K33</f>
        <v>2.8381117421128077</v>
      </c>
    </row>
    <row r="194" spans="3:8">
      <c r="C194" s="112" t="str">
        <f t="shared" si="7"/>
        <v>Demand</v>
      </c>
      <c r="D194">
        <f>$J$34</f>
        <v>2041</v>
      </c>
      <c r="E194" t="s">
        <v>3</v>
      </c>
      <c r="F194" t="str">
        <f t="shared" si="8"/>
        <v>ISDEM</v>
      </c>
      <c r="G194" s="92">
        <f>BY_Demands_Drivers!$F$57*$K34</f>
        <v>9.5594521424774292</v>
      </c>
      <c r="H194" s="92">
        <f>BY_Demands_Drivers!$G$57*$K34</f>
        <v>2.8862047575206295</v>
      </c>
    </row>
    <row r="195" spans="3:8">
      <c r="C195" s="112" t="str">
        <f t="shared" si="7"/>
        <v>Demand</v>
      </c>
      <c r="D195">
        <f>$J$35</f>
        <v>2042</v>
      </c>
      <c r="E195" t="s">
        <v>3</v>
      </c>
      <c r="F195" t="str">
        <f t="shared" si="8"/>
        <v>ISDEM</v>
      </c>
      <c r="G195" s="92">
        <f>BY_Demands_Drivers!$F$57*$K35</f>
        <v>9.7187419080356587</v>
      </c>
      <c r="H195" s="92">
        <f>BY_Demands_Drivers!$G$57*$K35</f>
        <v>2.9342977729284514</v>
      </c>
    </row>
    <row r="196" spans="3:8">
      <c r="C196" s="112" t="str">
        <f t="shared" ref="C196:C259" si="9">IF(SUM(G196:H196)&gt;0,"Demand","\I:")</f>
        <v>Demand</v>
      </c>
      <c r="D196">
        <f>$J$36</f>
        <v>2043</v>
      </c>
      <c r="E196" t="s">
        <v>3</v>
      </c>
      <c r="F196" t="str">
        <f t="shared" si="8"/>
        <v>ISDEM</v>
      </c>
      <c r="G196" s="92">
        <f>BY_Demands_Drivers!$F$57*$K36</f>
        <v>9.8780316735938882</v>
      </c>
      <c r="H196" s="92">
        <f>BY_Demands_Drivers!$G$57*$K36</f>
        <v>2.9823907883362741</v>
      </c>
    </row>
    <row r="197" spans="3:8">
      <c r="C197" s="112" t="str">
        <f t="shared" si="9"/>
        <v>Demand</v>
      </c>
      <c r="D197">
        <f>$J$37</f>
        <v>2044</v>
      </c>
      <c r="E197" t="s">
        <v>3</v>
      </c>
      <c r="F197" t="str">
        <f t="shared" si="8"/>
        <v>ISDEM</v>
      </c>
      <c r="G197" s="92">
        <f>BY_Demands_Drivers!$F$57*$K37</f>
        <v>10.037321439152116</v>
      </c>
      <c r="H197" s="92">
        <f>BY_Demands_Drivers!$G$57*$K37</f>
        <v>3.030483803744096</v>
      </c>
    </row>
    <row r="198" spans="3:8">
      <c r="C198" s="112" t="str">
        <f t="shared" si="9"/>
        <v>Demand</v>
      </c>
      <c r="D198">
        <f>$J$38</f>
        <v>2045</v>
      </c>
      <c r="E198" t="s">
        <v>3</v>
      </c>
      <c r="F198" t="str">
        <f t="shared" si="8"/>
        <v>ISDEM</v>
      </c>
      <c r="G198" s="92">
        <f>BY_Demands_Drivers!$F$57*$K38</f>
        <v>10.196611204710344</v>
      </c>
      <c r="H198" s="92">
        <f>BY_Demands_Drivers!$G$57*$K38</f>
        <v>3.0785768191519178</v>
      </c>
    </row>
    <row r="199" spans="3:8">
      <c r="C199" s="112" t="str">
        <f t="shared" si="9"/>
        <v>Demand</v>
      </c>
      <c r="D199">
        <f>$J$39</f>
        <v>2046</v>
      </c>
      <c r="E199" t="s">
        <v>3</v>
      </c>
      <c r="F199" t="str">
        <f t="shared" si="8"/>
        <v>ISDEM</v>
      </c>
      <c r="G199" s="92">
        <f>BY_Demands_Drivers!$F$57*$K39</f>
        <v>10.37535411426172</v>
      </c>
      <c r="H199" s="92">
        <f>BY_Demands_Drivers!$G$57*$K39</f>
        <v>3.1325431582507779</v>
      </c>
    </row>
    <row r="200" spans="3:8">
      <c r="C200" s="112" t="str">
        <f t="shared" si="9"/>
        <v>Demand</v>
      </c>
      <c r="D200">
        <f>$J$40</f>
        <v>2047</v>
      </c>
      <c r="E200" t="s">
        <v>3</v>
      </c>
      <c r="F200" t="str">
        <f t="shared" si="8"/>
        <v>ISDEM</v>
      </c>
      <c r="G200" s="92">
        <f>BY_Demands_Drivers!$F$57*$K40</f>
        <v>10.554097023813098</v>
      </c>
      <c r="H200" s="92">
        <f>BY_Demands_Drivers!$G$57*$K40</f>
        <v>3.186509497349638</v>
      </c>
    </row>
    <row r="201" spans="3:8">
      <c r="C201" s="112" t="str">
        <f t="shared" si="9"/>
        <v>Demand</v>
      </c>
      <c r="D201">
        <f>$J$41</f>
        <v>2048</v>
      </c>
      <c r="E201" t="s">
        <v>3</v>
      </c>
      <c r="F201" t="str">
        <f t="shared" si="8"/>
        <v>ISDEM</v>
      </c>
      <c r="G201" s="92">
        <f>BY_Demands_Drivers!$F$57*$K41</f>
        <v>10.732839933364474</v>
      </c>
      <c r="H201" s="92">
        <f>BY_Demands_Drivers!$G$57*$K41</f>
        <v>3.2404758364484985</v>
      </c>
    </row>
    <row r="202" spans="3:8">
      <c r="C202" s="112" t="str">
        <f t="shared" si="9"/>
        <v>Demand</v>
      </c>
      <c r="D202">
        <f>$J$42</f>
        <v>2049</v>
      </c>
      <c r="E202" t="s">
        <v>3</v>
      </c>
      <c r="F202" t="str">
        <f t="shared" si="8"/>
        <v>ISDEM</v>
      </c>
      <c r="G202" s="92">
        <f>BY_Demands_Drivers!$F$57*$K42</f>
        <v>10.911582842915852</v>
      </c>
      <c r="H202" s="92">
        <f>BY_Demands_Drivers!$G$57*$K42</f>
        <v>3.294442175547359</v>
      </c>
    </row>
    <row r="203" spans="3:8">
      <c r="C203" s="112" t="str">
        <f t="shared" si="9"/>
        <v>Demand</v>
      </c>
      <c r="D203" s="16">
        <f>$J$43</f>
        <v>2050</v>
      </c>
      <c r="E203" s="16" t="s">
        <v>3</v>
      </c>
      <c r="F203" s="16" t="str">
        <f t="shared" si="8"/>
        <v>ISDEM</v>
      </c>
      <c r="G203" s="92">
        <f>BY_Demands_Drivers!$F$57*$K43</f>
        <v>11.090325752467232</v>
      </c>
      <c r="H203" s="92">
        <f>BY_Demands_Drivers!$G$57*$K43</f>
        <v>3.3484085146462199</v>
      </c>
    </row>
    <row r="204" spans="3:8">
      <c r="C204" s="112" t="str">
        <f t="shared" si="9"/>
        <v>Demand</v>
      </c>
      <c r="D204">
        <f>$J$4</f>
        <v>2011</v>
      </c>
      <c r="E204" t="s">
        <v>3</v>
      </c>
      <c r="F204" t="str">
        <f>BY_Demands_Drivers!$H$58</f>
        <v>ISDTF</v>
      </c>
      <c r="G204" s="92">
        <f>BY_Demands_Drivers!$F$58*$K4</f>
        <v>0.23482548970656691</v>
      </c>
      <c r="H204" s="92">
        <f>BY_Demands_Drivers!$G$58*$K4</f>
        <v>7.0898879504464718E-2</v>
      </c>
    </row>
    <row r="205" spans="3:8">
      <c r="C205" s="112" t="str">
        <f t="shared" si="9"/>
        <v>Demand</v>
      </c>
      <c r="D205">
        <f>$J$5</f>
        <v>2012</v>
      </c>
      <c r="E205" t="s">
        <v>3</v>
      </c>
      <c r="F205" t="str">
        <f>$F$204</f>
        <v>ISDTF</v>
      </c>
      <c r="G205" s="92">
        <f>BY_Demands_Drivers!$F$58*$K5</f>
        <v>0.23768616066349973</v>
      </c>
      <c r="H205" s="92">
        <f>BY_Demands_Drivers!$G$58*$K5</f>
        <v>7.1762577758563706E-2</v>
      </c>
    </row>
    <row r="206" spans="3:8">
      <c r="C206" s="112" t="str">
        <f t="shared" si="9"/>
        <v>Demand</v>
      </c>
      <c r="D206">
        <f>$J$6</f>
        <v>2013</v>
      </c>
      <c r="E206" t="s">
        <v>3</v>
      </c>
      <c r="F206" t="str">
        <f t="shared" ref="F206:F243" si="10">$F$204</f>
        <v>ISDTF</v>
      </c>
      <c r="G206" s="92">
        <f>BY_Demands_Drivers!$F$58*$K6</f>
        <v>0.23768616066349973</v>
      </c>
      <c r="H206" s="92">
        <f>BY_Demands_Drivers!$G$58*$K6</f>
        <v>7.1762577758563706E-2</v>
      </c>
    </row>
    <row r="207" spans="3:8">
      <c r="C207" s="112" t="str">
        <f t="shared" si="9"/>
        <v>Demand</v>
      </c>
      <c r="D207">
        <f>$J$7</f>
        <v>2014</v>
      </c>
      <c r="E207" t="s">
        <v>3</v>
      </c>
      <c r="F207" t="str">
        <f t="shared" si="10"/>
        <v>ISDTF</v>
      </c>
      <c r="G207" s="92">
        <f>BY_Demands_Drivers!$F$58*$K7</f>
        <v>0.23772226493522444</v>
      </c>
      <c r="H207" s="92">
        <f>BY_Demands_Drivers!$G$58*$K7</f>
        <v>7.1773478416809131E-2</v>
      </c>
    </row>
    <row r="208" spans="3:8">
      <c r="C208" s="112" t="str">
        <f t="shared" si="9"/>
        <v>Demand</v>
      </c>
      <c r="D208">
        <f>$J$8</f>
        <v>2015</v>
      </c>
      <c r="E208" t="s">
        <v>3</v>
      </c>
      <c r="F208" t="str">
        <f t="shared" si="10"/>
        <v>ISDTF</v>
      </c>
      <c r="G208" s="92">
        <f>BY_Demands_Drivers!$F$58*$K8</f>
        <v>0.23772226493522444</v>
      </c>
      <c r="H208" s="92">
        <f>BY_Demands_Drivers!$G$58*$K8</f>
        <v>7.1773478416809131E-2</v>
      </c>
    </row>
    <row r="209" spans="3:8">
      <c r="C209" s="112" t="str">
        <f t="shared" si="9"/>
        <v>Demand</v>
      </c>
      <c r="D209">
        <f>$J$9</f>
        <v>2016</v>
      </c>
      <c r="E209" t="s">
        <v>3</v>
      </c>
      <c r="F209" t="str">
        <f t="shared" si="10"/>
        <v>ISDTF</v>
      </c>
      <c r="G209" s="92">
        <f>BY_Demands_Drivers!$F$58*$K9</f>
        <v>0.24468120949771346</v>
      </c>
      <c r="H209" s="92">
        <f>BY_Demands_Drivers!$G$58*$K9</f>
        <v>7.3874533854320107E-2</v>
      </c>
    </row>
    <row r="210" spans="3:8">
      <c r="C210" s="112" t="str">
        <f t="shared" si="9"/>
        <v>Demand</v>
      </c>
      <c r="D210">
        <f>$J$10</f>
        <v>2017</v>
      </c>
      <c r="E210" t="s">
        <v>3</v>
      </c>
      <c r="F210" t="str">
        <f t="shared" si="10"/>
        <v>ISDTF</v>
      </c>
      <c r="G210" s="92">
        <f>BY_Demands_Drivers!$F$58*$K10</f>
        <v>0.25164015406020251</v>
      </c>
      <c r="H210" s="92">
        <f>BY_Demands_Drivers!$G$58*$K10</f>
        <v>7.5975589291831083E-2</v>
      </c>
    </row>
    <row r="211" spans="3:8">
      <c r="C211" s="112" t="str">
        <f t="shared" si="9"/>
        <v>Demand</v>
      </c>
      <c r="D211">
        <f>$J$11</f>
        <v>2018</v>
      </c>
      <c r="E211" t="s">
        <v>3</v>
      </c>
      <c r="F211" t="str">
        <f t="shared" si="10"/>
        <v>ISDTF</v>
      </c>
      <c r="G211" s="92">
        <f>BY_Demands_Drivers!$F$58*$K11</f>
        <v>0.25431841273592676</v>
      </c>
      <c r="H211" s="92">
        <f>BY_Demands_Drivers!$G$58*$K11</f>
        <v>7.6784213344395544E-2</v>
      </c>
    </row>
    <row r="212" spans="3:8">
      <c r="C212" s="112" t="str">
        <f t="shared" si="9"/>
        <v>Demand</v>
      </c>
      <c r="D212">
        <f>$J$12</f>
        <v>2019</v>
      </c>
      <c r="E212" t="s">
        <v>3</v>
      </c>
      <c r="F212" t="str">
        <f t="shared" si="10"/>
        <v>ISDTF</v>
      </c>
      <c r="G212" s="92">
        <f>BY_Demands_Drivers!$F$58*$K12</f>
        <v>0.25556849308612745</v>
      </c>
      <c r="H212" s="92">
        <f>BY_Demands_Drivers!$G$58*$K12</f>
        <v>7.7161639560904369E-2</v>
      </c>
    </row>
    <row r="213" spans="3:8">
      <c r="C213" s="112" t="str">
        <f t="shared" si="9"/>
        <v>Demand</v>
      </c>
      <c r="D213">
        <f>$J$13</f>
        <v>2020</v>
      </c>
      <c r="E213" t="s">
        <v>3</v>
      </c>
      <c r="F213" t="str">
        <f t="shared" si="10"/>
        <v>ISDTF</v>
      </c>
      <c r="G213" s="92">
        <f>BY_Demands_Drivers!$F$58*$K13</f>
        <v>0.26648397063719415</v>
      </c>
      <c r="H213" s="92">
        <f>BY_Demands_Drivers!$G$58*$K13</f>
        <v>8.0457257632834331E-2</v>
      </c>
    </row>
    <row r="214" spans="3:8">
      <c r="C214" s="112" t="str">
        <f t="shared" si="9"/>
        <v>Demand</v>
      </c>
      <c r="D214">
        <f>$J$14</f>
        <v>2021</v>
      </c>
      <c r="E214" t="s">
        <v>3</v>
      </c>
      <c r="F214" t="str">
        <f t="shared" si="10"/>
        <v>ISDTF</v>
      </c>
      <c r="G214" s="92">
        <f>BY_Demands_Drivers!$F$58*$K14</f>
        <v>0.27158776713297433</v>
      </c>
      <c r="H214" s="92">
        <f>BY_Demands_Drivers!$G$58*$K14</f>
        <v>8.1998203861549934E-2</v>
      </c>
    </row>
    <row r="215" spans="3:8">
      <c r="C215" s="112" t="str">
        <f t="shared" si="9"/>
        <v>Demand</v>
      </c>
      <c r="D215">
        <f>$J$15</f>
        <v>2022</v>
      </c>
      <c r="E215" t="s">
        <v>3</v>
      </c>
      <c r="F215" t="str">
        <f t="shared" si="10"/>
        <v>ISDTF</v>
      </c>
      <c r="G215" s="92">
        <f>BY_Demands_Drivers!$F$58*$K15</f>
        <v>0.27669156362875447</v>
      </c>
      <c r="H215" s="92">
        <f>BY_Demands_Drivers!$G$58*$K15</f>
        <v>8.3539150090265524E-2</v>
      </c>
    </row>
    <row r="216" spans="3:8">
      <c r="C216" s="112" t="str">
        <f t="shared" si="9"/>
        <v>Demand</v>
      </c>
      <c r="D216">
        <f>$J$16</f>
        <v>2023</v>
      </c>
      <c r="E216" t="s">
        <v>3</v>
      </c>
      <c r="F216" t="str">
        <f t="shared" si="10"/>
        <v>ISDTF</v>
      </c>
      <c r="G216" s="92">
        <f>BY_Demands_Drivers!$F$58*$K16</f>
        <v>0.28179536012453466</v>
      </c>
      <c r="H216" s="92">
        <f>BY_Demands_Drivers!$G$58*$K16</f>
        <v>8.5080096318981127E-2</v>
      </c>
    </row>
    <row r="217" spans="3:8">
      <c r="C217" s="112" t="str">
        <f t="shared" si="9"/>
        <v>Demand</v>
      </c>
      <c r="D217">
        <f>$J$17</f>
        <v>2024</v>
      </c>
      <c r="E217" t="s">
        <v>3</v>
      </c>
      <c r="F217" t="str">
        <f t="shared" si="10"/>
        <v>ISDTF</v>
      </c>
      <c r="G217" s="92">
        <f>BY_Demands_Drivers!$F$58*$K17</f>
        <v>0.28689915662031484</v>
      </c>
      <c r="H217" s="92">
        <f>BY_Demands_Drivers!$G$58*$K17</f>
        <v>8.6621042547696731E-2</v>
      </c>
    </row>
    <row r="218" spans="3:8">
      <c r="C218" s="112" t="str">
        <f t="shared" si="9"/>
        <v>Demand</v>
      </c>
      <c r="D218">
        <f>$J$18</f>
        <v>2025</v>
      </c>
      <c r="E218" t="s">
        <v>3</v>
      </c>
      <c r="F218" t="str">
        <f t="shared" si="10"/>
        <v>ISDTF</v>
      </c>
      <c r="G218" s="92">
        <f>BY_Demands_Drivers!$F$58*$K18</f>
        <v>0.29200295311609509</v>
      </c>
      <c r="H218" s="92">
        <f>BY_Demands_Drivers!$G$58*$K18</f>
        <v>8.8161988776412334E-2</v>
      </c>
    </row>
    <row r="219" spans="3:8">
      <c r="C219" s="112" t="str">
        <f t="shared" si="9"/>
        <v>Demand</v>
      </c>
      <c r="D219">
        <f>$J$19</f>
        <v>2026</v>
      </c>
      <c r="E219" t="s">
        <v>3</v>
      </c>
      <c r="F219" t="str">
        <f t="shared" si="10"/>
        <v>ISDTF</v>
      </c>
      <c r="G219" s="92">
        <f>BY_Demands_Drivers!$F$58*$K19</f>
        <v>0.29619258283416156</v>
      </c>
      <c r="H219" s="92">
        <f>BY_Demands_Drivers!$G$58*$K19</f>
        <v>8.9426928340344242E-2</v>
      </c>
    </row>
    <row r="220" spans="3:8">
      <c r="C220" s="112" t="str">
        <f t="shared" si="9"/>
        <v>Demand</v>
      </c>
      <c r="D220">
        <f>$J$20</f>
        <v>2027</v>
      </c>
      <c r="E220" t="s">
        <v>3</v>
      </c>
      <c r="F220" t="str">
        <f t="shared" si="10"/>
        <v>ISDTF</v>
      </c>
      <c r="G220" s="92">
        <f>BY_Demands_Drivers!$F$58*$K20</f>
        <v>0.30038221255222802</v>
      </c>
      <c r="H220" s="92">
        <f>BY_Demands_Drivers!$G$58*$K20</f>
        <v>9.0691867904276149E-2</v>
      </c>
    </row>
    <row r="221" spans="3:8">
      <c r="C221" s="112" t="str">
        <f t="shared" si="9"/>
        <v>Demand</v>
      </c>
      <c r="D221">
        <f>$J$21</f>
        <v>2028</v>
      </c>
      <c r="E221" t="s">
        <v>3</v>
      </c>
      <c r="F221" t="str">
        <f t="shared" si="10"/>
        <v>ISDTF</v>
      </c>
      <c r="G221" s="92">
        <f>BY_Demands_Drivers!$F$58*$K21</f>
        <v>0.30457184227029449</v>
      </c>
      <c r="H221" s="92">
        <f>BY_Demands_Drivers!$G$58*$K21</f>
        <v>9.1956807468208043E-2</v>
      </c>
    </row>
    <row r="222" spans="3:8">
      <c r="C222" s="112" t="str">
        <f t="shared" si="9"/>
        <v>Demand</v>
      </c>
      <c r="D222">
        <f>$J$22</f>
        <v>2029</v>
      </c>
      <c r="E222" t="s">
        <v>3</v>
      </c>
      <c r="F222" t="str">
        <f t="shared" si="10"/>
        <v>ISDTF</v>
      </c>
      <c r="G222" s="92">
        <f>BY_Demands_Drivers!$F$58*$K22</f>
        <v>0.30876147198836096</v>
      </c>
      <c r="H222" s="92">
        <f>BY_Demands_Drivers!$G$58*$K22</f>
        <v>9.3221747032139937E-2</v>
      </c>
    </row>
    <row r="223" spans="3:8">
      <c r="C223" s="112" t="str">
        <f t="shared" si="9"/>
        <v>Demand</v>
      </c>
      <c r="D223">
        <f>$J$23</f>
        <v>2030</v>
      </c>
      <c r="E223" t="s">
        <v>3</v>
      </c>
      <c r="F223" t="str">
        <f t="shared" si="10"/>
        <v>ISDTF</v>
      </c>
      <c r="G223" s="92">
        <f>BY_Demands_Drivers!$F$58*$K23</f>
        <v>0.31295110170642754</v>
      </c>
      <c r="H223" s="92">
        <f>BY_Demands_Drivers!$G$58*$K23</f>
        <v>9.4486686596071859E-2</v>
      </c>
    </row>
    <row r="224" spans="3:8">
      <c r="C224" s="112" t="str">
        <f t="shared" si="9"/>
        <v>Demand</v>
      </c>
      <c r="D224">
        <f>$J$24</f>
        <v>2031</v>
      </c>
      <c r="E224" t="s">
        <v>3</v>
      </c>
      <c r="F224" t="str">
        <f t="shared" si="10"/>
        <v>ISDTF</v>
      </c>
      <c r="G224" s="92">
        <f>BY_Demands_Drivers!$F$58*$K24</f>
        <v>0.3157958334449566</v>
      </c>
      <c r="H224" s="92">
        <f>BY_Demands_Drivers!$G$58*$K24</f>
        <v>9.5345572456395314E-2</v>
      </c>
    </row>
    <row r="225" spans="3:8">
      <c r="C225" s="112" t="str">
        <f t="shared" si="9"/>
        <v>Demand</v>
      </c>
      <c r="D225">
        <f>$J$25</f>
        <v>2032</v>
      </c>
      <c r="E225" t="s">
        <v>3</v>
      </c>
      <c r="F225" t="str">
        <f t="shared" si="10"/>
        <v>ISDTF</v>
      </c>
      <c r="G225" s="92">
        <f>BY_Demands_Drivers!$F$58*$K25</f>
        <v>0.31864056518348566</v>
      </c>
      <c r="H225" s="92">
        <f>BY_Demands_Drivers!$G$58*$K25</f>
        <v>9.6204458316718755E-2</v>
      </c>
    </row>
    <row r="226" spans="3:8">
      <c r="C226" s="112" t="str">
        <f t="shared" si="9"/>
        <v>Demand</v>
      </c>
      <c r="D226">
        <f>$J$26</f>
        <v>2033</v>
      </c>
      <c r="E226" t="s">
        <v>3</v>
      </c>
      <c r="F226" t="str">
        <f t="shared" si="10"/>
        <v>ISDTF</v>
      </c>
      <c r="G226" s="92">
        <f>BY_Demands_Drivers!$F$58*$K26</f>
        <v>0.32148529692201477</v>
      </c>
      <c r="H226" s="92">
        <f>BY_Demands_Drivers!$G$58*$K26</f>
        <v>9.706334417704221E-2</v>
      </c>
    </row>
    <row r="227" spans="3:8">
      <c r="C227" s="112" t="str">
        <f t="shared" si="9"/>
        <v>Demand</v>
      </c>
      <c r="D227">
        <f>$J$27</f>
        <v>2034</v>
      </c>
      <c r="E227" t="s">
        <v>3</v>
      </c>
      <c r="F227" t="str">
        <f t="shared" si="10"/>
        <v>ISDTF</v>
      </c>
      <c r="G227" s="92">
        <f>BY_Demands_Drivers!$F$58*$K27</f>
        <v>0.32433002866054383</v>
      </c>
      <c r="H227" s="92">
        <f>BY_Demands_Drivers!$G$58*$K27</f>
        <v>9.7922230037365665E-2</v>
      </c>
    </row>
    <row r="228" spans="3:8">
      <c r="C228" s="112" t="str">
        <f t="shared" si="9"/>
        <v>Demand</v>
      </c>
      <c r="D228">
        <f>$J$28</f>
        <v>2035</v>
      </c>
      <c r="E228" t="s">
        <v>3</v>
      </c>
      <c r="F228" t="str">
        <f t="shared" si="10"/>
        <v>ISDTF</v>
      </c>
      <c r="G228" s="92">
        <f>BY_Demands_Drivers!$F$58*$K28</f>
        <v>0.32717476039907284</v>
      </c>
      <c r="H228" s="92">
        <f>BY_Demands_Drivers!$G$58*$K28</f>
        <v>9.8781115897689079E-2</v>
      </c>
    </row>
    <row r="229" spans="3:8">
      <c r="C229" s="112" t="str">
        <f t="shared" si="9"/>
        <v>Demand</v>
      </c>
      <c r="D229">
        <f>$J$29</f>
        <v>2036</v>
      </c>
      <c r="E229" t="s">
        <v>3</v>
      </c>
      <c r="F229" t="str">
        <f t="shared" si="10"/>
        <v>ISDTF</v>
      </c>
      <c r="G229" s="92">
        <f>BY_Demands_Drivers!$F$58*$K29</f>
        <v>0.32916689787046305</v>
      </c>
      <c r="H229" s="92">
        <f>BY_Demands_Drivers!$G$58*$K29</f>
        <v>9.9382585162021975E-2</v>
      </c>
    </row>
    <row r="230" spans="3:8">
      <c r="C230" s="112" t="str">
        <f t="shared" si="9"/>
        <v>Demand</v>
      </c>
      <c r="D230">
        <f>$J$30</f>
        <v>2037</v>
      </c>
      <c r="E230" t="s">
        <v>3</v>
      </c>
      <c r="F230" t="str">
        <f t="shared" si="10"/>
        <v>ISDTF</v>
      </c>
      <c r="G230" s="92">
        <f>BY_Demands_Drivers!$F$58*$K30</f>
        <v>0.33115903534185315</v>
      </c>
      <c r="H230" s="92">
        <f>BY_Demands_Drivers!$G$58*$K30</f>
        <v>9.9984054426354857E-2</v>
      </c>
    </row>
    <row r="231" spans="3:8">
      <c r="C231" s="112" t="str">
        <f t="shared" si="9"/>
        <v>Demand</v>
      </c>
      <c r="D231">
        <f>$J$31</f>
        <v>2038</v>
      </c>
      <c r="E231" t="s">
        <v>3</v>
      </c>
      <c r="F231" t="str">
        <f t="shared" si="10"/>
        <v>ISDTF</v>
      </c>
      <c r="G231" s="92">
        <f>BY_Demands_Drivers!$F$58*$K31</f>
        <v>0.3331511728132433</v>
      </c>
      <c r="H231" s="92">
        <f>BY_Demands_Drivers!$G$58*$K31</f>
        <v>0.10058552369068775</v>
      </c>
    </row>
    <row r="232" spans="3:8">
      <c r="C232" s="112" t="str">
        <f t="shared" si="9"/>
        <v>Demand</v>
      </c>
      <c r="D232">
        <f>$J$32</f>
        <v>2039</v>
      </c>
      <c r="E232" t="s">
        <v>3</v>
      </c>
      <c r="F232" t="str">
        <f t="shared" si="10"/>
        <v>ISDTF</v>
      </c>
      <c r="G232" s="92">
        <f>BY_Demands_Drivers!$F$58*$K32</f>
        <v>0.3351433102846334</v>
      </c>
      <c r="H232" s="92">
        <f>BY_Demands_Drivers!$G$58*$K32</f>
        <v>0.10118699295502062</v>
      </c>
    </row>
    <row r="233" spans="3:8">
      <c r="C233" s="112" t="str">
        <f t="shared" si="9"/>
        <v>Demand</v>
      </c>
      <c r="D233">
        <f>$J$33</f>
        <v>2040</v>
      </c>
      <c r="E233" t="s">
        <v>3</v>
      </c>
      <c r="F233" t="str">
        <f t="shared" si="10"/>
        <v>ISDTF</v>
      </c>
      <c r="G233" s="92">
        <f>BY_Demands_Drivers!$F$58*$K33</f>
        <v>0.33713544775602367</v>
      </c>
      <c r="H233" s="92">
        <f>BY_Demands_Drivers!$G$58*$K33</f>
        <v>0.10178846221935355</v>
      </c>
    </row>
    <row r="234" spans="3:8">
      <c r="C234" s="112" t="str">
        <f t="shared" si="9"/>
        <v>Demand</v>
      </c>
      <c r="D234">
        <f>$J$34</f>
        <v>2041</v>
      </c>
      <c r="E234" t="s">
        <v>3</v>
      </c>
      <c r="F234" t="str">
        <f t="shared" si="10"/>
        <v>ISDTF</v>
      </c>
      <c r="G234" s="92">
        <f>BY_Demands_Drivers!$F$58*$K34</f>
        <v>0.34284835188268886</v>
      </c>
      <c r="H234" s="92">
        <f>BY_Demands_Drivers!$G$58*$K34</f>
        <v>0.10351331117762942</v>
      </c>
    </row>
    <row r="235" spans="3:8">
      <c r="C235" s="112" t="str">
        <f t="shared" si="9"/>
        <v>Demand</v>
      </c>
      <c r="D235">
        <f>$J$35</f>
        <v>2042</v>
      </c>
      <c r="E235" t="s">
        <v>3</v>
      </c>
      <c r="F235" t="str">
        <f t="shared" si="10"/>
        <v>ISDTF</v>
      </c>
      <c r="G235" s="92">
        <f>BY_Demands_Drivers!$F$58*$K35</f>
        <v>0.34856125600935417</v>
      </c>
      <c r="H235" s="92">
        <f>BY_Demands_Drivers!$G$58*$K35</f>
        <v>0.10523816013590533</v>
      </c>
    </row>
    <row r="236" spans="3:8">
      <c r="C236" s="112" t="str">
        <f t="shared" si="9"/>
        <v>Demand</v>
      </c>
      <c r="D236">
        <f>$J$36</f>
        <v>2043</v>
      </c>
      <c r="E236" t="s">
        <v>3</v>
      </c>
      <c r="F236" t="str">
        <f t="shared" si="10"/>
        <v>ISDTF</v>
      </c>
      <c r="G236" s="92">
        <f>BY_Demands_Drivers!$F$58*$K36</f>
        <v>0.35427416013601948</v>
      </c>
      <c r="H236" s="92">
        <f>BY_Demands_Drivers!$G$58*$K36</f>
        <v>0.10696300909418124</v>
      </c>
    </row>
    <row r="237" spans="3:8">
      <c r="C237" s="112" t="str">
        <f t="shared" si="9"/>
        <v>Demand</v>
      </c>
      <c r="D237">
        <f>$J$37</f>
        <v>2044</v>
      </c>
      <c r="E237" t="s">
        <v>3</v>
      </c>
      <c r="F237" t="str">
        <f t="shared" si="10"/>
        <v>ISDTF</v>
      </c>
      <c r="G237" s="92">
        <f>BY_Demands_Drivers!$F$58*$K37</f>
        <v>0.35998706426268473</v>
      </c>
      <c r="H237" s="92">
        <f>BY_Demands_Drivers!$G$58*$K37</f>
        <v>0.10868785805245715</v>
      </c>
    </row>
    <row r="238" spans="3:8">
      <c r="C238" s="112" t="str">
        <f t="shared" si="9"/>
        <v>Demand</v>
      </c>
      <c r="D238">
        <f>$J$38</f>
        <v>2045</v>
      </c>
      <c r="E238" t="s">
        <v>3</v>
      </c>
      <c r="F238" t="str">
        <f t="shared" si="10"/>
        <v>ISDTF</v>
      </c>
      <c r="G238" s="92">
        <f>BY_Demands_Drivers!$F$58*$K38</f>
        <v>0.36569996838934998</v>
      </c>
      <c r="H238" s="92">
        <f>BY_Demands_Drivers!$G$58*$K38</f>
        <v>0.11041270701073304</v>
      </c>
    </row>
    <row r="239" spans="3:8">
      <c r="C239" s="112" t="str">
        <f t="shared" si="9"/>
        <v>Demand</v>
      </c>
      <c r="D239">
        <f>$J$39</f>
        <v>2046</v>
      </c>
      <c r="E239" t="s">
        <v>3</v>
      </c>
      <c r="F239" t="str">
        <f t="shared" si="10"/>
        <v>ISDTF</v>
      </c>
      <c r="G239" s="92">
        <f>BY_Demands_Drivers!$F$58*$K39</f>
        <v>0.37211055667799264</v>
      </c>
      <c r="H239" s="92">
        <f>BY_Demands_Drivers!$G$58*$K39</f>
        <v>0.11234820186351561</v>
      </c>
    </row>
    <row r="240" spans="3:8">
      <c r="C240" s="112" t="str">
        <f t="shared" si="9"/>
        <v>Demand</v>
      </c>
      <c r="D240">
        <f>$J$40</f>
        <v>2047</v>
      </c>
      <c r="E240" t="s">
        <v>3</v>
      </c>
      <c r="F240" t="str">
        <f t="shared" si="10"/>
        <v>ISDTF</v>
      </c>
      <c r="G240" s="92">
        <f>BY_Demands_Drivers!$F$58*$K40</f>
        <v>0.37852114496663536</v>
      </c>
      <c r="H240" s="92">
        <f>BY_Demands_Drivers!$G$58*$K40</f>
        <v>0.11428369671629821</v>
      </c>
    </row>
    <row r="241" spans="3:8">
      <c r="C241" s="112" t="str">
        <f t="shared" si="9"/>
        <v>Demand</v>
      </c>
      <c r="D241">
        <f>$J$41</f>
        <v>2048</v>
      </c>
      <c r="E241" t="s">
        <v>3</v>
      </c>
      <c r="F241" t="str">
        <f t="shared" si="10"/>
        <v>ISDTF</v>
      </c>
      <c r="G241" s="92">
        <f>BY_Demands_Drivers!$F$58*$K41</f>
        <v>0.38493173325527802</v>
      </c>
      <c r="H241" s="92">
        <f>BY_Demands_Drivers!$G$58*$K41</f>
        <v>0.1162191915690808</v>
      </c>
    </row>
    <row r="242" spans="3:8">
      <c r="C242" s="112" t="str">
        <f t="shared" si="9"/>
        <v>Demand</v>
      </c>
      <c r="D242">
        <f>$J$42</f>
        <v>2049</v>
      </c>
      <c r="E242" t="s">
        <v>3</v>
      </c>
      <c r="F242" t="str">
        <f t="shared" si="10"/>
        <v>ISDTF</v>
      </c>
      <c r="G242" s="92">
        <f>BY_Demands_Drivers!$F$58*$K42</f>
        <v>0.39134232154392073</v>
      </c>
      <c r="H242" s="92">
        <f>BY_Demands_Drivers!$G$58*$K42</f>
        <v>0.11815468642186339</v>
      </c>
    </row>
    <row r="243" spans="3:8">
      <c r="C243" s="112" t="str">
        <f t="shared" si="9"/>
        <v>Demand</v>
      </c>
      <c r="D243" s="16">
        <f>$J$43</f>
        <v>2050</v>
      </c>
      <c r="E243" s="16" t="s">
        <v>3</v>
      </c>
      <c r="F243" t="str">
        <f t="shared" si="10"/>
        <v>ISDTF</v>
      </c>
      <c r="G243" s="92">
        <f>BY_Demands_Drivers!$F$58*$K43</f>
        <v>0.39775290983256356</v>
      </c>
      <c r="H243" s="92">
        <f>BY_Demands_Drivers!$G$58*$K43</f>
        <v>0.120090181274646</v>
      </c>
    </row>
    <row r="244" spans="3:8">
      <c r="C244" s="112" t="str">
        <f t="shared" si="9"/>
        <v>\I:</v>
      </c>
      <c r="D244">
        <f>$J$4</f>
        <v>2011</v>
      </c>
      <c r="E244" t="s">
        <v>3</v>
      </c>
      <c r="F244" s="18" t="str">
        <f>BY_Demands_Drivers!$H$59</f>
        <v>ISDFL</v>
      </c>
      <c r="G244" s="92">
        <f>BY_Demands_Drivers!$F$59*$K4</f>
        <v>0</v>
      </c>
      <c r="H244" s="92">
        <f>BY_Demands_Drivers!$G$59*$K4</f>
        <v>0</v>
      </c>
    </row>
    <row r="245" spans="3:8">
      <c r="C245" s="112" t="str">
        <f t="shared" si="9"/>
        <v>\I:</v>
      </c>
      <c r="D245">
        <f>$J$5</f>
        <v>2012</v>
      </c>
      <c r="E245" t="s">
        <v>3</v>
      </c>
      <c r="F245" s="17" t="str">
        <f>$F$244</f>
        <v>ISDFL</v>
      </c>
      <c r="G245" s="92">
        <f>BY_Demands_Drivers!$F$59*$K5</f>
        <v>0</v>
      </c>
      <c r="H245" s="92">
        <f>BY_Demands_Drivers!$G$59*$K5</f>
        <v>0</v>
      </c>
    </row>
    <row r="246" spans="3:8">
      <c r="C246" s="112" t="str">
        <f t="shared" si="9"/>
        <v>\I:</v>
      </c>
      <c r="D246">
        <f>$J$6</f>
        <v>2013</v>
      </c>
      <c r="E246" t="s">
        <v>3</v>
      </c>
      <c r="F246" s="17" t="str">
        <f t="shared" ref="F246:F283" si="11">$F$244</f>
        <v>ISDFL</v>
      </c>
      <c r="G246" s="92">
        <f>BY_Demands_Drivers!$F$59*$K6</f>
        <v>0</v>
      </c>
      <c r="H246" s="92">
        <f>BY_Demands_Drivers!$G$59*$K6</f>
        <v>0</v>
      </c>
    </row>
    <row r="247" spans="3:8">
      <c r="C247" s="112" t="str">
        <f t="shared" si="9"/>
        <v>\I:</v>
      </c>
      <c r="D247">
        <f>$J$7</f>
        <v>2014</v>
      </c>
      <c r="E247" t="s">
        <v>3</v>
      </c>
      <c r="F247" s="17" t="str">
        <f t="shared" si="11"/>
        <v>ISDFL</v>
      </c>
      <c r="G247" s="92">
        <f>BY_Demands_Drivers!$F$59*$K7</f>
        <v>0</v>
      </c>
      <c r="H247" s="92">
        <f>BY_Demands_Drivers!$G$59*$K7</f>
        <v>0</v>
      </c>
    </row>
    <row r="248" spans="3:8">
      <c r="C248" s="112" t="str">
        <f t="shared" si="9"/>
        <v>\I:</v>
      </c>
      <c r="D248">
        <f>$J$8</f>
        <v>2015</v>
      </c>
      <c r="E248" t="s">
        <v>3</v>
      </c>
      <c r="F248" s="17" t="str">
        <f t="shared" si="11"/>
        <v>ISDFL</v>
      </c>
      <c r="G248" s="92">
        <f>BY_Demands_Drivers!$F$59*$K8</f>
        <v>0</v>
      </c>
      <c r="H248" s="92">
        <f>BY_Demands_Drivers!$G$59*$K8</f>
        <v>0</v>
      </c>
    </row>
    <row r="249" spans="3:8">
      <c r="C249" s="112" t="str">
        <f t="shared" si="9"/>
        <v>\I:</v>
      </c>
      <c r="D249">
        <f>$J$9</f>
        <v>2016</v>
      </c>
      <c r="E249" t="s">
        <v>3</v>
      </c>
      <c r="F249" s="17" t="str">
        <f t="shared" si="11"/>
        <v>ISDFL</v>
      </c>
      <c r="G249" s="92">
        <f>BY_Demands_Drivers!$F$59*$K9</f>
        <v>0</v>
      </c>
      <c r="H249" s="92">
        <f>BY_Demands_Drivers!$G$59*$K9</f>
        <v>0</v>
      </c>
    </row>
    <row r="250" spans="3:8">
      <c r="C250" s="112" t="str">
        <f t="shared" si="9"/>
        <v>\I:</v>
      </c>
      <c r="D250">
        <f>$J$10</f>
        <v>2017</v>
      </c>
      <c r="E250" t="s">
        <v>3</v>
      </c>
      <c r="F250" s="17" t="str">
        <f t="shared" si="11"/>
        <v>ISDFL</v>
      </c>
      <c r="G250" s="92">
        <f>BY_Demands_Drivers!$F$59*$K10</f>
        <v>0</v>
      </c>
      <c r="H250" s="92">
        <f>BY_Demands_Drivers!$G$59*$K10</f>
        <v>0</v>
      </c>
    </row>
    <row r="251" spans="3:8">
      <c r="C251" s="112" t="str">
        <f t="shared" si="9"/>
        <v>\I:</v>
      </c>
      <c r="D251">
        <f>$J$11</f>
        <v>2018</v>
      </c>
      <c r="E251" t="s">
        <v>3</v>
      </c>
      <c r="F251" s="17" t="str">
        <f t="shared" si="11"/>
        <v>ISDFL</v>
      </c>
      <c r="G251" s="92">
        <f>BY_Demands_Drivers!$F$59*$K11</f>
        <v>0</v>
      </c>
      <c r="H251" s="92">
        <f>BY_Demands_Drivers!$G$59*$K11</f>
        <v>0</v>
      </c>
    </row>
    <row r="252" spans="3:8">
      <c r="C252" s="112" t="str">
        <f t="shared" si="9"/>
        <v>\I:</v>
      </c>
      <c r="D252">
        <f>$J$12</f>
        <v>2019</v>
      </c>
      <c r="E252" t="s">
        <v>3</v>
      </c>
      <c r="F252" s="17" t="str">
        <f t="shared" si="11"/>
        <v>ISDFL</v>
      </c>
      <c r="G252" s="92">
        <f>BY_Demands_Drivers!$F$59*$K12</f>
        <v>0</v>
      </c>
      <c r="H252" s="92">
        <f>BY_Demands_Drivers!$G$59*$K12</f>
        <v>0</v>
      </c>
    </row>
    <row r="253" spans="3:8">
      <c r="C253" s="112" t="str">
        <f t="shared" si="9"/>
        <v>\I:</v>
      </c>
      <c r="D253">
        <f>$J$13</f>
        <v>2020</v>
      </c>
      <c r="E253" t="s">
        <v>3</v>
      </c>
      <c r="F253" s="17" t="str">
        <f t="shared" si="11"/>
        <v>ISDFL</v>
      </c>
      <c r="G253" s="92">
        <f>BY_Demands_Drivers!$F$59*$K13</f>
        <v>0</v>
      </c>
      <c r="H253" s="92">
        <f>BY_Demands_Drivers!$G$59*$K13</f>
        <v>0</v>
      </c>
    </row>
    <row r="254" spans="3:8">
      <c r="C254" s="112" t="str">
        <f t="shared" si="9"/>
        <v>\I:</v>
      </c>
      <c r="D254">
        <f>$J$14</f>
        <v>2021</v>
      </c>
      <c r="E254" t="s">
        <v>3</v>
      </c>
      <c r="F254" s="17" t="str">
        <f t="shared" si="11"/>
        <v>ISDFL</v>
      </c>
      <c r="G254" s="92">
        <f>BY_Demands_Drivers!$F$59*$K14</f>
        <v>0</v>
      </c>
      <c r="H254" s="92">
        <f>BY_Demands_Drivers!$G$59*$K14</f>
        <v>0</v>
      </c>
    </row>
    <row r="255" spans="3:8">
      <c r="C255" s="112" t="str">
        <f t="shared" si="9"/>
        <v>\I:</v>
      </c>
      <c r="D255">
        <f>$J$15</f>
        <v>2022</v>
      </c>
      <c r="E255" t="s">
        <v>3</v>
      </c>
      <c r="F255" s="17" t="str">
        <f t="shared" si="11"/>
        <v>ISDFL</v>
      </c>
      <c r="G255" s="92">
        <f>BY_Demands_Drivers!$F$59*$K15</f>
        <v>0</v>
      </c>
      <c r="H255" s="92">
        <f>BY_Demands_Drivers!$G$59*$K15</f>
        <v>0</v>
      </c>
    </row>
    <row r="256" spans="3:8">
      <c r="C256" s="112" t="str">
        <f t="shared" si="9"/>
        <v>\I:</v>
      </c>
      <c r="D256">
        <f>$J$16</f>
        <v>2023</v>
      </c>
      <c r="E256" t="s">
        <v>3</v>
      </c>
      <c r="F256" s="17" t="str">
        <f t="shared" si="11"/>
        <v>ISDFL</v>
      </c>
      <c r="G256" s="92">
        <f>BY_Demands_Drivers!$F$59*$K16</f>
        <v>0</v>
      </c>
      <c r="H256" s="92">
        <f>BY_Demands_Drivers!$G$59*$K16</f>
        <v>0</v>
      </c>
    </row>
    <row r="257" spans="3:8">
      <c r="C257" s="112" t="str">
        <f t="shared" si="9"/>
        <v>\I:</v>
      </c>
      <c r="D257">
        <f>$J$17</f>
        <v>2024</v>
      </c>
      <c r="E257" t="s">
        <v>3</v>
      </c>
      <c r="F257" s="17" t="str">
        <f t="shared" si="11"/>
        <v>ISDFL</v>
      </c>
      <c r="G257" s="92">
        <f>BY_Demands_Drivers!$F$59*$K17</f>
        <v>0</v>
      </c>
      <c r="H257" s="92">
        <f>BY_Demands_Drivers!$G$59*$K17</f>
        <v>0</v>
      </c>
    </row>
    <row r="258" spans="3:8">
      <c r="C258" s="112" t="str">
        <f t="shared" si="9"/>
        <v>\I:</v>
      </c>
      <c r="D258">
        <f>$J$18</f>
        <v>2025</v>
      </c>
      <c r="E258" t="s">
        <v>3</v>
      </c>
      <c r="F258" s="17" t="str">
        <f t="shared" si="11"/>
        <v>ISDFL</v>
      </c>
      <c r="G258" s="92">
        <f>BY_Demands_Drivers!$F$59*$K18</f>
        <v>0</v>
      </c>
      <c r="H258" s="92">
        <f>BY_Demands_Drivers!$G$59*$K18</f>
        <v>0</v>
      </c>
    </row>
    <row r="259" spans="3:8">
      <c r="C259" s="112" t="str">
        <f t="shared" si="9"/>
        <v>\I:</v>
      </c>
      <c r="D259">
        <f>$J$19</f>
        <v>2026</v>
      </c>
      <c r="E259" t="s">
        <v>3</v>
      </c>
      <c r="F259" s="17" t="str">
        <f t="shared" si="11"/>
        <v>ISDFL</v>
      </c>
      <c r="G259" s="92">
        <f>BY_Demands_Drivers!$F$59*$K19</f>
        <v>0</v>
      </c>
      <c r="H259" s="92">
        <f>BY_Demands_Drivers!$G$59*$K19</f>
        <v>0</v>
      </c>
    </row>
    <row r="260" spans="3:8">
      <c r="C260" s="112" t="str">
        <f t="shared" ref="C260:C283" si="12">IF(SUM(G260:H260)&gt;0,"Demand","\I:")</f>
        <v>\I:</v>
      </c>
      <c r="D260">
        <f>$J$20</f>
        <v>2027</v>
      </c>
      <c r="E260" t="s">
        <v>3</v>
      </c>
      <c r="F260" s="17" t="str">
        <f t="shared" si="11"/>
        <v>ISDFL</v>
      </c>
      <c r="G260" s="92">
        <f>BY_Demands_Drivers!$F$59*$K20</f>
        <v>0</v>
      </c>
      <c r="H260" s="92">
        <f>BY_Demands_Drivers!$G$59*$K20</f>
        <v>0</v>
      </c>
    </row>
    <row r="261" spans="3:8">
      <c r="C261" s="112" t="str">
        <f t="shared" si="12"/>
        <v>\I:</v>
      </c>
      <c r="D261">
        <f>$J$21</f>
        <v>2028</v>
      </c>
      <c r="E261" t="s">
        <v>3</v>
      </c>
      <c r="F261" s="17" t="str">
        <f t="shared" si="11"/>
        <v>ISDFL</v>
      </c>
      <c r="G261" s="92">
        <f>BY_Demands_Drivers!$F$59*$K21</f>
        <v>0</v>
      </c>
      <c r="H261" s="92">
        <f>BY_Demands_Drivers!$G$59*$K21</f>
        <v>0</v>
      </c>
    </row>
    <row r="262" spans="3:8">
      <c r="C262" s="112" t="str">
        <f t="shared" si="12"/>
        <v>\I:</v>
      </c>
      <c r="D262">
        <f>$J$22</f>
        <v>2029</v>
      </c>
      <c r="E262" t="s">
        <v>3</v>
      </c>
      <c r="F262" s="17" t="str">
        <f t="shared" si="11"/>
        <v>ISDFL</v>
      </c>
      <c r="G262" s="92">
        <f>BY_Demands_Drivers!$F$59*$K22</f>
        <v>0</v>
      </c>
      <c r="H262" s="92">
        <f>BY_Demands_Drivers!$G$59*$K22</f>
        <v>0</v>
      </c>
    </row>
    <row r="263" spans="3:8">
      <c r="C263" s="112" t="str">
        <f t="shared" si="12"/>
        <v>\I:</v>
      </c>
      <c r="D263">
        <f>$J$23</f>
        <v>2030</v>
      </c>
      <c r="E263" t="s">
        <v>3</v>
      </c>
      <c r="F263" s="17" t="str">
        <f t="shared" si="11"/>
        <v>ISDFL</v>
      </c>
      <c r="G263" s="92">
        <f>BY_Demands_Drivers!$F$59*$K23</f>
        <v>0</v>
      </c>
      <c r="H263" s="92">
        <f>BY_Demands_Drivers!$G$59*$K23</f>
        <v>0</v>
      </c>
    </row>
    <row r="264" spans="3:8">
      <c r="C264" s="112" t="str">
        <f t="shared" si="12"/>
        <v>\I:</v>
      </c>
      <c r="D264">
        <f>$J$24</f>
        <v>2031</v>
      </c>
      <c r="E264" t="s">
        <v>3</v>
      </c>
      <c r="F264" s="17" t="str">
        <f t="shared" si="11"/>
        <v>ISDFL</v>
      </c>
      <c r="G264" s="92">
        <f>BY_Demands_Drivers!$F$59*$K24</f>
        <v>0</v>
      </c>
      <c r="H264" s="92">
        <f>BY_Demands_Drivers!$G$59*$K24</f>
        <v>0</v>
      </c>
    </row>
    <row r="265" spans="3:8">
      <c r="C265" s="112" t="str">
        <f t="shared" si="12"/>
        <v>\I:</v>
      </c>
      <c r="D265">
        <f>$J$25</f>
        <v>2032</v>
      </c>
      <c r="E265" t="s">
        <v>3</v>
      </c>
      <c r="F265" s="17" t="str">
        <f t="shared" si="11"/>
        <v>ISDFL</v>
      </c>
      <c r="G265" s="92">
        <f>BY_Demands_Drivers!$F$59*$K25</f>
        <v>0</v>
      </c>
      <c r="H265" s="92">
        <f>BY_Demands_Drivers!$G$59*$K25</f>
        <v>0</v>
      </c>
    </row>
    <row r="266" spans="3:8">
      <c r="C266" s="112" t="str">
        <f t="shared" si="12"/>
        <v>\I:</v>
      </c>
      <c r="D266">
        <f>$J$26</f>
        <v>2033</v>
      </c>
      <c r="E266" t="s">
        <v>3</v>
      </c>
      <c r="F266" s="17" t="str">
        <f t="shared" si="11"/>
        <v>ISDFL</v>
      </c>
      <c r="G266" s="92">
        <f>BY_Demands_Drivers!$F$59*$K26</f>
        <v>0</v>
      </c>
      <c r="H266" s="92">
        <f>BY_Demands_Drivers!$G$59*$K26</f>
        <v>0</v>
      </c>
    </row>
    <row r="267" spans="3:8">
      <c r="C267" s="112" t="str">
        <f t="shared" si="12"/>
        <v>\I:</v>
      </c>
      <c r="D267">
        <f>$J$27</f>
        <v>2034</v>
      </c>
      <c r="E267" t="s">
        <v>3</v>
      </c>
      <c r="F267" s="17" t="str">
        <f t="shared" si="11"/>
        <v>ISDFL</v>
      </c>
      <c r="G267" s="92">
        <f>BY_Demands_Drivers!$F$59*$K27</f>
        <v>0</v>
      </c>
      <c r="H267" s="92">
        <f>BY_Demands_Drivers!$G$59*$K27</f>
        <v>0</v>
      </c>
    </row>
    <row r="268" spans="3:8">
      <c r="C268" s="112" t="str">
        <f t="shared" si="12"/>
        <v>\I:</v>
      </c>
      <c r="D268">
        <f>$J$28</f>
        <v>2035</v>
      </c>
      <c r="E268" t="s">
        <v>3</v>
      </c>
      <c r="F268" s="17" t="str">
        <f t="shared" si="11"/>
        <v>ISDFL</v>
      </c>
      <c r="G268" s="92">
        <f>BY_Demands_Drivers!$F$59*$K28</f>
        <v>0</v>
      </c>
      <c r="H268" s="92">
        <f>BY_Demands_Drivers!$G$59*$K28</f>
        <v>0</v>
      </c>
    </row>
    <row r="269" spans="3:8">
      <c r="C269" s="112" t="str">
        <f t="shared" si="12"/>
        <v>\I:</v>
      </c>
      <c r="D269">
        <f>$J$29</f>
        <v>2036</v>
      </c>
      <c r="E269" t="s">
        <v>3</v>
      </c>
      <c r="F269" s="17" t="str">
        <f t="shared" si="11"/>
        <v>ISDFL</v>
      </c>
      <c r="G269" s="92">
        <f>BY_Demands_Drivers!$F$59*$K29</f>
        <v>0</v>
      </c>
      <c r="H269" s="92">
        <f>BY_Demands_Drivers!$G$59*$K29</f>
        <v>0</v>
      </c>
    </row>
    <row r="270" spans="3:8">
      <c r="C270" s="112" t="str">
        <f t="shared" si="12"/>
        <v>\I:</v>
      </c>
      <c r="D270">
        <f>$J$30</f>
        <v>2037</v>
      </c>
      <c r="E270" t="s">
        <v>3</v>
      </c>
      <c r="F270" s="17" t="str">
        <f t="shared" si="11"/>
        <v>ISDFL</v>
      </c>
      <c r="G270" s="92">
        <f>BY_Demands_Drivers!$F$59*$K30</f>
        <v>0</v>
      </c>
      <c r="H270" s="92">
        <f>BY_Demands_Drivers!$G$59*$K30</f>
        <v>0</v>
      </c>
    </row>
    <row r="271" spans="3:8">
      <c r="C271" s="112" t="str">
        <f t="shared" si="12"/>
        <v>\I:</v>
      </c>
      <c r="D271">
        <f>$J$31</f>
        <v>2038</v>
      </c>
      <c r="E271" t="s">
        <v>3</v>
      </c>
      <c r="F271" s="17" t="str">
        <f t="shared" si="11"/>
        <v>ISDFL</v>
      </c>
      <c r="G271" s="92">
        <f>BY_Demands_Drivers!$F$59*$K31</f>
        <v>0</v>
      </c>
      <c r="H271" s="92">
        <f>BY_Demands_Drivers!$G$59*$K31</f>
        <v>0</v>
      </c>
    </row>
    <row r="272" spans="3:8">
      <c r="C272" s="112" t="str">
        <f t="shared" si="12"/>
        <v>\I:</v>
      </c>
      <c r="D272">
        <f>$J$32</f>
        <v>2039</v>
      </c>
      <c r="E272" t="s">
        <v>3</v>
      </c>
      <c r="F272" s="17" t="str">
        <f t="shared" si="11"/>
        <v>ISDFL</v>
      </c>
      <c r="G272" s="92">
        <f>BY_Demands_Drivers!$F$59*$K32</f>
        <v>0</v>
      </c>
      <c r="H272" s="92">
        <f>BY_Demands_Drivers!$G$59*$K32</f>
        <v>0</v>
      </c>
    </row>
    <row r="273" spans="3:8">
      <c r="C273" s="112" t="str">
        <f t="shared" si="12"/>
        <v>\I:</v>
      </c>
      <c r="D273">
        <f>$J$33</f>
        <v>2040</v>
      </c>
      <c r="E273" t="s">
        <v>3</v>
      </c>
      <c r="F273" s="17" t="str">
        <f t="shared" si="11"/>
        <v>ISDFL</v>
      </c>
      <c r="G273" s="92">
        <f>BY_Demands_Drivers!$F$59*$K33</f>
        <v>0</v>
      </c>
      <c r="H273" s="92">
        <f>BY_Demands_Drivers!$G$59*$K33</f>
        <v>0</v>
      </c>
    </row>
    <row r="274" spans="3:8">
      <c r="C274" s="112" t="str">
        <f t="shared" si="12"/>
        <v>\I:</v>
      </c>
      <c r="D274">
        <f>$J$34</f>
        <v>2041</v>
      </c>
      <c r="E274" t="s">
        <v>3</v>
      </c>
      <c r="F274" s="17" t="str">
        <f t="shared" si="11"/>
        <v>ISDFL</v>
      </c>
      <c r="G274" s="92">
        <f>BY_Demands_Drivers!$F$59*$K34</f>
        <v>0</v>
      </c>
      <c r="H274" s="92">
        <f>BY_Demands_Drivers!$G$59*$K34</f>
        <v>0</v>
      </c>
    </row>
    <row r="275" spans="3:8">
      <c r="C275" s="112" t="str">
        <f t="shared" si="12"/>
        <v>\I:</v>
      </c>
      <c r="D275">
        <f>$J$35</f>
        <v>2042</v>
      </c>
      <c r="E275" t="s">
        <v>3</v>
      </c>
      <c r="F275" s="17" t="str">
        <f t="shared" si="11"/>
        <v>ISDFL</v>
      </c>
      <c r="G275" s="92">
        <f>BY_Demands_Drivers!$F$59*$K35</f>
        <v>0</v>
      </c>
      <c r="H275" s="92">
        <f>BY_Demands_Drivers!$G$59*$K35</f>
        <v>0</v>
      </c>
    </row>
    <row r="276" spans="3:8">
      <c r="C276" s="112" t="str">
        <f t="shared" si="12"/>
        <v>\I:</v>
      </c>
      <c r="D276">
        <f>$J$36</f>
        <v>2043</v>
      </c>
      <c r="E276" t="s">
        <v>3</v>
      </c>
      <c r="F276" s="17" t="str">
        <f t="shared" si="11"/>
        <v>ISDFL</v>
      </c>
      <c r="G276" s="92">
        <f>BY_Demands_Drivers!$F$59*$K36</f>
        <v>0</v>
      </c>
      <c r="H276" s="92">
        <f>BY_Demands_Drivers!$G$59*$K36</f>
        <v>0</v>
      </c>
    </row>
    <row r="277" spans="3:8">
      <c r="C277" s="112" t="str">
        <f t="shared" si="12"/>
        <v>\I:</v>
      </c>
      <c r="D277">
        <f>$J$37</f>
        <v>2044</v>
      </c>
      <c r="E277" t="s">
        <v>3</v>
      </c>
      <c r="F277" s="17" t="str">
        <f t="shared" si="11"/>
        <v>ISDFL</v>
      </c>
      <c r="G277" s="92">
        <f>BY_Demands_Drivers!$F$59*$K37</f>
        <v>0</v>
      </c>
      <c r="H277" s="92">
        <f>BY_Demands_Drivers!$G$59*$K37</f>
        <v>0</v>
      </c>
    </row>
    <row r="278" spans="3:8">
      <c r="C278" s="112" t="str">
        <f t="shared" si="12"/>
        <v>\I:</v>
      </c>
      <c r="D278">
        <f>$J$38</f>
        <v>2045</v>
      </c>
      <c r="E278" t="s">
        <v>3</v>
      </c>
      <c r="F278" s="17" t="str">
        <f t="shared" si="11"/>
        <v>ISDFL</v>
      </c>
      <c r="G278" s="92">
        <f>BY_Demands_Drivers!$F$59*$K38</f>
        <v>0</v>
      </c>
      <c r="H278" s="92">
        <f>BY_Demands_Drivers!$G$59*$K38</f>
        <v>0</v>
      </c>
    </row>
    <row r="279" spans="3:8">
      <c r="C279" s="112" t="str">
        <f t="shared" si="12"/>
        <v>\I:</v>
      </c>
      <c r="D279">
        <f>$J$39</f>
        <v>2046</v>
      </c>
      <c r="E279" t="s">
        <v>3</v>
      </c>
      <c r="F279" s="17" t="str">
        <f t="shared" si="11"/>
        <v>ISDFL</v>
      </c>
      <c r="G279" s="92">
        <f>BY_Demands_Drivers!$F$59*$K39</f>
        <v>0</v>
      </c>
      <c r="H279" s="92">
        <f>BY_Demands_Drivers!$G$59*$K39</f>
        <v>0</v>
      </c>
    </row>
    <row r="280" spans="3:8">
      <c r="C280" s="112" t="str">
        <f t="shared" si="12"/>
        <v>\I:</v>
      </c>
      <c r="D280">
        <f>$J$40</f>
        <v>2047</v>
      </c>
      <c r="E280" t="s">
        <v>3</v>
      </c>
      <c r="F280" s="17" t="str">
        <f t="shared" si="11"/>
        <v>ISDFL</v>
      </c>
      <c r="G280" s="92">
        <f>BY_Demands_Drivers!$F$59*$K40</f>
        <v>0</v>
      </c>
      <c r="H280" s="92">
        <f>BY_Demands_Drivers!$G$59*$K40</f>
        <v>0</v>
      </c>
    </row>
    <row r="281" spans="3:8">
      <c r="C281" s="112" t="str">
        <f t="shared" si="12"/>
        <v>\I:</v>
      </c>
      <c r="D281">
        <f>$J$41</f>
        <v>2048</v>
      </c>
      <c r="E281" t="s">
        <v>3</v>
      </c>
      <c r="F281" s="17" t="str">
        <f t="shared" si="11"/>
        <v>ISDFL</v>
      </c>
      <c r="G281" s="92">
        <f>BY_Demands_Drivers!$F$59*$K41</f>
        <v>0</v>
      </c>
      <c r="H281" s="92">
        <f>BY_Demands_Drivers!$G$59*$K41</f>
        <v>0</v>
      </c>
    </row>
    <row r="282" spans="3:8">
      <c r="C282" s="112" t="str">
        <f t="shared" si="12"/>
        <v>\I:</v>
      </c>
      <c r="D282">
        <f>$J$42</f>
        <v>2049</v>
      </c>
      <c r="E282" t="s">
        <v>3</v>
      </c>
      <c r="F282" s="17" t="str">
        <f t="shared" si="11"/>
        <v>ISDFL</v>
      </c>
      <c r="G282" s="92">
        <f>BY_Demands_Drivers!$F$59*$K42</f>
        <v>0</v>
      </c>
      <c r="H282" s="92">
        <f>BY_Demands_Drivers!$G$59*$K42</f>
        <v>0</v>
      </c>
    </row>
    <row r="283" spans="3:8">
      <c r="C283" s="112" t="str">
        <f t="shared" si="12"/>
        <v>\I:</v>
      </c>
      <c r="D283" s="16">
        <f>$J$43</f>
        <v>2050</v>
      </c>
      <c r="E283" s="16" t="s">
        <v>3</v>
      </c>
      <c r="F283" s="17" t="str">
        <f t="shared" si="11"/>
        <v>ISDFL</v>
      </c>
      <c r="G283" s="92">
        <f>BY_Demands_Drivers!$F$59*$K43</f>
        <v>0</v>
      </c>
      <c r="H283" s="92">
        <f>BY_Demands_Drivers!$G$59*$K43</f>
        <v>0</v>
      </c>
    </row>
    <row r="284" spans="3:8">
      <c r="C284" s="112"/>
      <c r="F284" s="18"/>
      <c r="G284" s="92"/>
      <c r="H284" s="92"/>
    </row>
    <row r="285" spans="3:8">
      <c r="C285" s="112"/>
      <c r="F285" s="17"/>
      <c r="G285" s="92"/>
      <c r="H285" s="92"/>
    </row>
    <row r="286" spans="3:8">
      <c r="C286" s="112"/>
      <c r="F286" s="17"/>
      <c r="G286" s="92"/>
      <c r="H286" s="92"/>
    </row>
    <row r="287" spans="3:8">
      <c r="C287" s="112"/>
      <c r="F287" s="17"/>
      <c r="G287" s="92"/>
      <c r="H287" s="92"/>
    </row>
    <row r="288" spans="3:8">
      <c r="C288" s="112"/>
      <c r="F288" s="17"/>
      <c r="G288" s="92"/>
      <c r="H288" s="92"/>
    </row>
    <row r="289" spans="3:8">
      <c r="C289" s="112"/>
      <c r="F289" s="17"/>
      <c r="G289" s="92"/>
      <c r="H289" s="92"/>
    </row>
    <row r="290" spans="3:8">
      <c r="C290" s="112"/>
      <c r="F290" s="17"/>
      <c r="G290" s="92"/>
      <c r="H290" s="92"/>
    </row>
    <row r="291" spans="3:8">
      <c r="C291" s="112"/>
      <c r="F291" s="17"/>
      <c r="G291" s="92"/>
      <c r="H291" s="92"/>
    </row>
    <row r="292" spans="3:8">
      <c r="C292" s="112"/>
      <c r="F292" s="17"/>
      <c r="G292" s="92"/>
      <c r="H292" s="92"/>
    </row>
    <row r="293" spans="3:8">
      <c r="C293" s="112"/>
      <c r="F293" s="17"/>
      <c r="G293" s="92"/>
      <c r="H293" s="92"/>
    </row>
    <row r="294" spans="3:8">
      <c r="C294" s="112"/>
      <c r="F294" s="17"/>
      <c r="G294" s="92"/>
      <c r="H294" s="92"/>
    </row>
    <row r="295" spans="3:8">
      <c r="C295" s="112"/>
      <c r="F295" s="17"/>
      <c r="G295" s="92"/>
      <c r="H295" s="92"/>
    </row>
    <row r="296" spans="3:8">
      <c r="C296" s="112"/>
      <c r="F296" s="17"/>
      <c r="G296" s="92"/>
      <c r="H296" s="92"/>
    </row>
    <row r="297" spans="3:8">
      <c r="C297" s="112"/>
      <c r="F297" s="17"/>
      <c r="G297" s="92"/>
      <c r="H297" s="92"/>
    </row>
    <row r="298" spans="3:8">
      <c r="C298" s="112"/>
      <c r="F298" s="17"/>
      <c r="G298" s="92"/>
      <c r="H298" s="92"/>
    </row>
    <row r="299" spans="3:8">
      <c r="C299" s="112"/>
      <c r="F299" s="17"/>
      <c r="G299" s="92"/>
      <c r="H299" s="92"/>
    </row>
    <row r="300" spans="3:8">
      <c r="C300" s="112"/>
      <c r="F300" s="17"/>
      <c r="G300" s="92"/>
      <c r="H300" s="92"/>
    </row>
    <row r="301" spans="3:8">
      <c r="C301" s="112"/>
      <c r="F301" s="17"/>
      <c r="G301" s="92"/>
      <c r="H301" s="92"/>
    </row>
    <row r="302" spans="3:8">
      <c r="C302" s="112"/>
      <c r="F302" s="17"/>
      <c r="G302" s="92"/>
      <c r="H302" s="92"/>
    </row>
    <row r="303" spans="3:8">
      <c r="C303" s="112"/>
      <c r="F303" s="17"/>
      <c r="G303" s="92"/>
      <c r="H303" s="92"/>
    </row>
    <row r="304" spans="3:8">
      <c r="C304" s="112"/>
      <c r="F304" s="17"/>
      <c r="G304" s="92"/>
      <c r="H304" s="92"/>
    </row>
    <row r="305" spans="3:8">
      <c r="C305" s="112"/>
      <c r="F305" s="17"/>
      <c r="G305" s="92"/>
      <c r="H305" s="92"/>
    </row>
    <row r="306" spans="3:8">
      <c r="C306" s="112"/>
      <c r="F306" s="17"/>
      <c r="G306" s="92"/>
      <c r="H306" s="92"/>
    </row>
    <row r="307" spans="3:8">
      <c r="C307" s="112"/>
      <c r="F307" s="17"/>
      <c r="G307" s="92"/>
      <c r="H307" s="92"/>
    </row>
    <row r="308" spans="3:8">
      <c r="C308" s="112"/>
      <c r="F308" s="17"/>
      <c r="G308" s="92"/>
      <c r="H308" s="92"/>
    </row>
    <row r="309" spans="3:8">
      <c r="C309" s="112"/>
      <c r="F309" s="17"/>
      <c r="G309" s="92"/>
      <c r="H309" s="92"/>
    </row>
    <row r="310" spans="3:8">
      <c r="C310" s="112"/>
      <c r="F310" s="17"/>
      <c r="G310" s="92"/>
      <c r="H310" s="92"/>
    </row>
    <row r="311" spans="3:8">
      <c r="C311" s="112"/>
      <c r="F311" s="17"/>
      <c r="G311" s="92"/>
      <c r="H311" s="92"/>
    </row>
    <row r="312" spans="3:8">
      <c r="C312" s="112"/>
      <c r="F312" s="17"/>
      <c r="G312" s="92"/>
      <c r="H312" s="92"/>
    </row>
    <row r="313" spans="3:8">
      <c r="C313" s="112"/>
      <c r="F313" s="17"/>
      <c r="G313" s="92"/>
      <c r="H313" s="92"/>
    </row>
    <row r="314" spans="3:8">
      <c r="C314" s="112"/>
      <c r="F314" s="17"/>
      <c r="G314" s="92"/>
      <c r="H314" s="92"/>
    </row>
    <row r="315" spans="3:8">
      <c r="C315" s="112"/>
      <c r="F315" s="17"/>
      <c r="G315" s="92"/>
      <c r="H315" s="92"/>
    </row>
    <row r="316" spans="3:8">
      <c r="C316" s="112"/>
      <c r="F316" s="17"/>
      <c r="G316" s="92"/>
      <c r="H316" s="92"/>
    </row>
    <row r="317" spans="3:8">
      <c r="C317" s="112"/>
      <c r="F317" s="17"/>
      <c r="G317" s="92"/>
      <c r="H317" s="92"/>
    </row>
    <row r="318" spans="3:8">
      <c r="C318" s="112"/>
      <c r="F318" s="17"/>
      <c r="G318" s="92"/>
      <c r="H318" s="92"/>
    </row>
    <row r="319" spans="3:8">
      <c r="C319" s="112"/>
      <c r="F319" s="17"/>
      <c r="G319" s="92"/>
      <c r="H319" s="92"/>
    </row>
    <row r="320" spans="3:8">
      <c r="C320" s="112"/>
      <c r="F320" s="17"/>
      <c r="G320" s="92"/>
      <c r="H320" s="92"/>
    </row>
    <row r="321" spans="3:8">
      <c r="C321" s="112"/>
      <c r="F321" s="17"/>
      <c r="G321" s="92"/>
      <c r="H321" s="92"/>
    </row>
    <row r="322" spans="3:8">
      <c r="C322" s="112"/>
      <c r="F322" s="17"/>
      <c r="G322" s="92"/>
      <c r="H322" s="92"/>
    </row>
    <row r="323" spans="3:8">
      <c r="C323" s="112"/>
      <c r="D323" s="16"/>
      <c r="E323" s="16"/>
      <c r="F323" s="16"/>
      <c r="G323" s="92"/>
      <c r="H323" s="92"/>
    </row>
  </sheetData>
  <mergeCells count="5">
    <mergeCell ref="Q2:R2"/>
    <mergeCell ref="S2:T2"/>
    <mergeCell ref="U2:V2"/>
    <mergeCell ref="W2:X2"/>
    <mergeCell ref="Y2:Z2"/>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sheetPr>
  <dimension ref="C2:K323"/>
  <sheetViews>
    <sheetView topLeftCell="A271" zoomScale="70" zoomScaleNormal="70" workbookViewId="0">
      <selection activeCell="H323" sqref="B284:H323"/>
    </sheetView>
  </sheetViews>
  <sheetFormatPr defaultRowHeight="14.4"/>
  <cols>
    <col min="1" max="1" width="4.21875" customWidth="1"/>
    <col min="3" max="3" width="11.44140625" bestFit="1" customWidth="1"/>
    <col min="4" max="4" width="5.109375" bestFit="1" customWidth="1"/>
    <col min="5" max="5" width="9.44140625" bestFit="1" customWidth="1"/>
    <col min="6" max="6" width="8.44140625" bestFit="1" customWidth="1"/>
  </cols>
  <sheetData>
    <row r="2" spans="3:11">
      <c r="C2" s="1" t="s">
        <v>19</v>
      </c>
      <c r="E2" s="2"/>
    </row>
    <row r="3" spans="3:11" ht="15" thickBot="1">
      <c r="C3" s="3" t="s">
        <v>2</v>
      </c>
      <c r="D3" s="3" t="s">
        <v>0</v>
      </c>
      <c r="E3" s="15" t="s">
        <v>4</v>
      </c>
      <c r="F3" s="15" t="s">
        <v>1</v>
      </c>
      <c r="G3" s="4" t="s">
        <v>239</v>
      </c>
      <c r="H3" s="4" t="s">
        <v>240</v>
      </c>
      <c r="K3" s="11" t="s">
        <v>18</v>
      </c>
    </row>
    <row r="4" spans="3:11" ht="15.75" customHeight="1">
      <c r="C4" s="112" t="str">
        <f t="shared" ref="C4:C67" si="0">IF(SUM(G4:H4)&gt;0,"Demand","\I:")</f>
        <v>\I:</v>
      </c>
      <c r="D4">
        <f>$J$4</f>
        <v>2011</v>
      </c>
      <c r="E4" t="s">
        <v>3</v>
      </c>
      <c r="F4" t="str">
        <f>BY_Demands_Drivers!$H$60</f>
        <v>IMDMT</v>
      </c>
      <c r="G4" s="19">
        <f>BY_Demands_Drivers!$F$60*$K4</f>
        <v>0</v>
      </c>
      <c r="H4" s="19">
        <f>BY_Demands_Drivers!$G$60*$K4</f>
        <v>0</v>
      </c>
      <c r="J4" s="11">
        <f>BY_Demands_Drivers!V4</f>
        <v>2011</v>
      </c>
      <c r="K4" s="19">
        <f>BY_Demands_Drivers!V13</f>
        <v>0</v>
      </c>
    </row>
    <row r="5" spans="3:11" ht="15.75" customHeight="1">
      <c r="C5" s="112" t="str">
        <f t="shared" si="0"/>
        <v>\I:</v>
      </c>
      <c r="D5">
        <f>$J$5</f>
        <v>2012</v>
      </c>
      <c r="E5" t="s">
        <v>3</v>
      </c>
      <c r="F5" t="str">
        <f>$F$4</f>
        <v>IMDMT</v>
      </c>
      <c r="G5" s="92">
        <f>BY_Demands_Drivers!$F$60*$K5</f>
        <v>0</v>
      </c>
      <c r="H5" s="92">
        <f>BY_Demands_Drivers!$G$60*$K5</f>
        <v>0</v>
      </c>
      <c r="J5" s="11">
        <f>BY_Demands_Drivers!W4</f>
        <v>2012</v>
      </c>
      <c r="K5" s="19">
        <f>BY_Demands_Drivers!W13</f>
        <v>0</v>
      </c>
    </row>
    <row r="6" spans="3:11" ht="15.75" customHeight="1">
      <c r="C6" s="112" t="str">
        <f t="shared" si="0"/>
        <v>\I:</v>
      </c>
      <c r="D6">
        <f>$J$6</f>
        <v>2013</v>
      </c>
      <c r="E6" t="s">
        <v>3</v>
      </c>
      <c r="F6" t="str">
        <f t="shared" ref="F6:F43" si="1">$F$4</f>
        <v>IMDMT</v>
      </c>
      <c r="G6" s="92">
        <f>BY_Demands_Drivers!$F$60*$K6</f>
        <v>0</v>
      </c>
      <c r="H6" s="92">
        <f>BY_Demands_Drivers!$G$60*$K6</f>
        <v>0</v>
      </c>
      <c r="J6" s="11">
        <f>BY_Demands_Drivers!X4</f>
        <v>2013</v>
      </c>
      <c r="K6" s="19">
        <f>BY_Demands_Drivers!X13</f>
        <v>0</v>
      </c>
    </row>
    <row r="7" spans="3:11" ht="15.75" customHeight="1">
      <c r="C7" s="112" t="str">
        <f t="shared" si="0"/>
        <v>\I:</v>
      </c>
      <c r="D7">
        <f>$J$7</f>
        <v>2014</v>
      </c>
      <c r="E7" t="s">
        <v>3</v>
      </c>
      <c r="F7" t="str">
        <f t="shared" si="1"/>
        <v>IMDMT</v>
      </c>
      <c r="G7" s="92">
        <f>BY_Demands_Drivers!$F$60*$K7</f>
        <v>0</v>
      </c>
      <c r="H7" s="92">
        <f>BY_Demands_Drivers!$G$60*$K7</f>
        <v>0</v>
      </c>
      <c r="J7" s="11">
        <f>BY_Demands_Drivers!Y4</f>
        <v>2014</v>
      </c>
      <c r="K7" s="19">
        <f>BY_Demands_Drivers!Y13</f>
        <v>0</v>
      </c>
    </row>
    <row r="8" spans="3:11" ht="15.75" customHeight="1">
      <c r="C8" s="112" t="str">
        <f t="shared" si="0"/>
        <v>Demand</v>
      </c>
      <c r="D8">
        <f>$J$8</f>
        <v>2015</v>
      </c>
      <c r="E8" t="s">
        <v>3</v>
      </c>
      <c r="F8" t="str">
        <f t="shared" si="1"/>
        <v>IMDMT</v>
      </c>
      <c r="G8" s="92">
        <f>BY_Demands_Drivers!$F$60*$K8</f>
        <v>0.37357031757485037</v>
      </c>
      <c r="H8" s="92">
        <f>BY_Demands_Drivers!$G$60*$K8</f>
        <v>0.11278893515895541</v>
      </c>
      <c r="J8" s="11">
        <f>BY_Demands_Drivers!Z4</f>
        <v>2015</v>
      </c>
      <c r="K8" s="19">
        <f>BY_Demands_Drivers!Z13</f>
        <v>0.98070267322591576</v>
      </c>
    </row>
    <row r="9" spans="3:11" ht="15.75" customHeight="1">
      <c r="C9" s="112" t="str">
        <f t="shared" si="0"/>
        <v>Demand</v>
      </c>
      <c r="D9">
        <f>$J$9</f>
        <v>2016</v>
      </c>
      <c r="E9" t="s">
        <v>3</v>
      </c>
      <c r="F9" t="str">
        <f t="shared" si="1"/>
        <v>IMDMT</v>
      </c>
      <c r="G9" s="92">
        <f>BY_Demands_Drivers!$F$60*$K9</f>
        <v>0.38640536209386472</v>
      </c>
      <c r="H9" s="92">
        <f>BY_Demands_Drivers!$G$60*$K9</f>
        <v>0.11666411189519961</v>
      </c>
      <c r="J9" s="11">
        <f>BY_Demands_Drivers!AA4</f>
        <v>2016</v>
      </c>
      <c r="K9" s="19">
        <f>BY_Demands_Drivers!AA13</f>
        <v>1.0143974339673094</v>
      </c>
    </row>
    <row r="10" spans="3:11" ht="15.75" customHeight="1">
      <c r="C10" s="112" t="str">
        <f t="shared" si="0"/>
        <v>Demand</v>
      </c>
      <c r="D10">
        <f>$J$10</f>
        <v>2017</v>
      </c>
      <c r="E10" t="s">
        <v>3</v>
      </c>
      <c r="F10" t="str">
        <f t="shared" si="1"/>
        <v>IMDMT</v>
      </c>
      <c r="G10" s="92">
        <f>BY_Demands_Drivers!$F$60*$K10</f>
        <v>0.39924040661287913</v>
      </c>
      <c r="H10" s="92">
        <f>BY_Demands_Drivers!$G$60*$K10</f>
        <v>0.12053928863144382</v>
      </c>
      <c r="J10" s="11">
        <f>BY_Demands_Drivers!AB4</f>
        <v>2017</v>
      </c>
      <c r="K10" s="19">
        <f>BY_Demands_Drivers!AB13</f>
        <v>1.0480921947087032</v>
      </c>
    </row>
    <row r="11" spans="3:11" ht="15.75" customHeight="1">
      <c r="C11" s="112" t="str">
        <f t="shared" si="0"/>
        <v>Demand</v>
      </c>
      <c r="D11">
        <f>$J$11</f>
        <v>2018</v>
      </c>
      <c r="E11" t="s">
        <v>3</v>
      </c>
      <c r="F11" t="str">
        <f t="shared" si="1"/>
        <v>IMDMT</v>
      </c>
      <c r="G11" s="92">
        <f>BY_Demands_Drivers!$F$60*$K11</f>
        <v>0.41207545113189353</v>
      </c>
      <c r="H11" s="92">
        <f>BY_Demands_Drivers!$G$60*$K11</f>
        <v>0.12441446536768803</v>
      </c>
      <c r="J11" s="11">
        <f>BY_Demands_Drivers!AC4</f>
        <v>2018</v>
      </c>
      <c r="K11" s="19">
        <f>BY_Demands_Drivers!AC13</f>
        <v>1.081786955450097</v>
      </c>
    </row>
    <row r="12" spans="3:11" ht="15.75" customHeight="1">
      <c r="C12" s="112" t="str">
        <f t="shared" si="0"/>
        <v>Demand</v>
      </c>
      <c r="D12">
        <f>$J$12</f>
        <v>2019</v>
      </c>
      <c r="E12" t="s">
        <v>3</v>
      </c>
      <c r="F12" t="str">
        <f t="shared" si="1"/>
        <v>IMDMT</v>
      </c>
      <c r="G12" s="92">
        <f>BY_Demands_Drivers!$F$60*$K12</f>
        <v>0.42491049565090788</v>
      </c>
      <c r="H12" s="92">
        <f>BY_Demands_Drivers!$G$60*$K12</f>
        <v>0.12828964210393223</v>
      </c>
      <c r="J12" s="11">
        <f>BY_Demands_Drivers!AD4</f>
        <v>2019</v>
      </c>
      <c r="K12" s="19">
        <f>BY_Demands_Drivers!AD13</f>
        <v>1.1154817161914905</v>
      </c>
    </row>
    <row r="13" spans="3:11" ht="15.75" customHeight="1">
      <c r="C13" s="112" t="str">
        <f t="shared" si="0"/>
        <v>Demand</v>
      </c>
      <c r="D13">
        <f>$J$13</f>
        <v>2020</v>
      </c>
      <c r="E13" t="s">
        <v>3</v>
      </c>
      <c r="F13" t="str">
        <f t="shared" si="1"/>
        <v>IMDMT</v>
      </c>
      <c r="G13" s="92">
        <f>BY_Demands_Drivers!$F$60*$K13</f>
        <v>0.43774554016992229</v>
      </c>
      <c r="H13" s="92">
        <f>BY_Demands_Drivers!$G$60*$K13</f>
        <v>0.13216481884017642</v>
      </c>
      <c r="J13" s="11">
        <f>BY_Demands_Drivers!AE4</f>
        <v>2020</v>
      </c>
      <c r="K13" s="19">
        <f>BY_Demands_Drivers!AE13</f>
        <v>1.1491764769328843</v>
      </c>
    </row>
    <row r="14" spans="3:11" ht="15.75" customHeight="1">
      <c r="C14" s="112" t="str">
        <f t="shared" si="0"/>
        <v>Demand</v>
      </c>
      <c r="D14">
        <f>$J$14</f>
        <v>2021</v>
      </c>
      <c r="E14" t="s">
        <v>3</v>
      </c>
      <c r="F14" t="str">
        <f t="shared" si="1"/>
        <v>IMDMT</v>
      </c>
      <c r="G14" s="92">
        <f>BY_Demands_Drivers!$F$60*$K14</f>
        <v>0.44629387783275593</v>
      </c>
      <c r="H14" s="92">
        <f>BY_Demands_Drivers!$G$60*$K14</f>
        <v>0.1347457463309614</v>
      </c>
      <c r="J14" s="11">
        <f>BY_Demands_Drivers!AF4</f>
        <v>2021</v>
      </c>
      <c r="K14" s="19">
        <f>BY_Demands_Drivers!AF13</f>
        <v>1.1716177074139409</v>
      </c>
    </row>
    <row r="15" spans="3:11" ht="15.75" customHeight="1">
      <c r="C15" s="112" t="str">
        <f t="shared" si="0"/>
        <v>Demand</v>
      </c>
      <c r="D15">
        <f>$J$15</f>
        <v>2022</v>
      </c>
      <c r="E15" t="s">
        <v>3</v>
      </c>
      <c r="F15" t="str">
        <f t="shared" si="1"/>
        <v>IMDMT</v>
      </c>
      <c r="G15" s="92">
        <f>BY_Demands_Drivers!$F$60*$K15</f>
        <v>0.45484221549558956</v>
      </c>
      <c r="H15" s="92">
        <f>BY_Demands_Drivers!$G$60*$K15</f>
        <v>0.13732667382174635</v>
      </c>
      <c r="J15" s="11">
        <f>BY_Demands_Drivers!AG4</f>
        <v>2022</v>
      </c>
      <c r="K15" s="19">
        <f>BY_Demands_Drivers!AG13</f>
        <v>1.1940589378949975</v>
      </c>
    </row>
    <row r="16" spans="3:11" ht="15.75" customHeight="1">
      <c r="C16" s="112" t="str">
        <f t="shared" si="0"/>
        <v>Demand</v>
      </c>
      <c r="D16">
        <f>$J$16</f>
        <v>2023</v>
      </c>
      <c r="E16" t="s">
        <v>3</v>
      </c>
      <c r="F16" t="str">
        <f t="shared" si="1"/>
        <v>IMDMT</v>
      </c>
      <c r="G16" s="92">
        <f>BY_Demands_Drivers!$F$60*$K16</f>
        <v>0.4633905531584232</v>
      </c>
      <c r="H16" s="92">
        <f>BY_Demands_Drivers!$G$60*$K16</f>
        <v>0.13990760131253133</v>
      </c>
      <c r="J16" s="11">
        <f>BY_Demands_Drivers!AH4</f>
        <v>2023</v>
      </c>
      <c r="K16" s="19">
        <f>BY_Demands_Drivers!AH13</f>
        <v>1.2165001683760541</v>
      </c>
    </row>
    <row r="17" spans="3:11" ht="15.75" customHeight="1">
      <c r="C17" s="112" t="str">
        <f t="shared" si="0"/>
        <v>Demand</v>
      </c>
      <c r="D17">
        <f>$J$17</f>
        <v>2024</v>
      </c>
      <c r="E17" t="s">
        <v>3</v>
      </c>
      <c r="F17" t="str">
        <f t="shared" si="1"/>
        <v>IMDMT</v>
      </c>
      <c r="G17" s="92">
        <f>BY_Demands_Drivers!$F$60*$K17</f>
        <v>0.4719388908212569</v>
      </c>
      <c r="H17" s="92">
        <f>BY_Demands_Drivers!$G$60*$K17</f>
        <v>0.14248852880331628</v>
      </c>
      <c r="J17" s="11">
        <f>BY_Demands_Drivers!AI4</f>
        <v>2024</v>
      </c>
      <c r="K17" s="19">
        <f>BY_Demands_Drivers!AI13</f>
        <v>1.2389413988571107</v>
      </c>
    </row>
    <row r="18" spans="3:11" ht="15.75" customHeight="1">
      <c r="C18" s="112" t="str">
        <f t="shared" si="0"/>
        <v>Demand</v>
      </c>
      <c r="D18">
        <f>$J$18</f>
        <v>2025</v>
      </c>
      <c r="E18" t="s">
        <v>3</v>
      </c>
      <c r="F18" t="str">
        <f t="shared" si="1"/>
        <v>IMDMT</v>
      </c>
      <c r="G18" s="92">
        <f>BY_Demands_Drivers!$F$60*$K18</f>
        <v>0.48048722848409042</v>
      </c>
      <c r="H18" s="92">
        <f>BY_Demands_Drivers!$G$60*$K18</f>
        <v>0.14506945629410123</v>
      </c>
      <c r="J18" s="11">
        <f>BY_Demands_Drivers!AJ4</f>
        <v>2025</v>
      </c>
      <c r="K18" s="19">
        <f>BY_Demands_Drivers!AJ13</f>
        <v>1.2613826293381671</v>
      </c>
    </row>
    <row r="19" spans="3:11" ht="15.75" customHeight="1">
      <c r="C19" s="112" t="str">
        <f t="shared" si="0"/>
        <v>Demand</v>
      </c>
      <c r="D19">
        <f>$J$19</f>
        <v>2026</v>
      </c>
      <c r="E19" t="s">
        <v>3</v>
      </c>
      <c r="F19" t="str">
        <f t="shared" si="1"/>
        <v>IMDMT</v>
      </c>
      <c r="G19" s="92">
        <f>BY_Demands_Drivers!$F$60*$K19</f>
        <v>0.48880575547257826</v>
      </c>
      <c r="H19" s="92">
        <f>BY_Demands_Drivers!$G$60*$K19</f>
        <v>0.14758099898628685</v>
      </c>
      <c r="J19" s="11">
        <f>BY_Demands_Drivers!AK4</f>
        <v>2026</v>
      </c>
      <c r="K19" s="19">
        <f>BY_Demands_Drivers!AK13</f>
        <v>1.28322055722246</v>
      </c>
    </row>
    <row r="20" spans="3:11" ht="15.75" customHeight="1">
      <c r="C20" s="112" t="str">
        <f t="shared" si="0"/>
        <v>Demand</v>
      </c>
      <c r="D20">
        <f>$J$20</f>
        <v>2027</v>
      </c>
      <c r="E20" t="s">
        <v>3</v>
      </c>
      <c r="F20" t="str">
        <f t="shared" si="1"/>
        <v>IMDMT</v>
      </c>
      <c r="G20" s="92">
        <f>BY_Demands_Drivers!$F$60*$K20</f>
        <v>0.4971242824610661</v>
      </c>
      <c r="H20" s="92">
        <f>BY_Demands_Drivers!$G$60*$K20</f>
        <v>0.15009254167847247</v>
      </c>
      <c r="J20" s="11">
        <f>BY_Demands_Drivers!AL4</f>
        <v>2027</v>
      </c>
      <c r="K20" s="19">
        <f>BY_Demands_Drivers!AL13</f>
        <v>1.3050584851067528</v>
      </c>
    </row>
    <row r="21" spans="3:11" ht="15.75" customHeight="1">
      <c r="C21" s="112" t="str">
        <f t="shared" si="0"/>
        <v>Demand</v>
      </c>
      <c r="D21">
        <f>$J$21</f>
        <v>2028</v>
      </c>
      <c r="E21" t="s">
        <v>3</v>
      </c>
      <c r="F21" t="str">
        <f t="shared" si="1"/>
        <v>IMDMT</v>
      </c>
      <c r="G21" s="92">
        <f>BY_Demands_Drivers!$F$60*$K21</f>
        <v>0.505442809449554</v>
      </c>
      <c r="H21" s="92">
        <f>BY_Demands_Drivers!$G$60*$K21</f>
        <v>0.15260408437065812</v>
      </c>
      <c r="J21" s="11">
        <f>BY_Demands_Drivers!AM4</f>
        <v>2028</v>
      </c>
      <c r="K21" s="19">
        <f>BY_Demands_Drivers!AM13</f>
        <v>1.3268964129910459</v>
      </c>
    </row>
    <row r="22" spans="3:11" ht="15.75" customHeight="1">
      <c r="C22" s="112" t="str">
        <f t="shared" si="0"/>
        <v>Demand</v>
      </c>
      <c r="D22">
        <f>$J$22</f>
        <v>2029</v>
      </c>
      <c r="E22" t="s">
        <v>3</v>
      </c>
      <c r="F22" t="str">
        <f t="shared" si="1"/>
        <v>IMDMT</v>
      </c>
      <c r="G22" s="92">
        <f>BY_Demands_Drivers!$F$60*$K22</f>
        <v>0.51376133643804189</v>
      </c>
      <c r="H22" s="92">
        <f>BY_Demands_Drivers!$G$60*$K22</f>
        <v>0.15511562706284374</v>
      </c>
      <c r="J22" s="11">
        <f>BY_Demands_Drivers!AN4</f>
        <v>2029</v>
      </c>
      <c r="K22" s="19">
        <f>BY_Demands_Drivers!AN13</f>
        <v>1.3487343408753387</v>
      </c>
    </row>
    <row r="23" spans="3:11" ht="15.75" customHeight="1">
      <c r="C23" s="112" t="str">
        <f t="shared" si="0"/>
        <v>Demand</v>
      </c>
      <c r="D23">
        <f>$J$23</f>
        <v>2030</v>
      </c>
      <c r="E23" t="s">
        <v>3</v>
      </c>
      <c r="F23" t="str">
        <f t="shared" si="1"/>
        <v>IMDMT</v>
      </c>
      <c r="G23" s="92">
        <f>BY_Demands_Drivers!$F$60*$K23</f>
        <v>0.52207986342652946</v>
      </c>
      <c r="H23" s="92">
        <f>BY_Demands_Drivers!$G$60*$K23</f>
        <v>0.15762716975502927</v>
      </c>
      <c r="J23" s="11">
        <f>BY_Demands_Drivers!AO4</f>
        <v>2030</v>
      </c>
      <c r="K23" s="19">
        <f>BY_Demands_Drivers!AO13</f>
        <v>1.3705722687596309</v>
      </c>
    </row>
    <row r="24" spans="3:11" ht="15.75" customHeight="1">
      <c r="C24" s="112" t="str">
        <f t="shared" si="0"/>
        <v>Demand</v>
      </c>
      <c r="D24">
        <f>$J$24</f>
        <v>2031</v>
      </c>
      <c r="E24" t="s">
        <v>3</v>
      </c>
      <c r="F24" t="str">
        <f t="shared" si="1"/>
        <v>IMDMT</v>
      </c>
      <c r="G24" s="92">
        <f>BY_Demands_Drivers!$F$60*$K24</f>
        <v>0.53127017569437518</v>
      </c>
      <c r="H24" s="92">
        <f>BY_Demands_Drivers!$G$60*$K24</f>
        <v>0.16040192322366079</v>
      </c>
      <c r="J24" s="11">
        <f>BY_Demands_Drivers!AP4</f>
        <v>2031</v>
      </c>
      <c r="K24" s="19">
        <f>BY_Demands_Drivers!AP13</f>
        <v>1.3946988210707665</v>
      </c>
    </row>
    <row r="25" spans="3:11" ht="15.75" customHeight="1">
      <c r="C25" s="112" t="str">
        <f t="shared" si="0"/>
        <v>Demand</v>
      </c>
      <c r="D25">
        <f>$J$25</f>
        <v>2032</v>
      </c>
      <c r="E25" t="s">
        <v>3</v>
      </c>
      <c r="F25" t="str">
        <f t="shared" si="1"/>
        <v>IMDMT</v>
      </c>
      <c r="G25" s="92">
        <f>BY_Demands_Drivers!$F$60*$K25</f>
        <v>0.54046048796222068</v>
      </c>
      <c r="H25" s="92">
        <f>BY_Demands_Drivers!$G$60*$K25</f>
        <v>0.1631766766922923</v>
      </c>
      <c r="J25" s="11">
        <f>BY_Demands_Drivers!AQ4</f>
        <v>2032</v>
      </c>
      <c r="K25" s="19">
        <f>BY_Demands_Drivers!AQ13</f>
        <v>1.4188253733819018</v>
      </c>
    </row>
    <row r="26" spans="3:11" ht="15.75" customHeight="1">
      <c r="C26" s="112" t="str">
        <f t="shared" si="0"/>
        <v>Demand</v>
      </c>
      <c r="D26">
        <f>$J$26</f>
        <v>2033</v>
      </c>
      <c r="E26" t="s">
        <v>3</v>
      </c>
      <c r="F26" t="str">
        <f t="shared" si="1"/>
        <v>IMDMT</v>
      </c>
      <c r="G26" s="92">
        <f>BY_Demands_Drivers!$F$60*$K26</f>
        <v>0.54965080023006641</v>
      </c>
      <c r="H26" s="92">
        <f>BY_Demands_Drivers!$G$60*$K26</f>
        <v>0.16595143016092381</v>
      </c>
      <c r="J26" s="11">
        <f>BY_Demands_Drivers!AR4</f>
        <v>2033</v>
      </c>
      <c r="K26" s="19">
        <f>BY_Demands_Drivers!AR13</f>
        <v>1.4429519256930374</v>
      </c>
    </row>
    <row r="27" spans="3:11" ht="15.75" customHeight="1">
      <c r="C27" s="112" t="str">
        <f t="shared" si="0"/>
        <v>Demand</v>
      </c>
      <c r="D27">
        <f>$J$27</f>
        <v>2034</v>
      </c>
      <c r="E27" t="s">
        <v>3</v>
      </c>
      <c r="F27" t="str">
        <f t="shared" si="1"/>
        <v>IMDMT</v>
      </c>
      <c r="G27" s="92">
        <f>BY_Demands_Drivers!$F$60*$K27</f>
        <v>0.55884111249791191</v>
      </c>
      <c r="H27" s="92">
        <f>BY_Demands_Drivers!$G$60*$K27</f>
        <v>0.1687261836295553</v>
      </c>
      <c r="J27" s="11">
        <f>BY_Demands_Drivers!AS4</f>
        <v>2034</v>
      </c>
      <c r="K27" s="19">
        <f>BY_Demands_Drivers!AS13</f>
        <v>1.4670784780041728</v>
      </c>
    </row>
    <row r="28" spans="3:11" ht="15.75" customHeight="1">
      <c r="C28" s="112" t="str">
        <f t="shared" si="0"/>
        <v>Demand</v>
      </c>
      <c r="D28">
        <f>$J$28</f>
        <v>2035</v>
      </c>
      <c r="E28" t="s">
        <v>3</v>
      </c>
      <c r="F28" t="str">
        <f t="shared" si="1"/>
        <v>IMDMT</v>
      </c>
      <c r="G28" s="92">
        <f>BY_Demands_Drivers!$F$60*$K28</f>
        <v>0.56803142476575763</v>
      </c>
      <c r="H28" s="92">
        <f>BY_Demands_Drivers!$G$60*$K28</f>
        <v>0.17150093709818687</v>
      </c>
      <c r="J28" s="11">
        <f>BY_Demands_Drivers!AT4</f>
        <v>2035</v>
      </c>
      <c r="K28" s="19">
        <f>BY_Demands_Drivers!AT13</f>
        <v>1.4912050303153086</v>
      </c>
    </row>
    <row r="29" spans="3:11" ht="15.75" customHeight="1">
      <c r="C29" s="112" t="str">
        <f t="shared" si="0"/>
        <v>Demand</v>
      </c>
      <c r="D29">
        <f>$J$29</f>
        <v>2036</v>
      </c>
      <c r="E29" t="s">
        <v>3</v>
      </c>
      <c r="F29" t="str">
        <f t="shared" si="1"/>
        <v>IMDMT</v>
      </c>
      <c r="G29" s="92">
        <f>BY_Demands_Drivers!$F$60*$K29</f>
        <v>0.57564170736743359</v>
      </c>
      <c r="H29" s="92">
        <f>BY_Demands_Drivers!$G$60*$K29</f>
        <v>0.17379864553625024</v>
      </c>
      <c r="J29" s="11">
        <f>BY_Demands_Drivers!AU4</f>
        <v>2036</v>
      </c>
      <c r="K29" s="19">
        <f>BY_Demands_Drivers!AU13</f>
        <v>1.5111836638960476</v>
      </c>
    </row>
    <row r="30" spans="3:11" ht="15.75" customHeight="1">
      <c r="C30" s="112" t="str">
        <f t="shared" si="0"/>
        <v>Demand</v>
      </c>
      <c r="D30">
        <f>$J$30</f>
        <v>2037</v>
      </c>
      <c r="E30" t="s">
        <v>3</v>
      </c>
      <c r="F30" t="str">
        <f t="shared" si="1"/>
        <v>IMDMT</v>
      </c>
      <c r="G30" s="92">
        <f>BY_Demands_Drivers!$F$60*$K30</f>
        <v>0.58325198996910954</v>
      </c>
      <c r="H30" s="92">
        <f>BY_Demands_Drivers!$G$60*$K30</f>
        <v>0.17609635397431364</v>
      </c>
      <c r="J30" s="11">
        <f>BY_Demands_Drivers!AV4</f>
        <v>2037</v>
      </c>
      <c r="K30" s="19">
        <f>BY_Demands_Drivers!AV13</f>
        <v>1.5311622974767869</v>
      </c>
    </row>
    <row r="31" spans="3:11" ht="15.75" customHeight="1">
      <c r="C31" s="112" t="str">
        <f t="shared" si="0"/>
        <v>Demand</v>
      </c>
      <c r="D31">
        <f>$J$31</f>
        <v>2038</v>
      </c>
      <c r="E31" t="s">
        <v>3</v>
      </c>
      <c r="F31" t="str">
        <f t="shared" si="1"/>
        <v>IMDMT</v>
      </c>
      <c r="G31" s="92">
        <f>BY_Demands_Drivers!$F$60*$K31</f>
        <v>0.5908622725707855</v>
      </c>
      <c r="H31" s="92">
        <f>BY_Demands_Drivers!$G$60*$K31</f>
        <v>0.17839406241237704</v>
      </c>
      <c r="J31" s="11">
        <f>BY_Demands_Drivers!AW4</f>
        <v>2038</v>
      </c>
      <c r="K31" s="19">
        <f>BY_Demands_Drivers!AW13</f>
        <v>1.5511409310575259</v>
      </c>
    </row>
    <row r="32" spans="3:11" ht="15.75" customHeight="1">
      <c r="C32" s="112" t="str">
        <f t="shared" si="0"/>
        <v>Demand</v>
      </c>
      <c r="D32">
        <f>$J$32</f>
        <v>2039</v>
      </c>
      <c r="E32" t="s">
        <v>3</v>
      </c>
      <c r="F32" t="str">
        <f t="shared" si="1"/>
        <v>IMDMT</v>
      </c>
      <c r="G32" s="92">
        <f>BY_Demands_Drivers!$F$60*$K32</f>
        <v>0.59847255517246156</v>
      </c>
      <c r="H32" s="92">
        <f>BY_Demands_Drivers!$G$60*$K32</f>
        <v>0.18069177085044044</v>
      </c>
      <c r="J32" s="11">
        <f>BY_Demands_Drivers!AX4</f>
        <v>2039</v>
      </c>
      <c r="K32" s="19">
        <f>BY_Demands_Drivers!AX13</f>
        <v>1.5711195646382652</v>
      </c>
    </row>
    <row r="33" spans="3:11" ht="15.75" customHeight="1">
      <c r="C33" s="112" t="str">
        <f t="shared" si="0"/>
        <v>Demand</v>
      </c>
      <c r="D33">
        <f>$J$33</f>
        <v>2040</v>
      </c>
      <c r="E33" t="s">
        <v>3</v>
      </c>
      <c r="F33" t="str">
        <f t="shared" si="1"/>
        <v>IMDMT</v>
      </c>
      <c r="G33" s="92">
        <f>BY_Demands_Drivers!$F$60*$K33</f>
        <v>0.60608283777413741</v>
      </c>
      <c r="H33" s="92">
        <f>BY_Demands_Drivers!$G$60*$K33</f>
        <v>0.18298947928850381</v>
      </c>
      <c r="J33" s="11">
        <f>BY_Demands_Drivers!AY4</f>
        <v>2040</v>
      </c>
      <c r="K33" s="19">
        <f>BY_Demands_Drivers!AY13</f>
        <v>1.5910981982190042</v>
      </c>
    </row>
    <row r="34" spans="3:11" ht="15.75" customHeight="1">
      <c r="C34" s="112" t="str">
        <f t="shared" si="0"/>
        <v>Demand</v>
      </c>
      <c r="D34">
        <f>$J$34</f>
        <v>2041</v>
      </c>
      <c r="E34" t="s">
        <v>3</v>
      </c>
      <c r="F34" t="str">
        <f t="shared" si="1"/>
        <v>IMDMT</v>
      </c>
      <c r="G34" s="92">
        <f>BY_Demands_Drivers!$F$60*$K34</f>
        <v>0.61344049661810429</v>
      </c>
      <c r="H34" s="92">
        <f>BY_Demands_Drivers!$G$60*$K34</f>
        <v>0.18521091516612173</v>
      </c>
      <c r="J34" s="11">
        <f>BY_Demands_Drivers!AZ4</f>
        <v>2041</v>
      </c>
      <c r="K34" s="19">
        <f>BY_Demands_Drivers!AZ13</f>
        <v>1.6104136399377291</v>
      </c>
    </row>
    <row r="35" spans="3:11" ht="15.75" customHeight="1">
      <c r="C35" s="112" t="str">
        <f t="shared" si="0"/>
        <v>Demand</v>
      </c>
      <c r="D35">
        <f>$J$35</f>
        <v>2042</v>
      </c>
      <c r="E35" t="s">
        <v>3</v>
      </c>
      <c r="F35" t="str">
        <f t="shared" si="1"/>
        <v>IMDMT</v>
      </c>
      <c r="G35" s="92">
        <f>BY_Demands_Drivers!$F$60*$K35</f>
        <v>0.62079815546207107</v>
      </c>
      <c r="H35" s="92">
        <f>BY_Demands_Drivers!$G$60*$K35</f>
        <v>0.18743235104373962</v>
      </c>
      <c r="J35" s="11">
        <f>BY_Demands_Drivers!BA4</f>
        <v>2042</v>
      </c>
      <c r="K35" s="19">
        <f>BY_Demands_Drivers!BA13</f>
        <v>1.6297290816564538</v>
      </c>
    </row>
    <row r="36" spans="3:11">
      <c r="C36" s="112" t="str">
        <f t="shared" si="0"/>
        <v>Demand</v>
      </c>
      <c r="D36">
        <f>$J$36</f>
        <v>2043</v>
      </c>
      <c r="E36" t="s">
        <v>3</v>
      </c>
      <c r="F36" t="str">
        <f t="shared" si="1"/>
        <v>IMDMT</v>
      </c>
      <c r="G36" s="92">
        <f>BY_Demands_Drivers!$F$60*$K36</f>
        <v>0.62815581430603773</v>
      </c>
      <c r="H36" s="92">
        <f>BY_Demands_Drivers!$G$60*$K36</f>
        <v>0.18965378692135751</v>
      </c>
      <c r="J36" s="11">
        <f>BY_Demands_Drivers!BB4</f>
        <v>2043</v>
      </c>
      <c r="K36" s="19">
        <f>BY_Demands_Drivers!BB13</f>
        <v>1.6490445233751785</v>
      </c>
    </row>
    <row r="37" spans="3:11">
      <c r="C37" s="112" t="str">
        <f t="shared" si="0"/>
        <v>Demand</v>
      </c>
      <c r="D37">
        <f>$J$37</f>
        <v>2044</v>
      </c>
      <c r="E37" t="s">
        <v>3</v>
      </c>
      <c r="F37" t="str">
        <f t="shared" si="1"/>
        <v>IMDMT</v>
      </c>
      <c r="G37" s="92">
        <f>BY_Demands_Drivers!$F$60*$K37</f>
        <v>0.6355134731500045</v>
      </c>
      <c r="H37" s="92">
        <f>BY_Demands_Drivers!$G$60*$K37</f>
        <v>0.1918752227989754</v>
      </c>
      <c r="J37" s="11">
        <f>BY_Demands_Drivers!BC4</f>
        <v>2044</v>
      </c>
      <c r="K37" s="19">
        <f>BY_Demands_Drivers!BC13</f>
        <v>1.6683599650939032</v>
      </c>
    </row>
    <row r="38" spans="3:11">
      <c r="C38" s="112" t="str">
        <f t="shared" si="0"/>
        <v>Demand</v>
      </c>
      <c r="D38">
        <f>$J$38</f>
        <v>2045</v>
      </c>
      <c r="E38" t="s">
        <v>3</v>
      </c>
      <c r="F38" t="str">
        <f t="shared" si="1"/>
        <v>IMDMT</v>
      </c>
      <c r="G38" s="92">
        <f>BY_Demands_Drivers!$F$60*$K38</f>
        <v>0.64287113199397117</v>
      </c>
      <c r="H38" s="92">
        <f>BY_Demands_Drivers!$G$60*$K38</f>
        <v>0.19409665867659326</v>
      </c>
      <c r="J38" s="11">
        <f>BY_Demands_Drivers!BD4</f>
        <v>2045</v>
      </c>
      <c r="K38" s="19">
        <f>BY_Demands_Drivers!BD13</f>
        <v>1.6876754068126276</v>
      </c>
    </row>
    <row r="39" spans="3:11">
      <c r="C39" s="112" t="str">
        <f t="shared" si="0"/>
        <v>Demand</v>
      </c>
      <c r="D39">
        <f>$J$39</f>
        <v>2046</v>
      </c>
      <c r="E39" t="s">
        <v>3</v>
      </c>
      <c r="F39" t="str">
        <f t="shared" si="1"/>
        <v>IMDMT</v>
      </c>
      <c r="G39" s="92">
        <f>BY_Demands_Drivers!$F$60*$K39</f>
        <v>0.64998201491242835</v>
      </c>
      <c r="H39" s="92">
        <f>BY_Demands_Drivers!$G$60*$K39</f>
        <v>0.19624358758041896</v>
      </c>
      <c r="J39" s="11">
        <f>BY_Demands_Drivers!BE4</f>
        <v>2046</v>
      </c>
      <c r="K39" s="19">
        <f>BY_Demands_Drivers!BE13</f>
        <v>1.7063430084904032</v>
      </c>
    </row>
    <row r="40" spans="3:11">
      <c r="C40" s="112" t="str">
        <f t="shared" si="0"/>
        <v>Demand</v>
      </c>
      <c r="D40">
        <f>$J$40</f>
        <v>2047</v>
      </c>
      <c r="E40" t="s">
        <v>3</v>
      </c>
      <c r="F40" t="str">
        <f t="shared" si="1"/>
        <v>IMDMT</v>
      </c>
      <c r="G40" s="92">
        <f>BY_Demands_Drivers!$F$60*$K40</f>
        <v>0.65709289783088554</v>
      </c>
      <c r="H40" s="92">
        <f>BY_Demands_Drivers!$G$60*$K40</f>
        <v>0.19839051648424463</v>
      </c>
      <c r="J40" s="11">
        <f>BY_Demands_Drivers!BF4</f>
        <v>2047</v>
      </c>
      <c r="K40" s="19">
        <f>BY_Demands_Drivers!BF13</f>
        <v>1.7250106101681788</v>
      </c>
    </row>
    <row r="41" spans="3:11">
      <c r="C41" s="112" t="str">
        <f t="shared" si="0"/>
        <v>Demand</v>
      </c>
      <c r="D41">
        <f>$J$41</f>
        <v>2048</v>
      </c>
      <c r="E41" t="s">
        <v>3</v>
      </c>
      <c r="F41" t="str">
        <f t="shared" si="1"/>
        <v>IMDMT</v>
      </c>
      <c r="G41" s="92">
        <f>BY_Demands_Drivers!$F$60*$K41</f>
        <v>0.66420378074934261</v>
      </c>
      <c r="H41" s="92">
        <f>BY_Demands_Drivers!$G$60*$K41</f>
        <v>0.20053744538807033</v>
      </c>
      <c r="J41" s="11">
        <f>BY_Demands_Drivers!BG4</f>
        <v>2048</v>
      </c>
      <c r="K41" s="19">
        <f>BY_Demands_Drivers!BG13</f>
        <v>1.7436782118459544</v>
      </c>
    </row>
    <row r="42" spans="3:11">
      <c r="C42" s="112" t="str">
        <f t="shared" si="0"/>
        <v>Demand</v>
      </c>
      <c r="D42">
        <f>$J$42</f>
        <v>2049</v>
      </c>
      <c r="E42" t="s">
        <v>3</v>
      </c>
      <c r="F42" t="str">
        <f t="shared" si="1"/>
        <v>IMDMT</v>
      </c>
      <c r="G42" s="92">
        <f>BY_Demands_Drivers!$F$60*$K42</f>
        <v>0.67131466366779979</v>
      </c>
      <c r="H42" s="92">
        <f>BY_Demands_Drivers!$G$60*$K42</f>
        <v>0.20268437429189601</v>
      </c>
      <c r="J42" s="11">
        <f>BY_Demands_Drivers!BH4</f>
        <v>2049</v>
      </c>
      <c r="K42" s="19">
        <f>BY_Demands_Drivers!BH13</f>
        <v>1.76234581352373</v>
      </c>
    </row>
    <row r="43" spans="3:11">
      <c r="C43" s="112" t="str">
        <f t="shared" si="0"/>
        <v>Demand</v>
      </c>
      <c r="D43" s="16">
        <f>$J$43</f>
        <v>2050</v>
      </c>
      <c r="E43" s="16" t="s">
        <v>3</v>
      </c>
      <c r="F43" s="16" t="str">
        <f t="shared" si="1"/>
        <v>IMDMT</v>
      </c>
      <c r="G43" s="92">
        <f>BY_Demands_Drivers!$F$60*$K43</f>
        <v>0.6784255465862572</v>
      </c>
      <c r="H43" s="92">
        <f>BY_Demands_Drivers!$G$60*$K43</f>
        <v>0.20483130319572176</v>
      </c>
      <c r="J43" s="11">
        <f>BY_Demands_Drivers!BI4</f>
        <v>2050</v>
      </c>
      <c r="K43" s="19">
        <f>BY_Demands_Drivers!BI13</f>
        <v>1.781013415201506</v>
      </c>
    </row>
    <row r="44" spans="3:11">
      <c r="C44" s="112" t="str">
        <f t="shared" si="0"/>
        <v>\I:</v>
      </c>
      <c r="D44">
        <f>$J$4</f>
        <v>2011</v>
      </c>
      <c r="E44" t="s">
        <v>3</v>
      </c>
      <c r="F44" t="str">
        <f>BY_Demands_Drivers!$H$61</f>
        <v>IMDHT</v>
      </c>
      <c r="G44" s="92">
        <f>BY_Demands_Drivers!$F$61*$K4</f>
        <v>0</v>
      </c>
      <c r="H44" s="92">
        <f>BY_Demands_Drivers!$G$61*$K4</f>
        <v>0</v>
      </c>
    </row>
    <row r="45" spans="3:11">
      <c r="C45" s="112" t="str">
        <f t="shared" si="0"/>
        <v>\I:</v>
      </c>
      <c r="D45">
        <f>$J$5</f>
        <v>2012</v>
      </c>
      <c r="E45" t="s">
        <v>3</v>
      </c>
      <c r="F45" t="str">
        <f>$F$44</f>
        <v>IMDHT</v>
      </c>
      <c r="G45" s="92">
        <f>BY_Demands_Drivers!$F$61*$K5</f>
        <v>0</v>
      </c>
      <c r="H45" s="92">
        <f>BY_Demands_Drivers!$G$61*$K5</f>
        <v>0</v>
      </c>
    </row>
    <row r="46" spans="3:11">
      <c r="C46" s="112" t="str">
        <f t="shared" si="0"/>
        <v>\I:</v>
      </c>
      <c r="D46">
        <f>$J$6</f>
        <v>2013</v>
      </c>
      <c r="E46" t="s">
        <v>3</v>
      </c>
      <c r="F46" t="str">
        <f t="shared" ref="F46:F83" si="2">$F$44</f>
        <v>IMDHT</v>
      </c>
      <c r="G46" s="92">
        <f>BY_Demands_Drivers!$F$61*$K6</f>
        <v>0</v>
      </c>
      <c r="H46" s="92">
        <f>BY_Demands_Drivers!$G$61*$K6</f>
        <v>0</v>
      </c>
    </row>
    <row r="47" spans="3:11">
      <c r="C47" s="112" t="str">
        <f t="shared" si="0"/>
        <v>\I:</v>
      </c>
      <c r="D47">
        <f>$J$7</f>
        <v>2014</v>
      </c>
      <c r="E47" t="s">
        <v>3</v>
      </c>
      <c r="F47" t="str">
        <f t="shared" si="2"/>
        <v>IMDHT</v>
      </c>
      <c r="G47" s="92">
        <f>BY_Demands_Drivers!$F$61*$K7</f>
        <v>0</v>
      </c>
      <c r="H47" s="92">
        <f>BY_Demands_Drivers!$G$61*$K7</f>
        <v>0</v>
      </c>
    </row>
    <row r="48" spans="3:11">
      <c r="C48" s="112" t="str">
        <f t="shared" si="0"/>
        <v>Demand</v>
      </c>
      <c r="D48">
        <f>$J$8</f>
        <v>2015</v>
      </c>
      <c r="E48" t="s">
        <v>3</v>
      </c>
      <c r="F48" t="str">
        <f t="shared" si="2"/>
        <v>IMDHT</v>
      </c>
      <c r="G48" s="92">
        <f>BY_Demands_Drivers!$F$61*$K8</f>
        <v>0.95242909090770322</v>
      </c>
      <c r="H48" s="92">
        <f>BY_Demands_Drivers!$G$61*$K8</f>
        <v>0.28755888228825288</v>
      </c>
    </row>
    <row r="49" spans="3:8">
      <c r="C49" s="112" t="str">
        <f t="shared" si="0"/>
        <v>Demand</v>
      </c>
      <c r="D49">
        <f>$J$9</f>
        <v>2016</v>
      </c>
      <c r="E49" t="s">
        <v>3</v>
      </c>
      <c r="F49" t="str">
        <f t="shared" si="2"/>
        <v>IMDHT</v>
      </c>
      <c r="G49" s="92">
        <f>BY_Demands_Drivers!$F$61*$K9</f>
        <v>0.98515243429955446</v>
      </c>
      <c r="H49" s="92">
        <f>BY_Demands_Drivers!$G$61*$K9</f>
        <v>0.29743876535810687</v>
      </c>
    </row>
    <row r="50" spans="3:8">
      <c r="C50" s="112" t="str">
        <f t="shared" si="0"/>
        <v>Demand</v>
      </c>
      <c r="D50">
        <f>$J$10</f>
        <v>2017</v>
      </c>
      <c r="E50" t="s">
        <v>3</v>
      </c>
      <c r="F50" t="str">
        <f t="shared" si="2"/>
        <v>IMDHT</v>
      </c>
      <c r="G50" s="92">
        <f>BY_Demands_Drivers!$F$61*$K10</f>
        <v>1.0178757776914058</v>
      </c>
      <c r="H50" s="92">
        <f>BY_Demands_Drivers!$G$61*$K10</f>
        <v>0.30731864842796092</v>
      </c>
    </row>
    <row r="51" spans="3:8">
      <c r="C51" s="112" t="str">
        <f t="shared" si="0"/>
        <v>Demand</v>
      </c>
      <c r="D51">
        <f>$J$11</f>
        <v>2018</v>
      </c>
      <c r="E51" t="s">
        <v>3</v>
      </c>
      <c r="F51" t="str">
        <f t="shared" si="2"/>
        <v>IMDHT</v>
      </c>
      <c r="G51" s="92">
        <f>BY_Demands_Drivers!$F$61*$K11</f>
        <v>1.0505991210832573</v>
      </c>
      <c r="H51" s="92">
        <f>BY_Demands_Drivers!$G$61*$K11</f>
        <v>0.31719853149781491</v>
      </c>
    </row>
    <row r="52" spans="3:8">
      <c r="C52" s="112" t="str">
        <f t="shared" si="0"/>
        <v>Demand</v>
      </c>
      <c r="D52">
        <f>$J$12</f>
        <v>2019</v>
      </c>
      <c r="E52" t="s">
        <v>3</v>
      </c>
      <c r="F52" t="str">
        <f t="shared" si="2"/>
        <v>IMDHT</v>
      </c>
      <c r="G52" s="92">
        <f>BY_Demands_Drivers!$F$61*$K12</f>
        <v>1.0833224644751083</v>
      </c>
      <c r="H52" s="92">
        <f>BY_Demands_Drivers!$G$61*$K12</f>
        <v>0.32707841456766884</v>
      </c>
    </row>
    <row r="53" spans="3:8">
      <c r="C53" s="112" t="str">
        <f t="shared" si="0"/>
        <v>Demand</v>
      </c>
      <c r="D53">
        <f>$J$13</f>
        <v>2020</v>
      </c>
      <c r="E53" t="s">
        <v>3</v>
      </c>
      <c r="F53" t="str">
        <f t="shared" si="2"/>
        <v>IMDHT</v>
      </c>
      <c r="G53" s="92">
        <f>BY_Demands_Drivers!$F$61*$K13</f>
        <v>1.1160458078669597</v>
      </c>
      <c r="H53" s="92">
        <f>BY_Demands_Drivers!$G$61*$K13</f>
        <v>0.33695829763752289</v>
      </c>
    </row>
    <row r="54" spans="3:8">
      <c r="C54" s="112" t="str">
        <f t="shared" si="0"/>
        <v>Demand</v>
      </c>
      <c r="D54">
        <f>$J$14</f>
        <v>2021</v>
      </c>
      <c r="E54" t="s">
        <v>3</v>
      </c>
      <c r="F54" t="str">
        <f t="shared" si="2"/>
        <v>IMDHT</v>
      </c>
      <c r="G54" s="92">
        <f>BY_Demands_Drivers!$F$61*$K14</f>
        <v>1.1378400594066405</v>
      </c>
      <c r="H54" s="92">
        <f>BY_Demands_Drivers!$G$61*$K14</f>
        <v>0.34353845218434254</v>
      </c>
    </row>
    <row r="55" spans="3:8">
      <c r="C55" s="112" t="str">
        <f t="shared" si="0"/>
        <v>Demand</v>
      </c>
      <c r="D55">
        <f>$J$15</f>
        <v>2022</v>
      </c>
      <c r="E55" t="s">
        <v>3</v>
      </c>
      <c r="F55" t="str">
        <f t="shared" si="2"/>
        <v>IMDHT</v>
      </c>
      <c r="G55" s="92">
        <f>BY_Demands_Drivers!$F$61*$K15</f>
        <v>1.1596343109463214</v>
      </c>
      <c r="H55" s="92">
        <f>BY_Demands_Drivers!$G$61*$K15</f>
        <v>0.35011860673116219</v>
      </c>
    </row>
    <row r="56" spans="3:8">
      <c r="C56" s="112" t="str">
        <f t="shared" si="0"/>
        <v>Demand</v>
      </c>
      <c r="D56">
        <f>$J$16</f>
        <v>2023</v>
      </c>
      <c r="E56" t="s">
        <v>3</v>
      </c>
      <c r="F56" t="str">
        <f t="shared" si="2"/>
        <v>IMDHT</v>
      </c>
      <c r="G56" s="92">
        <f>BY_Demands_Drivers!$F$61*$K16</f>
        <v>1.1814285624860021</v>
      </c>
      <c r="H56" s="92">
        <f>BY_Demands_Drivers!$G$61*$K16</f>
        <v>0.35669876127798189</v>
      </c>
    </row>
    <row r="57" spans="3:8">
      <c r="C57" s="112" t="str">
        <f t="shared" si="0"/>
        <v>Demand</v>
      </c>
      <c r="D57">
        <f>$J$17</f>
        <v>2024</v>
      </c>
      <c r="E57" t="s">
        <v>3</v>
      </c>
      <c r="F57" t="str">
        <f t="shared" si="2"/>
        <v>IMDHT</v>
      </c>
      <c r="G57" s="92">
        <f>BY_Demands_Drivers!$F$61*$K17</f>
        <v>1.2032228140256829</v>
      </c>
      <c r="H57" s="92">
        <f>BY_Demands_Drivers!$G$61*$K17</f>
        <v>0.36327891582480154</v>
      </c>
    </row>
    <row r="58" spans="3:8">
      <c r="C58" s="112" t="str">
        <f t="shared" si="0"/>
        <v>Demand</v>
      </c>
      <c r="D58">
        <f>$J$18</f>
        <v>2025</v>
      </c>
      <c r="E58" t="s">
        <v>3</v>
      </c>
      <c r="F58" t="str">
        <f t="shared" si="2"/>
        <v>IMDHT</v>
      </c>
      <c r="G58" s="92">
        <f>BY_Demands_Drivers!$F$61*$K18</f>
        <v>1.2250170655653636</v>
      </c>
      <c r="H58" s="92">
        <f>BY_Demands_Drivers!$G$61*$K18</f>
        <v>0.36985907037162113</v>
      </c>
    </row>
    <row r="59" spans="3:8">
      <c r="C59" s="112" t="str">
        <f t="shared" si="0"/>
        <v>Demand</v>
      </c>
      <c r="D59">
        <f>$J$19</f>
        <v>2026</v>
      </c>
      <c r="E59" t="s">
        <v>3</v>
      </c>
      <c r="F59" t="str">
        <f t="shared" si="2"/>
        <v>IMDHT</v>
      </c>
      <c r="G59" s="92">
        <f>BY_Demands_Drivers!$F$61*$K19</f>
        <v>1.2462254076755452</v>
      </c>
      <c r="H59" s="92">
        <f>BY_Demands_Drivers!$G$61*$K19</f>
        <v>0.37626232622616301</v>
      </c>
    </row>
    <row r="60" spans="3:8">
      <c r="C60" s="112" t="str">
        <f t="shared" si="0"/>
        <v>Demand</v>
      </c>
      <c r="D60">
        <f>$J$20</f>
        <v>2027</v>
      </c>
      <c r="E60" t="s">
        <v>3</v>
      </c>
      <c r="F60" t="str">
        <f t="shared" si="2"/>
        <v>IMDHT</v>
      </c>
      <c r="G60" s="92">
        <f>BY_Demands_Drivers!$F$61*$K20</f>
        <v>1.2674337497857271</v>
      </c>
      <c r="H60" s="92">
        <f>BY_Demands_Drivers!$G$61*$K20</f>
        <v>0.38266558208070489</v>
      </c>
    </row>
    <row r="61" spans="3:8">
      <c r="C61" s="112" t="str">
        <f t="shared" si="0"/>
        <v>Demand</v>
      </c>
      <c r="D61">
        <f>$J$21</f>
        <v>2028</v>
      </c>
      <c r="E61" t="s">
        <v>3</v>
      </c>
      <c r="F61" t="str">
        <f t="shared" si="2"/>
        <v>IMDHT</v>
      </c>
      <c r="G61" s="92">
        <f>BY_Demands_Drivers!$F$61*$K21</f>
        <v>1.2886420918959089</v>
      </c>
      <c r="H61" s="92">
        <f>BY_Demands_Drivers!$G$61*$K21</f>
        <v>0.38906883793524688</v>
      </c>
    </row>
    <row r="62" spans="3:8">
      <c r="C62" s="112" t="str">
        <f t="shared" si="0"/>
        <v>Demand</v>
      </c>
      <c r="D62">
        <f>$J$22</f>
        <v>2029</v>
      </c>
      <c r="E62" t="s">
        <v>3</v>
      </c>
      <c r="F62" t="str">
        <f t="shared" si="2"/>
        <v>IMDHT</v>
      </c>
      <c r="G62" s="92">
        <f>BY_Demands_Drivers!$F$61*$K22</f>
        <v>1.3098504340060908</v>
      </c>
      <c r="H62" s="92">
        <f>BY_Demands_Drivers!$G$61*$K22</f>
        <v>0.39547209378978876</v>
      </c>
    </row>
    <row r="63" spans="3:8">
      <c r="C63" s="112" t="str">
        <f t="shared" si="0"/>
        <v>Demand</v>
      </c>
      <c r="D63">
        <f>$J$23</f>
        <v>2030</v>
      </c>
      <c r="E63" t="s">
        <v>3</v>
      </c>
      <c r="F63" t="str">
        <f t="shared" si="2"/>
        <v>IMDHT</v>
      </c>
      <c r="G63" s="92">
        <f>BY_Demands_Drivers!$F$61*$K23</f>
        <v>1.3310587761162718</v>
      </c>
      <c r="H63" s="92">
        <f>BY_Demands_Drivers!$G$61*$K23</f>
        <v>0.40187534964433042</v>
      </c>
    </row>
    <row r="64" spans="3:8">
      <c r="C64" s="112" t="str">
        <f t="shared" si="0"/>
        <v>Demand</v>
      </c>
      <c r="D64">
        <f>$J$24</f>
        <v>2031</v>
      </c>
      <c r="E64" t="s">
        <v>3</v>
      </c>
      <c r="F64" t="str">
        <f t="shared" si="2"/>
        <v>IMDHT</v>
      </c>
      <c r="G64" s="92">
        <f>BY_Demands_Drivers!$F$61*$K24</f>
        <v>1.3544897617878471</v>
      </c>
      <c r="H64" s="92">
        <f>BY_Demands_Drivers!$G$61*$K24</f>
        <v>0.40894966952278866</v>
      </c>
    </row>
    <row r="65" spans="3:8">
      <c r="C65" s="112" t="str">
        <f t="shared" si="0"/>
        <v>Demand</v>
      </c>
      <c r="D65">
        <f>$J$25</f>
        <v>2032</v>
      </c>
      <c r="E65" t="s">
        <v>3</v>
      </c>
      <c r="F65" t="str">
        <f t="shared" si="2"/>
        <v>IMDHT</v>
      </c>
      <c r="G65" s="92">
        <f>BY_Demands_Drivers!$F$61*$K25</f>
        <v>1.3779207474594222</v>
      </c>
      <c r="H65" s="92">
        <f>BY_Demands_Drivers!$G$61*$K25</f>
        <v>0.4160239894012468</v>
      </c>
    </row>
    <row r="66" spans="3:8">
      <c r="C66" s="112" t="str">
        <f t="shared" si="0"/>
        <v>Demand</v>
      </c>
      <c r="D66">
        <f>$J$26</f>
        <v>2033</v>
      </c>
      <c r="E66" t="s">
        <v>3</v>
      </c>
      <c r="F66" t="str">
        <f t="shared" si="2"/>
        <v>IMDHT</v>
      </c>
      <c r="G66" s="92">
        <f>BY_Demands_Drivers!$F$61*$K26</f>
        <v>1.4013517331309975</v>
      </c>
      <c r="H66" s="92">
        <f>BY_Demands_Drivers!$G$61*$K26</f>
        <v>0.42309830927970504</v>
      </c>
    </row>
    <row r="67" spans="3:8">
      <c r="C67" s="112" t="str">
        <f t="shared" si="0"/>
        <v>Demand</v>
      </c>
      <c r="D67">
        <f>$J$27</f>
        <v>2034</v>
      </c>
      <c r="E67" t="s">
        <v>3</v>
      </c>
      <c r="F67" t="str">
        <f t="shared" si="2"/>
        <v>IMDHT</v>
      </c>
      <c r="G67" s="92">
        <f>BY_Demands_Drivers!$F$61*$K27</f>
        <v>1.4247827188025726</v>
      </c>
      <c r="H67" s="92">
        <f>BY_Demands_Drivers!$G$61*$K27</f>
        <v>0.43017262915816318</v>
      </c>
    </row>
    <row r="68" spans="3:8">
      <c r="C68" s="112" t="str">
        <f t="shared" ref="C68:C131" si="3">IF(SUM(G68:H68)&gt;0,"Demand","\I:")</f>
        <v>Demand</v>
      </c>
      <c r="D68">
        <f>$J$28</f>
        <v>2035</v>
      </c>
      <c r="E68" t="s">
        <v>3</v>
      </c>
      <c r="F68" t="str">
        <f t="shared" si="2"/>
        <v>IMDHT</v>
      </c>
      <c r="G68" s="92">
        <f>BY_Demands_Drivers!$F$61*$K28</f>
        <v>1.4482137044741481</v>
      </c>
      <c r="H68" s="92">
        <f>BY_Demands_Drivers!$G$61*$K28</f>
        <v>0.43724694903662148</v>
      </c>
    </row>
    <row r="69" spans="3:8">
      <c r="C69" s="112" t="str">
        <f t="shared" si="3"/>
        <v>Demand</v>
      </c>
      <c r="D69">
        <f>$J$29</f>
        <v>2036</v>
      </c>
      <c r="E69" t="s">
        <v>3</v>
      </c>
      <c r="F69" t="str">
        <f t="shared" si="2"/>
        <v>IMDHT</v>
      </c>
      <c r="G69" s="92">
        <f>BY_Demands_Drivers!$F$61*$K29</f>
        <v>1.4676163555919328</v>
      </c>
      <c r="H69" s="92">
        <f>BY_Demands_Drivers!$G$61*$K29</f>
        <v>0.44310502783967626</v>
      </c>
    </row>
    <row r="70" spans="3:8">
      <c r="C70" s="112" t="str">
        <f t="shared" si="3"/>
        <v>Demand</v>
      </c>
      <c r="D70">
        <f>$J$30</f>
        <v>2037</v>
      </c>
      <c r="E70" t="s">
        <v>3</v>
      </c>
      <c r="F70" t="str">
        <f t="shared" si="2"/>
        <v>IMDHT</v>
      </c>
      <c r="G70" s="92">
        <f>BY_Demands_Drivers!$F$61*$K30</f>
        <v>1.487019006709718</v>
      </c>
      <c r="H70" s="92">
        <f>BY_Demands_Drivers!$G$61*$K30</f>
        <v>0.44896310664273104</v>
      </c>
    </row>
    <row r="71" spans="3:8">
      <c r="C71" s="112" t="str">
        <f t="shared" si="3"/>
        <v>Demand</v>
      </c>
      <c r="D71">
        <f>$J$31</f>
        <v>2038</v>
      </c>
      <c r="E71" t="s">
        <v>3</v>
      </c>
      <c r="F71" t="str">
        <f t="shared" si="2"/>
        <v>IMDHT</v>
      </c>
      <c r="G71" s="92">
        <f>BY_Demands_Drivers!$F$61*$K31</f>
        <v>1.5064216578275027</v>
      </c>
      <c r="H71" s="92">
        <f>BY_Demands_Drivers!$G$61*$K31</f>
        <v>0.45482118544578581</v>
      </c>
    </row>
    <row r="72" spans="3:8">
      <c r="C72" s="112" t="str">
        <f t="shared" si="3"/>
        <v>Demand</v>
      </c>
      <c r="D72">
        <f>$J$32</f>
        <v>2039</v>
      </c>
      <c r="E72" t="s">
        <v>3</v>
      </c>
      <c r="F72" t="str">
        <f t="shared" si="2"/>
        <v>IMDHT</v>
      </c>
      <c r="G72" s="92">
        <f>BY_Demands_Drivers!$F$61*$K32</f>
        <v>1.5258243089452879</v>
      </c>
      <c r="H72" s="92">
        <f>BY_Demands_Drivers!$G$61*$K32</f>
        <v>0.46067926424884065</v>
      </c>
    </row>
    <row r="73" spans="3:8">
      <c r="C73" s="112" t="str">
        <f t="shared" si="3"/>
        <v>Demand</v>
      </c>
      <c r="D73">
        <f>$J$33</f>
        <v>2040</v>
      </c>
      <c r="E73" t="s">
        <v>3</v>
      </c>
      <c r="F73" t="str">
        <f t="shared" si="2"/>
        <v>IMDHT</v>
      </c>
      <c r="G73" s="92">
        <f>BY_Demands_Drivers!$F$61*$K33</f>
        <v>1.5452269600630728</v>
      </c>
      <c r="H73" s="92">
        <f>BY_Demands_Drivers!$G$61*$K33</f>
        <v>0.46653734305189537</v>
      </c>
    </row>
    <row r="74" spans="3:8">
      <c r="C74" s="112" t="str">
        <f t="shared" si="3"/>
        <v>Demand</v>
      </c>
      <c r="D74">
        <f>$J$34</f>
        <v>2041</v>
      </c>
      <c r="E74" t="s">
        <v>3</v>
      </c>
      <c r="F74" t="str">
        <f t="shared" si="2"/>
        <v>IMDHT</v>
      </c>
      <c r="G74" s="92">
        <f>BY_Demands_Drivers!$F$61*$K34</f>
        <v>1.5639855390889994</v>
      </c>
      <c r="H74" s="92">
        <f>BY_Demands_Drivers!$G$61*$K34</f>
        <v>0.47220096260059108</v>
      </c>
    </row>
    <row r="75" spans="3:8">
      <c r="C75" s="112" t="str">
        <f t="shared" si="3"/>
        <v>Demand</v>
      </c>
      <c r="D75">
        <f>$J$35</f>
        <v>2042</v>
      </c>
      <c r="E75" t="s">
        <v>3</v>
      </c>
      <c r="F75" t="str">
        <f t="shared" si="2"/>
        <v>IMDHT</v>
      </c>
      <c r="G75" s="92">
        <f>BY_Demands_Drivers!$F$61*$K35</f>
        <v>1.5827441181149258</v>
      </c>
      <c r="H75" s="92">
        <f>BY_Demands_Drivers!$G$61*$K35</f>
        <v>0.47786458214928673</v>
      </c>
    </row>
    <row r="76" spans="3:8">
      <c r="C76" s="112" t="str">
        <f t="shared" si="3"/>
        <v>Demand</v>
      </c>
      <c r="D76">
        <f>$J$36</f>
        <v>2043</v>
      </c>
      <c r="E76" t="s">
        <v>3</v>
      </c>
      <c r="F76" t="str">
        <f t="shared" si="2"/>
        <v>IMDHT</v>
      </c>
      <c r="G76" s="92">
        <f>BY_Demands_Drivers!$F$61*$K36</f>
        <v>1.6015026971408524</v>
      </c>
      <c r="H76" s="92">
        <f>BY_Demands_Drivers!$G$61*$K36</f>
        <v>0.48352820169798233</v>
      </c>
    </row>
    <row r="77" spans="3:8">
      <c r="C77" s="112" t="str">
        <f t="shared" si="3"/>
        <v>Demand</v>
      </c>
      <c r="D77">
        <f>$J$37</f>
        <v>2044</v>
      </c>
      <c r="E77" t="s">
        <v>3</v>
      </c>
      <c r="F77" t="str">
        <f t="shared" si="2"/>
        <v>IMDHT</v>
      </c>
      <c r="G77" s="92">
        <f>BY_Demands_Drivers!$F$61*$K37</f>
        <v>1.6202612761667787</v>
      </c>
      <c r="H77" s="92">
        <f>BY_Demands_Drivers!$G$61*$K37</f>
        <v>0.48919182124667798</v>
      </c>
    </row>
    <row r="78" spans="3:8">
      <c r="C78" s="112" t="str">
        <f t="shared" si="3"/>
        <v>Demand</v>
      </c>
      <c r="D78">
        <f>$J$38</f>
        <v>2045</v>
      </c>
      <c r="E78" t="s">
        <v>3</v>
      </c>
      <c r="F78" t="str">
        <f t="shared" si="2"/>
        <v>IMDHT</v>
      </c>
      <c r="G78" s="92">
        <f>BY_Demands_Drivers!$F$61*$K38</f>
        <v>1.6390198551927049</v>
      </c>
      <c r="H78" s="92">
        <f>BY_Demands_Drivers!$G$61*$K38</f>
        <v>0.49485544079537352</v>
      </c>
    </row>
    <row r="79" spans="3:8">
      <c r="C79" s="112" t="str">
        <f t="shared" si="3"/>
        <v>Demand</v>
      </c>
      <c r="D79">
        <f>$J$39</f>
        <v>2046</v>
      </c>
      <c r="E79" t="s">
        <v>3</v>
      </c>
      <c r="F79" t="str">
        <f t="shared" si="2"/>
        <v>IMDHT</v>
      </c>
      <c r="G79" s="92">
        <f>BY_Demands_Drivers!$F$61*$K39</f>
        <v>1.6571492713560227</v>
      </c>
      <c r="H79" s="92">
        <f>BY_Demands_Drivers!$G$61*$K39</f>
        <v>0.50032910250754759</v>
      </c>
    </row>
    <row r="80" spans="3:8">
      <c r="C80" s="112" t="str">
        <f t="shared" si="3"/>
        <v>Demand</v>
      </c>
      <c r="D80">
        <f>$J$40</f>
        <v>2047</v>
      </c>
      <c r="E80" t="s">
        <v>3</v>
      </c>
      <c r="F80" t="str">
        <f t="shared" si="2"/>
        <v>IMDHT</v>
      </c>
      <c r="G80" s="92">
        <f>BY_Demands_Drivers!$F$61*$K40</f>
        <v>1.6752786875193406</v>
      </c>
      <c r="H80" s="92">
        <f>BY_Demands_Drivers!$G$61*$K40</f>
        <v>0.5058027642197217</v>
      </c>
    </row>
    <row r="81" spans="3:8">
      <c r="C81" s="112" t="str">
        <f t="shared" si="3"/>
        <v>Demand</v>
      </c>
      <c r="D81">
        <f>$J$41</f>
        <v>2048</v>
      </c>
      <c r="E81" t="s">
        <v>3</v>
      </c>
      <c r="F81" t="str">
        <f t="shared" si="2"/>
        <v>IMDHT</v>
      </c>
      <c r="G81" s="92">
        <f>BY_Demands_Drivers!$F$61*$K41</f>
        <v>1.6934081036826585</v>
      </c>
      <c r="H81" s="92">
        <f>BY_Demands_Drivers!$G$61*$K41</f>
        <v>0.51127642593189582</v>
      </c>
    </row>
    <row r="82" spans="3:8">
      <c r="C82" s="112" t="str">
        <f t="shared" si="3"/>
        <v>Demand</v>
      </c>
      <c r="D82">
        <f>$J$42</f>
        <v>2049</v>
      </c>
      <c r="E82" t="s">
        <v>3</v>
      </c>
      <c r="F82" t="str">
        <f t="shared" si="2"/>
        <v>IMDHT</v>
      </c>
      <c r="G82" s="92">
        <f>BY_Demands_Drivers!$F$61*$K42</f>
        <v>1.7115375198459764</v>
      </c>
      <c r="H82" s="92">
        <f>BY_Demands_Drivers!$G$61*$K42</f>
        <v>0.51675008764406982</v>
      </c>
    </row>
    <row r="83" spans="3:8">
      <c r="C83" s="112" t="str">
        <f t="shared" si="3"/>
        <v>Demand</v>
      </c>
      <c r="D83" s="16">
        <f>$J$43</f>
        <v>2050</v>
      </c>
      <c r="E83" s="16" t="s">
        <v>3</v>
      </c>
      <c r="F83" s="16" t="str">
        <f t="shared" si="2"/>
        <v>IMDHT</v>
      </c>
      <c r="G83" s="92">
        <f>BY_Demands_Drivers!$F$61*$K43</f>
        <v>1.7296669360092947</v>
      </c>
      <c r="H83" s="92">
        <f>BY_Demands_Drivers!$G$61*$K43</f>
        <v>0.52222374935624405</v>
      </c>
    </row>
    <row r="84" spans="3:8">
      <c r="C84" s="112" t="str">
        <f t="shared" si="3"/>
        <v>\I:</v>
      </c>
      <c r="D84">
        <f>$J$4</f>
        <v>2011</v>
      </c>
      <c r="E84" t="s">
        <v>3</v>
      </c>
      <c r="F84" t="str">
        <f>BY_Demands_Drivers!$H$62</f>
        <v>IMDRH</v>
      </c>
      <c r="G84" s="92">
        <f>BY_Demands_Drivers!$F$62*$K4</f>
        <v>0</v>
      </c>
      <c r="H84" s="92">
        <f>BY_Demands_Drivers!$G$62*$K4</f>
        <v>0</v>
      </c>
    </row>
    <row r="85" spans="3:8">
      <c r="C85" s="112" t="str">
        <f t="shared" si="3"/>
        <v>\I:</v>
      </c>
      <c r="D85">
        <f>$J$5</f>
        <v>2012</v>
      </c>
      <c r="E85" t="s">
        <v>3</v>
      </c>
      <c r="F85" t="str">
        <f>$F$84</f>
        <v>IMDRH</v>
      </c>
      <c r="G85" s="92">
        <f>BY_Demands_Drivers!$F$62*$K5</f>
        <v>0</v>
      </c>
      <c r="H85" s="92">
        <f>BY_Demands_Drivers!$G$62*$K5</f>
        <v>0</v>
      </c>
    </row>
    <row r="86" spans="3:8">
      <c r="C86" s="112" t="str">
        <f t="shared" si="3"/>
        <v>\I:</v>
      </c>
      <c r="D86">
        <f>$J$6</f>
        <v>2013</v>
      </c>
      <c r="E86" t="s">
        <v>3</v>
      </c>
      <c r="F86" t="str">
        <f t="shared" ref="F86:F123" si="4">$F$84</f>
        <v>IMDRH</v>
      </c>
      <c r="G86" s="92">
        <f>BY_Demands_Drivers!$F$62*$K6</f>
        <v>0</v>
      </c>
      <c r="H86" s="92">
        <f>BY_Demands_Drivers!$G$62*$K6</f>
        <v>0</v>
      </c>
    </row>
    <row r="87" spans="3:8">
      <c r="C87" s="112" t="str">
        <f t="shared" si="3"/>
        <v>\I:</v>
      </c>
      <c r="D87">
        <f>$J$7</f>
        <v>2014</v>
      </c>
      <c r="E87" t="s">
        <v>3</v>
      </c>
      <c r="F87" t="str">
        <f t="shared" si="4"/>
        <v>IMDRH</v>
      </c>
      <c r="G87" s="92">
        <f>BY_Demands_Drivers!$F$62*$K7</f>
        <v>0</v>
      </c>
      <c r="H87" s="92">
        <f>BY_Demands_Drivers!$G$62*$K7</f>
        <v>0</v>
      </c>
    </row>
    <row r="88" spans="3:8">
      <c r="C88" s="112" t="str">
        <f t="shared" si="3"/>
        <v>Demand</v>
      </c>
      <c r="D88">
        <f>$J$8</f>
        <v>2015</v>
      </c>
      <c r="E88" t="s">
        <v>3</v>
      </c>
      <c r="F88" t="str">
        <f t="shared" si="4"/>
        <v>IMDRH</v>
      </c>
      <c r="G88" s="92">
        <f>BY_Demands_Drivers!$F$62*$K8</f>
        <v>0.59505512554219675</v>
      </c>
      <c r="H88" s="92">
        <f>BY_Demands_Drivers!$G$62*$K8</f>
        <v>0.17965997514600443</v>
      </c>
    </row>
    <row r="89" spans="3:8">
      <c r="C89" s="112" t="str">
        <f t="shared" si="3"/>
        <v>Demand</v>
      </c>
      <c r="D89">
        <f>$J$9</f>
        <v>2016</v>
      </c>
      <c r="E89" t="s">
        <v>3</v>
      </c>
      <c r="F89" t="str">
        <f t="shared" si="4"/>
        <v>IMDRH</v>
      </c>
      <c r="G89" s="92">
        <f>BY_Demands_Drivers!$F$62*$K9</f>
        <v>0.61549989502276847</v>
      </c>
      <c r="H89" s="92">
        <f>BY_Demands_Drivers!$G$62*$K9</f>
        <v>0.18583269195673432</v>
      </c>
    </row>
    <row r="90" spans="3:8">
      <c r="C90" s="112" t="str">
        <f t="shared" si="3"/>
        <v>Demand</v>
      </c>
      <c r="D90">
        <f>$J$10</f>
        <v>2017</v>
      </c>
      <c r="E90" t="s">
        <v>3</v>
      </c>
      <c r="F90" t="str">
        <f t="shared" si="4"/>
        <v>IMDRH</v>
      </c>
      <c r="G90" s="92">
        <f>BY_Demands_Drivers!$F$62*$K10</f>
        <v>0.6359446645033402</v>
      </c>
      <c r="H90" s="92">
        <f>BY_Demands_Drivers!$G$62*$K10</f>
        <v>0.19200540876746425</v>
      </c>
    </row>
    <row r="91" spans="3:8">
      <c r="C91" s="112" t="str">
        <f t="shared" si="3"/>
        <v>Demand</v>
      </c>
      <c r="D91">
        <f>$J$11</f>
        <v>2018</v>
      </c>
      <c r="E91" t="s">
        <v>3</v>
      </c>
      <c r="F91" t="str">
        <f t="shared" si="4"/>
        <v>IMDRH</v>
      </c>
      <c r="G91" s="92">
        <f>BY_Demands_Drivers!$F$62*$K11</f>
        <v>0.65638943398391203</v>
      </c>
      <c r="H91" s="92">
        <f>BY_Demands_Drivers!$G$62*$K11</f>
        <v>0.19817812557819414</v>
      </c>
    </row>
    <row r="92" spans="3:8">
      <c r="C92" s="112" t="str">
        <f t="shared" si="3"/>
        <v>Demand</v>
      </c>
      <c r="D92">
        <f>$J$12</f>
        <v>2019</v>
      </c>
      <c r="E92" t="s">
        <v>3</v>
      </c>
      <c r="F92" t="str">
        <f t="shared" si="4"/>
        <v>IMDRH</v>
      </c>
      <c r="G92" s="92">
        <f>BY_Demands_Drivers!$F$62*$K12</f>
        <v>0.67683420346448364</v>
      </c>
      <c r="H92" s="92">
        <f>BY_Demands_Drivers!$G$62*$K12</f>
        <v>0.20435084238892401</v>
      </c>
    </row>
    <row r="93" spans="3:8">
      <c r="C93" s="112" t="str">
        <f t="shared" si="3"/>
        <v>Demand</v>
      </c>
      <c r="D93">
        <f>$J$13</f>
        <v>2020</v>
      </c>
      <c r="E93" t="s">
        <v>3</v>
      </c>
      <c r="F93" t="str">
        <f t="shared" si="4"/>
        <v>IMDRH</v>
      </c>
      <c r="G93" s="92">
        <f>BY_Demands_Drivers!$F$62*$K13</f>
        <v>0.69727897294505536</v>
      </c>
      <c r="H93" s="92">
        <f>BY_Demands_Drivers!$G$62*$K13</f>
        <v>0.21052355919965393</v>
      </c>
    </row>
    <row r="94" spans="3:8">
      <c r="C94" s="112" t="str">
        <f t="shared" si="3"/>
        <v>Demand</v>
      </c>
      <c r="D94">
        <f>$J$14</f>
        <v>2021</v>
      </c>
      <c r="E94" t="s">
        <v>3</v>
      </c>
      <c r="F94" t="str">
        <f t="shared" si="4"/>
        <v>IMDRH</v>
      </c>
      <c r="G94" s="92">
        <f>BY_Demands_Drivers!$F$62*$K14</f>
        <v>0.71089550483162689</v>
      </c>
      <c r="H94" s="92">
        <f>BY_Demands_Drivers!$G$62*$K14</f>
        <v>0.21463468382543907</v>
      </c>
    </row>
    <row r="95" spans="3:8">
      <c r="C95" s="112" t="str">
        <f t="shared" si="3"/>
        <v>Demand</v>
      </c>
      <c r="D95">
        <f>$J$15</f>
        <v>2022</v>
      </c>
      <c r="E95" t="s">
        <v>3</v>
      </c>
      <c r="F95" t="str">
        <f t="shared" si="4"/>
        <v>IMDRH</v>
      </c>
      <c r="G95" s="92">
        <f>BY_Demands_Drivers!$F$62*$K15</f>
        <v>0.7245120367181983</v>
      </c>
      <c r="H95" s="92">
        <f>BY_Demands_Drivers!$G$62*$K15</f>
        <v>0.21874580845122424</v>
      </c>
    </row>
    <row r="96" spans="3:8">
      <c r="C96" s="112" t="str">
        <f t="shared" si="3"/>
        <v>Demand</v>
      </c>
      <c r="D96">
        <f>$J$16</f>
        <v>2023</v>
      </c>
      <c r="E96" t="s">
        <v>3</v>
      </c>
      <c r="F96" t="str">
        <f t="shared" si="4"/>
        <v>IMDRH</v>
      </c>
      <c r="G96" s="92">
        <f>BY_Demands_Drivers!$F$62*$K16</f>
        <v>0.73812856860476972</v>
      </c>
      <c r="H96" s="92">
        <f>BY_Demands_Drivers!$G$62*$K16</f>
        <v>0.22285693307700938</v>
      </c>
    </row>
    <row r="97" spans="3:8">
      <c r="C97" s="112" t="str">
        <f t="shared" si="3"/>
        <v>Demand</v>
      </c>
      <c r="D97">
        <f>$J$17</f>
        <v>2024</v>
      </c>
      <c r="E97" t="s">
        <v>3</v>
      </c>
      <c r="F97" t="str">
        <f t="shared" si="4"/>
        <v>IMDRH</v>
      </c>
      <c r="G97" s="92">
        <f>BY_Demands_Drivers!$F$62*$K17</f>
        <v>0.75174510049134113</v>
      </c>
      <c r="H97" s="92">
        <f>BY_Demands_Drivers!$G$62*$K17</f>
        <v>0.22696805770279452</v>
      </c>
    </row>
    <row r="98" spans="3:8">
      <c r="C98" s="112" t="str">
        <f t="shared" si="3"/>
        <v>Demand</v>
      </c>
      <c r="D98">
        <f>$J$18</f>
        <v>2025</v>
      </c>
      <c r="E98" t="s">
        <v>3</v>
      </c>
      <c r="F98" t="str">
        <f t="shared" si="4"/>
        <v>IMDRH</v>
      </c>
      <c r="G98" s="92">
        <f>BY_Demands_Drivers!$F$62*$K18</f>
        <v>0.76536163237791244</v>
      </c>
      <c r="H98" s="92">
        <f>BY_Demands_Drivers!$G$62*$K18</f>
        <v>0.23107918232857963</v>
      </c>
    </row>
    <row r="99" spans="3:8">
      <c r="C99" s="112" t="str">
        <f t="shared" si="3"/>
        <v>Demand</v>
      </c>
      <c r="D99">
        <f>$J$19</f>
        <v>2026</v>
      </c>
      <c r="E99" t="s">
        <v>3</v>
      </c>
      <c r="F99" t="str">
        <f t="shared" si="4"/>
        <v>IMDRH</v>
      </c>
      <c r="G99" s="92">
        <f>BY_Demands_Drivers!$F$62*$K19</f>
        <v>0.77861210193768671</v>
      </c>
      <c r="H99" s="92">
        <f>BY_Demands_Drivers!$G$62*$K19</f>
        <v>0.23507978484353625</v>
      </c>
    </row>
    <row r="100" spans="3:8">
      <c r="C100" s="112" t="str">
        <f t="shared" si="3"/>
        <v>Demand</v>
      </c>
      <c r="D100">
        <f>$J$20</f>
        <v>2027</v>
      </c>
      <c r="E100" t="s">
        <v>3</v>
      </c>
      <c r="F100" t="str">
        <f t="shared" si="4"/>
        <v>IMDRH</v>
      </c>
      <c r="G100" s="92">
        <f>BY_Demands_Drivers!$F$62*$K20</f>
        <v>0.79186257149746109</v>
      </c>
      <c r="H100" s="92">
        <f>BY_Demands_Drivers!$G$62*$K20</f>
        <v>0.23908038735849291</v>
      </c>
    </row>
    <row r="101" spans="3:8">
      <c r="C101" s="112" t="str">
        <f t="shared" si="3"/>
        <v>Demand</v>
      </c>
      <c r="D101">
        <f>$J$21</f>
        <v>2028</v>
      </c>
      <c r="E101" t="s">
        <v>3</v>
      </c>
      <c r="F101" t="str">
        <f t="shared" si="4"/>
        <v>IMDRH</v>
      </c>
      <c r="G101" s="92">
        <f>BY_Demands_Drivers!$F$62*$K21</f>
        <v>0.80511304105723558</v>
      </c>
      <c r="H101" s="92">
        <f>BY_Demands_Drivers!$G$62*$K21</f>
        <v>0.24308098987344956</v>
      </c>
    </row>
    <row r="102" spans="3:8">
      <c r="C102" s="112" t="str">
        <f t="shared" si="3"/>
        <v>Demand</v>
      </c>
      <c r="D102">
        <f>$J$22</f>
        <v>2029</v>
      </c>
      <c r="E102" t="s">
        <v>3</v>
      </c>
      <c r="F102" t="str">
        <f t="shared" si="4"/>
        <v>IMDRH</v>
      </c>
      <c r="G102" s="92">
        <f>BY_Demands_Drivers!$F$62*$K22</f>
        <v>0.81836351061700985</v>
      </c>
      <c r="H102" s="92">
        <f>BY_Demands_Drivers!$G$62*$K22</f>
        <v>0.24708159238840621</v>
      </c>
    </row>
    <row r="103" spans="3:8">
      <c r="C103" s="112" t="str">
        <f t="shared" si="3"/>
        <v>Demand</v>
      </c>
      <c r="D103">
        <f>$J$23</f>
        <v>2030</v>
      </c>
      <c r="E103" t="s">
        <v>3</v>
      </c>
      <c r="F103" t="str">
        <f t="shared" si="4"/>
        <v>IMDRH</v>
      </c>
      <c r="G103" s="92">
        <f>BY_Demands_Drivers!$F$62*$K23</f>
        <v>0.83161398017678378</v>
      </c>
      <c r="H103" s="92">
        <f>BY_Demands_Drivers!$G$62*$K23</f>
        <v>0.2510821949033627</v>
      </c>
    </row>
    <row r="104" spans="3:8">
      <c r="C104" s="112" t="str">
        <f t="shared" si="3"/>
        <v>Demand</v>
      </c>
      <c r="D104">
        <f>$J$24</f>
        <v>2031</v>
      </c>
      <c r="E104" t="s">
        <v>3</v>
      </c>
      <c r="F104" t="str">
        <f t="shared" si="4"/>
        <v>IMDRH</v>
      </c>
      <c r="G104" s="92">
        <f>BY_Demands_Drivers!$F$62*$K24</f>
        <v>0.84625310476199433</v>
      </c>
      <c r="H104" s="92">
        <f>BY_Demands_Drivers!$G$62*$K24</f>
        <v>0.25550206231773331</v>
      </c>
    </row>
    <row r="105" spans="3:8">
      <c r="C105" s="112" t="str">
        <f t="shared" si="3"/>
        <v>Demand</v>
      </c>
      <c r="D105">
        <f>$J$25</f>
        <v>2032</v>
      </c>
      <c r="E105" t="s">
        <v>3</v>
      </c>
      <c r="F105" t="str">
        <f t="shared" si="4"/>
        <v>IMDRH</v>
      </c>
      <c r="G105" s="92">
        <f>BY_Demands_Drivers!$F$62*$K25</f>
        <v>0.86089222934720466</v>
      </c>
      <c r="H105" s="92">
        <f>BY_Demands_Drivers!$G$62*$K25</f>
        <v>0.25992192973210393</v>
      </c>
    </row>
    <row r="106" spans="3:8">
      <c r="C106" s="112" t="str">
        <f t="shared" si="3"/>
        <v>Demand</v>
      </c>
      <c r="D106">
        <f>$J$26</f>
        <v>2033</v>
      </c>
      <c r="E106" t="s">
        <v>3</v>
      </c>
      <c r="F106" t="str">
        <f t="shared" si="4"/>
        <v>IMDRH</v>
      </c>
      <c r="G106" s="92">
        <f>BY_Demands_Drivers!$F$62*$K26</f>
        <v>0.87553135393241521</v>
      </c>
      <c r="H106" s="92">
        <f>BY_Demands_Drivers!$G$62*$K26</f>
        <v>0.26434179714647454</v>
      </c>
    </row>
    <row r="107" spans="3:8">
      <c r="C107" s="112" t="str">
        <f t="shared" si="3"/>
        <v>Demand</v>
      </c>
      <c r="D107">
        <f>$J$27</f>
        <v>2034</v>
      </c>
      <c r="E107" t="s">
        <v>3</v>
      </c>
      <c r="F107" t="str">
        <f t="shared" si="4"/>
        <v>IMDRH</v>
      </c>
      <c r="G107" s="92">
        <f>BY_Demands_Drivers!$F$62*$K27</f>
        <v>0.89017047851762554</v>
      </c>
      <c r="H107" s="92">
        <f>BY_Demands_Drivers!$G$62*$K27</f>
        <v>0.26876166456084516</v>
      </c>
    </row>
    <row r="108" spans="3:8">
      <c r="C108" s="112" t="str">
        <f t="shared" si="3"/>
        <v>Demand</v>
      </c>
      <c r="D108">
        <f>$J$28</f>
        <v>2035</v>
      </c>
      <c r="E108" t="s">
        <v>3</v>
      </c>
      <c r="F108" t="str">
        <f t="shared" si="4"/>
        <v>IMDRH</v>
      </c>
      <c r="G108" s="92">
        <f>BY_Demands_Drivers!$F$62*$K28</f>
        <v>0.9048096031028362</v>
      </c>
      <c r="H108" s="92">
        <f>BY_Demands_Drivers!$G$62*$K28</f>
        <v>0.27318153197521583</v>
      </c>
    </row>
    <row r="109" spans="3:8">
      <c r="C109" s="112" t="str">
        <f t="shared" si="3"/>
        <v>Demand</v>
      </c>
      <c r="D109">
        <f>$J$29</f>
        <v>2036</v>
      </c>
      <c r="E109" t="s">
        <v>3</v>
      </c>
      <c r="F109" t="str">
        <f t="shared" si="4"/>
        <v>IMDRH</v>
      </c>
      <c r="G109" s="92">
        <f>BY_Demands_Drivers!$F$62*$K29</f>
        <v>0.9169319197214324</v>
      </c>
      <c r="H109" s="92">
        <f>BY_Demands_Drivers!$G$62*$K29</f>
        <v>0.27684152078789021</v>
      </c>
    </row>
    <row r="110" spans="3:8">
      <c r="C110" s="112" t="str">
        <f t="shared" si="3"/>
        <v>Demand</v>
      </c>
      <c r="D110">
        <f>$J$30</f>
        <v>2037</v>
      </c>
      <c r="E110" t="s">
        <v>3</v>
      </c>
      <c r="F110" t="str">
        <f t="shared" si="4"/>
        <v>IMDRH</v>
      </c>
      <c r="G110" s="92">
        <f>BY_Demands_Drivers!$F$62*$K30</f>
        <v>0.92905423634002871</v>
      </c>
      <c r="H110" s="92">
        <f>BY_Demands_Drivers!$G$62*$K30</f>
        <v>0.28050150960056464</v>
      </c>
    </row>
    <row r="111" spans="3:8">
      <c r="C111" s="112" t="str">
        <f t="shared" si="3"/>
        <v>Demand</v>
      </c>
      <c r="D111">
        <f>$J$31</f>
        <v>2038</v>
      </c>
      <c r="E111" t="s">
        <v>3</v>
      </c>
      <c r="F111" t="str">
        <f t="shared" si="4"/>
        <v>IMDRH</v>
      </c>
      <c r="G111" s="92">
        <f>BY_Demands_Drivers!$F$62*$K31</f>
        <v>0.9411765529586249</v>
      </c>
      <c r="H111" s="92">
        <f>BY_Demands_Drivers!$G$62*$K31</f>
        <v>0.28416149841323901</v>
      </c>
    </row>
    <row r="112" spans="3:8">
      <c r="C112" s="112" t="str">
        <f t="shared" si="3"/>
        <v>Demand</v>
      </c>
      <c r="D112">
        <f>$J$32</f>
        <v>2039</v>
      </c>
      <c r="E112" t="s">
        <v>3</v>
      </c>
      <c r="F112" t="str">
        <f t="shared" si="4"/>
        <v>IMDRH</v>
      </c>
      <c r="G112" s="92">
        <f>BY_Demands_Drivers!$F$62*$K32</f>
        <v>0.95329886957722121</v>
      </c>
      <c r="H112" s="92">
        <f>BY_Demands_Drivers!$G$62*$K32</f>
        <v>0.28782148722591339</v>
      </c>
    </row>
    <row r="113" spans="3:8">
      <c r="C113" s="112" t="str">
        <f t="shared" si="3"/>
        <v>Demand</v>
      </c>
      <c r="D113">
        <f>$J$33</f>
        <v>2040</v>
      </c>
      <c r="E113" t="s">
        <v>3</v>
      </c>
      <c r="F113" t="str">
        <f t="shared" si="4"/>
        <v>IMDRH</v>
      </c>
      <c r="G113" s="92">
        <f>BY_Demands_Drivers!$F$62*$K33</f>
        <v>0.96542118619581729</v>
      </c>
      <c r="H113" s="92">
        <f>BY_Demands_Drivers!$G$62*$K33</f>
        <v>0.29148147603858776</v>
      </c>
    </row>
    <row r="114" spans="3:8">
      <c r="C114" s="112" t="str">
        <f t="shared" si="3"/>
        <v>Demand</v>
      </c>
      <c r="D114">
        <f>$J$34</f>
        <v>2041</v>
      </c>
      <c r="E114" t="s">
        <v>3</v>
      </c>
      <c r="F114" t="str">
        <f t="shared" si="4"/>
        <v>IMDRH</v>
      </c>
      <c r="G114" s="92">
        <f>BY_Demands_Drivers!$F$62*$K34</f>
        <v>0.97714110183450054</v>
      </c>
      <c r="H114" s="92">
        <f>BY_Demands_Drivers!$G$62*$K34</f>
        <v>0.2950199713173916</v>
      </c>
    </row>
    <row r="115" spans="3:8">
      <c r="C115" s="112" t="str">
        <f t="shared" si="3"/>
        <v>Demand</v>
      </c>
      <c r="D115">
        <f>$J$35</f>
        <v>2042</v>
      </c>
      <c r="E115" t="s">
        <v>3</v>
      </c>
      <c r="F115" t="str">
        <f t="shared" si="4"/>
        <v>IMDRH</v>
      </c>
      <c r="G115" s="92">
        <f>BY_Demands_Drivers!$F$62*$K35</f>
        <v>0.98886101747318367</v>
      </c>
      <c r="H115" s="92">
        <f>BY_Demands_Drivers!$G$62*$K35</f>
        <v>0.29855846659619545</v>
      </c>
    </row>
    <row r="116" spans="3:8">
      <c r="C116" s="112" t="str">
        <f t="shared" si="3"/>
        <v>Demand</v>
      </c>
      <c r="D116">
        <f>$J$36</f>
        <v>2043</v>
      </c>
      <c r="E116" t="s">
        <v>3</v>
      </c>
      <c r="F116" t="str">
        <f t="shared" si="4"/>
        <v>IMDRH</v>
      </c>
      <c r="G116" s="92">
        <f>BY_Demands_Drivers!$F$62*$K36</f>
        <v>1.0005809331118667</v>
      </c>
      <c r="H116" s="92">
        <f>BY_Demands_Drivers!$G$62*$K36</f>
        <v>0.30209696187499924</v>
      </c>
    </row>
    <row r="117" spans="3:8">
      <c r="C117" s="112" t="str">
        <f t="shared" si="3"/>
        <v>Demand</v>
      </c>
      <c r="D117">
        <f>$J$37</f>
        <v>2044</v>
      </c>
      <c r="E117" t="s">
        <v>3</v>
      </c>
      <c r="F117" t="str">
        <f t="shared" si="4"/>
        <v>IMDRH</v>
      </c>
      <c r="G117" s="92">
        <f>BY_Demands_Drivers!$F$62*$K37</f>
        <v>1.0123008487505498</v>
      </c>
      <c r="H117" s="92">
        <f>BY_Demands_Drivers!$G$62*$K37</f>
        <v>0.30563545715380303</v>
      </c>
    </row>
    <row r="118" spans="3:8">
      <c r="C118" s="112" t="str">
        <f t="shared" si="3"/>
        <v>Demand</v>
      </c>
      <c r="D118">
        <f>$J$38</f>
        <v>2045</v>
      </c>
      <c r="E118" t="s">
        <v>3</v>
      </c>
      <c r="F118" t="str">
        <f t="shared" si="4"/>
        <v>IMDRH</v>
      </c>
      <c r="G118" s="92">
        <f>BY_Demands_Drivers!$F$62*$K38</f>
        <v>1.0240207643892327</v>
      </c>
      <c r="H118" s="92">
        <f>BY_Demands_Drivers!$G$62*$K38</f>
        <v>0.30917395243260681</v>
      </c>
    </row>
    <row r="119" spans="3:8">
      <c r="C119" s="112" t="str">
        <f t="shared" si="3"/>
        <v>Demand</v>
      </c>
      <c r="D119">
        <f>$J$39</f>
        <v>2046</v>
      </c>
      <c r="E119" t="s">
        <v>3</v>
      </c>
      <c r="F119" t="str">
        <f t="shared" si="4"/>
        <v>IMDRH</v>
      </c>
      <c r="G119" s="92">
        <f>BY_Demands_Drivers!$F$62*$K39</f>
        <v>1.0353475939811223</v>
      </c>
      <c r="H119" s="92">
        <f>BY_Demands_Drivers!$G$62*$K39</f>
        <v>0.31259376655673132</v>
      </c>
    </row>
    <row r="120" spans="3:8">
      <c r="C120" s="112" t="str">
        <f t="shared" si="3"/>
        <v>Demand</v>
      </c>
      <c r="D120">
        <f>$J$40</f>
        <v>2047</v>
      </c>
      <c r="E120" t="s">
        <v>3</v>
      </c>
      <c r="F120" t="str">
        <f t="shared" si="4"/>
        <v>IMDRH</v>
      </c>
      <c r="G120" s="92">
        <f>BY_Demands_Drivers!$F$62*$K40</f>
        <v>1.0466744235730117</v>
      </c>
      <c r="H120" s="92">
        <f>BY_Demands_Drivers!$G$62*$K40</f>
        <v>0.31601358068085589</v>
      </c>
    </row>
    <row r="121" spans="3:8">
      <c r="C121" s="112" t="str">
        <f t="shared" si="3"/>
        <v>Demand</v>
      </c>
      <c r="D121">
        <f>$J$41</f>
        <v>2048</v>
      </c>
      <c r="E121" t="s">
        <v>3</v>
      </c>
      <c r="F121" t="str">
        <f t="shared" si="4"/>
        <v>IMDRH</v>
      </c>
      <c r="G121" s="92">
        <f>BY_Demands_Drivers!$F$62*$K41</f>
        <v>1.0580012531649012</v>
      </c>
      <c r="H121" s="92">
        <f>BY_Demands_Drivers!$G$62*$K41</f>
        <v>0.3194333948049804</v>
      </c>
    </row>
    <row r="122" spans="3:8">
      <c r="C122" s="112" t="str">
        <f t="shared" si="3"/>
        <v>Demand</v>
      </c>
      <c r="D122">
        <f>$J$42</f>
        <v>2049</v>
      </c>
      <c r="E122" t="s">
        <v>3</v>
      </c>
      <c r="F122" t="str">
        <f t="shared" si="4"/>
        <v>IMDRH</v>
      </c>
      <c r="G122" s="92">
        <f>BY_Demands_Drivers!$F$62*$K42</f>
        <v>1.0693280827567908</v>
      </c>
      <c r="H122" s="92">
        <f>BY_Demands_Drivers!$G$62*$K42</f>
        <v>0.32285320892910496</v>
      </c>
    </row>
    <row r="123" spans="3:8">
      <c r="C123" s="112" t="str">
        <f t="shared" si="3"/>
        <v>Demand</v>
      </c>
      <c r="D123" s="16">
        <f>$J$43</f>
        <v>2050</v>
      </c>
      <c r="E123" s="16" t="s">
        <v>3</v>
      </c>
      <c r="F123" s="16" t="str">
        <f t="shared" si="4"/>
        <v>IMDRH</v>
      </c>
      <c r="G123" s="92">
        <f>BY_Demands_Drivers!$F$62*$K43</f>
        <v>1.0806549123486806</v>
      </c>
      <c r="H123" s="92">
        <f>BY_Demands_Drivers!$G$62*$K43</f>
        <v>0.32627302305322958</v>
      </c>
    </row>
    <row r="124" spans="3:8">
      <c r="C124" s="112" t="str">
        <f t="shared" si="3"/>
        <v>\I:</v>
      </c>
      <c r="D124">
        <f>$J$4</f>
        <v>2011</v>
      </c>
      <c r="E124" t="s">
        <v>3</v>
      </c>
      <c r="F124" t="str">
        <f>BY_Demands_Drivers!$H$63</f>
        <v>IMDLA</v>
      </c>
      <c r="G124" s="92">
        <f>BY_Demands_Drivers!$F$63*$K4</f>
        <v>0</v>
      </c>
      <c r="H124" s="92">
        <f>BY_Demands_Drivers!$G$63*$K4</f>
        <v>0</v>
      </c>
    </row>
    <row r="125" spans="3:8">
      <c r="C125" s="112" t="str">
        <f t="shared" si="3"/>
        <v>\I:</v>
      </c>
      <c r="D125">
        <f>$J$5</f>
        <v>2012</v>
      </c>
      <c r="E125" t="s">
        <v>3</v>
      </c>
      <c r="F125" t="str">
        <f>$F$124</f>
        <v>IMDLA</v>
      </c>
      <c r="G125" s="92">
        <f>BY_Demands_Drivers!$F$63*$K5</f>
        <v>0</v>
      </c>
      <c r="H125" s="92">
        <f>BY_Demands_Drivers!$G$63*$K5</f>
        <v>0</v>
      </c>
    </row>
    <row r="126" spans="3:8">
      <c r="C126" s="112" t="str">
        <f t="shared" si="3"/>
        <v>\I:</v>
      </c>
      <c r="D126">
        <f>$J$6</f>
        <v>2013</v>
      </c>
      <c r="E126" t="s">
        <v>3</v>
      </c>
      <c r="F126" t="str">
        <f t="shared" ref="F126:F163" si="5">$F$124</f>
        <v>IMDLA</v>
      </c>
      <c r="G126" s="92">
        <f>BY_Demands_Drivers!$F$63*$K6</f>
        <v>0</v>
      </c>
      <c r="H126" s="92">
        <f>BY_Demands_Drivers!$G$63*$K6</f>
        <v>0</v>
      </c>
    </row>
    <row r="127" spans="3:8">
      <c r="C127" s="112" t="str">
        <f t="shared" si="3"/>
        <v>\I:</v>
      </c>
      <c r="D127">
        <f>$J$7</f>
        <v>2014</v>
      </c>
      <c r="E127" t="s">
        <v>3</v>
      </c>
      <c r="F127" t="str">
        <f t="shared" si="5"/>
        <v>IMDLA</v>
      </c>
      <c r="G127" s="92">
        <f>BY_Demands_Drivers!$F$63*$K7</f>
        <v>0</v>
      </c>
      <c r="H127" s="92">
        <f>BY_Demands_Drivers!$G$63*$K7</f>
        <v>0</v>
      </c>
    </row>
    <row r="128" spans="3:8">
      <c r="C128" s="112" t="str">
        <f t="shared" si="3"/>
        <v>Demand</v>
      </c>
      <c r="D128">
        <f>$J$8</f>
        <v>2015</v>
      </c>
      <c r="E128" t="s">
        <v>3</v>
      </c>
      <c r="F128" t="str">
        <f t="shared" si="5"/>
        <v>IMDLA</v>
      </c>
      <c r="G128" s="92">
        <f>BY_Demands_Drivers!$F$63*$K8</f>
        <v>0.72127885023233607</v>
      </c>
      <c r="H128" s="92">
        <f>BY_Demands_Drivers!$G$63*$K8</f>
        <v>0.21776963972540622</v>
      </c>
    </row>
    <row r="129" spans="3:8">
      <c r="C129" s="112" t="str">
        <f t="shared" si="3"/>
        <v>Demand</v>
      </c>
      <c r="D129">
        <f>$J$9</f>
        <v>2016</v>
      </c>
      <c r="E129" t="s">
        <v>3</v>
      </c>
      <c r="F129" t="str">
        <f t="shared" si="5"/>
        <v>IMDLA</v>
      </c>
      <c r="G129" s="92">
        <f>BY_Demands_Drivers!$F$63*$K9</f>
        <v>0.74606038591069102</v>
      </c>
      <c r="H129" s="92">
        <f>BY_Demands_Drivers!$G$63*$K9</f>
        <v>0.22525171977638689</v>
      </c>
    </row>
    <row r="130" spans="3:8">
      <c r="C130" s="112" t="str">
        <f t="shared" si="3"/>
        <v>Demand</v>
      </c>
      <c r="D130">
        <f>$J$10</f>
        <v>2017</v>
      </c>
      <c r="E130" t="s">
        <v>3</v>
      </c>
      <c r="F130" t="str">
        <f t="shared" si="5"/>
        <v>IMDLA</v>
      </c>
      <c r="G130" s="92">
        <f>BY_Demands_Drivers!$F$63*$K10</f>
        <v>0.77084192158904596</v>
      </c>
      <c r="H130" s="92">
        <f>BY_Demands_Drivers!$G$63*$K10</f>
        <v>0.23273379982736761</v>
      </c>
    </row>
    <row r="131" spans="3:8">
      <c r="C131" s="112" t="str">
        <f t="shared" si="3"/>
        <v>Demand</v>
      </c>
      <c r="D131">
        <f>$J$11</f>
        <v>2018</v>
      </c>
      <c r="E131" t="s">
        <v>3</v>
      </c>
      <c r="F131" t="str">
        <f t="shared" si="5"/>
        <v>IMDLA</v>
      </c>
      <c r="G131" s="92">
        <f>BY_Demands_Drivers!$F$63*$K11</f>
        <v>0.79562345726740102</v>
      </c>
      <c r="H131" s="92">
        <f>BY_Demands_Drivers!$G$63*$K11</f>
        <v>0.24021587987834833</v>
      </c>
    </row>
    <row r="132" spans="3:8">
      <c r="C132" s="112" t="str">
        <f t="shared" ref="C132:C195" si="6">IF(SUM(G132:H132)&gt;0,"Demand","\I:")</f>
        <v>Demand</v>
      </c>
      <c r="D132">
        <f>$J$12</f>
        <v>2019</v>
      </c>
      <c r="E132" t="s">
        <v>3</v>
      </c>
      <c r="F132" t="str">
        <f t="shared" si="5"/>
        <v>IMDLA</v>
      </c>
      <c r="G132" s="92">
        <f>BY_Demands_Drivers!$F$63*$K12</f>
        <v>0.82040499294575575</v>
      </c>
      <c r="H132" s="92">
        <f>BY_Demands_Drivers!$G$63*$K12</f>
        <v>0.247697959929329</v>
      </c>
    </row>
    <row r="133" spans="3:8">
      <c r="C133" s="112" t="str">
        <f t="shared" si="6"/>
        <v>Demand</v>
      </c>
      <c r="D133">
        <f>$J$13</f>
        <v>2020</v>
      </c>
      <c r="E133" t="s">
        <v>3</v>
      </c>
      <c r="F133" t="str">
        <f t="shared" si="5"/>
        <v>IMDLA</v>
      </c>
      <c r="G133" s="92">
        <f>BY_Demands_Drivers!$F$63*$K13</f>
        <v>0.84518652862411081</v>
      </c>
      <c r="H133" s="92">
        <f>BY_Demands_Drivers!$G$63*$K13</f>
        <v>0.25518003998030969</v>
      </c>
    </row>
    <row r="134" spans="3:8">
      <c r="C134" s="112" t="str">
        <f t="shared" si="6"/>
        <v>Demand</v>
      </c>
      <c r="D134">
        <f>$J$14</f>
        <v>2021</v>
      </c>
      <c r="E134" t="s">
        <v>3</v>
      </c>
      <c r="F134" t="str">
        <f t="shared" si="5"/>
        <v>IMDLA</v>
      </c>
      <c r="G134" s="92">
        <f>BY_Demands_Drivers!$F$63*$K14</f>
        <v>0.86169141370404234</v>
      </c>
      <c r="H134" s="92">
        <f>BY_Demands_Drivers!$G$63*$K14</f>
        <v>0.26016322072435638</v>
      </c>
    </row>
    <row r="135" spans="3:8">
      <c r="C135" s="112" t="str">
        <f t="shared" si="6"/>
        <v>Demand</v>
      </c>
      <c r="D135">
        <f>$J$15</f>
        <v>2022</v>
      </c>
      <c r="E135" t="s">
        <v>3</v>
      </c>
      <c r="F135" t="str">
        <f t="shared" si="5"/>
        <v>IMDLA</v>
      </c>
      <c r="G135" s="92">
        <f>BY_Demands_Drivers!$F$63*$K15</f>
        <v>0.87819629878397387</v>
      </c>
      <c r="H135" s="92">
        <f>BY_Demands_Drivers!$G$63*$K15</f>
        <v>0.26514640146840313</v>
      </c>
    </row>
    <row r="136" spans="3:8">
      <c r="C136" s="112" t="str">
        <f t="shared" si="6"/>
        <v>Demand</v>
      </c>
      <c r="D136">
        <f>$J$16</f>
        <v>2023</v>
      </c>
      <c r="E136" t="s">
        <v>3</v>
      </c>
      <c r="F136" t="str">
        <f t="shared" si="5"/>
        <v>IMDLA</v>
      </c>
      <c r="G136" s="92">
        <f>BY_Demands_Drivers!$F$63*$K16</f>
        <v>0.8947011838639054</v>
      </c>
      <c r="H136" s="92">
        <f>BY_Demands_Drivers!$G$63*$K16</f>
        <v>0.27012958221244981</v>
      </c>
    </row>
    <row r="137" spans="3:8">
      <c r="C137" s="112" t="str">
        <f t="shared" si="6"/>
        <v>Demand</v>
      </c>
      <c r="D137">
        <f>$J$17</f>
        <v>2024</v>
      </c>
      <c r="E137" t="s">
        <v>3</v>
      </c>
      <c r="F137" t="str">
        <f t="shared" si="5"/>
        <v>IMDLA</v>
      </c>
      <c r="G137" s="92">
        <f>BY_Demands_Drivers!$F$63*$K17</f>
        <v>0.91120606894383682</v>
      </c>
      <c r="H137" s="92">
        <f>BY_Demands_Drivers!$G$63*$K17</f>
        <v>0.2751127629564965</v>
      </c>
    </row>
    <row r="138" spans="3:8">
      <c r="C138" s="112" t="str">
        <f t="shared" si="6"/>
        <v>Demand</v>
      </c>
      <c r="D138">
        <f>$J$18</f>
        <v>2025</v>
      </c>
      <c r="E138" t="s">
        <v>3</v>
      </c>
      <c r="F138" t="str">
        <f t="shared" si="5"/>
        <v>IMDLA</v>
      </c>
      <c r="G138" s="92">
        <f>BY_Demands_Drivers!$F$63*$K18</f>
        <v>0.92771095402376824</v>
      </c>
      <c r="H138" s="92">
        <f>BY_Demands_Drivers!$G$63*$K18</f>
        <v>0.28009594370054314</v>
      </c>
    </row>
    <row r="139" spans="3:8">
      <c r="C139" s="112" t="str">
        <f t="shared" si="6"/>
        <v>Demand</v>
      </c>
      <c r="D139">
        <f>$J$19</f>
        <v>2026</v>
      </c>
      <c r="E139" t="s">
        <v>3</v>
      </c>
      <c r="F139" t="str">
        <f t="shared" si="5"/>
        <v>IMDLA</v>
      </c>
      <c r="G139" s="92">
        <f>BY_Demands_Drivers!$F$63*$K19</f>
        <v>0.94377212724768478</v>
      </c>
      <c r="H139" s="92">
        <f>BY_Demands_Drivers!$G$63*$K19</f>
        <v>0.2849451582663286</v>
      </c>
    </row>
    <row r="140" spans="3:8">
      <c r="C140" s="112" t="str">
        <f t="shared" si="6"/>
        <v>Demand</v>
      </c>
      <c r="D140">
        <f>$J$20</f>
        <v>2027</v>
      </c>
      <c r="E140" t="s">
        <v>3</v>
      </c>
      <c r="F140" t="str">
        <f t="shared" si="5"/>
        <v>IMDLA</v>
      </c>
      <c r="G140" s="92">
        <f>BY_Demands_Drivers!$F$63*$K20</f>
        <v>0.9598333004716012</v>
      </c>
      <c r="H140" s="92">
        <f>BY_Demands_Drivers!$G$63*$K20</f>
        <v>0.28979437283211407</v>
      </c>
    </row>
    <row r="141" spans="3:8">
      <c r="C141" s="112" t="str">
        <f t="shared" si="6"/>
        <v>Demand</v>
      </c>
      <c r="D141">
        <f>$J$21</f>
        <v>2028</v>
      </c>
      <c r="E141" t="s">
        <v>3</v>
      </c>
      <c r="F141" t="str">
        <f t="shared" si="5"/>
        <v>IMDLA</v>
      </c>
      <c r="G141" s="92">
        <f>BY_Demands_Drivers!$F$63*$K21</f>
        <v>0.97589447369551785</v>
      </c>
      <c r="H141" s="92">
        <f>BY_Demands_Drivers!$G$63*$K21</f>
        <v>0.29464358739789959</v>
      </c>
    </row>
    <row r="142" spans="3:8">
      <c r="C142" s="112" t="str">
        <f t="shared" si="6"/>
        <v>Demand</v>
      </c>
      <c r="D142">
        <f>$J$22</f>
        <v>2029</v>
      </c>
      <c r="E142" t="s">
        <v>3</v>
      </c>
      <c r="F142" t="str">
        <f t="shared" si="5"/>
        <v>IMDLA</v>
      </c>
      <c r="G142" s="92">
        <f>BY_Demands_Drivers!$F$63*$K22</f>
        <v>0.99195564691943439</v>
      </c>
      <c r="H142" s="92">
        <f>BY_Demands_Drivers!$G$63*$K22</f>
        <v>0.29949280196368505</v>
      </c>
    </row>
    <row r="143" spans="3:8">
      <c r="C143" s="112" t="str">
        <f t="shared" si="6"/>
        <v>Demand</v>
      </c>
      <c r="D143">
        <f>$J$23</f>
        <v>2030</v>
      </c>
      <c r="E143" t="s">
        <v>3</v>
      </c>
      <c r="F143" t="str">
        <f t="shared" si="5"/>
        <v>IMDLA</v>
      </c>
      <c r="G143" s="92">
        <f>BY_Demands_Drivers!$F$63*$K23</f>
        <v>1.0080168201433504</v>
      </c>
      <c r="H143" s="92">
        <f>BY_Demands_Drivers!$G$63*$K23</f>
        <v>0.30434201652947035</v>
      </c>
    </row>
    <row r="144" spans="3:8">
      <c r="C144" s="112" t="str">
        <f t="shared" si="6"/>
        <v>Demand</v>
      </c>
      <c r="D144">
        <f>$J$24</f>
        <v>2031</v>
      </c>
      <c r="E144" t="s">
        <v>3</v>
      </c>
      <c r="F144" t="str">
        <f t="shared" si="5"/>
        <v>IMDLA</v>
      </c>
      <c r="G144" s="92">
        <f>BY_Demands_Drivers!$F$63*$K24</f>
        <v>1.0257612113703105</v>
      </c>
      <c r="H144" s="92">
        <f>BY_Demands_Drivers!$G$63*$K24</f>
        <v>0.30969943091004876</v>
      </c>
    </row>
    <row r="145" spans="3:8">
      <c r="C145" s="112" t="str">
        <f t="shared" si="6"/>
        <v>Demand</v>
      </c>
      <c r="D145">
        <f>$J$25</f>
        <v>2032</v>
      </c>
      <c r="E145" t="s">
        <v>3</v>
      </c>
      <c r="F145" t="str">
        <f t="shared" si="5"/>
        <v>IMDLA</v>
      </c>
      <c r="G145" s="92">
        <f>BY_Demands_Drivers!$F$63*$K25</f>
        <v>1.0435056025972702</v>
      </c>
      <c r="H145" s="92">
        <f>BY_Demands_Drivers!$G$63*$K25</f>
        <v>0.31505684529062705</v>
      </c>
    </row>
    <row r="146" spans="3:8">
      <c r="C146" s="112" t="str">
        <f t="shared" si="6"/>
        <v>Demand</v>
      </c>
      <c r="D146">
        <f>$J$26</f>
        <v>2033</v>
      </c>
      <c r="E146" t="s">
        <v>3</v>
      </c>
      <c r="F146" t="str">
        <f t="shared" si="5"/>
        <v>IMDLA</v>
      </c>
      <c r="G146" s="92">
        <f>BY_Demands_Drivers!$F$63*$K26</f>
        <v>1.0612499938242304</v>
      </c>
      <c r="H146" s="92">
        <f>BY_Demands_Drivers!$G$63*$K26</f>
        <v>0.3204142596712054</v>
      </c>
    </row>
    <row r="147" spans="3:8">
      <c r="C147" s="112" t="str">
        <f t="shared" si="6"/>
        <v>Demand</v>
      </c>
      <c r="D147">
        <f>$J$27</f>
        <v>2034</v>
      </c>
      <c r="E147" t="s">
        <v>3</v>
      </c>
      <c r="F147" t="str">
        <f t="shared" si="5"/>
        <v>IMDLA</v>
      </c>
      <c r="G147" s="92">
        <f>BY_Demands_Drivers!$F$63*$K27</f>
        <v>1.0789943850511903</v>
      </c>
      <c r="H147" s="92">
        <f>BY_Demands_Drivers!$G$63*$K27</f>
        <v>0.3257716740517837</v>
      </c>
    </row>
    <row r="148" spans="3:8">
      <c r="C148" s="112" t="str">
        <f t="shared" si="6"/>
        <v>Demand</v>
      </c>
      <c r="D148">
        <f>$J$28</f>
        <v>2035</v>
      </c>
      <c r="E148" t="s">
        <v>3</v>
      </c>
      <c r="F148" t="str">
        <f t="shared" si="5"/>
        <v>IMDLA</v>
      </c>
      <c r="G148" s="92">
        <f>BY_Demands_Drivers!$F$63*$K28</f>
        <v>1.0967387762781504</v>
      </c>
      <c r="H148" s="92">
        <f>BY_Demands_Drivers!$G$63*$K28</f>
        <v>0.33112908843236211</v>
      </c>
    </row>
    <row r="149" spans="3:8">
      <c r="C149" s="112" t="str">
        <f t="shared" si="6"/>
        <v>Demand</v>
      </c>
      <c r="D149">
        <f>$J$29</f>
        <v>2036</v>
      </c>
      <c r="E149" t="s">
        <v>3</v>
      </c>
      <c r="F149" t="str">
        <f t="shared" si="5"/>
        <v>IMDLA</v>
      </c>
      <c r="G149" s="92">
        <f>BY_Demands_Drivers!$F$63*$K29</f>
        <v>1.1114324915618337</v>
      </c>
      <c r="H149" s="92">
        <f>BY_Demands_Drivers!$G$63*$K29</f>
        <v>0.33556543795588506</v>
      </c>
    </row>
    <row r="150" spans="3:8">
      <c r="C150" s="112" t="str">
        <f t="shared" si="6"/>
        <v>Demand</v>
      </c>
      <c r="D150">
        <f>$J$30</f>
        <v>2037</v>
      </c>
      <c r="E150" t="s">
        <v>3</v>
      </c>
      <c r="F150" t="str">
        <f t="shared" si="5"/>
        <v>IMDLA</v>
      </c>
      <c r="G150" s="92">
        <f>BY_Demands_Drivers!$F$63*$K30</f>
        <v>1.1261262068455169</v>
      </c>
      <c r="H150" s="92">
        <f>BY_Demands_Drivers!$G$63*$K30</f>
        <v>0.34000178747940801</v>
      </c>
    </row>
    <row r="151" spans="3:8">
      <c r="C151" s="112" t="str">
        <f t="shared" si="6"/>
        <v>Demand</v>
      </c>
      <c r="D151">
        <f>$J$31</f>
        <v>2038</v>
      </c>
      <c r="E151" t="s">
        <v>3</v>
      </c>
      <c r="F151" t="str">
        <f t="shared" si="5"/>
        <v>IMDLA</v>
      </c>
      <c r="G151" s="92">
        <f>BY_Demands_Drivers!$F$63*$K31</f>
        <v>1.1408199221292001</v>
      </c>
      <c r="H151" s="92">
        <f>BY_Demands_Drivers!$G$63*$K31</f>
        <v>0.34443813700293091</v>
      </c>
    </row>
    <row r="152" spans="3:8">
      <c r="C152" s="112" t="str">
        <f t="shared" si="6"/>
        <v>Demand</v>
      </c>
      <c r="D152">
        <f>$J$32</f>
        <v>2039</v>
      </c>
      <c r="E152" t="s">
        <v>3</v>
      </c>
      <c r="F152" t="str">
        <f t="shared" si="5"/>
        <v>IMDLA</v>
      </c>
      <c r="G152" s="92">
        <f>BY_Demands_Drivers!$F$63*$K32</f>
        <v>1.1555136374128834</v>
      </c>
      <c r="H152" s="92">
        <f>BY_Demands_Drivers!$G$63*$K32</f>
        <v>0.34887448652645392</v>
      </c>
    </row>
    <row r="153" spans="3:8">
      <c r="C153" s="112" t="str">
        <f t="shared" si="6"/>
        <v>Demand</v>
      </c>
      <c r="D153">
        <f>$J$33</f>
        <v>2040</v>
      </c>
      <c r="E153" t="s">
        <v>3</v>
      </c>
      <c r="F153" t="str">
        <f t="shared" si="5"/>
        <v>IMDLA</v>
      </c>
      <c r="G153" s="92">
        <f>BY_Demands_Drivers!$F$63*$K33</f>
        <v>1.1702073526965666</v>
      </c>
      <c r="H153" s="92">
        <f>BY_Demands_Drivers!$G$63*$K33</f>
        <v>0.35331083604997682</v>
      </c>
    </row>
    <row r="154" spans="3:8">
      <c r="C154" s="112" t="str">
        <f t="shared" si="6"/>
        <v>Demand</v>
      </c>
      <c r="D154">
        <f>$J$34</f>
        <v>2041</v>
      </c>
      <c r="E154" t="s">
        <v>3</v>
      </c>
      <c r="F154" t="str">
        <f t="shared" si="5"/>
        <v>IMDLA</v>
      </c>
      <c r="G154" s="92">
        <f>BY_Demands_Drivers!$F$63*$K34</f>
        <v>1.184413309277458</v>
      </c>
      <c r="H154" s="92">
        <f>BY_Demands_Drivers!$G$63*$K34</f>
        <v>0.35759992070229818</v>
      </c>
    </row>
    <row r="155" spans="3:8">
      <c r="C155" s="112" t="str">
        <f t="shared" si="6"/>
        <v>Demand</v>
      </c>
      <c r="D155">
        <f>$J$35</f>
        <v>2042</v>
      </c>
      <c r="E155" t="s">
        <v>3</v>
      </c>
      <c r="F155" t="str">
        <f t="shared" si="5"/>
        <v>IMDLA</v>
      </c>
      <c r="G155" s="92">
        <f>BY_Demands_Drivers!$F$63*$K35</f>
        <v>1.1986192658583494</v>
      </c>
      <c r="H155" s="92">
        <f>BY_Demands_Drivers!$G$63*$K35</f>
        <v>0.36188900535461949</v>
      </c>
    </row>
    <row r="156" spans="3:8">
      <c r="C156" s="112" t="str">
        <f t="shared" si="6"/>
        <v>Demand</v>
      </c>
      <c r="D156">
        <f>$J$36</f>
        <v>2043</v>
      </c>
      <c r="E156" t="s">
        <v>3</v>
      </c>
      <c r="F156" t="str">
        <f t="shared" si="5"/>
        <v>IMDLA</v>
      </c>
      <c r="G156" s="92">
        <f>BY_Demands_Drivers!$F$63*$K36</f>
        <v>1.2128252224392408</v>
      </c>
      <c r="H156" s="92">
        <f>BY_Demands_Drivers!$G$63*$K36</f>
        <v>0.36617809000694079</v>
      </c>
    </row>
    <row r="157" spans="3:8">
      <c r="C157" s="112" t="str">
        <f t="shared" si="6"/>
        <v>Demand</v>
      </c>
      <c r="D157">
        <f>$J$37</f>
        <v>2044</v>
      </c>
      <c r="E157" t="s">
        <v>3</v>
      </c>
      <c r="F157" t="str">
        <f t="shared" si="5"/>
        <v>IMDLA</v>
      </c>
      <c r="G157" s="92">
        <f>BY_Demands_Drivers!$F$63*$K37</f>
        <v>1.2270311790201323</v>
      </c>
      <c r="H157" s="92">
        <f>BY_Demands_Drivers!$G$63*$K37</f>
        <v>0.3704671746592621</v>
      </c>
    </row>
    <row r="158" spans="3:8">
      <c r="C158" s="112" t="str">
        <f t="shared" si="6"/>
        <v>Demand</v>
      </c>
      <c r="D158">
        <f>$J$38</f>
        <v>2045</v>
      </c>
      <c r="E158" t="s">
        <v>3</v>
      </c>
      <c r="F158" t="str">
        <f t="shared" si="5"/>
        <v>IMDLA</v>
      </c>
      <c r="G158" s="92">
        <f>BY_Demands_Drivers!$F$63*$K38</f>
        <v>1.2412371356010234</v>
      </c>
      <c r="H158" s="92">
        <f>BY_Demands_Drivers!$G$63*$K38</f>
        <v>0.37475625931158335</v>
      </c>
    </row>
    <row r="159" spans="3:8">
      <c r="C159" s="112" t="str">
        <f t="shared" si="6"/>
        <v>Demand</v>
      </c>
      <c r="D159">
        <f>$J$39</f>
        <v>2046</v>
      </c>
      <c r="E159" t="s">
        <v>3</v>
      </c>
      <c r="F159" t="str">
        <f t="shared" si="5"/>
        <v>IMDLA</v>
      </c>
      <c r="G159" s="92">
        <f>BY_Demands_Drivers!$F$63*$K39</f>
        <v>1.2549666243057405</v>
      </c>
      <c r="H159" s="92">
        <f>BY_Demands_Drivers!$G$63*$K39</f>
        <v>0.37890148803675283</v>
      </c>
    </row>
    <row r="160" spans="3:8">
      <c r="C160" s="112" t="str">
        <f t="shared" si="6"/>
        <v>Demand</v>
      </c>
      <c r="D160">
        <f>$J$40</f>
        <v>2047</v>
      </c>
      <c r="E160" t="s">
        <v>3</v>
      </c>
      <c r="F160" t="str">
        <f t="shared" si="5"/>
        <v>IMDLA</v>
      </c>
      <c r="G160" s="92">
        <f>BY_Demands_Drivers!$F$63*$K40</f>
        <v>1.2686961130104577</v>
      </c>
      <c r="H160" s="92">
        <f>BY_Demands_Drivers!$G$63*$K40</f>
        <v>0.38304671676192237</v>
      </c>
    </row>
    <row r="161" spans="3:8">
      <c r="C161" s="112" t="str">
        <f t="shared" si="6"/>
        <v>Demand</v>
      </c>
      <c r="D161">
        <f>$J$41</f>
        <v>2048</v>
      </c>
      <c r="E161" t="s">
        <v>3</v>
      </c>
      <c r="F161" t="str">
        <f t="shared" si="5"/>
        <v>IMDLA</v>
      </c>
      <c r="G161" s="92">
        <f>BY_Demands_Drivers!$F$63*$K41</f>
        <v>1.2824256017151749</v>
      </c>
      <c r="H161" s="92">
        <f>BY_Demands_Drivers!$G$63*$K41</f>
        <v>0.38719194548709185</v>
      </c>
    </row>
    <row r="162" spans="3:8">
      <c r="C162" s="112" t="str">
        <f t="shared" si="6"/>
        <v>Demand</v>
      </c>
      <c r="D162">
        <f>$J$42</f>
        <v>2049</v>
      </c>
      <c r="E162" t="s">
        <v>3</v>
      </c>
      <c r="F162" t="str">
        <f t="shared" si="5"/>
        <v>IMDLA</v>
      </c>
      <c r="G162" s="92">
        <f>BY_Demands_Drivers!$F$63*$K42</f>
        <v>1.2961550904198922</v>
      </c>
      <c r="H162" s="92">
        <f>BY_Demands_Drivers!$G$63*$K42</f>
        <v>0.39133717421226133</v>
      </c>
    </row>
    <row r="163" spans="3:8">
      <c r="C163" s="112" t="str">
        <f t="shared" si="6"/>
        <v>Demand</v>
      </c>
      <c r="D163" s="16">
        <f>$J$43</f>
        <v>2050</v>
      </c>
      <c r="E163" s="16" t="s">
        <v>3</v>
      </c>
      <c r="F163" s="16" t="str">
        <f t="shared" si="5"/>
        <v>IMDLA</v>
      </c>
      <c r="G163" s="92">
        <f>BY_Demands_Drivers!$F$63*$K43</f>
        <v>1.3098845791246099</v>
      </c>
      <c r="H163" s="92">
        <f>BY_Demands_Drivers!$G$63*$K43</f>
        <v>0.39548240293743092</v>
      </c>
    </row>
    <row r="164" spans="3:8">
      <c r="C164" s="112" t="str">
        <f t="shared" si="6"/>
        <v>\I:</v>
      </c>
      <c r="D164">
        <f>$J$4</f>
        <v>2011</v>
      </c>
      <c r="E164" t="s">
        <v>3</v>
      </c>
      <c r="F164" t="str">
        <f>BY_Demands_Drivers!$H$64</f>
        <v>IMDEM</v>
      </c>
      <c r="G164" s="92">
        <f>BY_Demands_Drivers!$F$64*$K4</f>
        <v>0</v>
      </c>
      <c r="H164" s="92">
        <f>BY_Demands_Drivers!$G$64*$K4</f>
        <v>0</v>
      </c>
    </row>
    <row r="165" spans="3:8">
      <c r="C165" s="112" t="str">
        <f t="shared" si="6"/>
        <v>\I:</v>
      </c>
      <c r="D165">
        <f>$J$5</f>
        <v>2012</v>
      </c>
      <c r="E165" t="s">
        <v>3</v>
      </c>
      <c r="F165" t="str">
        <f>$F$164</f>
        <v>IMDEM</v>
      </c>
      <c r="G165" s="92">
        <f>BY_Demands_Drivers!$F$64*$K5</f>
        <v>0</v>
      </c>
      <c r="H165" s="92">
        <f>BY_Demands_Drivers!$G$64*$K5</f>
        <v>0</v>
      </c>
    </row>
    <row r="166" spans="3:8">
      <c r="C166" s="112" t="str">
        <f t="shared" si="6"/>
        <v>\I:</v>
      </c>
      <c r="D166">
        <f>$J$6</f>
        <v>2013</v>
      </c>
      <c r="E166" t="s">
        <v>3</v>
      </c>
      <c r="F166" t="str">
        <f t="shared" ref="F166:F203" si="7">$F$164</f>
        <v>IMDEM</v>
      </c>
      <c r="G166" s="92">
        <f>BY_Demands_Drivers!$F$64*$K6</f>
        <v>0</v>
      </c>
      <c r="H166" s="92">
        <f>BY_Demands_Drivers!$G$64*$K6</f>
        <v>0</v>
      </c>
    </row>
    <row r="167" spans="3:8">
      <c r="C167" s="112" t="str">
        <f t="shared" si="6"/>
        <v>\I:</v>
      </c>
      <c r="D167">
        <f>$J$7</f>
        <v>2014</v>
      </c>
      <c r="E167" t="s">
        <v>3</v>
      </c>
      <c r="F167" t="str">
        <f t="shared" si="7"/>
        <v>IMDEM</v>
      </c>
      <c r="G167" s="92">
        <f>BY_Demands_Drivers!$F$64*$K7</f>
        <v>0</v>
      </c>
      <c r="H167" s="92">
        <f>BY_Demands_Drivers!$G$64*$K7</f>
        <v>0</v>
      </c>
    </row>
    <row r="168" spans="3:8">
      <c r="C168" s="112" t="str">
        <f t="shared" si="6"/>
        <v>Demand</v>
      </c>
      <c r="D168">
        <f>$J$8</f>
        <v>2015</v>
      </c>
      <c r="E168" t="s">
        <v>3</v>
      </c>
      <c r="F168" t="str">
        <f t="shared" si="7"/>
        <v>IMDEM</v>
      </c>
      <c r="G168" s="92">
        <f>BY_Demands_Drivers!$F$64*$K8</f>
        <v>2.8635606216993734</v>
      </c>
      <c r="H168" s="92">
        <f>BY_Demands_Drivers!$G$64*$K8</f>
        <v>0.86457070620948118</v>
      </c>
    </row>
    <row r="169" spans="3:8">
      <c r="C169" s="112" t="str">
        <f t="shared" si="6"/>
        <v>Demand</v>
      </c>
      <c r="D169">
        <f>$J$9</f>
        <v>2016</v>
      </c>
      <c r="E169" t="s">
        <v>3</v>
      </c>
      <c r="F169" t="str">
        <f t="shared" si="7"/>
        <v>IMDEM</v>
      </c>
      <c r="G169" s="92">
        <f>BY_Demands_Drivers!$F$64*$K9</f>
        <v>2.9619461901808517</v>
      </c>
      <c r="H169" s="92">
        <f>BY_Demands_Drivers!$G$64*$K9</f>
        <v>0.89427543108182328</v>
      </c>
    </row>
    <row r="170" spans="3:8">
      <c r="C170" s="112" t="str">
        <f t="shared" si="6"/>
        <v>Demand</v>
      </c>
      <c r="D170">
        <f>$J$10</f>
        <v>2017</v>
      </c>
      <c r="E170" t="s">
        <v>3</v>
      </c>
      <c r="F170" t="str">
        <f t="shared" si="7"/>
        <v>IMDEM</v>
      </c>
      <c r="G170" s="92">
        <f>BY_Demands_Drivers!$F$64*$K10</f>
        <v>3.06033175866233</v>
      </c>
      <c r="H170" s="92">
        <f>BY_Demands_Drivers!$G$64*$K10</f>
        <v>0.92398015595416538</v>
      </c>
    </row>
    <row r="171" spans="3:8">
      <c r="C171" s="112" t="str">
        <f t="shared" si="6"/>
        <v>Demand</v>
      </c>
      <c r="D171">
        <f>$J$11</f>
        <v>2018</v>
      </c>
      <c r="E171" t="s">
        <v>3</v>
      </c>
      <c r="F171" t="str">
        <f t="shared" si="7"/>
        <v>IMDEM</v>
      </c>
      <c r="G171" s="92">
        <f>BY_Demands_Drivers!$F$64*$K11</f>
        <v>3.1587173271438083</v>
      </c>
      <c r="H171" s="92">
        <f>BY_Demands_Drivers!$G$64*$K11</f>
        <v>0.9536848808265076</v>
      </c>
    </row>
    <row r="172" spans="3:8">
      <c r="C172" s="112" t="str">
        <f t="shared" si="6"/>
        <v>Demand</v>
      </c>
      <c r="D172">
        <f>$J$12</f>
        <v>2019</v>
      </c>
      <c r="E172" t="s">
        <v>3</v>
      </c>
      <c r="F172" t="str">
        <f t="shared" si="7"/>
        <v>IMDEM</v>
      </c>
      <c r="G172" s="92">
        <f>BY_Demands_Drivers!$F$64*$K12</f>
        <v>3.2571028956252861</v>
      </c>
      <c r="H172" s="92">
        <f>BY_Demands_Drivers!$G$64*$K12</f>
        <v>0.98338960569884959</v>
      </c>
    </row>
    <row r="173" spans="3:8">
      <c r="C173" s="112" t="str">
        <f t="shared" si="6"/>
        <v>Demand</v>
      </c>
      <c r="D173">
        <f>$J$13</f>
        <v>2020</v>
      </c>
      <c r="E173" t="s">
        <v>3</v>
      </c>
      <c r="F173" t="str">
        <f t="shared" si="7"/>
        <v>IMDEM</v>
      </c>
      <c r="G173" s="92">
        <f>BY_Demands_Drivers!$F$64*$K13</f>
        <v>3.3554884641067644</v>
      </c>
      <c r="H173" s="92">
        <f>BY_Demands_Drivers!$G$64*$K13</f>
        <v>1.0130943305711917</v>
      </c>
    </row>
    <row r="174" spans="3:8">
      <c r="C174" s="112" t="str">
        <f t="shared" si="6"/>
        <v>Demand</v>
      </c>
      <c r="D174">
        <f>$J$14</f>
        <v>2021</v>
      </c>
      <c r="E174" t="s">
        <v>3</v>
      </c>
      <c r="F174" t="str">
        <f t="shared" si="7"/>
        <v>IMDEM</v>
      </c>
      <c r="G174" s="92">
        <f>BY_Demands_Drivers!$F$64*$K14</f>
        <v>3.421014770562778</v>
      </c>
      <c r="H174" s="92">
        <f>BY_Demands_Drivers!$G$64*$K14</f>
        <v>1.0328781356070198</v>
      </c>
    </row>
    <row r="175" spans="3:8">
      <c r="C175" s="112" t="str">
        <f t="shared" si="6"/>
        <v>Demand</v>
      </c>
      <c r="D175">
        <f>$J$15</f>
        <v>2022</v>
      </c>
      <c r="E175" t="s">
        <v>3</v>
      </c>
      <c r="F175" t="str">
        <f t="shared" si="7"/>
        <v>IMDEM</v>
      </c>
      <c r="G175" s="92">
        <f>BY_Demands_Drivers!$F$64*$K15</f>
        <v>3.4865410770187921</v>
      </c>
      <c r="H175" s="92">
        <f>BY_Demands_Drivers!$G$64*$K15</f>
        <v>1.0526619406428477</v>
      </c>
    </row>
    <row r="176" spans="3:8">
      <c r="C176" s="112" t="str">
        <f t="shared" si="6"/>
        <v>Demand</v>
      </c>
      <c r="D176">
        <f>$J$16</f>
        <v>2023</v>
      </c>
      <c r="E176" t="s">
        <v>3</v>
      </c>
      <c r="F176" t="str">
        <f t="shared" si="7"/>
        <v>IMDEM</v>
      </c>
      <c r="G176" s="92">
        <f>BY_Demands_Drivers!$F$64*$K16</f>
        <v>3.5520673834748058</v>
      </c>
      <c r="H176" s="92">
        <f>BY_Demands_Drivers!$G$64*$K16</f>
        <v>1.0724457456786758</v>
      </c>
    </row>
    <row r="177" spans="3:8">
      <c r="C177" s="112" t="str">
        <f t="shared" si="6"/>
        <v>Demand</v>
      </c>
      <c r="D177">
        <f>$J$17</f>
        <v>2024</v>
      </c>
      <c r="E177" t="s">
        <v>3</v>
      </c>
      <c r="F177" t="str">
        <f t="shared" si="7"/>
        <v>IMDEM</v>
      </c>
      <c r="G177" s="92">
        <f>BY_Demands_Drivers!$F$64*$K17</f>
        <v>3.6175936899308199</v>
      </c>
      <c r="H177" s="92">
        <f>BY_Demands_Drivers!$G$64*$K17</f>
        <v>1.0922295507145037</v>
      </c>
    </row>
    <row r="178" spans="3:8">
      <c r="C178" s="112" t="str">
        <f t="shared" si="6"/>
        <v>Demand</v>
      </c>
      <c r="D178">
        <f>$J$18</f>
        <v>2025</v>
      </c>
      <c r="E178" t="s">
        <v>3</v>
      </c>
      <c r="F178" t="str">
        <f t="shared" si="7"/>
        <v>IMDEM</v>
      </c>
      <c r="G178" s="92">
        <f>BY_Demands_Drivers!$F$64*$K18</f>
        <v>3.6831199963868331</v>
      </c>
      <c r="H178" s="92">
        <f>BY_Demands_Drivers!$G$64*$K18</f>
        <v>1.1120133557503316</v>
      </c>
    </row>
    <row r="179" spans="3:8">
      <c r="C179" s="112" t="str">
        <f t="shared" si="6"/>
        <v>Demand</v>
      </c>
      <c r="D179">
        <f>$J$19</f>
        <v>2026</v>
      </c>
      <c r="E179" t="s">
        <v>3</v>
      </c>
      <c r="F179" t="str">
        <f t="shared" si="7"/>
        <v>IMDEM</v>
      </c>
      <c r="G179" s="92">
        <f>BY_Demands_Drivers!$F$64*$K19</f>
        <v>3.7468847153543789</v>
      </c>
      <c r="H179" s="92">
        <f>BY_Demands_Drivers!$G$64*$K19</f>
        <v>1.131265299533629</v>
      </c>
    </row>
    <row r="180" spans="3:8">
      <c r="C180" s="112" t="str">
        <f t="shared" si="6"/>
        <v>Demand</v>
      </c>
      <c r="D180">
        <f>$J$20</f>
        <v>2027</v>
      </c>
      <c r="E180" t="s">
        <v>3</v>
      </c>
      <c r="F180" t="str">
        <f t="shared" si="7"/>
        <v>IMDEM</v>
      </c>
      <c r="G180" s="92">
        <f>BY_Demands_Drivers!$F$64*$K20</f>
        <v>3.8106494343219253</v>
      </c>
      <c r="H180" s="92">
        <f>BY_Demands_Drivers!$G$64*$K20</f>
        <v>1.1505172433169262</v>
      </c>
    </row>
    <row r="181" spans="3:8">
      <c r="C181" s="112" t="str">
        <f t="shared" si="6"/>
        <v>Demand</v>
      </c>
      <c r="D181">
        <f>$J$21</f>
        <v>2028</v>
      </c>
      <c r="E181" t="s">
        <v>3</v>
      </c>
      <c r="F181" t="str">
        <f t="shared" si="7"/>
        <v>IMDEM</v>
      </c>
      <c r="G181" s="92">
        <f>BY_Demands_Drivers!$F$64*$K21</f>
        <v>3.874414153289472</v>
      </c>
      <c r="H181" s="92">
        <f>BY_Demands_Drivers!$G$64*$K21</f>
        <v>1.1697691871002238</v>
      </c>
    </row>
    <row r="182" spans="3:8">
      <c r="C182" s="112" t="str">
        <f t="shared" si="6"/>
        <v>Demand</v>
      </c>
      <c r="D182">
        <f>$J$22</f>
        <v>2029</v>
      </c>
      <c r="E182" t="s">
        <v>3</v>
      </c>
      <c r="F182" t="str">
        <f t="shared" si="7"/>
        <v>IMDEM</v>
      </c>
      <c r="G182" s="92">
        <f>BY_Demands_Drivers!$F$64*$K22</f>
        <v>3.9381788722570179</v>
      </c>
      <c r="H182" s="92">
        <f>BY_Demands_Drivers!$G$64*$K22</f>
        <v>1.1890211308835212</v>
      </c>
    </row>
    <row r="183" spans="3:8">
      <c r="C183" s="112" t="str">
        <f t="shared" si="6"/>
        <v>Demand</v>
      </c>
      <c r="D183">
        <f>$J$23</f>
        <v>2030</v>
      </c>
      <c r="E183" t="s">
        <v>3</v>
      </c>
      <c r="F183" t="str">
        <f t="shared" si="7"/>
        <v>IMDEM</v>
      </c>
      <c r="G183" s="92">
        <f>BY_Demands_Drivers!$F$64*$K23</f>
        <v>4.0019435912245624</v>
      </c>
      <c r="H183" s="92">
        <f>BY_Demands_Drivers!$G$64*$K23</f>
        <v>1.208273074666818</v>
      </c>
    </row>
    <row r="184" spans="3:8">
      <c r="C184" s="112" t="str">
        <f t="shared" si="6"/>
        <v>Demand</v>
      </c>
      <c r="D184">
        <f>$J$24</f>
        <v>2031</v>
      </c>
      <c r="E184" t="s">
        <v>3</v>
      </c>
      <c r="F184" t="str">
        <f t="shared" si="7"/>
        <v>IMDEM</v>
      </c>
      <c r="G184" s="92">
        <f>BY_Demands_Drivers!$F$64*$K24</f>
        <v>4.0723908807259566</v>
      </c>
      <c r="H184" s="92">
        <f>BY_Demands_Drivers!$G$64*$K24</f>
        <v>1.2295426306081969</v>
      </c>
    </row>
    <row r="185" spans="3:8">
      <c r="C185" s="112" t="str">
        <f t="shared" si="6"/>
        <v>Demand</v>
      </c>
      <c r="D185">
        <f>$J$25</f>
        <v>2032</v>
      </c>
      <c r="E185" t="s">
        <v>3</v>
      </c>
      <c r="F185" t="str">
        <f t="shared" si="7"/>
        <v>IMDEM</v>
      </c>
      <c r="G185" s="92">
        <f>BY_Demands_Drivers!$F$64*$K25</f>
        <v>4.1428381702273516</v>
      </c>
      <c r="H185" s="92">
        <f>BY_Demands_Drivers!$G$64*$K25</f>
        <v>1.2508121865495756</v>
      </c>
    </row>
    <row r="186" spans="3:8">
      <c r="C186" s="112" t="str">
        <f t="shared" si="6"/>
        <v>Demand</v>
      </c>
      <c r="D186">
        <f>$J$26</f>
        <v>2033</v>
      </c>
      <c r="E186" t="s">
        <v>3</v>
      </c>
      <c r="F186" t="str">
        <f t="shared" si="7"/>
        <v>IMDEM</v>
      </c>
      <c r="G186" s="92">
        <f>BY_Demands_Drivers!$F$64*$K26</f>
        <v>4.2132854597287457</v>
      </c>
      <c r="H186" s="92">
        <f>BY_Demands_Drivers!$G$64*$K26</f>
        <v>1.2720817424909545</v>
      </c>
    </row>
    <row r="187" spans="3:8">
      <c r="C187" s="112" t="str">
        <f t="shared" si="6"/>
        <v>Demand</v>
      </c>
      <c r="D187">
        <f>$J$27</f>
        <v>2034</v>
      </c>
      <c r="E187" t="s">
        <v>3</v>
      </c>
      <c r="F187" t="str">
        <f t="shared" si="7"/>
        <v>IMDEM</v>
      </c>
      <c r="G187" s="92">
        <f>BY_Demands_Drivers!$F$64*$K27</f>
        <v>4.2837327492301398</v>
      </c>
      <c r="H187" s="92">
        <f>BY_Demands_Drivers!$G$64*$K27</f>
        <v>1.2933512984323334</v>
      </c>
    </row>
    <row r="188" spans="3:8">
      <c r="C188" s="112" t="str">
        <f t="shared" si="6"/>
        <v>Demand</v>
      </c>
      <c r="D188">
        <f>$J$28</f>
        <v>2035</v>
      </c>
      <c r="E188" t="s">
        <v>3</v>
      </c>
      <c r="F188" t="str">
        <f t="shared" si="7"/>
        <v>IMDEM</v>
      </c>
      <c r="G188" s="92">
        <f>BY_Demands_Drivers!$F$64*$K28</f>
        <v>4.3541800387315357</v>
      </c>
      <c r="H188" s="92">
        <f>BY_Demands_Drivers!$G$64*$K28</f>
        <v>1.3146208543737126</v>
      </c>
    </row>
    <row r="189" spans="3:8">
      <c r="C189" s="112" t="str">
        <f t="shared" si="6"/>
        <v>Demand</v>
      </c>
      <c r="D189">
        <f>$J$29</f>
        <v>2036</v>
      </c>
      <c r="E189" t="s">
        <v>3</v>
      </c>
      <c r="F189" t="str">
        <f t="shared" si="7"/>
        <v>IMDEM</v>
      </c>
      <c r="G189" s="92">
        <f>BY_Demands_Drivers!$F$64*$K29</f>
        <v>4.412515791206828</v>
      </c>
      <c r="H189" s="92">
        <f>BY_Demands_Drivers!$G$64*$K29</f>
        <v>1.3322336760938598</v>
      </c>
    </row>
    <row r="190" spans="3:8">
      <c r="C190" s="112" t="str">
        <f t="shared" si="6"/>
        <v>Demand</v>
      </c>
      <c r="D190">
        <f>$J$30</f>
        <v>2037</v>
      </c>
      <c r="E190" t="s">
        <v>3</v>
      </c>
      <c r="F190" t="str">
        <f t="shared" si="7"/>
        <v>IMDEM</v>
      </c>
      <c r="G190" s="92">
        <f>BY_Demands_Drivers!$F$64*$K30</f>
        <v>4.4708515436821221</v>
      </c>
      <c r="H190" s="92">
        <f>BY_Demands_Drivers!$G$64*$K30</f>
        <v>1.3498464978140075</v>
      </c>
    </row>
    <row r="191" spans="3:8">
      <c r="C191" s="112" t="str">
        <f t="shared" si="6"/>
        <v>Demand</v>
      </c>
      <c r="D191">
        <f>$J$31</f>
        <v>2038</v>
      </c>
      <c r="E191" t="s">
        <v>3</v>
      </c>
      <c r="F191" t="str">
        <f t="shared" si="7"/>
        <v>IMDEM</v>
      </c>
      <c r="G191" s="92">
        <f>BY_Demands_Drivers!$F$64*$K31</f>
        <v>4.5291872961574144</v>
      </c>
      <c r="H191" s="92">
        <f>BY_Demands_Drivers!$G$64*$K31</f>
        <v>1.3674593195341549</v>
      </c>
    </row>
    <row r="192" spans="3:8">
      <c r="C192" s="112" t="str">
        <f t="shared" si="6"/>
        <v>Demand</v>
      </c>
      <c r="D192">
        <f>$J$32</f>
        <v>2039</v>
      </c>
      <c r="E192" t="s">
        <v>3</v>
      </c>
      <c r="F192" t="str">
        <f t="shared" si="7"/>
        <v>IMDEM</v>
      </c>
      <c r="G192" s="92">
        <f>BY_Demands_Drivers!$F$64*$K32</f>
        <v>4.5875230486327085</v>
      </c>
      <c r="H192" s="92">
        <f>BY_Demands_Drivers!$G$64*$K32</f>
        <v>1.3850721412543023</v>
      </c>
    </row>
    <row r="193" spans="3:8">
      <c r="C193" s="112" t="str">
        <f t="shared" si="6"/>
        <v>Demand</v>
      </c>
      <c r="D193">
        <f>$J$33</f>
        <v>2040</v>
      </c>
      <c r="E193" t="s">
        <v>3</v>
      </c>
      <c r="F193" t="str">
        <f t="shared" si="7"/>
        <v>IMDEM</v>
      </c>
      <c r="G193" s="92">
        <f>BY_Demands_Drivers!$F$64*$K33</f>
        <v>4.6458588011080009</v>
      </c>
      <c r="H193" s="92">
        <f>BY_Demands_Drivers!$G$64*$K33</f>
        <v>1.4026849629744498</v>
      </c>
    </row>
    <row r="194" spans="3:8">
      <c r="C194" s="112" t="str">
        <f t="shared" si="6"/>
        <v>Demand</v>
      </c>
      <c r="D194">
        <f>$J$34</f>
        <v>2041</v>
      </c>
      <c r="E194" t="s">
        <v>3</v>
      </c>
      <c r="F194" t="str">
        <f t="shared" si="7"/>
        <v>IMDEM</v>
      </c>
      <c r="G194" s="92">
        <f>BY_Demands_Drivers!$F$64*$K34</f>
        <v>4.702258095008701</v>
      </c>
      <c r="H194" s="92">
        <f>BY_Demands_Drivers!$G$64*$K34</f>
        <v>1.4197131260899583</v>
      </c>
    </row>
    <row r="195" spans="3:8">
      <c r="C195" s="112" t="str">
        <f t="shared" si="6"/>
        <v>Demand</v>
      </c>
      <c r="D195">
        <f>$J$35</f>
        <v>2042</v>
      </c>
      <c r="E195" t="s">
        <v>3</v>
      </c>
      <c r="F195" t="str">
        <f t="shared" si="7"/>
        <v>IMDEM</v>
      </c>
      <c r="G195" s="92">
        <f>BY_Demands_Drivers!$F$64*$K35</f>
        <v>4.7586573889093993</v>
      </c>
      <c r="H195" s="92">
        <f>BY_Demands_Drivers!$G$64*$K35</f>
        <v>1.4367412892054665</v>
      </c>
    </row>
    <row r="196" spans="3:8">
      <c r="C196" s="112" t="str">
        <f t="shared" ref="C196:C259" si="8">IF(SUM(G196:H196)&gt;0,"Demand","\I:")</f>
        <v>Demand</v>
      </c>
      <c r="D196">
        <f>$J$36</f>
        <v>2043</v>
      </c>
      <c r="E196" t="s">
        <v>3</v>
      </c>
      <c r="F196" t="str">
        <f t="shared" si="7"/>
        <v>IMDEM</v>
      </c>
      <c r="G196" s="92">
        <f>BY_Demands_Drivers!$F$64*$K36</f>
        <v>4.8150566828100976</v>
      </c>
      <c r="H196" s="92">
        <f>BY_Demands_Drivers!$G$64*$K36</f>
        <v>1.4537694523209748</v>
      </c>
    </row>
    <row r="197" spans="3:8">
      <c r="C197" s="112" t="str">
        <f t="shared" si="8"/>
        <v>Demand</v>
      </c>
      <c r="D197">
        <f>$J$37</f>
        <v>2044</v>
      </c>
      <c r="E197" t="s">
        <v>3</v>
      </c>
      <c r="F197" t="str">
        <f t="shared" si="7"/>
        <v>IMDEM</v>
      </c>
      <c r="G197" s="92">
        <f>BY_Demands_Drivers!$F$64*$K37</f>
        <v>4.8714559767107968</v>
      </c>
      <c r="H197" s="92">
        <f>BY_Demands_Drivers!$G$64*$K37</f>
        <v>1.470797615436483</v>
      </c>
    </row>
    <row r="198" spans="3:8">
      <c r="C198" s="112" t="str">
        <f t="shared" si="8"/>
        <v>Demand</v>
      </c>
      <c r="D198">
        <f>$J$38</f>
        <v>2045</v>
      </c>
      <c r="E198" t="s">
        <v>3</v>
      </c>
      <c r="F198" t="str">
        <f t="shared" si="7"/>
        <v>IMDEM</v>
      </c>
      <c r="G198" s="92">
        <f>BY_Demands_Drivers!$F$64*$K38</f>
        <v>4.9278552706114942</v>
      </c>
      <c r="H198" s="92">
        <f>BY_Demands_Drivers!$G$64*$K38</f>
        <v>1.4878257785519911</v>
      </c>
    </row>
    <row r="199" spans="3:8">
      <c r="C199" s="112" t="str">
        <f t="shared" si="8"/>
        <v>Demand</v>
      </c>
      <c r="D199">
        <f>$J$39</f>
        <v>2046</v>
      </c>
      <c r="E199" t="s">
        <v>3</v>
      </c>
      <c r="F199" t="str">
        <f t="shared" si="7"/>
        <v>IMDEM</v>
      </c>
      <c r="G199" s="92">
        <f>BY_Demands_Drivers!$F$64*$K39</f>
        <v>4.9823629318277227</v>
      </c>
      <c r="H199" s="92">
        <f>BY_Demands_Drivers!$G$64*$K39</f>
        <v>1.5042828169657874</v>
      </c>
    </row>
    <row r="200" spans="3:8">
      <c r="C200" s="112" t="str">
        <f t="shared" si="8"/>
        <v>Demand</v>
      </c>
      <c r="D200">
        <f>$J$40</f>
        <v>2047</v>
      </c>
      <c r="E200" t="s">
        <v>3</v>
      </c>
      <c r="F200" t="str">
        <f t="shared" si="7"/>
        <v>IMDEM</v>
      </c>
      <c r="G200" s="92">
        <f>BY_Demands_Drivers!$F$64*$K40</f>
        <v>5.0368705930439504</v>
      </c>
      <c r="H200" s="92">
        <f>BY_Demands_Drivers!$G$64*$K40</f>
        <v>1.5207398553795839</v>
      </c>
    </row>
    <row r="201" spans="3:8">
      <c r="C201" s="112" t="str">
        <f t="shared" si="8"/>
        <v>Demand</v>
      </c>
      <c r="D201">
        <f>$J$41</f>
        <v>2048</v>
      </c>
      <c r="E201" t="s">
        <v>3</v>
      </c>
      <c r="F201" t="str">
        <f t="shared" si="7"/>
        <v>IMDEM</v>
      </c>
      <c r="G201" s="92">
        <f>BY_Demands_Drivers!$F$64*$K41</f>
        <v>5.091378254260178</v>
      </c>
      <c r="H201" s="92">
        <f>BY_Demands_Drivers!$G$64*$K41</f>
        <v>1.5371968937933802</v>
      </c>
    </row>
    <row r="202" spans="3:8">
      <c r="C202" s="112" t="str">
        <f t="shared" si="8"/>
        <v>Demand</v>
      </c>
      <c r="D202">
        <f>$J$42</f>
        <v>2049</v>
      </c>
      <c r="E202" t="s">
        <v>3</v>
      </c>
      <c r="F202" t="str">
        <f t="shared" si="7"/>
        <v>IMDEM</v>
      </c>
      <c r="G202" s="92">
        <f>BY_Demands_Drivers!$F$64*$K42</f>
        <v>5.1458859154764065</v>
      </c>
      <c r="H202" s="92">
        <f>BY_Demands_Drivers!$G$64*$K42</f>
        <v>1.5536539322071767</v>
      </c>
    </row>
    <row r="203" spans="3:8">
      <c r="C203" s="112" t="str">
        <f t="shared" si="8"/>
        <v>Demand</v>
      </c>
      <c r="D203" s="16">
        <f>$J$43</f>
        <v>2050</v>
      </c>
      <c r="E203" s="16" t="s">
        <v>3</v>
      </c>
      <c r="F203" s="16" t="str">
        <f t="shared" si="7"/>
        <v>IMDEM</v>
      </c>
      <c r="G203" s="92">
        <f>BY_Demands_Drivers!$F$64*$K43</f>
        <v>5.2003935766926359</v>
      </c>
      <c r="H203" s="92">
        <f>BY_Demands_Drivers!$G$64*$K43</f>
        <v>1.5701109706209735</v>
      </c>
    </row>
    <row r="204" spans="3:8">
      <c r="C204" s="112" t="str">
        <f t="shared" si="8"/>
        <v>\I:</v>
      </c>
      <c r="D204">
        <f>$J$4</f>
        <v>2011</v>
      </c>
      <c r="E204" t="s">
        <v>3</v>
      </c>
      <c r="F204" t="str">
        <f>BY_Demands_Drivers!$H$65</f>
        <v>IMDTF</v>
      </c>
      <c r="G204" s="92">
        <f>BY_Demands_Drivers!$F$65*$K4</f>
        <v>0</v>
      </c>
      <c r="H204" s="92">
        <f>BY_Demands_Drivers!$G$65*$K4</f>
        <v>0</v>
      </c>
    </row>
    <row r="205" spans="3:8">
      <c r="C205" s="112" t="str">
        <f t="shared" si="8"/>
        <v>\I:</v>
      </c>
      <c r="D205">
        <f>$J$5</f>
        <v>2012</v>
      </c>
      <c r="E205" t="s">
        <v>3</v>
      </c>
      <c r="F205" t="str">
        <f>$F$204</f>
        <v>IMDTF</v>
      </c>
      <c r="G205" s="92">
        <f>BY_Demands_Drivers!$F$65*$K5</f>
        <v>0</v>
      </c>
      <c r="H205" s="92">
        <f>BY_Demands_Drivers!$G$65*$K5</f>
        <v>0</v>
      </c>
    </row>
    <row r="206" spans="3:8">
      <c r="C206" s="112" t="str">
        <f t="shared" si="8"/>
        <v>\I:</v>
      </c>
      <c r="D206">
        <f>$J$6</f>
        <v>2013</v>
      </c>
      <c r="E206" t="s">
        <v>3</v>
      </c>
      <c r="F206" t="str">
        <f t="shared" ref="F206:F243" si="9">$F$204</f>
        <v>IMDTF</v>
      </c>
      <c r="G206" s="92">
        <f>BY_Demands_Drivers!$F$65*$K6</f>
        <v>0</v>
      </c>
      <c r="H206" s="92">
        <f>BY_Demands_Drivers!$G$65*$K6</f>
        <v>0</v>
      </c>
    </row>
    <row r="207" spans="3:8">
      <c r="C207" s="112" t="str">
        <f t="shared" si="8"/>
        <v>\I:</v>
      </c>
      <c r="D207">
        <f>$J$7</f>
        <v>2014</v>
      </c>
      <c r="E207" t="s">
        <v>3</v>
      </c>
      <c r="F207" t="str">
        <f t="shared" si="9"/>
        <v>IMDTF</v>
      </c>
      <c r="G207" s="92">
        <f>BY_Demands_Drivers!$F$65*$K7</f>
        <v>0</v>
      </c>
      <c r="H207" s="92">
        <f>BY_Demands_Drivers!$G$65*$K7</f>
        <v>0</v>
      </c>
    </row>
    <row r="208" spans="3:8">
      <c r="C208" s="112" t="str">
        <f t="shared" si="8"/>
        <v>\I:</v>
      </c>
      <c r="D208">
        <f>$J$8</f>
        <v>2015</v>
      </c>
      <c r="E208" t="s">
        <v>3</v>
      </c>
      <c r="F208" t="str">
        <f t="shared" si="9"/>
        <v>IMDTF</v>
      </c>
      <c r="G208" s="92">
        <f>BY_Demands_Drivers!$F$65*$K8</f>
        <v>0</v>
      </c>
      <c r="H208" s="92">
        <f>BY_Demands_Drivers!$G$65*$K8</f>
        <v>0</v>
      </c>
    </row>
    <row r="209" spans="3:8">
      <c r="C209" s="112" t="str">
        <f t="shared" si="8"/>
        <v>\I:</v>
      </c>
      <c r="D209">
        <f>$J$9</f>
        <v>2016</v>
      </c>
      <c r="E209" t="s">
        <v>3</v>
      </c>
      <c r="F209" t="str">
        <f t="shared" si="9"/>
        <v>IMDTF</v>
      </c>
      <c r="G209" s="92">
        <f>BY_Demands_Drivers!$F$65*$K9</f>
        <v>0</v>
      </c>
      <c r="H209" s="92">
        <f>BY_Demands_Drivers!$G$65*$K9</f>
        <v>0</v>
      </c>
    </row>
    <row r="210" spans="3:8">
      <c r="C210" s="112" t="str">
        <f t="shared" si="8"/>
        <v>\I:</v>
      </c>
      <c r="D210">
        <f>$J$10</f>
        <v>2017</v>
      </c>
      <c r="E210" t="s">
        <v>3</v>
      </c>
      <c r="F210" t="str">
        <f t="shared" si="9"/>
        <v>IMDTF</v>
      </c>
      <c r="G210" s="92">
        <f>BY_Demands_Drivers!$F$65*$K10</f>
        <v>0</v>
      </c>
      <c r="H210" s="92">
        <f>BY_Demands_Drivers!$G$65*$K10</f>
        <v>0</v>
      </c>
    </row>
    <row r="211" spans="3:8">
      <c r="C211" s="112" t="str">
        <f t="shared" si="8"/>
        <v>\I:</v>
      </c>
      <c r="D211">
        <f>$J$11</f>
        <v>2018</v>
      </c>
      <c r="E211" t="s">
        <v>3</v>
      </c>
      <c r="F211" t="str">
        <f t="shared" si="9"/>
        <v>IMDTF</v>
      </c>
      <c r="G211" s="92">
        <f>BY_Demands_Drivers!$F$65*$K11</f>
        <v>0</v>
      </c>
      <c r="H211" s="92">
        <f>BY_Demands_Drivers!$G$65*$K11</f>
        <v>0</v>
      </c>
    </row>
    <row r="212" spans="3:8">
      <c r="C212" s="112" t="str">
        <f t="shared" si="8"/>
        <v>\I:</v>
      </c>
      <c r="D212">
        <f>$J$12</f>
        <v>2019</v>
      </c>
      <c r="E212" t="s">
        <v>3</v>
      </c>
      <c r="F212" t="str">
        <f t="shared" si="9"/>
        <v>IMDTF</v>
      </c>
      <c r="G212" s="92">
        <f>BY_Demands_Drivers!$F$65*$K12</f>
        <v>0</v>
      </c>
      <c r="H212" s="92">
        <f>BY_Demands_Drivers!$G$65*$K12</f>
        <v>0</v>
      </c>
    </row>
    <row r="213" spans="3:8">
      <c r="C213" s="112" t="str">
        <f t="shared" si="8"/>
        <v>\I:</v>
      </c>
      <c r="D213">
        <f>$J$13</f>
        <v>2020</v>
      </c>
      <c r="E213" t="s">
        <v>3</v>
      </c>
      <c r="F213" t="str">
        <f t="shared" si="9"/>
        <v>IMDTF</v>
      </c>
      <c r="G213" s="92">
        <f>BY_Demands_Drivers!$F$65*$K13</f>
        <v>0</v>
      </c>
      <c r="H213" s="92">
        <f>BY_Demands_Drivers!$G$65*$K13</f>
        <v>0</v>
      </c>
    </row>
    <row r="214" spans="3:8">
      <c r="C214" s="112" t="str">
        <f t="shared" si="8"/>
        <v>\I:</v>
      </c>
      <c r="D214">
        <f>$J$14</f>
        <v>2021</v>
      </c>
      <c r="E214" t="s">
        <v>3</v>
      </c>
      <c r="F214" t="str">
        <f t="shared" si="9"/>
        <v>IMDTF</v>
      </c>
      <c r="G214" s="92">
        <f>BY_Demands_Drivers!$F$65*$K14</f>
        <v>0</v>
      </c>
      <c r="H214" s="92">
        <f>BY_Demands_Drivers!$G$65*$K14</f>
        <v>0</v>
      </c>
    </row>
    <row r="215" spans="3:8">
      <c r="C215" s="112" t="str">
        <f t="shared" si="8"/>
        <v>\I:</v>
      </c>
      <c r="D215">
        <f>$J$15</f>
        <v>2022</v>
      </c>
      <c r="E215" t="s">
        <v>3</v>
      </c>
      <c r="F215" t="str">
        <f t="shared" si="9"/>
        <v>IMDTF</v>
      </c>
      <c r="G215" s="92">
        <f>BY_Demands_Drivers!$F$65*$K15</f>
        <v>0</v>
      </c>
      <c r="H215" s="92">
        <f>BY_Demands_Drivers!$G$65*$K15</f>
        <v>0</v>
      </c>
    </row>
    <row r="216" spans="3:8">
      <c r="C216" s="112" t="str">
        <f t="shared" si="8"/>
        <v>\I:</v>
      </c>
      <c r="D216">
        <f>$J$16</f>
        <v>2023</v>
      </c>
      <c r="E216" t="s">
        <v>3</v>
      </c>
      <c r="F216" t="str">
        <f t="shared" si="9"/>
        <v>IMDTF</v>
      </c>
      <c r="G216" s="92">
        <f>BY_Demands_Drivers!$F$65*$K16</f>
        <v>0</v>
      </c>
      <c r="H216" s="92">
        <f>BY_Demands_Drivers!$G$65*$K16</f>
        <v>0</v>
      </c>
    </row>
    <row r="217" spans="3:8">
      <c r="C217" s="112" t="str">
        <f t="shared" si="8"/>
        <v>\I:</v>
      </c>
      <c r="D217">
        <f>$J$17</f>
        <v>2024</v>
      </c>
      <c r="E217" t="s">
        <v>3</v>
      </c>
      <c r="F217" t="str">
        <f t="shared" si="9"/>
        <v>IMDTF</v>
      </c>
      <c r="G217" s="92">
        <f>BY_Demands_Drivers!$F$65*$K17</f>
        <v>0</v>
      </c>
      <c r="H217" s="92">
        <f>BY_Demands_Drivers!$G$65*$K17</f>
        <v>0</v>
      </c>
    </row>
    <row r="218" spans="3:8">
      <c r="C218" s="112" t="str">
        <f t="shared" si="8"/>
        <v>\I:</v>
      </c>
      <c r="D218">
        <f>$J$18</f>
        <v>2025</v>
      </c>
      <c r="E218" t="s">
        <v>3</v>
      </c>
      <c r="F218" t="str">
        <f t="shared" si="9"/>
        <v>IMDTF</v>
      </c>
      <c r="G218" s="92">
        <f>BY_Demands_Drivers!$F$65*$K18</f>
        <v>0</v>
      </c>
      <c r="H218" s="92">
        <f>BY_Demands_Drivers!$G$65*$K18</f>
        <v>0</v>
      </c>
    </row>
    <row r="219" spans="3:8">
      <c r="C219" s="112" t="str">
        <f t="shared" si="8"/>
        <v>\I:</v>
      </c>
      <c r="D219">
        <f>$J$19</f>
        <v>2026</v>
      </c>
      <c r="E219" t="s">
        <v>3</v>
      </c>
      <c r="F219" t="str">
        <f t="shared" si="9"/>
        <v>IMDTF</v>
      </c>
      <c r="G219" s="92">
        <f>BY_Demands_Drivers!$F$65*$K19</f>
        <v>0</v>
      </c>
      <c r="H219" s="92">
        <f>BY_Demands_Drivers!$G$65*$K19</f>
        <v>0</v>
      </c>
    </row>
    <row r="220" spans="3:8">
      <c r="C220" s="112" t="str">
        <f t="shared" si="8"/>
        <v>\I:</v>
      </c>
      <c r="D220">
        <f>$J$20</f>
        <v>2027</v>
      </c>
      <c r="E220" t="s">
        <v>3</v>
      </c>
      <c r="F220" t="str">
        <f t="shared" si="9"/>
        <v>IMDTF</v>
      </c>
      <c r="G220" s="92">
        <f>BY_Demands_Drivers!$F$65*$K20</f>
        <v>0</v>
      </c>
      <c r="H220" s="92">
        <f>BY_Demands_Drivers!$G$65*$K20</f>
        <v>0</v>
      </c>
    </row>
    <row r="221" spans="3:8">
      <c r="C221" s="112" t="str">
        <f t="shared" si="8"/>
        <v>\I:</v>
      </c>
      <c r="D221">
        <f>$J$21</f>
        <v>2028</v>
      </c>
      <c r="E221" t="s">
        <v>3</v>
      </c>
      <c r="F221" t="str">
        <f t="shared" si="9"/>
        <v>IMDTF</v>
      </c>
      <c r="G221" s="92">
        <f>BY_Demands_Drivers!$F$65*$K21</f>
        <v>0</v>
      </c>
      <c r="H221" s="92">
        <f>BY_Demands_Drivers!$G$65*$K21</f>
        <v>0</v>
      </c>
    </row>
    <row r="222" spans="3:8">
      <c r="C222" s="112" t="str">
        <f t="shared" si="8"/>
        <v>\I:</v>
      </c>
      <c r="D222">
        <f>$J$22</f>
        <v>2029</v>
      </c>
      <c r="E222" t="s">
        <v>3</v>
      </c>
      <c r="F222" t="str">
        <f t="shared" si="9"/>
        <v>IMDTF</v>
      </c>
      <c r="G222" s="92">
        <f>BY_Demands_Drivers!$F$65*$K22</f>
        <v>0</v>
      </c>
      <c r="H222" s="92">
        <f>BY_Demands_Drivers!$G$65*$K22</f>
        <v>0</v>
      </c>
    </row>
    <row r="223" spans="3:8">
      <c r="C223" s="112" t="str">
        <f t="shared" si="8"/>
        <v>\I:</v>
      </c>
      <c r="D223">
        <f>$J$23</f>
        <v>2030</v>
      </c>
      <c r="E223" t="s">
        <v>3</v>
      </c>
      <c r="F223" t="str">
        <f t="shared" si="9"/>
        <v>IMDTF</v>
      </c>
      <c r="G223" s="92">
        <f>BY_Demands_Drivers!$F$65*$K23</f>
        <v>0</v>
      </c>
      <c r="H223" s="92">
        <f>BY_Demands_Drivers!$G$65*$K23</f>
        <v>0</v>
      </c>
    </row>
    <row r="224" spans="3:8">
      <c r="C224" s="112" t="str">
        <f t="shared" si="8"/>
        <v>\I:</v>
      </c>
      <c r="D224">
        <f>$J$24</f>
        <v>2031</v>
      </c>
      <c r="E224" t="s">
        <v>3</v>
      </c>
      <c r="F224" t="str">
        <f t="shared" si="9"/>
        <v>IMDTF</v>
      </c>
      <c r="G224" s="92">
        <f>BY_Demands_Drivers!$F$65*$K24</f>
        <v>0</v>
      </c>
      <c r="H224" s="92">
        <f>BY_Demands_Drivers!$G$65*$K24</f>
        <v>0</v>
      </c>
    </row>
    <row r="225" spans="3:8">
      <c r="C225" s="112" t="str">
        <f t="shared" si="8"/>
        <v>\I:</v>
      </c>
      <c r="D225">
        <f>$J$25</f>
        <v>2032</v>
      </c>
      <c r="E225" t="s">
        <v>3</v>
      </c>
      <c r="F225" t="str">
        <f t="shared" si="9"/>
        <v>IMDTF</v>
      </c>
      <c r="G225" s="92">
        <f>BY_Demands_Drivers!$F$65*$K25</f>
        <v>0</v>
      </c>
      <c r="H225" s="92">
        <f>BY_Demands_Drivers!$G$65*$K25</f>
        <v>0</v>
      </c>
    </row>
    <row r="226" spans="3:8">
      <c r="C226" s="112" t="str">
        <f t="shared" si="8"/>
        <v>\I:</v>
      </c>
      <c r="D226">
        <f>$J$26</f>
        <v>2033</v>
      </c>
      <c r="E226" t="s">
        <v>3</v>
      </c>
      <c r="F226" t="str">
        <f t="shared" si="9"/>
        <v>IMDTF</v>
      </c>
      <c r="G226" s="92">
        <f>BY_Demands_Drivers!$F$65*$K26</f>
        <v>0</v>
      </c>
      <c r="H226" s="92">
        <f>BY_Demands_Drivers!$G$65*$K26</f>
        <v>0</v>
      </c>
    </row>
    <row r="227" spans="3:8">
      <c r="C227" s="112" t="str">
        <f t="shared" si="8"/>
        <v>\I:</v>
      </c>
      <c r="D227">
        <f>$J$27</f>
        <v>2034</v>
      </c>
      <c r="E227" t="s">
        <v>3</v>
      </c>
      <c r="F227" t="str">
        <f t="shared" si="9"/>
        <v>IMDTF</v>
      </c>
      <c r="G227" s="92">
        <f>BY_Demands_Drivers!$F$65*$K27</f>
        <v>0</v>
      </c>
      <c r="H227" s="92">
        <f>BY_Demands_Drivers!$G$65*$K27</f>
        <v>0</v>
      </c>
    </row>
    <row r="228" spans="3:8">
      <c r="C228" s="112" t="str">
        <f t="shared" si="8"/>
        <v>\I:</v>
      </c>
      <c r="D228">
        <f>$J$28</f>
        <v>2035</v>
      </c>
      <c r="E228" t="s">
        <v>3</v>
      </c>
      <c r="F228" t="str">
        <f t="shared" si="9"/>
        <v>IMDTF</v>
      </c>
      <c r="G228" s="92">
        <f>BY_Demands_Drivers!$F$65*$K28</f>
        <v>0</v>
      </c>
      <c r="H228" s="92">
        <f>BY_Demands_Drivers!$G$65*$K28</f>
        <v>0</v>
      </c>
    </row>
    <row r="229" spans="3:8">
      <c r="C229" s="112" t="str">
        <f t="shared" si="8"/>
        <v>\I:</v>
      </c>
      <c r="D229">
        <f>$J$29</f>
        <v>2036</v>
      </c>
      <c r="E229" t="s">
        <v>3</v>
      </c>
      <c r="F229" t="str">
        <f t="shared" si="9"/>
        <v>IMDTF</v>
      </c>
      <c r="G229" s="92">
        <f>BY_Demands_Drivers!$F$65*$K29</f>
        <v>0</v>
      </c>
      <c r="H229" s="92">
        <f>BY_Demands_Drivers!$G$65*$K29</f>
        <v>0</v>
      </c>
    </row>
    <row r="230" spans="3:8">
      <c r="C230" s="112" t="str">
        <f t="shared" si="8"/>
        <v>\I:</v>
      </c>
      <c r="D230">
        <f>$J$30</f>
        <v>2037</v>
      </c>
      <c r="E230" t="s">
        <v>3</v>
      </c>
      <c r="F230" t="str">
        <f t="shared" si="9"/>
        <v>IMDTF</v>
      </c>
      <c r="G230" s="92">
        <f>BY_Demands_Drivers!$F$65*$K30</f>
        <v>0</v>
      </c>
      <c r="H230" s="92">
        <f>BY_Demands_Drivers!$G$65*$K30</f>
        <v>0</v>
      </c>
    </row>
    <row r="231" spans="3:8">
      <c r="C231" s="112" t="str">
        <f t="shared" si="8"/>
        <v>\I:</v>
      </c>
      <c r="D231">
        <f>$J$31</f>
        <v>2038</v>
      </c>
      <c r="E231" t="s">
        <v>3</v>
      </c>
      <c r="F231" t="str">
        <f t="shared" si="9"/>
        <v>IMDTF</v>
      </c>
      <c r="G231" s="92">
        <f>BY_Demands_Drivers!$F$65*$K31</f>
        <v>0</v>
      </c>
      <c r="H231" s="92">
        <f>BY_Demands_Drivers!$G$65*$K31</f>
        <v>0</v>
      </c>
    </row>
    <row r="232" spans="3:8">
      <c r="C232" s="112" t="str">
        <f t="shared" si="8"/>
        <v>\I:</v>
      </c>
      <c r="D232">
        <f>$J$32</f>
        <v>2039</v>
      </c>
      <c r="E232" t="s">
        <v>3</v>
      </c>
      <c r="F232" t="str">
        <f t="shared" si="9"/>
        <v>IMDTF</v>
      </c>
      <c r="G232" s="92">
        <f>BY_Demands_Drivers!$F$65*$K32</f>
        <v>0</v>
      </c>
      <c r="H232" s="92">
        <f>BY_Demands_Drivers!$G$65*$K32</f>
        <v>0</v>
      </c>
    </row>
    <row r="233" spans="3:8">
      <c r="C233" s="112" t="str">
        <f t="shared" si="8"/>
        <v>\I:</v>
      </c>
      <c r="D233">
        <f>$J$33</f>
        <v>2040</v>
      </c>
      <c r="E233" t="s">
        <v>3</v>
      </c>
      <c r="F233" t="str">
        <f t="shared" si="9"/>
        <v>IMDTF</v>
      </c>
      <c r="G233" s="92">
        <f>BY_Demands_Drivers!$F$65*$K33</f>
        <v>0</v>
      </c>
      <c r="H233" s="92">
        <f>BY_Demands_Drivers!$G$65*$K33</f>
        <v>0</v>
      </c>
    </row>
    <row r="234" spans="3:8">
      <c r="C234" s="112" t="str">
        <f t="shared" si="8"/>
        <v>\I:</v>
      </c>
      <c r="D234">
        <f>$J$34</f>
        <v>2041</v>
      </c>
      <c r="E234" t="s">
        <v>3</v>
      </c>
      <c r="F234" t="str">
        <f t="shared" si="9"/>
        <v>IMDTF</v>
      </c>
      <c r="G234" s="92">
        <f>BY_Demands_Drivers!$F$65*$K34</f>
        <v>0</v>
      </c>
      <c r="H234" s="92">
        <f>BY_Demands_Drivers!$G$65*$K34</f>
        <v>0</v>
      </c>
    </row>
    <row r="235" spans="3:8">
      <c r="C235" s="112" t="str">
        <f t="shared" si="8"/>
        <v>\I:</v>
      </c>
      <c r="D235">
        <f>$J$35</f>
        <v>2042</v>
      </c>
      <c r="E235" t="s">
        <v>3</v>
      </c>
      <c r="F235" t="str">
        <f t="shared" si="9"/>
        <v>IMDTF</v>
      </c>
      <c r="G235" s="92">
        <f>BY_Demands_Drivers!$F$65*$K35</f>
        <v>0</v>
      </c>
      <c r="H235" s="92">
        <f>BY_Demands_Drivers!$G$65*$K35</f>
        <v>0</v>
      </c>
    </row>
    <row r="236" spans="3:8">
      <c r="C236" s="112" t="str">
        <f t="shared" si="8"/>
        <v>\I:</v>
      </c>
      <c r="D236">
        <f>$J$36</f>
        <v>2043</v>
      </c>
      <c r="E236" t="s">
        <v>3</v>
      </c>
      <c r="F236" t="str">
        <f t="shared" si="9"/>
        <v>IMDTF</v>
      </c>
      <c r="G236" s="92">
        <f>BY_Demands_Drivers!$F$65*$K36</f>
        <v>0</v>
      </c>
      <c r="H236" s="92">
        <f>BY_Demands_Drivers!$G$65*$K36</f>
        <v>0</v>
      </c>
    </row>
    <row r="237" spans="3:8">
      <c r="C237" s="112" t="str">
        <f t="shared" si="8"/>
        <v>\I:</v>
      </c>
      <c r="D237">
        <f>$J$37</f>
        <v>2044</v>
      </c>
      <c r="E237" t="s">
        <v>3</v>
      </c>
      <c r="F237" t="str">
        <f t="shared" si="9"/>
        <v>IMDTF</v>
      </c>
      <c r="G237" s="92">
        <f>BY_Demands_Drivers!$F$65*$K37</f>
        <v>0</v>
      </c>
      <c r="H237" s="92">
        <f>BY_Demands_Drivers!$G$65*$K37</f>
        <v>0</v>
      </c>
    </row>
    <row r="238" spans="3:8">
      <c r="C238" s="112" t="str">
        <f t="shared" si="8"/>
        <v>\I:</v>
      </c>
      <c r="D238">
        <f>$J$38</f>
        <v>2045</v>
      </c>
      <c r="E238" t="s">
        <v>3</v>
      </c>
      <c r="F238" t="str">
        <f t="shared" si="9"/>
        <v>IMDTF</v>
      </c>
      <c r="G238" s="92">
        <f>BY_Demands_Drivers!$F$65*$K38</f>
        <v>0</v>
      </c>
      <c r="H238" s="92">
        <f>BY_Demands_Drivers!$G$65*$K38</f>
        <v>0</v>
      </c>
    </row>
    <row r="239" spans="3:8">
      <c r="C239" s="112" t="str">
        <f t="shared" si="8"/>
        <v>\I:</v>
      </c>
      <c r="D239">
        <f>$J$39</f>
        <v>2046</v>
      </c>
      <c r="E239" t="s">
        <v>3</v>
      </c>
      <c r="F239" t="str">
        <f t="shared" si="9"/>
        <v>IMDTF</v>
      </c>
      <c r="G239" s="92">
        <f>BY_Demands_Drivers!$F$65*$K39</f>
        <v>0</v>
      </c>
      <c r="H239" s="92">
        <f>BY_Demands_Drivers!$G$65*$K39</f>
        <v>0</v>
      </c>
    </row>
    <row r="240" spans="3:8">
      <c r="C240" s="112" t="str">
        <f t="shared" si="8"/>
        <v>\I:</v>
      </c>
      <c r="D240">
        <f>$J$40</f>
        <v>2047</v>
      </c>
      <c r="E240" t="s">
        <v>3</v>
      </c>
      <c r="F240" t="str">
        <f t="shared" si="9"/>
        <v>IMDTF</v>
      </c>
      <c r="G240" s="92">
        <f>BY_Demands_Drivers!$F$65*$K40</f>
        <v>0</v>
      </c>
      <c r="H240" s="92">
        <f>BY_Demands_Drivers!$G$65*$K40</f>
        <v>0</v>
      </c>
    </row>
    <row r="241" spans="3:8">
      <c r="C241" s="112" t="str">
        <f t="shared" si="8"/>
        <v>\I:</v>
      </c>
      <c r="D241">
        <f>$J$41</f>
        <v>2048</v>
      </c>
      <c r="E241" t="s">
        <v>3</v>
      </c>
      <c r="F241" t="str">
        <f t="shared" si="9"/>
        <v>IMDTF</v>
      </c>
      <c r="G241" s="92">
        <f>BY_Demands_Drivers!$F$65*$K41</f>
        <v>0</v>
      </c>
      <c r="H241" s="92">
        <f>BY_Demands_Drivers!$G$65*$K41</f>
        <v>0</v>
      </c>
    </row>
    <row r="242" spans="3:8">
      <c r="C242" s="112" t="str">
        <f t="shared" si="8"/>
        <v>\I:</v>
      </c>
      <c r="D242">
        <f>$J$42</f>
        <v>2049</v>
      </c>
      <c r="E242" t="s">
        <v>3</v>
      </c>
      <c r="F242" t="str">
        <f t="shared" si="9"/>
        <v>IMDTF</v>
      </c>
      <c r="G242" s="92">
        <f>BY_Demands_Drivers!$F$65*$K42</f>
        <v>0</v>
      </c>
      <c r="H242" s="92">
        <f>BY_Demands_Drivers!$G$65*$K42</f>
        <v>0</v>
      </c>
    </row>
    <row r="243" spans="3:8">
      <c r="C243" s="112" t="str">
        <f t="shared" si="8"/>
        <v>\I:</v>
      </c>
      <c r="D243" s="16">
        <f>$J$43</f>
        <v>2050</v>
      </c>
      <c r="E243" s="16" t="s">
        <v>3</v>
      </c>
      <c r="F243" t="str">
        <f t="shared" si="9"/>
        <v>IMDTF</v>
      </c>
      <c r="G243" s="92">
        <f>BY_Demands_Drivers!$F$65*$K43</f>
        <v>0</v>
      </c>
      <c r="H243" s="92">
        <f>BY_Demands_Drivers!$G$65*$K43</f>
        <v>0</v>
      </c>
    </row>
    <row r="244" spans="3:8">
      <c r="C244" s="112" t="str">
        <f t="shared" si="8"/>
        <v>\I:</v>
      </c>
      <c r="D244">
        <f>$J$4</f>
        <v>2011</v>
      </c>
      <c r="E244" t="s">
        <v>3</v>
      </c>
      <c r="F244" s="18" t="str">
        <f>BY_Demands_Drivers!$H$66</f>
        <v>IMDFL</v>
      </c>
      <c r="G244" s="92">
        <f>BY_Demands_Drivers!$F$66*$K4</f>
        <v>0</v>
      </c>
      <c r="H244" s="92">
        <f>BY_Demands_Drivers!$G$66*$K4</f>
        <v>0</v>
      </c>
    </row>
    <row r="245" spans="3:8">
      <c r="C245" s="112" t="str">
        <f t="shared" si="8"/>
        <v>\I:</v>
      </c>
      <c r="D245">
        <f>$J$5</f>
        <v>2012</v>
      </c>
      <c r="E245" t="s">
        <v>3</v>
      </c>
      <c r="F245" s="17" t="str">
        <f>$F$244</f>
        <v>IMDFL</v>
      </c>
      <c r="G245" s="92">
        <f>BY_Demands_Drivers!$F$66*$K5</f>
        <v>0</v>
      </c>
      <c r="H245" s="92">
        <f>BY_Demands_Drivers!$G$66*$K5</f>
        <v>0</v>
      </c>
    </row>
    <row r="246" spans="3:8">
      <c r="C246" s="112" t="str">
        <f t="shared" si="8"/>
        <v>\I:</v>
      </c>
      <c r="D246">
        <f>$J$6</f>
        <v>2013</v>
      </c>
      <c r="E246" t="s">
        <v>3</v>
      </c>
      <c r="F246" s="17" t="str">
        <f t="shared" ref="F246:F283" si="10">$F$244</f>
        <v>IMDFL</v>
      </c>
      <c r="G246" s="92">
        <f>BY_Demands_Drivers!$F$66*$K6</f>
        <v>0</v>
      </c>
      <c r="H246" s="92">
        <f>BY_Demands_Drivers!$G$66*$K6</f>
        <v>0</v>
      </c>
    </row>
    <row r="247" spans="3:8">
      <c r="C247" s="112" t="str">
        <f t="shared" si="8"/>
        <v>\I:</v>
      </c>
      <c r="D247">
        <f>$J$7</f>
        <v>2014</v>
      </c>
      <c r="E247" t="s">
        <v>3</v>
      </c>
      <c r="F247" s="17" t="str">
        <f t="shared" si="10"/>
        <v>IMDFL</v>
      </c>
      <c r="G247" s="92">
        <f>BY_Demands_Drivers!$F$66*$K7</f>
        <v>0</v>
      </c>
      <c r="H247" s="92">
        <f>BY_Demands_Drivers!$G$66*$K7</f>
        <v>0</v>
      </c>
    </row>
    <row r="248" spans="3:8">
      <c r="C248" s="112" t="str">
        <f t="shared" si="8"/>
        <v>Demand</v>
      </c>
      <c r="D248">
        <f>$J$8</f>
        <v>2015</v>
      </c>
      <c r="E248" t="s">
        <v>3</v>
      </c>
      <c r="F248" s="17" t="str">
        <f t="shared" si="10"/>
        <v>IMDFL</v>
      </c>
      <c r="G248" s="92">
        <f>BY_Demands_Drivers!$F$66*$K8</f>
        <v>5.8254592873150872E-2</v>
      </c>
      <c r="H248" s="92">
        <f>BY_Demands_Drivers!$G$66*$K8</f>
        <v>1.7588317886001868E-2</v>
      </c>
    </row>
    <row r="249" spans="3:8">
      <c r="C249" s="112" t="str">
        <f t="shared" si="8"/>
        <v>Demand</v>
      </c>
      <c r="D249">
        <f>$J$9</f>
        <v>2016</v>
      </c>
      <c r="E249" t="s">
        <v>3</v>
      </c>
      <c r="F249" s="17" t="str">
        <f t="shared" si="10"/>
        <v>IMDFL</v>
      </c>
      <c r="G249" s="92">
        <f>BY_Demands_Drivers!$F$66*$K9</f>
        <v>6.0256091005598547E-2</v>
      </c>
      <c r="H249" s="92">
        <f>BY_Demands_Drivers!$G$66*$K9</f>
        <v>1.8192613335776674E-2</v>
      </c>
    </row>
    <row r="250" spans="3:8">
      <c r="C250" s="112" t="str">
        <f t="shared" si="8"/>
        <v>Demand</v>
      </c>
      <c r="D250">
        <f>$J$10</f>
        <v>2017</v>
      </c>
      <c r="E250" t="s">
        <v>3</v>
      </c>
      <c r="F250" s="17" t="str">
        <f t="shared" si="10"/>
        <v>IMDFL</v>
      </c>
      <c r="G250" s="92">
        <f>BY_Demands_Drivers!$F$66*$K10</f>
        <v>6.2257589138046236E-2</v>
      </c>
      <c r="H250" s="92">
        <f>BY_Demands_Drivers!$G$66*$K10</f>
        <v>1.8796908785551479E-2</v>
      </c>
    </row>
    <row r="251" spans="3:8">
      <c r="C251" s="112" t="str">
        <f t="shared" si="8"/>
        <v>Demand</v>
      </c>
      <c r="D251">
        <f>$J$11</f>
        <v>2018</v>
      </c>
      <c r="E251" t="s">
        <v>3</v>
      </c>
      <c r="F251" s="17" t="str">
        <f t="shared" si="10"/>
        <v>IMDFL</v>
      </c>
      <c r="G251" s="92">
        <f>BY_Demands_Drivers!$F$66*$K11</f>
        <v>6.4259087270493911E-2</v>
      </c>
      <c r="H251" s="92">
        <f>BY_Demands_Drivers!$G$66*$K11</f>
        <v>1.9401204235326288E-2</v>
      </c>
    </row>
    <row r="252" spans="3:8">
      <c r="C252" s="112" t="str">
        <f t="shared" si="8"/>
        <v>Demand</v>
      </c>
      <c r="D252">
        <f>$J$12</f>
        <v>2019</v>
      </c>
      <c r="E252" t="s">
        <v>3</v>
      </c>
      <c r="F252" s="17" t="str">
        <f t="shared" si="10"/>
        <v>IMDFL</v>
      </c>
      <c r="G252" s="92">
        <f>BY_Demands_Drivers!$F$66*$K12</f>
        <v>6.6260585402941594E-2</v>
      </c>
      <c r="H252" s="92">
        <f>BY_Demands_Drivers!$G$66*$K12</f>
        <v>2.000549968510109E-2</v>
      </c>
    </row>
    <row r="253" spans="3:8">
      <c r="C253" s="112" t="str">
        <f t="shared" si="8"/>
        <v>Demand</v>
      </c>
      <c r="D253">
        <f>$J$13</f>
        <v>2020</v>
      </c>
      <c r="E253" t="s">
        <v>3</v>
      </c>
      <c r="F253" s="17" t="str">
        <f t="shared" si="10"/>
        <v>IMDFL</v>
      </c>
      <c r="G253" s="92">
        <f>BY_Demands_Drivers!$F$66*$K13</f>
        <v>6.8262083535389276E-2</v>
      </c>
      <c r="H253" s="92">
        <f>BY_Demands_Drivers!$G$66*$K13</f>
        <v>2.0609795134875895E-2</v>
      </c>
    </row>
    <row r="254" spans="3:8">
      <c r="C254" s="112" t="str">
        <f t="shared" si="8"/>
        <v>Demand</v>
      </c>
      <c r="D254">
        <f>$J$14</f>
        <v>2021</v>
      </c>
      <c r="E254" t="s">
        <v>3</v>
      </c>
      <c r="F254" s="17" t="str">
        <f t="shared" si="10"/>
        <v>IMDFL</v>
      </c>
      <c r="G254" s="92">
        <f>BY_Demands_Drivers!$F$66*$K14</f>
        <v>6.9595112169793069E-2</v>
      </c>
      <c r="H254" s="92">
        <f>BY_Demands_Drivers!$G$66*$K14</f>
        <v>2.1012265227218486E-2</v>
      </c>
    </row>
    <row r="255" spans="3:8">
      <c r="C255" s="112" t="str">
        <f t="shared" si="8"/>
        <v>Demand</v>
      </c>
      <c r="D255">
        <f>$J$15</f>
        <v>2022</v>
      </c>
      <c r="E255" t="s">
        <v>3</v>
      </c>
      <c r="F255" s="17" t="str">
        <f t="shared" si="10"/>
        <v>IMDFL</v>
      </c>
      <c r="G255" s="92">
        <f>BY_Demands_Drivers!$F$66*$K15</f>
        <v>7.0928140804196863E-2</v>
      </c>
      <c r="H255" s="92">
        <f>BY_Demands_Drivers!$G$66*$K15</f>
        <v>2.1414735319561073E-2</v>
      </c>
    </row>
    <row r="256" spans="3:8">
      <c r="C256" s="112" t="str">
        <f t="shared" si="8"/>
        <v>Demand</v>
      </c>
      <c r="D256">
        <f>$J$16</f>
        <v>2023</v>
      </c>
      <c r="E256" t="s">
        <v>3</v>
      </c>
      <c r="F256" s="17" t="str">
        <f t="shared" si="10"/>
        <v>IMDFL</v>
      </c>
      <c r="G256" s="92">
        <f>BY_Demands_Drivers!$F$66*$K16</f>
        <v>7.226116943860067E-2</v>
      </c>
      <c r="H256" s="92">
        <f>BY_Demands_Drivers!$G$66*$K16</f>
        <v>2.1817205411903663E-2</v>
      </c>
    </row>
    <row r="257" spans="3:8">
      <c r="C257" s="112" t="str">
        <f t="shared" si="8"/>
        <v>Demand</v>
      </c>
      <c r="D257">
        <f>$J$17</f>
        <v>2024</v>
      </c>
      <c r="E257" t="s">
        <v>3</v>
      </c>
      <c r="F257" s="17" t="str">
        <f t="shared" si="10"/>
        <v>IMDFL</v>
      </c>
      <c r="G257" s="92">
        <f>BY_Demands_Drivers!$F$66*$K17</f>
        <v>7.3594198073004463E-2</v>
      </c>
      <c r="H257" s="92">
        <f>BY_Demands_Drivers!$G$66*$K17</f>
        <v>2.2219675504246254E-2</v>
      </c>
    </row>
    <row r="258" spans="3:8">
      <c r="C258" s="112" t="str">
        <f t="shared" si="8"/>
        <v>Demand</v>
      </c>
      <c r="D258">
        <f>$J$18</f>
        <v>2025</v>
      </c>
      <c r="E258" t="s">
        <v>3</v>
      </c>
      <c r="F258" s="17" t="str">
        <f t="shared" si="10"/>
        <v>IMDFL</v>
      </c>
      <c r="G258" s="92">
        <f>BY_Demands_Drivers!$F$66*$K18</f>
        <v>7.4927226707408243E-2</v>
      </c>
      <c r="H258" s="92">
        <f>BY_Demands_Drivers!$G$66*$K18</f>
        <v>2.2622145596588837E-2</v>
      </c>
    </row>
    <row r="259" spans="3:8">
      <c r="C259" s="112" t="str">
        <f t="shared" si="8"/>
        <v>Demand</v>
      </c>
      <c r="D259">
        <f>$J$19</f>
        <v>2026</v>
      </c>
      <c r="E259" t="s">
        <v>3</v>
      </c>
      <c r="F259" s="17" t="str">
        <f t="shared" si="10"/>
        <v>IMDFL</v>
      </c>
      <c r="G259" s="92">
        <f>BY_Demands_Drivers!$F$66*$K19</f>
        <v>7.6224418642154457E-2</v>
      </c>
      <c r="H259" s="92">
        <f>BY_Demands_Drivers!$G$66*$K19</f>
        <v>2.3013795816463425E-2</v>
      </c>
    </row>
    <row r="260" spans="3:8">
      <c r="C260" s="112" t="str">
        <f t="shared" ref="C260:C283" si="11">IF(SUM(G260:H260)&gt;0,"Demand","\I:")</f>
        <v>Demand</v>
      </c>
      <c r="D260">
        <f>$J$20</f>
        <v>2027</v>
      </c>
      <c r="E260" t="s">
        <v>3</v>
      </c>
      <c r="F260" s="17" t="str">
        <f t="shared" si="10"/>
        <v>IMDFL</v>
      </c>
      <c r="G260" s="92">
        <f>BY_Demands_Drivers!$F$66*$K20</f>
        <v>7.7521610576900671E-2</v>
      </c>
      <c r="H260" s="92">
        <f>BY_Demands_Drivers!$G$66*$K20</f>
        <v>2.3405446036338016E-2</v>
      </c>
    </row>
    <row r="261" spans="3:8">
      <c r="C261" s="112" t="str">
        <f t="shared" si="11"/>
        <v>Demand</v>
      </c>
      <c r="D261">
        <f>$J$21</f>
        <v>2028</v>
      </c>
      <c r="E261" t="s">
        <v>3</v>
      </c>
      <c r="F261" s="17" t="str">
        <f t="shared" si="10"/>
        <v>IMDFL</v>
      </c>
      <c r="G261" s="92">
        <f>BY_Demands_Drivers!$F$66*$K21</f>
        <v>7.8818802511646899E-2</v>
      </c>
      <c r="H261" s="92">
        <f>BY_Demands_Drivers!$G$66*$K21</f>
        <v>2.3797096256212607E-2</v>
      </c>
    </row>
    <row r="262" spans="3:8">
      <c r="C262" s="112" t="str">
        <f t="shared" si="11"/>
        <v>Demand</v>
      </c>
      <c r="D262">
        <f>$J$22</f>
        <v>2029</v>
      </c>
      <c r="E262" t="s">
        <v>3</v>
      </c>
      <c r="F262" s="17" t="str">
        <f t="shared" si="10"/>
        <v>IMDFL</v>
      </c>
      <c r="G262" s="92">
        <f>BY_Demands_Drivers!$F$66*$K22</f>
        <v>8.0115994446393113E-2</v>
      </c>
      <c r="H262" s="92">
        <f>BY_Demands_Drivers!$G$66*$K22</f>
        <v>2.4188746476087195E-2</v>
      </c>
    </row>
    <row r="263" spans="3:8">
      <c r="C263" s="112" t="str">
        <f t="shared" si="11"/>
        <v>Demand</v>
      </c>
      <c r="D263">
        <f>$J$23</f>
        <v>2030</v>
      </c>
      <c r="E263" t="s">
        <v>3</v>
      </c>
      <c r="F263" s="17" t="str">
        <f t="shared" si="10"/>
        <v>IMDFL</v>
      </c>
      <c r="G263" s="92">
        <f>BY_Demands_Drivers!$F$66*$K23</f>
        <v>8.1413186381139285E-2</v>
      </c>
      <c r="H263" s="92">
        <f>BY_Demands_Drivers!$G$66*$K23</f>
        <v>2.4580396695961772E-2</v>
      </c>
    </row>
    <row r="264" spans="3:8">
      <c r="C264" s="112" t="str">
        <f t="shared" si="11"/>
        <v>Demand</v>
      </c>
      <c r="D264">
        <f>$J$24</f>
        <v>2031</v>
      </c>
      <c r="E264" t="s">
        <v>3</v>
      </c>
      <c r="F264" s="17" t="str">
        <f t="shared" si="10"/>
        <v>IMDFL</v>
      </c>
      <c r="G264" s="92">
        <f>BY_Demands_Drivers!$F$66*$K24</f>
        <v>8.2846324599978635E-2</v>
      </c>
      <c r="H264" s="92">
        <f>BY_Demands_Drivers!$G$66*$K24</f>
        <v>2.5013092030772746E-2</v>
      </c>
    </row>
    <row r="265" spans="3:8">
      <c r="C265" s="112" t="str">
        <f t="shared" si="11"/>
        <v>Demand</v>
      </c>
      <c r="D265">
        <f>$J$25</f>
        <v>2032</v>
      </c>
      <c r="E265" t="s">
        <v>3</v>
      </c>
      <c r="F265" s="17" t="str">
        <f t="shared" si="10"/>
        <v>IMDFL</v>
      </c>
      <c r="G265" s="92">
        <f>BY_Demands_Drivers!$F$66*$K25</f>
        <v>8.4279462818817985E-2</v>
      </c>
      <c r="H265" s="92">
        <f>BY_Demands_Drivers!$G$66*$K25</f>
        <v>2.5445787365583717E-2</v>
      </c>
    </row>
    <row r="266" spans="3:8">
      <c r="C266" s="112" t="str">
        <f t="shared" si="11"/>
        <v>Demand</v>
      </c>
      <c r="D266">
        <f>$J$26</f>
        <v>2033</v>
      </c>
      <c r="E266" t="s">
        <v>3</v>
      </c>
      <c r="F266" s="17" t="str">
        <f t="shared" si="10"/>
        <v>IMDFL</v>
      </c>
      <c r="G266" s="92">
        <f>BY_Demands_Drivers!$F$66*$K26</f>
        <v>8.5712601037657335E-2</v>
      </c>
      <c r="H266" s="92">
        <f>BY_Demands_Drivers!$G$66*$K26</f>
        <v>2.5878482700394691E-2</v>
      </c>
    </row>
    <row r="267" spans="3:8">
      <c r="C267" s="112" t="str">
        <f t="shared" si="11"/>
        <v>Demand</v>
      </c>
      <c r="D267">
        <f>$J$27</f>
        <v>2034</v>
      </c>
      <c r="E267" t="s">
        <v>3</v>
      </c>
      <c r="F267" s="17" t="str">
        <f t="shared" si="10"/>
        <v>IMDFL</v>
      </c>
      <c r="G267" s="92">
        <f>BY_Demands_Drivers!$F$66*$K27</f>
        <v>8.7145739256496671E-2</v>
      </c>
      <c r="H267" s="92">
        <f>BY_Demands_Drivers!$G$66*$K27</f>
        <v>2.6311178035205662E-2</v>
      </c>
    </row>
    <row r="268" spans="3:8">
      <c r="C268" s="112" t="str">
        <f t="shared" si="11"/>
        <v>Demand</v>
      </c>
      <c r="D268">
        <f>$J$28</f>
        <v>2035</v>
      </c>
      <c r="E268" t="s">
        <v>3</v>
      </c>
      <c r="F268" s="17" t="str">
        <f t="shared" si="10"/>
        <v>IMDFL</v>
      </c>
      <c r="G268" s="92">
        <f>BY_Demands_Drivers!$F$66*$K28</f>
        <v>8.8578877475336035E-2</v>
      </c>
      <c r="H268" s="92">
        <f>BY_Demands_Drivers!$G$66*$K28</f>
        <v>2.6743873370016644E-2</v>
      </c>
    </row>
    <row r="269" spans="3:8">
      <c r="C269" s="112" t="str">
        <f t="shared" si="11"/>
        <v>Demand</v>
      </c>
      <c r="D269">
        <f>$J$29</f>
        <v>2036</v>
      </c>
      <c r="E269" t="s">
        <v>3</v>
      </c>
      <c r="F269" s="17" t="str">
        <f t="shared" si="10"/>
        <v>IMDFL</v>
      </c>
      <c r="G269" s="92">
        <f>BY_Demands_Drivers!$F$66*$K29</f>
        <v>8.9765625709211511E-2</v>
      </c>
      <c r="H269" s="92">
        <f>BY_Demands_Drivers!$G$66*$K29</f>
        <v>2.7102178254809227E-2</v>
      </c>
    </row>
    <row r="270" spans="3:8">
      <c r="C270" s="112" t="str">
        <f t="shared" si="11"/>
        <v>Demand</v>
      </c>
      <c r="D270">
        <f>$J$30</f>
        <v>2037</v>
      </c>
      <c r="E270" t="s">
        <v>3</v>
      </c>
      <c r="F270" s="17" t="str">
        <f t="shared" si="10"/>
        <v>IMDFL</v>
      </c>
      <c r="G270" s="92">
        <f>BY_Demands_Drivers!$F$66*$K30</f>
        <v>9.0952373943087E-2</v>
      </c>
      <c r="H270" s="92">
        <f>BY_Demands_Drivers!$G$66*$K30</f>
        <v>2.7460483139601814E-2</v>
      </c>
    </row>
    <row r="271" spans="3:8">
      <c r="C271" s="112" t="str">
        <f t="shared" si="11"/>
        <v>Demand</v>
      </c>
      <c r="D271">
        <f>$J$31</f>
        <v>2038</v>
      </c>
      <c r="E271" t="s">
        <v>3</v>
      </c>
      <c r="F271" s="17" t="str">
        <f t="shared" si="10"/>
        <v>IMDFL</v>
      </c>
      <c r="G271" s="92">
        <f>BY_Demands_Drivers!$F$66*$K31</f>
        <v>9.2139122176962476E-2</v>
      </c>
      <c r="H271" s="92">
        <f>BY_Demands_Drivers!$G$66*$K31</f>
        <v>2.7818788024394397E-2</v>
      </c>
    </row>
    <row r="272" spans="3:8">
      <c r="C272" s="112" t="str">
        <f t="shared" si="11"/>
        <v>Demand</v>
      </c>
      <c r="D272">
        <f>$J$32</f>
        <v>2039</v>
      </c>
      <c r="E272" t="s">
        <v>3</v>
      </c>
      <c r="F272" s="17" t="str">
        <f t="shared" si="10"/>
        <v>IMDFL</v>
      </c>
      <c r="G272" s="92">
        <f>BY_Demands_Drivers!$F$66*$K32</f>
        <v>9.3325870410837966E-2</v>
      </c>
      <c r="H272" s="92">
        <f>BY_Demands_Drivers!$G$66*$K32</f>
        <v>2.8177092909186983E-2</v>
      </c>
    </row>
    <row r="273" spans="3:8">
      <c r="C273" s="112" t="str">
        <f t="shared" si="11"/>
        <v>Demand</v>
      </c>
      <c r="D273">
        <f>$J$33</f>
        <v>2040</v>
      </c>
      <c r="E273" t="s">
        <v>3</v>
      </c>
      <c r="F273" s="17" t="str">
        <f t="shared" si="10"/>
        <v>IMDFL</v>
      </c>
      <c r="G273" s="92">
        <f>BY_Demands_Drivers!$F$66*$K33</f>
        <v>9.4512618644713442E-2</v>
      </c>
      <c r="H273" s="92">
        <f>BY_Demands_Drivers!$G$66*$K33</f>
        <v>2.8535397793979567E-2</v>
      </c>
    </row>
    <row r="274" spans="3:8">
      <c r="C274" s="112" t="str">
        <f t="shared" si="11"/>
        <v>Demand</v>
      </c>
      <c r="D274">
        <f>$J$34</f>
        <v>2041</v>
      </c>
      <c r="E274" t="s">
        <v>3</v>
      </c>
      <c r="F274" s="17" t="str">
        <f t="shared" si="10"/>
        <v>IMDFL</v>
      </c>
      <c r="G274" s="92">
        <f>BY_Demands_Drivers!$F$66*$K34</f>
        <v>9.5659972704418533E-2</v>
      </c>
      <c r="H274" s="92">
        <f>BY_Demands_Drivers!$G$66*$K34</f>
        <v>2.888180872802952E-2</v>
      </c>
    </row>
    <row r="275" spans="3:8">
      <c r="C275" s="112" t="str">
        <f t="shared" si="11"/>
        <v>Demand</v>
      </c>
      <c r="D275">
        <f>$J$35</f>
        <v>2042</v>
      </c>
      <c r="E275" t="s">
        <v>3</v>
      </c>
      <c r="F275" s="17" t="str">
        <f t="shared" si="10"/>
        <v>IMDFL</v>
      </c>
      <c r="G275" s="92">
        <f>BY_Demands_Drivers!$F$66*$K35</f>
        <v>9.6807326764123611E-2</v>
      </c>
      <c r="H275" s="92">
        <f>BY_Demands_Drivers!$G$66*$K35</f>
        <v>2.9228219662079471E-2</v>
      </c>
    </row>
    <row r="276" spans="3:8">
      <c r="C276" s="112" t="str">
        <f t="shared" si="11"/>
        <v>Demand</v>
      </c>
      <c r="D276">
        <f>$J$36</f>
        <v>2043</v>
      </c>
      <c r="E276" t="s">
        <v>3</v>
      </c>
      <c r="F276" s="17" t="str">
        <f t="shared" si="10"/>
        <v>IMDFL</v>
      </c>
      <c r="G276" s="92">
        <f>BY_Demands_Drivers!$F$66*$K36</f>
        <v>9.7954680823828702E-2</v>
      </c>
      <c r="H276" s="92">
        <f>BY_Demands_Drivers!$G$66*$K36</f>
        <v>2.9574630596129418E-2</v>
      </c>
    </row>
    <row r="277" spans="3:8">
      <c r="C277" s="112" t="str">
        <f t="shared" si="11"/>
        <v>Demand</v>
      </c>
      <c r="D277">
        <f>$J$37</f>
        <v>2044</v>
      </c>
      <c r="E277" t="s">
        <v>3</v>
      </c>
      <c r="F277" s="17" t="str">
        <f t="shared" si="10"/>
        <v>IMDFL</v>
      </c>
      <c r="G277" s="92">
        <f>BY_Demands_Drivers!$F$66*$K37</f>
        <v>9.9102034883533779E-2</v>
      </c>
      <c r="H277" s="92">
        <f>BY_Demands_Drivers!$G$66*$K37</f>
        <v>2.9921041530179368E-2</v>
      </c>
    </row>
    <row r="278" spans="3:8">
      <c r="C278" s="112" t="str">
        <f t="shared" si="11"/>
        <v>Demand</v>
      </c>
      <c r="D278">
        <f>$J$38</f>
        <v>2045</v>
      </c>
      <c r="E278" t="s">
        <v>3</v>
      </c>
      <c r="F278" s="17" t="str">
        <f t="shared" si="10"/>
        <v>IMDFL</v>
      </c>
      <c r="G278" s="92">
        <f>BY_Demands_Drivers!$F$66*$K38</f>
        <v>0.10024938894323884</v>
      </c>
      <c r="H278" s="92">
        <f>BY_Demands_Drivers!$G$66*$K38</f>
        <v>3.0267452464229315E-2</v>
      </c>
    </row>
    <row r="279" spans="3:8">
      <c r="C279" s="112" t="str">
        <f t="shared" si="11"/>
        <v>Demand</v>
      </c>
      <c r="D279">
        <f>$J$39</f>
        <v>2046</v>
      </c>
      <c r="E279" t="s">
        <v>3</v>
      </c>
      <c r="F279" s="17" t="str">
        <f t="shared" si="10"/>
        <v>IMDFL</v>
      </c>
      <c r="G279" s="92">
        <f>BY_Demands_Drivers!$F$66*$K39</f>
        <v>0.10135826074031455</v>
      </c>
      <c r="H279" s="92">
        <f>BY_Demands_Drivers!$G$66*$K39</f>
        <v>3.060224477329682E-2</v>
      </c>
    </row>
    <row r="280" spans="3:8">
      <c r="C280" s="112" t="str">
        <f t="shared" si="11"/>
        <v>Demand</v>
      </c>
      <c r="D280">
        <f>$J$40</f>
        <v>2047</v>
      </c>
      <c r="E280" t="s">
        <v>3</v>
      </c>
      <c r="F280" s="17" t="str">
        <f t="shared" si="10"/>
        <v>IMDFL</v>
      </c>
      <c r="G280" s="92">
        <f>BY_Demands_Drivers!$F$66*$K40</f>
        <v>0.10246713253739025</v>
      </c>
      <c r="H280" s="92">
        <f>BY_Demands_Drivers!$G$66*$K40</f>
        <v>3.0937037082364324E-2</v>
      </c>
    </row>
    <row r="281" spans="3:8">
      <c r="C281" s="112" t="str">
        <f t="shared" si="11"/>
        <v>Demand</v>
      </c>
      <c r="D281">
        <f>$J$41</f>
        <v>2048</v>
      </c>
      <c r="E281" t="s">
        <v>3</v>
      </c>
      <c r="F281" s="17" t="str">
        <f t="shared" si="10"/>
        <v>IMDFL</v>
      </c>
      <c r="G281" s="92">
        <f>BY_Demands_Drivers!$F$66*$K41</f>
        <v>0.10357600433446594</v>
      </c>
      <c r="H281" s="92">
        <f>BY_Demands_Drivers!$G$66*$K41</f>
        <v>3.1271829391431825E-2</v>
      </c>
    </row>
    <row r="282" spans="3:8">
      <c r="C282" s="112" t="str">
        <f t="shared" si="11"/>
        <v>Demand</v>
      </c>
      <c r="D282">
        <f>$J$42</f>
        <v>2049</v>
      </c>
      <c r="E282" t="s">
        <v>3</v>
      </c>
      <c r="F282" s="17" t="str">
        <f t="shared" si="10"/>
        <v>IMDFL</v>
      </c>
      <c r="G282" s="92">
        <f>BY_Demands_Drivers!$F$66*$K42</f>
        <v>0.10468487613154165</v>
      </c>
      <c r="H282" s="92">
        <f>BY_Demands_Drivers!$G$66*$K42</f>
        <v>3.1606621700499334E-2</v>
      </c>
    </row>
    <row r="283" spans="3:8">
      <c r="C283" s="112" t="str">
        <f t="shared" si="11"/>
        <v>Demand</v>
      </c>
      <c r="D283" s="16">
        <f>$J$43</f>
        <v>2050</v>
      </c>
      <c r="E283" s="16" t="s">
        <v>3</v>
      </c>
      <c r="F283" s="17" t="str">
        <f t="shared" si="10"/>
        <v>IMDFL</v>
      </c>
      <c r="G283" s="92">
        <f>BY_Demands_Drivers!$F$66*$K43</f>
        <v>0.10579374792861737</v>
      </c>
      <c r="H283" s="92">
        <f>BY_Demands_Drivers!$G$66*$K43</f>
        <v>3.1941414009566849E-2</v>
      </c>
    </row>
    <row r="284" spans="3:8">
      <c r="C284" s="112"/>
      <c r="F284" s="18"/>
      <c r="G284" s="92"/>
      <c r="H284" s="92"/>
    </row>
    <row r="285" spans="3:8">
      <c r="C285" s="112"/>
      <c r="F285" s="17"/>
      <c r="G285" s="92"/>
      <c r="H285" s="92"/>
    </row>
    <row r="286" spans="3:8">
      <c r="C286" s="112"/>
      <c r="F286" s="17"/>
      <c r="G286" s="92"/>
      <c r="H286" s="92"/>
    </row>
    <row r="287" spans="3:8">
      <c r="C287" s="112"/>
      <c r="F287" s="17"/>
      <c r="G287" s="92"/>
      <c r="H287" s="92"/>
    </row>
    <row r="288" spans="3:8">
      <c r="C288" s="112"/>
      <c r="F288" s="17"/>
      <c r="G288" s="92"/>
      <c r="H288" s="92"/>
    </row>
    <row r="289" spans="3:8">
      <c r="C289" s="112"/>
      <c r="F289" s="17"/>
      <c r="G289" s="92"/>
      <c r="H289" s="92"/>
    </row>
    <row r="290" spans="3:8">
      <c r="C290" s="112"/>
      <c r="F290" s="17"/>
      <c r="G290" s="92"/>
      <c r="H290" s="92"/>
    </row>
    <row r="291" spans="3:8">
      <c r="C291" s="112"/>
      <c r="F291" s="17"/>
      <c r="G291" s="92"/>
      <c r="H291" s="92"/>
    </row>
    <row r="292" spans="3:8">
      <c r="C292" s="112"/>
      <c r="F292" s="17"/>
      <c r="G292" s="92"/>
      <c r="H292" s="92"/>
    </row>
    <row r="293" spans="3:8">
      <c r="C293" s="112"/>
      <c r="F293" s="17"/>
      <c r="G293" s="92"/>
      <c r="H293" s="92"/>
    </row>
    <row r="294" spans="3:8">
      <c r="C294" s="112"/>
      <c r="F294" s="17"/>
      <c r="G294" s="92"/>
      <c r="H294" s="92"/>
    </row>
    <row r="295" spans="3:8">
      <c r="C295" s="112"/>
      <c r="F295" s="17"/>
      <c r="G295" s="92"/>
      <c r="H295" s="92"/>
    </row>
    <row r="296" spans="3:8">
      <c r="C296" s="112"/>
      <c r="F296" s="17"/>
      <c r="G296" s="92"/>
      <c r="H296" s="92"/>
    </row>
    <row r="297" spans="3:8">
      <c r="C297" s="112"/>
      <c r="F297" s="17"/>
      <c r="G297" s="92"/>
      <c r="H297" s="92"/>
    </row>
    <row r="298" spans="3:8">
      <c r="C298" s="112"/>
      <c r="F298" s="17"/>
      <c r="G298" s="92"/>
      <c r="H298" s="92"/>
    </row>
    <row r="299" spans="3:8">
      <c r="C299" s="112"/>
      <c r="F299" s="17"/>
      <c r="G299" s="92"/>
      <c r="H299" s="92"/>
    </row>
    <row r="300" spans="3:8">
      <c r="C300" s="112"/>
      <c r="F300" s="17"/>
      <c r="G300" s="92"/>
      <c r="H300" s="92"/>
    </row>
    <row r="301" spans="3:8">
      <c r="C301" s="112"/>
      <c r="F301" s="17"/>
      <c r="G301" s="92"/>
      <c r="H301" s="92"/>
    </row>
    <row r="302" spans="3:8">
      <c r="C302" s="112"/>
      <c r="F302" s="17"/>
      <c r="G302" s="92"/>
      <c r="H302" s="92"/>
    </row>
    <row r="303" spans="3:8">
      <c r="C303" s="112"/>
      <c r="F303" s="17"/>
      <c r="G303" s="92"/>
      <c r="H303" s="92"/>
    </row>
    <row r="304" spans="3:8">
      <c r="C304" s="112"/>
      <c r="F304" s="17"/>
      <c r="G304" s="92"/>
      <c r="H304" s="92"/>
    </row>
    <row r="305" spans="3:8">
      <c r="C305" s="112"/>
      <c r="F305" s="17"/>
      <c r="G305" s="92"/>
      <c r="H305" s="92"/>
    </row>
    <row r="306" spans="3:8">
      <c r="C306" s="112"/>
      <c r="F306" s="17"/>
      <c r="G306" s="92"/>
      <c r="H306" s="92"/>
    </row>
    <row r="307" spans="3:8">
      <c r="C307" s="112"/>
      <c r="F307" s="17"/>
      <c r="G307" s="92"/>
      <c r="H307" s="92"/>
    </row>
    <row r="308" spans="3:8">
      <c r="C308" s="112"/>
      <c r="F308" s="17"/>
      <c r="G308" s="92"/>
      <c r="H308" s="92"/>
    </row>
    <row r="309" spans="3:8">
      <c r="C309" s="112"/>
      <c r="F309" s="17"/>
      <c r="G309" s="92"/>
      <c r="H309" s="92"/>
    </row>
    <row r="310" spans="3:8">
      <c r="C310" s="112"/>
      <c r="F310" s="17"/>
      <c r="G310" s="92"/>
      <c r="H310" s="92"/>
    </row>
    <row r="311" spans="3:8">
      <c r="C311" s="112"/>
      <c r="F311" s="17"/>
      <c r="G311" s="92"/>
      <c r="H311" s="92"/>
    </row>
    <row r="312" spans="3:8">
      <c r="C312" s="112"/>
      <c r="F312" s="17"/>
      <c r="G312" s="92"/>
      <c r="H312" s="92"/>
    </row>
    <row r="313" spans="3:8">
      <c r="C313" s="112"/>
      <c r="F313" s="17"/>
      <c r="G313" s="92"/>
      <c r="H313" s="92"/>
    </row>
    <row r="314" spans="3:8">
      <c r="C314" s="112"/>
      <c r="F314" s="17"/>
      <c r="G314" s="92"/>
      <c r="H314" s="92"/>
    </row>
    <row r="315" spans="3:8">
      <c r="C315" s="112"/>
      <c r="F315" s="17"/>
      <c r="G315" s="92"/>
      <c r="H315" s="92"/>
    </row>
    <row r="316" spans="3:8">
      <c r="C316" s="112"/>
      <c r="F316" s="17"/>
      <c r="G316" s="92"/>
      <c r="H316" s="92"/>
    </row>
    <row r="317" spans="3:8">
      <c r="C317" s="112"/>
      <c r="F317" s="17"/>
      <c r="G317" s="92"/>
      <c r="H317" s="92"/>
    </row>
    <row r="318" spans="3:8">
      <c r="C318" s="112"/>
      <c r="F318" s="17"/>
      <c r="G318" s="92"/>
      <c r="H318" s="92"/>
    </row>
    <row r="319" spans="3:8">
      <c r="C319" s="112"/>
      <c r="F319" s="17"/>
      <c r="G319" s="92"/>
      <c r="H319" s="92"/>
    </row>
    <row r="320" spans="3:8">
      <c r="C320" s="112"/>
      <c r="F320" s="17"/>
      <c r="G320" s="92"/>
      <c r="H320" s="92"/>
    </row>
    <row r="321" spans="3:8">
      <c r="C321" s="112"/>
      <c r="F321" s="17"/>
      <c r="G321" s="92"/>
      <c r="H321" s="92"/>
    </row>
    <row r="322" spans="3:8">
      <c r="C322" s="112"/>
      <c r="F322" s="17"/>
      <c r="G322" s="92"/>
      <c r="H322" s="92"/>
    </row>
    <row r="323" spans="3:8">
      <c r="C323" s="112"/>
      <c r="D323" s="16"/>
      <c r="E323" s="16"/>
      <c r="F323" s="16"/>
      <c r="G323" s="92"/>
      <c r="H323" s="92"/>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sheetPr>
  <dimension ref="C2:Z326"/>
  <sheetViews>
    <sheetView topLeftCell="F1" zoomScaleNormal="100" workbookViewId="0">
      <selection activeCell="M8" sqref="M8"/>
    </sheetView>
  </sheetViews>
  <sheetFormatPr defaultRowHeight="14.4"/>
  <cols>
    <col min="1" max="1" width="4.5546875" customWidth="1"/>
    <col min="3" max="3" width="11.44140625" bestFit="1" customWidth="1"/>
    <col min="4" max="4" width="5.109375" bestFit="1" customWidth="1"/>
    <col min="5" max="5" width="9.44140625" bestFit="1" customWidth="1"/>
    <col min="6" max="6" width="8.44140625" bestFit="1" customWidth="1"/>
  </cols>
  <sheetData>
    <row r="2" spans="3:26">
      <c r="C2" s="1" t="s">
        <v>19</v>
      </c>
      <c r="E2" s="2"/>
      <c r="O2" t="s">
        <v>316</v>
      </c>
    </row>
    <row r="3" spans="3:26" ht="15" thickBot="1">
      <c r="C3" s="3" t="s">
        <v>2</v>
      </c>
      <c r="D3" s="3" t="s">
        <v>0</v>
      </c>
      <c r="E3" s="15" t="s">
        <v>4</v>
      </c>
      <c r="F3" s="15" t="s">
        <v>1</v>
      </c>
      <c r="G3" s="4" t="s">
        <v>239</v>
      </c>
      <c r="H3" s="4" t="s">
        <v>240</v>
      </c>
      <c r="K3" s="11" t="s">
        <v>18</v>
      </c>
      <c r="O3" s="168"/>
      <c r="P3" s="168"/>
      <c r="Q3" s="168" t="s">
        <v>257</v>
      </c>
      <c r="R3" s="168" t="s">
        <v>313</v>
      </c>
      <c r="S3" s="168" t="s">
        <v>259</v>
      </c>
      <c r="T3" s="168" t="s">
        <v>313</v>
      </c>
      <c r="U3" s="168" t="s">
        <v>262</v>
      </c>
      <c r="V3" s="168" t="s">
        <v>313</v>
      </c>
      <c r="W3" s="168" t="s">
        <v>314</v>
      </c>
      <c r="X3" s="168" t="s">
        <v>313</v>
      </c>
      <c r="Y3" s="168" t="s">
        <v>315</v>
      </c>
      <c r="Z3" s="168" t="s">
        <v>313</v>
      </c>
    </row>
    <row r="4" spans="3:26" ht="15.75" customHeight="1">
      <c r="C4" s="112" t="str">
        <f t="shared" ref="C4:C67" si="0">IF(SUM(G4:H4)&gt;0,"Demand","\I:")</f>
        <v>\I:</v>
      </c>
      <c r="D4">
        <f>$J$4</f>
        <v>2011</v>
      </c>
      <c r="E4" t="s">
        <v>3</v>
      </c>
      <c r="F4" t="str">
        <f>BY_Demands_Drivers!$H$67</f>
        <v>IUDMT</v>
      </c>
      <c r="G4" s="19">
        <f>BY_Demands_Drivers!$F$67*$K4</f>
        <v>0</v>
      </c>
      <c r="H4" s="19">
        <f>BY_Demands_Drivers!$G$67*$K4</f>
        <v>0</v>
      </c>
      <c r="J4" s="11">
        <f>BY_Demands_Drivers!V4</f>
        <v>2011</v>
      </c>
      <c r="K4" s="19">
        <f>BY_Demands_Drivers!V14</f>
        <v>0</v>
      </c>
      <c r="M4" s="92">
        <f>BY_Demands_Drivers!X14</f>
        <v>0</v>
      </c>
      <c r="O4" s="160" t="s">
        <v>312</v>
      </c>
      <c r="P4" s="160" t="s">
        <v>247</v>
      </c>
      <c r="Q4" s="161">
        <v>122585.617</v>
      </c>
      <c r="R4" s="162" t="s">
        <v>313</v>
      </c>
      <c r="S4" s="161">
        <v>123014.68799999999</v>
      </c>
      <c r="T4" s="162" t="s">
        <v>313</v>
      </c>
      <c r="U4" s="161">
        <v>119082.673</v>
      </c>
      <c r="V4" s="162" t="s">
        <v>313</v>
      </c>
      <c r="W4" s="161">
        <v>133351.663</v>
      </c>
      <c r="X4" s="162" t="s">
        <v>313</v>
      </c>
      <c r="Y4" s="161">
        <v>136161.56099999999</v>
      </c>
    </row>
    <row r="5" spans="3:26" ht="15.75" customHeight="1">
      <c r="C5" s="112" t="str">
        <f t="shared" si="0"/>
        <v>\I:</v>
      </c>
      <c r="D5">
        <f>$J$5</f>
        <v>2012</v>
      </c>
      <c r="E5" t="s">
        <v>3</v>
      </c>
      <c r="F5" t="str">
        <f>$F$4</f>
        <v>IUDMT</v>
      </c>
      <c r="G5" s="92">
        <f>BY_Demands_Drivers!$F$67*$K5</f>
        <v>0</v>
      </c>
      <c r="H5" s="92">
        <f>BY_Demands_Drivers!$G$67*$K5</f>
        <v>0</v>
      </c>
      <c r="J5" s="11">
        <f>BY_Demands_Drivers!W4</f>
        <v>2012</v>
      </c>
      <c r="K5" s="19">
        <f>BY_Demands_Drivers!W14</f>
        <v>0</v>
      </c>
      <c r="M5" s="92">
        <f>BY_Demands_Drivers!Y14</f>
        <v>0</v>
      </c>
      <c r="S5">
        <f>S4/$Q$4</f>
        <v>1.0035001740864917</v>
      </c>
      <c r="U5" s="88">
        <f>U4/$Q$4</f>
        <v>0.97142451059327783</v>
      </c>
      <c r="W5" s="88">
        <f>W4/$Q$4</f>
        <v>1.0878247078529613</v>
      </c>
      <c r="Y5" s="88">
        <f>Y4/$Q$4</f>
        <v>1.110746630251084</v>
      </c>
    </row>
    <row r="6" spans="3:26" ht="15.75" customHeight="1">
      <c r="C6" s="112" t="str">
        <f t="shared" si="0"/>
        <v>\I:</v>
      </c>
      <c r="D6">
        <f>$J$6</f>
        <v>2013</v>
      </c>
      <c r="E6" t="s">
        <v>3</v>
      </c>
      <c r="F6" t="str">
        <f t="shared" ref="F6:F43" si="1">$F$4</f>
        <v>IUDMT</v>
      </c>
      <c r="G6" s="92">
        <f>BY_Demands_Drivers!$F$67*$K6</f>
        <v>0</v>
      </c>
      <c r="H6" s="92">
        <f>BY_Demands_Drivers!$G$67*$K6</f>
        <v>0</v>
      </c>
      <c r="J6" s="11">
        <f>BY_Demands_Drivers!X4</f>
        <v>2013</v>
      </c>
      <c r="K6" s="19">
        <f>BY_Demands_Drivers!X14</f>
        <v>0</v>
      </c>
      <c r="M6" s="92">
        <f>BY_Demands_Drivers!Y15</f>
        <v>0</v>
      </c>
    </row>
    <row r="7" spans="3:26" ht="15.75" customHeight="1">
      <c r="C7" s="112" t="str">
        <f t="shared" si="0"/>
        <v>\I:</v>
      </c>
      <c r="D7">
        <f>$J$7</f>
        <v>2014</v>
      </c>
      <c r="E7" t="s">
        <v>3</v>
      </c>
      <c r="F7" t="str">
        <f t="shared" si="1"/>
        <v>IUDMT</v>
      </c>
      <c r="G7" s="92">
        <f>BY_Demands_Drivers!$F$67*$K7</f>
        <v>0</v>
      </c>
      <c r="H7" s="92">
        <f>BY_Demands_Drivers!$G$67*$K7</f>
        <v>0</v>
      </c>
      <c r="J7" s="11">
        <f>BY_Demands_Drivers!Y4</f>
        <v>2014</v>
      </c>
      <c r="K7" s="19">
        <f>BY_Demands_Drivers!Y14</f>
        <v>0</v>
      </c>
      <c r="M7" s="92">
        <f>BY_Demands_Drivers!Y16</f>
        <v>0</v>
      </c>
    </row>
    <row r="8" spans="3:26" ht="15.75" customHeight="1">
      <c r="C8" s="112" t="str">
        <f t="shared" si="0"/>
        <v>Demand</v>
      </c>
      <c r="D8">
        <f>$J$8</f>
        <v>2015</v>
      </c>
      <c r="E8" t="s">
        <v>3</v>
      </c>
      <c r="F8" t="str">
        <f t="shared" si="1"/>
        <v>IUDMT</v>
      </c>
      <c r="G8" s="92">
        <f>BY_Demands_Drivers!$F$67*$K8</f>
        <v>4.2512159051350187</v>
      </c>
      <c r="H8" s="92">
        <f>BY_Demands_Drivers!$G$67*$K8</f>
        <v>1.3019071093274548</v>
      </c>
      <c r="J8" s="11">
        <f>BY_Demands_Drivers!Z4</f>
        <v>2015</v>
      </c>
      <c r="K8" s="19">
        <f>U5</f>
        <v>0.97142451059327783</v>
      </c>
      <c r="M8" s="92">
        <f>BY_Demands_Drivers!Z14</f>
        <v>0.84669469619466908</v>
      </c>
    </row>
    <row r="9" spans="3:26" ht="15.75" customHeight="1">
      <c r="C9" s="112" t="str">
        <f t="shared" si="0"/>
        <v>Demand</v>
      </c>
      <c r="D9">
        <f>$J$9</f>
        <v>2016</v>
      </c>
      <c r="E9" t="s">
        <v>3</v>
      </c>
      <c r="F9" t="str">
        <f t="shared" si="1"/>
        <v>IUDMT</v>
      </c>
      <c r="G9" s="92">
        <f>BY_Demands_Drivers!$F$67*$K9</f>
        <v>4.4210154673775532</v>
      </c>
      <c r="H9" s="92">
        <f>BY_Demands_Drivers!$G$67*$K9</f>
        <v>1.3539071164259471</v>
      </c>
      <c r="J9" s="11">
        <f>BY_Demands_Drivers!AA4</f>
        <v>2016</v>
      </c>
      <c r="K9" s="92">
        <f>(K11-K8)/3*1+K8</f>
        <v>1.0102245763465056</v>
      </c>
      <c r="M9" s="92">
        <f>BY_Demands_Drivers!AA14</f>
        <v>0.85114249182108592</v>
      </c>
    </row>
    <row r="10" spans="3:26" ht="15.75" customHeight="1">
      <c r="C10" s="112" t="str">
        <f t="shared" si="0"/>
        <v>Demand</v>
      </c>
      <c r="D10">
        <f>$J$10</f>
        <v>2017</v>
      </c>
      <c r="E10" t="s">
        <v>3</v>
      </c>
      <c r="F10" t="str">
        <f t="shared" si="1"/>
        <v>IUDMT</v>
      </c>
      <c r="G10" s="92">
        <f>BY_Demands_Drivers!$F$67*$K10</f>
        <v>4.5908150296200878</v>
      </c>
      <c r="H10" s="92">
        <f>BY_Demands_Drivers!$G$67*$K10</f>
        <v>1.4059071235244398</v>
      </c>
      <c r="J10" s="11">
        <f>BY_Demands_Drivers!AB4</f>
        <v>2017</v>
      </c>
      <c r="K10" s="19">
        <f>(K11-K8)/3*2+K8</f>
        <v>1.0490246420997336</v>
      </c>
      <c r="M10" s="92">
        <f>BY_Demands_Drivers!AB14</f>
        <v>0.85559028744750276</v>
      </c>
    </row>
    <row r="11" spans="3:26" ht="15.75" customHeight="1">
      <c r="C11" s="112" t="str">
        <f t="shared" si="0"/>
        <v>Demand</v>
      </c>
      <c r="D11">
        <f>$J$11</f>
        <v>2018</v>
      </c>
      <c r="E11" t="s">
        <v>3</v>
      </c>
      <c r="F11" t="str">
        <f t="shared" si="1"/>
        <v>IUDMT</v>
      </c>
      <c r="G11" s="92">
        <f>BY_Demands_Drivers!$F$67*$K11</f>
        <v>4.7606145918626215</v>
      </c>
      <c r="H11" s="92">
        <f>BY_Demands_Drivers!$G$67*$K11</f>
        <v>1.4579071306229321</v>
      </c>
      <c r="J11" s="11">
        <f>BY_Demands_Drivers!AC4</f>
        <v>2018</v>
      </c>
      <c r="K11" s="19">
        <f>W5</f>
        <v>1.0878247078529613</v>
      </c>
      <c r="M11" s="92">
        <f>BY_Demands_Drivers!AC14</f>
        <v>0.8600380830739196</v>
      </c>
    </row>
    <row r="12" spans="3:26" ht="15.75" customHeight="1">
      <c r="C12" s="112" t="str">
        <f t="shared" si="0"/>
        <v>Demand</v>
      </c>
      <c r="D12">
        <f>$J$12</f>
        <v>2019</v>
      </c>
      <c r="E12" t="s">
        <v>3</v>
      </c>
      <c r="F12" t="str">
        <f t="shared" si="1"/>
        <v>IUDMT</v>
      </c>
      <c r="G12" s="92">
        <f>BY_Demands_Drivers!$F$67*$K12</f>
        <v>4.8609271123029973</v>
      </c>
      <c r="H12" s="92">
        <f>BY_Demands_Drivers!$G$67*$K12</f>
        <v>1.4886271849391883</v>
      </c>
      <c r="J12" s="11">
        <f>BY_Demands_Drivers!AD4</f>
        <v>2019</v>
      </c>
      <c r="K12" s="19">
        <f>Y5</f>
        <v>1.110746630251084</v>
      </c>
      <c r="M12" s="92">
        <f>BY_Demands_Drivers!AD14</f>
        <v>0.86448587870033644</v>
      </c>
    </row>
    <row r="13" spans="3:26" ht="15.75" customHeight="1">
      <c r="C13" s="112" t="str">
        <f t="shared" si="0"/>
        <v>Demand</v>
      </c>
      <c r="D13">
        <f>$J$13</f>
        <v>2020</v>
      </c>
      <c r="E13" t="s">
        <v>3</v>
      </c>
      <c r="F13" t="str">
        <f t="shared" si="1"/>
        <v>IUDMT</v>
      </c>
      <c r="G13" s="92">
        <f>BY_Demands_Drivers!$F$67*$K13</f>
        <v>4.8609271123029973</v>
      </c>
      <c r="H13" s="92">
        <f>BY_Demands_Drivers!$G$67*$K13</f>
        <v>1.4886271849391883</v>
      </c>
      <c r="J13" s="11">
        <f>BY_Demands_Drivers!AE4</f>
        <v>2020</v>
      </c>
      <c r="K13" s="19">
        <f>Y5</f>
        <v>1.110746630251084</v>
      </c>
      <c r="M13" s="92">
        <f>BY_Demands_Drivers!AE14</f>
        <v>0.86893367432675317</v>
      </c>
    </row>
    <row r="14" spans="3:26" ht="15.75" customHeight="1">
      <c r="C14" s="112" t="str">
        <f t="shared" si="0"/>
        <v>Demand</v>
      </c>
      <c r="D14">
        <f>$J$14</f>
        <v>2021</v>
      </c>
      <c r="E14" t="s">
        <v>3</v>
      </c>
      <c r="F14" t="str">
        <f t="shared" si="1"/>
        <v>IUDMT</v>
      </c>
      <c r="G14" s="92">
        <f>BY_Demands_Drivers!$F$67*$K14</f>
        <v>4.8893564883635747</v>
      </c>
      <c r="H14" s="92">
        <f>BY_Demands_Drivers!$G$67*$K14</f>
        <v>1.4973334957060216</v>
      </c>
      <c r="J14" s="11">
        <f>BY_Demands_Drivers!AF4</f>
        <v>2021</v>
      </c>
      <c r="K14" s="19">
        <f>M14/$M$13*$K$13</f>
        <v>1.1172428876377674</v>
      </c>
      <c r="M14" s="92">
        <f>BY_Demands_Drivers!AF14</f>
        <v>0.87401567651037193</v>
      </c>
    </row>
    <row r="15" spans="3:26" ht="15.75" customHeight="1">
      <c r="C15" s="112" t="str">
        <f t="shared" si="0"/>
        <v>Demand</v>
      </c>
      <c r="D15">
        <f>$J$15</f>
        <v>2022</v>
      </c>
      <c r="E15" t="s">
        <v>3</v>
      </c>
      <c r="F15" t="str">
        <f t="shared" si="1"/>
        <v>IUDMT</v>
      </c>
      <c r="G15" s="92">
        <f>BY_Demands_Drivers!$F$67*$K15</f>
        <v>4.9177858644241539</v>
      </c>
      <c r="H15" s="92">
        <f>BY_Demands_Drivers!$G$67*$K15</f>
        <v>1.5060398064728553</v>
      </c>
      <c r="J15" s="11">
        <f>BY_Demands_Drivers!AG4</f>
        <v>2022</v>
      </c>
      <c r="K15" s="92">
        <f t="shared" ref="K15:K43" si="2">M15/$M$13*$K$13</f>
        <v>1.1237391450244509</v>
      </c>
      <c r="M15" s="92">
        <f>BY_Demands_Drivers!AG14</f>
        <v>0.8790976786939908</v>
      </c>
    </row>
    <row r="16" spans="3:26" ht="15.75" customHeight="1">
      <c r="C16" s="112" t="str">
        <f t="shared" si="0"/>
        <v>Demand</v>
      </c>
      <c r="D16">
        <f>$J$16</f>
        <v>2023</v>
      </c>
      <c r="E16" t="s">
        <v>3</v>
      </c>
      <c r="F16" t="str">
        <f t="shared" si="1"/>
        <v>IUDMT</v>
      </c>
      <c r="G16" s="92">
        <f>BY_Demands_Drivers!$F$67*$K16</f>
        <v>4.9462152404847339</v>
      </c>
      <c r="H16" s="92">
        <f>BY_Demands_Drivers!$G$67*$K16</f>
        <v>1.5147461172396892</v>
      </c>
      <c r="J16" s="11">
        <f>BY_Demands_Drivers!AH4</f>
        <v>2023</v>
      </c>
      <c r="K16" s="92">
        <f t="shared" si="2"/>
        <v>1.1302354024111347</v>
      </c>
      <c r="M16" s="92">
        <f>BY_Demands_Drivers!AH14</f>
        <v>0.88417968087760956</v>
      </c>
    </row>
    <row r="17" spans="3:13" ht="15.75" customHeight="1">
      <c r="C17" s="112" t="str">
        <f t="shared" si="0"/>
        <v>Demand</v>
      </c>
      <c r="D17">
        <f>$J$17</f>
        <v>2024</v>
      </c>
      <c r="E17" t="s">
        <v>3</v>
      </c>
      <c r="F17" t="str">
        <f t="shared" si="1"/>
        <v>IUDMT</v>
      </c>
      <c r="G17" s="92">
        <f>BY_Demands_Drivers!$F$67*$K17</f>
        <v>4.9746446165453113</v>
      </c>
      <c r="H17" s="92">
        <f>BY_Demands_Drivers!$G$67*$K17</f>
        <v>1.5234524280065225</v>
      </c>
      <c r="J17" s="11">
        <f>BY_Demands_Drivers!AI4</f>
        <v>2024</v>
      </c>
      <c r="K17" s="92">
        <f t="shared" si="2"/>
        <v>1.1367316597978181</v>
      </c>
      <c r="M17" s="92">
        <f>BY_Demands_Drivers!AI14</f>
        <v>0.88926168306122833</v>
      </c>
    </row>
    <row r="18" spans="3:13" ht="15.75" customHeight="1">
      <c r="C18" s="112" t="str">
        <f t="shared" si="0"/>
        <v>Demand</v>
      </c>
      <c r="D18">
        <f>$J$18</f>
        <v>2025</v>
      </c>
      <c r="E18" t="s">
        <v>3</v>
      </c>
      <c r="F18" t="str">
        <f t="shared" si="1"/>
        <v>IUDMT</v>
      </c>
      <c r="G18" s="92">
        <f>BY_Demands_Drivers!$F$67*$K18</f>
        <v>5.0030739926058905</v>
      </c>
      <c r="H18" s="92">
        <f>BY_Demands_Drivers!$G$67*$K18</f>
        <v>1.5321587387733562</v>
      </c>
      <c r="J18" s="11">
        <f>BY_Demands_Drivers!AJ4</f>
        <v>2025</v>
      </c>
      <c r="K18" s="92">
        <f t="shared" si="2"/>
        <v>1.1432279171845017</v>
      </c>
      <c r="M18" s="92">
        <f>BY_Demands_Drivers!AJ14</f>
        <v>0.8943436852448472</v>
      </c>
    </row>
    <row r="19" spans="3:13" ht="15.75" customHeight="1">
      <c r="C19" s="112" t="str">
        <f t="shared" si="0"/>
        <v>Demand</v>
      </c>
      <c r="D19">
        <f>$J$19</f>
        <v>2026</v>
      </c>
      <c r="E19" t="s">
        <v>3</v>
      </c>
      <c r="F19" t="str">
        <f t="shared" si="1"/>
        <v>IUDMT</v>
      </c>
      <c r="G19" s="92">
        <f>BY_Demands_Drivers!$F$67*$K19</f>
        <v>5.0352868880516946</v>
      </c>
      <c r="H19" s="92">
        <f>BY_Demands_Drivers!$G$67*$K19</f>
        <v>1.5420237276444828</v>
      </c>
      <c r="J19" s="11">
        <f>BY_Demands_Drivers!AK4</f>
        <v>2026</v>
      </c>
      <c r="K19" s="92">
        <f t="shared" si="2"/>
        <v>1.1505887280422693</v>
      </c>
      <c r="M19" s="92">
        <f>BY_Demands_Drivers!AK14</f>
        <v>0.90010202495119274</v>
      </c>
    </row>
    <row r="20" spans="3:13" ht="15.75" customHeight="1">
      <c r="C20" s="112" t="str">
        <f t="shared" si="0"/>
        <v>Demand</v>
      </c>
      <c r="D20">
        <f>$J$20</f>
        <v>2027</v>
      </c>
      <c r="E20" t="s">
        <v>3</v>
      </c>
      <c r="F20" t="str">
        <f t="shared" si="1"/>
        <v>IUDMT</v>
      </c>
      <c r="G20" s="92">
        <f>BY_Demands_Drivers!$F$67*$K20</f>
        <v>5.0674997834974969</v>
      </c>
      <c r="H20" s="92">
        <f>BY_Demands_Drivers!$G$67*$K20</f>
        <v>1.5518887165156094</v>
      </c>
      <c r="J20" s="11">
        <f>BY_Demands_Drivers!AL4</f>
        <v>2027</v>
      </c>
      <c r="K20" s="92">
        <f t="shared" si="2"/>
        <v>1.1579495389000367</v>
      </c>
      <c r="M20" s="92">
        <f>BY_Demands_Drivers!AL14</f>
        <v>0.90586036465753816</v>
      </c>
    </row>
    <row r="21" spans="3:13" ht="15.75" customHeight="1">
      <c r="C21" s="112" t="str">
        <f t="shared" si="0"/>
        <v>Demand</v>
      </c>
      <c r="D21">
        <f>$J$21</f>
        <v>2028</v>
      </c>
      <c r="E21" t="s">
        <v>3</v>
      </c>
      <c r="F21" t="str">
        <f t="shared" si="1"/>
        <v>IUDMT</v>
      </c>
      <c r="G21" s="92">
        <f>BY_Demands_Drivers!$F$67*$K21</f>
        <v>5.0997126789433027</v>
      </c>
      <c r="H21" s="92">
        <f>BY_Demands_Drivers!$G$67*$K21</f>
        <v>1.5617537053867367</v>
      </c>
      <c r="J21" s="11">
        <f>BY_Demands_Drivers!AM4</f>
        <v>2028</v>
      </c>
      <c r="K21" s="92">
        <f t="shared" si="2"/>
        <v>1.1653103497578048</v>
      </c>
      <c r="M21" s="92">
        <f>BY_Demands_Drivers!AM14</f>
        <v>0.9116187043638837</v>
      </c>
    </row>
    <row r="22" spans="3:13" ht="15.75" customHeight="1">
      <c r="C22" s="112" t="str">
        <f t="shared" si="0"/>
        <v>Demand</v>
      </c>
      <c r="D22">
        <f>$J$22</f>
        <v>2029</v>
      </c>
      <c r="E22" t="s">
        <v>3</v>
      </c>
      <c r="F22" t="str">
        <f t="shared" si="1"/>
        <v>IUDMT</v>
      </c>
      <c r="G22" s="92">
        <f>BY_Demands_Drivers!$F$67*$K22</f>
        <v>5.131925574389105</v>
      </c>
      <c r="H22" s="92">
        <f>BY_Demands_Drivers!$G$67*$K22</f>
        <v>1.5716186942578632</v>
      </c>
      <c r="J22" s="11">
        <f>BY_Demands_Drivers!AN4</f>
        <v>2029</v>
      </c>
      <c r="K22" s="92">
        <f t="shared" si="2"/>
        <v>1.1726711606155722</v>
      </c>
      <c r="M22" s="92">
        <f>BY_Demands_Drivers!AN14</f>
        <v>0.91737704407022913</v>
      </c>
    </row>
    <row r="23" spans="3:13" ht="15.75" customHeight="1">
      <c r="C23" s="112" t="str">
        <f t="shared" si="0"/>
        <v>Demand</v>
      </c>
      <c r="D23">
        <f>$J$23</f>
        <v>2030</v>
      </c>
      <c r="E23" t="s">
        <v>3</v>
      </c>
      <c r="F23" t="str">
        <f t="shared" si="1"/>
        <v>IUDMT</v>
      </c>
      <c r="G23" s="92">
        <f>BY_Demands_Drivers!$F$67*$K23</f>
        <v>5.1641384698349064</v>
      </c>
      <c r="H23" s="92">
        <f>BY_Demands_Drivers!$G$67*$K23</f>
        <v>1.5814836831289889</v>
      </c>
      <c r="J23" s="11">
        <f>BY_Demands_Drivers!AO4</f>
        <v>2030</v>
      </c>
      <c r="K23" s="92">
        <f t="shared" si="2"/>
        <v>1.1800319714733392</v>
      </c>
      <c r="M23" s="92">
        <f>BY_Demands_Drivers!AO14</f>
        <v>0.92313538377657434</v>
      </c>
    </row>
    <row r="24" spans="3:13" ht="15.75" customHeight="1">
      <c r="C24" s="112" t="str">
        <f t="shared" si="0"/>
        <v>Demand</v>
      </c>
      <c r="D24">
        <f>$J$24</f>
        <v>2031</v>
      </c>
      <c r="E24" t="s">
        <v>3</v>
      </c>
      <c r="F24" t="str">
        <f t="shared" si="1"/>
        <v>IUDMT</v>
      </c>
      <c r="G24" s="92">
        <f>BY_Demands_Drivers!$F$67*$K24</f>
        <v>5.2169574144797624</v>
      </c>
      <c r="H24" s="92">
        <f>BY_Demands_Drivers!$G$67*$K24</f>
        <v>1.5976591400041034</v>
      </c>
      <c r="J24" s="11">
        <f>BY_Demands_Drivers!AP4</f>
        <v>2031</v>
      </c>
      <c r="K24" s="92">
        <f t="shared" si="2"/>
        <v>1.1921013696400393</v>
      </c>
      <c r="M24" s="92">
        <f>BY_Demands_Drivers!AP14</f>
        <v>0.93257723686014604</v>
      </c>
    </row>
    <row r="25" spans="3:13" ht="15.75" customHeight="1">
      <c r="C25" s="112" t="str">
        <f t="shared" si="0"/>
        <v>Demand</v>
      </c>
      <c r="D25">
        <f>$J$25</f>
        <v>2032</v>
      </c>
      <c r="E25" t="s">
        <v>3</v>
      </c>
      <c r="F25" t="str">
        <f t="shared" si="1"/>
        <v>IUDMT</v>
      </c>
      <c r="G25" s="92">
        <f>BY_Demands_Drivers!$F$67*$K25</f>
        <v>5.2697763591246174</v>
      </c>
      <c r="H25" s="92">
        <f>BY_Demands_Drivers!$G$67*$K25</f>
        <v>1.6138345968792172</v>
      </c>
      <c r="J25" s="11">
        <f>BY_Demands_Drivers!AQ4</f>
        <v>2032</v>
      </c>
      <c r="K25" s="92">
        <f t="shared" si="2"/>
        <v>1.204170767806739</v>
      </c>
      <c r="M25" s="92">
        <f>BY_Demands_Drivers!AQ14</f>
        <v>0.94201908994371764</v>
      </c>
    </row>
    <row r="26" spans="3:13" ht="15.75" customHeight="1">
      <c r="C26" s="112" t="str">
        <f t="shared" si="0"/>
        <v>Demand</v>
      </c>
      <c r="D26">
        <f>$J$26</f>
        <v>2033</v>
      </c>
      <c r="E26" t="s">
        <v>3</v>
      </c>
      <c r="F26" t="str">
        <f t="shared" si="1"/>
        <v>IUDMT</v>
      </c>
      <c r="G26" s="92">
        <f>BY_Demands_Drivers!$F$67*$K26</f>
        <v>5.3225953037694715</v>
      </c>
      <c r="H26" s="92">
        <f>BY_Demands_Drivers!$G$67*$K26</f>
        <v>1.6300100537543309</v>
      </c>
      <c r="J26" s="11">
        <f>BY_Demands_Drivers!AR4</f>
        <v>2033</v>
      </c>
      <c r="K26" s="92">
        <f t="shared" si="2"/>
        <v>1.2162401659734388</v>
      </c>
      <c r="M26" s="92">
        <f>BY_Demands_Drivers!AR14</f>
        <v>0.95146094302728923</v>
      </c>
    </row>
    <row r="27" spans="3:13" ht="15.75" customHeight="1">
      <c r="C27" s="112" t="str">
        <f t="shared" si="0"/>
        <v>Demand</v>
      </c>
      <c r="D27">
        <f>$J$27</f>
        <v>2034</v>
      </c>
      <c r="E27" t="s">
        <v>3</v>
      </c>
      <c r="F27" t="str">
        <f t="shared" si="1"/>
        <v>IUDMT</v>
      </c>
      <c r="G27" s="92">
        <f>BY_Demands_Drivers!$F$67*$K27</f>
        <v>5.3754142484143266</v>
      </c>
      <c r="H27" s="92">
        <f>BY_Demands_Drivers!$G$67*$K27</f>
        <v>1.6461855106294447</v>
      </c>
      <c r="J27" s="11">
        <f>BY_Demands_Drivers!AS4</f>
        <v>2034</v>
      </c>
      <c r="K27" s="92">
        <f t="shared" si="2"/>
        <v>1.2283095641401385</v>
      </c>
      <c r="M27" s="92">
        <f>BY_Demands_Drivers!AS14</f>
        <v>0.96090279611086094</v>
      </c>
    </row>
    <row r="28" spans="3:13" ht="15.75" customHeight="1">
      <c r="C28" s="112" t="str">
        <f t="shared" si="0"/>
        <v>Demand</v>
      </c>
      <c r="D28">
        <f>$J$28</f>
        <v>2035</v>
      </c>
      <c r="E28" t="s">
        <v>3</v>
      </c>
      <c r="F28" t="str">
        <f t="shared" si="1"/>
        <v>IUDMT</v>
      </c>
      <c r="G28" s="92">
        <f>BY_Demands_Drivers!$F$67*$K28</f>
        <v>5.4282331930591807</v>
      </c>
      <c r="H28" s="92">
        <f>BY_Demands_Drivers!$G$67*$K28</f>
        <v>1.6623609675045585</v>
      </c>
      <c r="J28" s="11">
        <f>BY_Demands_Drivers!AT4</f>
        <v>2035</v>
      </c>
      <c r="K28" s="92">
        <f t="shared" si="2"/>
        <v>1.2403789623068382</v>
      </c>
      <c r="M28" s="92">
        <f>BY_Demands_Drivers!AT14</f>
        <v>0.97034464919443242</v>
      </c>
    </row>
    <row r="29" spans="3:13" ht="15.75" customHeight="1">
      <c r="C29" s="112" t="str">
        <f t="shared" si="0"/>
        <v>Demand</v>
      </c>
      <c r="D29">
        <f>$J$29</f>
        <v>2036</v>
      </c>
      <c r="E29" t="s">
        <v>3</v>
      </c>
      <c r="F29" t="str">
        <f t="shared" si="1"/>
        <v>IUDMT</v>
      </c>
      <c r="G29" s="92">
        <f>BY_Demands_Drivers!$F$67*$K29</f>
        <v>5.4837533055074275</v>
      </c>
      <c r="H29" s="92">
        <f>BY_Demands_Drivers!$G$67*$K29</f>
        <v>1.6793636393800855</v>
      </c>
      <c r="J29" s="11">
        <f>BY_Demands_Drivers!AU4</f>
        <v>2036</v>
      </c>
      <c r="K29" s="92">
        <f t="shared" si="2"/>
        <v>1.2530655910894355</v>
      </c>
      <c r="M29" s="92">
        <f>BY_Demands_Drivers!AU14</f>
        <v>0.98026935989140762</v>
      </c>
    </row>
    <row r="30" spans="3:13" ht="15.75" customHeight="1">
      <c r="C30" s="112" t="str">
        <f t="shared" si="0"/>
        <v>Demand</v>
      </c>
      <c r="D30">
        <f>$J$30</f>
        <v>2037</v>
      </c>
      <c r="E30" t="s">
        <v>3</v>
      </c>
      <c r="F30" t="str">
        <f t="shared" si="1"/>
        <v>IUDMT</v>
      </c>
      <c r="G30" s="92">
        <f>BY_Demands_Drivers!$F$67*$K30</f>
        <v>5.539273417955676</v>
      </c>
      <c r="H30" s="92">
        <f>BY_Demands_Drivers!$G$67*$K30</f>
        <v>1.6963663112556131</v>
      </c>
      <c r="J30" s="11">
        <f>BY_Demands_Drivers!AV4</f>
        <v>2037</v>
      </c>
      <c r="K30" s="92">
        <f t="shared" si="2"/>
        <v>1.2657522198720335</v>
      </c>
      <c r="M30" s="92">
        <f>BY_Demands_Drivers!AV14</f>
        <v>0.99019407058838294</v>
      </c>
    </row>
    <row r="31" spans="3:13" ht="15.75" customHeight="1">
      <c r="C31" s="112" t="str">
        <f t="shared" si="0"/>
        <v>Demand</v>
      </c>
      <c r="D31">
        <f>$J$31</f>
        <v>2038</v>
      </c>
      <c r="E31" t="s">
        <v>3</v>
      </c>
      <c r="F31" t="str">
        <f t="shared" si="1"/>
        <v>IUDMT</v>
      </c>
      <c r="G31" s="92">
        <f>BY_Demands_Drivers!$F$67*$K31</f>
        <v>5.5947935304039245</v>
      </c>
      <c r="H31" s="92">
        <f>BY_Demands_Drivers!$G$67*$K31</f>
        <v>1.7133689831311405</v>
      </c>
      <c r="J31" s="11">
        <f>BY_Demands_Drivers!AW4</f>
        <v>2038</v>
      </c>
      <c r="K31" s="92">
        <f t="shared" si="2"/>
        <v>1.2784388486546312</v>
      </c>
      <c r="M31" s="92">
        <f>BY_Demands_Drivers!AW14</f>
        <v>1.0001187812853582</v>
      </c>
    </row>
    <row r="32" spans="3:13" ht="15.75" customHeight="1">
      <c r="C32" s="112" t="str">
        <f t="shared" si="0"/>
        <v>Demand</v>
      </c>
      <c r="D32">
        <f>$J$32</f>
        <v>2039</v>
      </c>
      <c r="E32" t="s">
        <v>3</v>
      </c>
      <c r="F32" t="str">
        <f t="shared" si="1"/>
        <v>IUDMT</v>
      </c>
      <c r="G32" s="92">
        <f>BY_Demands_Drivers!$F$67*$K32</f>
        <v>5.650313642852173</v>
      </c>
      <c r="H32" s="92">
        <f>BY_Demands_Drivers!$G$67*$K32</f>
        <v>1.7303716550066679</v>
      </c>
      <c r="J32" s="11">
        <f>BY_Demands_Drivers!AX4</f>
        <v>2039</v>
      </c>
      <c r="K32" s="92">
        <f t="shared" si="2"/>
        <v>1.2911254774372289</v>
      </c>
      <c r="M32" s="92">
        <f>BY_Demands_Drivers!AX14</f>
        <v>1.0100434919823336</v>
      </c>
    </row>
    <row r="33" spans="3:13" ht="15.75" customHeight="1">
      <c r="C33" s="112" t="str">
        <f t="shared" si="0"/>
        <v>Demand</v>
      </c>
      <c r="D33">
        <f>$J$33</f>
        <v>2040</v>
      </c>
      <c r="E33" t="s">
        <v>3</v>
      </c>
      <c r="F33" t="str">
        <f t="shared" si="1"/>
        <v>IUDMT</v>
      </c>
      <c r="G33" s="92">
        <f>BY_Demands_Drivers!$F$67*$K33</f>
        <v>5.7058337553004206</v>
      </c>
      <c r="H33" s="92">
        <f>BY_Demands_Drivers!$G$67*$K33</f>
        <v>1.7473743268821953</v>
      </c>
      <c r="J33" s="11">
        <f>BY_Demands_Drivers!AY4</f>
        <v>2040</v>
      </c>
      <c r="K33" s="92">
        <f t="shared" si="2"/>
        <v>1.3038121062198267</v>
      </c>
      <c r="M33" s="92">
        <f>BY_Demands_Drivers!AY14</f>
        <v>1.0199682026793089</v>
      </c>
    </row>
    <row r="34" spans="3:13" ht="15.75" customHeight="1">
      <c r="C34" s="112" t="str">
        <f t="shared" si="0"/>
        <v>Demand</v>
      </c>
      <c r="D34">
        <f>$J$34</f>
        <v>2041</v>
      </c>
      <c r="E34" t="s">
        <v>3</v>
      </c>
      <c r="F34" t="str">
        <f t="shared" si="1"/>
        <v>IUDMT</v>
      </c>
      <c r="G34" s="92">
        <f>BY_Demands_Drivers!$F$67*$K34</f>
        <v>5.7641931736301908</v>
      </c>
      <c r="H34" s="92">
        <f>BY_Demands_Drivers!$G$67*$K34</f>
        <v>1.7652465176424832</v>
      </c>
      <c r="J34" s="11">
        <f>BY_Demands_Drivers!AZ4</f>
        <v>2041</v>
      </c>
      <c r="K34" s="92">
        <f t="shared" si="2"/>
        <v>1.3171475308735188</v>
      </c>
      <c r="M34" s="92">
        <f>BY_Demands_Drivers!AZ14</f>
        <v>1.0304004643917941</v>
      </c>
    </row>
    <row r="35" spans="3:13" ht="15.75" customHeight="1">
      <c r="C35" s="112" t="str">
        <f t="shared" si="0"/>
        <v>Demand</v>
      </c>
      <c r="D35">
        <f>$J$35</f>
        <v>2042</v>
      </c>
      <c r="E35" t="s">
        <v>3</v>
      </c>
      <c r="F35" t="str">
        <f t="shared" si="1"/>
        <v>IUDMT</v>
      </c>
      <c r="G35" s="92">
        <f>BY_Demands_Drivers!$F$67*$K35</f>
        <v>5.8225525919599637</v>
      </c>
      <c r="H35" s="92">
        <f>BY_Demands_Drivers!$G$67*$K35</f>
        <v>1.7831187084027718</v>
      </c>
      <c r="J35" s="11">
        <f>BY_Demands_Drivers!BA4</f>
        <v>2042</v>
      </c>
      <c r="K35" s="92">
        <f t="shared" si="2"/>
        <v>1.3304829555272113</v>
      </c>
      <c r="M35" s="92">
        <f>BY_Demands_Drivers!BA14</f>
        <v>1.0408327261042793</v>
      </c>
    </row>
    <row r="36" spans="3:13">
      <c r="C36" s="112" t="str">
        <f t="shared" si="0"/>
        <v>Demand</v>
      </c>
      <c r="D36">
        <f>$J$36</f>
        <v>2043</v>
      </c>
      <c r="E36" t="s">
        <v>3</v>
      </c>
      <c r="F36" t="str">
        <f t="shared" si="1"/>
        <v>IUDMT</v>
      </c>
      <c r="G36" s="92">
        <f>BY_Demands_Drivers!$F$67*$K36</f>
        <v>5.880912010289733</v>
      </c>
      <c r="H36" s="92">
        <f>BY_Demands_Drivers!$G$67*$K36</f>
        <v>1.8009908991630592</v>
      </c>
      <c r="J36" s="11">
        <f>BY_Demands_Drivers!BB4</f>
        <v>2043</v>
      </c>
      <c r="K36" s="92">
        <f t="shared" si="2"/>
        <v>1.3438183801809032</v>
      </c>
      <c r="M36" s="92">
        <f>BY_Demands_Drivers!BB14</f>
        <v>1.0512649878167644</v>
      </c>
    </row>
    <row r="37" spans="3:13">
      <c r="C37" s="112" t="str">
        <f t="shared" si="0"/>
        <v>Demand</v>
      </c>
      <c r="D37">
        <f>$J$37</f>
        <v>2044</v>
      </c>
      <c r="E37" t="s">
        <v>3</v>
      </c>
      <c r="F37" t="str">
        <f t="shared" si="1"/>
        <v>IUDMT</v>
      </c>
      <c r="G37" s="92">
        <f>BY_Demands_Drivers!$F$67*$K37</f>
        <v>5.9392714286195032</v>
      </c>
      <c r="H37" s="92">
        <f>BY_Demands_Drivers!$G$67*$K37</f>
        <v>1.8188630899233471</v>
      </c>
      <c r="J37" s="11">
        <f>BY_Demands_Drivers!BC4</f>
        <v>2044</v>
      </c>
      <c r="K37" s="92">
        <f t="shared" si="2"/>
        <v>1.3571538048345952</v>
      </c>
      <c r="M37" s="92">
        <f>BY_Demands_Drivers!BC14</f>
        <v>1.0616972495292496</v>
      </c>
    </row>
    <row r="38" spans="3:13">
      <c r="C38" s="112" t="str">
        <f t="shared" si="0"/>
        <v>Demand</v>
      </c>
      <c r="D38">
        <f>$J$38</f>
        <v>2045</v>
      </c>
      <c r="E38" t="s">
        <v>3</v>
      </c>
      <c r="F38" t="str">
        <f t="shared" si="1"/>
        <v>IUDMT</v>
      </c>
      <c r="G38" s="92">
        <f>BY_Demands_Drivers!$F$67*$K38</f>
        <v>5.9976308469492743</v>
      </c>
      <c r="H38" s="92">
        <f>BY_Demands_Drivers!$G$67*$K38</f>
        <v>1.8367352806836352</v>
      </c>
      <c r="J38" s="11">
        <f>BY_Demands_Drivers!BD4</f>
        <v>2045</v>
      </c>
      <c r="K38" s="92">
        <f t="shared" si="2"/>
        <v>1.3704892294882876</v>
      </c>
      <c r="M38" s="92">
        <f>BY_Demands_Drivers!BD14</f>
        <v>1.0721295112417346</v>
      </c>
    </row>
    <row r="39" spans="3:13">
      <c r="C39" s="112" t="str">
        <f t="shared" si="0"/>
        <v>Demand</v>
      </c>
      <c r="D39">
        <f>$J$39</f>
        <v>2046</v>
      </c>
      <c r="E39" t="s">
        <v>3</v>
      </c>
      <c r="F39" t="str">
        <f t="shared" si="1"/>
        <v>IUDMT</v>
      </c>
      <c r="G39" s="92">
        <f>BY_Demands_Drivers!$F$67*$K39</f>
        <v>6.0589747736382531</v>
      </c>
      <c r="H39" s="92">
        <f>BY_Demands_Drivers!$G$67*$K39</f>
        <v>1.8555214576392627</v>
      </c>
      <c r="J39" s="11">
        <f>BY_Demands_Drivers!BE4</f>
        <v>2046</v>
      </c>
      <c r="K39" s="92">
        <f t="shared" si="2"/>
        <v>1.3845066295195896</v>
      </c>
      <c r="M39" s="92">
        <f>BY_Demands_Drivers!BE14</f>
        <v>1.0830952801956804</v>
      </c>
    </row>
    <row r="40" spans="3:13">
      <c r="C40" s="112" t="str">
        <f t="shared" si="0"/>
        <v>Demand</v>
      </c>
      <c r="D40">
        <f>$J$40</f>
        <v>2047</v>
      </c>
      <c r="E40" t="s">
        <v>3</v>
      </c>
      <c r="F40" t="str">
        <f t="shared" si="1"/>
        <v>IUDMT</v>
      </c>
      <c r="G40" s="92">
        <f>BY_Demands_Drivers!$F$67*$K40</f>
        <v>6.120318700327231</v>
      </c>
      <c r="H40" s="92">
        <f>BY_Demands_Drivers!$G$67*$K40</f>
        <v>1.8743076345948897</v>
      </c>
      <c r="J40" s="11">
        <f>BY_Demands_Drivers!BF4</f>
        <v>2047</v>
      </c>
      <c r="K40" s="92">
        <f t="shared" si="2"/>
        <v>1.3985240295508914</v>
      </c>
      <c r="M40" s="92">
        <f>BY_Demands_Drivers!BF14</f>
        <v>1.0940610491496261</v>
      </c>
    </row>
    <row r="41" spans="3:13">
      <c r="C41" s="112" t="str">
        <f t="shared" si="0"/>
        <v>Demand</v>
      </c>
      <c r="D41">
        <f>$J$41</f>
        <v>2048</v>
      </c>
      <c r="E41" t="s">
        <v>3</v>
      </c>
      <c r="F41" t="str">
        <f t="shared" si="1"/>
        <v>IUDMT</v>
      </c>
      <c r="G41" s="92">
        <f>BY_Demands_Drivers!$F$67*$K41</f>
        <v>6.1816626270162098</v>
      </c>
      <c r="H41" s="92">
        <f>BY_Demands_Drivers!$G$67*$K41</f>
        <v>1.8930938115505169</v>
      </c>
      <c r="J41" s="11">
        <f>BY_Demands_Drivers!BG4</f>
        <v>2048</v>
      </c>
      <c r="K41" s="92">
        <f t="shared" si="2"/>
        <v>1.4125414295821934</v>
      </c>
      <c r="M41" s="92">
        <f>BY_Demands_Drivers!BG14</f>
        <v>1.1050268181035718</v>
      </c>
    </row>
    <row r="42" spans="3:13">
      <c r="C42" s="112" t="str">
        <f t="shared" si="0"/>
        <v>Demand</v>
      </c>
      <c r="D42">
        <f>$J$42</f>
        <v>2049</v>
      </c>
      <c r="E42" t="s">
        <v>3</v>
      </c>
      <c r="F42" t="str">
        <f t="shared" si="1"/>
        <v>IUDMT</v>
      </c>
      <c r="G42" s="92">
        <f>BY_Demands_Drivers!$F$67*$K42</f>
        <v>6.2430065537051886</v>
      </c>
      <c r="H42" s="92">
        <f>BY_Demands_Drivers!$G$67*$K42</f>
        <v>1.9118799885061444</v>
      </c>
      <c r="J42" s="11">
        <f>BY_Demands_Drivers!BH4</f>
        <v>2049</v>
      </c>
      <c r="K42" s="92">
        <f t="shared" si="2"/>
        <v>1.4265588296134954</v>
      </c>
      <c r="M42" s="92">
        <f>BY_Demands_Drivers!BH14</f>
        <v>1.1159925870575176</v>
      </c>
    </row>
    <row r="43" spans="3:13">
      <c r="C43" s="112" t="str">
        <f t="shared" si="0"/>
        <v>Demand</v>
      </c>
      <c r="D43" s="16">
        <f>$J$43</f>
        <v>2050</v>
      </c>
      <c r="E43" s="16" t="s">
        <v>3</v>
      </c>
      <c r="F43" s="16" t="str">
        <f t="shared" si="1"/>
        <v>IUDMT</v>
      </c>
      <c r="G43" s="92">
        <f>BY_Demands_Drivers!$F$67*$K43</f>
        <v>6.3043504803941683</v>
      </c>
      <c r="H43" s="92">
        <f>BY_Demands_Drivers!$G$67*$K43</f>
        <v>1.9306661654617716</v>
      </c>
      <c r="J43" s="11">
        <f>BY_Demands_Drivers!BI4</f>
        <v>2050</v>
      </c>
      <c r="K43" s="92">
        <f t="shared" si="2"/>
        <v>1.4405762296447975</v>
      </c>
      <c r="M43" s="92">
        <f>BY_Demands_Drivers!BI14</f>
        <v>1.1269583560114633</v>
      </c>
    </row>
    <row r="44" spans="3:13">
      <c r="C44" s="112" t="str">
        <f t="shared" si="0"/>
        <v>\I:</v>
      </c>
      <c r="D44">
        <f>$J$4</f>
        <v>2011</v>
      </c>
      <c r="E44" t="s">
        <v>3</v>
      </c>
      <c r="F44" t="str">
        <f>BY_Demands_Drivers!$H$68</f>
        <v>IUDHT</v>
      </c>
      <c r="G44" s="92">
        <f>BY_Demands_Drivers!$F$68*$K4</f>
        <v>0</v>
      </c>
      <c r="H44" s="92">
        <f>BY_Demands_Drivers!$G$68*$K4</f>
        <v>0</v>
      </c>
      <c r="M44" s="92"/>
    </row>
    <row r="45" spans="3:13">
      <c r="C45" s="112" t="str">
        <f t="shared" si="0"/>
        <v>\I:</v>
      </c>
      <c r="D45">
        <f>$J$5</f>
        <v>2012</v>
      </c>
      <c r="E45" t="s">
        <v>3</v>
      </c>
      <c r="F45" t="str">
        <f>$F$44</f>
        <v>IUDHT</v>
      </c>
      <c r="G45" s="92">
        <f>BY_Demands_Drivers!$F$68*$K5</f>
        <v>0</v>
      </c>
      <c r="H45" s="92">
        <f>BY_Demands_Drivers!$G$68*$K5</f>
        <v>0</v>
      </c>
      <c r="M45" s="92"/>
    </row>
    <row r="46" spans="3:13">
      <c r="C46" s="112" t="str">
        <f t="shared" si="0"/>
        <v>\I:</v>
      </c>
      <c r="D46">
        <f>$J$6</f>
        <v>2013</v>
      </c>
      <c r="E46" t="s">
        <v>3</v>
      </c>
      <c r="F46" t="str">
        <f t="shared" ref="F46:F83" si="3">$F$44</f>
        <v>IUDHT</v>
      </c>
      <c r="G46" s="92">
        <f>BY_Demands_Drivers!$F$68*$K6</f>
        <v>0</v>
      </c>
      <c r="H46" s="92">
        <f>BY_Demands_Drivers!$G$68*$K6</f>
        <v>0</v>
      </c>
    </row>
    <row r="47" spans="3:13">
      <c r="C47" s="112" t="str">
        <f t="shared" si="0"/>
        <v>\I:</v>
      </c>
      <c r="D47">
        <f>$J$7</f>
        <v>2014</v>
      </c>
      <c r="E47" t="s">
        <v>3</v>
      </c>
      <c r="F47" t="str">
        <f t="shared" si="3"/>
        <v>IUDHT</v>
      </c>
      <c r="G47" s="92">
        <f>BY_Demands_Drivers!$F$68*$K7</f>
        <v>0</v>
      </c>
      <c r="H47" s="92">
        <f>BY_Demands_Drivers!$G$68*$K7</f>
        <v>0</v>
      </c>
    </row>
    <row r="48" spans="3:13">
      <c r="C48" s="112" t="str">
        <f t="shared" si="0"/>
        <v>\I:</v>
      </c>
      <c r="D48">
        <f>$J$8</f>
        <v>2015</v>
      </c>
      <c r="E48" t="s">
        <v>3</v>
      </c>
      <c r="F48" t="str">
        <f t="shared" si="3"/>
        <v>IUDHT</v>
      </c>
      <c r="G48" s="92">
        <f>BY_Demands_Drivers!$F$68*$K8</f>
        <v>0</v>
      </c>
      <c r="H48" s="92">
        <f>BY_Demands_Drivers!$G$68*$K8</f>
        <v>0</v>
      </c>
    </row>
    <row r="49" spans="3:8">
      <c r="C49" s="112" t="str">
        <f t="shared" si="0"/>
        <v>\I:</v>
      </c>
      <c r="D49">
        <f>$J$9</f>
        <v>2016</v>
      </c>
      <c r="E49" t="s">
        <v>3</v>
      </c>
      <c r="F49" t="str">
        <f t="shared" si="3"/>
        <v>IUDHT</v>
      </c>
      <c r="G49" s="92">
        <f>BY_Demands_Drivers!$F$68*$K9</f>
        <v>0</v>
      </c>
      <c r="H49" s="92">
        <f>BY_Demands_Drivers!$G$68*$K9</f>
        <v>0</v>
      </c>
    </row>
    <row r="50" spans="3:8">
      <c r="C50" s="112" t="str">
        <f t="shared" si="0"/>
        <v>\I:</v>
      </c>
      <c r="D50">
        <f>$J$10</f>
        <v>2017</v>
      </c>
      <c r="E50" t="s">
        <v>3</v>
      </c>
      <c r="F50" t="str">
        <f t="shared" si="3"/>
        <v>IUDHT</v>
      </c>
      <c r="G50" s="92">
        <f>BY_Demands_Drivers!$F$68*$K10</f>
        <v>0</v>
      </c>
      <c r="H50" s="92">
        <f>BY_Demands_Drivers!$G$68*$K10</f>
        <v>0</v>
      </c>
    </row>
    <row r="51" spans="3:8">
      <c r="C51" s="112" t="str">
        <f t="shared" si="0"/>
        <v>\I:</v>
      </c>
      <c r="D51">
        <f>$J$11</f>
        <v>2018</v>
      </c>
      <c r="E51" t="s">
        <v>3</v>
      </c>
      <c r="F51" t="str">
        <f t="shared" si="3"/>
        <v>IUDHT</v>
      </c>
      <c r="G51" s="92">
        <f>BY_Demands_Drivers!$F$68*$K11</f>
        <v>0</v>
      </c>
      <c r="H51" s="92">
        <f>BY_Demands_Drivers!$G$68*$K11</f>
        <v>0</v>
      </c>
    </row>
    <row r="52" spans="3:8">
      <c r="C52" s="112" t="str">
        <f t="shared" si="0"/>
        <v>\I:</v>
      </c>
      <c r="D52">
        <f>$J$12</f>
        <v>2019</v>
      </c>
      <c r="E52" t="s">
        <v>3</v>
      </c>
      <c r="F52" t="str">
        <f t="shared" si="3"/>
        <v>IUDHT</v>
      </c>
      <c r="G52" s="92">
        <f>BY_Demands_Drivers!$F$68*$K12</f>
        <v>0</v>
      </c>
      <c r="H52" s="92">
        <f>BY_Demands_Drivers!$G$68*$K12</f>
        <v>0</v>
      </c>
    </row>
    <row r="53" spans="3:8">
      <c r="C53" s="112" t="str">
        <f t="shared" si="0"/>
        <v>\I:</v>
      </c>
      <c r="D53">
        <f>$J$13</f>
        <v>2020</v>
      </c>
      <c r="E53" t="s">
        <v>3</v>
      </c>
      <c r="F53" t="str">
        <f t="shared" si="3"/>
        <v>IUDHT</v>
      </c>
      <c r="G53" s="92">
        <f>BY_Demands_Drivers!$F$68*$K13</f>
        <v>0</v>
      </c>
      <c r="H53" s="92">
        <f>BY_Demands_Drivers!$G$68*$K13</f>
        <v>0</v>
      </c>
    </row>
    <row r="54" spans="3:8">
      <c r="C54" s="112" t="str">
        <f t="shared" si="0"/>
        <v>\I:</v>
      </c>
      <c r="D54">
        <f>$J$14</f>
        <v>2021</v>
      </c>
      <c r="E54" t="s">
        <v>3</v>
      </c>
      <c r="F54" t="str">
        <f t="shared" si="3"/>
        <v>IUDHT</v>
      </c>
      <c r="G54" s="92">
        <f>BY_Demands_Drivers!$F$68*$K14</f>
        <v>0</v>
      </c>
      <c r="H54" s="92">
        <f>BY_Demands_Drivers!$G$68*$K14</f>
        <v>0</v>
      </c>
    </row>
    <row r="55" spans="3:8">
      <c r="C55" s="112" t="str">
        <f t="shared" si="0"/>
        <v>\I:</v>
      </c>
      <c r="D55">
        <f>$J$15</f>
        <v>2022</v>
      </c>
      <c r="E55" t="s">
        <v>3</v>
      </c>
      <c r="F55" t="str">
        <f t="shared" si="3"/>
        <v>IUDHT</v>
      </c>
      <c r="G55" s="92">
        <f>BY_Demands_Drivers!$F$68*$K15</f>
        <v>0</v>
      </c>
      <c r="H55" s="92">
        <f>BY_Demands_Drivers!$G$68*$K15</f>
        <v>0</v>
      </c>
    </row>
    <row r="56" spans="3:8">
      <c r="C56" s="112" t="str">
        <f t="shared" si="0"/>
        <v>\I:</v>
      </c>
      <c r="D56">
        <f>$J$16</f>
        <v>2023</v>
      </c>
      <c r="E56" t="s">
        <v>3</v>
      </c>
      <c r="F56" t="str">
        <f t="shared" si="3"/>
        <v>IUDHT</v>
      </c>
      <c r="G56" s="92">
        <f>BY_Demands_Drivers!$F$68*$K16</f>
        <v>0</v>
      </c>
      <c r="H56" s="92">
        <f>BY_Demands_Drivers!$G$68*$K16</f>
        <v>0</v>
      </c>
    </row>
    <row r="57" spans="3:8">
      <c r="C57" s="112" t="str">
        <f t="shared" si="0"/>
        <v>\I:</v>
      </c>
      <c r="D57">
        <f>$J$17</f>
        <v>2024</v>
      </c>
      <c r="E57" t="s">
        <v>3</v>
      </c>
      <c r="F57" t="str">
        <f t="shared" si="3"/>
        <v>IUDHT</v>
      </c>
      <c r="G57" s="92">
        <f>BY_Demands_Drivers!$F$68*$K17</f>
        <v>0</v>
      </c>
      <c r="H57" s="92">
        <f>BY_Demands_Drivers!$G$68*$K17</f>
        <v>0</v>
      </c>
    </row>
    <row r="58" spans="3:8">
      <c r="C58" s="112" t="str">
        <f t="shared" si="0"/>
        <v>\I:</v>
      </c>
      <c r="D58">
        <f>$J$18</f>
        <v>2025</v>
      </c>
      <c r="E58" t="s">
        <v>3</v>
      </c>
      <c r="F58" t="str">
        <f t="shared" si="3"/>
        <v>IUDHT</v>
      </c>
      <c r="G58" s="92">
        <f>BY_Demands_Drivers!$F$68*$K18</f>
        <v>0</v>
      </c>
      <c r="H58" s="92">
        <f>BY_Demands_Drivers!$G$68*$K18</f>
        <v>0</v>
      </c>
    </row>
    <row r="59" spans="3:8">
      <c r="C59" s="112" t="str">
        <f t="shared" si="0"/>
        <v>\I:</v>
      </c>
      <c r="D59">
        <f>$J$19</f>
        <v>2026</v>
      </c>
      <c r="E59" t="s">
        <v>3</v>
      </c>
      <c r="F59" t="str">
        <f t="shared" si="3"/>
        <v>IUDHT</v>
      </c>
      <c r="G59" s="92">
        <f>BY_Demands_Drivers!$F$68*$K19</f>
        <v>0</v>
      </c>
      <c r="H59" s="92">
        <f>BY_Demands_Drivers!$G$68*$K19</f>
        <v>0</v>
      </c>
    </row>
    <row r="60" spans="3:8">
      <c r="C60" s="112" t="str">
        <f t="shared" si="0"/>
        <v>\I:</v>
      </c>
      <c r="D60">
        <f>$J$20</f>
        <v>2027</v>
      </c>
      <c r="E60" t="s">
        <v>3</v>
      </c>
      <c r="F60" t="str">
        <f t="shared" si="3"/>
        <v>IUDHT</v>
      </c>
      <c r="G60" s="92">
        <f>BY_Demands_Drivers!$F$68*$K20</f>
        <v>0</v>
      </c>
      <c r="H60" s="92">
        <f>BY_Demands_Drivers!$G$68*$K20</f>
        <v>0</v>
      </c>
    </row>
    <row r="61" spans="3:8">
      <c r="C61" s="112" t="str">
        <f t="shared" si="0"/>
        <v>\I:</v>
      </c>
      <c r="D61">
        <f>$J$21</f>
        <v>2028</v>
      </c>
      <c r="E61" t="s">
        <v>3</v>
      </c>
      <c r="F61" t="str">
        <f t="shared" si="3"/>
        <v>IUDHT</v>
      </c>
      <c r="G61" s="92">
        <f>BY_Demands_Drivers!$F$68*$K21</f>
        <v>0</v>
      </c>
      <c r="H61" s="92">
        <f>BY_Demands_Drivers!$G$68*$K21</f>
        <v>0</v>
      </c>
    </row>
    <row r="62" spans="3:8">
      <c r="C62" s="112" t="str">
        <f t="shared" si="0"/>
        <v>\I:</v>
      </c>
      <c r="D62">
        <f>$J$22</f>
        <v>2029</v>
      </c>
      <c r="E62" t="s">
        <v>3</v>
      </c>
      <c r="F62" t="str">
        <f t="shared" si="3"/>
        <v>IUDHT</v>
      </c>
      <c r="G62" s="92">
        <f>BY_Demands_Drivers!$F$68*$K22</f>
        <v>0</v>
      </c>
      <c r="H62" s="92">
        <f>BY_Demands_Drivers!$G$68*$K22</f>
        <v>0</v>
      </c>
    </row>
    <row r="63" spans="3:8">
      <c r="C63" s="112" t="str">
        <f t="shared" si="0"/>
        <v>\I:</v>
      </c>
      <c r="D63">
        <f>$J$23</f>
        <v>2030</v>
      </c>
      <c r="E63" t="s">
        <v>3</v>
      </c>
      <c r="F63" t="str">
        <f t="shared" si="3"/>
        <v>IUDHT</v>
      </c>
      <c r="G63" s="92">
        <f>BY_Demands_Drivers!$F$68*$K23</f>
        <v>0</v>
      </c>
      <c r="H63" s="92">
        <f>BY_Demands_Drivers!$G$68*$K23</f>
        <v>0</v>
      </c>
    </row>
    <row r="64" spans="3:8">
      <c r="C64" s="112" t="str">
        <f t="shared" si="0"/>
        <v>\I:</v>
      </c>
      <c r="D64">
        <f>$J$24</f>
        <v>2031</v>
      </c>
      <c r="E64" t="s">
        <v>3</v>
      </c>
      <c r="F64" t="str">
        <f t="shared" si="3"/>
        <v>IUDHT</v>
      </c>
      <c r="G64" s="92">
        <f>BY_Demands_Drivers!$F$68*$K24</f>
        <v>0</v>
      </c>
      <c r="H64" s="92">
        <f>BY_Demands_Drivers!$G$68*$K24</f>
        <v>0</v>
      </c>
    </row>
    <row r="65" spans="3:8">
      <c r="C65" s="112" t="str">
        <f t="shared" si="0"/>
        <v>\I:</v>
      </c>
      <c r="D65">
        <f>$J$25</f>
        <v>2032</v>
      </c>
      <c r="E65" t="s">
        <v>3</v>
      </c>
      <c r="F65" t="str">
        <f t="shared" si="3"/>
        <v>IUDHT</v>
      </c>
      <c r="G65" s="92">
        <f>BY_Demands_Drivers!$F$68*$K25</f>
        <v>0</v>
      </c>
      <c r="H65" s="92">
        <f>BY_Demands_Drivers!$G$68*$K25</f>
        <v>0</v>
      </c>
    </row>
    <row r="66" spans="3:8">
      <c r="C66" s="112" t="str">
        <f t="shared" si="0"/>
        <v>\I:</v>
      </c>
      <c r="D66">
        <f>$J$26</f>
        <v>2033</v>
      </c>
      <c r="E66" t="s">
        <v>3</v>
      </c>
      <c r="F66" t="str">
        <f t="shared" si="3"/>
        <v>IUDHT</v>
      </c>
      <c r="G66" s="92">
        <f>BY_Demands_Drivers!$F$68*$K26</f>
        <v>0</v>
      </c>
      <c r="H66" s="92">
        <f>BY_Demands_Drivers!$G$68*$K26</f>
        <v>0</v>
      </c>
    </row>
    <row r="67" spans="3:8">
      <c r="C67" s="112" t="str">
        <f t="shared" si="0"/>
        <v>\I:</v>
      </c>
      <c r="D67">
        <f>$J$27</f>
        <v>2034</v>
      </c>
      <c r="E67" t="s">
        <v>3</v>
      </c>
      <c r="F67" t="str">
        <f t="shared" si="3"/>
        <v>IUDHT</v>
      </c>
      <c r="G67" s="92">
        <f>BY_Demands_Drivers!$F$68*$K27</f>
        <v>0</v>
      </c>
      <c r="H67" s="92">
        <f>BY_Demands_Drivers!$G$68*$K27</f>
        <v>0</v>
      </c>
    </row>
    <row r="68" spans="3:8">
      <c r="C68" s="112" t="str">
        <f t="shared" ref="C68:C131" si="4">IF(SUM(G68:H68)&gt;0,"Demand","\I:")</f>
        <v>\I:</v>
      </c>
      <c r="D68">
        <f>$J$28</f>
        <v>2035</v>
      </c>
      <c r="E68" t="s">
        <v>3</v>
      </c>
      <c r="F68" t="str">
        <f t="shared" si="3"/>
        <v>IUDHT</v>
      </c>
      <c r="G68" s="92">
        <f>BY_Demands_Drivers!$F$68*$K28</f>
        <v>0</v>
      </c>
      <c r="H68" s="92">
        <f>BY_Demands_Drivers!$G$68*$K28</f>
        <v>0</v>
      </c>
    </row>
    <row r="69" spans="3:8">
      <c r="C69" s="112" t="str">
        <f t="shared" si="4"/>
        <v>\I:</v>
      </c>
      <c r="D69">
        <f>$J$29</f>
        <v>2036</v>
      </c>
      <c r="E69" t="s">
        <v>3</v>
      </c>
      <c r="F69" t="str">
        <f t="shared" si="3"/>
        <v>IUDHT</v>
      </c>
      <c r="G69" s="92">
        <f>BY_Demands_Drivers!$F$68*$K29</f>
        <v>0</v>
      </c>
      <c r="H69" s="92">
        <f>BY_Demands_Drivers!$G$68*$K29</f>
        <v>0</v>
      </c>
    </row>
    <row r="70" spans="3:8">
      <c r="C70" s="112" t="str">
        <f t="shared" si="4"/>
        <v>\I:</v>
      </c>
      <c r="D70">
        <f>$J$30</f>
        <v>2037</v>
      </c>
      <c r="E70" t="s">
        <v>3</v>
      </c>
      <c r="F70" t="str">
        <f t="shared" si="3"/>
        <v>IUDHT</v>
      </c>
      <c r="G70" s="92">
        <f>BY_Demands_Drivers!$F$68*$K30</f>
        <v>0</v>
      </c>
      <c r="H70" s="92">
        <f>BY_Demands_Drivers!$G$68*$K30</f>
        <v>0</v>
      </c>
    </row>
    <row r="71" spans="3:8">
      <c r="C71" s="112" t="str">
        <f t="shared" si="4"/>
        <v>\I:</v>
      </c>
      <c r="D71">
        <f>$J$31</f>
        <v>2038</v>
      </c>
      <c r="E71" t="s">
        <v>3</v>
      </c>
      <c r="F71" t="str">
        <f t="shared" si="3"/>
        <v>IUDHT</v>
      </c>
      <c r="G71" s="92">
        <f>BY_Demands_Drivers!$F$68*$K31</f>
        <v>0</v>
      </c>
      <c r="H71" s="92">
        <f>BY_Demands_Drivers!$G$68*$K31</f>
        <v>0</v>
      </c>
    </row>
    <row r="72" spans="3:8">
      <c r="C72" s="112" t="str">
        <f t="shared" si="4"/>
        <v>\I:</v>
      </c>
      <c r="D72">
        <f>$J$32</f>
        <v>2039</v>
      </c>
      <c r="E72" t="s">
        <v>3</v>
      </c>
      <c r="F72" t="str">
        <f t="shared" si="3"/>
        <v>IUDHT</v>
      </c>
      <c r="G72" s="92">
        <f>BY_Demands_Drivers!$F$68*$K32</f>
        <v>0</v>
      </c>
      <c r="H72" s="92">
        <f>BY_Demands_Drivers!$G$68*$K32</f>
        <v>0</v>
      </c>
    </row>
    <row r="73" spans="3:8">
      <c r="C73" s="112" t="str">
        <f t="shared" si="4"/>
        <v>\I:</v>
      </c>
      <c r="D73">
        <f>$J$33</f>
        <v>2040</v>
      </c>
      <c r="E73" t="s">
        <v>3</v>
      </c>
      <c r="F73" t="str">
        <f t="shared" si="3"/>
        <v>IUDHT</v>
      </c>
      <c r="G73" s="92">
        <f>BY_Demands_Drivers!$F$68*$K33</f>
        <v>0</v>
      </c>
      <c r="H73" s="92">
        <f>BY_Demands_Drivers!$G$68*$K33</f>
        <v>0</v>
      </c>
    </row>
    <row r="74" spans="3:8">
      <c r="C74" s="112" t="str">
        <f t="shared" si="4"/>
        <v>\I:</v>
      </c>
      <c r="D74">
        <f>$J$34</f>
        <v>2041</v>
      </c>
      <c r="E74" t="s">
        <v>3</v>
      </c>
      <c r="F74" t="str">
        <f t="shared" si="3"/>
        <v>IUDHT</v>
      </c>
      <c r="G74" s="92">
        <f>BY_Demands_Drivers!$F$68*$K34</f>
        <v>0</v>
      </c>
      <c r="H74" s="92">
        <f>BY_Demands_Drivers!$G$68*$K34</f>
        <v>0</v>
      </c>
    </row>
    <row r="75" spans="3:8">
      <c r="C75" s="112" t="str">
        <f t="shared" si="4"/>
        <v>\I:</v>
      </c>
      <c r="D75">
        <f>$J$35</f>
        <v>2042</v>
      </c>
      <c r="E75" t="s">
        <v>3</v>
      </c>
      <c r="F75" t="str">
        <f t="shared" si="3"/>
        <v>IUDHT</v>
      </c>
      <c r="G75" s="92">
        <f>BY_Demands_Drivers!$F$68*$K35</f>
        <v>0</v>
      </c>
      <c r="H75" s="92">
        <f>BY_Demands_Drivers!$G$68*$K35</f>
        <v>0</v>
      </c>
    </row>
    <row r="76" spans="3:8">
      <c r="C76" s="112" t="str">
        <f t="shared" si="4"/>
        <v>\I:</v>
      </c>
      <c r="D76">
        <f>$J$36</f>
        <v>2043</v>
      </c>
      <c r="E76" t="s">
        <v>3</v>
      </c>
      <c r="F76" t="str">
        <f t="shared" si="3"/>
        <v>IUDHT</v>
      </c>
      <c r="G76" s="92">
        <f>BY_Demands_Drivers!$F$68*$K36</f>
        <v>0</v>
      </c>
      <c r="H76" s="92">
        <f>BY_Demands_Drivers!$G$68*$K36</f>
        <v>0</v>
      </c>
    </row>
    <row r="77" spans="3:8">
      <c r="C77" s="112" t="str">
        <f t="shared" si="4"/>
        <v>\I:</v>
      </c>
      <c r="D77">
        <f>$J$37</f>
        <v>2044</v>
      </c>
      <c r="E77" t="s">
        <v>3</v>
      </c>
      <c r="F77" t="str">
        <f t="shared" si="3"/>
        <v>IUDHT</v>
      </c>
      <c r="G77" s="92">
        <f>BY_Demands_Drivers!$F$68*$K37</f>
        <v>0</v>
      </c>
      <c r="H77" s="92">
        <f>BY_Demands_Drivers!$G$68*$K37</f>
        <v>0</v>
      </c>
    </row>
    <row r="78" spans="3:8">
      <c r="C78" s="112" t="str">
        <f t="shared" si="4"/>
        <v>\I:</v>
      </c>
      <c r="D78">
        <f>$J$38</f>
        <v>2045</v>
      </c>
      <c r="E78" t="s">
        <v>3</v>
      </c>
      <c r="F78" t="str">
        <f t="shared" si="3"/>
        <v>IUDHT</v>
      </c>
      <c r="G78" s="92">
        <f>BY_Demands_Drivers!$F$68*$K38</f>
        <v>0</v>
      </c>
      <c r="H78" s="92">
        <f>BY_Demands_Drivers!$G$68*$K38</f>
        <v>0</v>
      </c>
    </row>
    <row r="79" spans="3:8">
      <c r="C79" s="112" t="str">
        <f t="shared" si="4"/>
        <v>\I:</v>
      </c>
      <c r="D79">
        <f>$J$39</f>
        <v>2046</v>
      </c>
      <c r="E79" t="s">
        <v>3</v>
      </c>
      <c r="F79" t="str">
        <f t="shared" si="3"/>
        <v>IUDHT</v>
      </c>
      <c r="G79" s="92">
        <f>BY_Demands_Drivers!$F$68*$K39</f>
        <v>0</v>
      </c>
      <c r="H79" s="92">
        <f>BY_Demands_Drivers!$G$68*$K39</f>
        <v>0</v>
      </c>
    </row>
    <row r="80" spans="3:8">
      <c r="C80" s="112" t="str">
        <f t="shared" si="4"/>
        <v>\I:</v>
      </c>
      <c r="D80">
        <f>$J$40</f>
        <v>2047</v>
      </c>
      <c r="E80" t="s">
        <v>3</v>
      </c>
      <c r="F80" t="str">
        <f t="shared" si="3"/>
        <v>IUDHT</v>
      </c>
      <c r="G80" s="92">
        <f>BY_Demands_Drivers!$F$68*$K40</f>
        <v>0</v>
      </c>
      <c r="H80" s="92">
        <f>BY_Demands_Drivers!$G$68*$K40</f>
        <v>0</v>
      </c>
    </row>
    <row r="81" spans="3:8">
      <c r="C81" s="112" t="str">
        <f t="shared" si="4"/>
        <v>\I:</v>
      </c>
      <c r="D81">
        <f>$J$41</f>
        <v>2048</v>
      </c>
      <c r="E81" t="s">
        <v>3</v>
      </c>
      <c r="F81" t="str">
        <f t="shared" si="3"/>
        <v>IUDHT</v>
      </c>
      <c r="G81" s="92">
        <f>BY_Demands_Drivers!$F$68*$K41</f>
        <v>0</v>
      </c>
      <c r="H81" s="92">
        <f>BY_Demands_Drivers!$G$68*$K41</f>
        <v>0</v>
      </c>
    </row>
    <row r="82" spans="3:8">
      <c r="C82" s="112" t="str">
        <f t="shared" si="4"/>
        <v>\I:</v>
      </c>
      <c r="D82">
        <f>$J$42</f>
        <v>2049</v>
      </c>
      <c r="E82" t="s">
        <v>3</v>
      </c>
      <c r="F82" t="str">
        <f t="shared" si="3"/>
        <v>IUDHT</v>
      </c>
      <c r="G82" s="92">
        <f>BY_Demands_Drivers!$F$68*$K42</f>
        <v>0</v>
      </c>
      <c r="H82" s="92">
        <f>BY_Demands_Drivers!$G$68*$K42</f>
        <v>0</v>
      </c>
    </row>
    <row r="83" spans="3:8">
      <c r="C83" s="112" t="str">
        <f t="shared" si="4"/>
        <v>\I:</v>
      </c>
      <c r="D83" s="16">
        <f>$J$43</f>
        <v>2050</v>
      </c>
      <c r="E83" s="16" t="s">
        <v>3</v>
      </c>
      <c r="F83" s="16" t="str">
        <f t="shared" si="3"/>
        <v>IUDHT</v>
      </c>
      <c r="G83" s="92">
        <f>BY_Demands_Drivers!$F$68*$K43</f>
        <v>0</v>
      </c>
      <c r="H83" s="92">
        <f>BY_Demands_Drivers!$G$68*$K43</f>
        <v>0</v>
      </c>
    </row>
    <row r="84" spans="3:8">
      <c r="C84" s="112" t="str">
        <f t="shared" si="4"/>
        <v>\I:</v>
      </c>
      <c r="D84">
        <f>$J$4</f>
        <v>2011</v>
      </c>
      <c r="E84" t="s">
        <v>3</v>
      </c>
      <c r="F84" t="str">
        <f>BY_Demands_Drivers!$H$69</f>
        <v>IUDRH</v>
      </c>
      <c r="G84" s="92">
        <f>BY_Demands_Drivers!$F$69*$K4</f>
        <v>0</v>
      </c>
      <c r="H84" s="92">
        <f>BY_Demands_Drivers!$G$69*$K4</f>
        <v>0</v>
      </c>
    </row>
    <row r="85" spans="3:8">
      <c r="C85" s="112" t="str">
        <f t="shared" si="4"/>
        <v>\I:</v>
      </c>
      <c r="D85">
        <f>$J$5</f>
        <v>2012</v>
      </c>
      <c r="E85" t="s">
        <v>3</v>
      </c>
      <c r="F85" t="str">
        <f>$F$84</f>
        <v>IUDRH</v>
      </c>
      <c r="G85" s="92">
        <f>BY_Demands_Drivers!$F$69*$K5</f>
        <v>0</v>
      </c>
      <c r="H85" s="92">
        <f>BY_Demands_Drivers!$G$69*$K5</f>
        <v>0</v>
      </c>
    </row>
    <row r="86" spans="3:8">
      <c r="C86" s="112" t="str">
        <f t="shared" si="4"/>
        <v>\I:</v>
      </c>
      <c r="D86">
        <f>$J$6</f>
        <v>2013</v>
      </c>
      <c r="E86" t="s">
        <v>3</v>
      </c>
      <c r="F86" t="str">
        <f t="shared" ref="F86:F123" si="5">$F$84</f>
        <v>IUDRH</v>
      </c>
      <c r="G86" s="92">
        <f>BY_Demands_Drivers!$F$69*$K6</f>
        <v>0</v>
      </c>
      <c r="H86" s="92">
        <f>BY_Demands_Drivers!$G$69*$K6</f>
        <v>0</v>
      </c>
    </row>
    <row r="87" spans="3:8">
      <c r="C87" s="112" t="str">
        <f t="shared" si="4"/>
        <v>\I:</v>
      </c>
      <c r="D87">
        <f>$J$7</f>
        <v>2014</v>
      </c>
      <c r="E87" t="s">
        <v>3</v>
      </c>
      <c r="F87" t="str">
        <f t="shared" si="5"/>
        <v>IUDRH</v>
      </c>
      <c r="G87" s="92">
        <f>BY_Demands_Drivers!$F$69*$K7</f>
        <v>0</v>
      </c>
      <c r="H87" s="92">
        <f>BY_Demands_Drivers!$G$69*$K7</f>
        <v>0</v>
      </c>
    </row>
    <row r="88" spans="3:8">
      <c r="C88" s="112" t="str">
        <f t="shared" si="4"/>
        <v>Demand</v>
      </c>
      <c r="D88">
        <f>$J$8</f>
        <v>2015</v>
      </c>
      <c r="E88" t="s">
        <v>3</v>
      </c>
      <c r="F88" t="str">
        <f t="shared" si="5"/>
        <v>IUDRH</v>
      </c>
      <c r="G88" s="92">
        <f>BY_Demands_Drivers!$F$69*$K8</f>
        <v>13.735305162178779</v>
      </c>
      <c r="H88" s="92">
        <f>BY_Demands_Drivers!$G$69*$K8</f>
        <v>4.2063475105611614</v>
      </c>
    </row>
    <row r="89" spans="3:8">
      <c r="C89" s="112" t="str">
        <f t="shared" si="4"/>
        <v>Demand</v>
      </c>
      <c r="D89">
        <f>$J$9</f>
        <v>2016</v>
      </c>
      <c r="E89" t="s">
        <v>3</v>
      </c>
      <c r="F89" t="str">
        <f t="shared" si="5"/>
        <v>IUDRH</v>
      </c>
      <c r="G89" s="92">
        <f>BY_Demands_Drivers!$F$69*$K9</f>
        <v>14.283912632570594</v>
      </c>
      <c r="H89" s="92">
        <f>BY_Demands_Drivers!$G$69*$K9</f>
        <v>4.3743549658095615</v>
      </c>
    </row>
    <row r="90" spans="3:8">
      <c r="C90" s="112" t="str">
        <f t="shared" si="4"/>
        <v>Demand</v>
      </c>
      <c r="D90">
        <f>$J$10</f>
        <v>2017</v>
      </c>
      <c r="E90" t="s">
        <v>3</v>
      </c>
      <c r="F90" t="str">
        <f t="shared" si="5"/>
        <v>IUDRH</v>
      </c>
      <c r="G90" s="92">
        <f>BY_Demands_Drivers!$F$69*$K10</f>
        <v>14.832520102962413</v>
      </c>
      <c r="H90" s="92">
        <f>BY_Demands_Drivers!$G$69*$K10</f>
        <v>4.5423624210579625</v>
      </c>
    </row>
    <row r="91" spans="3:8">
      <c r="C91" s="112" t="str">
        <f t="shared" si="4"/>
        <v>Demand</v>
      </c>
      <c r="D91">
        <f>$J$11</f>
        <v>2018</v>
      </c>
      <c r="E91" t="s">
        <v>3</v>
      </c>
      <c r="F91" t="str">
        <f t="shared" si="5"/>
        <v>IUDRH</v>
      </c>
      <c r="G91" s="92">
        <f>BY_Demands_Drivers!$F$69*$K11</f>
        <v>15.381127573354226</v>
      </c>
      <c r="H91" s="92">
        <f>BY_Demands_Drivers!$G$69*$K11</f>
        <v>4.7103698763063617</v>
      </c>
    </row>
    <row r="92" spans="3:8">
      <c r="C92" s="112" t="str">
        <f t="shared" si="4"/>
        <v>Demand</v>
      </c>
      <c r="D92">
        <f>$J$12</f>
        <v>2019</v>
      </c>
      <c r="E92" t="s">
        <v>3</v>
      </c>
      <c r="F92" t="str">
        <f t="shared" si="5"/>
        <v>IUDRH</v>
      </c>
      <c r="G92" s="92">
        <f>BY_Demands_Drivers!$F$69*$K12</f>
        <v>15.705228515433312</v>
      </c>
      <c r="H92" s="92">
        <f>BY_Demands_Drivers!$G$69*$K12</f>
        <v>4.8096236733489492</v>
      </c>
    </row>
    <row r="93" spans="3:8">
      <c r="C93" s="112" t="str">
        <f t="shared" si="4"/>
        <v>Demand</v>
      </c>
      <c r="D93">
        <f>$J$13</f>
        <v>2020</v>
      </c>
      <c r="E93" t="s">
        <v>3</v>
      </c>
      <c r="F93" t="str">
        <f t="shared" si="5"/>
        <v>IUDRH</v>
      </c>
      <c r="G93" s="92">
        <f>BY_Demands_Drivers!$F$69*$K13</f>
        <v>15.705228515433312</v>
      </c>
      <c r="H93" s="92">
        <f>BY_Demands_Drivers!$G$69*$K13</f>
        <v>4.8096236733489492</v>
      </c>
    </row>
    <row r="94" spans="3:8">
      <c r="C94" s="112" t="str">
        <f t="shared" si="4"/>
        <v>Demand</v>
      </c>
      <c r="D94">
        <f>$J$14</f>
        <v>2021</v>
      </c>
      <c r="E94" t="s">
        <v>3</v>
      </c>
      <c r="F94" t="str">
        <f t="shared" si="5"/>
        <v>IUDRH</v>
      </c>
      <c r="G94" s="92">
        <f>BY_Demands_Drivers!$F$69*$K14</f>
        <v>15.797081332245254</v>
      </c>
      <c r="H94" s="92">
        <f>BY_Demands_Drivers!$G$69*$K14</f>
        <v>4.8377529986732108</v>
      </c>
    </row>
    <row r="95" spans="3:8">
      <c r="C95" s="112" t="str">
        <f t="shared" si="4"/>
        <v>Demand</v>
      </c>
      <c r="D95">
        <f>$J$15</f>
        <v>2022</v>
      </c>
      <c r="E95" t="s">
        <v>3</v>
      </c>
      <c r="F95" t="str">
        <f t="shared" si="5"/>
        <v>IUDRH</v>
      </c>
      <c r="G95" s="92">
        <f>BY_Demands_Drivers!$F$69*$K15</f>
        <v>15.888934149057198</v>
      </c>
      <c r="H95" s="92">
        <f>BY_Demands_Drivers!$G$69*$K15</f>
        <v>4.8658823239974733</v>
      </c>
    </row>
    <row r="96" spans="3:8">
      <c r="C96" s="112" t="str">
        <f t="shared" si="4"/>
        <v>Demand</v>
      </c>
      <c r="D96">
        <f>$J$16</f>
        <v>2023</v>
      </c>
      <c r="E96" t="s">
        <v>3</v>
      </c>
      <c r="F96" t="str">
        <f t="shared" si="5"/>
        <v>IUDRH</v>
      </c>
      <c r="G96" s="92">
        <f>BY_Demands_Drivers!$F$69*$K16</f>
        <v>15.980786965869145</v>
      </c>
      <c r="H96" s="92">
        <f>BY_Demands_Drivers!$G$69*$K16</f>
        <v>4.8940116493217376</v>
      </c>
    </row>
    <row r="97" spans="3:8">
      <c r="C97" s="112" t="str">
        <f t="shared" si="4"/>
        <v>Demand</v>
      </c>
      <c r="D97">
        <f>$J$17</f>
        <v>2024</v>
      </c>
      <c r="E97" t="s">
        <v>3</v>
      </c>
      <c r="F97" t="str">
        <f t="shared" si="5"/>
        <v>IUDRH</v>
      </c>
      <c r="G97" s="92">
        <f>BY_Demands_Drivers!$F$69*$K17</f>
        <v>16.072639782681087</v>
      </c>
      <c r="H97" s="92">
        <f>BY_Demands_Drivers!$G$69*$K17</f>
        <v>4.9221409746459992</v>
      </c>
    </row>
    <row r="98" spans="3:8">
      <c r="C98" s="112" t="str">
        <f t="shared" si="4"/>
        <v>Demand</v>
      </c>
      <c r="D98">
        <f>$J$18</f>
        <v>2025</v>
      </c>
      <c r="E98" t="s">
        <v>3</v>
      </c>
      <c r="F98" t="str">
        <f t="shared" si="5"/>
        <v>IUDRH</v>
      </c>
      <c r="G98" s="92">
        <f>BY_Demands_Drivers!$F$69*$K18</f>
        <v>16.16449259949303</v>
      </c>
      <c r="H98" s="92">
        <f>BY_Demands_Drivers!$G$69*$K18</f>
        <v>4.9502702999702617</v>
      </c>
    </row>
    <row r="99" spans="3:8">
      <c r="C99" s="112" t="str">
        <f t="shared" si="4"/>
        <v>Demand</v>
      </c>
      <c r="D99">
        <f>$J$19</f>
        <v>2026</v>
      </c>
      <c r="E99" t="s">
        <v>3</v>
      </c>
      <c r="F99" t="str">
        <f t="shared" si="5"/>
        <v>IUDRH</v>
      </c>
      <c r="G99" s="92">
        <f>BY_Demands_Drivers!$F$69*$K19</f>
        <v>16.268569635093844</v>
      </c>
      <c r="H99" s="92">
        <f>BY_Demands_Drivers!$G$69*$K19</f>
        <v>4.9821432124710725</v>
      </c>
    </row>
    <row r="100" spans="3:8">
      <c r="C100" s="112" t="str">
        <f t="shared" si="4"/>
        <v>Demand</v>
      </c>
      <c r="D100">
        <f>$J$20</f>
        <v>2027</v>
      </c>
      <c r="E100" t="s">
        <v>3</v>
      </c>
      <c r="F100" t="str">
        <f t="shared" si="5"/>
        <v>IUDRH</v>
      </c>
      <c r="G100" s="92">
        <f>BY_Demands_Drivers!$F$69*$K20</f>
        <v>16.37264667069465</v>
      </c>
      <c r="H100" s="92">
        <f>BY_Demands_Drivers!$G$69*$K20</f>
        <v>5.0140161249718824</v>
      </c>
    </row>
    <row r="101" spans="3:8">
      <c r="C101" s="112" t="str">
        <f t="shared" si="4"/>
        <v>Demand</v>
      </c>
      <c r="D101">
        <f>$J$21</f>
        <v>2028</v>
      </c>
      <c r="E101" t="s">
        <v>3</v>
      </c>
      <c r="F101" t="str">
        <f t="shared" si="5"/>
        <v>IUDRH</v>
      </c>
      <c r="G101" s="92">
        <f>BY_Demands_Drivers!$F$69*$K21</f>
        <v>16.47672370629547</v>
      </c>
      <c r="H101" s="92">
        <f>BY_Demands_Drivers!$G$69*$K21</f>
        <v>5.045889037472695</v>
      </c>
    </row>
    <row r="102" spans="3:8">
      <c r="C102" s="112" t="str">
        <f t="shared" si="4"/>
        <v>Demand</v>
      </c>
      <c r="D102">
        <f>$J$22</f>
        <v>2029</v>
      </c>
      <c r="E102" t="s">
        <v>3</v>
      </c>
      <c r="F102" t="str">
        <f t="shared" si="5"/>
        <v>IUDRH</v>
      </c>
      <c r="G102" s="92">
        <f>BY_Demands_Drivers!$F$69*$K22</f>
        <v>16.580800741896276</v>
      </c>
      <c r="H102" s="92">
        <f>BY_Demands_Drivers!$G$69*$K22</f>
        <v>5.0777619499735049</v>
      </c>
    </row>
    <row r="103" spans="3:8">
      <c r="C103" s="112" t="str">
        <f t="shared" si="4"/>
        <v>Demand</v>
      </c>
      <c r="D103">
        <f>$J$23</f>
        <v>2030</v>
      </c>
      <c r="E103" t="s">
        <v>3</v>
      </c>
      <c r="F103" t="str">
        <f t="shared" si="5"/>
        <v>IUDRH</v>
      </c>
      <c r="G103" s="92">
        <f>BY_Demands_Drivers!$F$69*$K23</f>
        <v>16.684877777497078</v>
      </c>
      <c r="H103" s="92">
        <f>BY_Demands_Drivers!$G$69*$K23</f>
        <v>5.1096348624743122</v>
      </c>
    </row>
    <row r="104" spans="3:8">
      <c r="C104" s="112" t="str">
        <f t="shared" si="4"/>
        <v>Demand</v>
      </c>
      <c r="D104">
        <f>$J$24</f>
        <v>2031</v>
      </c>
      <c r="E104" t="s">
        <v>3</v>
      </c>
      <c r="F104" t="str">
        <f t="shared" si="5"/>
        <v>IUDRH</v>
      </c>
      <c r="G104" s="92">
        <f>BY_Demands_Drivers!$F$69*$K24</f>
        <v>16.855531148022209</v>
      </c>
      <c r="H104" s="92">
        <f>BY_Demands_Drivers!$G$69*$K24</f>
        <v>5.161896342783745</v>
      </c>
    </row>
    <row r="105" spans="3:8">
      <c r="C105" s="112" t="str">
        <f t="shared" si="4"/>
        <v>Demand</v>
      </c>
      <c r="D105">
        <f>$J$25</f>
        <v>2032</v>
      </c>
      <c r="E105" t="s">
        <v>3</v>
      </c>
      <c r="F105" t="str">
        <f t="shared" si="5"/>
        <v>IUDRH</v>
      </c>
      <c r="G105" s="92">
        <f>BY_Demands_Drivers!$F$69*$K25</f>
        <v>17.026184518547332</v>
      </c>
      <c r="H105" s="92">
        <f>BY_Demands_Drivers!$G$69*$K25</f>
        <v>5.214157823093176</v>
      </c>
    </row>
    <row r="106" spans="3:8">
      <c r="C106" s="112" t="str">
        <f t="shared" si="4"/>
        <v>Demand</v>
      </c>
      <c r="D106">
        <f>$J$26</f>
        <v>2033</v>
      </c>
      <c r="E106" t="s">
        <v>3</v>
      </c>
      <c r="F106" t="str">
        <f t="shared" si="5"/>
        <v>IUDRH</v>
      </c>
      <c r="G106" s="92">
        <f>BY_Demands_Drivers!$F$69*$K26</f>
        <v>17.196837889072455</v>
      </c>
      <c r="H106" s="92">
        <f>BY_Demands_Drivers!$G$69*$K26</f>
        <v>5.2664193034026061</v>
      </c>
    </row>
    <row r="107" spans="3:8">
      <c r="C107" s="112" t="str">
        <f t="shared" si="4"/>
        <v>Demand</v>
      </c>
      <c r="D107">
        <f>$J$27</f>
        <v>2034</v>
      </c>
      <c r="E107" t="s">
        <v>3</v>
      </c>
      <c r="F107" t="str">
        <f t="shared" si="5"/>
        <v>IUDRH</v>
      </c>
      <c r="G107" s="92">
        <f>BY_Demands_Drivers!$F$69*$K27</f>
        <v>17.367491259597578</v>
      </c>
      <c r="H107" s="92">
        <f>BY_Demands_Drivers!$G$69*$K27</f>
        <v>5.3186807837120371</v>
      </c>
    </row>
    <row r="108" spans="3:8">
      <c r="C108" s="112" t="str">
        <f t="shared" si="4"/>
        <v>Demand</v>
      </c>
      <c r="D108">
        <f>$J$28</f>
        <v>2035</v>
      </c>
      <c r="E108" t="s">
        <v>3</v>
      </c>
      <c r="F108" t="str">
        <f t="shared" si="5"/>
        <v>IUDRH</v>
      </c>
      <c r="G108" s="92">
        <f>BY_Demands_Drivers!$F$69*$K28</f>
        <v>17.538144630122705</v>
      </c>
      <c r="H108" s="92">
        <f>BY_Demands_Drivers!$G$69*$K28</f>
        <v>5.3709422640214672</v>
      </c>
    </row>
    <row r="109" spans="3:8">
      <c r="C109" s="112" t="str">
        <f t="shared" si="4"/>
        <v>Demand</v>
      </c>
      <c r="D109">
        <f>$J$29</f>
        <v>2036</v>
      </c>
      <c r="E109" t="s">
        <v>3</v>
      </c>
      <c r="F109" t="str">
        <f t="shared" si="5"/>
        <v>IUDRH</v>
      </c>
      <c r="G109" s="92">
        <f>BY_Demands_Drivers!$F$69*$K29</f>
        <v>17.717525236549683</v>
      </c>
      <c r="H109" s="92">
        <f>BY_Demands_Drivers!$G$69*$K29</f>
        <v>5.4258764033345681</v>
      </c>
    </row>
    <row r="110" spans="3:8">
      <c r="C110" s="112" t="str">
        <f t="shared" si="4"/>
        <v>Demand</v>
      </c>
      <c r="D110">
        <f>$J$30</f>
        <v>2037</v>
      </c>
      <c r="E110" t="s">
        <v>3</v>
      </c>
      <c r="F110" t="str">
        <f t="shared" si="5"/>
        <v>IUDRH</v>
      </c>
      <c r="G110" s="92">
        <f>BY_Demands_Drivers!$F$69*$K30</f>
        <v>17.896905842976672</v>
      </c>
      <c r="H110" s="92">
        <f>BY_Demands_Drivers!$G$69*$K30</f>
        <v>5.4808105426476716</v>
      </c>
    </row>
    <row r="111" spans="3:8">
      <c r="C111" s="112" t="str">
        <f t="shared" si="4"/>
        <v>Demand</v>
      </c>
      <c r="D111">
        <f>$J$31</f>
        <v>2038</v>
      </c>
      <c r="E111" t="s">
        <v>3</v>
      </c>
      <c r="F111" t="str">
        <f t="shared" si="5"/>
        <v>IUDRH</v>
      </c>
      <c r="G111" s="92">
        <f>BY_Demands_Drivers!$F$69*$K31</f>
        <v>18.076286449403661</v>
      </c>
      <c r="H111" s="92">
        <f>BY_Demands_Drivers!$G$69*$K31</f>
        <v>5.5357446819607743</v>
      </c>
    </row>
    <row r="112" spans="3:8">
      <c r="C112" s="112" t="str">
        <f t="shared" si="4"/>
        <v>Demand</v>
      </c>
      <c r="D112">
        <f>$J$32</f>
        <v>2039</v>
      </c>
      <c r="E112" t="s">
        <v>3</v>
      </c>
      <c r="F112" t="str">
        <f t="shared" si="5"/>
        <v>IUDRH</v>
      </c>
      <c r="G112" s="92">
        <f>BY_Demands_Drivers!$F$69*$K32</f>
        <v>18.255667055830646</v>
      </c>
      <c r="H112" s="92">
        <f>BY_Demands_Drivers!$G$69*$K32</f>
        <v>5.5906788212738769</v>
      </c>
    </row>
    <row r="113" spans="3:8">
      <c r="C113" s="112" t="str">
        <f t="shared" si="4"/>
        <v>Demand</v>
      </c>
      <c r="D113">
        <f>$J$33</f>
        <v>2040</v>
      </c>
      <c r="E113" t="s">
        <v>3</v>
      </c>
      <c r="F113" t="str">
        <f t="shared" si="5"/>
        <v>IUDRH</v>
      </c>
      <c r="G113" s="92">
        <f>BY_Demands_Drivers!$F$69*$K33</f>
        <v>18.435047662257631</v>
      </c>
      <c r="H113" s="92">
        <f>BY_Demands_Drivers!$G$69*$K33</f>
        <v>5.6456129605869787</v>
      </c>
    </row>
    <row r="114" spans="3:8">
      <c r="C114" s="112" t="str">
        <f t="shared" si="4"/>
        <v>Demand</v>
      </c>
      <c r="D114">
        <f>$J$34</f>
        <v>2041</v>
      </c>
      <c r="E114" t="s">
        <v>3</v>
      </c>
      <c r="F114" t="str">
        <f t="shared" si="5"/>
        <v>IUDRH</v>
      </c>
      <c r="G114" s="92">
        <f>BY_Demands_Drivers!$F$69*$K34</f>
        <v>18.623601816582848</v>
      </c>
      <c r="H114" s="92">
        <f>BY_Demands_Drivers!$G$69*$K34</f>
        <v>5.7033564390381004</v>
      </c>
    </row>
    <row r="115" spans="3:8">
      <c r="C115" s="112" t="str">
        <f t="shared" si="4"/>
        <v>Demand</v>
      </c>
      <c r="D115">
        <f>$J$35</f>
        <v>2042</v>
      </c>
      <c r="E115" t="s">
        <v>3</v>
      </c>
      <c r="F115" t="str">
        <f t="shared" si="5"/>
        <v>IUDRH</v>
      </c>
      <c r="G115" s="92">
        <f>BY_Demands_Drivers!$F$69*$K35</f>
        <v>18.812155970908073</v>
      </c>
      <c r="H115" s="92">
        <f>BY_Demands_Drivers!$G$69*$K35</f>
        <v>5.761099917489223</v>
      </c>
    </row>
    <row r="116" spans="3:8">
      <c r="C116" s="112" t="str">
        <f t="shared" si="4"/>
        <v>Demand</v>
      </c>
      <c r="D116">
        <f>$J$36</f>
        <v>2043</v>
      </c>
      <c r="E116" t="s">
        <v>3</v>
      </c>
      <c r="F116" t="str">
        <f t="shared" si="5"/>
        <v>IUDRH</v>
      </c>
      <c r="G116" s="92">
        <f>BY_Demands_Drivers!$F$69*$K36</f>
        <v>19.000710125233287</v>
      </c>
      <c r="H116" s="92">
        <f>BY_Demands_Drivers!$G$69*$K36</f>
        <v>5.8188433959403429</v>
      </c>
    </row>
    <row r="117" spans="3:8">
      <c r="C117" s="112" t="str">
        <f t="shared" si="4"/>
        <v>Demand</v>
      </c>
      <c r="D117">
        <f>$J$37</f>
        <v>2044</v>
      </c>
      <c r="E117" t="s">
        <v>3</v>
      </c>
      <c r="F117" t="str">
        <f t="shared" si="5"/>
        <v>IUDRH</v>
      </c>
      <c r="G117" s="92">
        <f>BY_Demands_Drivers!$F$69*$K37</f>
        <v>19.189264279558504</v>
      </c>
      <c r="H117" s="92">
        <f>BY_Demands_Drivers!$G$69*$K37</f>
        <v>5.8765868743914638</v>
      </c>
    </row>
    <row r="118" spans="3:8">
      <c r="C118" s="112" t="str">
        <f t="shared" si="4"/>
        <v>Demand</v>
      </c>
      <c r="D118">
        <f>$J$38</f>
        <v>2045</v>
      </c>
      <c r="E118" t="s">
        <v>3</v>
      </c>
      <c r="F118" t="str">
        <f t="shared" si="5"/>
        <v>IUDRH</v>
      </c>
      <c r="G118" s="92">
        <f>BY_Demands_Drivers!$F$69*$K38</f>
        <v>19.377818433883721</v>
      </c>
      <c r="H118" s="92">
        <f>BY_Demands_Drivers!$G$69*$K38</f>
        <v>5.9343303528425855</v>
      </c>
    </row>
    <row r="119" spans="3:8">
      <c r="C119" s="112" t="str">
        <f t="shared" si="4"/>
        <v>Demand</v>
      </c>
      <c r="D119">
        <f>$J$39</f>
        <v>2046</v>
      </c>
      <c r="E119" t="s">
        <v>3</v>
      </c>
      <c r="F119" t="str">
        <f t="shared" si="5"/>
        <v>IUDRH</v>
      </c>
      <c r="G119" s="92">
        <f>BY_Demands_Drivers!$F$69*$K39</f>
        <v>19.576015272557971</v>
      </c>
      <c r="H119" s="92">
        <f>BY_Demands_Drivers!$G$69*$K39</f>
        <v>5.9950268404061919</v>
      </c>
    </row>
    <row r="120" spans="3:8">
      <c r="C120" s="112" t="str">
        <f t="shared" si="4"/>
        <v>Demand</v>
      </c>
      <c r="D120">
        <f>$J$40</f>
        <v>2047</v>
      </c>
      <c r="E120" t="s">
        <v>3</v>
      </c>
      <c r="F120" t="str">
        <f t="shared" si="5"/>
        <v>IUDRH</v>
      </c>
      <c r="G120" s="92">
        <f>BY_Demands_Drivers!$F$69*$K40</f>
        <v>19.77421211123222</v>
      </c>
      <c r="H120" s="92">
        <f>BY_Demands_Drivers!$G$69*$K40</f>
        <v>6.0557233279697975</v>
      </c>
    </row>
    <row r="121" spans="3:8">
      <c r="C121" s="112" t="str">
        <f t="shared" si="4"/>
        <v>Demand</v>
      </c>
      <c r="D121">
        <f>$J$41</f>
        <v>2048</v>
      </c>
      <c r="E121" t="s">
        <v>3</v>
      </c>
      <c r="F121" t="str">
        <f t="shared" si="5"/>
        <v>IUDRH</v>
      </c>
      <c r="G121" s="92">
        <f>BY_Demands_Drivers!$F$69*$K41</f>
        <v>19.97240894990647</v>
      </c>
      <c r="H121" s="92">
        <f>BY_Demands_Drivers!$G$69*$K41</f>
        <v>6.116419815533404</v>
      </c>
    </row>
    <row r="122" spans="3:8">
      <c r="C122" s="112" t="str">
        <f t="shared" si="4"/>
        <v>Demand</v>
      </c>
      <c r="D122">
        <f>$J$42</f>
        <v>2049</v>
      </c>
      <c r="E122" t="s">
        <v>3</v>
      </c>
      <c r="F122" t="str">
        <f t="shared" si="5"/>
        <v>IUDRH</v>
      </c>
      <c r="G122" s="92">
        <f>BY_Demands_Drivers!$F$69*$K42</f>
        <v>20.170605788580719</v>
      </c>
      <c r="H122" s="92">
        <f>BY_Demands_Drivers!$G$69*$K42</f>
        <v>6.1771163030970104</v>
      </c>
    </row>
    <row r="123" spans="3:8">
      <c r="C123" s="112" t="str">
        <f t="shared" si="4"/>
        <v>Demand</v>
      </c>
      <c r="D123" s="16">
        <f>$J$43</f>
        <v>2050</v>
      </c>
      <c r="E123" s="16" t="s">
        <v>3</v>
      </c>
      <c r="F123" s="16" t="str">
        <f t="shared" si="5"/>
        <v>IUDRH</v>
      </c>
      <c r="G123" s="92">
        <f>BY_Demands_Drivers!$F$69*$K43</f>
        <v>20.368802627254968</v>
      </c>
      <c r="H123" s="92">
        <f>BY_Demands_Drivers!$G$69*$K43</f>
        <v>6.237812790660616</v>
      </c>
    </row>
    <row r="124" spans="3:8">
      <c r="C124" s="112" t="str">
        <f t="shared" si="4"/>
        <v>\I:</v>
      </c>
      <c r="D124">
        <f>$J$4</f>
        <v>2011</v>
      </c>
      <c r="E124" t="s">
        <v>3</v>
      </c>
      <c r="F124" t="str">
        <f>BY_Demands_Drivers!$H$70</f>
        <v>IUDLA</v>
      </c>
      <c r="G124" s="92">
        <f>BY_Demands_Drivers!$F$70*$K4</f>
        <v>0</v>
      </c>
      <c r="H124" s="92">
        <f>BY_Demands_Drivers!$G$70*$K4</f>
        <v>0</v>
      </c>
    </row>
    <row r="125" spans="3:8">
      <c r="C125" s="112" t="str">
        <f t="shared" si="4"/>
        <v>\I:</v>
      </c>
      <c r="D125">
        <f>$J$5</f>
        <v>2012</v>
      </c>
      <c r="E125" t="s">
        <v>3</v>
      </c>
      <c r="F125" t="str">
        <f>$F$124</f>
        <v>IUDLA</v>
      </c>
      <c r="G125" s="92">
        <f>BY_Demands_Drivers!$F$70*$K5</f>
        <v>0</v>
      </c>
      <c r="H125" s="92">
        <f>BY_Demands_Drivers!$G$70*$K5</f>
        <v>0</v>
      </c>
    </row>
    <row r="126" spans="3:8">
      <c r="C126" s="112" t="str">
        <f t="shared" si="4"/>
        <v>\I:</v>
      </c>
      <c r="D126">
        <f>$J$6</f>
        <v>2013</v>
      </c>
      <c r="E126" t="s">
        <v>3</v>
      </c>
      <c r="F126" t="str">
        <f t="shared" ref="F126:F163" si="6">$F$124</f>
        <v>IUDLA</v>
      </c>
      <c r="G126" s="92">
        <f>BY_Demands_Drivers!$F$70*$K6</f>
        <v>0</v>
      </c>
      <c r="H126" s="92">
        <f>BY_Demands_Drivers!$G$70*$K6</f>
        <v>0</v>
      </c>
    </row>
    <row r="127" spans="3:8">
      <c r="C127" s="112" t="str">
        <f t="shared" si="4"/>
        <v>\I:</v>
      </c>
      <c r="D127">
        <f>$J$7</f>
        <v>2014</v>
      </c>
      <c r="E127" t="s">
        <v>3</v>
      </c>
      <c r="F127" t="str">
        <f t="shared" si="6"/>
        <v>IUDLA</v>
      </c>
      <c r="G127" s="92">
        <f>BY_Demands_Drivers!$F$70*$K7</f>
        <v>0</v>
      </c>
      <c r="H127" s="92">
        <f>BY_Demands_Drivers!$G$70*$K7</f>
        <v>0</v>
      </c>
    </row>
    <row r="128" spans="3:8">
      <c r="C128" s="112" t="str">
        <f t="shared" si="4"/>
        <v>Demand</v>
      </c>
      <c r="D128">
        <f>$J$8</f>
        <v>2015</v>
      </c>
      <c r="E128" t="s">
        <v>3</v>
      </c>
      <c r="F128" t="str">
        <f t="shared" si="6"/>
        <v>IUDLA</v>
      </c>
      <c r="G128" s="92">
        <f>BY_Demands_Drivers!$F$70*$K8</f>
        <v>39.36290263622071</v>
      </c>
      <c r="H128" s="92">
        <f>BY_Demands_Drivers!$G$70*$K8</f>
        <v>12.054631881659899</v>
      </c>
    </row>
    <row r="129" spans="3:8">
      <c r="C129" s="112" t="str">
        <f t="shared" si="4"/>
        <v>Demand</v>
      </c>
      <c r="D129">
        <f>$J$9</f>
        <v>2016</v>
      </c>
      <c r="E129" t="s">
        <v>3</v>
      </c>
      <c r="F129" t="str">
        <f t="shared" si="6"/>
        <v>IUDLA</v>
      </c>
      <c r="G129" s="92">
        <f>BY_Demands_Drivers!$F$70*$K9</f>
        <v>40.93511251343547</v>
      </c>
      <c r="H129" s="92">
        <f>BY_Demands_Drivers!$G$70*$K9</f>
        <v>12.536110889589924</v>
      </c>
    </row>
    <row r="130" spans="3:8">
      <c r="C130" s="112" t="str">
        <f t="shared" si="4"/>
        <v>Demand</v>
      </c>
      <c r="D130">
        <f>$J$10</f>
        <v>2017</v>
      </c>
      <c r="E130" t="s">
        <v>3</v>
      </c>
      <c r="F130" t="str">
        <f t="shared" si="6"/>
        <v>IUDLA</v>
      </c>
      <c r="G130" s="92">
        <f>BY_Demands_Drivers!$F$70*$K10</f>
        <v>42.507322390650238</v>
      </c>
      <c r="H130" s="92">
        <f>BY_Demands_Drivers!$G$70*$K10</f>
        <v>13.017589897519949</v>
      </c>
    </row>
    <row r="131" spans="3:8">
      <c r="C131" s="112" t="str">
        <f t="shared" si="4"/>
        <v>Demand</v>
      </c>
      <c r="D131">
        <f>$J$11</f>
        <v>2018</v>
      </c>
      <c r="E131" t="s">
        <v>3</v>
      </c>
      <c r="F131" t="str">
        <f t="shared" si="6"/>
        <v>IUDLA</v>
      </c>
      <c r="G131" s="92">
        <f>BY_Demands_Drivers!$F$70*$K11</f>
        <v>44.079532267864991</v>
      </c>
      <c r="H131" s="92">
        <f>BY_Demands_Drivers!$G$70*$K11</f>
        <v>13.499068905449972</v>
      </c>
    </row>
    <row r="132" spans="3:8">
      <c r="C132" s="112" t="str">
        <f t="shared" ref="C132:C195" si="7">IF(SUM(G132:H132)&gt;0,"Demand","\I:")</f>
        <v>Demand</v>
      </c>
      <c r="D132">
        <f>$J$12</f>
        <v>2019</v>
      </c>
      <c r="E132" t="s">
        <v>3</v>
      </c>
      <c r="F132" t="str">
        <f t="shared" si="6"/>
        <v>IUDLA</v>
      </c>
      <c r="G132" s="92">
        <f>BY_Demands_Drivers!$F$70*$K12</f>
        <v>45.008347003084374</v>
      </c>
      <c r="H132" s="92">
        <f>BY_Demands_Drivers!$G$70*$K12</f>
        <v>13.783512352692815</v>
      </c>
    </row>
    <row r="133" spans="3:8">
      <c r="C133" s="112" t="str">
        <f t="shared" si="7"/>
        <v>Demand</v>
      </c>
      <c r="D133">
        <f>$J$13</f>
        <v>2020</v>
      </c>
      <c r="E133" t="s">
        <v>3</v>
      </c>
      <c r="F133" t="str">
        <f t="shared" si="6"/>
        <v>IUDLA</v>
      </c>
      <c r="G133" s="92">
        <f>BY_Demands_Drivers!$F$70*$K13</f>
        <v>45.008347003084374</v>
      </c>
      <c r="H133" s="92">
        <f>BY_Demands_Drivers!$G$70*$K13</f>
        <v>13.783512352692815</v>
      </c>
    </row>
    <row r="134" spans="3:8">
      <c r="C134" s="112" t="str">
        <f t="shared" si="7"/>
        <v>Demand</v>
      </c>
      <c r="D134">
        <f>$J$14</f>
        <v>2021</v>
      </c>
      <c r="E134" t="s">
        <v>3</v>
      </c>
      <c r="F134" t="str">
        <f t="shared" si="6"/>
        <v>IUDLA</v>
      </c>
      <c r="G134" s="92">
        <f>BY_Demands_Drivers!$F$70*$K14</f>
        <v>45.271580578337357</v>
      </c>
      <c r="H134" s="92">
        <f>BY_Demands_Drivers!$G$70*$K14</f>
        <v>13.864125916125712</v>
      </c>
    </row>
    <row r="135" spans="3:8">
      <c r="C135" s="112" t="str">
        <f t="shared" si="7"/>
        <v>Demand</v>
      </c>
      <c r="D135">
        <f>$J$15</f>
        <v>2022</v>
      </c>
      <c r="E135" t="s">
        <v>3</v>
      </c>
      <c r="F135" t="str">
        <f t="shared" si="6"/>
        <v>IUDLA</v>
      </c>
      <c r="G135" s="92">
        <f>BY_Demands_Drivers!$F$70*$K15</f>
        <v>45.534814153590347</v>
      </c>
      <c r="H135" s="92">
        <f>BY_Demands_Drivers!$G$70*$K15</f>
        <v>13.944739479558612</v>
      </c>
    </row>
    <row r="136" spans="3:8">
      <c r="C136" s="112" t="str">
        <f t="shared" si="7"/>
        <v>Demand</v>
      </c>
      <c r="D136">
        <f>$J$16</f>
        <v>2023</v>
      </c>
      <c r="E136" t="s">
        <v>3</v>
      </c>
      <c r="F136" t="str">
        <f t="shared" si="6"/>
        <v>IUDLA</v>
      </c>
      <c r="G136" s="92">
        <f>BY_Demands_Drivers!$F$70*$K16</f>
        <v>45.798047728843343</v>
      </c>
      <c r="H136" s="92">
        <f>BY_Demands_Drivers!$G$70*$K16</f>
        <v>14.025353042991513</v>
      </c>
    </row>
    <row r="137" spans="3:8">
      <c r="C137" s="112" t="str">
        <f t="shared" si="7"/>
        <v>Demand</v>
      </c>
      <c r="D137">
        <f>$J$17</f>
        <v>2024</v>
      </c>
      <c r="E137" t="s">
        <v>3</v>
      </c>
      <c r="F137" t="str">
        <f t="shared" si="6"/>
        <v>IUDLA</v>
      </c>
      <c r="G137" s="92">
        <f>BY_Demands_Drivers!$F$70*$K17</f>
        <v>46.061281304096326</v>
      </c>
      <c r="H137" s="92">
        <f>BY_Demands_Drivers!$G$70*$K17</f>
        <v>14.105966606424412</v>
      </c>
    </row>
    <row r="138" spans="3:8">
      <c r="C138" s="112" t="str">
        <f t="shared" si="7"/>
        <v>Demand</v>
      </c>
      <c r="D138">
        <f>$J$18</f>
        <v>2025</v>
      </c>
      <c r="E138" t="s">
        <v>3</v>
      </c>
      <c r="F138" t="str">
        <f t="shared" si="6"/>
        <v>IUDLA</v>
      </c>
      <c r="G138" s="92">
        <f>BY_Demands_Drivers!$F$70*$K18</f>
        <v>46.324514879349316</v>
      </c>
      <c r="H138" s="92">
        <f>BY_Demands_Drivers!$G$70*$K18</f>
        <v>14.18658016985731</v>
      </c>
    </row>
    <row r="139" spans="3:8">
      <c r="C139" s="112" t="str">
        <f t="shared" si="7"/>
        <v>Demand</v>
      </c>
      <c r="D139">
        <f>$J$19</f>
        <v>2026</v>
      </c>
      <c r="E139" t="s">
        <v>3</v>
      </c>
      <c r="F139" t="str">
        <f t="shared" si="6"/>
        <v>IUDLA</v>
      </c>
      <c r="G139" s="92">
        <f>BY_Demands_Drivers!$F$70*$K19</f>
        <v>46.622780856744711</v>
      </c>
      <c r="H139" s="92">
        <f>BY_Demands_Drivers!$G$70*$K19</f>
        <v>14.277922177675007</v>
      </c>
    </row>
    <row r="140" spans="3:8">
      <c r="C140" s="112" t="str">
        <f t="shared" si="7"/>
        <v>Demand</v>
      </c>
      <c r="D140">
        <f>$J$20</f>
        <v>2027</v>
      </c>
      <c r="E140" t="s">
        <v>3</v>
      </c>
      <c r="F140" t="str">
        <f t="shared" si="6"/>
        <v>IUDLA</v>
      </c>
      <c r="G140" s="92">
        <f>BY_Demands_Drivers!$F$70*$K20</f>
        <v>46.921046834140093</v>
      </c>
      <c r="H140" s="92">
        <f>BY_Demands_Drivers!$G$70*$K20</f>
        <v>14.369264185492701</v>
      </c>
    </row>
    <row r="141" spans="3:8">
      <c r="C141" s="112" t="str">
        <f t="shared" si="7"/>
        <v>Demand</v>
      </c>
      <c r="D141">
        <f>$J$21</f>
        <v>2028</v>
      </c>
      <c r="E141" t="s">
        <v>3</v>
      </c>
      <c r="F141" t="str">
        <f t="shared" si="6"/>
        <v>IUDLA</v>
      </c>
      <c r="G141" s="92">
        <f>BY_Demands_Drivers!$F$70*$K21</f>
        <v>47.219312811535502</v>
      </c>
      <c r="H141" s="92">
        <f>BY_Demands_Drivers!$G$70*$K21</f>
        <v>14.460606193310404</v>
      </c>
    </row>
    <row r="142" spans="3:8">
      <c r="C142" s="112" t="str">
        <f t="shared" si="7"/>
        <v>Demand</v>
      </c>
      <c r="D142">
        <f>$J$22</f>
        <v>2029</v>
      </c>
      <c r="E142" t="s">
        <v>3</v>
      </c>
      <c r="F142" t="str">
        <f t="shared" si="6"/>
        <v>IUDLA</v>
      </c>
      <c r="G142" s="92">
        <f>BY_Demands_Drivers!$F$70*$K22</f>
        <v>47.517578788930884</v>
      </c>
      <c r="H142" s="92">
        <f>BY_Demands_Drivers!$G$70*$K22</f>
        <v>14.5519482011281</v>
      </c>
    </row>
    <row r="143" spans="3:8">
      <c r="C143" s="112" t="str">
        <f t="shared" si="7"/>
        <v>Demand</v>
      </c>
      <c r="D143">
        <f>$J$23</f>
        <v>2030</v>
      </c>
      <c r="E143" t="s">
        <v>3</v>
      </c>
      <c r="F143" t="str">
        <f t="shared" si="6"/>
        <v>IUDLA</v>
      </c>
      <c r="G143" s="92">
        <f>BY_Demands_Drivers!$F$70*$K23</f>
        <v>47.815844766326251</v>
      </c>
      <c r="H143" s="92">
        <f>BY_Demands_Drivers!$G$70*$K23</f>
        <v>14.643290208945789</v>
      </c>
    </row>
    <row r="144" spans="3:8">
      <c r="C144" s="112" t="str">
        <f t="shared" si="7"/>
        <v>Demand</v>
      </c>
      <c r="D144">
        <f>$J$24</f>
        <v>2031</v>
      </c>
      <c r="E144" t="s">
        <v>3</v>
      </c>
      <c r="F144" t="str">
        <f t="shared" si="6"/>
        <v>IUDLA</v>
      </c>
      <c r="G144" s="92">
        <f>BY_Demands_Drivers!$F$70*$K24</f>
        <v>48.304906489324622</v>
      </c>
      <c r="H144" s="92">
        <f>BY_Demands_Drivers!$G$70*$K24</f>
        <v>14.793062167905209</v>
      </c>
    </row>
    <row r="145" spans="3:8">
      <c r="C145" s="112" t="str">
        <f t="shared" si="7"/>
        <v>Demand</v>
      </c>
      <c r="D145">
        <f>$J$25</f>
        <v>2032</v>
      </c>
      <c r="E145" t="s">
        <v>3</v>
      </c>
      <c r="F145" t="str">
        <f t="shared" si="6"/>
        <v>IUDLA</v>
      </c>
      <c r="G145" s="92">
        <f>BY_Demands_Drivers!$F$70*$K25</f>
        <v>48.793968212322973</v>
      </c>
      <c r="H145" s="92">
        <f>BY_Demands_Drivers!$G$70*$K25</f>
        <v>14.942834126864623</v>
      </c>
    </row>
    <row r="146" spans="3:8">
      <c r="C146" s="112" t="str">
        <f t="shared" si="7"/>
        <v>Demand</v>
      </c>
      <c r="D146">
        <f>$J$26</f>
        <v>2033</v>
      </c>
      <c r="E146" t="s">
        <v>3</v>
      </c>
      <c r="F146" t="str">
        <f t="shared" si="6"/>
        <v>IUDLA</v>
      </c>
      <c r="G146" s="92">
        <f>BY_Demands_Drivers!$F$70*$K26</f>
        <v>49.283029935321331</v>
      </c>
      <c r="H146" s="92">
        <f>BY_Demands_Drivers!$G$70*$K26</f>
        <v>15.092606085824039</v>
      </c>
    </row>
    <row r="147" spans="3:8">
      <c r="C147" s="112" t="str">
        <f t="shared" si="7"/>
        <v>Demand</v>
      </c>
      <c r="D147">
        <f>$J$27</f>
        <v>2034</v>
      </c>
      <c r="E147" t="s">
        <v>3</v>
      </c>
      <c r="F147" t="str">
        <f t="shared" si="6"/>
        <v>IUDLA</v>
      </c>
      <c r="G147" s="92">
        <f>BY_Demands_Drivers!$F$70*$K27</f>
        <v>49.772091658319681</v>
      </c>
      <c r="H147" s="92">
        <f>BY_Demands_Drivers!$G$70*$K27</f>
        <v>15.242378044783454</v>
      </c>
    </row>
    <row r="148" spans="3:8">
      <c r="C148" s="112" t="str">
        <f t="shared" si="7"/>
        <v>Demand</v>
      </c>
      <c r="D148">
        <f>$J$28</f>
        <v>2035</v>
      </c>
      <c r="E148" t="s">
        <v>3</v>
      </c>
      <c r="F148" t="str">
        <f t="shared" si="6"/>
        <v>IUDLA</v>
      </c>
      <c r="G148" s="92">
        <f>BY_Demands_Drivers!$F$70*$K28</f>
        <v>50.261153381318039</v>
      </c>
      <c r="H148" s="92">
        <f>BY_Demands_Drivers!$G$70*$K28</f>
        <v>15.392150003742868</v>
      </c>
    </row>
    <row r="149" spans="3:8">
      <c r="C149" s="112" t="str">
        <f t="shared" si="7"/>
        <v>Demand</v>
      </c>
      <c r="D149">
        <f>$J$29</f>
        <v>2036</v>
      </c>
      <c r="E149" t="s">
        <v>3</v>
      </c>
      <c r="F149" t="str">
        <f t="shared" si="6"/>
        <v>IUDLA</v>
      </c>
      <c r="G149" s="92">
        <f>BY_Demands_Drivers!$F$70*$K29</f>
        <v>50.775225785406612</v>
      </c>
      <c r="H149" s="92">
        <f>BY_Demands_Drivers!$G$70*$K29</f>
        <v>15.54958132045947</v>
      </c>
    </row>
    <row r="150" spans="3:8">
      <c r="C150" s="112" t="str">
        <f t="shared" si="7"/>
        <v>Demand</v>
      </c>
      <c r="D150">
        <f>$J$30</f>
        <v>2037</v>
      </c>
      <c r="E150" t="s">
        <v>3</v>
      </c>
      <c r="F150" t="str">
        <f t="shared" si="6"/>
        <v>IUDLA</v>
      </c>
      <c r="G150" s="92">
        <f>BY_Demands_Drivers!$F$70*$K30</f>
        <v>51.289298189495213</v>
      </c>
      <c r="H150" s="92">
        <f>BY_Demands_Drivers!$G$70*$K30</f>
        <v>15.707012637176083</v>
      </c>
    </row>
    <row r="151" spans="3:8">
      <c r="C151" s="112" t="str">
        <f t="shared" si="7"/>
        <v>Demand</v>
      </c>
      <c r="D151">
        <f>$J$31</f>
        <v>2038</v>
      </c>
      <c r="E151" t="s">
        <v>3</v>
      </c>
      <c r="F151" t="str">
        <f t="shared" si="6"/>
        <v>IUDLA</v>
      </c>
      <c r="G151" s="92">
        <f>BY_Demands_Drivers!$F$70*$K31</f>
        <v>51.803370593583807</v>
      </c>
      <c r="H151" s="92">
        <f>BY_Demands_Drivers!$G$70*$K31</f>
        <v>15.864443953892691</v>
      </c>
    </row>
    <row r="152" spans="3:8">
      <c r="C152" s="112" t="str">
        <f t="shared" si="7"/>
        <v>Demand</v>
      </c>
      <c r="D152">
        <f>$J$32</f>
        <v>2039</v>
      </c>
      <c r="E152" t="s">
        <v>3</v>
      </c>
      <c r="F152" t="str">
        <f t="shared" si="6"/>
        <v>IUDLA</v>
      </c>
      <c r="G152" s="92">
        <f>BY_Demands_Drivers!$F$70*$K32</f>
        <v>52.317442997672394</v>
      </c>
      <c r="H152" s="92">
        <f>BY_Demands_Drivers!$G$70*$K32</f>
        <v>16.0218752706093</v>
      </c>
    </row>
    <row r="153" spans="3:8">
      <c r="C153" s="112" t="str">
        <f t="shared" si="7"/>
        <v>Demand</v>
      </c>
      <c r="D153">
        <f>$J$33</f>
        <v>2040</v>
      </c>
      <c r="E153" t="s">
        <v>3</v>
      </c>
      <c r="F153" t="str">
        <f t="shared" si="6"/>
        <v>IUDLA</v>
      </c>
      <c r="G153" s="92">
        <f>BY_Demands_Drivers!$F$70*$K33</f>
        <v>52.831515401760988</v>
      </c>
      <c r="H153" s="92">
        <f>BY_Demands_Drivers!$G$70*$K33</f>
        <v>16.179306587325907</v>
      </c>
    </row>
    <row r="154" spans="3:8">
      <c r="C154" s="112" t="str">
        <f t="shared" si="7"/>
        <v>Demand</v>
      </c>
      <c r="D154">
        <f>$J$34</f>
        <v>2041</v>
      </c>
      <c r="E154" t="s">
        <v>3</v>
      </c>
      <c r="F154" t="str">
        <f t="shared" si="6"/>
        <v>IUDLA</v>
      </c>
      <c r="G154" s="92">
        <f>BY_Demands_Drivers!$F$70*$K34</f>
        <v>53.371877536473193</v>
      </c>
      <c r="H154" s="92">
        <f>BY_Demands_Drivers!$G$70*$K34</f>
        <v>16.344788962366756</v>
      </c>
    </row>
    <row r="155" spans="3:8">
      <c r="C155" s="112" t="str">
        <f t="shared" si="7"/>
        <v>Demand</v>
      </c>
      <c r="D155">
        <f>$J$35</f>
        <v>2042</v>
      </c>
      <c r="E155" t="s">
        <v>3</v>
      </c>
      <c r="F155" t="str">
        <f t="shared" si="6"/>
        <v>IUDLA</v>
      </c>
      <c r="G155" s="92">
        <f>BY_Demands_Drivers!$F$70*$K35</f>
        <v>53.912239671185411</v>
      </c>
      <c r="H155" s="92">
        <f>BY_Demands_Drivers!$G$70*$K35</f>
        <v>16.510271337407612</v>
      </c>
    </row>
    <row r="156" spans="3:8">
      <c r="C156" s="112" t="str">
        <f t="shared" si="7"/>
        <v>Demand</v>
      </c>
      <c r="D156">
        <f>$J$36</f>
        <v>2043</v>
      </c>
      <c r="E156" t="s">
        <v>3</v>
      </c>
      <c r="F156" t="str">
        <f t="shared" si="6"/>
        <v>IUDLA</v>
      </c>
      <c r="G156" s="92">
        <f>BY_Demands_Drivers!$F$70*$K36</f>
        <v>54.452601805897601</v>
      </c>
      <c r="H156" s="92">
        <f>BY_Demands_Drivers!$G$70*$K36</f>
        <v>16.675753712448458</v>
      </c>
    </row>
    <row r="157" spans="3:8">
      <c r="C157" s="112" t="str">
        <f t="shared" si="7"/>
        <v>Demand</v>
      </c>
      <c r="D157">
        <f>$J$37</f>
        <v>2044</v>
      </c>
      <c r="E157" t="s">
        <v>3</v>
      </c>
      <c r="F157" t="str">
        <f t="shared" si="6"/>
        <v>IUDLA</v>
      </c>
      <c r="G157" s="92">
        <f>BY_Demands_Drivers!$F$70*$K37</f>
        <v>54.992963940609805</v>
      </c>
      <c r="H157" s="92">
        <f>BY_Demands_Drivers!$G$70*$K37</f>
        <v>16.841236087489307</v>
      </c>
    </row>
    <row r="158" spans="3:8">
      <c r="C158" s="112" t="str">
        <f t="shared" si="7"/>
        <v>Demand</v>
      </c>
      <c r="D158">
        <f>$J$38</f>
        <v>2045</v>
      </c>
      <c r="E158" t="s">
        <v>3</v>
      </c>
      <c r="F158" t="str">
        <f t="shared" si="6"/>
        <v>IUDLA</v>
      </c>
      <c r="G158" s="92">
        <f>BY_Demands_Drivers!$F$70*$K38</f>
        <v>55.533326075322009</v>
      </c>
      <c r="H158" s="92">
        <f>BY_Demands_Drivers!$G$70*$K38</f>
        <v>17.006718462530159</v>
      </c>
    </row>
    <row r="159" spans="3:8">
      <c r="C159" s="112" t="str">
        <f t="shared" si="7"/>
        <v>Demand</v>
      </c>
      <c r="D159">
        <f>$J$39</f>
        <v>2046</v>
      </c>
      <c r="E159" t="s">
        <v>3</v>
      </c>
      <c r="F159" t="str">
        <f t="shared" si="6"/>
        <v>IUDLA</v>
      </c>
      <c r="G159" s="92">
        <f>BY_Demands_Drivers!$F$70*$K39</f>
        <v>56.101322400953244</v>
      </c>
      <c r="H159" s="92">
        <f>BY_Demands_Drivers!$G$70*$K39</f>
        <v>17.180663628081021</v>
      </c>
    </row>
    <row r="160" spans="3:8">
      <c r="C160" s="112" t="str">
        <f t="shared" si="7"/>
        <v>Demand</v>
      </c>
      <c r="D160">
        <f>$J$40</f>
        <v>2047</v>
      </c>
      <c r="E160" t="s">
        <v>3</v>
      </c>
      <c r="F160" t="str">
        <f t="shared" si="6"/>
        <v>IUDLA</v>
      </c>
      <c r="G160" s="92">
        <f>BY_Demands_Drivers!$F$70*$K40</f>
        <v>56.669318726584464</v>
      </c>
      <c r="H160" s="92">
        <f>BY_Demands_Drivers!$G$70*$K40</f>
        <v>17.354608793631883</v>
      </c>
    </row>
    <row r="161" spans="3:8">
      <c r="C161" s="112" t="str">
        <f t="shared" si="7"/>
        <v>Demand</v>
      </c>
      <c r="D161">
        <f>$J$41</f>
        <v>2048</v>
      </c>
      <c r="E161" t="s">
        <v>3</v>
      </c>
      <c r="F161" t="str">
        <f t="shared" si="6"/>
        <v>IUDLA</v>
      </c>
      <c r="G161" s="92">
        <f>BY_Demands_Drivers!$F$70*$K41</f>
        <v>57.237315052215699</v>
      </c>
      <c r="H161" s="92">
        <f>BY_Demands_Drivers!$G$70*$K41</f>
        <v>17.528553959182744</v>
      </c>
    </row>
    <row r="162" spans="3:8">
      <c r="C162" s="112" t="str">
        <f t="shared" si="7"/>
        <v>Demand</v>
      </c>
      <c r="D162">
        <f>$J$42</f>
        <v>2049</v>
      </c>
      <c r="E162" t="s">
        <v>3</v>
      </c>
      <c r="F162" t="str">
        <f t="shared" si="6"/>
        <v>IUDLA</v>
      </c>
      <c r="G162" s="92">
        <f>BY_Demands_Drivers!$F$70*$K42</f>
        <v>57.805311377846927</v>
      </c>
      <c r="H162" s="92">
        <f>BY_Demands_Drivers!$G$70*$K42</f>
        <v>17.70249912473361</v>
      </c>
    </row>
    <row r="163" spans="3:8">
      <c r="C163" s="112" t="str">
        <f t="shared" si="7"/>
        <v>Demand</v>
      </c>
      <c r="D163" s="16">
        <f>$J$43</f>
        <v>2050</v>
      </c>
      <c r="E163" s="16" t="s">
        <v>3</v>
      </c>
      <c r="F163" s="16" t="str">
        <f t="shared" si="6"/>
        <v>IUDLA</v>
      </c>
      <c r="G163" s="92">
        <f>BY_Demands_Drivers!$F$70*$K43</f>
        <v>58.373307703478162</v>
      </c>
      <c r="H163" s="92">
        <f>BY_Demands_Drivers!$G$70*$K43</f>
        <v>17.876444290284471</v>
      </c>
    </row>
    <row r="164" spans="3:8">
      <c r="C164" s="112" t="str">
        <f t="shared" si="7"/>
        <v>\I:</v>
      </c>
      <c r="D164">
        <f>$J$4</f>
        <v>2011</v>
      </c>
      <c r="E164" t="s">
        <v>3</v>
      </c>
      <c r="F164" t="str">
        <f>BY_Demands_Drivers!$H$71</f>
        <v>IUDEM</v>
      </c>
      <c r="G164" s="92">
        <f>BY_Demands_Drivers!$F$71*$K4</f>
        <v>0</v>
      </c>
      <c r="H164" s="92">
        <f>BY_Demands_Drivers!$G$71*$K4</f>
        <v>0</v>
      </c>
    </row>
    <row r="165" spans="3:8">
      <c r="C165" s="112" t="str">
        <f t="shared" si="7"/>
        <v>\I:</v>
      </c>
      <c r="D165">
        <f>$J$5</f>
        <v>2012</v>
      </c>
      <c r="E165" t="s">
        <v>3</v>
      </c>
      <c r="F165" t="str">
        <f>$F$164</f>
        <v>IUDEM</v>
      </c>
      <c r="G165" s="92">
        <f>BY_Demands_Drivers!$F$71*$K5</f>
        <v>0</v>
      </c>
      <c r="H165" s="92">
        <f>BY_Demands_Drivers!$G$71*$K5</f>
        <v>0</v>
      </c>
    </row>
    <row r="166" spans="3:8">
      <c r="C166" s="112" t="str">
        <f t="shared" si="7"/>
        <v>\I:</v>
      </c>
      <c r="D166">
        <f>$J$6</f>
        <v>2013</v>
      </c>
      <c r="E166" t="s">
        <v>3</v>
      </c>
      <c r="F166" t="str">
        <f t="shared" ref="F166:F203" si="8">$F$164</f>
        <v>IUDEM</v>
      </c>
      <c r="G166" s="92">
        <f>BY_Demands_Drivers!$F$71*$K6</f>
        <v>0</v>
      </c>
      <c r="H166" s="92">
        <f>BY_Demands_Drivers!$G$71*$K6</f>
        <v>0</v>
      </c>
    </row>
    <row r="167" spans="3:8">
      <c r="C167" s="112" t="str">
        <f t="shared" si="7"/>
        <v>\I:</v>
      </c>
      <c r="D167">
        <f>$J$7</f>
        <v>2014</v>
      </c>
      <c r="E167" t="s">
        <v>3</v>
      </c>
      <c r="F167" t="str">
        <f t="shared" si="8"/>
        <v>IUDEM</v>
      </c>
      <c r="G167" s="92">
        <f>BY_Demands_Drivers!$F$71*$K7</f>
        <v>0</v>
      </c>
      <c r="H167" s="92">
        <f>BY_Demands_Drivers!$G$71*$K7</f>
        <v>0</v>
      </c>
    </row>
    <row r="168" spans="3:8">
      <c r="C168" s="112" t="str">
        <f t="shared" si="7"/>
        <v>Demand</v>
      </c>
      <c r="D168">
        <f>$J$8</f>
        <v>2015</v>
      </c>
      <c r="E168" t="s">
        <v>3</v>
      </c>
      <c r="F168" t="str">
        <f t="shared" si="8"/>
        <v>IUDEM</v>
      </c>
      <c r="G168" s="92">
        <f>BY_Demands_Drivers!$F$71*$K8</f>
        <v>24.601802839292585</v>
      </c>
      <c r="H168" s="92">
        <f>BY_Demands_Drivers!$G$71*$K8</f>
        <v>7.5341414629305188</v>
      </c>
    </row>
    <row r="169" spans="3:8">
      <c r="C169" s="112" t="str">
        <f t="shared" si="7"/>
        <v>Demand</v>
      </c>
      <c r="D169">
        <f>$J$9</f>
        <v>2016</v>
      </c>
      <c r="E169" t="s">
        <v>3</v>
      </c>
      <c r="F169" t="str">
        <f t="shared" si="8"/>
        <v>IUDEM</v>
      </c>
      <c r="G169" s="92">
        <f>BY_Demands_Drivers!$F$71*$K9</f>
        <v>25.584433560880537</v>
      </c>
      <c r="H169" s="92">
        <f>BY_Demands_Drivers!$G$71*$K9</f>
        <v>7.8350657045654062</v>
      </c>
    </row>
    <row r="170" spans="3:8">
      <c r="C170" s="112" t="str">
        <f t="shared" si="7"/>
        <v>Demand</v>
      </c>
      <c r="D170">
        <f>$J$10</f>
        <v>2017</v>
      </c>
      <c r="E170" t="s">
        <v>3</v>
      </c>
      <c r="F170" t="str">
        <f t="shared" si="8"/>
        <v>IUDEM</v>
      </c>
      <c r="G170" s="92">
        <f>BY_Demands_Drivers!$F$71*$K10</f>
        <v>26.567064282468497</v>
      </c>
      <c r="H170" s="92">
        <f>BY_Demands_Drivers!$G$71*$K10</f>
        <v>8.1359899462002954</v>
      </c>
    </row>
    <row r="171" spans="3:8">
      <c r="C171" s="112" t="str">
        <f t="shared" si="7"/>
        <v>Demand</v>
      </c>
      <c r="D171">
        <f>$J$11</f>
        <v>2018</v>
      </c>
      <c r="E171" t="s">
        <v>3</v>
      </c>
      <c r="F171" t="str">
        <f t="shared" si="8"/>
        <v>IUDEM</v>
      </c>
      <c r="G171" s="92">
        <f>BY_Demands_Drivers!$F$71*$K11</f>
        <v>27.549695004056449</v>
      </c>
      <c r="H171" s="92">
        <f>BY_Demands_Drivers!$G$71*$K11</f>
        <v>8.4369141878351819</v>
      </c>
    </row>
    <row r="172" spans="3:8">
      <c r="C172" s="112" t="str">
        <f t="shared" si="7"/>
        <v>Demand</v>
      </c>
      <c r="D172">
        <f>$J$12</f>
        <v>2019</v>
      </c>
      <c r="E172" t="s">
        <v>3</v>
      </c>
      <c r="F172" t="str">
        <f t="shared" si="8"/>
        <v>IUDEM</v>
      </c>
      <c r="G172" s="92">
        <f>BY_Demands_Drivers!$F$71*$K12</f>
        <v>28.130203946734639</v>
      </c>
      <c r="H172" s="92">
        <f>BY_Demands_Drivers!$G$71*$K12</f>
        <v>8.614691260645813</v>
      </c>
    </row>
    <row r="173" spans="3:8">
      <c r="C173" s="112" t="str">
        <f t="shared" si="7"/>
        <v>Demand</v>
      </c>
      <c r="D173">
        <f>$J$13</f>
        <v>2020</v>
      </c>
      <c r="E173" t="s">
        <v>3</v>
      </c>
      <c r="F173" t="str">
        <f t="shared" si="8"/>
        <v>IUDEM</v>
      </c>
      <c r="G173" s="92">
        <f>BY_Demands_Drivers!$F$71*$K13</f>
        <v>28.130203946734639</v>
      </c>
      <c r="H173" s="92">
        <f>BY_Demands_Drivers!$G$71*$K13</f>
        <v>8.614691260645813</v>
      </c>
    </row>
    <row r="174" spans="3:8">
      <c r="C174" s="112" t="str">
        <f t="shared" si="7"/>
        <v>Demand</v>
      </c>
      <c r="D174">
        <f>$J$14</f>
        <v>2021</v>
      </c>
      <c r="E174" t="s">
        <v>3</v>
      </c>
      <c r="F174" t="str">
        <f t="shared" si="8"/>
        <v>IUDEM</v>
      </c>
      <c r="G174" s="92">
        <f>BY_Demands_Drivers!$F$71*$K14</f>
        <v>28.294724855644869</v>
      </c>
      <c r="H174" s="92">
        <f>BY_Demands_Drivers!$G$71*$K14</f>
        <v>8.6650747146323592</v>
      </c>
    </row>
    <row r="175" spans="3:8">
      <c r="C175" s="112" t="str">
        <f t="shared" si="7"/>
        <v>Demand</v>
      </c>
      <c r="D175">
        <f>$J$15</f>
        <v>2022</v>
      </c>
      <c r="E175" t="s">
        <v>3</v>
      </c>
      <c r="F175" t="str">
        <f t="shared" si="8"/>
        <v>IUDEM</v>
      </c>
      <c r="G175" s="92">
        <f>BY_Demands_Drivers!$F$71*$K15</f>
        <v>28.459245764555103</v>
      </c>
      <c r="H175" s="92">
        <f>BY_Demands_Drivers!$G$71*$K15</f>
        <v>8.7154581686189072</v>
      </c>
    </row>
    <row r="176" spans="3:8">
      <c r="C176" s="112" t="str">
        <f t="shared" si="7"/>
        <v>Demand</v>
      </c>
      <c r="D176">
        <f>$J$16</f>
        <v>2023</v>
      </c>
      <c r="E176" t="s">
        <v>3</v>
      </c>
      <c r="F176" t="str">
        <f t="shared" si="8"/>
        <v>IUDEM</v>
      </c>
      <c r="G176" s="92">
        <f>BY_Demands_Drivers!$F$71*$K16</f>
        <v>28.623766673465347</v>
      </c>
      <c r="H176" s="92">
        <f>BY_Demands_Drivers!$G$71*$K16</f>
        <v>8.765841622605457</v>
      </c>
    </row>
    <row r="177" spans="3:8">
      <c r="C177" s="112" t="str">
        <f t="shared" si="7"/>
        <v>Demand</v>
      </c>
      <c r="D177">
        <f>$J$17</f>
        <v>2024</v>
      </c>
      <c r="E177" t="s">
        <v>3</v>
      </c>
      <c r="F177" t="str">
        <f t="shared" si="8"/>
        <v>IUDEM</v>
      </c>
      <c r="G177" s="92">
        <f>BY_Demands_Drivers!$F$71*$K17</f>
        <v>28.788287582375578</v>
      </c>
      <c r="H177" s="92">
        <f>BY_Demands_Drivers!$G$71*$K17</f>
        <v>8.8162250765920032</v>
      </c>
    </row>
    <row r="178" spans="3:8">
      <c r="C178" s="112" t="str">
        <f t="shared" si="7"/>
        <v>Demand</v>
      </c>
      <c r="D178">
        <f>$J$18</f>
        <v>2025</v>
      </c>
      <c r="E178" t="s">
        <v>3</v>
      </c>
      <c r="F178" t="str">
        <f t="shared" si="8"/>
        <v>IUDEM</v>
      </c>
      <c r="G178" s="92">
        <f>BY_Demands_Drivers!$F$71*$K18</f>
        <v>28.952808491285815</v>
      </c>
      <c r="H178" s="92">
        <f>BY_Demands_Drivers!$G$71*$K18</f>
        <v>8.8666085305785511</v>
      </c>
    </row>
    <row r="179" spans="3:8">
      <c r="C179" s="112" t="str">
        <f t="shared" si="7"/>
        <v>Demand</v>
      </c>
      <c r="D179">
        <f>$J$19</f>
        <v>2026</v>
      </c>
      <c r="E179" t="s">
        <v>3</v>
      </c>
      <c r="F179" t="str">
        <f t="shared" si="8"/>
        <v>IUDEM</v>
      </c>
      <c r="G179" s="92">
        <f>BY_Demands_Drivers!$F$71*$K19</f>
        <v>29.13922464147079</v>
      </c>
      <c r="H179" s="92">
        <f>BY_Demands_Drivers!$G$71*$K19</f>
        <v>8.9236972592234842</v>
      </c>
    </row>
    <row r="180" spans="3:8">
      <c r="C180" s="112" t="str">
        <f t="shared" si="7"/>
        <v>Demand</v>
      </c>
      <c r="D180">
        <f>$J$20</f>
        <v>2027</v>
      </c>
      <c r="E180" t="s">
        <v>3</v>
      </c>
      <c r="F180" t="str">
        <f t="shared" si="8"/>
        <v>IUDEM</v>
      </c>
      <c r="G180" s="92">
        <f>BY_Demands_Drivers!$F$71*$K20</f>
        <v>29.325640791655761</v>
      </c>
      <c r="H180" s="92">
        <f>BY_Demands_Drivers!$G$71*$K20</f>
        <v>8.9807859878684155</v>
      </c>
    </row>
    <row r="181" spans="3:8">
      <c r="C181" s="112" t="str">
        <f t="shared" si="7"/>
        <v>Demand</v>
      </c>
      <c r="D181">
        <f>$J$21</f>
        <v>2028</v>
      </c>
      <c r="E181" t="s">
        <v>3</v>
      </c>
      <c r="F181" t="str">
        <f t="shared" si="8"/>
        <v>IUDEM</v>
      </c>
      <c r="G181" s="92">
        <f>BY_Demands_Drivers!$F$71*$K21</f>
        <v>29.512056941840747</v>
      </c>
      <c r="H181" s="92">
        <f>BY_Demands_Drivers!$G$71*$K21</f>
        <v>9.0378747165133504</v>
      </c>
    </row>
    <row r="182" spans="3:8">
      <c r="C182" s="112" t="str">
        <f t="shared" si="7"/>
        <v>Demand</v>
      </c>
      <c r="D182">
        <f>$J$22</f>
        <v>2029</v>
      </c>
      <c r="E182" t="s">
        <v>3</v>
      </c>
      <c r="F182" t="str">
        <f t="shared" si="8"/>
        <v>IUDEM</v>
      </c>
      <c r="G182" s="92">
        <f>BY_Demands_Drivers!$F$71*$K22</f>
        <v>29.698473092025719</v>
      </c>
      <c r="H182" s="92">
        <f>BY_Demands_Drivers!$G$71*$K22</f>
        <v>9.0949634451582817</v>
      </c>
    </row>
    <row r="183" spans="3:8">
      <c r="C183" s="112" t="str">
        <f t="shared" si="7"/>
        <v>Demand</v>
      </c>
      <c r="D183">
        <f>$J$23</f>
        <v>2030</v>
      </c>
      <c r="E183" t="s">
        <v>3</v>
      </c>
      <c r="F183" t="str">
        <f t="shared" si="8"/>
        <v>IUDEM</v>
      </c>
      <c r="G183" s="92">
        <f>BY_Demands_Drivers!$F$71*$K23</f>
        <v>29.884889242210676</v>
      </c>
      <c r="H183" s="92">
        <f>BY_Demands_Drivers!$G$71*$K23</f>
        <v>9.1520521738032095</v>
      </c>
    </row>
    <row r="184" spans="3:8">
      <c r="C184" s="112" t="str">
        <f t="shared" si="7"/>
        <v>Demand</v>
      </c>
      <c r="D184">
        <f>$J$24</f>
        <v>2031</v>
      </c>
      <c r="E184" t="s">
        <v>3</v>
      </c>
      <c r="F184" t="str">
        <f t="shared" si="8"/>
        <v>IUDEM</v>
      </c>
      <c r="G184" s="92">
        <f>BY_Demands_Drivers!$F$71*$K24</f>
        <v>30.190552678584886</v>
      </c>
      <c r="H184" s="92">
        <f>BY_Demands_Drivers!$G$71*$K24</f>
        <v>9.2456596051257094</v>
      </c>
    </row>
    <row r="185" spans="3:8">
      <c r="C185" s="112" t="str">
        <f t="shared" si="7"/>
        <v>Demand</v>
      </c>
      <c r="D185">
        <f>$J$25</f>
        <v>2032</v>
      </c>
      <c r="E185" t="s">
        <v>3</v>
      </c>
      <c r="F185" t="str">
        <f t="shared" si="8"/>
        <v>IUDEM</v>
      </c>
      <c r="G185" s="92">
        <f>BY_Demands_Drivers!$F$71*$K25</f>
        <v>30.496216114959086</v>
      </c>
      <c r="H185" s="92">
        <f>BY_Demands_Drivers!$G$71*$K25</f>
        <v>9.3392670364482058</v>
      </c>
    </row>
    <row r="186" spans="3:8">
      <c r="C186" s="112" t="str">
        <f t="shared" si="7"/>
        <v>Demand</v>
      </c>
      <c r="D186">
        <f>$J$26</f>
        <v>2033</v>
      </c>
      <c r="E186" t="s">
        <v>3</v>
      </c>
      <c r="F186" t="str">
        <f t="shared" si="8"/>
        <v>IUDEM</v>
      </c>
      <c r="G186" s="92">
        <f>BY_Demands_Drivers!$F$71*$K26</f>
        <v>30.801879551333286</v>
      </c>
      <c r="H186" s="92">
        <f>BY_Demands_Drivers!$G$71*$K26</f>
        <v>9.4328744677707022</v>
      </c>
    </row>
    <row r="187" spans="3:8">
      <c r="C187" s="112" t="str">
        <f t="shared" si="7"/>
        <v>Demand</v>
      </c>
      <c r="D187">
        <f>$J$27</f>
        <v>2034</v>
      </c>
      <c r="E187" t="s">
        <v>3</v>
      </c>
      <c r="F187" t="str">
        <f t="shared" si="8"/>
        <v>IUDEM</v>
      </c>
      <c r="G187" s="92">
        <f>BY_Demands_Drivers!$F$71*$K27</f>
        <v>31.107542987707486</v>
      </c>
      <c r="H187" s="92">
        <f>BY_Demands_Drivers!$G$71*$K27</f>
        <v>9.5264818990931985</v>
      </c>
    </row>
    <row r="188" spans="3:8">
      <c r="C188" s="112" t="str">
        <f t="shared" si="7"/>
        <v>Demand</v>
      </c>
      <c r="D188">
        <f>$J$28</f>
        <v>2035</v>
      </c>
      <c r="E188" t="s">
        <v>3</v>
      </c>
      <c r="F188" t="str">
        <f t="shared" si="8"/>
        <v>IUDEM</v>
      </c>
      <c r="G188" s="92">
        <f>BY_Demands_Drivers!$F$71*$K28</f>
        <v>31.413206424081682</v>
      </c>
      <c r="H188" s="92">
        <f>BY_Demands_Drivers!$G$71*$K28</f>
        <v>9.6200893304156949</v>
      </c>
    </row>
    <row r="189" spans="3:8">
      <c r="C189" s="112" t="str">
        <f t="shared" si="7"/>
        <v>Demand</v>
      </c>
      <c r="D189">
        <f>$J$29</f>
        <v>2036</v>
      </c>
      <c r="E189" t="s">
        <v>3</v>
      </c>
      <c r="F189" t="str">
        <f t="shared" si="8"/>
        <v>IUDEM</v>
      </c>
      <c r="G189" s="92">
        <f>BY_Demands_Drivers!$F$71*$K29</f>
        <v>31.734501528952094</v>
      </c>
      <c r="H189" s="92">
        <f>BY_Demands_Drivers!$G$71*$K29</f>
        <v>9.71848385813602</v>
      </c>
    </row>
    <row r="190" spans="3:8">
      <c r="C190" s="112" t="str">
        <f t="shared" si="7"/>
        <v>Demand</v>
      </c>
      <c r="D190">
        <f>$J$30</f>
        <v>2037</v>
      </c>
      <c r="E190" t="s">
        <v>3</v>
      </c>
      <c r="F190" t="str">
        <f t="shared" si="8"/>
        <v>IUDEM</v>
      </c>
      <c r="G190" s="92">
        <f>BY_Demands_Drivers!$F$71*$K30</f>
        <v>32.055796633822517</v>
      </c>
      <c r="H190" s="92">
        <f>BY_Demands_Drivers!$G$71*$K30</f>
        <v>9.8168783858563522</v>
      </c>
    </row>
    <row r="191" spans="3:8">
      <c r="C191" s="112" t="str">
        <f t="shared" si="7"/>
        <v>Demand</v>
      </c>
      <c r="D191">
        <f>$J$31</f>
        <v>2038</v>
      </c>
      <c r="E191" t="s">
        <v>3</v>
      </c>
      <c r="F191" t="str">
        <f t="shared" si="8"/>
        <v>IUDEM</v>
      </c>
      <c r="G191" s="92">
        <f>BY_Demands_Drivers!$F$71*$K31</f>
        <v>32.37709173869294</v>
      </c>
      <c r="H191" s="92">
        <f>BY_Demands_Drivers!$G$71*$K31</f>
        <v>9.9152729135766808</v>
      </c>
    </row>
    <row r="192" spans="3:8">
      <c r="C192" s="112" t="str">
        <f t="shared" si="7"/>
        <v>Demand</v>
      </c>
      <c r="D192">
        <f>$J$32</f>
        <v>2039</v>
      </c>
      <c r="E192" t="s">
        <v>3</v>
      </c>
      <c r="F192" t="str">
        <f t="shared" si="8"/>
        <v>IUDEM</v>
      </c>
      <c r="G192" s="92">
        <f>BY_Demands_Drivers!$F$71*$K32</f>
        <v>32.698386843563362</v>
      </c>
      <c r="H192" s="92">
        <f>BY_Demands_Drivers!$G$71*$K32</f>
        <v>10.013667441297009</v>
      </c>
    </row>
    <row r="193" spans="3:8">
      <c r="C193" s="112" t="str">
        <f t="shared" si="7"/>
        <v>Demand</v>
      </c>
      <c r="D193">
        <f>$J$33</f>
        <v>2040</v>
      </c>
      <c r="E193" t="s">
        <v>3</v>
      </c>
      <c r="F193" t="str">
        <f t="shared" si="8"/>
        <v>IUDEM</v>
      </c>
      <c r="G193" s="92">
        <f>BY_Demands_Drivers!$F$71*$K33</f>
        <v>33.019681948433778</v>
      </c>
      <c r="H193" s="92">
        <f>BY_Demands_Drivers!$G$71*$K33</f>
        <v>10.112061969017338</v>
      </c>
    </row>
    <row r="194" spans="3:8">
      <c r="C194" s="112" t="str">
        <f t="shared" si="7"/>
        <v>Demand</v>
      </c>
      <c r="D194">
        <f>$J$34</f>
        <v>2041</v>
      </c>
      <c r="E194" t="s">
        <v>3</v>
      </c>
      <c r="F194" t="str">
        <f t="shared" si="8"/>
        <v>IUDEM</v>
      </c>
      <c r="G194" s="92">
        <f>BY_Demands_Drivers!$F$71*$K34</f>
        <v>33.357408127391331</v>
      </c>
      <c r="H194" s="92">
        <f>BY_Demands_Drivers!$G$71*$K34</f>
        <v>10.215488405877375</v>
      </c>
    </row>
    <row r="195" spans="3:8">
      <c r="C195" s="112" t="str">
        <f t="shared" si="7"/>
        <v>Demand</v>
      </c>
      <c r="D195">
        <f>$J$35</f>
        <v>2042</v>
      </c>
      <c r="E195" t="s">
        <v>3</v>
      </c>
      <c r="F195" t="str">
        <f t="shared" si="8"/>
        <v>IUDEM</v>
      </c>
      <c r="G195" s="92">
        <f>BY_Demands_Drivers!$F$71*$K35</f>
        <v>33.695134306348891</v>
      </c>
      <c r="H195" s="92">
        <f>BY_Demands_Drivers!$G$71*$K35</f>
        <v>10.318914842737415</v>
      </c>
    </row>
    <row r="196" spans="3:8">
      <c r="C196" s="112" t="str">
        <f t="shared" ref="C196:C259" si="9">IF(SUM(G196:H196)&gt;0,"Demand","\I:")</f>
        <v>Demand</v>
      </c>
      <c r="D196">
        <f>$J$36</f>
        <v>2043</v>
      </c>
      <c r="E196" t="s">
        <v>3</v>
      </c>
      <c r="F196" t="str">
        <f t="shared" si="8"/>
        <v>IUDEM</v>
      </c>
      <c r="G196" s="92">
        <f>BY_Demands_Drivers!$F$71*$K36</f>
        <v>34.032860485306429</v>
      </c>
      <c r="H196" s="92">
        <f>BY_Demands_Drivers!$G$71*$K36</f>
        <v>10.42234127959745</v>
      </c>
    </row>
    <row r="197" spans="3:8">
      <c r="C197" s="112" t="str">
        <f t="shared" si="9"/>
        <v>Demand</v>
      </c>
      <c r="D197">
        <f>$J$37</f>
        <v>2044</v>
      </c>
      <c r="E197" t="s">
        <v>3</v>
      </c>
      <c r="F197" t="str">
        <f t="shared" si="8"/>
        <v>IUDEM</v>
      </c>
      <c r="G197" s="92">
        <f>BY_Demands_Drivers!$F$71*$K37</f>
        <v>34.370586664263982</v>
      </c>
      <c r="H197" s="92">
        <f>BY_Demands_Drivers!$G$71*$K37</f>
        <v>10.525767716457485</v>
      </c>
    </row>
    <row r="198" spans="3:8">
      <c r="C198" s="112" t="str">
        <f t="shared" si="9"/>
        <v>Demand</v>
      </c>
      <c r="D198">
        <f>$J$38</f>
        <v>2045</v>
      </c>
      <c r="E198" t="s">
        <v>3</v>
      </c>
      <c r="F198" t="str">
        <f t="shared" si="8"/>
        <v>IUDEM</v>
      </c>
      <c r="G198" s="92">
        <f>BY_Demands_Drivers!$F$71*$K38</f>
        <v>34.708312843221535</v>
      </c>
      <c r="H198" s="92">
        <f>BY_Demands_Drivers!$G$71*$K38</f>
        <v>10.629194153317524</v>
      </c>
    </row>
    <row r="199" spans="3:8">
      <c r="C199" s="112" t="str">
        <f t="shared" si="9"/>
        <v>Demand</v>
      </c>
      <c r="D199">
        <f>$J$39</f>
        <v>2046</v>
      </c>
      <c r="E199" t="s">
        <v>3</v>
      </c>
      <c r="F199" t="str">
        <f t="shared" si="8"/>
        <v>IUDEM</v>
      </c>
      <c r="G199" s="92">
        <f>BY_Demands_Drivers!$F$71*$K39</f>
        <v>35.063310383564605</v>
      </c>
      <c r="H199" s="92">
        <f>BY_Demands_Drivers!$G$71*$K39</f>
        <v>10.737909831815092</v>
      </c>
    </row>
    <row r="200" spans="3:8">
      <c r="C200" s="112" t="str">
        <f t="shared" si="9"/>
        <v>Demand</v>
      </c>
      <c r="D200">
        <f>$J$40</f>
        <v>2047</v>
      </c>
      <c r="E200" t="s">
        <v>3</v>
      </c>
      <c r="F200" t="str">
        <f t="shared" si="8"/>
        <v>IUDEM</v>
      </c>
      <c r="G200" s="92">
        <f>BY_Demands_Drivers!$F$71*$K40</f>
        <v>35.418307923907669</v>
      </c>
      <c r="H200" s="92">
        <f>BY_Demands_Drivers!$G$71*$K40</f>
        <v>10.846625510312659</v>
      </c>
    </row>
    <row r="201" spans="3:8">
      <c r="C201" s="112" t="str">
        <f t="shared" si="9"/>
        <v>Demand</v>
      </c>
      <c r="D201">
        <f>$J$41</f>
        <v>2048</v>
      </c>
      <c r="E201" t="s">
        <v>3</v>
      </c>
      <c r="F201" t="str">
        <f t="shared" si="8"/>
        <v>IUDEM</v>
      </c>
      <c r="G201" s="92">
        <f>BY_Demands_Drivers!$F$71*$K41</f>
        <v>35.773305464250747</v>
      </c>
      <c r="H201" s="92">
        <f>BY_Demands_Drivers!$G$71*$K41</f>
        <v>10.955341188810227</v>
      </c>
    </row>
    <row r="202" spans="3:8">
      <c r="C202" s="112" t="str">
        <f t="shared" si="9"/>
        <v>Demand</v>
      </c>
      <c r="D202">
        <f>$J$42</f>
        <v>2049</v>
      </c>
      <c r="E202" t="s">
        <v>3</v>
      </c>
      <c r="F202" t="str">
        <f t="shared" si="8"/>
        <v>IUDEM</v>
      </c>
      <c r="G202" s="92">
        <f>BY_Demands_Drivers!$F$71*$K42</f>
        <v>36.128303004593818</v>
      </c>
      <c r="H202" s="92">
        <f>BY_Demands_Drivers!$G$71*$K42</f>
        <v>11.064056867307794</v>
      </c>
    </row>
    <row r="203" spans="3:8">
      <c r="C203" s="112" t="str">
        <f t="shared" si="9"/>
        <v>Demand</v>
      </c>
      <c r="D203" s="16">
        <f>$J$43</f>
        <v>2050</v>
      </c>
      <c r="E203" s="16" t="s">
        <v>3</v>
      </c>
      <c r="F203" s="16" t="str">
        <f t="shared" si="8"/>
        <v>IUDEM</v>
      </c>
      <c r="G203" s="92">
        <f>BY_Demands_Drivers!$F$71*$K43</f>
        <v>36.483300544936888</v>
      </c>
      <c r="H203" s="92">
        <f>BY_Demands_Drivers!$G$71*$K43</f>
        <v>11.172772545805362</v>
      </c>
    </row>
    <row r="204" spans="3:8">
      <c r="C204" s="112" t="str">
        <f t="shared" si="9"/>
        <v>\I:</v>
      </c>
      <c r="D204">
        <f>$J$4</f>
        <v>2011</v>
      </c>
      <c r="E204" t="s">
        <v>3</v>
      </c>
      <c r="F204" t="str">
        <f>BY_Demands_Drivers!$H$72</f>
        <v>IUDTF</v>
      </c>
      <c r="G204" s="92">
        <f>BY_Demands_Drivers!$F$72*$K4</f>
        <v>0</v>
      </c>
      <c r="H204" s="92">
        <f>BY_Demands_Drivers!$G$72*$K4</f>
        <v>0</v>
      </c>
    </row>
    <row r="205" spans="3:8">
      <c r="C205" s="112" t="str">
        <f t="shared" si="9"/>
        <v>\I:</v>
      </c>
      <c r="D205">
        <f>$J$5</f>
        <v>2012</v>
      </c>
      <c r="E205" t="s">
        <v>3</v>
      </c>
      <c r="F205" t="str">
        <f>$F$204</f>
        <v>IUDTF</v>
      </c>
      <c r="G205" s="92">
        <f>BY_Demands_Drivers!$F$72*$K5</f>
        <v>0</v>
      </c>
      <c r="H205" s="92">
        <f>BY_Demands_Drivers!$G$72*$K5</f>
        <v>0</v>
      </c>
    </row>
    <row r="206" spans="3:8">
      <c r="C206" s="112" t="str">
        <f t="shared" si="9"/>
        <v>\I:</v>
      </c>
      <c r="D206">
        <f>$J$6</f>
        <v>2013</v>
      </c>
      <c r="E206" t="s">
        <v>3</v>
      </c>
      <c r="F206" t="str">
        <f t="shared" ref="F206:F243" si="10">$F$204</f>
        <v>IUDTF</v>
      </c>
      <c r="G206" s="92">
        <f>BY_Demands_Drivers!$F$72*$K6</f>
        <v>0</v>
      </c>
      <c r="H206" s="92">
        <f>BY_Demands_Drivers!$G$72*$K6</f>
        <v>0</v>
      </c>
    </row>
    <row r="207" spans="3:8">
      <c r="C207" s="112" t="str">
        <f t="shared" si="9"/>
        <v>\I:</v>
      </c>
      <c r="D207">
        <f>$J$7</f>
        <v>2014</v>
      </c>
      <c r="E207" t="s">
        <v>3</v>
      </c>
      <c r="F207" t="str">
        <f t="shared" si="10"/>
        <v>IUDTF</v>
      </c>
      <c r="G207" s="92">
        <f>BY_Demands_Drivers!$F$72*$K7</f>
        <v>0</v>
      </c>
      <c r="H207" s="92">
        <f>BY_Demands_Drivers!$G$72*$K7</f>
        <v>0</v>
      </c>
    </row>
    <row r="208" spans="3:8">
      <c r="C208" s="112" t="str">
        <f t="shared" si="9"/>
        <v>\I:</v>
      </c>
      <c r="D208">
        <f>$J$8</f>
        <v>2015</v>
      </c>
      <c r="E208" t="s">
        <v>3</v>
      </c>
      <c r="F208" t="str">
        <f t="shared" si="10"/>
        <v>IUDTF</v>
      </c>
      <c r="G208" s="92">
        <f>BY_Demands_Drivers!$F$72*$K8</f>
        <v>0</v>
      </c>
      <c r="H208" s="92">
        <f>BY_Demands_Drivers!$G$72*$K8</f>
        <v>0</v>
      </c>
    </row>
    <row r="209" spans="3:8">
      <c r="C209" s="112" t="str">
        <f t="shared" si="9"/>
        <v>\I:</v>
      </c>
      <c r="D209">
        <f>$J$9</f>
        <v>2016</v>
      </c>
      <c r="E209" t="s">
        <v>3</v>
      </c>
      <c r="F209" t="str">
        <f t="shared" si="10"/>
        <v>IUDTF</v>
      </c>
      <c r="G209" s="92">
        <f>BY_Demands_Drivers!$F$72*$K9</f>
        <v>0</v>
      </c>
      <c r="H209" s="92">
        <f>BY_Demands_Drivers!$G$72*$K9</f>
        <v>0</v>
      </c>
    </row>
    <row r="210" spans="3:8">
      <c r="C210" s="112" t="str">
        <f t="shared" si="9"/>
        <v>\I:</v>
      </c>
      <c r="D210">
        <f>$J$10</f>
        <v>2017</v>
      </c>
      <c r="E210" t="s">
        <v>3</v>
      </c>
      <c r="F210" t="str">
        <f t="shared" si="10"/>
        <v>IUDTF</v>
      </c>
      <c r="G210" s="92">
        <f>BY_Demands_Drivers!$F$72*$K10</f>
        <v>0</v>
      </c>
      <c r="H210" s="92">
        <f>BY_Demands_Drivers!$G$72*$K10</f>
        <v>0</v>
      </c>
    </row>
    <row r="211" spans="3:8">
      <c r="C211" s="112" t="str">
        <f t="shared" si="9"/>
        <v>\I:</v>
      </c>
      <c r="D211">
        <f>$J$11</f>
        <v>2018</v>
      </c>
      <c r="E211" t="s">
        <v>3</v>
      </c>
      <c r="F211" t="str">
        <f t="shared" si="10"/>
        <v>IUDTF</v>
      </c>
      <c r="G211" s="92">
        <f>BY_Demands_Drivers!$F$72*$K11</f>
        <v>0</v>
      </c>
      <c r="H211" s="92">
        <f>BY_Demands_Drivers!$G$72*$K11</f>
        <v>0</v>
      </c>
    </row>
    <row r="212" spans="3:8">
      <c r="C212" s="112" t="str">
        <f t="shared" si="9"/>
        <v>\I:</v>
      </c>
      <c r="D212">
        <f>$J$12</f>
        <v>2019</v>
      </c>
      <c r="E212" t="s">
        <v>3</v>
      </c>
      <c r="F212" t="str">
        <f t="shared" si="10"/>
        <v>IUDTF</v>
      </c>
      <c r="G212" s="92">
        <f>BY_Demands_Drivers!$F$72*$K12</f>
        <v>0</v>
      </c>
      <c r="H212" s="92">
        <f>BY_Demands_Drivers!$G$72*$K12</f>
        <v>0</v>
      </c>
    </row>
    <row r="213" spans="3:8">
      <c r="C213" s="112" t="str">
        <f t="shared" si="9"/>
        <v>\I:</v>
      </c>
      <c r="D213">
        <f>$J$13</f>
        <v>2020</v>
      </c>
      <c r="E213" t="s">
        <v>3</v>
      </c>
      <c r="F213" t="str">
        <f t="shared" si="10"/>
        <v>IUDTF</v>
      </c>
      <c r="G213" s="92">
        <f>BY_Demands_Drivers!$F$72*$K13</f>
        <v>0</v>
      </c>
      <c r="H213" s="92">
        <f>BY_Demands_Drivers!$G$72*$K13</f>
        <v>0</v>
      </c>
    </row>
    <row r="214" spans="3:8">
      <c r="C214" s="112" t="str">
        <f t="shared" si="9"/>
        <v>\I:</v>
      </c>
      <c r="D214">
        <f>$J$14</f>
        <v>2021</v>
      </c>
      <c r="E214" t="s">
        <v>3</v>
      </c>
      <c r="F214" t="str">
        <f t="shared" si="10"/>
        <v>IUDTF</v>
      </c>
      <c r="G214" s="92">
        <f>BY_Demands_Drivers!$F$72*$K14</f>
        <v>0</v>
      </c>
      <c r="H214" s="92">
        <f>BY_Demands_Drivers!$G$72*$K14</f>
        <v>0</v>
      </c>
    </row>
    <row r="215" spans="3:8">
      <c r="C215" s="112" t="str">
        <f t="shared" si="9"/>
        <v>\I:</v>
      </c>
      <c r="D215">
        <f>$J$15</f>
        <v>2022</v>
      </c>
      <c r="E215" t="s">
        <v>3</v>
      </c>
      <c r="F215" t="str">
        <f t="shared" si="10"/>
        <v>IUDTF</v>
      </c>
      <c r="G215" s="92">
        <f>BY_Demands_Drivers!$F$72*$K15</f>
        <v>0</v>
      </c>
      <c r="H215" s="92">
        <f>BY_Demands_Drivers!$G$72*$K15</f>
        <v>0</v>
      </c>
    </row>
    <row r="216" spans="3:8">
      <c r="C216" s="112" t="str">
        <f t="shared" si="9"/>
        <v>\I:</v>
      </c>
      <c r="D216">
        <f>$J$16</f>
        <v>2023</v>
      </c>
      <c r="E216" t="s">
        <v>3</v>
      </c>
      <c r="F216" t="str">
        <f t="shared" si="10"/>
        <v>IUDTF</v>
      </c>
      <c r="G216" s="92">
        <f>BY_Demands_Drivers!$F$72*$K16</f>
        <v>0</v>
      </c>
      <c r="H216" s="92">
        <f>BY_Demands_Drivers!$G$72*$K16</f>
        <v>0</v>
      </c>
    </row>
    <row r="217" spans="3:8">
      <c r="C217" s="112" t="str">
        <f t="shared" si="9"/>
        <v>\I:</v>
      </c>
      <c r="D217">
        <f>$J$17</f>
        <v>2024</v>
      </c>
      <c r="E217" t="s">
        <v>3</v>
      </c>
      <c r="F217" t="str">
        <f t="shared" si="10"/>
        <v>IUDTF</v>
      </c>
      <c r="G217" s="92">
        <f>BY_Demands_Drivers!$F$72*$K17</f>
        <v>0</v>
      </c>
      <c r="H217" s="92">
        <f>BY_Demands_Drivers!$G$72*$K17</f>
        <v>0</v>
      </c>
    </row>
    <row r="218" spans="3:8">
      <c r="C218" s="112" t="str">
        <f t="shared" si="9"/>
        <v>\I:</v>
      </c>
      <c r="D218">
        <f>$J$18</f>
        <v>2025</v>
      </c>
      <c r="E218" t="s">
        <v>3</v>
      </c>
      <c r="F218" t="str">
        <f t="shared" si="10"/>
        <v>IUDTF</v>
      </c>
      <c r="G218" s="92">
        <f>BY_Demands_Drivers!$F$72*$K18</f>
        <v>0</v>
      </c>
      <c r="H218" s="92">
        <f>BY_Demands_Drivers!$G$72*$K18</f>
        <v>0</v>
      </c>
    </row>
    <row r="219" spans="3:8">
      <c r="C219" s="112" t="str">
        <f t="shared" si="9"/>
        <v>\I:</v>
      </c>
      <c r="D219">
        <f>$J$19</f>
        <v>2026</v>
      </c>
      <c r="E219" t="s">
        <v>3</v>
      </c>
      <c r="F219" t="str">
        <f t="shared" si="10"/>
        <v>IUDTF</v>
      </c>
      <c r="G219" s="92">
        <f>BY_Demands_Drivers!$F$72*$K19</f>
        <v>0</v>
      </c>
      <c r="H219" s="92">
        <f>BY_Demands_Drivers!$G$72*$K19</f>
        <v>0</v>
      </c>
    </row>
    <row r="220" spans="3:8">
      <c r="C220" s="112" t="str">
        <f t="shared" si="9"/>
        <v>\I:</v>
      </c>
      <c r="D220">
        <f>$J$20</f>
        <v>2027</v>
      </c>
      <c r="E220" t="s">
        <v>3</v>
      </c>
      <c r="F220" t="str">
        <f t="shared" si="10"/>
        <v>IUDTF</v>
      </c>
      <c r="G220" s="92">
        <f>BY_Demands_Drivers!$F$72*$K20</f>
        <v>0</v>
      </c>
      <c r="H220" s="92">
        <f>BY_Demands_Drivers!$G$72*$K20</f>
        <v>0</v>
      </c>
    </row>
    <row r="221" spans="3:8">
      <c r="C221" s="112" t="str">
        <f t="shared" si="9"/>
        <v>\I:</v>
      </c>
      <c r="D221">
        <f>$J$21</f>
        <v>2028</v>
      </c>
      <c r="E221" t="s">
        <v>3</v>
      </c>
      <c r="F221" t="str">
        <f t="shared" si="10"/>
        <v>IUDTF</v>
      </c>
      <c r="G221" s="92">
        <f>BY_Demands_Drivers!$F$72*$K21</f>
        <v>0</v>
      </c>
      <c r="H221" s="92">
        <f>BY_Demands_Drivers!$G$72*$K21</f>
        <v>0</v>
      </c>
    </row>
    <row r="222" spans="3:8">
      <c r="C222" s="112" t="str">
        <f t="shared" si="9"/>
        <v>\I:</v>
      </c>
      <c r="D222">
        <f>$J$22</f>
        <v>2029</v>
      </c>
      <c r="E222" t="s">
        <v>3</v>
      </c>
      <c r="F222" t="str">
        <f t="shared" si="10"/>
        <v>IUDTF</v>
      </c>
      <c r="G222" s="92">
        <f>BY_Demands_Drivers!$F$72*$K22</f>
        <v>0</v>
      </c>
      <c r="H222" s="92">
        <f>BY_Demands_Drivers!$G$72*$K22</f>
        <v>0</v>
      </c>
    </row>
    <row r="223" spans="3:8">
      <c r="C223" s="112" t="str">
        <f t="shared" si="9"/>
        <v>\I:</v>
      </c>
      <c r="D223">
        <f>$J$23</f>
        <v>2030</v>
      </c>
      <c r="E223" t="s">
        <v>3</v>
      </c>
      <c r="F223" t="str">
        <f t="shared" si="10"/>
        <v>IUDTF</v>
      </c>
      <c r="G223" s="92">
        <f>BY_Demands_Drivers!$F$72*$K23</f>
        <v>0</v>
      </c>
      <c r="H223" s="92">
        <f>BY_Demands_Drivers!$G$72*$K23</f>
        <v>0</v>
      </c>
    </row>
    <row r="224" spans="3:8">
      <c r="C224" s="112" t="str">
        <f t="shared" si="9"/>
        <v>\I:</v>
      </c>
      <c r="D224">
        <f>$J$24</f>
        <v>2031</v>
      </c>
      <c r="E224" t="s">
        <v>3</v>
      </c>
      <c r="F224" t="str">
        <f t="shared" si="10"/>
        <v>IUDTF</v>
      </c>
      <c r="G224" s="92">
        <f>BY_Demands_Drivers!$F$72*$K24</f>
        <v>0</v>
      </c>
      <c r="H224" s="92">
        <f>BY_Demands_Drivers!$G$72*$K24</f>
        <v>0</v>
      </c>
    </row>
    <row r="225" spans="3:8">
      <c r="C225" s="112" t="str">
        <f t="shared" si="9"/>
        <v>\I:</v>
      </c>
      <c r="D225">
        <f>$J$25</f>
        <v>2032</v>
      </c>
      <c r="E225" t="s">
        <v>3</v>
      </c>
      <c r="F225" t="str">
        <f t="shared" si="10"/>
        <v>IUDTF</v>
      </c>
      <c r="G225" s="92">
        <f>BY_Demands_Drivers!$F$72*$K25</f>
        <v>0</v>
      </c>
      <c r="H225" s="92">
        <f>BY_Demands_Drivers!$G$72*$K25</f>
        <v>0</v>
      </c>
    </row>
    <row r="226" spans="3:8">
      <c r="C226" s="112" t="str">
        <f t="shared" si="9"/>
        <v>\I:</v>
      </c>
      <c r="D226">
        <f>$J$26</f>
        <v>2033</v>
      </c>
      <c r="E226" t="s">
        <v>3</v>
      </c>
      <c r="F226" t="str">
        <f t="shared" si="10"/>
        <v>IUDTF</v>
      </c>
      <c r="G226" s="92">
        <f>BY_Demands_Drivers!$F$72*$K26</f>
        <v>0</v>
      </c>
      <c r="H226" s="92">
        <f>BY_Demands_Drivers!$G$72*$K26</f>
        <v>0</v>
      </c>
    </row>
    <row r="227" spans="3:8">
      <c r="C227" s="112" t="str">
        <f t="shared" si="9"/>
        <v>\I:</v>
      </c>
      <c r="D227">
        <f>$J$27</f>
        <v>2034</v>
      </c>
      <c r="E227" t="s">
        <v>3</v>
      </c>
      <c r="F227" t="str">
        <f t="shared" si="10"/>
        <v>IUDTF</v>
      </c>
      <c r="G227" s="92">
        <f>BY_Demands_Drivers!$F$72*$K27</f>
        <v>0</v>
      </c>
      <c r="H227" s="92">
        <f>BY_Demands_Drivers!$G$72*$K27</f>
        <v>0</v>
      </c>
    </row>
    <row r="228" spans="3:8">
      <c r="C228" s="112" t="str">
        <f t="shared" si="9"/>
        <v>\I:</v>
      </c>
      <c r="D228">
        <f>$J$28</f>
        <v>2035</v>
      </c>
      <c r="E228" t="s">
        <v>3</v>
      </c>
      <c r="F228" t="str">
        <f t="shared" si="10"/>
        <v>IUDTF</v>
      </c>
      <c r="G228" s="92">
        <f>BY_Demands_Drivers!$F$72*$K28</f>
        <v>0</v>
      </c>
      <c r="H228" s="92">
        <f>BY_Demands_Drivers!$G$72*$K28</f>
        <v>0</v>
      </c>
    </row>
    <row r="229" spans="3:8">
      <c r="C229" s="112" t="str">
        <f t="shared" si="9"/>
        <v>\I:</v>
      </c>
      <c r="D229">
        <f>$J$29</f>
        <v>2036</v>
      </c>
      <c r="E229" t="s">
        <v>3</v>
      </c>
      <c r="F229" t="str">
        <f t="shared" si="10"/>
        <v>IUDTF</v>
      </c>
      <c r="G229" s="92">
        <f>BY_Demands_Drivers!$F$72*$K29</f>
        <v>0</v>
      </c>
      <c r="H229" s="92">
        <f>BY_Demands_Drivers!$G$72*$K29</f>
        <v>0</v>
      </c>
    </row>
    <row r="230" spans="3:8">
      <c r="C230" s="112" t="str">
        <f t="shared" si="9"/>
        <v>\I:</v>
      </c>
      <c r="D230">
        <f>$J$30</f>
        <v>2037</v>
      </c>
      <c r="E230" t="s">
        <v>3</v>
      </c>
      <c r="F230" t="str">
        <f t="shared" si="10"/>
        <v>IUDTF</v>
      </c>
      <c r="G230" s="92">
        <f>BY_Demands_Drivers!$F$72*$K30</f>
        <v>0</v>
      </c>
      <c r="H230" s="92">
        <f>BY_Demands_Drivers!$G$72*$K30</f>
        <v>0</v>
      </c>
    </row>
    <row r="231" spans="3:8">
      <c r="C231" s="112" t="str">
        <f t="shared" si="9"/>
        <v>\I:</v>
      </c>
      <c r="D231">
        <f>$J$31</f>
        <v>2038</v>
      </c>
      <c r="E231" t="s">
        <v>3</v>
      </c>
      <c r="F231" t="str">
        <f t="shared" si="10"/>
        <v>IUDTF</v>
      </c>
      <c r="G231" s="92">
        <f>BY_Demands_Drivers!$F$72*$K31</f>
        <v>0</v>
      </c>
      <c r="H231" s="92">
        <f>BY_Demands_Drivers!$G$72*$K31</f>
        <v>0</v>
      </c>
    </row>
    <row r="232" spans="3:8">
      <c r="C232" s="112" t="str">
        <f t="shared" si="9"/>
        <v>\I:</v>
      </c>
      <c r="D232">
        <f>$J$32</f>
        <v>2039</v>
      </c>
      <c r="E232" t="s">
        <v>3</v>
      </c>
      <c r="F232" t="str">
        <f t="shared" si="10"/>
        <v>IUDTF</v>
      </c>
      <c r="G232" s="92">
        <f>BY_Demands_Drivers!$F$72*$K32</f>
        <v>0</v>
      </c>
      <c r="H232" s="92">
        <f>BY_Demands_Drivers!$G$72*$K32</f>
        <v>0</v>
      </c>
    </row>
    <row r="233" spans="3:8">
      <c r="C233" s="112" t="str">
        <f t="shared" si="9"/>
        <v>\I:</v>
      </c>
      <c r="D233">
        <f>$J$33</f>
        <v>2040</v>
      </c>
      <c r="E233" t="s">
        <v>3</v>
      </c>
      <c r="F233" t="str">
        <f t="shared" si="10"/>
        <v>IUDTF</v>
      </c>
      <c r="G233" s="92">
        <f>BY_Demands_Drivers!$F$72*$K33</f>
        <v>0</v>
      </c>
      <c r="H233" s="92">
        <f>BY_Demands_Drivers!$G$72*$K33</f>
        <v>0</v>
      </c>
    </row>
    <row r="234" spans="3:8">
      <c r="C234" s="112" t="str">
        <f t="shared" si="9"/>
        <v>\I:</v>
      </c>
      <c r="D234">
        <f>$J$34</f>
        <v>2041</v>
      </c>
      <c r="E234" t="s">
        <v>3</v>
      </c>
      <c r="F234" t="str">
        <f t="shared" si="10"/>
        <v>IUDTF</v>
      </c>
      <c r="G234" s="92">
        <f>BY_Demands_Drivers!$F$72*$K34</f>
        <v>0</v>
      </c>
      <c r="H234" s="92">
        <f>BY_Demands_Drivers!$G$72*$K34</f>
        <v>0</v>
      </c>
    </row>
    <row r="235" spans="3:8">
      <c r="C235" s="112" t="str">
        <f t="shared" si="9"/>
        <v>\I:</v>
      </c>
      <c r="D235">
        <f>$J$35</f>
        <v>2042</v>
      </c>
      <c r="E235" t="s">
        <v>3</v>
      </c>
      <c r="F235" t="str">
        <f t="shared" si="10"/>
        <v>IUDTF</v>
      </c>
      <c r="G235" s="92">
        <f>BY_Demands_Drivers!$F$72*$K35</f>
        <v>0</v>
      </c>
      <c r="H235" s="92">
        <f>BY_Demands_Drivers!$G$72*$K35</f>
        <v>0</v>
      </c>
    </row>
    <row r="236" spans="3:8">
      <c r="C236" s="112" t="str">
        <f t="shared" si="9"/>
        <v>\I:</v>
      </c>
      <c r="D236">
        <f>$J$36</f>
        <v>2043</v>
      </c>
      <c r="E236" t="s">
        <v>3</v>
      </c>
      <c r="F236" t="str">
        <f t="shared" si="10"/>
        <v>IUDTF</v>
      </c>
      <c r="G236" s="92">
        <f>BY_Demands_Drivers!$F$72*$K36</f>
        <v>0</v>
      </c>
      <c r="H236" s="92">
        <f>BY_Demands_Drivers!$G$72*$K36</f>
        <v>0</v>
      </c>
    </row>
    <row r="237" spans="3:8">
      <c r="C237" s="112" t="str">
        <f t="shared" si="9"/>
        <v>\I:</v>
      </c>
      <c r="D237">
        <f>$J$37</f>
        <v>2044</v>
      </c>
      <c r="E237" t="s">
        <v>3</v>
      </c>
      <c r="F237" t="str">
        <f t="shared" si="10"/>
        <v>IUDTF</v>
      </c>
      <c r="G237" s="92">
        <f>BY_Demands_Drivers!$F$72*$K37</f>
        <v>0</v>
      </c>
      <c r="H237" s="92">
        <f>BY_Demands_Drivers!$G$72*$K37</f>
        <v>0</v>
      </c>
    </row>
    <row r="238" spans="3:8">
      <c r="C238" s="112" t="str">
        <f t="shared" si="9"/>
        <v>\I:</v>
      </c>
      <c r="D238">
        <f>$J$38</f>
        <v>2045</v>
      </c>
      <c r="E238" t="s">
        <v>3</v>
      </c>
      <c r="F238" t="str">
        <f t="shared" si="10"/>
        <v>IUDTF</v>
      </c>
      <c r="G238" s="92">
        <f>BY_Demands_Drivers!$F$72*$K38</f>
        <v>0</v>
      </c>
      <c r="H238" s="92">
        <f>BY_Demands_Drivers!$G$72*$K38</f>
        <v>0</v>
      </c>
    </row>
    <row r="239" spans="3:8">
      <c r="C239" s="112" t="str">
        <f t="shared" si="9"/>
        <v>\I:</v>
      </c>
      <c r="D239">
        <f>$J$39</f>
        <v>2046</v>
      </c>
      <c r="E239" t="s">
        <v>3</v>
      </c>
      <c r="F239" t="str">
        <f t="shared" si="10"/>
        <v>IUDTF</v>
      </c>
      <c r="G239" s="92">
        <f>BY_Demands_Drivers!$F$72*$K39</f>
        <v>0</v>
      </c>
      <c r="H239" s="92">
        <f>BY_Demands_Drivers!$G$72*$K39</f>
        <v>0</v>
      </c>
    </row>
    <row r="240" spans="3:8">
      <c r="C240" s="112" t="str">
        <f t="shared" si="9"/>
        <v>\I:</v>
      </c>
      <c r="D240">
        <f>$J$40</f>
        <v>2047</v>
      </c>
      <c r="E240" t="s">
        <v>3</v>
      </c>
      <c r="F240" t="str">
        <f t="shared" si="10"/>
        <v>IUDTF</v>
      </c>
      <c r="G240" s="92">
        <f>BY_Demands_Drivers!$F$72*$K40</f>
        <v>0</v>
      </c>
      <c r="H240" s="92">
        <f>BY_Demands_Drivers!$G$72*$K40</f>
        <v>0</v>
      </c>
    </row>
    <row r="241" spans="3:8">
      <c r="C241" s="112" t="str">
        <f t="shared" si="9"/>
        <v>\I:</v>
      </c>
      <c r="D241">
        <f>$J$41</f>
        <v>2048</v>
      </c>
      <c r="E241" t="s">
        <v>3</v>
      </c>
      <c r="F241" t="str">
        <f t="shared" si="10"/>
        <v>IUDTF</v>
      </c>
      <c r="G241" s="92">
        <f>BY_Demands_Drivers!$F$72*$K41</f>
        <v>0</v>
      </c>
      <c r="H241" s="92">
        <f>BY_Demands_Drivers!$G$72*$K41</f>
        <v>0</v>
      </c>
    </row>
    <row r="242" spans="3:8">
      <c r="C242" s="112" t="str">
        <f t="shared" si="9"/>
        <v>\I:</v>
      </c>
      <c r="D242">
        <f>$J$42</f>
        <v>2049</v>
      </c>
      <c r="E242" t="s">
        <v>3</v>
      </c>
      <c r="F242" t="str">
        <f t="shared" si="10"/>
        <v>IUDTF</v>
      </c>
      <c r="G242" s="92">
        <f>BY_Demands_Drivers!$F$72*$K42</f>
        <v>0</v>
      </c>
      <c r="H242" s="92">
        <f>BY_Demands_Drivers!$G$72*$K42</f>
        <v>0</v>
      </c>
    </row>
    <row r="243" spans="3:8">
      <c r="C243" s="112" t="str">
        <f t="shared" si="9"/>
        <v>\I:</v>
      </c>
      <c r="D243" s="16">
        <f>$J$43</f>
        <v>2050</v>
      </c>
      <c r="E243" s="16" t="s">
        <v>3</v>
      </c>
      <c r="F243" s="16" t="str">
        <f t="shared" si="10"/>
        <v>IUDTF</v>
      </c>
      <c r="G243" s="92">
        <f>BY_Demands_Drivers!$F$72*$K43</f>
        <v>0</v>
      </c>
      <c r="H243" s="92">
        <f>BY_Demands_Drivers!$G$72*$K43</f>
        <v>0</v>
      </c>
    </row>
    <row r="244" spans="3:8">
      <c r="C244" s="112" t="str">
        <f t="shared" si="9"/>
        <v>\I:</v>
      </c>
      <c r="D244">
        <f>$J$4</f>
        <v>2011</v>
      </c>
      <c r="E244" t="s">
        <v>3</v>
      </c>
      <c r="F244" t="str">
        <f>BY_Demands_Drivers!$H$73</f>
        <v>IUDFL</v>
      </c>
      <c r="G244" s="92">
        <f>BY_Demands_Drivers!$F$73*$K4</f>
        <v>0</v>
      </c>
      <c r="H244" s="92">
        <f>BY_Demands_Drivers!$G$73*$K4</f>
        <v>0</v>
      </c>
    </row>
    <row r="245" spans="3:8">
      <c r="C245" s="112" t="str">
        <f t="shared" si="9"/>
        <v>\I:</v>
      </c>
      <c r="D245">
        <f>$J$5</f>
        <v>2012</v>
      </c>
      <c r="E245" t="s">
        <v>3</v>
      </c>
      <c r="F245" t="str">
        <f>$F$244</f>
        <v>IUDFL</v>
      </c>
      <c r="G245" s="92">
        <f>BY_Demands_Drivers!$F$73*$K5</f>
        <v>0</v>
      </c>
      <c r="H245" s="92">
        <f>BY_Demands_Drivers!$G$73*$K5</f>
        <v>0</v>
      </c>
    </row>
    <row r="246" spans="3:8">
      <c r="C246" s="112" t="str">
        <f t="shared" si="9"/>
        <v>\I:</v>
      </c>
      <c r="D246">
        <f>$J$6</f>
        <v>2013</v>
      </c>
      <c r="E246" t="s">
        <v>3</v>
      </c>
      <c r="F246" t="str">
        <f t="shared" ref="F246:F283" si="11">$F$244</f>
        <v>IUDFL</v>
      </c>
      <c r="G246" s="92">
        <f>BY_Demands_Drivers!$F$73*$K6</f>
        <v>0</v>
      </c>
      <c r="H246" s="92">
        <f>BY_Demands_Drivers!$G$73*$K6</f>
        <v>0</v>
      </c>
    </row>
    <row r="247" spans="3:8">
      <c r="C247" s="112" t="str">
        <f t="shared" si="9"/>
        <v>\I:</v>
      </c>
      <c r="D247">
        <f>$J$7</f>
        <v>2014</v>
      </c>
      <c r="E247" t="s">
        <v>3</v>
      </c>
      <c r="F247" t="str">
        <f t="shared" si="11"/>
        <v>IUDFL</v>
      </c>
      <c r="G247" s="92">
        <f>BY_Demands_Drivers!$F$73*$K7</f>
        <v>0</v>
      </c>
      <c r="H247" s="92">
        <f>BY_Demands_Drivers!$G$73*$K7</f>
        <v>0</v>
      </c>
    </row>
    <row r="248" spans="3:8">
      <c r="C248" s="112" t="str">
        <f t="shared" si="9"/>
        <v>Demand</v>
      </c>
      <c r="D248">
        <f>$J$8</f>
        <v>2015</v>
      </c>
      <c r="E248" t="s">
        <v>3</v>
      </c>
      <c r="F248" t="str">
        <f t="shared" si="11"/>
        <v>IUDFL</v>
      </c>
      <c r="G248" s="92">
        <f>BY_Demands_Drivers!$F$73*$K8</f>
        <v>5.4882211149725378E-2</v>
      </c>
      <c r="H248" s="92">
        <f>BY_Demands_Drivers!$G$73*$K8</f>
        <v>1.68073187685274E-2</v>
      </c>
    </row>
    <row r="249" spans="3:8">
      <c r="C249" s="112" t="str">
        <f t="shared" si="9"/>
        <v>Demand</v>
      </c>
      <c r="D249">
        <f>$J$9</f>
        <v>2016</v>
      </c>
      <c r="E249" t="s">
        <v>3</v>
      </c>
      <c r="F249" t="str">
        <f t="shared" si="11"/>
        <v>IUDFL</v>
      </c>
      <c r="G249" s="92">
        <f>BY_Demands_Drivers!$F$73*$K9</f>
        <v>5.7074284108633286E-2</v>
      </c>
      <c r="H249" s="92">
        <f>BY_Demands_Drivers!$G$73*$K9</f>
        <v>1.7478626797347931E-2</v>
      </c>
    </row>
    <row r="250" spans="3:8">
      <c r="C250" s="112" t="str">
        <f t="shared" si="9"/>
        <v>Demand</v>
      </c>
      <c r="D250">
        <f>$J$10</f>
        <v>2017</v>
      </c>
      <c r="E250" t="s">
        <v>3</v>
      </c>
      <c r="F250" t="str">
        <f t="shared" si="11"/>
        <v>IUDFL</v>
      </c>
      <c r="G250" s="92">
        <f>BY_Demands_Drivers!$F$73*$K10</f>
        <v>5.9266357067541207E-2</v>
      </c>
      <c r="H250" s="92">
        <f>BY_Demands_Drivers!$G$73*$K10</f>
        <v>1.8149934826168466E-2</v>
      </c>
    </row>
    <row r="251" spans="3:8">
      <c r="C251" s="112" t="str">
        <f t="shared" si="9"/>
        <v>Demand</v>
      </c>
      <c r="D251">
        <f>$J$11</f>
        <v>2018</v>
      </c>
      <c r="E251" t="s">
        <v>3</v>
      </c>
      <c r="F251" t="str">
        <f t="shared" si="11"/>
        <v>IUDFL</v>
      </c>
      <c r="G251" s="92">
        <f>BY_Demands_Drivers!$F$73*$K11</f>
        <v>6.1458430026449108E-2</v>
      </c>
      <c r="H251" s="92">
        <f>BY_Demands_Drivers!$G$73*$K11</f>
        <v>1.8821242854988995E-2</v>
      </c>
    </row>
    <row r="252" spans="3:8">
      <c r="C252" s="112" t="str">
        <f t="shared" si="9"/>
        <v>Demand</v>
      </c>
      <c r="D252">
        <f>$J$12</f>
        <v>2019</v>
      </c>
      <c r="E252" t="s">
        <v>3</v>
      </c>
      <c r="F252" t="str">
        <f t="shared" si="11"/>
        <v>IUDFL</v>
      </c>
      <c r="G252" s="92">
        <f>BY_Demands_Drivers!$F$73*$K12</f>
        <v>6.2753441395107176E-2</v>
      </c>
      <c r="H252" s="92">
        <f>BY_Demands_Drivers!$G$73*$K12</f>
        <v>1.9217831629856751E-2</v>
      </c>
    </row>
    <row r="253" spans="3:8">
      <c r="C253" s="112" t="str">
        <f t="shared" si="9"/>
        <v>Demand</v>
      </c>
      <c r="D253">
        <f>$J$13</f>
        <v>2020</v>
      </c>
      <c r="E253" t="s">
        <v>3</v>
      </c>
      <c r="F253" t="str">
        <f t="shared" si="11"/>
        <v>IUDFL</v>
      </c>
      <c r="G253" s="92">
        <f>BY_Demands_Drivers!$F$73*$K13</f>
        <v>6.2753441395107176E-2</v>
      </c>
      <c r="H253" s="92">
        <f>BY_Demands_Drivers!$G$73*$K13</f>
        <v>1.9217831629856751E-2</v>
      </c>
    </row>
    <row r="254" spans="3:8">
      <c r="C254" s="112" t="str">
        <f t="shared" si="9"/>
        <v>Demand</v>
      </c>
      <c r="D254">
        <f>$J$14</f>
        <v>2021</v>
      </c>
      <c r="E254" t="s">
        <v>3</v>
      </c>
      <c r="F254" t="str">
        <f t="shared" si="11"/>
        <v>IUDFL</v>
      </c>
      <c r="G254" s="92">
        <f>BY_Demands_Drivers!$F$73*$K14</f>
        <v>6.3120458045079472E-2</v>
      </c>
      <c r="H254" s="92">
        <f>BY_Demands_Drivers!$G$73*$K14</f>
        <v>1.9330228082190145E-2</v>
      </c>
    </row>
    <row r="255" spans="3:8">
      <c r="C255" s="112" t="str">
        <f t="shared" si="9"/>
        <v>Demand</v>
      </c>
      <c r="D255">
        <f>$J$15</f>
        <v>2022</v>
      </c>
      <c r="E255" t="s">
        <v>3</v>
      </c>
      <c r="F255" t="str">
        <f t="shared" si="11"/>
        <v>IUDFL</v>
      </c>
      <c r="G255" s="92">
        <f>BY_Demands_Drivers!$F$73*$K15</f>
        <v>6.3487474695051768E-2</v>
      </c>
      <c r="H255" s="92">
        <f>BY_Demands_Drivers!$G$73*$K15</f>
        <v>1.9442624534523542E-2</v>
      </c>
    </row>
    <row r="256" spans="3:8">
      <c r="C256" s="112" t="str">
        <f t="shared" si="9"/>
        <v>Demand</v>
      </c>
      <c r="D256">
        <f>$J$16</f>
        <v>2023</v>
      </c>
      <c r="E256" t="s">
        <v>3</v>
      </c>
      <c r="F256" t="str">
        <f t="shared" si="11"/>
        <v>IUDFL</v>
      </c>
      <c r="G256" s="92">
        <f>BY_Demands_Drivers!$F$73*$K16</f>
        <v>6.3854491345024092E-2</v>
      </c>
      <c r="H256" s="92">
        <f>BY_Demands_Drivers!$G$73*$K16</f>
        <v>1.9555020986856943E-2</v>
      </c>
    </row>
    <row r="257" spans="3:8">
      <c r="C257" s="112" t="str">
        <f t="shared" si="9"/>
        <v>Demand</v>
      </c>
      <c r="D257">
        <f>$J$17</f>
        <v>2024</v>
      </c>
      <c r="E257" t="s">
        <v>3</v>
      </c>
      <c r="F257" t="str">
        <f t="shared" si="11"/>
        <v>IUDFL</v>
      </c>
      <c r="G257" s="92">
        <f>BY_Demands_Drivers!$F$73*$K17</f>
        <v>6.4221507994996388E-2</v>
      </c>
      <c r="H257" s="92">
        <f>BY_Demands_Drivers!$G$73*$K17</f>
        <v>1.9667417439190336E-2</v>
      </c>
    </row>
    <row r="258" spans="3:8">
      <c r="C258" s="112" t="str">
        <f t="shared" si="9"/>
        <v>Demand</v>
      </c>
      <c r="D258">
        <f>$J$18</f>
        <v>2025</v>
      </c>
      <c r="E258" t="s">
        <v>3</v>
      </c>
      <c r="F258" t="str">
        <f t="shared" si="11"/>
        <v>IUDFL</v>
      </c>
      <c r="G258" s="92">
        <f>BY_Demands_Drivers!$F$73*$K18</f>
        <v>6.4588524644968698E-2</v>
      </c>
      <c r="H258" s="92">
        <f>BY_Demands_Drivers!$G$73*$K18</f>
        <v>1.9779813891523734E-2</v>
      </c>
    </row>
    <row r="259" spans="3:8">
      <c r="C259" s="112" t="str">
        <f t="shared" si="9"/>
        <v>Demand</v>
      </c>
      <c r="D259">
        <f>$J$19</f>
        <v>2026</v>
      </c>
      <c r="E259" t="s">
        <v>3</v>
      </c>
      <c r="F259" t="str">
        <f t="shared" si="11"/>
        <v>IUDFL</v>
      </c>
      <c r="G259" s="92">
        <f>BY_Demands_Drivers!$F$73*$K19</f>
        <v>6.5004385652513652E-2</v>
      </c>
      <c r="H259" s="92">
        <f>BY_Demands_Drivers!$G$73*$K19</f>
        <v>1.9907168609396543E-2</v>
      </c>
    </row>
    <row r="260" spans="3:8">
      <c r="C260" s="112" t="str">
        <f t="shared" ref="C260:C283" si="12">IF(SUM(G260:H260)&gt;0,"Demand","\I:")</f>
        <v>Demand</v>
      </c>
      <c r="D260">
        <f>$J$20</f>
        <v>2027</v>
      </c>
      <c r="E260" t="s">
        <v>3</v>
      </c>
      <c r="F260" t="str">
        <f t="shared" si="11"/>
        <v>IUDFL</v>
      </c>
      <c r="G260" s="92">
        <f>BY_Demands_Drivers!$F$73*$K20</f>
        <v>6.5420246660058606E-2</v>
      </c>
      <c r="H260" s="92">
        <f>BY_Demands_Drivers!$G$73*$K20</f>
        <v>2.0034523327269349E-2</v>
      </c>
    </row>
    <row r="261" spans="3:8">
      <c r="C261" s="112" t="str">
        <f t="shared" si="12"/>
        <v>Demand</v>
      </c>
      <c r="D261">
        <f>$J$21</f>
        <v>2028</v>
      </c>
      <c r="E261" t="s">
        <v>3</v>
      </c>
      <c r="F261" t="str">
        <f t="shared" si="11"/>
        <v>IUDFL</v>
      </c>
      <c r="G261" s="92">
        <f>BY_Demands_Drivers!$F$73*$K21</f>
        <v>6.5836107667603602E-2</v>
      </c>
      <c r="H261" s="92">
        <f>BY_Demands_Drivers!$G$73*$K21</f>
        <v>2.0161878045142165E-2</v>
      </c>
    </row>
    <row r="262" spans="3:8">
      <c r="C262" s="112" t="str">
        <f t="shared" si="12"/>
        <v>Demand</v>
      </c>
      <c r="D262">
        <f>$J$22</f>
        <v>2029</v>
      </c>
      <c r="E262" t="s">
        <v>3</v>
      </c>
      <c r="F262" t="str">
        <f t="shared" si="11"/>
        <v>IUDFL</v>
      </c>
      <c r="G262" s="92">
        <f>BY_Demands_Drivers!$F$73*$K22</f>
        <v>6.6251968675148543E-2</v>
      </c>
      <c r="H262" s="92">
        <f>BY_Demands_Drivers!$G$73*$K22</f>
        <v>2.0289232763014971E-2</v>
      </c>
    </row>
    <row r="263" spans="3:8">
      <c r="C263" s="112" t="str">
        <f t="shared" si="12"/>
        <v>Demand</v>
      </c>
      <c r="D263">
        <f>$J$23</f>
        <v>2030</v>
      </c>
      <c r="E263" t="s">
        <v>3</v>
      </c>
      <c r="F263" t="str">
        <f t="shared" si="11"/>
        <v>IUDFL</v>
      </c>
      <c r="G263" s="92">
        <f>BY_Demands_Drivers!$F$73*$K23</f>
        <v>6.6667829682693469E-2</v>
      </c>
      <c r="H263" s="92">
        <f>BY_Demands_Drivers!$G$73*$K23</f>
        <v>2.0416587480887767E-2</v>
      </c>
    </row>
    <row r="264" spans="3:8">
      <c r="C264" s="112" t="str">
        <f t="shared" si="12"/>
        <v>Demand</v>
      </c>
      <c r="D264">
        <f>$J$24</f>
        <v>2031</v>
      </c>
      <c r="E264" t="s">
        <v>3</v>
      </c>
      <c r="F264" t="str">
        <f t="shared" si="11"/>
        <v>IUDFL</v>
      </c>
      <c r="G264" s="92">
        <f>BY_Demands_Drivers!$F$73*$K24</f>
        <v>6.7349710005262645E-2</v>
      </c>
      <c r="H264" s="92">
        <f>BY_Demands_Drivers!$G$73*$K24</f>
        <v>2.0625408876806757E-2</v>
      </c>
    </row>
    <row r="265" spans="3:8">
      <c r="C265" s="112" t="str">
        <f t="shared" si="12"/>
        <v>Demand</v>
      </c>
      <c r="D265">
        <f>$J$25</f>
        <v>2032</v>
      </c>
      <c r="E265" t="s">
        <v>3</v>
      </c>
      <c r="F265" t="str">
        <f t="shared" si="11"/>
        <v>IUDFL</v>
      </c>
      <c r="G265" s="92">
        <f>BY_Demands_Drivers!$F$73*$K25</f>
        <v>6.8031590327831792E-2</v>
      </c>
      <c r="H265" s="92">
        <f>BY_Demands_Drivers!$G$73*$K25</f>
        <v>2.083423027272574E-2</v>
      </c>
    </row>
    <row r="266" spans="3:8">
      <c r="C266" s="112" t="str">
        <f t="shared" si="12"/>
        <v>Demand</v>
      </c>
      <c r="D266">
        <f>$J$26</f>
        <v>2033</v>
      </c>
      <c r="E266" t="s">
        <v>3</v>
      </c>
      <c r="F266" t="str">
        <f t="shared" si="11"/>
        <v>IUDFL</v>
      </c>
      <c r="G266" s="92">
        <f>BY_Demands_Drivers!$F$73*$K26</f>
        <v>6.8713470650400954E-2</v>
      </c>
      <c r="H266" s="92">
        <f>BY_Demands_Drivers!$G$73*$K26</f>
        <v>2.1043051668644723E-2</v>
      </c>
    </row>
    <row r="267" spans="3:8">
      <c r="C267" s="112" t="str">
        <f t="shared" si="12"/>
        <v>Demand</v>
      </c>
      <c r="D267">
        <f>$J$27</f>
        <v>2034</v>
      </c>
      <c r="E267" t="s">
        <v>3</v>
      </c>
      <c r="F267" t="str">
        <f t="shared" si="11"/>
        <v>IUDFL</v>
      </c>
      <c r="G267" s="92">
        <f>BY_Demands_Drivers!$F$73*$K27</f>
        <v>6.9395350972970102E-2</v>
      </c>
      <c r="H267" s="92">
        <f>BY_Demands_Drivers!$G$73*$K27</f>
        <v>2.1251873064563703E-2</v>
      </c>
    </row>
    <row r="268" spans="3:8">
      <c r="C268" s="112" t="str">
        <f t="shared" si="12"/>
        <v>Demand</v>
      </c>
      <c r="D268">
        <f>$J$28</f>
        <v>2035</v>
      </c>
      <c r="E268" t="s">
        <v>3</v>
      </c>
      <c r="F268" t="str">
        <f t="shared" si="11"/>
        <v>IUDFL</v>
      </c>
      <c r="G268" s="92">
        <f>BY_Demands_Drivers!$F$73*$K28</f>
        <v>7.007723129553925E-2</v>
      </c>
      <c r="H268" s="92">
        <f>BY_Demands_Drivers!$G$73*$K28</f>
        <v>2.1460694460482686E-2</v>
      </c>
    </row>
    <row r="269" spans="3:8">
      <c r="C269" s="112" t="str">
        <f t="shared" si="12"/>
        <v>Demand</v>
      </c>
      <c r="D269">
        <f>$J$29</f>
        <v>2036</v>
      </c>
      <c r="E269" t="s">
        <v>3</v>
      </c>
      <c r="F269" t="str">
        <f t="shared" si="11"/>
        <v>IUDFL</v>
      </c>
      <c r="G269" s="92">
        <f>BY_Demands_Drivers!$F$73*$K29</f>
        <v>7.0793983067840585E-2</v>
      </c>
      <c r="H269" s="92">
        <f>BY_Demands_Drivers!$G$73*$K29</f>
        <v>2.1680195010161902E-2</v>
      </c>
    </row>
    <row r="270" spans="3:8">
      <c r="C270" s="112" t="str">
        <f t="shared" si="12"/>
        <v>Demand</v>
      </c>
      <c r="D270">
        <f>$J$30</f>
        <v>2037</v>
      </c>
      <c r="E270" t="s">
        <v>3</v>
      </c>
      <c r="F270" t="str">
        <f t="shared" si="11"/>
        <v>IUDFL</v>
      </c>
      <c r="G270" s="92">
        <f>BY_Demands_Drivers!$F$73*$K30</f>
        <v>7.1510734840141948E-2</v>
      </c>
      <c r="H270" s="92">
        <f>BY_Demands_Drivers!$G$73*$K30</f>
        <v>2.1899695559841129E-2</v>
      </c>
    </row>
    <row r="271" spans="3:8">
      <c r="C271" s="112" t="str">
        <f t="shared" si="12"/>
        <v>Demand</v>
      </c>
      <c r="D271">
        <f>$J$31</f>
        <v>2038</v>
      </c>
      <c r="E271" t="s">
        <v>3</v>
      </c>
      <c r="F271" t="str">
        <f t="shared" si="11"/>
        <v>IUDFL</v>
      </c>
      <c r="G271" s="92">
        <f>BY_Demands_Drivers!$F$73*$K31</f>
        <v>7.2227486612443312E-2</v>
      </c>
      <c r="H271" s="92">
        <f>BY_Demands_Drivers!$G$73*$K31</f>
        <v>2.2119196109520352E-2</v>
      </c>
    </row>
    <row r="272" spans="3:8">
      <c r="C272" s="112" t="str">
        <f t="shared" si="12"/>
        <v>Demand</v>
      </c>
      <c r="D272">
        <f>$J$32</f>
        <v>2039</v>
      </c>
      <c r="E272" t="s">
        <v>3</v>
      </c>
      <c r="F272" t="str">
        <f t="shared" si="11"/>
        <v>IUDFL</v>
      </c>
      <c r="G272" s="92">
        <f>BY_Demands_Drivers!$F$73*$K32</f>
        <v>7.2944238384744675E-2</v>
      </c>
      <c r="H272" s="92">
        <f>BY_Demands_Drivers!$G$73*$K32</f>
        <v>2.2338696659199575E-2</v>
      </c>
    </row>
    <row r="273" spans="3:8">
      <c r="C273" s="112" t="str">
        <f t="shared" si="12"/>
        <v>Demand</v>
      </c>
      <c r="D273">
        <f>$J$33</f>
        <v>2040</v>
      </c>
      <c r="E273" t="s">
        <v>3</v>
      </c>
      <c r="F273" t="str">
        <f t="shared" si="11"/>
        <v>IUDFL</v>
      </c>
      <c r="G273" s="92">
        <f>BY_Demands_Drivers!$F$73*$K33</f>
        <v>7.3660990157046025E-2</v>
      </c>
      <c r="H273" s="92">
        <f>BY_Demands_Drivers!$G$73*$K33</f>
        <v>2.2558197208878798E-2</v>
      </c>
    </row>
    <row r="274" spans="3:8">
      <c r="C274" s="112" t="str">
        <f t="shared" si="12"/>
        <v>Demand</v>
      </c>
      <c r="D274">
        <f>$J$34</f>
        <v>2041</v>
      </c>
      <c r="E274" t="s">
        <v>3</v>
      </c>
      <c r="F274" t="str">
        <f t="shared" si="11"/>
        <v>IUDFL</v>
      </c>
      <c r="G274" s="92">
        <f>BY_Demands_Drivers!$F$73*$K34</f>
        <v>7.441439670962334E-2</v>
      </c>
      <c r="H274" s="92">
        <f>BY_Demands_Drivers!$G$73*$K34</f>
        <v>2.2788923045651641E-2</v>
      </c>
    </row>
    <row r="275" spans="3:8">
      <c r="C275" s="112" t="str">
        <f t="shared" si="12"/>
        <v>Demand</v>
      </c>
      <c r="D275">
        <f>$J$35</f>
        <v>2042</v>
      </c>
      <c r="E275" t="s">
        <v>3</v>
      </c>
      <c r="F275" t="str">
        <f t="shared" si="11"/>
        <v>IUDFL</v>
      </c>
      <c r="G275" s="92">
        <f>BY_Demands_Drivers!$F$73*$K35</f>
        <v>7.5167803262200683E-2</v>
      </c>
      <c r="H275" s="92">
        <f>BY_Demands_Drivers!$G$73*$K35</f>
        <v>2.3019648882424488E-2</v>
      </c>
    </row>
    <row r="276" spans="3:8">
      <c r="C276" s="112" t="str">
        <f t="shared" si="12"/>
        <v>Demand</v>
      </c>
      <c r="D276">
        <f>$J$36</f>
        <v>2043</v>
      </c>
      <c r="E276" t="s">
        <v>3</v>
      </c>
      <c r="F276" t="str">
        <f t="shared" si="11"/>
        <v>IUDFL</v>
      </c>
      <c r="G276" s="92">
        <f>BY_Demands_Drivers!$F$73*$K36</f>
        <v>7.5921209814777971E-2</v>
      </c>
      <c r="H276" s="92">
        <f>BY_Demands_Drivers!$G$73*$K36</f>
        <v>2.3250374719197327E-2</v>
      </c>
    </row>
    <row r="277" spans="3:8">
      <c r="C277" s="112" t="str">
        <f t="shared" si="12"/>
        <v>Demand</v>
      </c>
      <c r="D277">
        <f>$J$37</f>
        <v>2044</v>
      </c>
      <c r="E277" t="s">
        <v>3</v>
      </c>
      <c r="F277" t="str">
        <f t="shared" si="11"/>
        <v>IUDFL</v>
      </c>
      <c r="G277" s="92">
        <f>BY_Demands_Drivers!$F$73*$K37</f>
        <v>7.6674616367355286E-2</v>
      </c>
      <c r="H277" s="92">
        <f>BY_Demands_Drivers!$G$73*$K37</f>
        <v>2.3481100555970167E-2</v>
      </c>
    </row>
    <row r="278" spans="3:8">
      <c r="C278" s="112" t="str">
        <f t="shared" si="12"/>
        <v>Demand</v>
      </c>
      <c r="D278">
        <f>$J$38</f>
        <v>2045</v>
      </c>
      <c r="E278" t="s">
        <v>3</v>
      </c>
      <c r="F278" t="str">
        <f t="shared" si="11"/>
        <v>IUDFL</v>
      </c>
      <c r="G278" s="92">
        <f>BY_Demands_Drivers!$F$73*$K38</f>
        <v>7.7428022919932601E-2</v>
      </c>
      <c r="H278" s="92">
        <f>BY_Demands_Drivers!$G$73*$K38</f>
        <v>2.3711826392743014E-2</v>
      </c>
    </row>
    <row r="279" spans="3:8">
      <c r="C279" s="112" t="str">
        <f t="shared" si="12"/>
        <v>Demand</v>
      </c>
      <c r="D279">
        <f>$J$39</f>
        <v>2046</v>
      </c>
      <c r="E279" t="s">
        <v>3</v>
      </c>
      <c r="F279" t="str">
        <f t="shared" si="11"/>
        <v>IUDFL</v>
      </c>
      <c r="G279" s="92">
        <f>BY_Demands_Drivers!$F$73*$K39</f>
        <v>7.8219958783089127E-2</v>
      </c>
      <c r="H279" s="92">
        <f>BY_Demands_Drivers!$G$73*$K39</f>
        <v>2.3954351579273642E-2</v>
      </c>
    </row>
    <row r="280" spans="3:8">
      <c r="C280" s="112" t="str">
        <f t="shared" si="12"/>
        <v>Demand</v>
      </c>
      <c r="D280">
        <f>$J$40</f>
        <v>2047</v>
      </c>
      <c r="E280" t="s">
        <v>3</v>
      </c>
      <c r="F280" t="str">
        <f t="shared" si="11"/>
        <v>IUDFL</v>
      </c>
      <c r="G280" s="92">
        <f>BY_Demands_Drivers!$F$73*$K40</f>
        <v>7.9011894646245626E-2</v>
      </c>
      <c r="H280" s="92">
        <f>BY_Demands_Drivers!$G$73*$K40</f>
        <v>2.4196876765804266E-2</v>
      </c>
    </row>
    <row r="281" spans="3:8">
      <c r="C281" s="112" t="str">
        <f t="shared" si="12"/>
        <v>Demand</v>
      </c>
      <c r="D281">
        <f>$J$41</f>
        <v>2048</v>
      </c>
      <c r="E281" t="s">
        <v>3</v>
      </c>
      <c r="F281" t="str">
        <f t="shared" si="11"/>
        <v>IUDFL</v>
      </c>
      <c r="G281" s="92">
        <f>BY_Demands_Drivers!$F$73*$K41</f>
        <v>7.9803830509402152E-2</v>
      </c>
      <c r="H281" s="92">
        <f>BY_Demands_Drivers!$G$73*$K41</f>
        <v>2.4439401952334894E-2</v>
      </c>
    </row>
    <row r="282" spans="3:8">
      <c r="C282" s="112" t="str">
        <f t="shared" si="12"/>
        <v>Demand</v>
      </c>
      <c r="D282">
        <f>$J$42</f>
        <v>2049</v>
      </c>
      <c r="E282" t="s">
        <v>3</v>
      </c>
      <c r="F282" t="str">
        <f t="shared" si="11"/>
        <v>IUDFL</v>
      </c>
      <c r="G282" s="92">
        <f>BY_Demands_Drivers!$F$73*$K42</f>
        <v>8.0595766372558664E-2</v>
      </c>
      <c r="H282" s="92">
        <f>BY_Demands_Drivers!$G$73*$K42</f>
        <v>2.4681927138865523E-2</v>
      </c>
    </row>
    <row r="283" spans="3:8">
      <c r="C283" s="112" t="str">
        <f t="shared" si="12"/>
        <v>Demand</v>
      </c>
      <c r="D283" s="16">
        <f>$J$43</f>
        <v>2050</v>
      </c>
      <c r="E283" s="16" t="s">
        <v>3</v>
      </c>
      <c r="F283" s="16" t="str">
        <f t="shared" si="11"/>
        <v>IUDFL</v>
      </c>
      <c r="G283" s="92">
        <f>BY_Demands_Drivers!$F$73*$K43</f>
        <v>8.138770223571519E-2</v>
      </c>
      <c r="H283" s="92">
        <f>BY_Demands_Drivers!$G$73*$K43</f>
        <v>2.4924452325396151E-2</v>
      </c>
    </row>
    <row r="284" spans="3:8">
      <c r="C284" s="112"/>
      <c r="G284" s="92"/>
      <c r="H284" s="92"/>
    </row>
    <row r="285" spans="3:8">
      <c r="C285" s="112"/>
      <c r="G285" s="92"/>
      <c r="H285" s="92"/>
    </row>
    <row r="286" spans="3:8">
      <c r="C286" s="112"/>
      <c r="G286" s="92"/>
      <c r="H286" s="92"/>
    </row>
    <row r="287" spans="3:8">
      <c r="C287" s="112"/>
      <c r="G287" s="92"/>
      <c r="H287" s="92"/>
    </row>
    <row r="288" spans="3:8">
      <c r="C288" s="112"/>
      <c r="G288" s="92"/>
      <c r="H288" s="92"/>
    </row>
    <row r="289" spans="3:8">
      <c r="C289" s="112"/>
      <c r="G289" s="92"/>
      <c r="H289" s="92"/>
    </row>
    <row r="290" spans="3:8">
      <c r="C290" s="112"/>
      <c r="G290" s="92"/>
      <c r="H290" s="92"/>
    </row>
    <row r="291" spans="3:8">
      <c r="C291" s="112"/>
      <c r="G291" s="92"/>
      <c r="H291" s="92"/>
    </row>
    <row r="292" spans="3:8">
      <c r="C292" s="112"/>
      <c r="G292" s="92"/>
      <c r="H292" s="92"/>
    </row>
    <row r="293" spans="3:8">
      <c r="C293" s="112"/>
      <c r="G293" s="92"/>
      <c r="H293" s="92"/>
    </row>
    <row r="294" spans="3:8">
      <c r="C294" s="112"/>
      <c r="G294" s="92"/>
      <c r="H294" s="92"/>
    </row>
    <row r="295" spans="3:8">
      <c r="C295" s="112"/>
      <c r="G295" s="92"/>
      <c r="H295" s="92"/>
    </row>
    <row r="296" spans="3:8">
      <c r="C296" s="112"/>
      <c r="G296" s="92"/>
      <c r="H296" s="92"/>
    </row>
    <row r="297" spans="3:8">
      <c r="C297" s="112"/>
      <c r="G297" s="92"/>
      <c r="H297" s="92"/>
    </row>
    <row r="298" spans="3:8">
      <c r="C298" s="112"/>
      <c r="G298" s="92"/>
      <c r="H298" s="92"/>
    </row>
    <row r="299" spans="3:8">
      <c r="C299" s="112"/>
      <c r="G299" s="92"/>
      <c r="H299" s="92"/>
    </row>
    <row r="300" spans="3:8">
      <c r="C300" s="112"/>
      <c r="G300" s="92"/>
      <c r="H300" s="92"/>
    </row>
    <row r="301" spans="3:8">
      <c r="C301" s="112"/>
      <c r="G301" s="92"/>
      <c r="H301" s="92"/>
    </row>
    <row r="302" spans="3:8">
      <c r="C302" s="112"/>
      <c r="G302" s="92"/>
      <c r="H302" s="92"/>
    </row>
    <row r="303" spans="3:8">
      <c r="C303" s="112"/>
      <c r="G303" s="92"/>
      <c r="H303" s="92"/>
    </row>
    <row r="304" spans="3:8">
      <c r="C304" s="112"/>
      <c r="G304" s="92"/>
      <c r="H304" s="92"/>
    </row>
    <row r="305" spans="3:8">
      <c r="C305" s="112"/>
      <c r="G305" s="92"/>
      <c r="H305" s="92"/>
    </row>
    <row r="306" spans="3:8">
      <c r="C306" s="112"/>
      <c r="G306" s="92"/>
      <c r="H306" s="92"/>
    </row>
    <row r="307" spans="3:8">
      <c r="C307" s="112"/>
      <c r="G307" s="92"/>
      <c r="H307" s="92"/>
    </row>
    <row r="308" spans="3:8">
      <c r="C308" s="112"/>
      <c r="G308" s="92"/>
      <c r="H308" s="92"/>
    </row>
    <row r="309" spans="3:8">
      <c r="C309" s="112"/>
      <c r="G309" s="92"/>
      <c r="H309" s="92"/>
    </row>
    <row r="310" spans="3:8">
      <c r="C310" s="112"/>
      <c r="G310" s="92"/>
      <c r="H310" s="92"/>
    </row>
    <row r="311" spans="3:8">
      <c r="C311" s="112"/>
      <c r="G311" s="92"/>
      <c r="H311" s="92"/>
    </row>
    <row r="312" spans="3:8">
      <c r="C312" s="112"/>
      <c r="G312" s="92"/>
      <c r="H312" s="92"/>
    </row>
    <row r="313" spans="3:8">
      <c r="C313" s="112"/>
      <c r="G313" s="92"/>
      <c r="H313" s="92"/>
    </row>
    <row r="314" spans="3:8">
      <c r="C314" s="112"/>
      <c r="G314" s="92"/>
      <c r="H314" s="92"/>
    </row>
    <row r="315" spans="3:8">
      <c r="C315" s="112"/>
      <c r="G315" s="92"/>
      <c r="H315" s="92"/>
    </row>
    <row r="316" spans="3:8">
      <c r="C316" s="112"/>
      <c r="G316" s="92"/>
      <c r="H316" s="92"/>
    </row>
    <row r="317" spans="3:8">
      <c r="C317" s="112"/>
      <c r="G317" s="92"/>
      <c r="H317" s="92"/>
    </row>
    <row r="318" spans="3:8">
      <c r="C318" s="112"/>
      <c r="G318" s="92"/>
      <c r="H318" s="92"/>
    </row>
    <row r="319" spans="3:8">
      <c r="C319" s="112"/>
      <c r="G319" s="92"/>
      <c r="H319" s="92"/>
    </row>
    <row r="320" spans="3:8">
      <c r="C320" s="112"/>
      <c r="G320" s="92"/>
      <c r="H320" s="92"/>
    </row>
    <row r="321" spans="3:8">
      <c r="C321" s="112"/>
      <c r="G321" s="92"/>
      <c r="H321" s="92"/>
    </row>
    <row r="322" spans="3:8">
      <c r="C322" s="112"/>
      <c r="G322" s="92"/>
      <c r="H322" s="92"/>
    </row>
    <row r="323" spans="3:8">
      <c r="C323" s="112"/>
      <c r="D323" s="17"/>
      <c r="E323" s="17"/>
      <c r="G323" s="92"/>
      <c r="H323" s="92"/>
    </row>
    <row r="324" spans="3:8">
      <c r="C324" s="17"/>
      <c r="D324" s="17"/>
      <c r="E324" s="17"/>
      <c r="F324" s="17"/>
      <c r="G324" s="17"/>
      <c r="H324" s="17"/>
    </row>
    <row r="325" spans="3:8">
      <c r="C325" s="17"/>
      <c r="D325" s="17"/>
      <c r="E325" s="17"/>
      <c r="F325" s="17"/>
      <c r="G325" s="17"/>
      <c r="H325" s="17"/>
    </row>
    <row r="326" spans="3:8">
      <c r="C326" s="17"/>
      <c r="D326" s="17"/>
      <c r="E326" s="17"/>
      <c r="F326" s="17"/>
      <c r="G326" s="17"/>
      <c r="H326" s="17"/>
    </row>
  </sheetData>
  <mergeCells count="6">
    <mergeCell ref="Y3:Z3"/>
    <mergeCell ref="O3:P3"/>
    <mergeCell ref="Q3:R3"/>
    <mergeCell ref="S3:T3"/>
    <mergeCell ref="U3:V3"/>
    <mergeCell ref="W3:X3"/>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sheetPr>
  <dimension ref="C1:Z326"/>
  <sheetViews>
    <sheetView zoomScale="70" zoomScaleNormal="70" workbookViewId="0">
      <selection activeCell="P13" sqref="P13"/>
    </sheetView>
  </sheetViews>
  <sheetFormatPr defaultRowHeight="14.4"/>
  <cols>
    <col min="1" max="1" width="4.5546875" customWidth="1"/>
    <col min="3" max="3" width="11.44140625" bestFit="1" customWidth="1"/>
    <col min="4" max="4" width="9" customWidth="1"/>
    <col min="5" max="5" width="9.44140625" bestFit="1" customWidth="1"/>
    <col min="6" max="6" width="8.44140625" bestFit="1" customWidth="1"/>
  </cols>
  <sheetData>
    <row r="1" spans="3:26">
      <c r="O1" s="163" t="s">
        <v>317</v>
      </c>
      <c r="P1" s="164"/>
    </row>
    <row r="2" spans="3:26">
      <c r="C2" s="1" t="s">
        <v>19</v>
      </c>
      <c r="E2" s="2"/>
      <c r="O2" s="163" t="s">
        <v>318</v>
      </c>
      <c r="P2" s="165" t="s">
        <v>319</v>
      </c>
    </row>
    <row r="3" spans="3:26" ht="15" thickBot="1">
      <c r="C3" s="3" t="s">
        <v>2</v>
      </c>
      <c r="D3" s="3" t="s">
        <v>0</v>
      </c>
      <c r="E3" s="15" t="s">
        <v>4</v>
      </c>
      <c r="F3" s="15" t="s">
        <v>1</v>
      </c>
      <c r="G3" s="4" t="s">
        <v>239</v>
      </c>
      <c r="H3" s="4" t="s">
        <v>240</v>
      </c>
      <c r="K3" s="11" t="s">
        <v>18</v>
      </c>
      <c r="O3" s="163" t="s">
        <v>320</v>
      </c>
      <c r="P3" s="163" t="s">
        <v>321</v>
      </c>
    </row>
    <row r="4" spans="3:26" ht="15.75" customHeight="1">
      <c r="C4" s="112" t="str">
        <f t="shared" ref="C4:C67" si="0">IF(SUM(G4:H4)&gt;0,"Demand","\I:")</f>
        <v>\I:</v>
      </c>
      <c r="D4">
        <f>$J$4</f>
        <v>2011</v>
      </c>
      <c r="E4" t="s">
        <v>3</v>
      </c>
      <c r="F4" t="str">
        <f>BY_Demands_Drivers!$H$74</f>
        <v>INDMT</v>
      </c>
      <c r="G4" s="19">
        <f>BY_Demands_Drivers!$F$74*$K4</f>
        <v>0</v>
      </c>
      <c r="H4" s="19">
        <f>BY_Demands_Drivers!$G$74*$K4</f>
        <v>0</v>
      </c>
      <c r="J4" s="11">
        <f>BY_Demands_Drivers!V4</f>
        <v>2011</v>
      </c>
      <c r="K4" s="19">
        <f>BY_Demands_Drivers!V15</f>
        <v>0</v>
      </c>
      <c r="M4" s="92">
        <f>BY_Demands_Drivers!X15</f>
        <v>0</v>
      </c>
    </row>
    <row r="5" spans="3:26" ht="15.75" customHeight="1">
      <c r="C5" s="112" t="str">
        <f t="shared" si="0"/>
        <v>\I:</v>
      </c>
      <c r="D5">
        <f>$J$5</f>
        <v>2012</v>
      </c>
      <c r="E5" t="s">
        <v>3</v>
      </c>
      <c r="F5" t="str">
        <f>$F$4</f>
        <v>INDMT</v>
      </c>
      <c r="G5" s="92">
        <f>BY_Demands_Drivers!$F$74*$K5</f>
        <v>0</v>
      </c>
      <c r="H5" s="92">
        <f>BY_Demands_Drivers!$G$74*$K5</f>
        <v>0</v>
      </c>
      <c r="J5" s="11">
        <f>BY_Demands_Drivers!W4</f>
        <v>2012</v>
      </c>
      <c r="K5" s="19">
        <v>0</v>
      </c>
      <c r="M5" s="92">
        <f>BY_Demands_Drivers!Y15</f>
        <v>0</v>
      </c>
      <c r="Q5" s="168" t="s">
        <v>257</v>
      </c>
      <c r="R5" s="168" t="s">
        <v>313</v>
      </c>
      <c r="S5" s="168" t="s">
        <v>259</v>
      </c>
      <c r="T5" s="168" t="s">
        <v>313</v>
      </c>
      <c r="U5" s="168" t="s">
        <v>262</v>
      </c>
      <c r="V5" s="168" t="s">
        <v>313</v>
      </c>
      <c r="W5" s="168" t="s">
        <v>314</v>
      </c>
      <c r="X5" s="168" t="s">
        <v>313</v>
      </c>
      <c r="Y5" s="168" t="s">
        <v>315</v>
      </c>
      <c r="Z5" s="168" t="s">
        <v>313</v>
      </c>
    </row>
    <row r="6" spans="3:26" ht="15.75" customHeight="1">
      <c r="C6" s="112" t="str">
        <f t="shared" si="0"/>
        <v>\I:</v>
      </c>
      <c r="D6">
        <f>$J$6</f>
        <v>2013</v>
      </c>
      <c r="E6" t="s">
        <v>3</v>
      </c>
      <c r="F6" t="str">
        <f t="shared" ref="F6:F43" si="1">$F$4</f>
        <v>INDMT</v>
      </c>
      <c r="G6" s="92">
        <f>BY_Demands_Drivers!$F$74*$K6</f>
        <v>0</v>
      </c>
      <c r="H6" s="92">
        <f>BY_Demands_Drivers!$G$74*$K6</f>
        <v>0</v>
      </c>
      <c r="J6" s="11">
        <f>BY_Demands_Drivers!X4</f>
        <v>2013</v>
      </c>
      <c r="K6" s="19">
        <v>0</v>
      </c>
      <c r="M6" s="92">
        <f>BY_Demands_Drivers!Y16</f>
        <v>0</v>
      </c>
      <c r="O6" s="160" t="s">
        <v>312</v>
      </c>
      <c r="P6" s="160" t="s">
        <v>247</v>
      </c>
      <c r="Q6" s="161">
        <v>11007.401</v>
      </c>
      <c r="R6" s="162" t="s">
        <v>313</v>
      </c>
      <c r="S6" s="161">
        <v>14448.499</v>
      </c>
      <c r="T6" s="162" t="s">
        <v>313</v>
      </c>
      <c r="U6" s="161">
        <v>15169.602000000001</v>
      </c>
      <c r="V6" s="162" t="s">
        <v>313</v>
      </c>
      <c r="W6" s="161">
        <v>15120.861000000001</v>
      </c>
      <c r="X6" s="162" t="s">
        <v>313</v>
      </c>
      <c r="Y6" s="161">
        <v>14016.672</v>
      </c>
    </row>
    <row r="7" spans="3:26" ht="15.75" customHeight="1">
      <c r="C7" s="112" t="str">
        <f t="shared" si="0"/>
        <v>\I:</v>
      </c>
      <c r="D7">
        <f>$J$7</f>
        <v>2014</v>
      </c>
      <c r="E7" t="s">
        <v>3</v>
      </c>
      <c r="F7" t="str">
        <f t="shared" si="1"/>
        <v>INDMT</v>
      </c>
      <c r="G7" s="92">
        <f>BY_Demands_Drivers!$F$74*$K7</f>
        <v>0</v>
      </c>
      <c r="H7" s="92">
        <f>BY_Demands_Drivers!$G$74*$K7</f>
        <v>0</v>
      </c>
      <c r="J7" s="11">
        <f>BY_Demands_Drivers!Y4</f>
        <v>2014</v>
      </c>
      <c r="K7" s="19">
        <f>BY_Demands_Drivers!Y15</f>
        <v>0</v>
      </c>
      <c r="M7" s="92">
        <f>BY_Demands_Drivers!Y17</f>
        <v>0</v>
      </c>
      <c r="S7">
        <f>S6/$Q$6</f>
        <v>1.3126167566712614</v>
      </c>
      <c r="U7" s="88">
        <f>U6/$Q$6</f>
        <v>1.3781274980351856</v>
      </c>
      <c r="W7" s="88">
        <f>W6/$Q$6</f>
        <v>1.3736994772880537</v>
      </c>
      <c r="Y7" s="88">
        <f>Y6/$Q$6</f>
        <v>1.273386151735546</v>
      </c>
    </row>
    <row r="8" spans="3:26" ht="15.75" customHeight="1">
      <c r="C8" s="112" t="str">
        <f t="shared" si="0"/>
        <v>Demand</v>
      </c>
      <c r="D8">
        <f>$J$8</f>
        <v>2015</v>
      </c>
      <c r="E8" t="s">
        <v>3</v>
      </c>
      <c r="F8" t="str">
        <f t="shared" si="1"/>
        <v>INDMT</v>
      </c>
      <c r="G8" s="92">
        <f>BY_Demands_Drivers!$F$74*$K8</f>
        <v>3.7873227377493746</v>
      </c>
      <c r="H8" s="92">
        <f>BY_Demands_Drivers!$G$74*$K8</f>
        <v>1.0020853677501644</v>
      </c>
      <c r="J8" s="11">
        <f>BY_Demands_Drivers!Z4</f>
        <v>2015</v>
      </c>
      <c r="K8" s="166">
        <f>U7</f>
        <v>1.3781274980351856</v>
      </c>
      <c r="M8" s="92">
        <f>BY_Demands_Drivers!Z15</f>
        <v>0.86585232195154016</v>
      </c>
    </row>
    <row r="9" spans="3:26" ht="15.75" customHeight="1">
      <c r="C9" s="112" t="str">
        <f t="shared" si="0"/>
        <v>Demand</v>
      </c>
      <c r="D9">
        <f>$J$9</f>
        <v>2016</v>
      </c>
      <c r="E9" t="s">
        <v>3</v>
      </c>
      <c r="F9" t="str">
        <f t="shared" si="1"/>
        <v>INDMT</v>
      </c>
      <c r="G9" s="92">
        <f>BY_Demands_Drivers!$F$74*$K9</f>
        <v>3.869767709128634</v>
      </c>
      <c r="H9" s="92">
        <f>BY_Demands_Drivers!$G$74*$K9</f>
        <v>1.0238994314528085</v>
      </c>
      <c r="J9" s="11">
        <f>BY_Demands_Drivers!AA4</f>
        <v>2016</v>
      </c>
      <c r="K9" s="166">
        <f>K8+0.03</f>
        <v>1.4081274980351857</v>
      </c>
      <c r="M9" s="92">
        <f>BY_Demands_Drivers!AA15</f>
        <v>0.86536827474349276</v>
      </c>
    </row>
    <row r="10" spans="3:26" ht="15.75" customHeight="1">
      <c r="C10" s="112" t="str">
        <f t="shared" si="0"/>
        <v>Demand</v>
      </c>
      <c r="D10">
        <f>$J$10</f>
        <v>2017</v>
      </c>
      <c r="E10" t="s">
        <v>3</v>
      </c>
      <c r="F10" t="str">
        <f t="shared" si="1"/>
        <v>INDMT</v>
      </c>
      <c r="G10" s="92">
        <f>BY_Demands_Drivers!$F$74*$K10</f>
        <v>3.9522126805078934</v>
      </c>
      <c r="H10" s="92">
        <f>BY_Demands_Drivers!$G$74*$K10</f>
        <v>1.0457134951554525</v>
      </c>
      <c r="J10" s="11">
        <f>BY_Demands_Drivers!AB4</f>
        <v>2017</v>
      </c>
      <c r="K10" s="166">
        <f>K9+0.03</f>
        <v>1.4381274980351857</v>
      </c>
      <c r="M10" s="92">
        <f>BY_Demands_Drivers!AB15</f>
        <v>0.86488422753544536</v>
      </c>
    </row>
    <row r="11" spans="3:26" ht="15.75" customHeight="1">
      <c r="C11" s="112" t="str">
        <f t="shared" si="0"/>
        <v>Demand</v>
      </c>
      <c r="D11">
        <f>$J$11</f>
        <v>2018</v>
      </c>
      <c r="E11" t="s">
        <v>3</v>
      </c>
      <c r="F11" t="str">
        <f t="shared" si="1"/>
        <v>INDMT</v>
      </c>
      <c r="G11" s="92">
        <f>BY_Demands_Drivers!$F$74*$K11</f>
        <v>3.7751538029572393</v>
      </c>
      <c r="H11" s="92">
        <f>BY_Demands_Drivers!$G$74*$K11</f>
        <v>0.99886559686167886</v>
      </c>
      <c r="J11" s="11">
        <f>BY_Demands_Drivers!AC4</f>
        <v>2018</v>
      </c>
      <c r="K11" s="166">
        <f>W7</f>
        <v>1.3736994772880537</v>
      </c>
      <c r="M11" s="92">
        <f>BY_Demands_Drivers!AC15</f>
        <v>0.86440018032739796</v>
      </c>
    </row>
    <row r="12" spans="3:26" ht="15.75" customHeight="1">
      <c r="C12" s="112" t="str">
        <f t="shared" si="0"/>
        <v>Demand</v>
      </c>
      <c r="D12">
        <f>$J$12</f>
        <v>2019</v>
      </c>
      <c r="E12" t="s">
        <v>3</v>
      </c>
      <c r="F12" t="str">
        <f t="shared" si="1"/>
        <v>INDMT</v>
      </c>
      <c r="G12" s="92">
        <f>BY_Demands_Drivers!$F$74*$K12</f>
        <v>3.499476161152745</v>
      </c>
      <c r="H12" s="92">
        <f>BY_Demands_Drivers!$G$74*$K12</f>
        <v>0.9259242210674633</v>
      </c>
      <c r="J12" s="11">
        <f>BY_Demands_Drivers!AD4</f>
        <v>2019</v>
      </c>
      <c r="K12" s="166">
        <f>Y7</f>
        <v>1.273386151735546</v>
      </c>
      <c r="M12" s="92">
        <f>BY_Demands_Drivers!AD15</f>
        <v>0.86391613311935056</v>
      </c>
    </row>
    <row r="13" spans="3:26" ht="15.75" customHeight="1">
      <c r="C13" s="112" t="str">
        <f t="shared" si="0"/>
        <v>Demand</v>
      </c>
      <c r="D13">
        <f>$J$13</f>
        <v>2020</v>
      </c>
      <c r="E13" t="s">
        <v>3</v>
      </c>
      <c r="F13" t="str">
        <f t="shared" si="1"/>
        <v>INDMT</v>
      </c>
      <c r="G13" s="92">
        <f>BY_Demands_Drivers!$F$74*$K13</f>
        <v>3.4975154249186406</v>
      </c>
      <c r="H13" s="92">
        <f>BY_Demands_Drivers!$G$74*$K13</f>
        <v>0.92540543108671258</v>
      </c>
      <c r="J13" s="11">
        <f>BY_Demands_Drivers!AE4</f>
        <v>2020</v>
      </c>
      <c r="K13" s="92">
        <f>M13/$M$12*$K$12</f>
        <v>1.2726726808465509</v>
      </c>
      <c r="M13" s="92">
        <f>BY_Demands_Drivers!AE15</f>
        <v>0.86343208591130316</v>
      </c>
    </row>
    <row r="14" spans="3:26" ht="15.75" customHeight="1">
      <c r="C14" s="112" t="str">
        <f t="shared" si="0"/>
        <v>Demand</v>
      </c>
      <c r="D14">
        <f>$J$14</f>
        <v>2021</v>
      </c>
      <c r="E14" t="s">
        <v>3</v>
      </c>
      <c r="F14" t="str">
        <f t="shared" si="1"/>
        <v>INDMT</v>
      </c>
      <c r="G14" s="92">
        <f>BY_Demands_Drivers!$F$74*$K14</f>
        <v>3.5081022718102415</v>
      </c>
      <c r="H14" s="92">
        <f>BY_Demands_Drivers!$G$74*$K14</f>
        <v>0.92820659832153574</v>
      </c>
      <c r="J14" s="11">
        <f>BY_Demands_Drivers!AF4</f>
        <v>2021</v>
      </c>
      <c r="K14" s="92">
        <f t="shared" ref="K14:K43" si="2">M14/$M$12*$K$12</f>
        <v>1.2765250129104071</v>
      </c>
      <c r="M14" s="92">
        <f>BY_Demands_Drivers!AF15</f>
        <v>0.8660456621745305</v>
      </c>
    </row>
    <row r="15" spans="3:26" ht="15.75" customHeight="1">
      <c r="C15" s="112" t="str">
        <f t="shared" si="0"/>
        <v>Demand</v>
      </c>
      <c r="D15">
        <f>$J$15</f>
        <v>2022</v>
      </c>
      <c r="E15" t="s">
        <v>3</v>
      </c>
      <c r="F15" t="str">
        <f t="shared" si="1"/>
        <v>INDMT</v>
      </c>
      <c r="G15" s="92">
        <f>BY_Demands_Drivers!$F$74*$K15</f>
        <v>3.5186891187018436</v>
      </c>
      <c r="H15" s="92">
        <f>BY_Demands_Drivers!$G$74*$K15</f>
        <v>0.93100776555635933</v>
      </c>
      <c r="J15" s="11">
        <f>BY_Demands_Drivers!AG4</f>
        <v>2022</v>
      </c>
      <c r="K15" s="92">
        <f t="shared" si="2"/>
        <v>1.2803773449742637</v>
      </c>
      <c r="M15" s="92">
        <f>BY_Demands_Drivers!AG15</f>
        <v>0.86865923843775794</v>
      </c>
    </row>
    <row r="16" spans="3:26" ht="15.75" customHeight="1">
      <c r="C16" s="112" t="str">
        <f t="shared" si="0"/>
        <v>Demand</v>
      </c>
      <c r="D16">
        <f>$J$16</f>
        <v>2023</v>
      </c>
      <c r="E16" t="s">
        <v>3</v>
      </c>
      <c r="F16" t="str">
        <f t="shared" si="1"/>
        <v>INDMT</v>
      </c>
      <c r="G16" s="92">
        <f>BY_Demands_Drivers!$F$74*$K16</f>
        <v>3.5292759655934449</v>
      </c>
      <c r="H16" s="92">
        <f>BY_Demands_Drivers!$G$74*$K16</f>
        <v>0.93380893279118271</v>
      </c>
      <c r="J16" s="11">
        <f>BY_Demands_Drivers!AH4</f>
        <v>2023</v>
      </c>
      <c r="K16" s="92">
        <f t="shared" si="2"/>
        <v>1.2842296770381201</v>
      </c>
      <c r="M16" s="92">
        <f>BY_Demands_Drivers!AH15</f>
        <v>0.87127281470098528</v>
      </c>
    </row>
    <row r="17" spans="3:13" ht="15.75" customHeight="1">
      <c r="C17" s="112" t="str">
        <f t="shared" si="0"/>
        <v>Demand</v>
      </c>
      <c r="D17">
        <f>$J$17</f>
        <v>2024</v>
      </c>
      <c r="E17" t="s">
        <v>3</v>
      </c>
      <c r="F17" t="str">
        <f t="shared" si="1"/>
        <v>INDMT</v>
      </c>
      <c r="G17" s="92">
        <f>BY_Demands_Drivers!$F$74*$K17</f>
        <v>3.5398628124850462</v>
      </c>
      <c r="H17" s="92">
        <f>BY_Demands_Drivers!$G$74*$K17</f>
        <v>0.93661010002600609</v>
      </c>
      <c r="J17" s="11">
        <f>BY_Demands_Drivers!AI4</f>
        <v>2024</v>
      </c>
      <c r="K17" s="92">
        <f t="shared" si="2"/>
        <v>1.2880820091019765</v>
      </c>
      <c r="M17" s="92">
        <f>BY_Demands_Drivers!AI15</f>
        <v>0.87388639096421261</v>
      </c>
    </row>
    <row r="18" spans="3:13" ht="15.75" customHeight="1">
      <c r="C18" s="112" t="str">
        <f t="shared" si="0"/>
        <v>Demand</v>
      </c>
      <c r="D18">
        <f>$J$18</f>
        <v>2025</v>
      </c>
      <c r="E18" t="s">
        <v>3</v>
      </c>
      <c r="F18" t="str">
        <f t="shared" si="1"/>
        <v>INDMT</v>
      </c>
      <c r="G18" s="92">
        <f>BY_Demands_Drivers!$F$74*$K18</f>
        <v>3.5504496593766484</v>
      </c>
      <c r="H18" s="92">
        <f>BY_Demands_Drivers!$G$74*$K18</f>
        <v>0.93941126726082957</v>
      </c>
      <c r="J18" s="11">
        <f>BY_Demands_Drivers!AJ4</f>
        <v>2025</v>
      </c>
      <c r="K18" s="92">
        <f t="shared" si="2"/>
        <v>1.2919343411658331</v>
      </c>
      <c r="M18" s="92">
        <f>BY_Demands_Drivers!AJ15</f>
        <v>0.87649996722744017</v>
      </c>
    </row>
    <row r="19" spans="3:13" ht="15.75" customHeight="1">
      <c r="C19" s="112" t="str">
        <f t="shared" si="0"/>
        <v>Demand</v>
      </c>
      <c r="D19">
        <f>$J$19</f>
        <v>2026</v>
      </c>
      <c r="E19" t="s">
        <v>3</v>
      </c>
      <c r="F19" t="str">
        <f t="shared" si="1"/>
        <v>INDMT</v>
      </c>
      <c r="G19" s="92">
        <f>BY_Demands_Drivers!$F$74*$K19</f>
        <v>3.5568768089659426</v>
      </c>
      <c r="H19" s="92">
        <f>BY_Demands_Drivers!$G$74*$K19</f>
        <v>0.94111182277345551</v>
      </c>
      <c r="J19" s="11">
        <f>BY_Demands_Drivers!AK4</f>
        <v>2026</v>
      </c>
      <c r="K19" s="92">
        <f t="shared" si="2"/>
        <v>1.2942730464192056</v>
      </c>
      <c r="M19" s="92">
        <f>BY_Demands_Drivers!AK15</f>
        <v>0.87808663847892632</v>
      </c>
    </row>
    <row r="20" spans="3:13" ht="15.75" customHeight="1">
      <c r="C20" s="112" t="str">
        <f t="shared" si="0"/>
        <v>Demand</v>
      </c>
      <c r="D20">
        <f>$J$20</f>
        <v>2027</v>
      </c>
      <c r="E20" t="s">
        <v>3</v>
      </c>
      <c r="F20" t="str">
        <f t="shared" si="1"/>
        <v>INDMT</v>
      </c>
      <c r="G20" s="92">
        <f>BY_Demands_Drivers!$F$74*$K20</f>
        <v>3.5633039585552351</v>
      </c>
      <c r="H20" s="92">
        <f>BY_Demands_Drivers!$G$74*$K20</f>
        <v>0.942812378286081</v>
      </c>
      <c r="J20" s="11">
        <f>BY_Demands_Drivers!AL4</f>
        <v>2027</v>
      </c>
      <c r="K20" s="92">
        <f t="shared" si="2"/>
        <v>1.2966117516725777</v>
      </c>
      <c r="M20" s="92">
        <f>BY_Demands_Drivers!AL15</f>
        <v>0.87967330973041247</v>
      </c>
    </row>
    <row r="21" spans="3:13" ht="15.75" customHeight="1">
      <c r="C21" s="112" t="str">
        <f t="shared" si="0"/>
        <v>Demand</v>
      </c>
      <c r="D21">
        <f>$J$21</f>
        <v>2028</v>
      </c>
      <c r="E21" t="s">
        <v>3</v>
      </c>
      <c r="F21" t="str">
        <f t="shared" si="1"/>
        <v>INDMT</v>
      </c>
      <c r="G21" s="92">
        <f>BY_Demands_Drivers!$F$74*$K21</f>
        <v>3.5697311081445289</v>
      </c>
      <c r="H21" s="92">
        <f>BY_Demands_Drivers!$G$74*$K21</f>
        <v>0.94451293379870682</v>
      </c>
      <c r="J21" s="11">
        <f>BY_Demands_Drivers!AM4</f>
        <v>2028</v>
      </c>
      <c r="K21" s="92">
        <f t="shared" si="2"/>
        <v>1.29895045692595</v>
      </c>
      <c r="M21" s="92">
        <f>BY_Demands_Drivers!AM15</f>
        <v>0.88125998098189851</v>
      </c>
    </row>
    <row r="22" spans="3:13" ht="15.75" customHeight="1">
      <c r="C22" s="112" t="str">
        <f t="shared" si="0"/>
        <v>Demand</v>
      </c>
      <c r="D22">
        <f>$J$22</f>
        <v>2029</v>
      </c>
      <c r="E22" t="s">
        <v>3</v>
      </c>
      <c r="F22" t="str">
        <f t="shared" si="1"/>
        <v>INDMT</v>
      </c>
      <c r="G22" s="92">
        <f>BY_Demands_Drivers!$F$74*$K22</f>
        <v>3.5761582577338227</v>
      </c>
      <c r="H22" s="92">
        <f>BY_Demands_Drivers!$G$74*$K22</f>
        <v>0.94621348931133265</v>
      </c>
      <c r="J22" s="11">
        <f>BY_Demands_Drivers!AN4</f>
        <v>2029</v>
      </c>
      <c r="K22" s="92">
        <f t="shared" si="2"/>
        <v>1.3012891621793226</v>
      </c>
      <c r="M22" s="92">
        <f>BY_Demands_Drivers!AN15</f>
        <v>0.88284665223338465</v>
      </c>
    </row>
    <row r="23" spans="3:13" ht="15.75" customHeight="1">
      <c r="C23" s="112" t="str">
        <f t="shared" si="0"/>
        <v>Demand</v>
      </c>
      <c r="D23">
        <f>$J$23</f>
        <v>2030</v>
      </c>
      <c r="E23" t="s">
        <v>3</v>
      </c>
      <c r="F23" t="str">
        <f t="shared" si="1"/>
        <v>INDMT</v>
      </c>
      <c r="G23" s="92">
        <f>BY_Demands_Drivers!$F$74*$K23</f>
        <v>3.5825854073231147</v>
      </c>
      <c r="H23" s="92">
        <f>BY_Demands_Drivers!$G$74*$K23</f>
        <v>0.94791404482395791</v>
      </c>
      <c r="J23" s="11">
        <f>BY_Demands_Drivers!AO4</f>
        <v>2030</v>
      </c>
      <c r="K23" s="92">
        <f t="shared" si="2"/>
        <v>1.3036278674326942</v>
      </c>
      <c r="M23" s="92">
        <f>BY_Demands_Drivers!AO15</f>
        <v>0.88443332348487047</v>
      </c>
    </row>
    <row r="24" spans="3:13" ht="15.75" customHeight="1">
      <c r="C24" s="112" t="str">
        <f t="shared" si="0"/>
        <v>Demand</v>
      </c>
      <c r="D24">
        <f>$J$24</f>
        <v>2031</v>
      </c>
      <c r="E24" t="s">
        <v>3</v>
      </c>
      <c r="F24" t="str">
        <f t="shared" si="1"/>
        <v>INDMT</v>
      </c>
      <c r="G24" s="92">
        <f>BY_Demands_Drivers!$F$74*$K24</f>
        <v>3.594766067865212</v>
      </c>
      <c r="H24" s="92">
        <f>BY_Demands_Drivers!$G$74*$K24</f>
        <v>0.95113691822133339</v>
      </c>
      <c r="J24" s="11">
        <f>BY_Demands_Drivers!AP4</f>
        <v>2031</v>
      </c>
      <c r="K24" s="92">
        <f t="shared" si="2"/>
        <v>1.3080601549348869</v>
      </c>
      <c r="M24" s="92">
        <f>BY_Demands_Drivers!AP15</f>
        <v>0.88744036473040988</v>
      </c>
    </row>
    <row r="25" spans="3:13" ht="15.75" customHeight="1">
      <c r="C25" s="112" t="str">
        <f t="shared" si="0"/>
        <v>Demand</v>
      </c>
      <c r="D25">
        <f>$J$25</f>
        <v>2032</v>
      </c>
      <c r="E25" t="s">
        <v>3</v>
      </c>
      <c r="F25" t="str">
        <f t="shared" si="1"/>
        <v>INDMT</v>
      </c>
      <c r="G25" s="92">
        <f>BY_Demands_Drivers!$F$74*$K25</f>
        <v>3.6069467284073098</v>
      </c>
      <c r="H25" s="92">
        <f>BY_Demands_Drivers!$G$74*$K25</f>
        <v>0.95435979161870887</v>
      </c>
      <c r="J25" s="11">
        <f>BY_Demands_Drivers!AQ4</f>
        <v>2032</v>
      </c>
      <c r="K25" s="92">
        <f t="shared" si="2"/>
        <v>1.3124924424370796</v>
      </c>
      <c r="M25" s="92">
        <f>BY_Demands_Drivers!AQ15</f>
        <v>0.8904474059759494</v>
      </c>
    </row>
    <row r="26" spans="3:13" ht="15.75" customHeight="1">
      <c r="C26" s="112" t="str">
        <f t="shared" si="0"/>
        <v>Demand</v>
      </c>
      <c r="D26">
        <f>$J$26</f>
        <v>2033</v>
      </c>
      <c r="E26" t="s">
        <v>3</v>
      </c>
      <c r="F26" t="str">
        <f t="shared" si="1"/>
        <v>INDMT</v>
      </c>
      <c r="G26" s="92">
        <f>BY_Demands_Drivers!$F$74*$K26</f>
        <v>3.6191273889494071</v>
      </c>
      <c r="H26" s="92">
        <f>BY_Demands_Drivers!$G$74*$K26</f>
        <v>0.95758266501608436</v>
      </c>
      <c r="J26" s="11">
        <f>BY_Demands_Drivers!AR4</f>
        <v>2033</v>
      </c>
      <c r="K26" s="92">
        <f t="shared" si="2"/>
        <v>1.3169247299392723</v>
      </c>
      <c r="M26" s="92">
        <f>BY_Demands_Drivers!AR15</f>
        <v>0.89345444722148881</v>
      </c>
    </row>
    <row r="27" spans="3:13" ht="15.75" customHeight="1">
      <c r="C27" s="112" t="str">
        <f t="shared" si="0"/>
        <v>Demand</v>
      </c>
      <c r="D27">
        <f>$J$27</f>
        <v>2034</v>
      </c>
      <c r="E27" t="s">
        <v>3</v>
      </c>
      <c r="F27" t="str">
        <f t="shared" si="1"/>
        <v>INDMT</v>
      </c>
      <c r="G27" s="92">
        <f>BY_Demands_Drivers!$F$74*$K27</f>
        <v>3.6313080494915049</v>
      </c>
      <c r="H27" s="92">
        <f>BY_Demands_Drivers!$G$74*$K27</f>
        <v>0.96080553841345984</v>
      </c>
      <c r="J27" s="11">
        <f>BY_Demands_Drivers!AS4</f>
        <v>2034</v>
      </c>
      <c r="K27" s="92">
        <f t="shared" si="2"/>
        <v>1.3213570174414651</v>
      </c>
      <c r="M27" s="92">
        <f>BY_Demands_Drivers!AS15</f>
        <v>0.89646148846702833</v>
      </c>
    </row>
    <row r="28" spans="3:13" ht="15.75" customHeight="1">
      <c r="C28" s="112" t="str">
        <f t="shared" si="0"/>
        <v>Demand</v>
      </c>
      <c r="D28">
        <f>$J$28</f>
        <v>2035</v>
      </c>
      <c r="E28" t="s">
        <v>3</v>
      </c>
      <c r="F28" t="str">
        <f t="shared" si="1"/>
        <v>INDMT</v>
      </c>
      <c r="G28" s="92">
        <f>BY_Demands_Drivers!$F$74*$K28</f>
        <v>3.6434887100336044</v>
      </c>
      <c r="H28" s="92">
        <f>BY_Demands_Drivers!$G$74*$K28</f>
        <v>0.96402841181083587</v>
      </c>
      <c r="J28" s="11">
        <f>BY_Demands_Drivers!AT4</f>
        <v>2035</v>
      </c>
      <c r="K28" s="92">
        <f t="shared" si="2"/>
        <v>1.3257893049436584</v>
      </c>
      <c r="M28" s="92">
        <f>BY_Demands_Drivers!AT15</f>
        <v>0.89946852971256808</v>
      </c>
    </row>
    <row r="29" spans="3:13" ht="15.75" customHeight="1">
      <c r="C29" s="112" t="str">
        <f t="shared" si="0"/>
        <v>Demand</v>
      </c>
      <c r="D29">
        <f>$J$29</f>
        <v>2036</v>
      </c>
      <c r="E29" t="s">
        <v>3</v>
      </c>
      <c r="F29" t="str">
        <f t="shared" si="1"/>
        <v>INDMT</v>
      </c>
      <c r="G29" s="92">
        <f>BY_Demands_Drivers!$F$74*$K29</f>
        <v>3.6550602879437841</v>
      </c>
      <c r="H29" s="92">
        <f>BY_Demands_Drivers!$G$74*$K29</f>
        <v>0.967090128413436</v>
      </c>
      <c r="J29" s="11">
        <f>BY_Demands_Drivers!AU4</f>
        <v>2036</v>
      </c>
      <c r="K29" s="92">
        <f t="shared" si="2"/>
        <v>1.3299999600205881</v>
      </c>
      <c r="M29" s="92">
        <f>BY_Demands_Drivers!AU15</f>
        <v>0.90232520664988414</v>
      </c>
    </row>
    <row r="30" spans="3:13" ht="15.75" customHeight="1">
      <c r="C30" s="112" t="str">
        <f t="shared" si="0"/>
        <v>Demand</v>
      </c>
      <c r="D30">
        <f>$J$30</f>
        <v>2037</v>
      </c>
      <c r="E30" t="s">
        <v>3</v>
      </c>
      <c r="F30" t="str">
        <f t="shared" si="1"/>
        <v>INDMT</v>
      </c>
      <c r="G30" s="92">
        <f>BY_Demands_Drivers!$F$74*$K30</f>
        <v>3.6666318658539647</v>
      </c>
      <c r="H30" s="92">
        <f>BY_Demands_Drivers!$G$74*$K30</f>
        <v>0.97015184501603635</v>
      </c>
      <c r="J30" s="11">
        <f>BY_Demands_Drivers!AV4</f>
        <v>2037</v>
      </c>
      <c r="K30" s="92">
        <f t="shared" si="2"/>
        <v>1.3342106150975179</v>
      </c>
      <c r="M30" s="92">
        <f>BY_Demands_Drivers!AV15</f>
        <v>0.9051818835872002</v>
      </c>
    </row>
    <row r="31" spans="3:13" ht="15.75" customHeight="1">
      <c r="C31" s="112" t="str">
        <f t="shared" si="0"/>
        <v>Demand</v>
      </c>
      <c r="D31">
        <f>$J$31</f>
        <v>2038</v>
      </c>
      <c r="E31" t="s">
        <v>3</v>
      </c>
      <c r="F31" t="str">
        <f t="shared" si="1"/>
        <v>INDMT</v>
      </c>
      <c r="G31" s="92">
        <f>BY_Demands_Drivers!$F$74*$K31</f>
        <v>3.6782034437641458</v>
      </c>
      <c r="H31" s="92">
        <f>BY_Demands_Drivers!$G$74*$K31</f>
        <v>0.97321356161863681</v>
      </c>
      <c r="J31" s="11">
        <f>BY_Demands_Drivers!AW4</f>
        <v>2038</v>
      </c>
      <c r="K31" s="92">
        <f t="shared" si="2"/>
        <v>1.338421270174448</v>
      </c>
      <c r="M31" s="92">
        <f>BY_Demands_Drivers!AW15</f>
        <v>0.90803856052451637</v>
      </c>
    </row>
    <row r="32" spans="3:13" ht="15.75" customHeight="1">
      <c r="C32" s="112" t="str">
        <f t="shared" si="0"/>
        <v>Demand</v>
      </c>
      <c r="D32">
        <f>$J$32</f>
        <v>2039</v>
      </c>
      <c r="E32" t="s">
        <v>3</v>
      </c>
      <c r="F32" t="str">
        <f t="shared" si="1"/>
        <v>INDMT</v>
      </c>
      <c r="G32" s="92">
        <f>BY_Demands_Drivers!$F$74*$K32</f>
        <v>3.6897750216743255</v>
      </c>
      <c r="H32" s="92">
        <f>BY_Demands_Drivers!$G$74*$K32</f>
        <v>0.97627527822123694</v>
      </c>
      <c r="J32" s="11">
        <f>BY_Demands_Drivers!AX4</f>
        <v>2039</v>
      </c>
      <c r="K32" s="92">
        <f t="shared" si="2"/>
        <v>1.3426319252513776</v>
      </c>
      <c r="M32" s="92">
        <f>BY_Demands_Drivers!AX15</f>
        <v>0.91089523746183243</v>
      </c>
    </row>
    <row r="33" spans="3:13" ht="15.75" customHeight="1">
      <c r="C33" s="112" t="str">
        <f t="shared" si="0"/>
        <v>Demand</v>
      </c>
      <c r="D33">
        <f>$J$33</f>
        <v>2040</v>
      </c>
      <c r="E33" t="s">
        <v>3</v>
      </c>
      <c r="F33" t="str">
        <f t="shared" si="1"/>
        <v>INDMT</v>
      </c>
      <c r="G33" s="92">
        <f>BY_Demands_Drivers!$F$74*$K33</f>
        <v>3.7013465995845056</v>
      </c>
      <c r="H33" s="92">
        <f>BY_Demands_Drivers!$G$74*$K33</f>
        <v>0.97933699482383707</v>
      </c>
      <c r="J33" s="11">
        <f>BY_Demands_Drivers!AY4</f>
        <v>2040</v>
      </c>
      <c r="K33" s="92">
        <f t="shared" si="2"/>
        <v>1.3468425803283073</v>
      </c>
      <c r="M33" s="92">
        <f>BY_Demands_Drivers!AY15</f>
        <v>0.91375191439914827</v>
      </c>
    </row>
    <row r="34" spans="3:13" ht="15.75" customHeight="1">
      <c r="C34" s="112" t="str">
        <f t="shared" si="0"/>
        <v>Demand</v>
      </c>
      <c r="D34">
        <f>$J$34</f>
        <v>2041</v>
      </c>
      <c r="E34" t="s">
        <v>3</v>
      </c>
      <c r="F34" t="str">
        <f t="shared" si="1"/>
        <v>INDMT</v>
      </c>
      <c r="G34" s="92">
        <f>BY_Demands_Drivers!$F$74*$K34</f>
        <v>3.7109755559046147</v>
      </c>
      <c r="H34" s="92">
        <f>BY_Demands_Drivers!$G$74*$K34</f>
        <v>0.98188471438808544</v>
      </c>
      <c r="J34" s="11">
        <f>BY_Demands_Drivers!AZ4</f>
        <v>2041</v>
      </c>
      <c r="K34" s="92">
        <f t="shared" si="2"/>
        <v>1.3503463560561735</v>
      </c>
      <c r="M34" s="92">
        <f>BY_Demands_Drivers!AZ15</f>
        <v>0.9161290160929354</v>
      </c>
    </row>
    <row r="35" spans="3:13" ht="15.75" customHeight="1">
      <c r="C35" s="112" t="str">
        <f t="shared" si="0"/>
        <v>Demand</v>
      </c>
      <c r="D35">
        <f>$J$35</f>
        <v>2042</v>
      </c>
      <c r="E35" t="s">
        <v>3</v>
      </c>
      <c r="F35" t="str">
        <f t="shared" si="1"/>
        <v>INDMT</v>
      </c>
      <c r="G35" s="92">
        <f>BY_Demands_Drivers!$F$74*$K35</f>
        <v>3.7206045122247242</v>
      </c>
      <c r="H35" s="92">
        <f>BY_Demands_Drivers!$G$74*$K35</f>
        <v>0.98443243395233393</v>
      </c>
      <c r="J35" s="11">
        <f>BY_Demands_Drivers!BA4</f>
        <v>2042</v>
      </c>
      <c r="K35" s="92">
        <f t="shared" si="2"/>
        <v>1.3538501317840399</v>
      </c>
      <c r="M35" s="92">
        <f>BY_Demands_Drivers!BA15</f>
        <v>0.91850611778672264</v>
      </c>
    </row>
    <row r="36" spans="3:13">
      <c r="C36" s="112" t="str">
        <f t="shared" si="0"/>
        <v>Demand</v>
      </c>
      <c r="D36">
        <f>$J$36</f>
        <v>2043</v>
      </c>
      <c r="E36" t="s">
        <v>3</v>
      </c>
      <c r="F36" t="str">
        <f t="shared" si="1"/>
        <v>INDMT</v>
      </c>
      <c r="G36" s="92">
        <f>BY_Demands_Drivers!$F$74*$K36</f>
        <v>3.7302334685448333</v>
      </c>
      <c r="H36" s="92">
        <f>BY_Demands_Drivers!$G$74*$K36</f>
        <v>0.9869801535165823</v>
      </c>
      <c r="J36" s="11">
        <f>BY_Demands_Drivers!BB4</f>
        <v>2043</v>
      </c>
      <c r="K36" s="92">
        <f t="shared" si="2"/>
        <v>1.3573539075119061</v>
      </c>
      <c r="M36" s="92">
        <f>BY_Demands_Drivers!BB15</f>
        <v>0.92088321948050977</v>
      </c>
    </row>
    <row r="37" spans="3:13">
      <c r="C37" s="112" t="str">
        <f t="shared" si="0"/>
        <v>Demand</v>
      </c>
      <c r="D37">
        <f>$J$37</f>
        <v>2044</v>
      </c>
      <c r="E37" t="s">
        <v>3</v>
      </c>
      <c r="F37" t="str">
        <f t="shared" si="1"/>
        <v>INDMT</v>
      </c>
      <c r="G37" s="92">
        <f>BY_Demands_Drivers!$F$74*$K37</f>
        <v>3.7398624248649424</v>
      </c>
      <c r="H37" s="92">
        <f>BY_Demands_Drivers!$G$74*$K37</f>
        <v>0.98952787308083068</v>
      </c>
      <c r="J37" s="11">
        <f>BY_Demands_Drivers!BC4</f>
        <v>2044</v>
      </c>
      <c r="K37" s="92">
        <f t="shared" si="2"/>
        <v>1.3608576832397723</v>
      </c>
      <c r="M37" s="92">
        <f>BY_Demands_Drivers!BC15</f>
        <v>0.92326032117429691</v>
      </c>
    </row>
    <row r="38" spans="3:13">
      <c r="C38" s="112" t="str">
        <f t="shared" si="0"/>
        <v>Demand</v>
      </c>
      <c r="D38">
        <f>$J$38</f>
        <v>2045</v>
      </c>
      <c r="E38" t="s">
        <v>3</v>
      </c>
      <c r="F38" t="str">
        <f t="shared" si="1"/>
        <v>INDMT</v>
      </c>
      <c r="G38" s="92">
        <f>BY_Demands_Drivers!$F$74*$K38</f>
        <v>3.7494913811850532</v>
      </c>
      <c r="H38" s="92">
        <f>BY_Demands_Drivers!$G$74*$K38</f>
        <v>0.99207559264507961</v>
      </c>
      <c r="J38" s="11">
        <f>BY_Demands_Drivers!BD4</f>
        <v>2045</v>
      </c>
      <c r="K38" s="92">
        <f t="shared" si="2"/>
        <v>1.3643614589676392</v>
      </c>
      <c r="M38" s="92">
        <f>BY_Demands_Drivers!BD15</f>
        <v>0.92563742286808437</v>
      </c>
    </row>
    <row r="39" spans="3:13">
      <c r="C39" s="112" t="str">
        <f t="shared" si="0"/>
        <v>Demand</v>
      </c>
      <c r="D39">
        <f>$J$39</f>
        <v>2046</v>
      </c>
      <c r="E39" t="s">
        <v>3</v>
      </c>
      <c r="F39" t="str">
        <f t="shared" si="1"/>
        <v>INDMT</v>
      </c>
      <c r="G39" s="92">
        <f>BY_Demands_Drivers!$F$74*$K39</f>
        <v>3.7598466548265255</v>
      </c>
      <c r="H39" s="92">
        <f>BY_Demands_Drivers!$G$74*$K39</f>
        <v>0.99481548805767239</v>
      </c>
      <c r="J39" s="11">
        <f>BY_Demands_Drivers!BE4</f>
        <v>2046</v>
      </c>
      <c r="K39" s="92">
        <f t="shared" si="2"/>
        <v>1.3681295263712299</v>
      </c>
      <c r="M39" s="92">
        <f>BY_Demands_Drivers!BE15</f>
        <v>0.92819383061306127</v>
      </c>
    </row>
    <row r="40" spans="3:13">
      <c r="C40" s="112" t="str">
        <f t="shared" si="0"/>
        <v>Demand</v>
      </c>
      <c r="D40">
        <f>$J$40</f>
        <v>2047</v>
      </c>
      <c r="E40" t="s">
        <v>3</v>
      </c>
      <c r="F40" t="str">
        <f t="shared" si="1"/>
        <v>INDMT</v>
      </c>
      <c r="G40" s="92">
        <f>BY_Demands_Drivers!$F$74*$K40</f>
        <v>3.7702019284679973</v>
      </c>
      <c r="H40" s="92">
        <f>BY_Demands_Drivers!$G$74*$K40</f>
        <v>0.99755538347026518</v>
      </c>
      <c r="J40" s="11">
        <f>BY_Demands_Drivers!BF4</f>
        <v>2047</v>
      </c>
      <c r="K40" s="92">
        <f t="shared" si="2"/>
        <v>1.3718975937748206</v>
      </c>
      <c r="M40" s="92">
        <f>BY_Demands_Drivers!BF15</f>
        <v>0.93075023835803816</v>
      </c>
    </row>
    <row r="41" spans="3:13">
      <c r="C41" s="112" t="str">
        <f t="shared" si="0"/>
        <v>Demand</v>
      </c>
      <c r="D41">
        <f>$J$41</f>
        <v>2048</v>
      </c>
      <c r="E41" t="s">
        <v>3</v>
      </c>
      <c r="F41" t="str">
        <f t="shared" si="1"/>
        <v>INDMT</v>
      </c>
      <c r="G41" s="92">
        <f>BY_Demands_Drivers!$F$74*$K41</f>
        <v>3.7805572021094678</v>
      </c>
      <c r="H41" s="92">
        <f>BY_Demands_Drivers!$G$74*$K41</f>
        <v>1.0002952788828576</v>
      </c>
      <c r="J41" s="11">
        <f>BY_Demands_Drivers!BG4</f>
        <v>2048</v>
      </c>
      <c r="K41" s="92">
        <f t="shared" si="2"/>
        <v>1.3756656611784108</v>
      </c>
      <c r="M41" s="92">
        <f>BY_Demands_Drivers!BG15</f>
        <v>0.93330664610301506</v>
      </c>
    </row>
    <row r="42" spans="3:13">
      <c r="C42" s="112" t="str">
        <f t="shared" si="0"/>
        <v>Demand</v>
      </c>
      <c r="D42">
        <f>$J$42</f>
        <v>2049</v>
      </c>
      <c r="E42" t="s">
        <v>3</v>
      </c>
      <c r="F42" t="str">
        <f t="shared" si="1"/>
        <v>INDMT</v>
      </c>
      <c r="G42" s="92">
        <f>BY_Demands_Drivers!$F$74*$K42</f>
        <v>3.79091247575094</v>
      </c>
      <c r="H42" s="92">
        <f>BY_Demands_Drivers!$G$74*$K42</f>
        <v>1.0030351742954506</v>
      </c>
      <c r="J42" s="11">
        <f>BY_Demands_Drivers!BH4</f>
        <v>2049</v>
      </c>
      <c r="K42" s="92">
        <f t="shared" si="2"/>
        <v>1.3794337285820018</v>
      </c>
      <c r="M42" s="92">
        <f>BY_Demands_Drivers!BH15</f>
        <v>0.93586305384799207</v>
      </c>
    </row>
    <row r="43" spans="3:13">
      <c r="C43" s="112" t="str">
        <f t="shared" si="0"/>
        <v>Demand</v>
      </c>
      <c r="D43" s="16">
        <f>$J$43</f>
        <v>2050</v>
      </c>
      <c r="E43" s="16" t="s">
        <v>3</v>
      </c>
      <c r="F43" s="16" t="str">
        <f t="shared" si="1"/>
        <v>INDMT</v>
      </c>
      <c r="G43" s="92">
        <f>BY_Demands_Drivers!$F$74*$K43</f>
        <v>3.8012677493924123</v>
      </c>
      <c r="H43" s="92">
        <f>BY_Demands_Drivers!$G$74*$K43</f>
        <v>1.0057750697080434</v>
      </c>
      <c r="J43" s="11">
        <f>BY_Demands_Drivers!BI4</f>
        <v>2050</v>
      </c>
      <c r="K43" s="92">
        <f t="shared" si="2"/>
        <v>1.3832017959855925</v>
      </c>
      <c r="M43" s="92">
        <f>BY_Demands_Drivers!BI15</f>
        <v>0.93841946159296896</v>
      </c>
    </row>
    <row r="44" spans="3:13">
      <c r="C44" s="112" t="str">
        <f t="shared" si="0"/>
        <v>\I:</v>
      </c>
      <c r="D44">
        <f>$J$4</f>
        <v>2011</v>
      </c>
      <c r="E44" t="s">
        <v>3</v>
      </c>
      <c r="F44" t="str">
        <f>BY_Demands_Drivers!$H$75</f>
        <v>INDHT</v>
      </c>
      <c r="G44" s="92">
        <f>BY_Demands_Drivers!$F$75*$K4</f>
        <v>0</v>
      </c>
      <c r="H44" s="92">
        <f>BY_Demands_Drivers!$G$75*$K4</f>
        <v>0</v>
      </c>
      <c r="M44" s="92">
        <f>BY_Demands_Drivers!BJ15</f>
        <v>0</v>
      </c>
    </row>
    <row r="45" spans="3:13">
      <c r="C45" s="112" t="str">
        <f t="shared" si="0"/>
        <v>\I:</v>
      </c>
      <c r="D45">
        <f>$J$5</f>
        <v>2012</v>
      </c>
      <c r="E45" t="s">
        <v>3</v>
      </c>
      <c r="F45" t="str">
        <f>$F$44</f>
        <v>INDHT</v>
      </c>
      <c r="G45" s="92">
        <f>BY_Demands_Drivers!$F$75*$K5</f>
        <v>0</v>
      </c>
      <c r="H45" s="92">
        <f>BY_Demands_Drivers!$G$75*$K5</f>
        <v>0</v>
      </c>
      <c r="M45" s="92">
        <f>BY_Demands_Drivers!BK15</f>
        <v>0</v>
      </c>
    </row>
    <row r="46" spans="3:13">
      <c r="C46" s="112" t="str">
        <f t="shared" si="0"/>
        <v>\I:</v>
      </c>
      <c r="D46">
        <f>$J$6</f>
        <v>2013</v>
      </c>
      <c r="E46" t="s">
        <v>3</v>
      </c>
      <c r="F46" t="str">
        <f t="shared" ref="F46:F83" si="3">$F$44</f>
        <v>INDHT</v>
      </c>
      <c r="G46" s="92">
        <f>BY_Demands_Drivers!$F$75*$K6</f>
        <v>0</v>
      </c>
      <c r="H46" s="92">
        <f>BY_Demands_Drivers!$G$75*$K6</f>
        <v>0</v>
      </c>
    </row>
    <row r="47" spans="3:13">
      <c r="C47" s="112" t="str">
        <f t="shared" si="0"/>
        <v>\I:</v>
      </c>
      <c r="D47">
        <f>$J$7</f>
        <v>2014</v>
      </c>
      <c r="E47" t="s">
        <v>3</v>
      </c>
      <c r="F47" t="str">
        <f t="shared" si="3"/>
        <v>INDHT</v>
      </c>
      <c r="G47" s="92">
        <f>BY_Demands_Drivers!$F$75*$K7</f>
        <v>0</v>
      </c>
      <c r="H47" s="92">
        <f>BY_Demands_Drivers!$G$75*$K7</f>
        <v>0</v>
      </c>
    </row>
    <row r="48" spans="3:13">
      <c r="C48" s="112" t="str">
        <f t="shared" si="0"/>
        <v>Demand</v>
      </c>
      <c r="D48">
        <f>$J$8</f>
        <v>2015</v>
      </c>
      <c r="E48" t="s">
        <v>3</v>
      </c>
      <c r="F48" t="str">
        <f t="shared" si="3"/>
        <v>INDHT</v>
      </c>
      <c r="G48" s="92">
        <f>BY_Demands_Drivers!$F$75*$K8</f>
        <v>7.3571248945148549E-2</v>
      </c>
      <c r="H48" s="92">
        <f>BY_Demands_Drivers!$G$75*$K8</f>
        <v>1.9466171002592965E-2</v>
      </c>
    </row>
    <row r="49" spans="3:8">
      <c r="C49" s="112" t="str">
        <f t="shared" si="0"/>
        <v>Demand</v>
      </c>
      <c r="D49">
        <f>$J$9</f>
        <v>2016</v>
      </c>
      <c r="E49" t="s">
        <v>3</v>
      </c>
      <c r="F49" t="str">
        <f t="shared" si="3"/>
        <v>INDHT</v>
      </c>
      <c r="G49" s="92">
        <f>BY_Demands_Drivers!$F$75*$K9</f>
        <v>7.5172797039574649E-2</v>
      </c>
      <c r="H49" s="92">
        <f>BY_Demands_Drivers!$G$75*$K9</f>
        <v>1.9889923616854262E-2</v>
      </c>
    </row>
    <row r="50" spans="3:8">
      <c r="C50" s="112" t="str">
        <f t="shared" si="0"/>
        <v>Demand</v>
      </c>
      <c r="D50">
        <f>$J$10</f>
        <v>2017</v>
      </c>
      <c r="E50" t="s">
        <v>3</v>
      </c>
      <c r="F50" t="str">
        <f t="shared" si="3"/>
        <v>INDHT</v>
      </c>
      <c r="G50" s="92">
        <f>BY_Demands_Drivers!$F$75*$K10</f>
        <v>7.6774345134000735E-2</v>
      </c>
      <c r="H50" s="92">
        <f>BY_Demands_Drivers!$G$75*$K10</f>
        <v>2.031367623111556E-2</v>
      </c>
    </row>
    <row r="51" spans="3:8">
      <c r="C51" s="112" t="str">
        <f t="shared" si="0"/>
        <v>Demand</v>
      </c>
      <c r="D51">
        <f>$J$11</f>
        <v>2018</v>
      </c>
      <c r="E51" t="s">
        <v>3</v>
      </c>
      <c r="F51" t="str">
        <f t="shared" si="3"/>
        <v>INDHT</v>
      </c>
      <c r="G51" s="92">
        <f>BY_Demands_Drivers!$F$75*$K11</f>
        <v>7.3334859338826927E-2</v>
      </c>
      <c r="H51" s="92">
        <f>BY_Demands_Drivers!$G$75*$K11</f>
        <v>1.9403624823672954E-2</v>
      </c>
    </row>
    <row r="52" spans="3:8">
      <c r="C52" s="112" t="str">
        <f t="shared" si="0"/>
        <v>Demand</v>
      </c>
      <c r="D52">
        <f>$J$12</f>
        <v>2019</v>
      </c>
      <c r="E52" t="s">
        <v>3</v>
      </c>
      <c r="F52" t="str">
        <f t="shared" si="3"/>
        <v>INDHT</v>
      </c>
      <c r="G52" s="92">
        <f>BY_Demands_Drivers!$F$75*$K12</f>
        <v>6.7979638826021482E-2</v>
      </c>
      <c r="H52" s="92">
        <f>BY_Demands_Drivers!$G$75*$K12</f>
        <v>1.7986690358735631E-2</v>
      </c>
    </row>
    <row r="53" spans="3:8">
      <c r="C53" s="112" t="str">
        <f t="shared" si="0"/>
        <v>Demand</v>
      </c>
      <c r="D53">
        <f>$J$13</f>
        <v>2020</v>
      </c>
      <c r="E53" t="s">
        <v>3</v>
      </c>
      <c r="F53" t="str">
        <f t="shared" si="3"/>
        <v>INDHT</v>
      </c>
      <c r="G53" s="92">
        <f>BY_Demands_Drivers!$F$75*$K13</f>
        <v>6.7941550227931538E-2</v>
      </c>
      <c r="H53" s="92">
        <f>BY_Demands_Drivers!$G$75*$K13</f>
        <v>1.7976612520255265E-2</v>
      </c>
    </row>
    <row r="54" spans="3:8">
      <c r="C54" s="112" t="str">
        <f t="shared" si="0"/>
        <v>Demand</v>
      </c>
      <c r="D54">
        <f>$J$14</f>
        <v>2021</v>
      </c>
      <c r="E54" t="s">
        <v>3</v>
      </c>
      <c r="F54" t="str">
        <f t="shared" si="3"/>
        <v>INDHT</v>
      </c>
      <c r="G54" s="92">
        <f>BY_Demands_Drivers!$F$75*$K14</f>
        <v>6.8147206730463719E-2</v>
      </c>
      <c r="H54" s="92">
        <f>BY_Demands_Drivers!$G$75*$K14</f>
        <v>1.8031027046357322E-2</v>
      </c>
    </row>
    <row r="55" spans="3:8">
      <c r="C55" s="112" t="str">
        <f t="shared" si="0"/>
        <v>Demand</v>
      </c>
      <c r="D55">
        <f>$J$15</f>
        <v>2022</v>
      </c>
      <c r="E55" t="s">
        <v>3</v>
      </c>
      <c r="F55" t="str">
        <f t="shared" si="3"/>
        <v>INDHT</v>
      </c>
      <c r="G55" s="92">
        <f>BY_Demands_Drivers!$F$75*$K15</f>
        <v>6.8352863232995914E-2</v>
      </c>
      <c r="H55" s="92">
        <f>BY_Demands_Drivers!$G$75*$K15</f>
        <v>1.8085441572459383E-2</v>
      </c>
    </row>
    <row r="56" spans="3:8">
      <c r="C56" s="112" t="str">
        <f t="shared" si="0"/>
        <v>Demand</v>
      </c>
      <c r="D56">
        <f>$J$16</f>
        <v>2023</v>
      </c>
      <c r="E56" t="s">
        <v>3</v>
      </c>
      <c r="F56" t="str">
        <f t="shared" si="3"/>
        <v>INDHT</v>
      </c>
      <c r="G56" s="92">
        <f>BY_Demands_Drivers!$F$75*$K16</f>
        <v>6.8558519735528109E-2</v>
      </c>
      <c r="H56" s="92">
        <f>BY_Demands_Drivers!$G$75*$K16</f>
        <v>1.813985609856144E-2</v>
      </c>
    </row>
    <row r="57" spans="3:8">
      <c r="C57" s="112" t="str">
        <f t="shared" si="0"/>
        <v>Demand</v>
      </c>
      <c r="D57">
        <f>$J$17</f>
        <v>2024</v>
      </c>
      <c r="E57" t="s">
        <v>3</v>
      </c>
      <c r="F57" t="str">
        <f t="shared" si="3"/>
        <v>INDHT</v>
      </c>
      <c r="G57" s="92">
        <f>BY_Demands_Drivers!$F$75*$K17</f>
        <v>6.8764176238060304E-2</v>
      </c>
      <c r="H57" s="92">
        <f>BY_Demands_Drivers!$G$75*$K17</f>
        <v>1.81942706246635E-2</v>
      </c>
    </row>
    <row r="58" spans="3:8">
      <c r="C58" s="112" t="str">
        <f t="shared" si="0"/>
        <v>Demand</v>
      </c>
      <c r="D58">
        <f>$J$18</f>
        <v>2025</v>
      </c>
      <c r="E58" t="s">
        <v>3</v>
      </c>
      <c r="F58" t="str">
        <f t="shared" si="3"/>
        <v>INDHT</v>
      </c>
      <c r="G58" s="92">
        <f>BY_Demands_Drivers!$F$75*$K18</f>
        <v>6.8969832740592499E-2</v>
      </c>
      <c r="H58" s="92">
        <f>BY_Demands_Drivers!$G$75*$K18</f>
        <v>1.824868515076556E-2</v>
      </c>
    </row>
    <row r="59" spans="3:8">
      <c r="C59" s="112" t="str">
        <f t="shared" si="0"/>
        <v>Demand</v>
      </c>
      <c r="D59">
        <f>$J$19</f>
        <v>2026</v>
      </c>
      <c r="E59" t="s">
        <v>3</v>
      </c>
      <c r="F59" t="str">
        <f t="shared" si="3"/>
        <v>INDHT</v>
      </c>
      <c r="G59" s="92">
        <f>BY_Demands_Drivers!$F$75*$K19</f>
        <v>6.9094684371991275E-2</v>
      </c>
      <c r="H59" s="92">
        <f>BY_Demands_Drivers!$G$75*$K19</f>
        <v>1.8281719566269002E-2</v>
      </c>
    </row>
    <row r="60" spans="3:8">
      <c r="C60" s="112" t="str">
        <f t="shared" si="0"/>
        <v>Demand</v>
      </c>
      <c r="D60">
        <f>$J$20</f>
        <v>2027</v>
      </c>
      <c r="E60" t="s">
        <v>3</v>
      </c>
      <c r="F60" t="str">
        <f t="shared" si="3"/>
        <v>INDHT</v>
      </c>
      <c r="G60" s="92">
        <f>BY_Demands_Drivers!$F$75*$K20</f>
        <v>6.9219536003390023E-2</v>
      </c>
      <c r="H60" s="92">
        <f>BY_Demands_Drivers!$G$75*$K20</f>
        <v>1.8314753981772437E-2</v>
      </c>
    </row>
    <row r="61" spans="3:8">
      <c r="C61" s="112" t="str">
        <f t="shared" si="0"/>
        <v>Demand</v>
      </c>
      <c r="D61">
        <f>$J$21</f>
        <v>2028</v>
      </c>
      <c r="E61" t="s">
        <v>3</v>
      </c>
      <c r="F61" t="str">
        <f t="shared" si="3"/>
        <v>INDHT</v>
      </c>
      <c r="G61" s="92">
        <f>BY_Demands_Drivers!$F$75*$K21</f>
        <v>6.9344387634788771E-2</v>
      </c>
      <c r="H61" s="92">
        <f>BY_Demands_Drivers!$G$75*$K21</f>
        <v>1.8347788397275876E-2</v>
      </c>
    </row>
    <row r="62" spans="3:8">
      <c r="C62" s="112" t="str">
        <f t="shared" si="0"/>
        <v>Demand</v>
      </c>
      <c r="D62">
        <f>$J$22</f>
        <v>2029</v>
      </c>
      <c r="E62" t="s">
        <v>3</v>
      </c>
      <c r="F62" t="str">
        <f t="shared" si="3"/>
        <v>INDHT</v>
      </c>
      <c r="G62" s="92">
        <f>BY_Demands_Drivers!$F$75*$K22</f>
        <v>6.9469239266187546E-2</v>
      </c>
      <c r="H62" s="92">
        <f>BY_Demands_Drivers!$G$75*$K22</f>
        <v>1.8380822812779318E-2</v>
      </c>
    </row>
    <row r="63" spans="3:8">
      <c r="C63" s="112" t="str">
        <f t="shared" si="0"/>
        <v>Demand</v>
      </c>
      <c r="D63">
        <f>$J$23</f>
        <v>2030</v>
      </c>
      <c r="E63" t="s">
        <v>3</v>
      </c>
      <c r="F63" t="str">
        <f t="shared" si="3"/>
        <v>INDHT</v>
      </c>
      <c r="G63" s="92">
        <f>BY_Demands_Drivers!$F$75*$K23</f>
        <v>6.9594090897586267E-2</v>
      </c>
      <c r="H63" s="92">
        <f>BY_Demands_Drivers!$G$75*$K23</f>
        <v>1.8413857228282746E-2</v>
      </c>
    </row>
    <row r="64" spans="3:8">
      <c r="C64" s="112" t="str">
        <f t="shared" si="0"/>
        <v>Demand</v>
      </c>
      <c r="D64">
        <f>$J$24</f>
        <v>2031</v>
      </c>
      <c r="E64" t="s">
        <v>3</v>
      </c>
      <c r="F64" t="str">
        <f t="shared" si="3"/>
        <v>INDHT</v>
      </c>
      <c r="G64" s="92">
        <f>BY_Demands_Drivers!$F$75*$K24</f>
        <v>6.983070828435578E-2</v>
      </c>
      <c r="H64" s="92">
        <f>BY_Demands_Drivers!$G$75*$K24</f>
        <v>1.8476463675489808E-2</v>
      </c>
    </row>
    <row r="65" spans="3:8">
      <c r="C65" s="112" t="str">
        <f t="shared" si="0"/>
        <v>Demand</v>
      </c>
      <c r="D65">
        <f>$J$25</f>
        <v>2032</v>
      </c>
      <c r="E65" t="s">
        <v>3</v>
      </c>
      <c r="F65" t="str">
        <f t="shared" si="3"/>
        <v>INDHT</v>
      </c>
      <c r="G65" s="92">
        <f>BY_Demands_Drivers!$F$75*$K25</f>
        <v>7.0067325671125294E-2</v>
      </c>
      <c r="H65" s="92">
        <f>BY_Demands_Drivers!$G$75*$K25</f>
        <v>1.8539070122696868E-2</v>
      </c>
    </row>
    <row r="66" spans="3:8">
      <c r="C66" s="112" t="str">
        <f t="shared" si="0"/>
        <v>Demand</v>
      </c>
      <c r="D66">
        <f>$J$26</f>
        <v>2033</v>
      </c>
      <c r="E66" t="s">
        <v>3</v>
      </c>
      <c r="F66" t="str">
        <f t="shared" si="3"/>
        <v>INDHT</v>
      </c>
      <c r="G66" s="92">
        <f>BY_Demands_Drivers!$F$75*$K26</f>
        <v>7.0303943057894808E-2</v>
      </c>
      <c r="H66" s="92">
        <f>BY_Demands_Drivers!$G$75*$K26</f>
        <v>1.8601676569903931E-2</v>
      </c>
    </row>
    <row r="67" spans="3:8">
      <c r="C67" s="112" t="str">
        <f t="shared" si="0"/>
        <v>Demand</v>
      </c>
      <c r="D67">
        <f>$J$27</f>
        <v>2034</v>
      </c>
      <c r="E67" t="s">
        <v>3</v>
      </c>
      <c r="F67" t="str">
        <f t="shared" si="3"/>
        <v>INDHT</v>
      </c>
      <c r="G67" s="92">
        <f>BY_Demands_Drivers!$F$75*$K27</f>
        <v>7.0540560444664308E-2</v>
      </c>
      <c r="H67" s="92">
        <f>BY_Demands_Drivers!$G$75*$K27</f>
        <v>1.866428301711099E-2</v>
      </c>
    </row>
    <row r="68" spans="3:8">
      <c r="C68" s="112" t="str">
        <f t="shared" ref="C68:C131" si="4">IF(SUM(G68:H68)&gt;0,"Demand","\I:")</f>
        <v>Demand</v>
      </c>
      <c r="D68">
        <f>$J$28</f>
        <v>2035</v>
      </c>
      <c r="E68" t="s">
        <v>3</v>
      </c>
      <c r="F68" t="str">
        <f t="shared" si="3"/>
        <v>INDHT</v>
      </c>
      <c r="G68" s="92">
        <f>BY_Demands_Drivers!$F$75*$K28</f>
        <v>7.0777177831433863E-2</v>
      </c>
      <c r="H68" s="92">
        <f>BY_Demands_Drivers!$G$75*$K28</f>
        <v>1.872688946431806E-2</v>
      </c>
    </row>
    <row r="69" spans="3:8">
      <c r="C69" s="112" t="str">
        <f t="shared" si="4"/>
        <v>Demand</v>
      </c>
      <c r="D69">
        <f>$J$29</f>
        <v>2036</v>
      </c>
      <c r="E69" t="s">
        <v>3</v>
      </c>
      <c r="F69" t="str">
        <f t="shared" si="3"/>
        <v>INDHT</v>
      </c>
      <c r="G69" s="92">
        <f>BY_Demands_Drivers!$F$75*$K29</f>
        <v>7.1001963385258604E-2</v>
      </c>
      <c r="H69" s="92">
        <f>BY_Demands_Drivers!$G$75*$K29</f>
        <v>1.8786365334204778E-2</v>
      </c>
    </row>
    <row r="70" spans="3:8">
      <c r="C70" s="112" t="str">
        <f t="shared" si="4"/>
        <v>Demand</v>
      </c>
      <c r="D70">
        <f>$J$30</f>
        <v>2037</v>
      </c>
      <c r="E70" t="s">
        <v>3</v>
      </c>
      <c r="F70" t="str">
        <f t="shared" si="3"/>
        <v>INDHT</v>
      </c>
      <c r="G70" s="92">
        <f>BY_Demands_Drivers!$F$75*$K30</f>
        <v>7.1226748939083359E-2</v>
      </c>
      <c r="H70" s="92">
        <f>BY_Demands_Drivers!$G$75*$K30</f>
        <v>1.8845841204091499E-2</v>
      </c>
    </row>
    <row r="71" spans="3:8">
      <c r="C71" s="112" t="str">
        <f t="shared" si="4"/>
        <v>Demand</v>
      </c>
      <c r="D71">
        <f>$J$31</f>
        <v>2038</v>
      </c>
      <c r="E71" t="s">
        <v>3</v>
      </c>
      <c r="F71" t="str">
        <f t="shared" si="3"/>
        <v>INDHT</v>
      </c>
      <c r="G71" s="92">
        <f>BY_Demands_Drivers!$F$75*$K31</f>
        <v>7.1451534492908114E-2</v>
      </c>
      <c r="H71" s="92">
        <f>BY_Demands_Drivers!$G$75*$K31</f>
        <v>1.8905317073978224E-2</v>
      </c>
    </row>
    <row r="72" spans="3:8">
      <c r="C72" s="112" t="str">
        <f t="shared" si="4"/>
        <v>Demand</v>
      </c>
      <c r="D72">
        <f>$J$32</f>
        <v>2039</v>
      </c>
      <c r="E72" t="s">
        <v>3</v>
      </c>
      <c r="F72" t="str">
        <f t="shared" si="3"/>
        <v>INDHT</v>
      </c>
      <c r="G72" s="92">
        <f>BY_Demands_Drivers!$F$75*$K32</f>
        <v>7.1676320046732855E-2</v>
      </c>
      <c r="H72" s="92">
        <f>BY_Demands_Drivers!$G$75*$K32</f>
        <v>1.8964792943864942E-2</v>
      </c>
    </row>
    <row r="73" spans="3:8">
      <c r="C73" s="112" t="str">
        <f t="shared" si="4"/>
        <v>Demand</v>
      </c>
      <c r="D73">
        <f>$J$33</f>
        <v>2040</v>
      </c>
      <c r="E73" t="s">
        <v>3</v>
      </c>
      <c r="F73" t="str">
        <f t="shared" si="3"/>
        <v>INDHT</v>
      </c>
      <c r="G73" s="92">
        <f>BY_Demands_Drivers!$F$75*$K33</f>
        <v>7.1901105600557597E-2</v>
      </c>
      <c r="H73" s="92">
        <f>BY_Demands_Drivers!$G$75*$K33</f>
        <v>1.902426881375166E-2</v>
      </c>
    </row>
    <row r="74" spans="3:8">
      <c r="C74" s="112" t="str">
        <f t="shared" si="4"/>
        <v>Demand</v>
      </c>
      <c r="D74">
        <f>$J$34</f>
        <v>2041</v>
      </c>
      <c r="E74" t="s">
        <v>3</v>
      </c>
      <c r="F74" t="str">
        <f t="shared" si="3"/>
        <v>INDHT</v>
      </c>
      <c r="G74" s="92">
        <f>BY_Demands_Drivers!$F$75*$K34</f>
        <v>7.2088154445232949E-2</v>
      </c>
      <c r="H74" s="92">
        <f>BY_Demands_Drivers!$G$75*$K34</f>
        <v>1.9073759951233945E-2</v>
      </c>
    </row>
    <row r="75" spans="3:8">
      <c r="C75" s="112" t="str">
        <f t="shared" si="4"/>
        <v>Demand</v>
      </c>
      <c r="D75">
        <f>$J$35</f>
        <v>2042</v>
      </c>
      <c r="E75" t="s">
        <v>3</v>
      </c>
      <c r="F75" t="str">
        <f t="shared" si="3"/>
        <v>INDHT</v>
      </c>
      <c r="G75" s="92">
        <f>BY_Demands_Drivers!$F$75*$K35</f>
        <v>7.2275203289908316E-2</v>
      </c>
      <c r="H75" s="92">
        <f>BY_Demands_Drivers!$G$75*$K35</f>
        <v>1.9123251088716233E-2</v>
      </c>
    </row>
    <row r="76" spans="3:8">
      <c r="C76" s="112" t="str">
        <f t="shared" si="4"/>
        <v>Demand</v>
      </c>
      <c r="D76">
        <f>$J$36</f>
        <v>2043</v>
      </c>
      <c r="E76" t="s">
        <v>3</v>
      </c>
      <c r="F76" t="str">
        <f t="shared" si="3"/>
        <v>INDHT</v>
      </c>
      <c r="G76" s="92">
        <f>BY_Demands_Drivers!$F$75*$K36</f>
        <v>7.2462252134583668E-2</v>
      </c>
      <c r="H76" s="92">
        <f>BY_Demands_Drivers!$G$75*$K36</f>
        <v>1.9172742226198518E-2</v>
      </c>
    </row>
    <row r="77" spans="3:8">
      <c r="C77" s="112" t="str">
        <f t="shared" si="4"/>
        <v>Demand</v>
      </c>
      <c r="D77">
        <f>$J$37</f>
        <v>2044</v>
      </c>
      <c r="E77" t="s">
        <v>3</v>
      </c>
      <c r="F77" t="str">
        <f t="shared" si="3"/>
        <v>INDHT</v>
      </c>
      <c r="G77" s="92">
        <f>BY_Demands_Drivers!$F$75*$K37</f>
        <v>7.2649300979259021E-2</v>
      </c>
      <c r="H77" s="92">
        <f>BY_Demands_Drivers!$G$75*$K37</f>
        <v>1.9222233363680806E-2</v>
      </c>
    </row>
    <row r="78" spans="3:8">
      <c r="C78" s="112" t="str">
        <f t="shared" si="4"/>
        <v>Demand</v>
      </c>
      <c r="D78">
        <f>$J$38</f>
        <v>2045</v>
      </c>
      <c r="E78" t="s">
        <v>3</v>
      </c>
      <c r="F78" t="str">
        <f t="shared" si="3"/>
        <v>INDHT</v>
      </c>
      <c r="G78" s="92">
        <f>BY_Demands_Drivers!$F$75*$K38</f>
        <v>7.2836349823934401E-2</v>
      </c>
      <c r="H78" s="92">
        <f>BY_Demands_Drivers!$G$75*$K38</f>
        <v>1.9271724501163101E-2</v>
      </c>
    </row>
    <row r="79" spans="3:8">
      <c r="C79" s="112" t="str">
        <f t="shared" si="4"/>
        <v>Demand</v>
      </c>
      <c r="D79">
        <f>$J$39</f>
        <v>2046</v>
      </c>
      <c r="E79" t="s">
        <v>3</v>
      </c>
      <c r="F79" t="str">
        <f t="shared" si="3"/>
        <v>INDHT</v>
      </c>
      <c r="G79" s="92">
        <f>BY_Demands_Drivers!$F$75*$K39</f>
        <v>7.3037507862930728E-2</v>
      </c>
      <c r="H79" s="92">
        <f>BY_Demands_Drivers!$G$75*$K39</f>
        <v>1.9324948781595911E-2</v>
      </c>
    </row>
    <row r="80" spans="3:8">
      <c r="C80" s="112" t="str">
        <f t="shared" si="4"/>
        <v>Demand</v>
      </c>
      <c r="D80">
        <f>$J$40</f>
        <v>2047</v>
      </c>
      <c r="E80" t="s">
        <v>3</v>
      </c>
      <c r="F80" t="str">
        <f t="shared" si="3"/>
        <v>INDHT</v>
      </c>
      <c r="G80" s="92">
        <f>BY_Demands_Drivers!$F$75*$K40</f>
        <v>7.3238665901927055E-2</v>
      </c>
      <c r="H80" s="92">
        <f>BY_Demands_Drivers!$G$75*$K40</f>
        <v>1.9378173062028724E-2</v>
      </c>
    </row>
    <row r="81" spans="3:8">
      <c r="C81" s="112" t="str">
        <f t="shared" si="4"/>
        <v>Demand</v>
      </c>
      <c r="D81">
        <f>$J$41</f>
        <v>2048</v>
      </c>
      <c r="E81" t="s">
        <v>3</v>
      </c>
      <c r="F81" t="str">
        <f t="shared" si="3"/>
        <v>INDHT</v>
      </c>
      <c r="G81" s="92">
        <f>BY_Demands_Drivers!$F$75*$K41</f>
        <v>7.3439823940923354E-2</v>
      </c>
      <c r="H81" s="92">
        <f>BY_Demands_Drivers!$G$75*$K41</f>
        <v>1.9431397342461527E-2</v>
      </c>
    </row>
    <row r="82" spans="3:8">
      <c r="C82" s="112" t="str">
        <f t="shared" si="4"/>
        <v>Demand</v>
      </c>
      <c r="D82">
        <f>$J$42</f>
        <v>2049</v>
      </c>
      <c r="E82" t="s">
        <v>3</v>
      </c>
      <c r="F82" t="str">
        <f t="shared" si="3"/>
        <v>INDHT</v>
      </c>
      <c r="G82" s="92">
        <f>BY_Demands_Drivers!$F$75*$K42</f>
        <v>7.3640981979919695E-2</v>
      </c>
      <c r="H82" s="92">
        <f>BY_Demands_Drivers!$G$75*$K42</f>
        <v>1.9484621622894341E-2</v>
      </c>
    </row>
    <row r="83" spans="3:8">
      <c r="C83" s="112" t="str">
        <f t="shared" si="4"/>
        <v>Demand</v>
      </c>
      <c r="D83" s="16">
        <f>$J$43</f>
        <v>2050</v>
      </c>
      <c r="E83" s="16" t="s">
        <v>3</v>
      </c>
      <c r="F83" s="16" t="str">
        <f t="shared" si="3"/>
        <v>INDHT</v>
      </c>
      <c r="G83" s="92">
        <f>BY_Demands_Drivers!$F$75*$K43</f>
        <v>7.3842140018916022E-2</v>
      </c>
      <c r="H83" s="92">
        <f>BY_Demands_Drivers!$G$75*$K43</f>
        <v>1.9537845903327154E-2</v>
      </c>
    </row>
    <row r="84" spans="3:8">
      <c r="C84" s="112" t="str">
        <f t="shared" si="4"/>
        <v>\I:</v>
      </c>
      <c r="D84">
        <f>$J$4</f>
        <v>2011</v>
      </c>
      <c r="E84" t="s">
        <v>3</v>
      </c>
      <c r="F84" t="str">
        <f>BY_Demands_Drivers!$H$76</f>
        <v>INDRH</v>
      </c>
      <c r="G84" s="92">
        <f>BY_Demands_Drivers!$F$76*$K4</f>
        <v>0</v>
      </c>
      <c r="H84" s="92">
        <f>BY_Demands_Drivers!$G$76*$K4</f>
        <v>0</v>
      </c>
    </row>
    <row r="85" spans="3:8">
      <c r="C85" s="112" t="str">
        <f t="shared" si="4"/>
        <v>\I:</v>
      </c>
      <c r="D85">
        <f>$J$5</f>
        <v>2012</v>
      </c>
      <c r="E85" t="s">
        <v>3</v>
      </c>
      <c r="F85" t="str">
        <f>$F$84</f>
        <v>INDRH</v>
      </c>
      <c r="G85" s="92">
        <f>BY_Demands_Drivers!$F$76*$K5</f>
        <v>0</v>
      </c>
      <c r="H85" s="92">
        <f>BY_Demands_Drivers!$G$76*$K5</f>
        <v>0</v>
      </c>
    </row>
    <row r="86" spans="3:8">
      <c r="C86" s="112" t="str">
        <f t="shared" si="4"/>
        <v>\I:</v>
      </c>
      <c r="D86">
        <f>$J$6</f>
        <v>2013</v>
      </c>
      <c r="E86" t="s">
        <v>3</v>
      </c>
      <c r="F86" t="str">
        <f t="shared" ref="F86:F123" si="5">$F$84</f>
        <v>INDRH</v>
      </c>
      <c r="G86" s="92">
        <f>BY_Demands_Drivers!$F$76*$K6</f>
        <v>0</v>
      </c>
      <c r="H86" s="92">
        <f>BY_Demands_Drivers!$G$76*$K6</f>
        <v>0</v>
      </c>
    </row>
    <row r="87" spans="3:8">
      <c r="C87" s="112" t="str">
        <f t="shared" si="4"/>
        <v>\I:</v>
      </c>
      <c r="D87">
        <f>$J$7</f>
        <v>2014</v>
      </c>
      <c r="E87" t="s">
        <v>3</v>
      </c>
      <c r="F87" t="str">
        <f t="shared" si="5"/>
        <v>INDRH</v>
      </c>
      <c r="G87" s="92">
        <f>BY_Demands_Drivers!$F$76*$K7</f>
        <v>0</v>
      </c>
      <c r="H87" s="92">
        <f>BY_Demands_Drivers!$G$76*$K7</f>
        <v>0</v>
      </c>
    </row>
    <row r="88" spans="3:8">
      <c r="C88" s="112" t="str">
        <f t="shared" si="4"/>
        <v>Demand</v>
      </c>
      <c r="D88">
        <f>$J$8</f>
        <v>2015</v>
      </c>
      <c r="E88" t="s">
        <v>3</v>
      </c>
      <c r="F88" t="str">
        <f t="shared" si="5"/>
        <v>INDRH</v>
      </c>
      <c r="G88" s="92">
        <f>BY_Demands_Drivers!$F$76*$K8</f>
        <v>0.17426053265936778</v>
      </c>
      <c r="H88" s="92">
        <f>BY_Demands_Drivers!$G$76*$K8</f>
        <v>4.6107485959348868E-2</v>
      </c>
    </row>
    <row r="89" spans="3:8">
      <c r="C89" s="112" t="str">
        <f t="shared" si="4"/>
        <v>Demand</v>
      </c>
      <c r="D89">
        <f>$J$9</f>
        <v>2016</v>
      </c>
      <c r="E89" t="s">
        <v>3</v>
      </c>
      <c r="F89" t="str">
        <f t="shared" si="5"/>
        <v>INDRH</v>
      </c>
      <c r="G89" s="92">
        <f>BY_Demands_Drivers!$F$76*$K9</f>
        <v>0.17805395234458152</v>
      </c>
      <c r="H89" s="92">
        <f>BY_Demands_Drivers!$G$76*$K9</f>
        <v>4.7111184514636785E-2</v>
      </c>
    </row>
    <row r="90" spans="3:8">
      <c r="C90" s="112" t="str">
        <f t="shared" si="4"/>
        <v>Demand</v>
      </c>
      <c r="D90">
        <f>$J$10</f>
        <v>2017</v>
      </c>
      <c r="E90" t="s">
        <v>3</v>
      </c>
      <c r="F90" t="str">
        <f t="shared" si="5"/>
        <v>INDRH</v>
      </c>
      <c r="G90" s="92">
        <f>BY_Demands_Drivers!$F$76*$K10</f>
        <v>0.18184737202979526</v>
      </c>
      <c r="H90" s="92">
        <f>BY_Demands_Drivers!$G$76*$K10</f>
        <v>4.8114883069924702E-2</v>
      </c>
    </row>
    <row r="91" spans="3:8">
      <c r="C91" s="112" t="str">
        <f t="shared" si="4"/>
        <v>Demand</v>
      </c>
      <c r="D91">
        <f>$J$11</f>
        <v>2018</v>
      </c>
      <c r="E91" t="s">
        <v>3</v>
      </c>
      <c r="F91" t="str">
        <f t="shared" si="5"/>
        <v>INDRH</v>
      </c>
      <c r="G91" s="92">
        <f>BY_Demands_Drivers!$F$76*$K11</f>
        <v>0.17370062129041094</v>
      </c>
      <c r="H91" s="92">
        <f>BY_Demands_Drivers!$G$76*$K11</f>
        <v>4.5959339358459493E-2</v>
      </c>
    </row>
    <row r="92" spans="3:8">
      <c r="C92" s="112" t="str">
        <f t="shared" si="4"/>
        <v>Demand</v>
      </c>
      <c r="D92">
        <f>$J$12</f>
        <v>2019</v>
      </c>
      <c r="E92" t="s">
        <v>3</v>
      </c>
      <c r="F92" t="str">
        <f t="shared" si="5"/>
        <v>INDRH</v>
      </c>
      <c r="G92" s="92">
        <f>BY_Demands_Drivers!$F$76*$K12</f>
        <v>0.16101626982907305</v>
      </c>
      <c r="H92" s="92">
        <f>BY_Demands_Drivers!$G$76*$K12</f>
        <v>4.2603194694020213E-2</v>
      </c>
    </row>
    <row r="93" spans="3:8">
      <c r="C93" s="112" t="str">
        <f t="shared" si="4"/>
        <v>Demand</v>
      </c>
      <c r="D93">
        <f>$J$13</f>
        <v>2020</v>
      </c>
      <c r="E93" t="s">
        <v>3</v>
      </c>
      <c r="F93" t="str">
        <f t="shared" si="5"/>
        <v>INDRH</v>
      </c>
      <c r="G93" s="92">
        <f>BY_Demands_Drivers!$F$76*$K13</f>
        <v>0.16092605334523502</v>
      </c>
      <c r="H93" s="92">
        <f>BY_Demands_Drivers!$G$76*$K13</f>
        <v>4.2579324370669407E-2</v>
      </c>
    </row>
    <row r="94" spans="3:8">
      <c r="C94" s="112" t="str">
        <f t="shared" si="4"/>
        <v>Demand</v>
      </c>
      <c r="D94">
        <f>$J$14</f>
        <v>2021</v>
      </c>
      <c r="E94" t="s">
        <v>3</v>
      </c>
      <c r="F94" t="str">
        <f t="shared" si="5"/>
        <v>INDRH</v>
      </c>
      <c r="G94" s="92">
        <f>BY_Demands_Drivers!$F$76*$K14</f>
        <v>0.16141317042140207</v>
      </c>
      <c r="H94" s="92">
        <f>BY_Demands_Drivers!$G$76*$K14</f>
        <v>4.2708210374902127E-2</v>
      </c>
    </row>
    <row r="95" spans="3:8">
      <c r="C95" s="112" t="str">
        <f t="shared" si="4"/>
        <v>Demand</v>
      </c>
      <c r="D95">
        <f>$J$15</f>
        <v>2022</v>
      </c>
      <c r="E95" t="s">
        <v>3</v>
      </c>
      <c r="F95" t="str">
        <f t="shared" si="5"/>
        <v>INDRH</v>
      </c>
      <c r="G95" s="92">
        <f>BY_Demands_Drivers!$F$76*$K15</f>
        <v>0.16190028749756921</v>
      </c>
      <c r="H95" s="92">
        <f>BY_Demands_Drivers!$G$76*$K15</f>
        <v>4.2837096379134867E-2</v>
      </c>
    </row>
    <row r="96" spans="3:8">
      <c r="C96" s="112" t="str">
        <f t="shared" si="4"/>
        <v>Demand</v>
      </c>
      <c r="D96">
        <f>$J$16</f>
        <v>2023</v>
      </c>
      <c r="E96" t="s">
        <v>3</v>
      </c>
      <c r="F96" t="str">
        <f t="shared" si="5"/>
        <v>INDRH</v>
      </c>
      <c r="G96" s="92">
        <f>BY_Demands_Drivers!$F$76*$K16</f>
        <v>0.16238740457373629</v>
      </c>
      <c r="H96" s="92">
        <f>BY_Demands_Drivers!$G$76*$K16</f>
        <v>4.2965982383367601E-2</v>
      </c>
    </row>
    <row r="97" spans="3:8">
      <c r="C97" s="112" t="str">
        <f t="shared" si="4"/>
        <v>Demand</v>
      </c>
      <c r="D97">
        <f>$J$17</f>
        <v>2024</v>
      </c>
      <c r="E97" t="s">
        <v>3</v>
      </c>
      <c r="F97" t="str">
        <f t="shared" si="5"/>
        <v>INDRH</v>
      </c>
      <c r="G97" s="92">
        <f>BY_Demands_Drivers!$F$76*$K17</f>
        <v>0.16287452164990338</v>
      </c>
      <c r="H97" s="92">
        <f>BY_Demands_Drivers!$G$76*$K17</f>
        <v>4.3094868387600335E-2</v>
      </c>
    </row>
    <row r="98" spans="3:8">
      <c r="C98" s="112" t="str">
        <f t="shared" si="4"/>
        <v>Demand</v>
      </c>
      <c r="D98">
        <f>$J$18</f>
        <v>2025</v>
      </c>
      <c r="E98" t="s">
        <v>3</v>
      </c>
      <c r="F98" t="str">
        <f t="shared" si="5"/>
        <v>INDRH</v>
      </c>
      <c r="G98" s="92">
        <f>BY_Demands_Drivers!$F$76*$K18</f>
        <v>0.16336163872607051</v>
      </c>
      <c r="H98" s="92">
        <f>BY_Demands_Drivers!$G$76*$K18</f>
        <v>4.3223754391833069E-2</v>
      </c>
    </row>
    <row r="99" spans="3:8">
      <c r="C99" s="112" t="str">
        <f t="shared" si="4"/>
        <v>Demand</v>
      </c>
      <c r="D99">
        <f>$J$19</f>
        <v>2026</v>
      </c>
      <c r="E99" t="s">
        <v>3</v>
      </c>
      <c r="F99" t="str">
        <f t="shared" si="5"/>
        <v>INDRH</v>
      </c>
      <c r="G99" s="92">
        <f>BY_Demands_Drivers!$F$76*$K19</f>
        <v>0.16365736174427239</v>
      </c>
      <c r="H99" s="92">
        <f>BY_Demands_Drivers!$G$76*$K19</f>
        <v>4.3301999561301548E-2</v>
      </c>
    </row>
    <row r="100" spans="3:8">
      <c r="C100" s="112" t="str">
        <f t="shared" si="4"/>
        <v>Demand</v>
      </c>
      <c r="D100">
        <f>$J$20</f>
        <v>2027</v>
      </c>
      <c r="E100" t="s">
        <v>3</v>
      </c>
      <c r="F100" t="str">
        <f t="shared" si="5"/>
        <v>INDRH</v>
      </c>
      <c r="G100" s="92">
        <f>BY_Demands_Drivers!$F$76*$K20</f>
        <v>0.16395308476247419</v>
      </c>
      <c r="H100" s="92">
        <f>BY_Demands_Drivers!$G$76*$K20</f>
        <v>4.3380244730770012E-2</v>
      </c>
    </row>
    <row r="101" spans="3:8">
      <c r="C101" s="112" t="str">
        <f t="shared" si="4"/>
        <v>Demand</v>
      </c>
      <c r="D101">
        <f>$J$21</f>
        <v>2028</v>
      </c>
      <c r="E101" t="s">
        <v>3</v>
      </c>
      <c r="F101" t="str">
        <f t="shared" si="5"/>
        <v>INDRH</v>
      </c>
      <c r="G101" s="92">
        <f>BY_Demands_Drivers!$F$76*$K21</f>
        <v>0.16424880778067605</v>
      </c>
      <c r="H101" s="92">
        <f>BY_Demands_Drivers!$G$76*$K21</f>
        <v>4.3458489900238477E-2</v>
      </c>
    </row>
    <row r="102" spans="3:8">
      <c r="C102" s="112" t="str">
        <f t="shared" si="4"/>
        <v>Demand</v>
      </c>
      <c r="D102">
        <f>$J$22</f>
        <v>2029</v>
      </c>
      <c r="E102" t="s">
        <v>3</v>
      </c>
      <c r="F102" t="str">
        <f t="shared" si="5"/>
        <v>INDRH</v>
      </c>
      <c r="G102" s="92">
        <f>BY_Demands_Drivers!$F$76*$K22</f>
        <v>0.16454453079887793</v>
      </c>
      <c r="H102" s="92">
        <f>BY_Demands_Drivers!$G$76*$K22</f>
        <v>4.3536735069706956E-2</v>
      </c>
    </row>
    <row r="103" spans="3:8">
      <c r="C103" s="112" t="str">
        <f t="shared" si="4"/>
        <v>Demand</v>
      </c>
      <c r="D103">
        <f>$J$23</f>
        <v>2030</v>
      </c>
      <c r="E103" t="s">
        <v>3</v>
      </c>
      <c r="F103" t="str">
        <f t="shared" si="5"/>
        <v>INDRH</v>
      </c>
      <c r="G103" s="92">
        <f>BY_Demands_Drivers!$F$76*$K23</f>
        <v>0.16484025381707967</v>
      </c>
      <c r="H103" s="92">
        <f>BY_Demands_Drivers!$G$76*$K23</f>
        <v>4.3614980239175399E-2</v>
      </c>
    </row>
    <row r="104" spans="3:8">
      <c r="C104" s="112" t="str">
        <f t="shared" si="4"/>
        <v>Demand</v>
      </c>
      <c r="D104">
        <f>$J$24</f>
        <v>2031</v>
      </c>
      <c r="E104" t="s">
        <v>3</v>
      </c>
      <c r="F104" t="str">
        <f t="shared" si="5"/>
        <v>INDRH</v>
      </c>
      <c r="G104" s="92">
        <f>BY_Demands_Drivers!$F$76*$K24</f>
        <v>0.16540070470579116</v>
      </c>
      <c r="H104" s="92">
        <f>BY_Demands_Drivers!$G$76*$K24</f>
        <v>4.3763269591261117E-2</v>
      </c>
    </row>
    <row r="105" spans="3:8">
      <c r="C105" s="112" t="str">
        <f t="shared" si="4"/>
        <v>Demand</v>
      </c>
      <c r="D105">
        <f>$J$25</f>
        <v>2032</v>
      </c>
      <c r="E105" t="s">
        <v>3</v>
      </c>
      <c r="F105" t="str">
        <f t="shared" si="5"/>
        <v>INDRH</v>
      </c>
      <c r="G105" s="92">
        <f>BY_Demands_Drivers!$F$76*$K25</f>
        <v>0.16596115559450267</v>
      </c>
      <c r="H105" s="92">
        <f>BY_Demands_Drivers!$G$76*$K25</f>
        <v>4.3911558943346835E-2</v>
      </c>
    </row>
    <row r="106" spans="3:8">
      <c r="C106" s="112" t="str">
        <f t="shared" si="4"/>
        <v>Demand</v>
      </c>
      <c r="D106">
        <f>$J$26</f>
        <v>2033</v>
      </c>
      <c r="E106" t="s">
        <v>3</v>
      </c>
      <c r="F106" t="str">
        <f t="shared" si="5"/>
        <v>INDRH</v>
      </c>
      <c r="G106" s="92">
        <f>BY_Demands_Drivers!$F$76*$K26</f>
        <v>0.16652160648321415</v>
      </c>
      <c r="H106" s="92">
        <f>BY_Demands_Drivers!$G$76*$K26</f>
        <v>4.4059848295432552E-2</v>
      </c>
    </row>
    <row r="107" spans="3:8">
      <c r="C107" s="112" t="str">
        <f t="shared" si="4"/>
        <v>Demand</v>
      </c>
      <c r="D107">
        <f>$J$27</f>
        <v>2034</v>
      </c>
      <c r="E107" t="s">
        <v>3</v>
      </c>
      <c r="F107" t="str">
        <f t="shared" si="5"/>
        <v>INDRH</v>
      </c>
      <c r="G107" s="92">
        <f>BY_Demands_Drivers!$F$76*$K27</f>
        <v>0.16708205737192564</v>
      </c>
      <c r="H107" s="92">
        <f>BY_Demands_Drivers!$G$76*$K27</f>
        <v>4.420813764751827E-2</v>
      </c>
    </row>
    <row r="108" spans="3:8">
      <c r="C108" s="112" t="str">
        <f t="shared" si="4"/>
        <v>Demand</v>
      </c>
      <c r="D108">
        <f>$J$28</f>
        <v>2035</v>
      </c>
      <c r="E108" t="s">
        <v>3</v>
      </c>
      <c r="F108" t="str">
        <f t="shared" si="5"/>
        <v>INDRH</v>
      </c>
      <c r="G108" s="92">
        <f>BY_Demands_Drivers!$F$76*$K28</f>
        <v>0.1676425082606372</v>
      </c>
      <c r="H108" s="92">
        <f>BY_Demands_Drivers!$G$76*$K28</f>
        <v>4.4356426999604008E-2</v>
      </c>
    </row>
    <row r="109" spans="3:8">
      <c r="C109" s="112" t="str">
        <f t="shared" si="4"/>
        <v>Demand</v>
      </c>
      <c r="D109">
        <f>$J$29</f>
        <v>2036</v>
      </c>
      <c r="E109" t="s">
        <v>3</v>
      </c>
      <c r="F109" t="str">
        <f t="shared" si="5"/>
        <v>INDRH</v>
      </c>
      <c r="G109" s="92">
        <f>BY_Demands_Drivers!$F$76*$K29</f>
        <v>0.16817493432251954</v>
      </c>
      <c r="H109" s="92">
        <f>BY_Demands_Drivers!$G$76*$K29</f>
        <v>4.4497301280188341E-2</v>
      </c>
    </row>
    <row r="110" spans="3:8">
      <c r="C110" s="112" t="str">
        <f t="shared" si="4"/>
        <v>Demand</v>
      </c>
      <c r="D110">
        <f>$J$30</f>
        <v>2037</v>
      </c>
      <c r="E110" t="s">
        <v>3</v>
      </c>
      <c r="F110" t="str">
        <f t="shared" si="5"/>
        <v>INDRH</v>
      </c>
      <c r="G110" s="92">
        <f>BY_Demands_Drivers!$F$76*$K30</f>
        <v>0.1687073603844019</v>
      </c>
      <c r="H110" s="92">
        <f>BY_Demands_Drivers!$G$76*$K30</f>
        <v>4.463817556077268E-2</v>
      </c>
    </row>
    <row r="111" spans="3:8">
      <c r="C111" s="112" t="str">
        <f t="shared" si="4"/>
        <v>Demand</v>
      </c>
      <c r="D111">
        <f>$J$31</f>
        <v>2038</v>
      </c>
      <c r="E111" t="s">
        <v>3</v>
      </c>
      <c r="F111" t="str">
        <f t="shared" si="5"/>
        <v>INDRH</v>
      </c>
      <c r="G111" s="92">
        <f>BY_Demands_Drivers!$F$76*$K31</f>
        <v>0.16923978644628429</v>
      </c>
      <c r="H111" s="92">
        <f>BY_Demands_Drivers!$G$76*$K31</f>
        <v>4.4779049841357027E-2</v>
      </c>
    </row>
    <row r="112" spans="3:8">
      <c r="C112" s="112" t="str">
        <f t="shared" si="4"/>
        <v>Demand</v>
      </c>
      <c r="D112">
        <f>$J$32</f>
        <v>2039</v>
      </c>
      <c r="E112" t="s">
        <v>3</v>
      </c>
      <c r="F112" t="str">
        <f t="shared" si="5"/>
        <v>INDRH</v>
      </c>
      <c r="G112" s="92">
        <f>BY_Demands_Drivers!$F$76*$K32</f>
        <v>0.16977221250816663</v>
      </c>
      <c r="H112" s="92">
        <f>BY_Demands_Drivers!$G$76*$K32</f>
        <v>4.491992412194136E-2</v>
      </c>
    </row>
    <row r="113" spans="3:8">
      <c r="C113" s="112" t="str">
        <f t="shared" si="4"/>
        <v>Demand</v>
      </c>
      <c r="D113">
        <f>$J$33</f>
        <v>2040</v>
      </c>
      <c r="E113" t="s">
        <v>3</v>
      </c>
      <c r="F113" t="str">
        <f t="shared" si="5"/>
        <v>INDRH</v>
      </c>
      <c r="G113" s="92">
        <f>BY_Demands_Drivers!$F$76*$K33</f>
        <v>0.17030463857004896</v>
      </c>
      <c r="H113" s="92">
        <f>BY_Demands_Drivers!$G$76*$K33</f>
        <v>4.5060798402525699E-2</v>
      </c>
    </row>
    <row r="114" spans="3:8">
      <c r="C114" s="112" t="str">
        <f t="shared" si="4"/>
        <v>Demand</v>
      </c>
      <c r="D114">
        <f>$J$34</f>
        <v>2041</v>
      </c>
      <c r="E114" t="s">
        <v>3</v>
      </c>
      <c r="F114" t="str">
        <f t="shared" si="5"/>
        <v>INDRH</v>
      </c>
      <c r="G114" s="92">
        <f>BY_Demands_Drivers!$F$76*$K34</f>
        <v>0.17074768163067103</v>
      </c>
      <c r="H114" s="92">
        <f>BY_Demands_Drivers!$G$76*$K34</f>
        <v>4.5178022890396102E-2</v>
      </c>
    </row>
    <row r="115" spans="3:8">
      <c r="C115" s="112" t="str">
        <f t="shared" si="4"/>
        <v>Demand</v>
      </c>
      <c r="D115">
        <f>$J$35</f>
        <v>2042</v>
      </c>
      <c r="E115" t="s">
        <v>3</v>
      </c>
      <c r="F115" t="str">
        <f t="shared" si="5"/>
        <v>INDRH</v>
      </c>
      <c r="G115" s="92">
        <f>BY_Demands_Drivers!$F$76*$K35</f>
        <v>0.17119072469129312</v>
      </c>
      <c r="H115" s="92">
        <f>BY_Demands_Drivers!$G$76*$K35</f>
        <v>4.5295247378266512E-2</v>
      </c>
    </row>
    <row r="116" spans="3:8">
      <c r="C116" s="112" t="str">
        <f t="shared" si="4"/>
        <v>Demand</v>
      </c>
      <c r="D116">
        <f>$J$36</f>
        <v>2043</v>
      </c>
      <c r="E116" t="s">
        <v>3</v>
      </c>
      <c r="F116" t="str">
        <f t="shared" si="5"/>
        <v>INDRH</v>
      </c>
      <c r="G116" s="92">
        <f>BY_Demands_Drivers!$F$76*$K36</f>
        <v>0.17163376775191516</v>
      </c>
      <c r="H116" s="92">
        <f>BY_Demands_Drivers!$G$76*$K36</f>
        <v>4.5412471866136922E-2</v>
      </c>
    </row>
    <row r="117" spans="3:8">
      <c r="C117" s="112" t="str">
        <f t="shared" si="4"/>
        <v>Demand</v>
      </c>
      <c r="D117">
        <f>$J$37</f>
        <v>2044</v>
      </c>
      <c r="E117" t="s">
        <v>3</v>
      </c>
      <c r="F117" t="str">
        <f t="shared" si="5"/>
        <v>INDRH</v>
      </c>
      <c r="G117" s="92">
        <f>BY_Demands_Drivers!$F$76*$K37</f>
        <v>0.17207681081253723</v>
      </c>
      <c r="H117" s="92">
        <f>BY_Demands_Drivers!$G$76*$K37</f>
        <v>4.5529696354007325E-2</v>
      </c>
    </row>
    <row r="118" spans="3:8">
      <c r="C118" s="112" t="str">
        <f t="shared" si="4"/>
        <v>Demand</v>
      </c>
      <c r="D118">
        <f>$J$38</f>
        <v>2045</v>
      </c>
      <c r="E118" t="s">
        <v>3</v>
      </c>
      <c r="F118" t="str">
        <f t="shared" si="5"/>
        <v>INDRH</v>
      </c>
      <c r="G118" s="92">
        <f>BY_Demands_Drivers!$F$76*$K38</f>
        <v>0.17251985387315938</v>
      </c>
      <c r="H118" s="92">
        <f>BY_Demands_Drivers!$G$76*$K38</f>
        <v>4.5646920841877756E-2</v>
      </c>
    </row>
    <row r="119" spans="3:8">
      <c r="C119" s="112" t="str">
        <f t="shared" si="4"/>
        <v>Demand</v>
      </c>
      <c r="D119">
        <f>$J$39</f>
        <v>2046</v>
      </c>
      <c r="E119" t="s">
        <v>3</v>
      </c>
      <c r="F119" t="str">
        <f t="shared" si="5"/>
        <v>INDRH</v>
      </c>
      <c r="G119" s="92">
        <f>BY_Demands_Drivers!$F$76*$K39</f>
        <v>0.17299631590862583</v>
      </c>
      <c r="H119" s="92">
        <f>BY_Demands_Drivers!$G$76*$K39</f>
        <v>4.5772987635518139E-2</v>
      </c>
    </row>
    <row r="120" spans="3:8">
      <c r="C120" s="112" t="str">
        <f t="shared" si="4"/>
        <v>Demand</v>
      </c>
      <c r="D120">
        <f>$J$40</f>
        <v>2047</v>
      </c>
      <c r="E120" t="s">
        <v>3</v>
      </c>
      <c r="F120" t="str">
        <f t="shared" si="5"/>
        <v>INDRH</v>
      </c>
      <c r="G120" s="92">
        <f>BY_Demands_Drivers!$F$76*$K40</f>
        <v>0.17347277794409224</v>
      </c>
      <c r="H120" s="92">
        <f>BY_Demands_Drivers!$G$76*$K40</f>
        <v>4.5899054429158523E-2</v>
      </c>
    </row>
    <row r="121" spans="3:8">
      <c r="C121" s="112" t="str">
        <f t="shared" si="4"/>
        <v>Demand</v>
      </c>
      <c r="D121">
        <f>$J$41</f>
        <v>2048</v>
      </c>
      <c r="E121" t="s">
        <v>3</v>
      </c>
      <c r="F121" t="str">
        <f t="shared" si="5"/>
        <v>INDRH</v>
      </c>
      <c r="G121" s="92">
        <f>BY_Demands_Drivers!$F$76*$K41</f>
        <v>0.17394923997955863</v>
      </c>
      <c r="H121" s="92">
        <f>BY_Demands_Drivers!$G$76*$K41</f>
        <v>4.6025121222798886E-2</v>
      </c>
    </row>
    <row r="122" spans="3:8">
      <c r="C122" s="112" t="str">
        <f t="shared" si="4"/>
        <v>Demand</v>
      </c>
      <c r="D122">
        <f>$J$42</f>
        <v>2049</v>
      </c>
      <c r="E122" t="s">
        <v>3</v>
      </c>
      <c r="F122" t="str">
        <f t="shared" si="5"/>
        <v>INDRH</v>
      </c>
      <c r="G122" s="92">
        <f>BY_Demands_Drivers!$F$76*$K42</f>
        <v>0.17442570201502511</v>
      </c>
      <c r="H122" s="92">
        <f>BY_Demands_Drivers!$G$76*$K42</f>
        <v>4.6151188016439276E-2</v>
      </c>
    </row>
    <row r="123" spans="3:8">
      <c r="C123" s="112" t="str">
        <f t="shared" si="4"/>
        <v>Demand</v>
      </c>
      <c r="D123" s="16">
        <f>$J$43</f>
        <v>2050</v>
      </c>
      <c r="E123" s="16" t="s">
        <v>3</v>
      </c>
      <c r="F123" s="16" t="str">
        <f t="shared" si="5"/>
        <v>INDRH</v>
      </c>
      <c r="G123" s="92">
        <f>BY_Demands_Drivers!$F$76*$K43</f>
        <v>0.17490216405049155</v>
      </c>
      <c r="H123" s="92">
        <f>BY_Demands_Drivers!$G$76*$K43</f>
        <v>4.627725481007966E-2</v>
      </c>
    </row>
    <row r="124" spans="3:8">
      <c r="C124" s="112" t="str">
        <f t="shared" si="4"/>
        <v>\I:</v>
      </c>
      <c r="D124">
        <f>$J$4</f>
        <v>2011</v>
      </c>
      <c r="E124" t="s">
        <v>3</v>
      </c>
      <c r="F124" t="str">
        <f>BY_Demands_Drivers!$H$77</f>
        <v>INDLA</v>
      </c>
      <c r="G124" s="92">
        <f>BY_Demands_Drivers!$F$77*$K4</f>
        <v>0</v>
      </c>
      <c r="H124" s="92">
        <f>BY_Demands_Drivers!$G$77*$K4</f>
        <v>0</v>
      </c>
    </row>
    <row r="125" spans="3:8">
      <c r="C125" s="112" t="str">
        <f t="shared" si="4"/>
        <v>\I:</v>
      </c>
      <c r="D125">
        <f>$J$5</f>
        <v>2012</v>
      </c>
      <c r="E125" t="s">
        <v>3</v>
      </c>
      <c r="F125" t="str">
        <f>$F$124</f>
        <v>INDLA</v>
      </c>
      <c r="G125" s="92">
        <f>BY_Demands_Drivers!$F$77*$K5</f>
        <v>0</v>
      </c>
      <c r="H125" s="92">
        <f>BY_Demands_Drivers!$G$77*$K5</f>
        <v>0</v>
      </c>
    </row>
    <row r="126" spans="3:8">
      <c r="C126" s="112" t="str">
        <f t="shared" si="4"/>
        <v>\I:</v>
      </c>
      <c r="D126">
        <f>$J$6</f>
        <v>2013</v>
      </c>
      <c r="E126" t="s">
        <v>3</v>
      </c>
      <c r="F126" t="str">
        <f t="shared" ref="F126:F163" si="6">$F$124</f>
        <v>INDLA</v>
      </c>
      <c r="G126" s="92">
        <f>BY_Demands_Drivers!$F$77*$K6</f>
        <v>0</v>
      </c>
      <c r="H126" s="92">
        <f>BY_Demands_Drivers!$G$77*$K6</f>
        <v>0</v>
      </c>
    </row>
    <row r="127" spans="3:8">
      <c r="C127" s="112" t="str">
        <f t="shared" si="4"/>
        <v>\I:</v>
      </c>
      <c r="D127">
        <f>$J$7</f>
        <v>2014</v>
      </c>
      <c r="E127" t="s">
        <v>3</v>
      </c>
      <c r="F127" t="str">
        <f t="shared" si="6"/>
        <v>INDLA</v>
      </c>
      <c r="G127" s="92">
        <f>BY_Demands_Drivers!$F$77*$K7</f>
        <v>0</v>
      </c>
      <c r="H127" s="92">
        <f>BY_Demands_Drivers!$G$77*$K7</f>
        <v>0</v>
      </c>
    </row>
    <row r="128" spans="3:8">
      <c r="C128" s="112" t="str">
        <f t="shared" si="4"/>
        <v>Demand</v>
      </c>
      <c r="D128">
        <f>$J$8</f>
        <v>2015</v>
      </c>
      <c r="E128" t="s">
        <v>3</v>
      </c>
      <c r="F128" t="str">
        <f t="shared" si="6"/>
        <v>INDLA</v>
      </c>
      <c r="G128" s="92">
        <f>BY_Demands_Drivers!$F$77*$K8</f>
        <v>0.77958722422305027</v>
      </c>
      <c r="H128" s="92">
        <f>BY_Demands_Drivers!$G$77*$K8</f>
        <v>0.20627049881234072</v>
      </c>
    </row>
    <row r="129" spans="3:8">
      <c r="C129" s="112" t="str">
        <f t="shared" si="4"/>
        <v>Demand</v>
      </c>
      <c r="D129">
        <f>$J$9</f>
        <v>2016</v>
      </c>
      <c r="E129" t="s">
        <v>3</v>
      </c>
      <c r="F129" t="str">
        <f t="shared" si="6"/>
        <v>INDLA</v>
      </c>
      <c r="G129" s="92">
        <f>BY_Demands_Drivers!$F$77*$K9</f>
        <v>0.79655779970321128</v>
      </c>
      <c r="H129" s="92">
        <f>BY_Demands_Drivers!$G$77*$K9</f>
        <v>0.21076073282421023</v>
      </c>
    </row>
    <row r="130" spans="3:8">
      <c r="C130" s="112" t="str">
        <f t="shared" si="4"/>
        <v>Demand</v>
      </c>
      <c r="D130">
        <f>$J$10</f>
        <v>2017</v>
      </c>
      <c r="E130" t="s">
        <v>3</v>
      </c>
      <c r="F130" t="str">
        <f t="shared" si="6"/>
        <v>INDLA</v>
      </c>
      <c r="G130" s="92">
        <f>BY_Demands_Drivers!$F$77*$K10</f>
        <v>0.81352837518337229</v>
      </c>
      <c r="H130" s="92">
        <f>BY_Demands_Drivers!$G$77*$K10</f>
        <v>0.21525096683607975</v>
      </c>
    </row>
    <row r="131" spans="3:8">
      <c r="C131" s="112" t="str">
        <f t="shared" si="4"/>
        <v>Demand</v>
      </c>
      <c r="D131">
        <f>$J$11</f>
        <v>2018</v>
      </c>
      <c r="E131" t="s">
        <v>3</v>
      </c>
      <c r="F131" t="str">
        <f t="shared" si="6"/>
        <v>INDLA</v>
      </c>
      <c r="G131" s="92">
        <f>BY_Demands_Drivers!$F$77*$K11</f>
        <v>0.77708235554581961</v>
      </c>
      <c r="H131" s="92">
        <f>BY_Demands_Drivers!$G$77*$K11</f>
        <v>0.20560773716687286</v>
      </c>
    </row>
    <row r="132" spans="3:8">
      <c r="C132" s="112" t="str">
        <f t="shared" ref="C132:C195" si="7">IF(SUM(G132:H132)&gt;0,"Demand","\I:")</f>
        <v>Demand</v>
      </c>
      <c r="D132">
        <f>$J$12</f>
        <v>2019</v>
      </c>
      <c r="E132" t="s">
        <v>3</v>
      </c>
      <c r="F132" t="str">
        <f t="shared" si="6"/>
        <v>INDLA</v>
      </c>
      <c r="G132" s="92">
        <f>BY_Demands_Drivers!$F$77*$K12</f>
        <v>0.72033652678065985</v>
      </c>
      <c r="H132" s="92">
        <f>BY_Demands_Drivers!$G$77*$K12</f>
        <v>0.19059339362555258</v>
      </c>
    </row>
    <row r="133" spans="3:8">
      <c r="C133" s="112" t="str">
        <f t="shared" si="7"/>
        <v>Demand</v>
      </c>
      <c r="D133">
        <f>$J$13</f>
        <v>2020</v>
      </c>
      <c r="E133" t="s">
        <v>3</v>
      </c>
      <c r="F133" t="str">
        <f t="shared" si="6"/>
        <v>INDLA</v>
      </c>
      <c r="G133" s="92">
        <f>BY_Demands_Drivers!$F$77*$K13</f>
        <v>0.71993292639484019</v>
      </c>
      <c r="H133" s="92">
        <f>BY_Demands_Drivers!$G$77*$K13</f>
        <v>0.19048660525047775</v>
      </c>
    </row>
    <row r="134" spans="3:8">
      <c r="C134" s="112" t="str">
        <f t="shared" si="7"/>
        <v>Demand</v>
      </c>
      <c r="D134">
        <f>$J$14</f>
        <v>2021</v>
      </c>
      <c r="E134" t="s">
        <v>3</v>
      </c>
      <c r="F134" t="str">
        <f t="shared" si="6"/>
        <v>INDLA</v>
      </c>
      <c r="G134" s="92">
        <f>BY_Demands_Drivers!$F$77*$K14</f>
        <v>0.72211213613031744</v>
      </c>
      <c r="H134" s="92">
        <f>BY_Demands_Drivers!$G$77*$K14</f>
        <v>0.1910632009990825</v>
      </c>
    </row>
    <row r="135" spans="3:8">
      <c r="C135" s="112" t="str">
        <f t="shared" si="7"/>
        <v>Demand</v>
      </c>
      <c r="D135">
        <f>$J$15</f>
        <v>2022</v>
      </c>
      <c r="E135" t="s">
        <v>3</v>
      </c>
      <c r="F135" t="str">
        <f t="shared" si="6"/>
        <v>INDLA</v>
      </c>
      <c r="G135" s="92">
        <f>BY_Demands_Drivers!$F$77*$K15</f>
        <v>0.7242913458657948</v>
      </c>
      <c r="H135" s="92">
        <f>BY_Demands_Drivers!$G$77*$K15</f>
        <v>0.1916397967476873</v>
      </c>
    </row>
    <row r="136" spans="3:8">
      <c r="C136" s="112" t="str">
        <f t="shared" si="7"/>
        <v>Demand</v>
      </c>
      <c r="D136">
        <f>$J$16</f>
        <v>2023</v>
      </c>
      <c r="E136" t="s">
        <v>3</v>
      </c>
      <c r="F136" t="str">
        <f t="shared" si="6"/>
        <v>INDLA</v>
      </c>
      <c r="G136" s="92">
        <f>BY_Demands_Drivers!$F$77*$K16</f>
        <v>0.72647055560127216</v>
      </c>
      <c r="H136" s="92">
        <f>BY_Demands_Drivers!$G$77*$K16</f>
        <v>0.19221639249629208</v>
      </c>
    </row>
    <row r="137" spans="3:8">
      <c r="C137" s="112" t="str">
        <f t="shared" si="7"/>
        <v>Demand</v>
      </c>
      <c r="D137">
        <f>$J$17</f>
        <v>2024</v>
      </c>
      <c r="E137" t="s">
        <v>3</v>
      </c>
      <c r="F137" t="str">
        <f t="shared" si="6"/>
        <v>INDLA</v>
      </c>
      <c r="G137" s="92">
        <f>BY_Demands_Drivers!$F$77*$K17</f>
        <v>0.72864976533674941</v>
      </c>
      <c r="H137" s="92">
        <f>BY_Demands_Drivers!$G$77*$K17</f>
        <v>0.19279298824489688</v>
      </c>
    </row>
    <row r="138" spans="3:8">
      <c r="C138" s="112" t="str">
        <f t="shared" si="7"/>
        <v>Demand</v>
      </c>
      <c r="D138">
        <f>$J$18</f>
        <v>2025</v>
      </c>
      <c r="E138" t="s">
        <v>3</v>
      </c>
      <c r="F138" t="str">
        <f t="shared" si="6"/>
        <v>INDLA</v>
      </c>
      <c r="G138" s="92">
        <f>BY_Demands_Drivers!$F$77*$K18</f>
        <v>0.73082897507222688</v>
      </c>
      <c r="H138" s="92">
        <f>BY_Demands_Drivers!$G$77*$K18</f>
        <v>0.19336958399350168</v>
      </c>
    </row>
    <row r="139" spans="3:8">
      <c r="C139" s="112" t="str">
        <f t="shared" si="7"/>
        <v>Demand</v>
      </c>
      <c r="D139">
        <f>$J$19</f>
        <v>2026</v>
      </c>
      <c r="E139" t="s">
        <v>3</v>
      </c>
      <c r="F139" t="str">
        <f t="shared" si="6"/>
        <v>INDLA</v>
      </c>
      <c r="G139" s="92">
        <f>BY_Demands_Drivers!$F$77*$K19</f>
        <v>0.7321519475398337</v>
      </c>
      <c r="H139" s="92">
        <f>BY_Demands_Drivers!$G$77*$K19</f>
        <v>0.19371962845591606</v>
      </c>
    </row>
    <row r="140" spans="3:8">
      <c r="C140" s="112" t="str">
        <f t="shared" si="7"/>
        <v>Demand</v>
      </c>
      <c r="D140">
        <f>$J$20</f>
        <v>2027</v>
      </c>
      <c r="E140" t="s">
        <v>3</v>
      </c>
      <c r="F140" t="str">
        <f t="shared" si="6"/>
        <v>INDLA</v>
      </c>
      <c r="G140" s="92">
        <f>BY_Demands_Drivers!$F$77*$K20</f>
        <v>0.73347492000744041</v>
      </c>
      <c r="H140" s="92">
        <f>BY_Demands_Drivers!$G$77*$K20</f>
        <v>0.19406967291833035</v>
      </c>
    </row>
    <row r="141" spans="3:8">
      <c r="C141" s="112" t="str">
        <f t="shared" si="7"/>
        <v>Demand</v>
      </c>
      <c r="D141">
        <f>$J$21</f>
        <v>2028</v>
      </c>
      <c r="E141" t="s">
        <v>3</v>
      </c>
      <c r="F141" t="str">
        <f t="shared" si="6"/>
        <v>INDLA</v>
      </c>
      <c r="G141" s="92">
        <f>BY_Demands_Drivers!$F$77*$K21</f>
        <v>0.73479789247504723</v>
      </c>
      <c r="H141" s="92">
        <f>BY_Demands_Drivers!$G$77*$K21</f>
        <v>0.19441971738074471</v>
      </c>
    </row>
    <row r="142" spans="3:8">
      <c r="C142" s="112" t="str">
        <f t="shared" si="7"/>
        <v>Demand</v>
      </c>
      <c r="D142">
        <f>$J$22</f>
        <v>2029</v>
      </c>
      <c r="E142" t="s">
        <v>3</v>
      </c>
      <c r="F142" t="str">
        <f t="shared" si="6"/>
        <v>INDLA</v>
      </c>
      <c r="G142" s="92">
        <f>BY_Demands_Drivers!$F$77*$K22</f>
        <v>0.73612086494265416</v>
      </c>
      <c r="H142" s="92">
        <f>BY_Demands_Drivers!$G$77*$K22</f>
        <v>0.19476976184315908</v>
      </c>
    </row>
    <row r="143" spans="3:8">
      <c r="C143" s="112" t="str">
        <f t="shared" si="7"/>
        <v>Demand</v>
      </c>
      <c r="D143">
        <f>$J$23</f>
        <v>2030</v>
      </c>
      <c r="E143" t="s">
        <v>3</v>
      </c>
      <c r="F143" t="str">
        <f t="shared" si="6"/>
        <v>INDLA</v>
      </c>
      <c r="G143" s="92">
        <f>BY_Demands_Drivers!$F$77*$K23</f>
        <v>0.73744383741026054</v>
      </c>
      <c r="H143" s="92">
        <f>BY_Demands_Drivers!$G$77*$K23</f>
        <v>0.19511980630557332</v>
      </c>
    </row>
    <row r="144" spans="3:8">
      <c r="C144" s="112" t="str">
        <f t="shared" si="7"/>
        <v>Demand</v>
      </c>
      <c r="D144">
        <f>$J$24</f>
        <v>2031</v>
      </c>
      <c r="E144" t="s">
        <v>3</v>
      </c>
      <c r="F144" t="str">
        <f t="shared" si="6"/>
        <v>INDLA</v>
      </c>
      <c r="G144" s="92">
        <f>BY_Demands_Drivers!$F$77*$K24</f>
        <v>0.7399511197304518</v>
      </c>
      <c r="H144" s="92">
        <f>BY_Demands_Drivers!$G$77*$K24</f>
        <v>0.19578320657533099</v>
      </c>
    </row>
    <row r="145" spans="3:8">
      <c r="C145" s="112" t="str">
        <f t="shared" si="7"/>
        <v>Demand</v>
      </c>
      <c r="D145">
        <f>$J$25</f>
        <v>2032</v>
      </c>
      <c r="E145" t="s">
        <v>3</v>
      </c>
      <c r="F145" t="str">
        <f t="shared" si="6"/>
        <v>INDLA</v>
      </c>
      <c r="G145" s="92">
        <f>BY_Demands_Drivers!$F$77*$K25</f>
        <v>0.74245840205064295</v>
      </c>
      <c r="H145" s="92">
        <f>BY_Demands_Drivers!$G$77*$K25</f>
        <v>0.19644660684508866</v>
      </c>
    </row>
    <row r="146" spans="3:8">
      <c r="C146" s="112" t="str">
        <f t="shared" si="7"/>
        <v>Demand</v>
      </c>
      <c r="D146">
        <f>$J$26</f>
        <v>2033</v>
      </c>
      <c r="E146" t="s">
        <v>3</v>
      </c>
      <c r="F146" t="str">
        <f t="shared" si="6"/>
        <v>INDLA</v>
      </c>
      <c r="G146" s="92">
        <f>BY_Demands_Drivers!$F$77*$K26</f>
        <v>0.7449656843708341</v>
      </c>
      <c r="H146" s="92">
        <f>BY_Demands_Drivers!$G$77*$K26</f>
        <v>0.1971100071148463</v>
      </c>
    </row>
    <row r="147" spans="3:8">
      <c r="C147" s="112" t="str">
        <f t="shared" si="7"/>
        <v>Demand</v>
      </c>
      <c r="D147">
        <f>$J$27</f>
        <v>2034</v>
      </c>
      <c r="E147" t="s">
        <v>3</v>
      </c>
      <c r="F147" t="str">
        <f t="shared" si="6"/>
        <v>INDLA</v>
      </c>
      <c r="G147" s="92">
        <f>BY_Demands_Drivers!$F$77*$K27</f>
        <v>0.74747296669102536</v>
      </c>
      <c r="H147" s="92">
        <f>BY_Demands_Drivers!$G$77*$K27</f>
        <v>0.19777340738460397</v>
      </c>
    </row>
    <row r="148" spans="3:8">
      <c r="C148" s="112" t="str">
        <f t="shared" si="7"/>
        <v>Demand</v>
      </c>
      <c r="D148">
        <f>$J$28</f>
        <v>2035</v>
      </c>
      <c r="E148" t="s">
        <v>3</v>
      </c>
      <c r="F148" t="str">
        <f t="shared" si="6"/>
        <v>INDLA</v>
      </c>
      <c r="G148" s="92">
        <f>BY_Demands_Drivers!$F$77*$K28</f>
        <v>0.74998024901121685</v>
      </c>
      <c r="H148" s="92">
        <f>BY_Demands_Drivers!$G$77*$K28</f>
        <v>0.19843680765436175</v>
      </c>
    </row>
    <row r="149" spans="3:8">
      <c r="C149" s="112" t="str">
        <f t="shared" si="7"/>
        <v>Demand</v>
      </c>
      <c r="D149">
        <f>$J$29</f>
        <v>2036</v>
      </c>
      <c r="E149" t="s">
        <v>3</v>
      </c>
      <c r="F149" t="str">
        <f t="shared" si="6"/>
        <v>INDLA</v>
      </c>
      <c r="G149" s="92">
        <f>BY_Demands_Drivers!$F$77*$K29</f>
        <v>0.75236215700468212</v>
      </c>
      <c r="H149" s="92">
        <f>BY_Demands_Drivers!$G$77*$K29</f>
        <v>0.19906703520898442</v>
      </c>
    </row>
    <row r="150" spans="3:8">
      <c r="C150" s="112" t="str">
        <f t="shared" si="7"/>
        <v>Demand</v>
      </c>
      <c r="D150">
        <f>$J$30</f>
        <v>2037</v>
      </c>
      <c r="E150" t="s">
        <v>3</v>
      </c>
      <c r="F150" t="str">
        <f t="shared" si="6"/>
        <v>INDLA</v>
      </c>
      <c r="G150" s="92">
        <f>BY_Demands_Drivers!$F$77*$K30</f>
        <v>0.7547440649981475</v>
      </c>
      <c r="H150" s="92">
        <f>BY_Demands_Drivers!$G$77*$K30</f>
        <v>0.19969726276360714</v>
      </c>
    </row>
    <row r="151" spans="3:8">
      <c r="C151" s="112" t="str">
        <f t="shared" si="7"/>
        <v>Demand</v>
      </c>
      <c r="D151">
        <f>$J$31</f>
        <v>2038</v>
      </c>
      <c r="E151" t="s">
        <v>3</v>
      </c>
      <c r="F151" t="str">
        <f t="shared" si="6"/>
        <v>INDLA</v>
      </c>
      <c r="G151" s="92">
        <f>BY_Demands_Drivers!$F$77*$K31</f>
        <v>0.75712597299161299</v>
      </c>
      <c r="H151" s="92">
        <f>BY_Demands_Drivers!$G$77*$K31</f>
        <v>0.20032749031822988</v>
      </c>
    </row>
    <row r="152" spans="3:8">
      <c r="C152" s="112" t="str">
        <f t="shared" si="7"/>
        <v>Demand</v>
      </c>
      <c r="D152">
        <f>$J$32</f>
        <v>2039</v>
      </c>
      <c r="E152" t="s">
        <v>3</v>
      </c>
      <c r="F152" t="str">
        <f t="shared" si="6"/>
        <v>INDLA</v>
      </c>
      <c r="G152" s="92">
        <f>BY_Demands_Drivers!$F$77*$K32</f>
        <v>0.75950788098507827</v>
      </c>
      <c r="H152" s="92">
        <f>BY_Demands_Drivers!$G$77*$K32</f>
        <v>0.20095771787285258</v>
      </c>
    </row>
    <row r="153" spans="3:8">
      <c r="C153" s="112" t="str">
        <f t="shared" si="7"/>
        <v>Demand</v>
      </c>
      <c r="D153">
        <f>$J$33</f>
        <v>2040</v>
      </c>
      <c r="E153" t="s">
        <v>3</v>
      </c>
      <c r="F153" t="str">
        <f t="shared" si="6"/>
        <v>INDLA</v>
      </c>
      <c r="G153" s="92">
        <f>BY_Demands_Drivers!$F$77*$K33</f>
        <v>0.76188978897854354</v>
      </c>
      <c r="H153" s="92">
        <f>BY_Demands_Drivers!$G$77*$K33</f>
        <v>0.20158794542747524</v>
      </c>
    </row>
    <row r="154" spans="3:8">
      <c r="C154" s="112" t="str">
        <f t="shared" si="7"/>
        <v>Demand</v>
      </c>
      <c r="D154">
        <f>$J$34</f>
        <v>2041</v>
      </c>
      <c r="E154" t="s">
        <v>3</v>
      </c>
      <c r="F154" t="str">
        <f t="shared" si="6"/>
        <v>INDLA</v>
      </c>
      <c r="G154" s="92">
        <f>BY_Demands_Drivers!$F$77*$K34</f>
        <v>0.76387182532705378</v>
      </c>
      <c r="H154" s="92">
        <f>BY_Demands_Drivers!$G$77*$K34</f>
        <v>0.20211237119224951</v>
      </c>
    </row>
    <row r="155" spans="3:8">
      <c r="C155" s="112" t="str">
        <f t="shared" si="7"/>
        <v>Demand</v>
      </c>
      <c r="D155">
        <f>$J$35</f>
        <v>2042</v>
      </c>
      <c r="E155" t="s">
        <v>3</v>
      </c>
      <c r="F155" t="str">
        <f t="shared" si="6"/>
        <v>INDLA</v>
      </c>
      <c r="G155" s="92">
        <f>BY_Demands_Drivers!$F$77*$K35</f>
        <v>0.76585386167556424</v>
      </c>
      <c r="H155" s="92">
        <f>BY_Demands_Drivers!$G$77*$K35</f>
        <v>0.2026367969570238</v>
      </c>
    </row>
    <row r="156" spans="3:8">
      <c r="C156" s="112" t="str">
        <f t="shared" si="7"/>
        <v>Demand</v>
      </c>
      <c r="D156">
        <f>$J$36</f>
        <v>2043</v>
      </c>
      <c r="E156" t="s">
        <v>3</v>
      </c>
      <c r="F156" t="str">
        <f t="shared" si="6"/>
        <v>INDLA</v>
      </c>
      <c r="G156" s="92">
        <f>BY_Demands_Drivers!$F$77*$K36</f>
        <v>0.76783589802407448</v>
      </c>
      <c r="H156" s="92">
        <f>BY_Demands_Drivers!$G$77*$K36</f>
        <v>0.20316122272179804</v>
      </c>
    </row>
    <row r="157" spans="3:8">
      <c r="C157" s="112" t="str">
        <f t="shared" si="7"/>
        <v>Demand</v>
      </c>
      <c r="D157">
        <f>$J$37</f>
        <v>2044</v>
      </c>
      <c r="E157" t="s">
        <v>3</v>
      </c>
      <c r="F157" t="str">
        <f t="shared" si="6"/>
        <v>INDLA</v>
      </c>
      <c r="G157" s="92">
        <f>BY_Demands_Drivers!$F$77*$K37</f>
        <v>0.76981793437258483</v>
      </c>
      <c r="H157" s="92">
        <f>BY_Demands_Drivers!$G$77*$K37</f>
        <v>0.20368564848657231</v>
      </c>
    </row>
    <row r="158" spans="3:8">
      <c r="C158" s="112" t="str">
        <f t="shared" si="7"/>
        <v>Demand</v>
      </c>
      <c r="D158">
        <f>$J$38</f>
        <v>2045</v>
      </c>
      <c r="E158" t="s">
        <v>3</v>
      </c>
      <c r="F158" t="str">
        <f t="shared" si="6"/>
        <v>INDLA</v>
      </c>
      <c r="G158" s="92">
        <f>BY_Demands_Drivers!$F$77*$K38</f>
        <v>0.77179997072109552</v>
      </c>
      <c r="H158" s="92">
        <f>BY_Demands_Drivers!$G$77*$K38</f>
        <v>0.20421007425134666</v>
      </c>
    </row>
    <row r="159" spans="3:8">
      <c r="C159" s="112" t="str">
        <f t="shared" si="7"/>
        <v>Demand</v>
      </c>
      <c r="D159">
        <f>$J$39</f>
        <v>2046</v>
      </c>
      <c r="E159" t="s">
        <v>3</v>
      </c>
      <c r="F159" t="str">
        <f t="shared" si="6"/>
        <v>INDLA</v>
      </c>
      <c r="G159" s="92">
        <f>BY_Demands_Drivers!$F$77*$K39</f>
        <v>0.77393151313066122</v>
      </c>
      <c r="H159" s="92">
        <f>BY_Demands_Drivers!$G$77*$K39</f>
        <v>0.20477405773183399</v>
      </c>
    </row>
    <row r="160" spans="3:8">
      <c r="C160" s="112" t="str">
        <f t="shared" si="7"/>
        <v>Demand</v>
      </c>
      <c r="D160">
        <f>$J$40</f>
        <v>2047</v>
      </c>
      <c r="E160" t="s">
        <v>3</v>
      </c>
      <c r="F160" t="str">
        <f t="shared" si="6"/>
        <v>INDLA</v>
      </c>
      <c r="G160" s="92">
        <f>BY_Demands_Drivers!$F$77*$K40</f>
        <v>0.77606305554022692</v>
      </c>
      <c r="H160" s="92">
        <f>BY_Demands_Drivers!$G$77*$K40</f>
        <v>0.20533804121232133</v>
      </c>
    </row>
    <row r="161" spans="3:8">
      <c r="C161" s="112" t="str">
        <f t="shared" si="7"/>
        <v>Demand</v>
      </c>
      <c r="D161">
        <f>$J$41</f>
        <v>2048</v>
      </c>
      <c r="E161" t="s">
        <v>3</v>
      </c>
      <c r="F161" t="str">
        <f t="shared" si="6"/>
        <v>INDLA</v>
      </c>
      <c r="G161" s="92">
        <f>BY_Demands_Drivers!$F$77*$K41</f>
        <v>0.77819459794979229</v>
      </c>
      <c r="H161" s="92">
        <f>BY_Demands_Drivers!$G$77*$K41</f>
        <v>0.20590202469280858</v>
      </c>
    </row>
    <row r="162" spans="3:8">
      <c r="C162" s="112" t="str">
        <f t="shared" si="7"/>
        <v>Demand</v>
      </c>
      <c r="D162">
        <f>$J$42</f>
        <v>2049</v>
      </c>
      <c r="E162" t="s">
        <v>3</v>
      </c>
      <c r="F162" t="str">
        <f t="shared" si="6"/>
        <v>INDLA</v>
      </c>
      <c r="G162" s="92">
        <f>BY_Demands_Drivers!$F$77*$K42</f>
        <v>0.7803261403593581</v>
      </c>
      <c r="H162" s="92">
        <f>BY_Demands_Drivers!$G$77*$K42</f>
        <v>0.20646600817329594</v>
      </c>
    </row>
    <row r="163" spans="3:8">
      <c r="C163" s="112" t="str">
        <f t="shared" si="7"/>
        <v>Demand</v>
      </c>
      <c r="D163" s="16">
        <f>$J$43</f>
        <v>2050</v>
      </c>
      <c r="E163" s="16" t="s">
        <v>3</v>
      </c>
      <c r="F163" s="16" t="str">
        <f t="shared" si="6"/>
        <v>INDLA</v>
      </c>
      <c r="G163" s="92">
        <f>BY_Demands_Drivers!$F$77*$K43</f>
        <v>0.7824576827689238</v>
      </c>
      <c r="H163" s="92">
        <f>BY_Demands_Drivers!$G$77*$K43</f>
        <v>0.20702999165378327</v>
      </c>
    </row>
    <row r="164" spans="3:8">
      <c r="C164" s="112" t="str">
        <f t="shared" si="7"/>
        <v>\I:</v>
      </c>
      <c r="D164">
        <f>$J$4</f>
        <v>2011</v>
      </c>
      <c r="E164" t="s">
        <v>3</v>
      </c>
      <c r="F164" t="str">
        <f>BY_Demands_Drivers!$H$78</f>
        <v>INDEM</v>
      </c>
      <c r="G164" s="92">
        <f>BY_Demands_Drivers!$F$78*$K4</f>
        <v>0</v>
      </c>
      <c r="H164" s="92">
        <f>BY_Demands_Drivers!$G$78*$K4</f>
        <v>0</v>
      </c>
    </row>
    <row r="165" spans="3:8">
      <c r="C165" s="112" t="str">
        <f t="shared" si="7"/>
        <v>\I:</v>
      </c>
      <c r="D165">
        <f>$J$5</f>
        <v>2012</v>
      </c>
      <c r="E165" t="s">
        <v>3</v>
      </c>
      <c r="F165" t="str">
        <f>$F$164</f>
        <v>INDEM</v>
      </c>
      <c r="G165" s="92">
        <f>BY_Demands_Drivers!$F$78*$K5</f>
        <v>0</v>
      </c>
      <c r="H165" s="92">
        <f>BY_Demands_Drivers!$G$78*$K5</f>
        <v>0</v>
      </c>
    </row>
    <row r="166" spans="3:8">
      <c r="C166" s="112" t="str">
        <f t="shared" si="7"/>
        <v>\I:</v>
      </c>
      <c r="D166">
        <f>$J$6</f>
        <v>2013</v>
      </c>
      <c r="E166" t="s">
        <v>3</v>
      </c>
      <c r="F166" t="str">
        <f t="shared" ref="F166:F203" si="8">$F$164</f>
        <v>INDEM</v>
      </c>
      <c r="G166" s="92">
        <f>BY_Demands_Drivers!$F$78*$K6</f>
        <v>0</v>
      </c>
      <c r="H166" s="92">
        <f>BY_Demands_Drivers!$G$78*$K6</f>
        <v>0</v>
      </c>
    </row>
    <row r="167" spans="3:8">
      <c r="C167" s="112" t="str">
        <f t="shared" si="7"/>
        <v>\I:</v>
      </c>
      <c r="D167">
        <f>$J$7</f>
        <v>2014</v>
      </c>
      <c r="E167" t="s">
        <v>3</v>
      </c>
      <c r="F167" t="str">
        <f t="shared" si="8"/>
        <v>INDEM</v>
      </c>
      <c r="G167" s="92">
        <f>BY_Demands_Drivers!$F$78*$K7</f>
        <v>0</v>
      </c>
      <c r="H167" s="92">
        <f>BY_Demands_Drivers!$G$78*$K7</f>
        <v>0</v>
      </c>
    </row>
    <row r="168" spans="3:8">
      <c r="C168" s="112" t="str">
        <f t="shared" si="7"/>
        <v>Demand</v>
      </c>
      <c r="D168">
        <f>$J$8</f>
        <v>2015</v>
      </c>
      <c r="E168" t="s">
        <v>3</v>
      </c>
      <c r="F168" t="str">
        <f t="shared" si="8"/>
        <v>INDEM</v>
      </c>
      <c r="G168" s="92">
        <f>BY_Demands_Drivers!$F$78*$K8</f>
        <v>2.6597672862947368</v>
      </c>
      <c r="H168" s="92">
        <f>BY_Demands_Drivers!$G$78*$K8</f>
        <v>0.70374617210477919</v>
      </c>
    </row>
    <row r="169" spans="3:8">
      <c r="C169" s="112" t="str">
        <f t="shared" si="7"/>
        <v>Demand</v>
      </c>
      <c r="D169">
        <f>$J$9</f>
        <v>2016</v>
      </c>
      <c r="E169" t="s">
        <v>3</v>
      </c>
      <c r="F169" t="str">
        <f t="shared" si="8"/>
        <v>INDEM</v>
      </c>
      <c r="G169" s="92">
        <f>BY_Demands_Drivers!$F$78*$K9</f>
        <v>2.7176668773721979</v>
      </c>
      <c r="H169" s="92">
        <f>BY_Demands_Drivers!$G$78*$K9</f>
        <v>0.71906578889875761</v>
      </c>
    </row>
    <row r="170" spans="3:8">
      <c r="C170" s="112" t="str">
        <f t="shared" si="7"/>
        <v>Demand</v>
      </c>
      <c r="D170">
        <f>$J$10</f>
        <v>2017</v>
      </c>
      <c r="E170" t="s">
        <v>3</v>
      </c>
      <c r="F170" t="str">
        <f t="shared" si="8"/>
        <v>INDEM</v>
      </c>
      <c r="G170" s="92">
        <f>BY_Demands_Drivers!$F$78*$K10</f>
        <v>2.7755664684496595</v>
      </c>
      <c r="H170" s="92">
        <f>BY_Demands_Drivers!$G$78*$K10</f>
        <v>0.73438540569273614</v>
      </c>
    </row>
    <row r="171" spans="3:8">
      <c r="C171" s="112" t="str">
        <f t="shared" si="7"/>
        <v>Demand</v>
      </c>
      <c r="D171">
        <f>$J$11</f>
        <v>2018</v>
      </c>
      <c r="E171" t="s">
        <v>3</v>
      </c>
      <c r="F171" t="str">
        <f t="shared" si="8"/>
        <v>INDEM</v>
      </c>
      <c r="G171" s="92">
        <f>BY_Demands_Drivers!$F$78*$K11</f>
        <v>2.6512212666100217</v>
      </c>
      <c r="H171" s="92">
        <f>BY_Demands_Drivers!$G$78*$K11</f>
        <v>0.70148498607138421</v>
      </c>
    </row>
    <row r="172" spans="3:8">
      <c r="C172" s="112" t="str">
        <f t="shared" si="7"/>
        <v>Demand</v>
      </c>
      <c r="D172">
        <f>$J$12</f>
        <v>2019</v>
      </c>
      <c r="E172" t="s">
        <v>3</v>
      </c>
      <c r="F172" t="str">
        <f t="shared" si="8"/>
        <v>INDEM</v>
      </c>
      <c r="G172" s="92">
        <f>BY_Demands_Drivers!$F$78*$K12</f>
        <v>2.4576179156396734</v>
      </c>
      <c r="H172" s="92">
        <f>BY_Demands_Drivers!$G$78*$K12</f>
        <v>0.65025959584491666</v>
      </c>
    </row>
    <row r="173" spans="3:8">
      <c r="C173" s="112" t="str">
        <f t="shared" si="7"/>
        <v>Demand</v>
      </c>
      <c r="D173">
        <f>$J$13</f>
        <v>2020</v>
      </c>
      <c r="E173" t="s">
        <v>3</v>
      </c>
      <c r="F173" t="str">
        <f t="shared" si="8"/>
        <v>INDEM</v>
      </c>
      <c r="G173" s="92">
        <f>BY_Demands_Drivers!$F$78*$K13</f>
        <v>2.4562409265490572</v>
      </c>
      <c r="H173" s="92">
        <f>BY_Demands_Drivers!$G$78*$K13</f>
        <v>0.64989525915781454</v>
      </c>
    </row>
    <row r="174" spans="3:8">
      <c r="C174" s="112" t="str">
        <f t="shared" si="7"/>
        <v>Demand</v>
      </c>
      <c r="D174">
        <f>$J$14</f>
        <v>2021</v>
      </c>
      <c r="E174" t="s">
        <v>3</v>
      </c>
      <c r="F174" t="str">
        <f t="shared" si="8"/>
        <v>INDEM</v>
      </c>
      <c r="G174" s="92">
        <f>BY_Demands_Drivers!$F$78*$K14</f>
        <v>2.4636758749221195</v>
      </c>
      <c r="H174" s="92">
        <f>BY_Demands_Drivers!$G$78*$K14</f>
        <v>0.65186246752386223</v>
      </c>
    </row>
    <row r="175" spans="3:8">
      <c r="C175" s="112" t="str">
        <f t="shared" si="7"/>
        <v>Demand</v>
      </c>
      <c r="D175">
        <f>$J$15</f>
        <v>2022</v>
      </c>
      <c r="E175" t="s">
        <v>3</v>
      </c>
      <c r="F175" t="str">
        <f t="shared" si="8"/>
        <v>INDEM</v>
      </c>
      <c r="G175" s="92">
        <f>BY_Demands_Drivers!$F$78*$K15</f>
        <v>2.4711108232951822</v>
      </c>
      <c r="H175" s="92">
        <f>BY_Demands_Drivers!$G$78*$K15</f>
        <v>0.65382967588991026</v>
      </c>
    </row>
    <row r="176" spans="3:8">
      <c r="C176" s="112" t="str">
        <f t="shared" si="7"/>
        <v>Demand</v>
      </c>
      <c r="D176">
        <f>$J$16</f>
        <v>2023</v>
      </c>
      <c r="E176" t="s">
        <v>3</v>
      </c>
      <c r="F176" t="str">
        <f t="shared" si="8"/>
        <v>INDEM</v>
      </c>
      <c r="G176" s="92">
        <f>BY_Demands_Drivers!$F$78*$K16</f>
        <v>2.4785457716682449</v>
      </c>
      <c r="H176" s="92">
        <f>BY_Demands_Drivers!$G$78*$K16</f>
        <v>0.65579688425595817</v>
      </c>
    </row>
    <row r="177" spans="3:8">
      <c r="C177" s="112" t="str">
        <f t="shared" si="7"/>
        <v>Demand</v>
      </c>
      <c r="D177">
        <f>$J$17</f>
        <v>2024</v>
      </c>
      <c r="E177" t="s">
        <v>3</v>
      </c>
      <c r="F177" t="str">
        <f t="shared" si="8"/>
        <v>INDEM</v>
      </c>
      <c r="G177" s="92">
        <f>BY_Demands_Drivers!$F$78*$K17</f>
        <v>2.4859807200413075</v>
      </c>
      <c r="H177" s="92">
        <f>BY_Demands_Drivers!$G$78*$K17</f>
        <v>0.65776409262200597</v>
      </c>
    </row>
    <row r="178" spans="3:8">
      <c r="C178" s="112" t="str">
        <f t="shared" si="7"/>
        <v>Demand</v>
      </c>
      <c r="D178">
        <f>$J$18</f>
        <v>2025</v>
      </c>
      <c r="E178" t="s">
        <v>3</v>
      </c>
      <c r="F178" t="str">
        <f t="shared" si="8"/>
        <v>INDEM</v>
      </c>
      <c r="G178" s="92">
        <f>BY_Demands_Drivers!$F$78*$K18</f>
        <v>2.4934156684143702</v>
      </c>
      <c r="H178" s="92">
        <f>BY_Demands_Drivers!$G$78*$K18</f>
        <v>0.65973130098805399</v>
      </c>
    </row>
    <row r="179" spans="3:8">
      <c r="C179" s="112" t="str">
        <f t="shared" si="7"/>
        <v>Demand</v>
      </c>
      <c r="D179">
        <f>$J$19</f>
        <v>2026</v>
      </c>
      <c r="E179" t="s">
        <v>3</v>
      </c>
      <c r="F179" t="str">
        <f t="shared" si="8"/>
        <v>INDEM</v>
      </c>
      <c r="G179" s="92">
        <f>BY_Demands_Drivers!$F$78*$K19</f>
        <v>2.4979293376750697</v>
      </c>
      <c r="H179" s="92">
        <f>BY_Demands_Drivers!$G$78*$K19</f>
        <v>0.66092556993057838</v>
      </c>
    </row>
    <row r="180" spans="3:8">
      <c r="C180" s="112" t="str">
        <f t="shared" si="7"/>
        <v>Demand</v>
      </c>
      <c r="D180">
        <f>$J$20</f>
        <v>2027</v>
      </c>
      <c r="E180" t="s">
        <v>3</v>
      </c>
      <c r="F180" t="str">
        <f t="shared" si="8"/>
        <v>INDEM</v>
      </c>
      <c r="G180" s="92">
        <f>BY_Demands_Drivers!$F$78*$K20</f>
        <v>2.5024430069357684</v>
      </c>
      <c r="H180" s="92">
        <f>BY_Demands_Drivers!$G$78*$K20</f>
        <v>0.66211983887310255</v>
      </c>
    </row>
    <row r="181" spans="3:8">
      <c r="C181" s="112" t="str">
        <f t="shared" si="7"/>
        <v>Demand</v>
      </c>
      <c r="D181">
        <f>$J$21</f>
        <v>2028</v>
      </c>
      <c r="E181" t="s">
        <v>3</v>
      </c>
      <c r="F181" t="str">
        <f t="shared" si="8"/>
        <v>INDEM</v>
      </c>
      <c r="G181" s="92">
        <f>BY_Demands_Drivers!$F$78*$K21</f>
        <v>2.506956676196467</v>
      </c>
      <c r="H181" s="92">
        <f>BY_Demands_Drivers!$G$78*$K21</f>
        <v>0.66331410781562683</v>
      </c>
    </row>
    <row r="182" spans="3:8">
      <c r="C182" s="112" t="str">
        <f t="shared" si="7"/>
        <v>Demand</v>
      </c>
      <c r="D182">
        <f>$J$22</f>
        <v>2029</v>
      </c>
      <c r="E182" t="s">
        <v>3</v>
      </c>
      <c r="F182" t="str">
        <f t="shared" si="8"/>
        <v>INDEM</v>
      </c>
      <c r="G182" s="92">
        <f>BY_Demands_Drivers!$F$78*$K22</f>
        <v>2.5114703454571665</v>
      </c>
      <c r="H182" s="92">
        <f>BY_Demands_Drivers!$G$78*$K22</f>
        <v>0.66450837675815122</v>
      </c>
    </row>
    <row r="183" spans="3:8">
      <c r="C183" s="112" t="str">
        <f t="shared" si="7"/>
        <v>Demand</v>
      </c>
      <c r="D183">
        <f>$J$23</f>
        <v>2030</v>
      </c>
      <c r="E183" t="s">
        <v>3</v>
      </c>
      <c r="F183" t="str">
        <f t="shared" si="8"/>
        <v>INDEM</v>
      </c>
      <c r="G183" s="92">
        <f>BY_Demands_Drivers!$F$78*$K23</f>
        <v>2.5159840147178643</v>
      </c>
      <c r="H183" s="92">
        <f>BY_Demands_Drivers!$G$78*$K23</f>
        <v>0.66570264570067517</v>
      </c>
    </row>
    <row r="184" spans="3:8">
      <c r="C184" s="112" t="str">
        <f t="shared" si="7"/>
        <v>Demand</v>
      </c>
      <c r="D184">
        <f>$J$24</f>
        <v>2031</v>
      </c>
      <c r="E184" t="s">
        <v>3</v>
      </c>
      <c r="F184" t="str">
        <f t="shared" si="8"/>
        <v>INDEM</v>
      </c>
      <c r="G184" s="92">
        <f>BY_Demands_Drivers!$F$78*$K24</f>
        <v>2.5245382691816873</v>
      </c>
      <c r="H184" s="92">
        <f>BY_Demands_Drivers!$G$78*$K24</f>
        <v>0.66796601056915283</v>
      </c>
    </row>
    <row r="185" spans="3:8">
      <c r="C185" s="112" t="str">
        <f t="shared" si="7"/>
        <v>Demand</v>
      </c>
      <c r="D185">
        <f>$J$25</f>
        <v>2032</v>
      </c>
      <c r="E185" t="s">
        <v>3</v>
      </c>
      <c r="F185" t="str">
        <f t="shared" si="8"/>
        <v>INDEM</v>
      </c>
      <c r="G185" s="92">
        <f>BY_Demands_Drivers!$F$78*$K25</f>
        <v>2.5330925236455109</v>
      </c>
      <c r="H185" s="92">
        <f>BY_Demands_Drivers!$G$78*$K25</f>
        <v>0.67022937543763061</v>
      </c>
    </row>
    <row r="186" spans="3:8">
      <c r="C186" s="112" t="str">
        <f t="shared" si="7"/>
        <v>Demand</v>
      </c>
      <c r="D186">
        <f>$J$26</f>
        <v>2033</v>
      </c>
      <c r="E186" t="s">
        <v>3</v>
      </c>
      <c r="F186" t="str">
        <f t="shared" si="8"/>
        <v>INDEM</v>
      </c>
      <c r="G186" s="92">
        <f>BY_Demands_Drivers!$F$78*$K26</f>
        <v>2.5416467781093344</v>
      </c>
      <c r="H186" s="92">
        <f>BY_Demands_Drivers!$G$78*$K26</f>
        <v>0.67249274030610839</v>
      </c>
    </row>
    <row r="187" spans="3:8">
      <c r="C187" s="112" t="str">
        <f t="shared" si="7"/>
        <v>Demand</v>
      </c>
      <c r="D187">
        <f>$J$27</f>
        <v>2034</v>
      </c>
      <c r="E187" t="s">
        <v>3</v>
      </c>
      <c r="F187" t="str">
        <f t="shared" si="8"/>
        <v>INDEM</v>
      </c>
      <c r="G187" s="92">
        <f>BY_Demands_Drivers!$F$78*$K27</f>
        <v>2.5502010325731574</v>
      </c>
      <c r="H187" s="92">
        <f>BY_Demands_Drivers!$G$78*$K27</f>
        <v>0.67475610517458606</v>
      </c>
    </row>
    <row r="188" spans="3:8">
      <c r="C188" s="112" t="str">
        <f t="shared" si="7"/>
        <v>Demand</v>
      </c>
      <c r="D188">
        <f>$J$28</f>
        <v>2035</v>
      </c>
      <c r="E188" t="s">
        <v>3</v>
      </c>
      <c r="F188" t="str">
        <f t="shared" si="8"/>
        <v>INDEM</v>
      </c>
      <c r="G188" s="92">
        <f>BY_Demands_Drivers!$F$78*$K28</f>
        <v>2.5587552870369823</v>
      </c>
      <c r="H188" s="92">
        <f>BY_Demands_Drivers!$G$78*$K28</f>
        <v>0.67701947004306418</v>
      </c>
    </row>
    <row r="189" spans="3:8">
      <c r="C189" s="112" t="str">
        <f t="shared" si="7"/>
        <v>Demand</v>
      </c>
      <c r="D189">
        <f>$J$29</f>
        <v>2036</v>
      </c>
      <c r="E189" t="s">
        <v>3</v>
      </c>
      <c r="F189" t="str">
        <f t="shared" si="8"/>
        <v>INDEM</v>
      </c>
      <c r="G189" s="92">
        <f>BY_Demands_Drivers!$F$78*$K29</f>
        <v>2.5668817939410644</v>
      </c>
      <c r="H189" s="92">
        <f>BY_Demands_Drivers!$G$78*$K29</f>
        <v>0.67916965745073699</v>
      </c>
    </row>
    <row r="190" spans="3:8">
      <c r="C190" s="112" t="str">
        <f t="shared" si="7"/>
        <v>Demand</v>
      </c>
      <c r="D190">
        <f>$J$30</f>
        <v>2037</v>
      </c>
      <c r="E190" t="s">
        <v>3</v>
      </c>
      <c r="F190" t="str">
        <f t="shared" si="8"/>
        <v>INDEM</v>
      </c>
      <c r="G190" s="92">
        <f>BY_Demands_Drivers!$F$78*$K30</f>
        <v>2.575008300845147</v>
      </c>
      <c r="H190" s="92">
        <f>BY_Demands_Drivers!$G$78*$K30</f>
        <v>0.6813198448584098</v>
      </c>
    </row>
    <row r="191" spans="3:8">
      <c r="C191" s="112" t="str">
        <f t="shared" si="7"/>
        <v>Demand</v>
      </c>
      <c r="D191">
        <f>$J$31</f>
        <v>2038</v>
      </c>
      <c r="E191" t="s">
        <v>3</v>
      </c>
      <c r="F191" t="str">
        <f t="shared" si="8"/>
        <v>INDEM</v>
      </c>
      <c r="G191" s="92">
        <f>BY_Demands_Drivers!$F$78*$K31</f>
        <v>2.5831348077492295</v>
      </c>
      <c r="H191" s="92">
        <f>BY_Demands_Drivers!$G$78*$K31</f>
        <v>0.68347003226608272</v>
      </c>
    </row>
    <row r="192" spans="3:8">
      <c r="C192" s="112" t="str">
        <f t="shared" si="7"/>
        <v>Demand</v>
      </c>
      <c r="D192">
        <f>$J$32</f>
        <v>2039</v>
      </c>
      <c r="E192" t="s">
        <v>3</v>
      </c>
      <c r="F192" t="str">
        <f t="shared" si="8"/>
        <v>INDEM</v>
      </c>
      <c r="G192" s="92">
        <f>BY_Demands_Drivers!$F$78*$K32</f>
        <v>2.5912613146533117</v>
      </c>
      <c r="H192" s="92">
        <f>BY_Demands_Drivers!$G$78*$K32</f>
        <v>0.68562021967375553</v>
      </c>
    </row>
    <row r="193" spans="3:8">
      <c r="C193" s="112" t="str">
        <f t="shared" si="7"/>
        <v>Demand</v>
      </c>
      <c r="D193">
        <f>$J$33</f>
        <v>2040</v>
      </c>
      <c r="E193" t="s">
        <v>3</v>
      </c>
      <c r="F193" t="str">
        <f t="shared" si="8"/>
        <v>INDEM</v>
      </c>
      <c r="G193" s="92">
        <f>BY_Demands_Drivers!$F$78*$K33</f>
        <v>2.5993878215573938</v>
      </c>
      <c r="H193" s="92">
        <f>BY_Demands_Drivers!$G$78*$K33</f>
        <v>0.68777040708142823</v>
      </c>
    </row>
    <row r="194" spans="3:8">
      <c r="C194" s="112" t="str">
        <f t="shared" si="7"/>
        <v>Demand</v>
      </c>
      <c r="D194">
        <f>$J$34</f>
        <v>2041</v>
      </c>
      <c r="E194" t="s">
        <v>3</v>
      </c>
      <c r="F194" t="str">
        <f t="shared" si="8"/>
        <v>INDEM</v>
      </c>
      <c r="G194" s="92">
        <f>BY_Demands_Drivers!$F$78*$K34</f>
        <v>2.6061500609530799</v>
      </c>
      <c r="H194" s="92">
        <f>BY_Demands_Drivers!$G$78*$K34</f>
        <v>0.68955962379752667</v>
      </c>
    </row>
    <row r="195" spans="3:8">
      <c r="C195" s="112" t="str">
        <f t="shared" si="7"/>
        <v>Demand</v>
      </c>
      <c r="D195">
        <f>$J$35</f>
        <v>2042</v>
      </c>
      <c r="E195" t="s">
        <v>3</v>
      </c>
      <c r="F195" t="str">
        <f t="shared" si="8"/>
        <v>INDEM</v>
      </c>
      <c r="G195" s="92">
        <f>BY_Demands_Drivers!$F$78*$K35</f>
        <v>2.6129123003487669</v>
      </c>
      <c r="H195" s="92">
        <f>BY_Demands_Drivers!$G$78*$K35</f>
        <v>0.69134884051362522</v>
      </c>
    </row>
    <row r="196" spans="3:8">
      <c r="C196" s="112" t="str">
        <f t="shared" ref="C196:C259" si="9">IF(SUM(G196:H196)&gt;0,"Demand","\I:")</f>
        <v>Demand</v>
      </c>
      <c r="D196">
        <f>$J$36</f>
        <v>2043</v>
      </c>
      <c r="E196" t="s">
        <v>3</v>
      </c>
      <c r="F196" t="str">
        <f t="shared" si="8"/>
        <v>INDEM</v>
      </c>
      <c r="G196" s="92">
        <f>BY_Demands_Drivers!$F$78*$K36</f>
        <v>2.619674539744453</v>
      </c>
      <c r="H196" s="92">
        <f>BY_Demands_Drivers!$G$78*$K36</f>
        <v>0.69313805722972366</v>
      </c>
    </row>
    <row r="197" spans="3:8">
      <c r="C197" s="112" t="str">
        <f t="shared" si="9"/>
        <v>Demand</v>
      </c>
      <c r="D197">
        <f>$J$37</f>
        <v>2044</v>
      </c>
      <c r="E197" t="s">
        <v>3</v>
      </c>
      <c r="F197" t="str">
        <f t="shared" si="8"/>
        <v>INDEM</v>
      </c>
      <c r="G197" s="92">
        <f>BY_Demands_Drivers!$F$78*$K37</f>
        <v>2.6264367791401391</v>
      </c>
      <c r="H197" s="92">
        <f>BY_Demands_Drivers!$G$78*$K37</f>
        <v>0.6949272739458221</v>
      </c>
    </row>
    <row r="198" spans="3:8">
      <c r="C198" s="112" t="str">
        <f t="shared" si="9"/>
        <v>Demand</v>
      </c>
      <c r="D198">
        <f>$J$38</f>
        <v>2045</v>
      </c>
      <c r="E198" t="s">
        <v>3</v>
      </c>
      <c r="F198" t="str">
        <f t="shared" si="8"/>
        <v>INDEM</v>
      </c>
      <c r="G198" s="92">
        <f>BY_Demands_Drivers!$F$78*$K38</f>
        <v>2.6331990185358269</v>
      </c>
      <c r="H198" s="92">
        <f>BY_Demands_Drivers!$G$78*$K38</f>
        <v>0.69671649066192087</v>
      </c>
    </row>
    <row r="199" spans="3:8">
      <c r="C199" s="112" t="str">
        <f t="shared" si="9"/>
        <v>Demand</v>
      </c>
      <c r="D199">
        <f>$J$39</f>
        <v>2046</v>
      </c>
      <c r="E199" t="s">
        <v>3</v>
      </c>
      <c r="F199" t="str">
        <f t="shared" si="8"/>
        <v>INDEM</v>
      </c>
      <c r="G199" s="92">
        <f>BY_Demands_Drivers!$F$78*$K39</f>
        <v>2.6404713372631674</v>
      </c>
      <c r="H199" s="92">
        <f>BY_Demands_Drivers!$G$78*$K39</f>
        <v>0.69864066895115051</v>
      </c>
    </row>
    <row r="200" spans="3:8">
      <c r="C200" s="112" t="str">
        <f t="shared" si="9"/>
        <v>Demand</v>
      </c>
      <c r="D200">
        <f>$J$40</f>
        <v>2047</v>
      </c>
      <c r="E200" t="s">
        <v>3</v>
      </c>
      <c r="F200" t="str">
        <f t="shared" si="8"/>
        <v>INDEM</v>
      </c>
      <c r="G200" s="92">
        <f>BY_Demands_Drivers!$F$78*$K40</f>
        <v>2.6477436559905074</v>
      </c>
      <c r="H200" s="92">
        <f>BY_Demands_Drivers!$G$78*$K40</f>
        <v>0.70056484724038026</v>
      </c>
    </row>
    <row r="201" spans="3:8">
      <c r="C201" s="112" t="str">
        <f t="shared" si="9"/>
        <v>Demand</v>
      </c>
      <c r="D201">
        <f>$J$41</f>
        <v>2048</v>
      </c>
      <c r="E201" t="s">
        <v>3</v>
      </c>
      <c r="F201" t="str">
        <f t="shared" si="8"/>
        <v>INDEM</v>
      </c>
      <c r="G201" s="92">
        <f>BY_Demands_Drivers!$F$78*$K41</f>
        <v>2.655015974717847</v>
      </c>
      <c r="H201" s="92">
        <f>BY_Demands_Drivers!$G$78*$K41</f>
        <v>0.70248902552960968</v>
      </c>
    </row>
    <row r="202" spans="3:8">
      <c r="C202" s="112" t="str">
        <f t="shared" si="9"/>
        <v>Demand</v>
      </c>
      <c r="D202">
        <f>$J$42</f>
        <v>2049</v>
      </c>
      <c r="E202" t="s">
        <v>3</v>
      </c>
      <c r="F202" t="str">
        <f t="shared" si="8"/>
        <v>INDEM</v>
      </c>
      <c r="G202" s="92">
        <f>BY_Demands_Drivers!$F$78*$K42</f>
        <v>2.6622882934451879</v>
      </c>
      <c r="H202" s="92">
        <f>BY_Demands_Drivers!$G$78*$K42</f>
        <v>0.70441320381883954</v>
      </c>
    </row>
    <row r="203" spans="3:8">
      <c r="C203" s="112" t="str">
        <f t="shared" si="9"/>
        <v>Demand</v>
      </c>
      <c r="D203" s="16">
        <f>$J$43</f>
        <v>2050</v>
      </c>
      <c r="E203" s="16" t="s">
        <v>3</v>
      </c>
      <c r="F203" s="16" t="str">
        <f t="shared" si="8"/>
        <v>INDEM</v>
      </c>
      <c r="G203" s="92">
        <f>BY_Demands_Drivers!$F$78*$K43</f>
        <v>2.6695606121725284</v>
      </c>
      <c r="H203" s="92">
        <f>BY_Demands_Drivers!$G$78*$K43</f>
        <v>0.70633738210806929</v>
      </c>
    </row>
    <row r="204" spans="3:8">
      <c r="C204" s="112" t="str">
        <f t="shared" si="9"/>
        <v>\I:</v>
      </c>
      <c r="D204">
        <f>$J$4</f>
        <v>2011</v>
      </c>
      <c r="E204" t="s">
        <v>3</v>
      </c>
      <c r="F204" t="str">
        <f>BY_Demands_Drivers!$H$79</f>
        <v>INDTF</v>
      </c>
      <c r="G204" s="92">
        <f>BY_Demands_Drivers!$F$79*$K4</f>
        <v>0</v>
      </c>
      <c r="H204" s="92">
        <f>BY_Demands_Drivers!$G$79*$K4</f>
        <v>0</v>
      </c>
    </row>
    <row r="205" spans="3:8">
      <c r="C205" s="112" t="str">
        <f t="shared" si="9"/>
        <v>\I:</v>
      </c>
      <c r="D205">
        <f>$J$5</f>
        <v>2012</v>
      </c>
      <c r="E205" t="s">
        <v>3</v>
      </c>
      <c r="F205" t="str">
        <f>$F$204</f>
        <v>INDTF</v>
      </c>
      <c r="G205" s="92">
        <f>BY_Demands_Drivers!$F$79*$K5</f>
        <v>0</v>
      </c>
      <c r="H205" s="92">
        <f>BY_Demands_Drivers!$G$79*$K5</f>
        <v>0</v>
      </c>
    </row>
    <row r="206" spans="3:8">
      <c r="C206" s="112" t="str">
        <f t="shared" si="9"/>
        <v>\I:</v>
      </c>
      <c r="D206">
        <f>$J$6</f>
        <v>2013</v>
      </c>
      <c r="E206" t="s">
        <v>3</v>
      </c>
      <c r="F206" t="str">
        <f t="shared" ref="F206:F243" si="10">$F$204</f>
        <v>INDTF</v>
      </c>
      <c r="G206" s="92">
        <f>BY_Demands_Drivers!$F$79*$K6</f>
        <v>0</v>
      </c>
      <c r="H206" s="92">
        <f>BY_Demands_Drivers!$G$79*$K6</f>
        <v>0</v>
      </c>
    </row>
    <row r="207" spans="3:8">
      <c r="C207" s="112" t="str">
        <f t="shared" si="9"/>
        <v>\I:</v>
      </c>
      <c r="D207">
        <f>$J$7</f>
        <v>2014</v>
      </c>
      <c r="E207" t="s">
        <v>3</v>
      </c>
      <c r="F207" t="str">
        <f t="shared" si="10"/>
        <v>INDTF</v>
      </c>
      <c r="G207" s="92">
        <f>BY_Demands_Drivers!$F$79*$K7</f>
        <v>0</v>
      </c>
      <c r="H207" s="92">
        <f>BY_Demands_Drivers!$G$79*$K7</f>
        <v>0</v>
      </c>
    </row>
    <row r="208" spans="3:8">
      <c r="C208" s="112" t="str">
        <f t="shared" si="9"/>
        <v>\I:</v>
      </c>
      <c r="D208">
        <f>$J$8</f>
        <v>2015</v>
      </c>
      <c r="E208" t="s">
        <v>3</v>
      </c>
      <c r="F208" t="str">
        <f t="shared" si="10"/>
        <v>INDTF</v>
      </c>
      <c r="G208" s="92">
        <f>BY_Demands_Drivers!$F$79*$K8</f>
        <v>0</v>
      </c>
      <c r="H208" s="92">
        <f>BY_Demands_Drivers!$G$79*$K8</f>
        <v>0</v>
      </c>
    </row>
    <row r="209" spans="3:8">
      <c r="C209" s="112" t="str">
        <f t="shared" si="9"/>
        <v>\I:</v>
      </c>
      <c r="D209">
        <f>$J$9</f>
        <v>2016</v>
      </c>
      <c r="E209" t="s">
        <v>3</v>
      </c>
      <c r="F209" t="str">
        <f t="shared" si="10"/>
        <v>INDTF</v>
      </c>
      <c r="G209" s="92">
        <f>BY_Demands_Drivers!$F$79*$K9</f>
        <v>0</v>
      </c>
      <c r="H209" s="92">
        <f>BY_Demands_Drivers!$G$79*$K9</f>
        <v>0</v>
      </c>
    </row>
    <row r="210" spans="3:8">
      <c r="C210" s="112" t="str">
        <f t="shared" si="9"/>
        <v>\I:</v>
      </c>
      <c r="D210">
        <f>$J$10</f>
        <v>2017</v>
      </c>
      <c r="E210" t="s">
        <v>3</v>
      </c>
      <c r="F210" t="str">
        <f t="shared" si="10"/>
        <v>INDTF</v>
      </c>
      <c r="G210" s="92">
        <f>BY_Demands_Drivers!$F$79*$K10</f>
        <v>0</v>
      </c>
      <c r="H210" s="92">
        <f>BY_Demands_Drivers!$G$79*$K10</f>
        <v>0</v>
      </c>
    </row>
    <row r="211" spans="3:8">
      <c r="C211" s="112" t="str">
        <f t="shared" si="9"/>
        <v>\I:</v>
      </c>
      <c r="D211">
        <f>$J$11</f>
        <v>2018</v>
      </c>
      <c r="E211" t="s">
        <v>3</v>
      </c>
      <c r="F211" t="str">
        <f t="shared" si="10"/>
        <v>INDTF</v>
      </c>
      <c r="G211" s="92">
        <f>BY_Demands_Drivers!$F$79*$K11</f>
        <v>0</v>
      </c>
      <c r="H211" s="92">
        <f>BY_Demands_Drivers!$G$79*$K11</f>
        <v>0</v>
      </c>
    </row>
    <row r="212" spans="3:8">
      <c r="C212" s="112" t="str">
        <f t="shared" si="9"/>
        <v>\I:</v>
      </c>
      <c r="D212">
        <f>$J$12</f>
        <v>2019</v>
      </c>
      <c r="E212" t="s">
        <v>3</v>
      </c>
      <c r="F212" t="str">
        <f t="shared" si="10"/>
        <v>INDTF</v>
      </c>
      <c r="G212" s="92">
        <f>BY_Demands_Drivers!$F$79*$K12</f>
        <v>0</v>
      </c>
      <c r="H212" s="92">
        <f>BY_Demands_Drivers!$G$79*$K12</f>
        <v>0</v>
      </c>
    </row>
    <row r="213" spans="3:8">
      <c r="C213" s="112" t="str">
        <f t="shared" si="9"/>
        <v>\I:</v>
      </c>
      <c r="D213">
        <f>$J$13</f>
        <v>2020</v>
      </c>
      <c r="E213" t="s">
        <v>3</v>
      </c>
      <c r="F213" t="str">
        <f t="shared" si="10"/>
        <v>INDTF</v>
      </c>
      <c r="G213" s="92">
        <f>BY_Demands_Drivers!$F$79*$K13</f>
        <v>0</v>
      </c>
      <c r="H213" s="92">
        <f>BY_Demands_Drivers!$G$79*$K13</f>
        <v>0</v>
      </c>
    </row>
    <row r="214" spans="3:8">
      <c r="C214" s="112" t="str">
        <f t="shared" si="9"/>
        <v>\I:</v>
      </c>
      <c r="D214">
        <f>$J$14</f>
        <v>2021</v>
      </c>
      <c r="E214" t="s">
        <v>3</v>
      </c>
      <c r="F214" t="str">
        <f t="shared" si="10"/>
        <v>INDTF</v>
      </c>
      <c r="G214" s="92">
        <f>BY_Demands_Drivers!$F$79*$K14</f>
        <v>0</v>
      </c>
      <c r="H214" s="92">
        <f>BY_Demands_Drivers!$G$79*$K14</f>
        <v>0</v>
      </c>
    </row>
    <row r="215" spans="3:8">
      <c r="C215" s="112" t="str">
        <f t="shared" si="9"/>
        <v>\I:</v>
      </c>
      <c r="D215">
        <f>$J$15</f>
        <v>2022</v>
      </c>
      <c r="E215" t="s">
        <v>3</v>
      </c>
      <c r="F215" t="str">
        <f t="shared" si="10"/>
        <v>INDTF</v>
      </c>
      <c r="G215" s="92">
        <f>BY_Demands_Drivers!$F$79*$K15</f>
        <v>0</v>
      </c>
      <c r="H215" s="92">
        <f>BY_Demands_Drivers!$G$79*$K15</f>
        <v>0</v>
      </c>
    </row>
    <row r="216" spans="3:8">
      <c r="C216" s="112" t="str">
        <f t="shared" si="9"/>
        <v>\I:</v>
      </c>
      <c r="D216">
        <f>$J$16</f>
        <v>2023</v>
      </c>
      <c r="E216" t="s">
        <v>3</v>
      </c>
      <c r="F216" t="str">
        <f t="shared" si="10"/>
        <v>INDTF</v>
      </c>
      <c r="G216" s="92">
        <f>BY_Demands_Drivers!$F$79*$K16</f>
        <v>0</v>
      </c>
      <c r="H216" s="92">
        <f>BY_Demands_Drivers!$G$79*$K16</f>
        <v>0</v>
      </c>
    </row>
    <row r="217" spans="3:8">
      <c r="C217" s="112" t="str">
        <f t="shared" si="9"/>
        <v>\I:</v>
      </c>
      <c r="D217">
        <f>$J$17</f>
        <v>2024</v>
      </c>
      <c r="E217" t="s">
        <v>3</v>
      </c>
      <c r="F217" t="str">
        <f t="shared" si="10"/>
        <v>INDTF</v>
      </c>
      <c r="G217" s="92">
        <f>BY_Demands_Drivers!$F$79*$K17</f>
        <v>0</v>
      </c>
      <c r="H217" s="92">
        <f>BY_Demands_Drivers!$G$79*$K17</f>
        <v>0</v>
      </c>
    </row>
    <row r="218" spans="3:8">
      <c r="C218" s="112" t="str">
        <f t="shared" si="9"/>
        <v>\I:</v>
      </c>
      <c r="D218">
        <f>$J$18</f>
        <v>2025</v>
      </c>
      <c r="E218" t="s">
        <v>3</v>
      </c>
      <c r="F218" t="str">
        <f t="shared" si="10"/>
        <v>INDTF</v>
      </c>
      <c r="G218" s="92">
        <f>BY_Demands_Drivers!$F$79*$K18</f>
        <v>0</v>
      </c>
      <c r="H218" s="92">
        <f>BY_Demands_Drivers!$G$79*$K18</f>
        <v>0</v>
      </c>
    </row>
    <row r="219" spans="3:8">
      <c r="C219" s="112" t="str">
        <f t="shared" si="9"/>
        <v>\I:</v>
      </c>
      <c r="D219">
        <f>$J$19</f>
        <v>2026</v>
      </c>
      <c r="E219" t="s">
        <v>3</v>
      </c>
      <c r="F219" t="str">
        <f t="shared" si="10"/>
        <v>INDTF</v>
      </c>
      <c r="G219" s="92">
        <f>BY_Demands_Drivers!$F$79*$K19</f>
        <v>0</v>
      </c>
      <c r="H219" s="92">
        <f>BY_Demands_Drivers!$G$79*$K19</f>
        <v>0</v>
      </c>
    </row>
    <row r="220" spans="3:8">
      <c r="C220" s="112" t="str">
        <f t="shared" si="9"/>
        <v>\I:</v>
      </c>
      <c r="D220">
        <f>$J$20</f>
        <v>2027</v>
      </c>
      <c r="E220" t="s">
        <v>3</v>
      </c>
      <c r="F220" t="str">
        <f t="shared" si="10"/>
        <v>INDTF</v>
      </c>
      <c r="G220" s="92">
        <f>BY_Demands_Drivers!$F$79*$K20</f>
        <v>0</v>
      </c>
      <c r="H220" s="92">
        <f>BY_Demands_Drivers!$G$79*$K20</f>
        <v>0</v>
      </c>
    </row>
    <row r="221" spans="3:8">
      <c r="C221" s="112" t="str">
        <f t="shared" si="9"/>
        <v>\I:</v>
      </c>
      <c r="D221">
        <f>$J$21</f>
        <v>2028</v>
      </c>
      <c r="E221" t="s">
        <v>3</v>
      </c>
      <c r="F221" t="str">
        <f t="shared" si="10"/>
        <v>INDTF</v>
      </c>
      <c r="G221" s="92">
        <f>BY_Demands_Drivers!$F$79*$K21</f>
        <v>0</v>
      </c>
      <c r="H221" s="92">
        <f>BY_Demands_Drivers!$G$79*$K21</f>
        <v>0</v>
      </c>
    </row>
    <row r="222" spans="3:8">
      <c r="C222" s="112" t="str">
        <f t="shared" si="9"/>
        <v>\I:</v>
      </c>
      <c r="D222">
        <f>$J$22</f>
        <v>2029</v>
      </c>
      <c r="E222" t="s">
        <v>3</v>
      </c>
      <c r="F222" t="str">
        <f t="shared" si="10"/>
        <v>INDTF</v>
      </c>
      <c r="G222" s="92">
        <f>BY_Demands_Drivers!$F$79*$K22</f>
        <v>0</v>
      </c>
      <c r="H222" s="92">
        <f>BY_Demands_Drivers!$G$79*$K22</f>
        <v>0</v>
      </c>
    </row>
    <row r="223" spans="3:8">
      <c r="C223" s="112" t="str">
        <f t="shared" si="9"/>
        <v>\I:</v>
      </c>
      <c r="D223">
        <f>$J$23</f>
        <v>2030</v>
      </c>
      <c r="E223" t="s">
        <v>3</v>
      </c>
      <c r="F223" t="str">
        <f t="shared" si="10"/>
        <v>INDTF</v>
      </c>
      <c r="G223" s="92">
        <f>BY_Demands_Drivers!$F$79*$K23</f>
        <v>0</v>
      </c>
      <c r="H223" s="92">
        <f>BY_Demands_Drivers!$G$79*$K23</f>
        <v>0</v>
      </c>
    </row>
    <row r="224" spans="3:8">
      <c r="C224" s="112" t="str">
        <f t="shared" si="9"/>
        <v>\I:</v>
      </c>
      <c r="D224">
        <f>$J$24</f>
        <v>2031</v>
      </c>
      <c r="E224" t="s">
        <v>3</v>
      </c>
      <c r="F224" t="str">
        <f t="shared" si="10"/>
        <v>INDTF</v>
      </c>
      <c r="G224" s="92">
        <f>BY_Demands_Drivers!$F$79*$K24</f>
        <v>0</v>
      </c>
      <c r="H224" s="92">
        <f>BY_Demands_Drivers!$G$79*$K24</f>
        <v>0</v>
      </c>
    </row>
    <row r="225" spans="3:8">
      <c r="C225" s="112" t="str">
        <f t="shared" si="9"/>
        <v>\I:</v>
      </c>
      <c r="D225">
        <f>$J$25</f>
        <v>2032</v>
      </c>
      <c r="E225" t="s">
        <v>3</v>
      </c>
      <c r="F225" t="str">
        <f t="shared" si="10"/>
        <v>INDTF</v>
      </c>
      <c r="G225" s="92">
        <f>BY_Demands_Drivers!$F$79*$K25</f>
        <v>0</v>
      </c>
      <c r="H225" s="92">
        <f>BY_Demands_Drivers!$G$79*$K25</f>
        <v>0</v>
      </c>
    </row>
    <row r="226" spans="3:8">
      <c r="C226" s="112" t="str">
        <f t="shared" si="9"/>
        <v>\I:</v>
      </c>
      <c r="D226">
        <f>$J$26</f>
        <v>2033</v>
      </c>
      <c r="E226" t="s">
        <v>3</v>
      </c>
      <c r="F226" t="str">
        <f t="shared" si="10"/>
        <v>INDTF</v>
      </c>
      <c r="G226" s="92">
        <f>BY_Demands_Drivers!$F$79*$K26</f>
        <v>0</v>
      </c>
      <c r="H226" s="92">
        <f>BY_Demands_Drivers!$G$79*$K26</f>
        <v>0</v>
      </c>
    </row>
    <row r="227" spans="3:8">
      <c r="C227" s="112" t="str">
        <f t="shared" si="9"/>
        <v>\I:</v>
      </c>
      <c r="D227">
        <f>$J$27</f>
        <v>2034</v>
      </c>
      <c r="E227" t="s">
        <v>3</v>
      </c>
      <c r="F227" t="str">
        <f t="shared" si="10"/>
        <v>INDTF</v>
      </c>
      <c r="G227" s="92">
        <f>BY_Demands_Drivers!$F$79*$K27</f>
        <v>0</v>
      </c>
      <c r="H227" s="92">
        <f>BY_Demands_Drivers!$G$79*$K27</f>
        <v>0</v>
      </c>
    </row>
    <row r="228" spans="3:8">
      <c r="C228" s="112" t="str">
        <f t="shared" si="9"/>
        <v>\I:</v>
      </c>
      <c r="D228">
        <f>$J$28</f>
        <v>2035</v>
      </c>
      <c r="E228" t="s">
        <v>3</v>
      </c>
      <c r="F228" t="str">
        <f t="shared" si="10"/>
        <v>INDTF</v>
      </c>
      <c r="G228" s="92">
        <f>BY_Demands_Drivers!$F$79*$K28</f>
        <v>0</v>
      </c>
      <c r="H228" s="92">
        <f>BY_Demands_Drivers!$G$79*$K28</f>
        <v>0</v>
      </c>
    </row>
    <row r="229" spans="3:8">
      <c r="C229" s="112" t="str">
        <f t="shared" si="9"/>
        <v>\I:</v>
      </c>
      <c r="D229">
        <f>$J$29</f>
        <v>2036</v>
      </c>
      <c r="E229" t="s">
        <v>3</v>
      </c>
      <c r="F229" t="str">
        <f t="shared" si="10"/>
        <v>INDTF</v>
      </c>
      <c r="G229" s="92">
        <f>BY_Demands_Drivers!$F$79*$K29</f>
        <v>0</v>
      </c>
      <c r="H229" s="92">
        <f>BY_Demands_Drivers!$G$79*$K29</f>
        <v>0</v>
      </c>
    </row>
    <row r="230" spans="3:8">
      <c r="C230" s="112" t="str">
        <f t="shared" si="9"/>
        <v>\I:</v>
      </c>
      <c r="D230">
        <f>$J$30</f>
        <v>2037</v>
      </c>
      <c r="E230" t="s">
        <v>3</v>
      </c>
      <c r="F230" t="str">
        <f t="shared" si="10"/>
        <v>INDTF</v>
      </c>
      <c r="G230" s="92">
        <f>BY_Demands_Drivers!$F$79*$K30</f>
        <v>0</v>
      </c>
      <c r="H230" s="92">
        <f>BY_Demands_Drivers!$G$79*$K30</f>
        <v>0</v>
      </c>
    </row>
    <row r="231" spans="3:8">
      <c r="C231" s="112" t="str">
        <f t="shared" si="9"/>
        <v>\I:</v>
      </c>
      <c r="D231">
        <f>$J$31</f>
        <v>2038</v>
      </c>
      <c r="E231" t="s">
        <v>3</v>
      </c>
      <c r="F231" t="str">
        <f t="shared" si="10"/>
        <v>INDTF</v>
      </c>
      <c r="G231" s="92">
        <f>BY_Demands_Drivers!$F$79*$K31</f>
        <v>0</v>
      </c>
      <c r="H231" s="92">
        <f>BY_Demands_Drivers!$G$79*$K31</f>
        <v>0</v>
      </c>
    </row>
    <row r="232" spans="3:8">
      <c r="C232" s="112" t="str">
        <f t="shared" si="9"/>
        <v>\I:</v>
      </c>
      <c r="D232">
        <f>$J$32</f>
        <v>2039</v>
      </c>
      <c r="E232" t="s">
        <v>3</v>
      </c>
      <c r="F232" t="str">
        <f t="shared" si="10"/>
        <v>INDTF</v>
      </c>
      <c r="G232" s="92">
        <f>BY_Demands_Drivers!$F$79*$K32</f>
        <v>0</v>
      </c>
      <c r="H232" s="92">
        <f>BY_Demands_Drivers!$G$79*$K32</f>
        <v>0</v>
      </c>
    </row>
    <row r="233" spans="3:8">
      <c r="C233" s="112" t="str">
        <f t="shared" si="9"/>
        <v>\I:</v>
      </c>
      <c r="D233">
        <f>$J$33</f>
        <v>2040</v>
      </c>
      <c r="E233" t="s">
        <v>3</v>
      </c>
      <c r="F233" t="str">
        <f t="shared" si="10"/>
        <v>INDTF</v>
      </c>
      <c r="G233" s="92">
        <f>BY_Demands_Drivers!$F$79*$K33</f>
        <v>0</v>
      </c>
      <c r="H233" s="92">
        <f>BY_Demands_Drivers!$G$79*$K33</f>
        <v>0</v>
      </c>
    </row>
    <row r="234" spans="3:8">
      <c r="C234" s="112" t="str">
        <f t="shared" si="9"/>
        <v>\I:</v>
      </c>
      <c r="D234">
        <f>$J$34</f>
        <v>2041</v>
      </c>
      <c r="E234" t="s">
        <v>3</v>
      </c>
      <c r="F234" t="str">
        <f t="shared" si="10"/>
        <v>INDTF</v>
      </c>
      <c r="G234" s="92">
        <f>BY_Demands_Drivers!$F$79*$K34</f>
        <v>0</v>
      </c>
      <c r="H234" s="92">
        <f>BY_Demands_Drivers!$G$79*$K34</f>
        <v>0</v>
      </c>
    </row>
    <row r="235" spans="3:8">
      <c r="C235" s="112" t="str">
        <f t="shared" si="9"/>
        <v>\I:</v>
      </c>
      <c r="D235">
        <f>$J$35</f>
        <v>2042</v>
      </c>
      <c r="E235" t="s">
        <v>3</v>
      </c>
      <c r="F235" t="str">
        <f t="shared" si="10"/>
        <v>INDTF</v>
      </c>
      <c r="G235" s="92">
        <f>BY_Demands_Drivers!$F$79*$K35</f>
        <v>0</v>
      </c>
      <c r="H235" s="92">
        <f>BY_Demands_Drivers!$G$79*$K35</f>
        <v>0</v>
      </c>
    </row>
    <row r="236" spans="3:8">
      <c r="C236" s="112" t="str">
        <f t="shared" si="9"/>
        <v>\I:</v>
      </c>
      <c r="D236">
        <f>$J$36</f>
        <v>2043</v>
      </c>
      <c r="E236" t="s">
        <v>3</v>
      </c>
      <c r="F236" t="str">
        <f t="shared" si="10"/>
        <v>INDTF</v>
      </c>
      <c r="G236" s="92">
        <f>BY_Demands_Drivers!$F$79*$K36</f>
        <v>0</v>
      </c>
      <c r="H236" s="92">
        <f>BY_Demands_Drivers!$G$79*$K36</f>
        <v>0</v>
      </c>
    </row>
    <row r="237" spans="3:8">
      <c r="C237" s="112" t="str">
        <f t="shared" si="9"/>
        <v>\I:</v>
      </c>
      <c r="D237">
        <f>$J$37</f>
        <v>2044</v>
      </c>
      <c r="E237" t="s">
        <v>3</v>
      </c>
      <c r="F237" t="str">
        <f t="shared" si="10"/>
        <v>INDTF</v>
      </c>
      <c r="G237" s="92">
        <f>BY_Demands_Drivers!$F$79*$K37</f>
        <v>0</v>
      </c>
      <c r="H237" s="92">
        <f>BY_Demands_Drivers!$G$79*$K37</f>
        <v>0</v>
      </c>
    </row>
    <row r="238" spans="3:8">
      <c r="C238" s="112" t="str">
        <f t="shared" si="9"/>
        <v>\I:</v>
      </c>
      <c r="D238">
        <f>$J$38</f>
        <v>2045</v>
      </c>
      <c r="E238" t="s">
        <v>3</v>
      </c>
      <c r="F238" t="str">
        <f t="shared" si="10"/>
        <v>INDTF</v>
      </c>
      <c r="G238" s="92">
        <f>BY_Demands_Drivers!$F$79*$K38</f>
        <v>0</v>
      </c>
      <c r="H238" s="92">
        <f>BY_Demands_Drivers!$G$79*$K38</f>
        <v>0</v>
      </c>
    </row>
    <row r="239" spans="3:8">
      <c r="C239" s="112" t="str">
        <f t="shared" si="9"/>
        <v>\I:</v>
      </c>
      <c r="D239">
        <f>$J$39</f>
        <v>2046</v>
      </c>
      <c r="E239" t="s">
        <v>3</v>
      </c>
      <c r="F239" t="str">
        <f t="shared" si="10"/>
        <v>INDTF</v>
      </c>
      <c r="G239" s="92">
        <f>BY_Demands_Drivers!$F$79*$K39</f>
        <v>0</v>
      </c>
      <c r="H239" s="92">
        <f>BY_Demands_Drivers!$G$79*$K39</f>
        <v>0</v>
      </c>
    </row>
    <row r="240" spans="3:8">
      <c r="C240" s="112" t="str">
        <f t="shared" si="9"/>
        <v>\I:</v>
      </c>
      <c r="D240">
        <f>$J$40</f>
        <v>2047</v>
      </c>
      <c r="E240" t="s">
        <v>3</v>
      </c>
      <c r="F240" t="str">
        <f t="shared" si="10"/>
        <v>INDTF</v>
      </c>
      <c r="G240" s="92">
        <f>BY_Demands_Drivers!$F$79*$K40</f>
        <v>0</v>
      </c>
      <c r="H240" s="92">
        <f>BY_Demands_Drivers!$G$79*$K40</f>
        <v>0</v>
      </c>
    </row>
    <row r="241" spans="3:8">
      <c r="C241" s="112" t="str">
        <f t="shared" si="9"/>
        <v>\I:</v>
      </c>
      <c r="D241">
        <f>$J$41</f>
        <v>2048</v>
      </c>
      <c r="E241" t="s">
        <v>3</v>
      </c>
      <c r="F241" t="str">
        <f t="shared" si="10"/>
        <v>INDTF</v>
      </c>
      <c r="G241" s="92">
        <f>BY_Demands_Drivers!$F$79*$K41</f>
        <v>0</v>
      </c>
      <c r="H241" s="92">
        <f>BY_Demands_Drivers!$G$79*$K41</f>
        <v>0</v>
      </c>
    </row>
    <row r="242" spans="3:8">
      <c r="C242" s="112" t="str">
        <f t="shared" si="9"/>
        <v>\I:</v>
      </c>
      <c r="D242">
        <f>$J$42</f>
        <v>2049</v>
      </c>
      <c r="E242" t="s">
        <v>3</v>
      </c>
      <c r="F242" t="str">
        <f t="shared" si="10"/>
        <v>INDTF</v>
      </c>
      <c r="G242" s="92">
        <f>BY_Demands_Drivers!$F$79*$K42</f>
        <v>0</v>
      </c>
      <c r="H242" s="92">
        <f>BY_Demands_Drivers!$G$79*$K42</f>
        <v>0</v>
      </c>
    </row>
    <row r="243" spans="3:8">
      <c r="C243" s="112" t="str">
        <f t="shared" si="9"/>
        <v>\I:</v>
      </c>
      <c r="D243" s="16">
        <f>$J$43</f>
        <v>2050</v>
      </c>
      <c r="E243" s="16" t="s">
        <v>3</v>
      </c>
      <c r="F243" s="16" t="str">
        <f t="shared" si="10"/>
        <v>INDTF</v>
      </c>
      <c r="G243" s="92">
        <f>BY_Demands_Drivers!$F$79*$K43</f>
        <v>0</v>
      </c>
      <c r="H243" s="92">
        <f>BY_Demands_Drivers!$G$79*$K43</f>
        <v>0</v>
      </c>
    </row>
    <row r="244" spans="3:8">
      <c r="C244" s="112" t="str">
        <f t="shared" si="9"/>
        <v>\I:</v>
      </c>
      <c r="D244">
        <f>$J$4</f>
        <v>2011</v>
      </c>
      <c r="E244" t="s">
        <v>3</v>
      </c>
      <c r="F244" t="str">
        <f>BY_Demands_Drivers!$H$80</f>
        <v>INDFL</v>
      </c>
      <c r="G244" s="92">
        <f>BY_Demands_Drivers!$F$80*$K4</f>
        <v>0</v>
      </c>
      <c r="H244" s="92">
        <f>BY_Demands_Drivers!$G$80*$K4</f>
        <v>0</v>
      </c>
    </row>
    <row r="245" spans="3:8">
      <c r="C245" s="112" t="str">
        <f t="shared" si="9"/>
        <v>\I:</v>
      </c>
      <c r="D245">
        <f>$J$5</f>
        <v>2012</v>
      </c>
      <c r="E245" t="s">
        <v>3</v>
      </c>
      <c r="F245" t="str">
        <f>$F$244</f>
        <v>INDFL</v>
      </c>
      <c r="G245" s="92">
        <f>BY_Demands_Drivers!$F$80*$K5</f>
        <v>0</v>
      </c>
      <c r="H245" s="92">
        <f>BY_Demands_Drivers!$G$80*$K5</f>
        <v>0</v>
      </c>
    </row>
    <row r="246" spans="3:8">
      <c r="C246" s="112" t="str">
        <f t="shared" si="9"/>
        <v>\I:</v>
      </c>
      <c r="D246">
        <f>$J$6</f>
        <v>2013</v>
      </c>
      <c r="E246" t="s">
        <v>3</v>
      </c>
      <c r="F246" t="str">
        <f t="shared" ref="F246:F283" si="11">$F$244</f>
        <v>INDFL</v>
      </c>
      <c r="G246" s="92">
        <f>BY_Demands_Drivers!$F$80*$K6</f>
        <v>0</v>
      </c>
      <c r="H246" s="92">
        <f>BY_Demands_Drivers!$G$80*$K6</f>
        <v>0</v>
      </c>
    </row>
    <row r="247" spans="3:8">
      <c r="C247" s="112" t="str">
        <f t="shared" si="9"/>
        <v>\I:</v>
      </c>
      <c r="D247">
        <f>$J$7</f>
        <v>2014</v>
      </c>
      <c r="E247" t="s">
        <v>3</v>
      </c>
      <c r="F247" t="str">
        <f t="shared" si="11"/>
        <v>INDFL</v>
      </c>
      <c r="G247" s="92">
        <f>BY_Demands_Drivers!$F$80*$K7</f>
        <v>0</v>
      </c>
      <c r="H247" s="92">
        <f>BY_Demands_Drivers!$G$80*$K7</f>
        <v>0</v>
      </c>
    </row>
    <row r="248" spans="3:8">
      <c r="C248" s="112" t="str">
        <f t="shared" si="9"/>
        <v>Demand</v>
      </c>
      <c r="D248">
        <f>$J$8</f>
        <v>2015</v>
      </c>
      <c r="E248" t="s">
        <v>3</v>
      </c>
      <c r="F248" t="str">
        <f t="shared" si="11"/>
        <v>INDFL</v>
      </c>
      <c r="G248" s="92">
        <f>BY_Demands_Drivers!$F$80*$K8</f>
        <v>5.9804767480101821E-2</v>
      </c>
      <c r="H248" s="92">
        <f>BY_Demands_Drivers!$G$80*$K8</f>
        <v>1.5823706233476099E-2</v>
      </c>
    </row>
    <row r="249" spans="3:8">
      <c r="C249" s="112" t="str">
        <f t="shared" si="9"/>
        <v>Demand</v>
      </c>
      <c r="D249">
        <f>$J$9</f>
        <v>2016</v>
      </c>
      <c r="E249" t="s">
        <v>3</v>
      </c>
      <c r="F249" t="str">
        <f t="shared" si="11"/>
        <v>INDFL</v>
      </c>
      <c r="G249" s="92">
        <f>BY_Demands_Drivers!$F$80*$K9</f>
        <v>6.1106637609651508E-2</v>
      </c>
      <c r="H249" s="92">
        <f>BY_Demands_Drivers!$G$80*$K9</f>
        <v>1.6168167241387983E-2</v>
      </c>
    </row>
    <row r="250" spans="3:8">
      <c r="C250" s="112" t="str">
        <f t="shared" si="9"/>
        <v>Demand</v>
      </c>
      <c r="D250">
        <f>$J$10</f>
        <v>2017</v>
      </c>
      <c r="E250" t="s">
        <v>3</v>
      </c>
      <c r="F250" t="str">
        <f t="shared" si="11"/>
        <v>INDFL</v>
      </c>
      <c r="G250" s="92">
        <f>BY_Demands_Drivers!$F$80*$K10</f>
        <v>6.2408507739201195E-2</v>
      </c>
      <c r="H250" s="92">
        <f>BY_Demands_Drivers!$G$80*$K10</f>
        <v>1.6512628249299867E-2</v>
      </c>
    </row>
    <row r="251" spans="3:8">
      <c r="C251" s="112" t="str">
        <f t="shared" si="9"/>
        <v>Demand</v>
      </c>
      <c r="D251">
        <f>$J$11</f>
        <v>2018</v>
      </c>
      <c r="E251" t="s">
        <v>3</v>
      </c>
      <c r="F251" t="str">
        <f t="shared" si="11"/>
        <v>INDFL</v>
      </c>
      <c r="G251" s="92">
        <f>BY_Demands_Drivers!$F$80*$K11</f>
        <v>5.9612610548644578E-2</v>
      </c>
      <c r="H251" s="92">
        <f>BY_Demands_Drivers!$G$80*$K11</f>
        <v>1.5772863550489038E-2</v>
      </c>
    </row>
    <row r="252" spans="3:8">
      <c r="C252" s="112" t="str">
        <f t="shared" si="9"/>
        <v>Demand</v>
      </c>
      <c r="D252">
        <f>$J$12</f>
        <v>2019</v>
      </c>
      <c r="E252" t="s">
        <v>3</v>
      </c>
      <c r="F252" t="str">
        <f t="shared" si="11"/>
        <v>INDFL</v>
      </c>
      <c r="G252" s="92">
        <f>BY_Demands_Drivers!$F$80*$K12</f>
        <v>5.5259446477557803E-2</v>
      </c>
      <c r="H252" s="92">
        <f>BY_Demands_Drivers!$G$80*$K12</f>
        <v>1.4621062576262047E-2</v>
      </c>
    </row>
    <row r="253" spans="3:8">
      <c r="C253" s="112" t="str">
        <f t="shared" si="9"/>
        <v>Demand</v>
      </c>
      <c r="D253">
        <f>$J$13</f>
        <v>2020</v>
      </c>
      <c r="E253" t="s">
        <v>3</v>
      </c>
      <c r="F253" t="str">
        <f t="shared" si="11"/>
        <v>INDFL</v>
      </c>
      <c r="G253" s="92">
        <f>BY_Demands_Drivers!$F$80*$K13</f>
        <v>5.5228484929601598E-2</v>
      </c>
      <c r="H253" s="92">
        <f>BY_Demands_Drivers!$G$80*$K13</f>
        <v>1.461287047954408E-2</v>
      </c>
    </row>
    <row r="254" spans="3:8">
      <c r="C254" s="112" t="str">
        <f t="shared" si="9"/>
        <v>Demand</v>
      </c>
      <c r="D254">
        <f>$J$14</f>
        <v>2021</v>
      </c>
      <c r="E254" t="s">
        <v>3</v>
      </c>
      <c r="F254" t="str">
        <f t="shared" si="11"/>
        <v>INDFL</v>
      </c>
      <c r="G254" s="92">
        <f>BY_Demands_Drivers!$F$80*$K14</f>
        <v>5.5395659464369626E-2</v>
      </c>
      <c r="H254" s="92">
        <f>BY_Demands_Drivers!$G$80*$K14</f>
        <v>1.4657103085728318E-2</v>
      </c>
    </row>
    <row r="255" spans="3:8">
      <c r="C255" s="112" t="str">
        <f t="shared" si="9"/>
        <v>Demand</v>
      </c>
      <c r="D255">
        <f>$J$15</f>
        <v>2022</v>
      </c>
      <c r="E255" t="s">
        <v>3</v>
      </c>
      <c r="F255" t="str">
        <f t="shared" si="11"/>
        <v>INDFL</v>
      </c>
      <c r="G255" s="92">
        <f>BY_Demands_Drivers!$F$80*$K15</f>
        <v>5.5562833999137674E-2</v>
      </c>
      <c r="H255" s="92">
        <f>BY_Demands_Drivers!$G$80*$K15</f>
        <v>1.4701335691912561E-2</v>
      </c>
    </row>
    <row r="256" spans="3:8">
      <c r="C256" s="112" t="str">
        <f t="shared" si="9"/>
        <v>Demand</v>
      </c>
      <c r="D256">
        <f>$J$16</f>
        <v>2023</v>
      </c>
      <c r="E256" t="s">
        <v>3</v>
      </c>
      <c r="F256" t="str">
        <f t="shared" si="11"/>
        <v>INDFL</v>
      </c>
      <c r="G256" s="92">
        <f>BY_Demands_Drivers!$F$80*$K16</f>
        <v>5.5730008533905716E-2</v>
      </c>
      <c r="H256" s="92">
        <f>BY_Demands_Drivers!$G$80*$K16</f>
        <v>1.4745568298096803E-2</v>
      </c>
    </row>
    <row r="257" spans="3:8">
      <c r="C257" s="112" t="str">
        <f t="shared" si="9"/>
        <v>Demand</v>
      </c>
      <c r="D257">
        <f>$J$17</f>
        <v>2024</v>
      </c>
      <c r="E257" t="s">
        <v>3</v>
      </c>
      <c r="F257" t="str">
        <f t="shared" si="11"/>
        <v>INDFL</v>
      </c>
      <c r="G257" s="92">
        <f>BY_Demands_Drivers!$F$80*$K17</f>
        <v>5.589718306867375E-2</v>
      </c>
      <c r="H257" s="92">
        <f>BY_Demands_Drivers!$G$80*$K17</f>
        <v>1.4789800904281045E-2</v>
      </c>
    </row>
    <row r="258" spans="3:8">
      <c r="C258" s="112" t="str">
        <f t="shared" si="9"/>
        <v>Demand</v>
      </c>
      <c r="D258">
        <f>$J$18</f>
        <v>2025</v>
      </c>
      <c r="E258" t="s">
        <v>3</v>
      </c>
      <c r="F258" t="str">
        <f t="shared" si="11"/>
        <v>INDFL</v>
      </c>
      <c r="G258" s="92">
        <f>BY_Demands_Drivers!$F$80*$K18</f>
        <v>5.6064357603441799E-2</v>
      </c>
      <c r="H258" s="92">
        <f>BY_Demands_Drivers!$G$80*$K18</f>
        <v>1.4834033510465288E-2</v>
      </c>
    </row>
    <row r="259" spans="3:8">
      <c r="C259" s="112" t="str">
        <f t="shared" si="9"/>
        <v>Demand</v>
      </c>
      <c r="D259">
        <f>$J$19</f>
        <v>2026</v>
      </c>
      <c r="E259" t="s">
        <v>3</v>
      </c>
      <c r="F259" t="str">
        <f t="shared" si="11"/>
        <v>INDFL</v>
      </c>
      <c r="G259" s="92">
        <f>BY_Demands_Drivers!$F$80*$K19</f>
        <v>5.6165847287148019E-2</v>
      </c>
      <c r="H259" s="92">
        <f>BY_Demands_Drivers!$G$80*$K19</f>
        <v>1.4860886602758139E-2</v>
      </c>
    </row>
    <row r="260" spans="3:8">
      <c r="C260" s="112" t="str">
        <f t="shared" ref="C260:C283" si="12">IF(SUM(G260:H260)&gt;0,"Demand","\I:")</f>
        <v>Demand</v>
      </c>
      <c r="D260">
        <f>$J$20</f>
        <v>2027</v>
      </c>
      <c r="E260" t="s">
        <v>3</v>
      </c>
      <c r="F260" t="str">
        <f t="shared" si="11"/>
        <v>INDFL</v>
      </c>
      <c r="G260" s="92">
        <f>BY_Demands_Drivers!$F$80*$K20</f>
        <v>5.6267336970854225E-2</v>
      </c>
      <c r="H260" s="92">
        <f>BY_Demands_Drivers!$G$80*$K20</f>
        <v>1.4887739695050984E-2</v>
      </c>
    </row>
    <row r="261" spans="3:8">
      <c r="C261" s="112" t="str">
        <f t="shared" si="12"/>
        <v>Demand</v>
      </c>
      <c r="D261">
        <f>$J$21</f>
        <v>2028</v>
      </c>
      <c r="E261" t="s">
        <v>3</v>
      </c>
      <c r="F261" t="str">
        <f t="shared" si="11"/>
        <v>INDFL</v>
      </c>
      <c r="G261" s="92">
        <f>BY_Demands_Drivers!$F$80*$K21</f>
        <v>5.6368826654560431E-2</v>
      </c>
      <c r="H261" s="92">
        <f>BY_Demands_Drivers!$G$80*$K21</f>
        <v>1.4914592787343833E-2</v>
      </c>
    </row>
    <row r="262" spans="3:8">
      <c r="C262" s="112" t="str">
        <f t="shared" si="12"/>
        <v>Demand</v>
      </c>
      <c r="D262">
        <f>$J$22</f>
        <v>2029</v>
      </c>
      <c r="E262" t="s">
        <v>3</v>
      </c>
      <c r="F262" t="str">
        <f t="shared" si="11"/>
        <v>INDFL</v>
      </c>
      <c r="G262" s="92">
        <f>BY_Demands_Drivers!$F$80*$K22</f>
        <v>5.6470316338266657E-2</v>
      </c>
      <c r="H262" s="92">
        <f>BY_Demands_Drivers!$G$80*$K22</f>
        <v>1.4941445879636684E-2</v>
      </c>
    </row>
    <row r="263" spans="3:8">
      <c r="C263" s="112" t="str">
        <f t="shared" si="12"/>
        <v>Demand</v>
      </c>
      <c r="D263">
        <f>$J$23</f>
        <v>2030</v>
      </c>
      <c r="E263" t="s">
        <v>3</v>
      </c>
      <c r="F263" t="str">
        <f t="shared" si="11"/>
        <v>INDFL</v>
      </c>
      <c r="G263" s="92">
        <f>BY_Demands_Drivers!$F$80*$K23</f>
        <v>5.6571806021972836E-2</v>
      </c>
      <c r="H263" s="92">
        <f>BY_Demands_Drivers!$G$80*$K23</f>
        <v>1.4968298971929524E-2</v>
      </c>
    </row>
    <row r="264" spans="3:8">
      <c r="C264" s="112" t="str">
        <f t="shared" si="12"/>
        <v>Demand</v>
      </c>
      <c r="D264">
        <f>$J$24</f>
        <v>2031</v>
      </c>
      <c r="E264" t="s">
        <v>3</v>
      </c>
      <c r="F264" t="str">
        <f t="shared" si="11"/>
        <v>INDFL</v>
      </c>
      <c r="G264" s="92">
        <f>BY_Demands_Drivers!$F$80*$K24</f>
        <v>5.6764148112128876E-2</v>
      </c>
      <c r="H264" s="92">
        <f>BY_Demands_Drivers!$G$80*$K24</f>
        <v>1.5019190645941542E-2</v>
      </c>
    </row>
    <row r="265" spans="3:8">
      <c r="C265" s="112" t="str">
        <f t="shared" si="12"/>
        <v>Demand</v>
      </c>
      <c r="D265">
        <f>$J$25</f>
        <v>2032</v>
      </c>
      <c r="E265" t="s">
        <v>3</v>
      </c>
      <c r="F265" t="str">
        <f t="shared" si="11"/>
        <v>INDFL</v>
      </c>
      <c r="G265" s="92">
        <f>BY_Demands_Drivers!$F$80*$K25</f>
        <v>5.695649020228491E-2</v>
      </c>
      <c r="H265" s="92">
        <f>BY_Demands_Drivers!$G$80*$K25</f>
        <v>1.507008231995356E-2</v>
      </c>
    </row>
    <row r="266" spans="3:8">
      <c r="C266" s="112" t="str">
        <f t="shared" si="12"/>
        <v>Demand</v>
      </c>
      <c r="D266">
        <f>$J$26</f>
        <v>2033</v>
      </c>
      <c r="E266" t="s">
        <v>3</v>
      </c>
      <c r="F266" t="str">
        <f t="shared" si="11"/>
        <v>INDFL</v>
      </c>
      <c r="G266" s="92">
        <f>BY_Demands_Drivers!$F$80*$K26</f>
        <v>5.714883229244095E-2</v>
      </c>
      <c r="H266" s="92">
        <f>BY_Demands_Drivers!$G$80*$K26</f>
        <v>1.5120973993965579E-2</v>
      </c>
    </row>
    <row r="267" spans="3:8">
      <c r="C267" s="112" t="str">
        <f t="shared" si="12"/>
        <v>Demand</v>
      </c>
      <c r="D267">
        <f>$J$27</f>
        <v>2034</v>
      </c>
      <c r="E267" t="s">
        <v>3</v>
      </c>
      <c r="F267" t="str">
        <f t="shared" si="11"/>
        <v>INDFL</v>
      </c>
      <c r="G267" s="92">
        <f>BY_Demands_Drivers!$F$80*$K27</f>
        <v>5.7341174382596984E-2</v>
      </c>
      <c r="H267" s="92">
        <f>BY_Demands_Drivers!$G$80*$K27</f>
        <v>1.5171865667977597E-2</v>
      </c>
    </row>
    <row r="268" spans="3:8">
      <c r="C268" s="112" t="str">
        <f t="shared" si="12"/>
        <v>Demand</v>
      </c>
      <c r="D268">
        <f>$J$28</f>
        <v>2035</v>
      </c>
      <c r="E268" t="s">
        <v>3</v>
      </c>
      <c r="F268" t="str">
        <f t="shared" si="11"/>
        <v>INDFL</v>
      </c>
      <c r="G268" s="92">
        <f>BY_Demands_Drivers!$F$80*$K28</f>
        <v>5.7533516472753052E-2</v>
      </c>
      <c r="H268" s="92">
        <f>BY_Demands_Drivers!$G$80*$K28</f>
        <v>1.5222757341989622E-2</v>
      </c>
    </row>
    <row r="269" spans="3:8">
      <c r="C269" s="112" t="str">
        <f t="shared" si="12"/>
        <v>Demand</v>
      </c>
      <c r="D269">
        <f>$J$29</f>
        <v>2036</v>
      </c>
      <c r="E269" t="s">
        <v>3</v>
      </c>
      <c r="F269" t="str">
        <f t="shared" si="11"/>
        <v>INDFL</v>
      </c>
      <c r="G269" s="92">
        <f>BY_Demands_Drivers!$F$80*$K29</f>
        <v>5.771624067510276E-2</v>
      </c>
      <c r="H269" s="92">
        <f>BY_Demands_Drivers!$G$80*$K29</f>
        <v>1.5271104225048572E-2</v>
      </c>
    </row>
    <row r="270" spans="3:8">
      <c r="C270" s="112" t="str">
        <f t="shared" si="12"/>
        <v>Demand</v>
      </c>
      <c r="D270">
        <f>$J$30</f>
        <v>2037</v>
      </c>
      <c r="E270" t="s">
        <v>3</v>
      </c>
      <c r="F270" t="str">
        <f t="shared" si="11"/>
        <v>INDFL</v>
      </c>
      <c r="G270" s="92">
        <f>BY_Demands_Drivers!$F$80*$K30</f>
        <v>5.789896487745249E-2</v>
      </c>
      <c r="H270" s="92">
        <f>BY_Demands_Drivers!$G$80*$K30</f>
        <v>1.5319451108107524E-2</v>
      </c>
    </row>
    <row r="271" spans="3:8">
      <c r="C271" s="112" t="str">
        <f t="shared" si="12"/>
        <v>Demand</v>
      </c>
      <c r="D271">
        <f>$J$31</f>
        <v>2038</v>
      </c>
      <c r="E271" t="s">
        <v>3</v>
      </c>
      <c r="F271" t="str">
        <f t="shared" si="11"/>
        <v>INDFL</v>
      </c>
      <c r="G271" s="92">
        <f>BY_Demands_Drivers!$F$80*$K31</f>
        <v>5.8081689079802219E-2</v>
      </c>
      <c r="H271" s="92">
        <f>BY_Demands_Drivers!$G$80*$K31</f>
        <v>1.5367797991166478E-2</v>
      </c>
    </row>
    <row r="272" spans="3:8">
      <c r="C272" s="112" t="str">
        <f t="shared" si="12"/>
        <v>Demand</v>
      </c>
      <c r="D272">
        <f>$J$32</f>
        <v>2039</v>
      </c>
      <c r="E272" t="s">
        <v>3</v>
      </c>
      <c r="F272" t="str">
        <f t="shared" si="11"/>
        <v>INDFL</v>
      </c>
      <c r="G272" s="92">
        <f>BY_Demands_Drivers!$F$80*$K32</f>
        <v>5.8264413282151935E-2</v>
      </c>
      <c r="H272" s="92">
        <f>BY_Demands_Drivers!$G$80*$K32</f>
        <v>1.5416144874225428E-2</v>
      </c>
    </row>
    <row r="273" spans="3:8">
      <c r="C273" s="112" t="str">
        <f t="shared" si="12"/>
        <v>Demand</v>
      </c>
      <c r="D273">
        <f>$J$33</f>
        <v>2040</v>
      </c>
      <c r="E273" t="s">
        <v>3</v>
      </c>
      <c r="F273" t="str">
        <f t="shared" si="11"/>
        <v>INDFL</v>
      </c>
      <c r="G273" s="92">
        <f>BY_Demands_Drivers!$F$80*$K33</f>
        <v>5.844713748450165E-2</v>
      </c>
      <c r="H273" s="92">
        <f>BY_Demands_Drivers!$G$80*$K33</f>
        <v>1.5464491757284376E-2</v>
      </c>
    </row>
    <row r="274" spans="3:8">
      <c r="C274" s="112" t="str">
        <f t="shared" si="12"/>
        <v>Demand</v>
      </c>
      <c r="D274">
        <f>$J$34</f>
        <v>2041</v>
      </c>
      <c r="E274" t="s">
        <v>3</v>
      </c>
      <c r="F274" t="str">
        <f t="shared" si="11"/>
        <v>INDFL</v>
      </c>
      <c r="G274" s="92">
        <f>BY_Demands_Drivers!$F$80*$K34</f>
        <v>5.8599186183193326E-2</v>
      </c>
      <c r="H274" s="92">
        <f>BY_Demands_Drivers!$G$80*$K34</f>
        <v>1.5504722227908309E-2</v>
      </c>
    </row>
    <row r="275" spans="3:8">
      <c r="C275" s="112" t="str">
        <f t="shared" si="12"/>
        <v>Demand</v>
      </c>
      <c r="D275">
        <f>$J$35</f>
        <v>2042</v>
      </c>
      <c r="E275" t="s">
        <v>3</v>
      </c>
      <c r="F275" t="str">
        <f t="shared" si="11"/>
        <v>INDFL</v>
      </c>
      <c r="G275" s="92">
        <f>BY_Demands_Drivers!$F$80*$K35</f>
        <v>5.8751234881885009E-2</v>
      </c>
      <c r="H275" s="92">
        <f>BY_Demands_Drivers!$G$80*$K35</f>
        <v>1.5544952698532245E-2</v>
      </c>
    </row>
    <row r="276" spans="3:8">
      <c r="C276" s="112" t="str">
        <f t="shared" si="12"/>
        <v>Demand</v>
      </c>
      <c r="D276">
        <f>$J$36</f>
        <v>2043</v>
      </c>
      <c r="E276" t="s">
        <v>3</v>
      </c>
      <c r="F276" t="str">
        <f t="shared" si="11"/>
        <v>INDFL</v>
      </c>
      <c r="G276" s="92">
        <f>BY_Demands_Drivers!$F$80*$K36</f>
        <v>5.8903283580576685E-2</v>
      </c>
      <c r="H276" s="92">
        <f>BY_Demands_Drivers!$G$80*$K36</f>
        <v>1.5585183169156178E-2</v>
      </c>
    </row>
    <row r="277" spans="3:8">
      <c r="C277" s="112" t="str">
        <f t="shared" si="12"/>
        <v>Demand</v>
      </c>
      <c r="D277">
        <f>$J$37</f>
        <v>2044</v>
      </c>
      <c r="E277" t="s">
        <v>3</v>
      </c>
      <c r="F277" t="str">
        <f t="shared" si="11"/>
        <v>INDFL</v>
      </c>
      <c r="G277" s="92">
        <f>BY_Demands_Drivers!$F$80*$K37</f>
        <v>5.9055332279268354E-2</v>
      </c>
      <c r="H277" s="92">
        <f>BY_Demands_Drivers!$G$80*$K37</f>
        <v>1.5625413639780112E-2</v>
      </c>
    </row>
    <row r="278" spans="3:8">
      <c r="C278" s="112" t="str">
        <f t="shared" si="12"/>
        <v>Demand</v>
      </c>
      <c r="D278">
        <f>$J$38</f>
        <v>2045</v>
      </c>
      <c r="E278" t="s">
        <v>3</v>
      </c>
      <c r="F278" t="str">
        <f t="shared" si="11"/>
        <v>INDFL</v>
      </c>
      <c r="G278" s="92">
        <f>BY_Demands_Drivers!$F$80*$K38</f>
        <v>5.9207380977960057E-2</v>
      </c>
      <c r="H278" s="92">
        <f>BY_Demands_Drivers!$G$80*$K38</f>
        <v>1.566564411040405E-2</v>
      </c>
    </row>
    <row r="279" spans="3:8">
      <c r="C279" s="112" t="str">
        <f t="shared" si="12"/>
        <v>Demand</v>
      </c>
      <c r="D279">
        <f>$J$39</f>
        <v>2046</v>
      </c>
      <c r="E279" t="s">
        <v>3</v>
      </c>
      <c r="F279" t="str">
        <f t="shared" si="11"/>
        <v>INDFL</v>
      </c>
      <c r="G279" s="92">
        <f>BY_Demands_Drivers!$F$80*$K39</f>
        <v>5.9370898791255546E-2</v>
      </c>
      <c r="H279" s="92">
        <f>BY_Demands_Drivers!$G$80*$K39</f>
        <v>1.5708909186928077E-2</v>
      </c>
    </row>
    <row r="280" spans="3:8">
      <c r="C280" s="112" t="str">
        <f t="shared" si="12"/>
        <v>Demand</v>
      </c>
      <c r="D280">
        <f>$J$40</f>
        <v>2047</v>
      </c>
      <c r="E280" t="s">
        <v>3</v>
      </c>
      <c r="F280" t="str">
        <f t="shared" si="11"/>
        <v>INDFL</v>
      </c>
      <c r="G280" s="92">
        <f>BY_Demands_Drivers!$F$80*$K40</f>
        <v>5.9534416604551034E-2</v>
      </c>
      <c r="H280" s="92">
        <f>BY_Demands_Drivers!$G$80*$K40</f>
        <v>1.5752174263452101E-2</v>
      </c>
    </row>
    <row r="281" spans="3:8">
      <c r="C281" s="112" t="str">
        <f t="shared" si="12"/>
        <v>Demand</v>
      </c>
      <c r="D281">
        <f>$J$41</f>
        <v>2048</v>
      </c>
      <c r="E281" t="s">
        <v>3</v>
      </c>
      <c r="F281" t="str">
        <f t="shared" si="11"/>
        <v>INDFL</v>
      </c>
      <c r="G281" s="92">
        <f>BY_Demands_Drivers!$F$80*$K41</f>
        <v>5.9697934417846502E-2</v>
      </c>
      <c r="H281" s="92">
        <f>BY_Demands_Drivers!$G$80*$K41</f>
        <v>1.5795439339976122E-2</v>
      </c>
    </row>
    <row r="282" spans="3:8">
      <c r="C282" s="112" t="str">
        <f t="shared" si="12"/>
        <v>Demand</v>
      </c>
      <c r="D282">
        <f>$J$42</f>
        <v>2049</v>
      </c>
      <c r="E282" t="s">
        <v>3</v>
      </c>
      <c r="F282" t="str">
        <f t="shared" si="11"/>
        <v>INDFL</v>
      </c>
      <c r="G282" s="92">
        <f>BY_Demands_Drivers!$F$80*$K42</f>
        <v>5.9861452231141997E-2</v>
      </c>
      <c r="H282" s="92">
        <f>BY_Demands_Drivers!$G$80*$K42</f>
        <v>1.5838704416500152E-2</v>
      </c>
    </row>
    <row r="283" spans="3:8">
      <c r="C283" s="112" t="str">
        <f t="shared" si="12"/>
        <v>Demand</v>
      </c>
      <c r="D283" s="16">
        <f>$J$43</f>
        <v>2050</v>
      </c>
      <c r="E283" s="16" t="s">
        <v>3</v>
      </c>
      <c r="F283" s="16" t="str">
        <f t="shared" si="11"/>
        <v>INDFL</v>
      </c>
      <c r="G283" s="92">
        <f>BY_Demands_Drivers!$F$80*$K43</f>
        <v>6.0024970044437478E-2</v>
      </c>
      <c r="H283" s="92">
        <f>BY_Demands_Drivers!$G$80*$K43</f>
        <v>1.5881969493024176E-2</v>
      </c>
    </row>
    <row r="284" spans="3:8">
      <c r="C284" s="112"/>
      <c r="G284" s="92"/>
      <c r="H284" s="92"/>
    </row>
    <row r="285" spans="3:8">
      <c r="C285" s="112"/>
      <c r="G285" s="92"/>
      <c r="H285" s="92"/>
    </row>
    <row r="286" spans="3:8">
      <c r="C286" s="112"/>
      <c r="G286" s="92"/>
      <c r="H286" s="92"/>
    </row>
    <row r="287" spans="3:8">
      <c r="C287" s="112"/>
      <c r="G287" s="92"/>
      <c r="H287" s="92"/>
    </row>
    <row r="288" spans="3:8">
      <c r="C288" s="112"/>
      <c r="G288" s="92"/>
      <c r="H288" s="92"/>
    </row>
    <row r="289" spans="3:8">
      <c r="C289" s="112"/>
      <c r="G289" s="92"/>
      <c r="H289" s="92"/>
    </row>
    <row r="290" spans="3:8">
      <c r="C290" s="112"/>
      <c r="G290" s="92"/>
      <c r="H290" s="92"/>
    </row>
    <row r="291" spans="3:8">
      <c r="C291" s="112"/>
      <c r="G291" s="92"/>
      <c r="H291" s="92"/>
    </row>
    <row r="292" spans="3:8">
      <c r="C292" s="112"/>
      <c r="G292" s="92"/>
      <c r="H292" s="92"/>
    </row>
    <row r="293" spans="3:8">
      <c r="C293" s="112"/>
      <c r="G293" s="92"/>
      <c r="H293" s="92"/>
    </row>
    <row r="294" spans="3:8">
      <c r="C294" s="112"/>
      <c r="G294" s="92"/>
      <c r="H294" s="92"/>
    </row>
    <row r="295" spans="3:8">
      <c r="C295" s="112"/>
      <c r="G295" s="92"/>
      <c r="H295" s="92"/>
    </row>
    <row r="296" spans="3:8">
      <c r="C296" s="112"/>
      <c r="G296" s="92"/>
      <c r="H296" s="92"/>
    </row>
    <row r="297" spans="3:8">
      <c r="C297" s="112"/>
      <c r="G297" s="92"/>
      <c r="H297" s="92"/>
    </row>
    <row r="298" spans="3:8">
      <c r="C298" s="112"/>
      <c r="G298" s="92"/>
      <c r="H298" s="92"/>
    </row>
    <row r="299" spans="3:8">
      <c r="C299" s="112"/>
      <c r="G299" s="92"/>
      <c r="H299" s="92"/>
    </row>
    <row r="300" spans="3:8">
      <c r="C300" s="112"/>
      <c r="G300" s="92"/>
      <c r="H300" s="92"/>
    </row>
    <row r="301" spans="3:8">
      <c r="C301" s="112"/>
      <c r="G301" s="92"/>
      <c r="H301" s="92"/>
    </row>
    <row r="302" spans="3:8">
      <c r="C302" s="112"/>
      <c r="G302" s="92"/>
      <c r="H302" s="92"/>
    </row>
    <row r="303" spans="3:8">
      <c r="C303" s="112"/>
      <c r="G303" s="92"/>
      <c r="H303" s="92"/>
    </row>
    <row r="304" spans="3:8">
      <c r="C304" s="112"/>
      <c r="G304" s="92"/>
      <c r="H304" s="92"/>
    </row>
    <row r="305" spans="3:8">
      <c r="C305" s="112"/>
      <c r="G305" s="92"/>
      <c r="H305" s="92"/>
    </row>
    <row r="306" spans="3:8">
      <c r="C306" s="112"/>
      <c r="G306" s="92"/>
      <c r="H306" s="92"/>
    </row>
    <row r="307" spans="3:8">
      <c r="C307" s="112"/>
      <c r="G307" s="92"/>
      <c r="H307" s="92"/>
    </row>
    <row r="308" spans="3:8">
      <c r="C308" s="112"/>
      <c r="G308" s="92"/>
      <c r="H308" s="92"/>
    </row>
    <row r="309" spans="3:8">
      <c r="C309" s="112"/>
      <c r="G309" s="92"/>
      <c r="H309" s="92"/>
    </row>
    <row r="310" spans="3:8">
      <c r="C310" s="112"/>
      <c r="G310" s="92"/>
      <c r="H310" s="92"/>
    </row>
    <row r="311" spans="3:8">
      <c r="C311" s="112"/>
      <c r="G311" s="92"/>
      <c r="H311" s="92"/>
    </row>
    <row r="312" spans="3:8">
      <c r="C312" s="112"/>
      <c r="G312" s="92"/>
      <c r="H312" s="92"/>
    </row>
    <row r="313" spans="3:8">
      <c r="C313" s="112"/>
      <c r="G313" s="92"/>
      <c r="H313" s="92"/>
    </row>
    <row r="314" spans="3:8">
      <c r="C314" s="112"/>
      <c r="G314" s="92"/>
      <c r="H314" s="92"/>
    </row>
    <row r="315" spans="3:8">
      <c r="C315" s="112"/>
      <c r="G315" s="92"/>
      <c r="H315" s="92"/>
    </row>
    <row r="316" spans="3:8">
      <c r="C316" s="112"/>
      <c r="G316" s="92"/>
      <c r="H316" s="92"/>
    </row>
    <row r="317" spans="3:8">
      <c r="C317" s="112"/>
      <c r="G317" s="92"/>
      <c r="H317" s="92"/>
    </row>
    <row r="318" spans="3:8">
      <c r="C318" s="112"/>
      <c r="G318" s="92"/>
      <c r="H318" s="92"/>
    </row>
    <row r="319" spans="3:8">
      <c r="C319" s="112"/>
      <c r="G319" s="92"/>
      <c r="H319" s="92"/>
    </row>
    <row r="320" spans="3:8">
      <c r="C320" s="112"/>
      <c r="G320" s="92"/>
      <c r="H320" s="92"/>
    </row>
    <row r="321" spans="3:8">
      <c r="C321" s="112"/>
      <c r="G321" s="92"/>
      <c r="H321" s="92"/>
    </row>
    <row r="322" spans="3:8">
      <c r="C322" s="112"/>
      <c r="G322" s="92"/>
      <c r="H322" s="92"/>
    </row>
    <row r="323" spans="3:8">
      <c r="C323" s="112"/>
      <c r="D323" s="17"/>
      <c r="E323" s="17"/>
      <c r="G323" s="92"/>
      <c r="H323" s="92"/>
    </row>
    <row r="324" spans="3:8">
      <c r="C324" s="17"/>
      <c r="D324" s="17"/>
      <c r="E324" s="17"/>
      <c r="F324" s="17"/>
      <c r="G324" s="17"/>
      <c r="H324" s="17"/>
    </row>
    <row r="325" spans="3:8">
      <c r="C325" s="17"/>
      <c r="D325" s="17"/>
      <c r="E325" s="17"/>
      <c r="F325" s="17"/>
      <c r="G325" s="17"/>
      <c r="H325" s="17"/>
    </row>
    <row r="326" spans="3:8">
      <c r="C326" s="17"/>
      <c r="D326" s="17"/>
      <c r="E326" s="17"/>
      <c r="F326" s="17"/>
      <c r="G326" s="17"/>
      <c r="H326" s="17"/>
    </row>
  </sheetData>
  <mergeCells count="5">
    <mergeCell ref="Q5:R5"/>
    <mergeCell ref="S5:T5"/>
    <mergeCell ref="U5:V5"/>
    <mergeCell ref="W5:X5"/>
    <mergeCell ref="Y5:Z5"/>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sheetPr>
  <dimension ref="C2:K326"/>
  <sheetViews>
    <sheetView zoomScale="70" zoomScaleNormal="70" workbookViewId="0">
      <selection activeCell="N20" sqref="N20"/>
    </sheetView>
  </sheetViews>
  <sheetFormatPr defaultRowHeight="14.4"/>
  <cols>
    <col min="1" max="1" width="4.5546875" customWidth="1"/>
    <col min="3" max="3" width="11.44140625" bestFit="1" customWidth="1"/>
    <col min="4" max="4" width="9.44140625" customWidth="1"/>
    <col min="5" max="5" width="9.44140625" bestFit="1" customWidth="1"/>
    <col min="6" max="6" width="8.44140625" bestFit="1" customWidth="1"/>
  </cols>
  <sheetData>
    <row r="2" spans="3:11">
      <c r="C2" s="1" t="s">
        <v>19</v>
      </c>
      <c r="E2" s="2"/>
    </row>
    <row r="3" spans="3:11" ht="15" thickBot="1">
      <c r="C3" s="3" t="s">
        <v>2</v>
      </c>
      <c r="D3" s="3" t="s">
        <v>0</v>
      </c>
      <c r="E3" s="15" t="s">
        <v>4</v>
      </c>
      <c r="F3" s="15" t="s">
        <v>1</v>
      </c>
      <c r="G3" s="4" t="s">
        <v>239</v>
      </c>
      <c r="H3" s="4" t="s">
        <v>240</v>
      </c>
      <c r="K3" s="11" t="s">
        <v>18</v>
      </c>
    </row>
    <row r="4" spans="3:11" ht="15.75" customHeight="1">
      <c r="C4" s="112" t="str">
        <f t="shared" ref="C4:C67" si="0">IF(SUM(G4:H4)&gt;0,"Demand","\I:")</f>
        <v>\I:</v>
      </c>
      <c r="D4">
        <f>$J$4</f>
        <v>2011</v>
      </c>
      <c r="E4" t="s">
        <v>3</v>
      </c>
      <c r="F4" t="str">
        <f>BY_Demands_Drivers!$H$81</f>
        <v>IWDMT</v>
      </c>
      <c r="G4" s="19">
        <f>BY_Demands_Drivers!$F$81*$K4</f>
        <v>0</v>
      </c>
      <c r="H4" s="19">
        <f>BY_Demands_Drivers!$G$81*$K4</f>
        <v>0</v>
      </c>
      <c r="J4" s="11">
        <f>BY_Demands_Drivers!V4</f>
        <v>2011</v>
      </c>
      <c r="K4" s="19">
        <f>BY_Demands_Drivers!V16</f>
        <v>0</v>
      </c>
    </row>
    <row r="5" spans="3:11" ht="15.75" customHeight="1">
      <c r="C5" s="112" t="str">
        <f t="shared" si="0"/>
        <v>\I:</v>
      </c>
      <c r="D5">
        <f>$J$5</f>
        <v>2012</v>
      </c>
      <c r="E5" t="s">
        <v>3</v>
      </c>
      <c r="F5" t="str">
        <f>$F$4</f>
        <v>IWDMT</v>
      </c>
      <c r="G5" s="92">
        <f>BY_Demands_Drivers!$F$81*$K5</f>
        <v>0</v>
      </c>
      <c r="H5" s="92">
        <f>BY_Demands_Drivers!$G$81*$K5</f>
        <v>0</v>
      </c>
      <c r="J5" s="11">
        <f>BY_Demands_Drivers!W4</f>
        <v>2012</v>
      </c>
      <c r="K5" s="19">
        <f>BY_Demands_Drivers!W16</f>
        <v>0</v>
      </c>
    </row>
    <row r="6" spans="3:11" ht="15.75" customHeight="1">
      <c r="C6" s="112" t="str">
        <f t="shared" si="0"/>
        <v>\I:</v>
      </c>
      <c r="D6">
        <f>$J$6</f>
        <v>2013</v>
      </c>
      <c r="E6" t="s">
        <v>3</v>
      </c>
      <c r="F6" t="str">
        <f t="shared" ref="F6:F43" si="1">$F$4</f>
        <v>IWDMT</v>
      </c>
      <c r="G6" s="92">
        <f>BY_Demands_Drivers!$F$81*$K6</f>
        <v>0</v>
      </c>
      <c r="H6" s="92">
        <f>BY_Demands_Drivers!$G$81*$K6</f>
        <v>0</v>
      </c>
      <c r="J6" s="11">
        <f>BY_Demands_Drivers!X4</f>
        <v>2013</v>
      </c>
      <c r="K6" s="19">
        <f>BY_Demands_Drivers!X16</f>
        <v>0</v>
      </c>
    </row>
    <row r="7" spans="3:11" ht="15.75" customHeight="1">
      <c r="C7" s="112" t="str">
        <f t="shared" si="0"/>
        <v>\I:</v>
      </c>
      <c r="D7">
        <f>$J$7</f>
        <v>2014</v>
      </c>
      <c r="E7" t="s">
        <v>3</v>
      </c>
      <c r="F7" t="str">
        <f t="shared" si="1"/>
        <v>IWDMT</v>
      </c>
      <c r="G7" s="92">
        <f>BY_Demands_Drivers!$F$81*$K7</f>
        <v>0</v>
      </c>
      <c r="H7" s="92">
        <f>BY_Demands_Drivers!$G$81*$K7</f>
        <v>0</v>
      </c>
      <c r="J7" s="11">
        <f>BY_Demands_Drivers!Y4</f>
        <v>2014</v>
      </c>
      <c r="K7" s="19">
        <f>BY_Demands_Drivers!Y16</f>
        <v>0</v>
      </c>
    </row>
    <row r="8" spans="3:11" ht="15.75" customHeight="1">
      <c r="C8" s="112" t="str">
        <f t="shared" si="0"/>
        <v>Demand</v>
      </c>
      <c r="D8">
        <f>$J$8</f>
        <v>2015</v>
      </c>
      <c r="E8" t="s">
        <v>3</v>
      </c>
      <c r="F8" t="str">
        <f t="shared" si="1"/>
        <v>IWDMT</v>
      </c>
      <c r="G8" s="92">
        <f>BY_Demands_Drivers!$F$81*$K8</f>
        <v>1.6893940253665205</v>
      </c>
      <c r="H8" s="92">
        <f>BY_Demands_Drivers!$G$81*$K8</f>
        <v>0.5100644891220848</v>
      </c>
      <c r="J8" s="11">
        <f>BY_Demands_Drivers!Z4</f>
        <v>2015</v>
      </c>
      <c r="K8" s="19">
        <f>BY_Demands_Drivers!Z16</f>
        <v>0.98070267322591576</v>
      </c>
    </row>
    <row r="9" spans="3:11" ht="15.75" customHeight="1">
      <c r="C9" s="112" t="str">
        <f t="shared" si="0"/>
        <v>Demand</v>
      </c>
      <c r="D9">
        <f>$J$9</f>
        <v>2016</v>
      </c>
      <c r="E9" t="s">
        <v>3</v>
      </c>
      <c r="F9" t="str">
        <f t="shared" si="1"/>
        <v>IWDMT</v>
      </c>
      <c r="G9" s="92">
        <f>BY_Demands_Drivers!$F$81*$K9</f>
        <v>1.7474378433724616</v>
      </c>
      <c r="H9" s="92">
        <f>BY_Demands_Drivers!$G$81*$K9</f>
        <v>0.52758916953018109</v>
      </c>
      <c r="J9" s="11">
        <f>BY_Demands_Drivers!AA4</f>
        <v>2016</v>
      </c>
      <c r="K9" s="19">
        <f>BY_Demands_Drivers!AA16</f>
        <v>1.0143974339673094</v>
      </c>
    </row>
    <row r="10" spans="3:11" ht="15.75" customHeight="1">
      <c r="C10" s="112" t="str">
        <f t="shared" si="0"/>
        <v>Demand</v>
      </c>
      <c r="D10">
        <f>$J$10</f>
        <v>2017</v>
      </c>
      <c r="E10" t="s">
        <v>3</v>
      </c>
      <c r="F10" t="str">
        <f t="shared" si="1"/>
        <v>IWDMT</v>
      </c>
      <c r="G10" s="92">
        <f>BY_Demands_Drivers!$F$81*$K10</f>
        <v>1.8054816613784026</v>
      </c>
      <c r="H10" s="92">
        <f>BY_Demands_Drivers!$G$81*$K10</f>
        <v>0.54511384993827738</v>
      </c>
      <c r="J10" s="11">
        <f>BY_Demands_Drivers!AB4</f>
        <v>2017</v>
      </c>
      <c r="K10" s="19">
        <f>BY_Demands_Drivers!AB16</f>
        <v>1.0480921947087032</v>
      </c>
    </row>
    <row r="11" spans="3:11" ht="15.75" customHeight="1">
      <c r="C11" s="112" t="str">
        <f t="shared" si="0"/>
        <v>Demand</v>
      </c>
      <c r="D11">
        <f>$J$11</f>
        <v>2018</v>
      </c>
      <c r="E11" t="s">
        <v>3</v>
      </c>
      <c r="F11" t="str">
        <f t="shared" si="1"/>
        <v>IWDMT</v>
      </c>
      <c r="G11" s="92">
        <f>BY_Demands_Drivers!$F$81*$K11</f>
        <v>1.8635254793843437</v>
      </c>
      <c r="H11" s="92">
        <f>BY_Demands_Drivers!$G$81*$K11</f>
        <v>0.56263853034637379</v>
      </c>
      <c r="J11" s="11">
        <f>BY_Demands_Drivers!AC4</f>
        <v>2018</v>
      </c>
      <c r="K11" s="19">
        <f>BY_Demands_Drivers!AC16</f>
        <v>1.081786955450097</v>
      </c>
    </row>
    <row r="12" spans="3:11" ht="15.75" customHeight="1">
      <c r="C12" s="112" t="str">
        <f t="shared" si="0"/>
        <v>Demand</v>
      </c>
      <c r="D12">
        <f>$J$12</f>
        <v>2019</v>
      </c>
      <c r="E12" t="s">
        <v>3</v>
      </c>
      <c r="F12" t="str">
        <f t="shared" si="1"/>
        <v>IWDMT</v>
      </c>
      <c r="G12" s="92">
        <f>BY_Demands_Drivers!$F$81*$K12</f>
        <v>1.9215692973902845</v>
      </c>
      <c r="H12" s="92">
        <f>BY_Demands_Drivers!$G$81*$K12</f>
        <v>0.58016321075446997</v>
      </c>
      <c r="J12" s="11">
        <f>BY_Demands_Drivers!AD4</f>
        <v>2019</v>
      </c>
      <c r="K12" s="19">
        <f>BY_Demands_Drivers!AD16</f>
        <v>1.1154817161914905</v>
      </c>
    </row>
    <row r="13" spans="3:11" ht="15.75" customHeight="1">
      <c r="C13" s="112" t="str">
        <f t="shared" si="0"/>
        <v>Demand</v>
      </c>
      <c r="D13">
        <f>$J$13</f>
        <v>2020</v>
      </c>
      <c r="E13" t="s">
        <v>3</v>
      </c>
      <c r="F13" t="str">
        <f t="shared" si="1"/>
        <v>IWDMT</v>
      </c>
      <c r="G13" s="92">
        <f>BY_Demands_Drivers!$F$81*$K13</f>
        <v>1.9796131153962258</v>
      </c>
      <c r="H13" s="92">
        <f>BY_Demands_Drivers!$G$81*$K13</f>
        <v>0.59768789116256626</v>
      </c>
      <c r="J13" s="11">
        <f>BY_Demands_Drivers!AE4</f>
        <v>2020</v>
      </c>
      <c r="K13" s="19">
        <f>BY_Demands_Drivers!AE16</f>
        <v>1.1491764769328843</v>
      </c>
    </row>
    <row r="14" spans="3:11" ht="15.75" customHeight="1">
      <c r="C14" s="112" t="str">
        <f t="shared" si="0"/>
        <v>Demand</v>
      </c>
      <c r="D14">
        <f>$J$14</f>
        <v>2021</v>
      </c>
      <c r="E14" t="s">
        <v>3</v>
      </c>
      <c r="F14" t="str">
        <f t="shared" si="1"/>
        <v>IWDMT</v>
      </c>
      <c r="G14" s="92">
        <f>BY_Demands_Drivers!$F$81*$K14</f>
        <v>2.0182711936615396</v>
      </c>
      <c r="H14" s="92">
        <f>BY_Demands_Drivers!$G$81*$K14</f>
        <v>0.60935959867707645</v>
      </c>
      <c r="J14" s="11">
        <f>BY_Demands_Drivers!AF4</f>
        <v>2021</v>
      </c>
      <c r="K14" s="19">
        <f>BY_Demands_Drivers!AF16</f>
        <v>1.1716177074139409</v>
      </c>
    </row>
    <row r="15" spans="3:11" ht="15.75" customHeight="1">
      <c r="C15" s="112" t="str">
        <f t="shared" si="0"/>
        <v>Demand</v>
      </c>
      <c r="D15">
        <f>$J$15</f>
        <v>2022</v>
      </c>
      <c r="E15" t="s">
        <v>3</v>
      </c>
      <c r="F15" t="str">
        <f t="shared" si="1"/>
        <v>IWDMT</v>
      </c>
      <c r="G15" s="92">
        <f>BY_Demands_Drivers!$F$81*$K15</f>
        <v>2.0569292719268537</v>
      </c>
      <c r="H15" s="92">
        <f>BY_Demands_Drivers!$G$81*$K15</f>
        <v>0.62103130619158653</v>
      </c>
      <c r="J15" s="11">
        <f>BY_Demands_Drivers!AG4</f>
        <v>2022</v>
      </c>
      <c r="K15" s="19">
        <f>BY_Demands_Drivers!AG16</f>
        <v>1.1940589378949975</v>
      </c>
    </row>
    <row r="16" spans="3:11" ht="15.75" customHeight="1">
      <c r="C16" s="112" t="str">
        <f t="shared" si="0"/>
        <v>Demand</v>
      </c>
      <c r="D16">
        <f>$J$16</f>
        <v>2023</v>
      </c>
      <c r="E16" t="s">
        <v>3</v>
      </c>
      <c r="F16" t="str">
        <f t="shared" si="1"/>
        <v>IWDMT</v>
      </c>
      <c r="G16" s="92">
        <f>BY_Demands_Drivers!$F$81*$K16</f>
        <v>2.0955873501921678</v>
      </c>
      <c r="H16" s="92">
        <f>BY_Demands_Drivers!$G$81*$K16</f>
        <v>0.63270301370609672</v>
      </c>
      <c r="J16" s="11">
        <f>BY_Demands_Drivers!AH4</f>
        <v>2023</v>
      </c>
      <c r="K16" s="19">
        <f>BY_Demands_Drivers!AH16</f>
        <v>1.2165001683760541</v>
      </c>
    </row>
    <row r="17" spans="3:11" ht="15.75" customHeight="1">
      <c r="C17" s="112" t="str">
        <f t="shared" si="0"/>
        <v>Demand</v>
      </c>
      <c r="D17">
        <f>$J$17</f>
        <v>2024</v>
      </c>
      <c r="E17" t="s">
        <v>3</v>
      </c>
      <c r="F17" t="str">
        <f t="shared" si="1"/>
        <v>IWDMT</v>
      </c>
      <c r="G17" s="92">
        <f>BY_Demands_Drivers!$F$81*$K17</f>
        <v>2.1342454284574814</v>
      </c>
      <c r="H17" s="92">
        <f>BY_Demands_Drivers!$G$81*$K17</f>
        <v>0.64437472122060679</v>
      </c>
      <c r="J17" s="11">
        <f>BY_Demands_Drivers!AI4</f>
        <v>2024</v>
      </c>
      <c r="K17" s="19">
        <f>BY_Demands_Drivers!AI16</f>
        <v>1.2389413988571107</v>
      </c>
    </row>
    <row r="18" spans="3:11" ht="15.75" customHeight="1">
      <c r="C18" s="112" t="str">
        <f t="shared" si="0"/>
        <v>Demand</v>
      </c>
      <c r="D18">
        <f>$J$18</f>
        <v>2025</v>
      </c>
      <c r="E18" t="s">
        <v>3</v>
      </c>
      <c r="F18" t="str">
        <f t="shared" si="1"/>
        <v>IWDMT</v>
      </c>
      <c r="G18" s="92">
        <f>BY_Demands_Drivers!$F$81*$K18</f>
        <v>2.1729035067227951</v>
      </c>
      <c r="H18" s="92">
        <f>BY_Demands_Drivers!$G$81*$K18</f>
        <v>0.65604642873511687</v>
      </c>
      <c r="J18" s="11">
        <f>BY_Demands_Drivers!AJ4</f>
        <v>2025</v>
      </c>
      <c r="K18" s="19">
        <f>BY_Demands_Drivers!AJ16</f>
        <v>1.2613826293381671</v>
      </c>
    </row>
    <row r="19" spans="3:11" ht="15.75" customHeight="1">
      <c r="C19" s="112" t="str">
        <f t="shared" si="0"/>
        <v>Demand</v>
      </c>
      <c r="D19">
        <f>$J$19</f>
        <v>2026</v>
      </c>
      <c r="E19" t="s">
        <v>3</v>
      </c>
      <c r="F19" t="str">
        <f t="shared" si="1"/>
        <v>IWDMT</v>
      </c>
      <c r="G19" s="92">
        <f>BY_Demands_Drivers!$F$81*$K19</f>
        <v>2.2105223140344488</v>
      </c>
      <c r="H19" s="92">
        <f>BY_Demands_Drivers!$G$81*$K19</f>
        <v>0.66740435793617336</v>
      </c>
      <c r="J19" s="11">
        <f>BY_Demands_Drivers!AK4</f>
        <v>2026</v>
      </c>
      <c r="K19" s="19">
        <f>BY_Demands_Drivers!AK16</f>
        <v>1.28322055722246</v>
      </c>
    </row>
    <row r="20" spans="3:11" ht="15.75" customHeight="1">
      <c r="C20" s="112" t="str">
        <f t="shared" si="0"/>
        <v>Demand</v>
      </c>
      <c r="D20">
        <f>$J$20</f>
        <v>2027</v>
      </c>
      <c r="E20" t="s">
        <v>3</v>
      </c>
      <c r="F20" t="str">
        <f t="shared" si="1"/>
        <v>IWDMT</v>
      </c>
      <c r="G20" s="92">
        <f>BY_Demands_Drivers!$F$81*$K20</f>
        <v>2.2481411213461024</v>
      </c>
      <c r="H20" s="92">
        <f>BY_Demands_Drivers!$G$81*$K20</f>
        <v>0.67876228713722975</v>
      </c>
      <c r="J20" s="11">
        <f>BY_Demands_Drivers!AL4</f>
        <v>2027</v>
      </c>
      <c r="K20" s="19">
        <f>BY_Demands_Drivers!AL16</f>
        <v>1.3050584851067528</v>
      </c>
    </row>
    <row r="21" spans="3:11" ht="15.75" customHeight="1">
      <c r="C21" s="112" t="str">
        <f t="shared" si="0"/>
        <v>Demand</v>
      </c>
      <c r="D21">
        <f>$J$21</f>
        <v>2028</v>
      </c>
      <c r="E21" t="s">
        <v>3</v>
      </c>
      <c r="F21" t="str">
        <f t="shared" si="1"/>
        <v>IWDMT</v>
      </c>
      <c r="G21" s="92">
        <f>BY_Demands_Drivers!$F$81*$K21</f>
        <v>2.2857599286577561</v>
      </c>
      <c r="H21" s="92">
        <f>BY_Demands_Drivers!$G$81*$K21</f>
        <v>0.69012021633828635</v>
      </c>
      <c r="J21" s="11">
        <f>BY_Demands_Drivers!AM4</f>
        <v>2028</v>
      </c>
      <c r="K21" s="19">
        <f>BY_Demands_Drivers!AM16</f>
        <v>1.3268964129910459</v>
      </c>
    </row>
    <row r="22" spans="3:11" ht="15.75" customHeight="1">
      <c r="C22" s="112" t="str">
        <f t="shared" si="0"/>
        <v>Demand</v>
      </c>
      <c r="D22">
        <f>$J$22</f>
        <v>2029</v>
      </c>
      <c r="E22" t="s">
        <v>3</v>
      </c>
      <c r="F22" t="str">
        <f t="shared" si="1"/>
        <v>IWDMT</v>
      </c>
      <c r="G22" s="92">
        <f>BY_Demands_Drivers!$F$81*$K22</f>
        <v>2.3233787359694098</v>
      </c>
      <c r="H22" s="92">
        <f>BY_Demands_Drivers!$G$81*$K22</f>
        <v>0.70147814553934285</v>
      </c>
      <c r="J22" s="11">
        <f>BY_Demands_Drivers!AN4</f>
        <v>2029</v>
      </c>
      <c r="K22" s="19">
        <f>BY_Demands_Drivers!AN16</f>
        <v>1.3487343408753387</v>
      </c>
    </row>
    <row r="23" spans="3:11" ht="15.75" customHeight="1">
      <c r="C23" s="112" t="str">
        <f t="shared" si="0"/>
        <v>Demand</v>
      </c>
      <c r="D23">
        <f>$J$23</f>
        <v>2030</v>
      </c>
      <c r="E23" t="s">
        <v>3</v>
      </c>
      <c r="F23" t="str">
        <f t="shared" si="1"/>
        <v>IWDMT</v>
      </c>
      <c r="G23" s="92">
        <f>BY_Demands_Drivers!$F$81*$K23</f>
        <v>2.3609975432810621</v>
      </c>
      <c r="H23" s="92">
        <f>BY_Demands_Drivers!$G$81*$K23</f>
        <v>0.7128360747403989</v>
      </c>
      <c r="J23" s="11">
        <f>BY_Demands_Drivers!AO4</f>
        <v>2030</v>
      </c>
      <c r="K23" s="19">
        <f>BY_Demands_Drivers!AO16</f>
        <v>1.3705722687596309</v>
      </c>
    </row>
    <row r="24" spans="3:11" ht="15.75" customHeight="1">
      <c r="C24" s="112" t="str">
        <f t="shared" si="0"/>
        <v>Demand</v>
      </c>
      <c r="D24">
        <f>$J$24</f>
        <v>2031</v>
      </c>
      <c r="E24" t="s">
        <v>3</v>
      </c>
      <c r="F24" t="str">
        <f t="shared" si="1"/>
        <v>IWDMT</v>
      </c>
      <c r="G24" s="92">
        <f>BY_Demands_Drivers!$F$81*$K24</f>
        <v>2.4025588181097031</v>
      </c>
      <c r="H24" s="92">
        <f>BY_Demands_Drivers!$G$81*$K24</f>
        <v>0.72538431990667041</v>
      </c>
      <c r="J24" s="11">
        <f>BY_Demands_Drivers!AP4</f>
        <v>2031</v>
      </c>
      <c r="K24" s="19">
        <f>BY_Demands_Drivers!AP16</f>
        <v>1.3946988210707665</v>
      </c>
    </row>
    <row r="25" spans="3:11" ht="15.75" customHeight="1">
      <c r="C25" s="112" t="str">
        <f t="shared" si="0"/>
        <v>Demand</v>
      </c>
      <c r="D25">
        <f>$J$25</f>
        <v>2032</v>
      </c>
      <c r="E25" t="s">
        <v>3</v>
      </c>
      <c r="F25" t="str">
        <f t="shared" si="1"/>
        <v>IWDMT</v>
      </c>
      <c r="G25" s="92">
        <f>BY_Demands_Drivers!$F$81*$K25</f>
        <v>2.444120092938344</v>
      </c>
      <c r="H25" s="92">
        <f>BY_Demands_Drivers!$G$81*$K25</f>
        <v>0.7379325650729418</v>
      </c>
      <c r="J25" s="11">
        <f>BY_Demands_Drivers!AQ4</f>
        <v>2032</v>
      </c>
      <c r="K25" s="19">
        <f>BY_Demands_Drivers!AQ16</f>
        <v>1.4188253733819018</v>
      </c>
    </row>
    <row r="26" spans="3:11" ht="15.75" customHeight="1">
      <c r="C26" s="112" t="str">
        <f t="shared" si="0"/>
        <v>Demand</v>
      </c>
      <c r="D26">
        <f>$J$26</f>
        <v>2033</v>
      </c>
      <c r="E26" t="s">
        <v>3</v>
      </c>
      <c r="F26" t="str">
        <f t="shared" si="1"/>
        <v>IWDMT</v>
      </c>
      <c r="G26" s="92">
        <f>BY_Demands_Drivers!$F$81*$K26</f>
        <v>2.4856813677669849</v>
      </c>
      <c r="H26" s="92">
        <f>BY_Demands_Drivers!$G$81*$K26</f>
        <v>0.75048081023921331</v>
      </c>
      <c r="J26" s="11">
        <f>BY_Demands_Drivers!AR4</f>
        <v>2033</v>
      </c>
      <c r="K26" s="19">
        <f>BY_Demands_Drivers!AR16</f>
        <v>1.4429519256930374</v>
      </c>
    </row>
    <row r="27" spans="3:11" ht="15.75" customHeight="1">
      <c r="C27" s="112" t="str">
        <f t="shared" si="0"/>
        <v>Demand</v>
      </c>
      <c r="D27">
        <f>$J$27</f>
        <v>2034</v>
      </c>
      <c r="E27" t="s">
        <v>3</v>
      </c>
      <c r="F27" t="str">
        <f t="shared" si="1"/>
        <v>IWDMT</v>
      </c>
      <c r="G27" s="92">
        <f>BY_Demands_Drivers!$F$81*$K27</f>
        <v>2.5272426425956258</v>
      </c>
      <c r="H27" s="92">
        <f>BY_Demands_Drivers!$G$81*$K27</f>
        <v>0.7630290554054846</v>
      </c>
      <c r="J27" s="11">
        <f>BY_Demands_Drivers!AS4</f>
        <v>2034</v>
      </c>
      <c r="K27" s="19">
        <f>BY_Demands_Drivers!AS16</f>
        <v>1.4670784780041728</v>
      </c>
    </row>
    <row r="28" spans="3:11" ht="15.75" customHeight="1">
      <c r="C28" s="112" t="str">
        <f t="shared" si="0"/>
        <v>Demand</v>
      </c>
      <c r="D28">
        <f>$J$28</f>
        <v>2035</v>
      </c>
      <c r="E28" t="s">
        <v>3</v>
      </c>
      <c r="F28" t="str">
        <f t="shared" si="1"/>
        <v>IWDMT</v>
      </c>
      <c r="G28" s="92">
        <f>BY_Demands_Drivers!$F$81*$K28</f>
        <v>2.5688039174242672</v>
      </c>
      <c r="H28" s="92">
        <f>BY_Demands_Drivers!$G$81*$K28</f>
        <v>0.77557730057175622</v>
      </c>
      <c r="J28" s="11">
        <f>BY_Demands_Drivers!AT4</f>
        <v>2035</v>
      </c>
      <c r="K28" s="19">
        <f>BY_Demands_Drivers!AT16</f>
        <v>1.4912050303153086</v>
      </c>
    </row>
    <row r="29" spans="3:11" ht="15.75" customHeight="1">
      <c r="C29" s="112" t="str">
        <f t="shared" si="0"/>
        <v>Demand</v>
      </c>
      <c r="D29">
        <f>$J$29</f>
        <v>2036</v>
      </c>
      <c r="E29" t="s">
        <v>3</v>
      </c>
      <c r="F29" t="str">
        <f t="shared" si="1"/>
        <v>IWDMT</v>
      </c>
      <c r="G29" s="92">
        <f>BY_Demands_Drivers!$F$81*$K29</f>
        <v>2.6032198368744148</v>
      </c>
      <c r="H29" s="92">
        <f>BY_Demands_Drivers!$G$81*$K29</f>
        <v>0.78596820885509644</v>
      </c>
      <c r="J29" s="11">
        <f>BY_Demands_Drivers!AU4</f>
        <v>2036</v>
      </c>
      <c r="K29" s="19">
        <f>BY_Demands_Drivers!AU16</f>
        <v>1.5111836638960476</v>
      </c>
    </row>
    <row r="30" spans="3:11" ht="15.75" customHeight="1">
      <c r="C30" s="112" t="str">
        <f t="shared" si="0"/>
        <v>Demand</v>
      </c>
      <c r="D30">
        <f>$J$30</f>
        <v>2037</v>
      </c>
      <c r="E30" t="s">
        <v>3</v>
      </c>
      <c r="F30" t="str">
        <f t="shared" si="1"/>
        <v>IWDMT</v>
      </c>
      <c r="G30" s="92">
        <f>BY_Demands_Drivers!$F$81*$K30</f>
        <v>2.6376357563245625</v>
      </c>
      <c r="H30" s="92">
        <f>BY_Demands_Drivers!$G$81*$K30</f>
        <v>0.79635911713843666</v>
      </c>
      <c r="J30" s="11">
        <f>BY_Demands_Drivers!AV4</f>
        <v>2037</v>
      </c>
      <c r="K30" s="19">
        <f>BY_Demands_Drivers!AV16</f>
        <v>1.5311622974767869</v>
      </c>
    </row>
    <row r="31" spans="3:11" ht="15.75" customHeight="1">
      <c r="C31" s="112" t="str">
        <f t="shared" si="0"/>
        <v>Demand</v>
      </c>
      <c r="D31">
        <f>$J$31</f>
        <v>2038</v>
      </c>
      <c r="E31" t="s">
        <v>3</v>
      </c>
      <c r="F31" t="str">
        <f t="shared" si="1"/>
        <v>IWDMT</v>
      </c>
      <c r="G31" s="92">
        <f>BY_Demands_Drivers!$F$81*$K31</f>
        <v>2.6720516757747101</v>
      </c>
      <c r="H31" s="92">
        <f>BY_Demands_Drivers!$G$81*$K31</f>
        <v>0.80675002542177676</v>
      </c>
      <c r="J31" s="11">
        <f>BY_Demands_Drivers!AW4</f>
        <v>2038</v>
      </c>
      <c r="K31" s="19">
        <f>BY_Demands_Drivers!AW16</f>
        <v>1.5511409310575259</v>
      </c>
    </row>
    <row r="32" spans="3:11" ht="15.75" customHeight="1">
      <c r="C32" s="112" t="str">
        <f t="shared" si="0"/>
        <v>Demand</v>
      </c>
      <c r="D32">
        <f>$J$32</f>
        <v>2039</v>
      </c>
      <c r="E32" t="s">
        <v>3</v>
      </c>
      <c r="F32" t="str">
        <f t="shared" si="1"/>
        <v>IWDMT</v>
      </c>
      <c r="G32" s="92">
        <f>BY_Demands_Drivers!$F$81*$K32</f>
        <v>2.7064675952248582</v>
      </c>
      <c r="H32" s="92">
        <f>BY_Demands_Drivers!$G$81*$K32</f>
        <v>0.81714093370511709</v>
      </c>
      <c r="J32" s="11">
        <f>BY_Demands_Drivers!AX4</f>
        <v>2039</v>
      </c>
      <c r="K32" s="19">
        <f>BY_Demands_Drivers!AX16</f>
        <v>1.5711195646382652</v>
      </c>
    </row>
    <row r="33" spans="3:11" ht="15.75" customHeight="1">
      <c r="C33" s="112" t="str">
        <f t="shared" si="0"/>
        <v>Demand</v>
      </c>
      <c r="D33">
        <f>$J$33</f>
        <v>2040</v>
      </c>
      <c r="E33" t="s">
        <v>3</v>
      </c>
      <c r="F33" t="str">
        <f t="shared" si="1"/>
        <v>IWDMT</v>
      </c>
      <c r="G33" s="92">
        <f>BY_Demands_Drivers!$F$81*$K33</f>
        <v>2.7408835146750055</v>
      </c>
      <c r="H33" s="92">
        <f>BY_Demands_Drivers!$G$81*$K33</f>
        <v>0.8275318419884572</v>
      </c>
      <c r="J33" s="11">
        <f>BY_Demands_Drivers!AY4</f>
        <v>2040</v>
      </c>
      <c r="K33" s="19">
        <f>BY_Demands_Drivers!AY16</f>
        <v>1.5910981982190042</v>
      </c>
    </row>
    <row r="34" spans="3:11" ht="15.75" customHeight="1">
      <c r="C34" s="112" t="str">
        <f t="shared" si="0"/>
        <v>Demand</v>
      </c>
      <c r="D34">
        <f>$J$34</f>
        <v>2041</v>
      </c>
      <c r="E34" t="s">
        <v>3</v>
      </c>
      <c r="F34" t="str">
        <f t="shared" si="1"/>
        <v>IWDMT</v>
      </c>
      <c r="G34" s="92">
        <f>BY_Demands_Drivers!$F$81*$K34</f>
        <v>2.7741569957491334</v>
      </c>
      <c r="H34" s="92">
        <f>BY_Demands_Drivers!$G$81*$K34</f>
        <v>0.83757782348866183</v>
      </c>
      <c r="J34" s="11">
        <f>BY_Demands_Drivers!AZ4</f>
        <v>2041</v>
      </c>
      <c r="K34" s="19">
        <f>BY_Demands_Drivers!AZ16</f>
        <v>1.6104136399377291</v>
      </c>
    </row>
    <row r="35" spans="3:11" ht="15.75" customHeight="1">
      <c r="C35" s="112" t="str">
        <f t="shared" si="0"/>
        <v>Demand</v>
      </c>
      <c r="D35">
        <f>$J$35</f>
        <v>2042</v>
      </c>
      <c r="E35" t="s">
        <v>3</v>
      </c>
      <c r="F35" t="str">
        <f t="shared" si="1"/>
        <v>IWDMT</v>
      </c>
      <c r="G35" s="92">
        <f>BY_Demands_Drivers!$F$81*$K35</f>
        <v>2.807430476823261</v>
      </c>
      <c r="H35" s="92">
        <f>BY_Demands_Drivers!$G$81*$K35</f>
        <v>0.84762380498886647</v>
      </c>
      <c r="J35" s="11">
        <f>BY_Demands_Drivers!BA4</f>
        <v>2042</v>
      </c>
      <c r="K35" s="19">
        <f>BY_Demands_Drivers!BA16</f>
        <v>1.6297290816564538</v>
      </c>
    </row>
    <row r="36" spans="3:11">
      <c r="C36" s="112" t="str">
        <f t="shared" si="0"/>
        <v>Demand</v>
      </c>
      <c r="D36">
        <f>$J$36</f>
        <v>2043</v>
      </c>
      <c r="E36" t="s">
        <v>3</v>
      </c>
      <c r="F36" t="str">
        <f t="shared" si="1"/>
        <v>IWDMT</v>
      </c>
      <c r="G36" s="92">
        <f>BY_Demands_Drivers!$F$81*$K36</f>
        <v>2.8407039578973885</v>
      </c>
      <c r="H36" s="92">
        <f>BY_Demands_Drivers!$G$81*$K36</f>
        <v>0.857669786489071</v>
      </c>
      <c r="J36" s="11">
        <f>BY_Demands_Drivers!BB4</f>
        <v>2043</v>
      </c>
      <c r="K36" s="19">
        <f>BY_Demands_Drivers!BB16</f>
        <v>1.6490445233751785</v>
      </c>
    </row>
    <row r="37" spans="3:11">
      <c r="C37" s="112" t="str">
        <f t="shared" si="0"/>
        <v>Demand</v>
      </c>
      <c r="D37">
        <f>$J$37</f>
        <v>2044</v>
      </c>
      <c r="E37" t="s">
        <v>3</v>
      </c>
      <c r="F37" t="str">
        <f t="shared" si="1"/>
        <v>IWDMT</v>
      </c>
      <c r="G37" s="92">
        <f>BY_Demands_Drivers!$F$81*$K37</f>
        <v>2.8739774389715156</v>
      </c>
      <c r="H37" s="92">
        <f>BY_Demands_Drivers!$G$81*$K37</f>
        <v>0.86771576798927552</v>
      </c>
      <c r="J37" s="11">
        <f>BY_Demands_Drivers!BC4</f>
        <v>2044</v>
      </c>
      <c r="K37" s="19">
        <f>BY_Demands_Drivers!BC16</f>
        <v>1.6683599650939032</v>
      </c>
    </row>
    <row r="38" spans="3:11">
      <c r="C38" s="112" t="str">
        <f t="shared" si="0"/>
        <v>Demand</v>
      </c>
      <c r="D38">
        <f>$J$38</f>
        <v>2045</v>
      </c>
      <c r="E38" t="s">
        <v>3</v>
      </c>
      <c r="F38" t="str">
        <f t="shared" si="1"/>
        <v>IWDMT</v>
      </c>
      <c r="G38" s="92">
        <f>BY_Demands_Drivers!$F$81*$K38</f>
        <v>2.9072509200456427</v>
      </c>
      <c r="H38" s="92">
        <f>BY_Demands_Drivers!$G$81*$K38</f>
        <v>0.87776174948947994</v>
      </c>
      <c r="J38" s="11">
        <f>BY_Demands_Drivers!BD4</f>
        <v>2045</v>
      </c>
      <c r="K38" s="19">
        <f>BY_Demands_Drivers!BD16</f>
        <v>1.6876754068126276</v>
      </c>
    </row>
    <row r="39" spans="3:11">
      <c r="C39" s="112" t="str">
        <f t="shared" si="0"/>
        <v>Demand</v>
      </c>
      <c r="D39">
        <f>$J$39</f>
        <v>2046</v>
      </c>
      <c r="E39" t="s">
        <v>3</v>
      </c>
      <c r="F39" t="str">
        <f t="shared" si="1"/>
        <v>IWDMT</v>
      </c>
      <c r="G39" s="92">
        <f>BY_Demands_Drivers!$F$81*$K39</f>
        <v>2.9394084083480037</v>
      </c>
      <c r="H39" s="92">
        <f>BY_Demands_Drivers!$G$81*$K39</f>
        <v>0.88747078870478935</v>
      </c>
      <c r="J39" s="11">
        <f>BY_Demands_Drivers!BE4</f>
        <v>2046</v>
      </c>
      <c r="K39" s="19">
        <f>BY_Demands_Drivers!BE16</f>
        <v>1.7063430084904032</v>
      </c>
    </row>
    <row r="40" spans="3:11">
      <c r="C40" s="112" t="str">
        <f t="shared" si="0"/>
        <v>Demand</v>
      </c>
      <c r="D40">
        <f>$J$40</f>
        <v>2047</v>
      </c>
      <c r="E40" t="s">
        <v>3</v>
      </c>
      <c r="F40" t="str">
        <f t="shared" si="1"/>
        <v>IWDMT</v>
      </c>
      <c r="G40" s="92">
        <f>BY_Demands_Drivers!$F$81*$K40</f>
        <v>2.9715658966503642</v>
      </c>
      <c r="H40" s="92">
        <f>BY_Demands_Drivers!$G$81*$K40</f>
        <v>0.89717982792009876</v>
      </c>
      <c r="J40" s="11">
        <f>BY_Demands_Drivers!BF4</f>
        <v>2047</v>
      </c>
      <c r="K40" s="19">
        <f>BY_Demands_Drivers!BF16</f>
        <v>1.7250106101681788</v>
      </c>
    </row>
    <row r="41" spans="3:11">
      <c r="C41" s="112" t="str">
        <f t="shared" si="0"/>
        <v>Demand</v>
      </c>
      <c r="D41">
        <f>$J$41</f>
        <v>2048</v>
      </c>
      <c r="E41" t="s">
        <v>3</v>
      </c>
      <c r="F41" t="str">
        <f t="shared" si="1"/>
        <v>IWDMT</v>
      </c>
      <c r="G41" s="92">
        <f>BY_Demands_Drivers!$F$81*$K41</f>
        <v>3.0037233849527247</v>
      </c>
      <c r="H41" s="92">
        <f>BY_Demands_Drivers!$G$81*$K41</f>
        <v>0.90688886713540817</v>
      </c>
      <c r="J41" s="11">
        <f>BY_Demands_Drivers!BG4</f>
        <v>2048</v>
      </c>
      <c r="K41" s="19">
        <f>BY_Demands_Drivers!BG16</f>
        <v>1.7436782118459544</v>
      </c>
    </row>
    <row r="42" spans="3:11">
      <c r="C42" s="112" t="str">
        <f t="shared" si="0"/>
        <v>Demand</v>
      </c>
      <c r="D42">
        <f>$J$42</f>
        <v>2049</v>
      </c>
      <c r="E42" t="s">
        <v>3</v>
      </c>
      <c r="F42" t="str">
        <f t="shared" si="1"/>
        <v>IWDMT</v>
      </c>
      <c r="G42" s="92">
        <f>BY_Demands_Drivers!$F$81*$K42</f>
        <v>3.0358808732550853</v>
      </c>
      <c r="H42" s="92">
        <f>BY_Demands_Drivers!$G$81*$K42</f>
        <v>0.91659790635071758</v>
      </c>
      <c r="J42" s="11">
        <f>BY_Demands_Drivers!BH4</f>
        <v>2049</v>
      </c>
      <c r="K42" s="19">
        <f>BY_Demands_Drivers!BH16</f>
        <v>1.76234581352373</v>
      </c>
    </row>
    <row r="43" spans="3:11">
      <c r="C43" s="112" t="str">
        <f t="shared" si="0"/>
        <v>Demand</v>
      </c>
      <c r="D43" s="16">
        <f>$J$43</f>
        <v>2050</v>
      </c>
      <c r="E43" s="16" t="s">
        <v>3</v>
      </c>
      <c r="F43" s="16" t="str">
        <f t="shared" si="1"/>
        <v>IWDMT</v>
      </c>
      <c r="G43" s="92">
        <f>BY_Demands_Drivers!$F$81*$K43</f>
        <v>3.0680383615574462</v>
      </c>
      <c r="H43" s="92">
        <f>BY_Demands_Drivers!$G$81*$K43</f>
        <v>0.92630694556602722</v>
      </c>
      <c r="J43" s="11">
        <f>BY_Demands_Drivers!BI4</f>
        <v>2050</v>
      </c>
      <c r="K43" s="19">
        <f>BY_Demands_Drivers!BI16</f>
        <v>1.781013415201506</v>
      </c>
    </row>
    <row r="44" spans="3:11">
      <c r="C44" s="112" t="str">
        <f t="shared" si="0"/>
        <v>\I:</v>
      </c>
      <c r="D44">
        <f>$J$4</f>
        <v>2011</v>
      </c>
      <c r="E44" t="s">
        <v>3</v>
      </c>
      <c r="F44" t="str">
        <f>BY_Demands_Drivers!$H$82</f>
        <v>IWDHT</v>
      </c>
      <c r="G44" s="92">
        <f>BY_Demands_Drivers!$F$82*$K4</f>
        <v>0</v>
      </c>
      <c r="H44" s="92">
        <f>BY_Demands_Drivers!$G$82*$K4</f>
        <v>0</v>
      </c>
    </row>
    <row r="45" spans="3:11">
      <c r="C45" s="112" t="str">
        <f t="shared" si="0"/>
        <v>\I:</v>
      </c>
      <c r="D45">
        <f>$J$5</f>
        <v>2012</v>
      </c>
      <c r="E45" t="s">
        <v>3</v>
      </c>
      <c r="F45" t="str">
        <f>$F$44</f>
        <v>IWDHT</v>
      </c>
      <c r="G45" s="92">
        <f>BY_Demands_Drivers!$F$82*$K5</f>
        <v>0</v>
      </c>
      <c r="H45" s="92">
        <f>BY_Demands_Drivers!$G$82*$K5</f>
        <v>0</v>
      </c>
    </row>
    <row r="46" spans="3:11">
      <c r="C46" s="112" t="str">
        <f t="shared" si="0"/>
        <v>\I:</v>
      </c>
      <c r="D46">
        <f>$J$6</f>
        <v>2013</v>
      </c>
      <c r="E46" t="s">
        <v>3</v>
      </c>
      <c r="F46" t="str">
        <f t="shared" ref="F46:F83" si="2">$F$44</f>
        <v>IWDHT</v>
      </c>
      <c r="G46" s="92">
        <f>BY_Demands_Drivers!$F$82*$K6</f>
        <v>0</v>
      </c>
      <c r="H46" s="92">
        <f>BY_Demands_Drivers!$G$82*$K6</f>
        <v>0</v>
      </c>
    </row>
    <row r="47" spans="3:11">
      <c r="C47" s="112" t="str">
        <f t="shared" si="0"/>
        <v>\I:</v>
      </c>
      <c r="D47">
        <f>$J$7</f>
        <v>2014</v>
      </c>
      <c r="E47" t="s">
        <v>3</v>
      </c>
      <c r="F47" t="str">
        <f t="shared" si="2"/>
        <v>IWDHT</v>
      </c>
      <c r="G47" s="92">
        <f>BY_Demands_Drivers!$F$82*$K7</f>
        <v>0</v>
      </c>
      <c r="H47" s="92">
        <f>BY_Demands_Drivers!$G$82*$K7</f>
        <v>0</v>
      </c>
    </row>
    <row r="48" spans="3:11">
      <c r="C48" s="112" t="str">
        <f t="shared" si="0"/>
        <v>\I:</v>
      </c>
      <c r="D48">
        <f>$J$8</f>
        <v>2015</v>
      </c>
      <c r="E48" t="s">
        <v>3</v>
      </c>
      <c r="F48" t="str">
        <f t="shared" si="2"/>
        <v>IWDHT</v>
      </c>
      <c r="G48" s="92">
        <f>BY_Demands_Drivers!$F$82*$K8</f>
        <v>0</v>
      </c>
      <c r="H48" s="92">
        <f>BY_Demands_Drivers!$G$82*$K8</f>
        <v>0</v>
      </c>
    </row>
    <row r="49" spans="3:8">
      <c r="C49" s="112" t="str">
        <f t="shared" si="0"/>
        <v>\I:</v>
      </c>
      <c r="D49">
        <f>$J$9</f>
        <v>2016</v>
      </c>
      <c r="E49" t="s">
        <v>3</v>
      </c>
      <c r="F49" t="str">
        <f t="shared" si="2"/>
        <v>IWDHT</v>
      </c>
      <c r="G49" s="92">
        <f>BY_Demands_Drivers!$F$82*$K9</f>
        <v>0</v>
      </c>
      <c r="H49" s="92">
        <f>BY_Demands_Drivers!$G$82*$K9</f>
        <v>0</v>
      </c>
    </row>
    <row r="50" spans="3:8">
      <c r="C50" s="112" t="str">
        <f t="shared" si="0"/>
        <v>\I:</v>
      </c>
      <c r="D50">
        <f>$J$10</f>
        <v>2017</v>
      </c>
      <c r="E50" t="s">
        <v>3</v>
      </c>
      <c r="F50" t="str">
        <f t="shared" si="2"/>
        <v>IWDHT</v>
      </c>
      <c r="G50" s="92">
        <f>BY_Demands_Drivers!$F$82*$K10</f>
        <v>0</v>
      </c>
      <c r="H50" s="92">
        <f>BY_Demands_Drivers!$G$82*$K10</f>
        <v>0</v>
      </c>
    </row>
    <row r="51" spans="3:8">
      <c r="C51" s="112" t="str">
        <f t="shared" si="0"/>
        <v>\I:</v>
      </c>
      <c r="D51">
        <f>$J$11</f>
        <v>2018</v>
      </c>
      <c r="E51" t="s">
        <v>3</v>
      </c>
      <c r="F51" t="str">
        <f t="shared" si="2"/>
        <v>IWDHT</v>
      </c>
      <c r="G51" s="92">
        <f>BY_Demands_Drivers!$F$82*$K11</f>
        <v>0</v>
      </c>
      <c r="H51" s="92">
        <f>BY_Demands_Drivers!$G$82*$K11</f>
        <v>0</v>
      </c>
    </row>
    <row r="52" spans="3:8">
      <c r="C52" s="112" t="str">
        <f t="shared" si="0"/>
        <v>\I:</v>
      </c>
      <c r="D52">
        <f>$J$12</f>
        <v>2019</v>
      </c>
      <c r="E52" t="s">
        <v>3</v>
      </c>
      <c r="F52" t="str">
        <f t="shared" si="2"/>
        <v>IWDHT</v>
      </c>
      <c r="G52" s="92">
        <f>BY_Demands_Drivers!$F$82*$K12</f>
        <v>0</v>
      </c>
      <c r="H52" s="92">
        <f>BY_Demands_Drivers!$G$82*$K12</f>
        <v>0</v>
      </c>
    </row>
    <row r="53" spans="3:8">
      <c r="C53" s="112" t="str">
        <f t="shared" si="0"/>
        <v>\I:</v>
      </c>
      <c r="D53">
        <f>$J$13</f>
        <v>2020</v>
      </c>
      <c r="E53" t="s">
        <v>3</v>
      </c>
      <c r="F53" t="str">
        <f t="shared" si="2"/>
        <v>IWDHT</v>
      </c>
      <c r="G53" s="92">
        <f>BY_Demands_Drivers!$F$82*$K13</f>
        <v>0</v>
      </c>
      <c r="H53" s="92">
        <f>BY_Demands_Drivers!$G$82*$K13</f>
        <v>0</v>
      </c>
    </row>
    <row r="54" spans="3:8">
      <c r="C54" s="112" t="str">
        <f t="shared" si="0"/>
        <v>\I:</v>
      </c>
      <c r="D54">
        <f>$J$14</f>
        <v>2021</v>
      </c>
      <c r="E54" t="s">
        <v>3</v>
      </c>
      <c r="F54" t="str">
        <f t="shared" si="2"/>
        <v>IWDHT</v>
      </c>
      <c r="G54" s="92">
        <f>BY_Demands_Drivers!$F$82*$K14</f>
        <v>0</v>
      </c>
      <c r="H54" s="92">
        <f>BY_Demands_Drivers!$G$82*$K14</f>
        <v>0</v>
      </c>
    </row>
    <row r="55" spans="3:8">
      <c r="C55" s="112" t="str">
        <f t="shared" si="0"/>
        <v>\I:</v>
      </c>
      <c r="D55">
        <f>$J$15</f>
        <v>2022</v>
      </c>
      <c r="E55" t="s">
        <v>3</v>
      </c>
      <c r="F55" t="str">
        <f t="shared" si="2"/>
        <v>IWDHT</v>
      </c>
      <c r="G55" s="92">
        <f>BY_Demands_Drivers!$F$82*$K15</f>
        <v>0</v>
      </c>
      <c r="H55" s="92">
        <f>BY_Demands_Drivers!$G$82*$K15</f>
        <v>0</v>
      </c>
    </row>
    <row r="56" spans="3:8">
      <c r="C56" s="112" t="str">
        <f t="shared" si="0"/>
        <v>\I:</v>
      </c>
      <c r="D56">
        <f>$J$16</f>
        <v>2023</v>
      </c>
      <c r="E56" t="s">
        <v>3</v>
      </c>
      <c r="F56" t="str">
        <f t="shared" si="2"/>
        <v>IWDHT</v>
      </c>
      <c r="G56" s="92">
        <f>BY_Demands_Drivers!$F$82*$K16</f>
        <v>0</v>
      </c>
      <c r="H56" s="92">
        <f>BY_Demands_Drivers!$G$82*$K16</f>
        <v>0</v>
      </c>
    </row>
    <row r="57" spans="3:8">
      <c r="C57" s="112" t="str">
        <f t="shared" si="0"/>
        <v>\I:</v>
      </c>
      <c r="D57">
        <f>$J$17</f>
        <v>2024</v>
      </c>
      <c r="E57" t="s">
        <v>3</v>
      </c>
      <c r="F57" t="str">
        <f t="shared" si="2"/>
        <v>IWDHT</v>
      </c>
      <c r="G57" s="92">
        <f>BY_Demands_Drivers!$F$82*$K17</f>
        <v>0</v>
      </c>
      <c r="H57" s="92">
        <f>BY_Demands_Drivers!$G$82*$K17</f>
        <v>0</v>
      </c>
    </row>
    <row r="58" spans="3:8">
      <c r="C58" s="112" t="str">
        <f t="shared" si="0"/>
        <v>\I:</v>
      </c>
      <c r="D58">
        <f>$J$18</f>
        <v>2025</v>
      </c>
      <c r="E58" t="s">
        <v>3</v>
      </c>
      <c r="F58" t="str">
        <f t="shared" si="2"/>
        <v>IWDHT</v>
      </c>
      <c r="G58" s="92">
        <f>BY_Demands_Drivers!$F$82*$K18</f>
        <v>0</v>
      </c>
      <c r="H58" s="92">
        <f>BY_Demands_Drivers!$G$82*$K18</f>
        <v>0</v>
      </c>
    </row>
    <row r="59" spans="3:8">
      <c r="C59" s="112" t="str">
        <f t="shared" si="0"/>
        <v>\I:</v>
      </c>
      <c r="D59">
        <f>$J$19</f>
        <v>2026</v>
      </c>
      <c r="E59" t="s">
        <v>3</v>
      </c>
      <c r="F59" t="str">
        <f t="shared" si="2"/>
        <v>IWDHT</v>
      </c>
      <c r="G59" s="92">
        <f>BY_Demands_Drivers!$F$82*$K19</f>
        <v>0</v>
      </c>
      <c r="H59" s="92">
        <f>BY_Demands_Drivers!$G$82*$K19</f>
        <v>0</v>
      </c>
    </row>
    <row r="60" spans="3:8">
      <c r="C60" s="112" t="str">
        <f t="shared" si="0"/>
        <v>\I:</v>
      </c>
      <c r="D60">
        <f>$J$20</f>
        <v>2027</v>
      </c>
      <c r="E60" t="s">
        <v>3</v>
      </c>
      <c r="F60" t="str">
        <f t="shared" si="2"/>
        <v>IWDHT</v>
      </c>
      <c r="G60" s="92">
        <f>BY_Demands_Drivers!$F$82*$K20</f>
        <v>0</v>
      </c>
      <c r="H60" s="92">
        <f>BY_Demands_Drivers!$G$82*$K20</f>
        <v>0</v>
      </c>
    </row>
    <row r="61" spans="3:8">
      <c r="C61" s="112" t="str">
        <f t="shared" si="0"/>
        <v>\I:</v>
      </c>
      <c r="D61">
        <f>$J$21</f>
        <v>2028</v>
      </c>
      <c r="E61" t="s">
        <v>3</v>
      </c>
      <c r="F61" t="str">
        <f t="shared" si="2"/>
        <v>IWDHT</v>
      </c>
      <c r="G61" s="92">
        <f>BY_Demands_Drivers!$F$82*$K21</f>
        <v>0</v>
      </c>
      <c r="H61" s="92">
        <f>BY_Demands_Drivers!$G$82*$K21</f>
        <v>0</v>
      </c>
    </row>
    <row r="62" spans="3:8">
      <c r="C62" s="112" t="str">
        <f t="shared" si="0"/>
        <v>\I:</v>
      </c>
      <c r="D62">
        <f>$J$22</f>
        <v>2029</v>
      </c>
      <c r="E62" t="s">
        <v>3</v>
      </c>
      <c r="F62" t="str">
        <f t="shared" si="2"/>
        <v>IWDHT</v>
      </c>
      <c r="G62" s="92">
        <f>BY_Demands_Drivers!$F$82*$K22</f>
        <v>0</v>
      </c>
      <c r="H62" s="92">
        <f>BY_Demands_Drivers!$G$82*$K22</f>
        <v>0</v>
      </c>
    </row>
    <row r="63" spans="3:8">
      <c r="C63" s="112" t="str">
        <f t="shared" si="0"/>
        <v>\I:</v>
      </c>
      <c r="D63">
        <f>$J$23</f>
        <v>2030</v>
      </c>
      <c r="E63" t="s">
        <v>3</v>
      </c>
      <c r="F63" t="str">
        <f t="shared" si="2"/>
        <v>IWDHT</v>
      </c>
      <c r="G63" s="92">
        <f>BY_Demands_Drivers!$F$82*$K23</f>
        <v>0</v>
      </c>
      <c r="H63" s="92">
        <f>BY_Demands_Drivers!$G$82*$K23</f>
        <v>0</v>
      </c>
    </row>
    <row r="64" spans="3:8">
      <c r="C64" s="112" t="str">
        <f t="shared" si="0"/>
        <v>\I:</v>
      </c>
      <c r="D64">
        <f>$J$24</f>
        <v>2031</v>
      </c>
      <c r="E64" t="s">
        <v>3</v>
      </c>
      <c r="F64" t="str">
        <f t="shared" si="2"/>
        <v>IWDHT</v>
      </c>
      <c r="G64" s="92">
        <f>BY_Demands_Drivers!$F$82*$K24</f>
        <v>0</v>
      </c>
      <c r="H64" s="92">
        <f>BY_Demands_Drivers!$G$82*$K24</f>
        <v>0</v>
      </c>
    </row>
    <row r="65" spans="3:8">
      <c r="C65" s="112" t="str">
        <f t="shared" si="0"/>
        <v>\I:</v>
      </c>
      <c r="D65">
        <f>$J$25</f>
        <v>2032</v>
      </c>
      <c r="E65" t="s">
        <v>3</v>
      </c>
      <c r="F65" t="str">
        <f t="shared" si="2"/>
        <v>IWDHT</v>
      </c>
      <c r="G65" s="92">
        <f>BY_Demands_Drivers!$F$82*$K25</f>
        <v>0</v>
      </c>
      <c r="H65" s="92">
        <f>BY_Demands_Drivers!$G$82*$K25</f>
        <v>0</v>
      </c>
    </row>
    <row r="66" spans="3:8">
      <c r="C66" s="112" t="str">
        <f t="shared" si="0"/>
        <v>\I:</v>
      </c>
      <c r="D66">
        <f>$J$26</f>
        <v>2033</v>
      </c>
      <c r="E66" t="s">
        <v>3</v>
      </c>
      <c r="F66" t="str">
        <f t="shared" si="2"/>
        <v>IWDHT</v>
      </c>
      <c r="G66" s="92">
        <f>BY_Demands_Drivers!$F$82*$K26</f>
        <v>0</v>
      </c>
      <c r="H66" s="92">
        <f>BY_Demands_Drivers!$G$82*$K26</f>
        <v>0</v>
      </c>
    </row>
    <row r="67" spans="3:8">
      <c r="C67" s="112" t="str">
        <f t="shared" si="0"/>
        <v>\I:</v>
      </c>
      <c r="D67">
        <f>$J$27</f>
        <v>2034</v>
      </c>
      <c r="E67" t="s">
        <v>3</v>
      </c>
      <c r="F67" t="str">
        <f t="shared" si="2"/>
        <v>IWDHT</v>
      </c>
      <c r="G67" s="92">
        <f>BY_Demands_Drivers!$F$82*$K27</f>
        <v>0</v>
      </c>
      <c r="H67" s="92">
        <f>BY_Demands_Drivers!$G$82*$K27</f>
        <v>0</v>
      </c>
    </row>
    <row r="68" spans="3:8">
      <c r="C68" s="112" t="str">
        <f t="shared" ref="C68:C131" si="3">IF(SUM(G68:H68)&gt;0,"Demand","\I:")</f>
        <v>\I:</v>
      </c>
      <c r="D68">
        <f>$J$28</f>
        <v>2035</v>
      </c>
      <c r="E68" t="s">
        <v>3</v>
      </c>
      <c r="F68" t="str">
        <f t="shared" si="2"/>
        <v>IWDHT</v>
      </c>
      <c r="G68" s="92">
        <f>BY_Demands_Drivers!$F$82*$K28</f>
        <v>0</v>
      </c>
      <c r="H68" s="92">
        <f>BY_Demands_Drivers!$G$82*$K28</f>
        <v>0</v>
      </c>
    </row>
    <row r="69" spans="3:8">
      <c r="C69" s="112" t="str">
        <f t="shared" si="3"/>
        <v>\I:</v>
      </c>
      <c r="D69">
        <f>$J$29</f>
        <v>2036</v>
      </c>
      <c r="E69" t="s">
        <v>3</v>
      </c>
      <c r="F69" t="str">
        <f t="shared" si="2"/>
        <v>IWDHT</v>
      </c>
      <c r="G69" s="92">
        <f>BY_Demands_Drivers!$F$82*$K29</f>
        <v>0</v>
      </c>
      <c r="H69" s="92">
        <f>BY_Demands_Drivers!$G$82*$K29</f>
        <v>0</v>
      </c>
    </row>
    <row r="70" spans="3:8">
      <c r="C70" s="112" t="str">
        <f t="shared" si="3"/>
        <v>\I:</v>
      </c>
      <c r="D70">
        <f>$J$30</f>
        <v>2037</v>
      </c>
      <c r="E70" t="s">
        <v>3</v>
      </c>
      <c r="F70" t="str">
        <f t="shared" si="2"/>
        <v>IWDHT</v>
      </c>
      <c r="G70" s="92">
        <f>BY_Demands_Drivers!$F$82*$K30</f>
        <v>0</v>
      </c>
      <c r="H70" s="92">
        <f>BY_Demands_Drivers!$G$82*$K30</f>
        <v>0</v>
      </c>
    </row>
    <row r="71" spans="3:8">
      <c r="C71" s="112" t="str">
        <f t="shared" si="3"/>
        <v>\I:</v>
      </c>
      <c r="D71">
        <f>$J$31</f>
        <v>2038</v>
      </c>
      <c r="E71" t="s">
        <v>3</v>
      </c>
      <c r="F71" t="str">
        <f t="shared" si="2"/>
        <v>IWDHT</v>
      </c>
      <c r="G71" s="92">
        <f>BY_Demands_Drivers!$F$82*$K31</f>
        <v>0</v>
      </c>
      <c r="H71" s="92">
        <f>BY_Demands_Drivers!$G$82*$K31</f>
        <v>0</v>
      </c>
    </row>
    <row r="72" spans="3:8">
      <c r="C72" s="112" t="str">
        <f t="shared" si="3"/>
        <v>\I:</v>
      </c>
      <c r="D72">
        <f>$J$32</f>
        <v>2039</v>
      </c>
      <c r="E72" t="s">
        <v>3</v>
      </c>
      <c r="F72" t="str">
        <f t="shared" si="2"/>
        <v>IWDHT</v>
      </c>
      <c r="G72" s="92">
        <f>BY_Demands_Drivers!$F$82*$K32</f>
        <v>0</v>
      </c>
      <c r="H72" s="92">
        <f>BY_Demands_Drivers!$G$82*$K32</f>
        <v>0</v>
      </c>
    </row>
    <row r="73" spans="3:8">
      <c r="C73" s="112" t="str">
        <f t="shared" si="3"/>
        <v>\I:</v>
      </c>
      <c r="D73">
        <f>$J$33</f>
        <v>2040</v>
      </c>
      <c r="E73" t="s">
        <v>3</v>
      </c>
      <c r="F73" t="str">
        <f t="shared" si="2"/>
        <v>IWDHT</v>
      </c>
      <c r="G73" s="92">
        <f>BY_Demands_Drivers!$F$82*$K33</f>
        <v>0</v>
      </c>
      <c r="H73" s="92">
        <f>BY_Demands_Drivers!$G$82*$K33</f>
        <v>0</v>
      </c>
    </row>
    <row r="74" spans="3:8">
      <c r="C74" s="112" t="str">
        <f t="shared" si="3"/>
        <v>\I:</v>
      </c>
      <c r="D74">
        <f>$J$34</f>
        <v>2041</v>
      </c>
      <c r="E74" t="s">
        <v>3</v>
      </c>
      <c r="F74" t="str">
        <f t="shared" si="2"/>
        <v>IWDHT</v>
      </c>
      <c r="G74" s="92">
        <f>BY_Demands_Drivers!$F$82*$K34</f>
        <v>0</v>
      </c>
      <c r="H74" s="92">
        <f>BY_Demands_Drivers!$G$82*$K34</f>
        <v>0</v>
      </c>
    </row>
    <row r="75" spans="3:8">
      <c r="C75" s="112" t="str">
        <f t="shared" si="3"/>
        <v>\I:</v>
      </c>
      <c r="D75">
        <f>$J$35</f>
        <v>2042</v>
      </c>
      <c r="E75" t="s">
        <v>3</v>
      </c>
      <c r="F75" t="str">
        <f t="shared" si="2"/>
        <v>IWDHT</v>
      </c>
      <c r="G75" s="92">
        <f>BY_Demands_Drivers!$F$82*$K35</f>
        <v>0</v>
      </c>
      <c r="H75" s="92">
        <f>BY_Demands_Drivers!$G$82*$K35</f>
        <v>0</v>
      </c>
    </row>
    <row r="76" spans="3:8">
      <c r="C76" s="112" t="str">
        <f t="shared" si="3"/>
        <v>\I:</v>
      </c>
      <c r="D76">
        <f>$J$36</f>
        <v>2043</v>
      </c>
      <c r="E76" t="s">
        <v>3</v>
      </c>
      <c r="F76" t="str">
        <f t="shared" si="2"/>
        <v>IWDHT</v>
      </c>
      <c r="G76" s="92">
        <f>BY_Demands_Drivers!$F$82*$K36</f>
        <v>0</v>
      </c>
      <c r="H76" s="92">
        <f>BY_Demands_Drivers!$G$82*$K36</f>
        <v>0</v>
      </c>
    </row>
    <row r="77" spans="3:8">
      <c r="C77" s="112" t="str">
        <f t="shared" si="3"/>
        <v>\I:</v>
      </c>
      <c r="D77">
        <f>$J$37</f>
        <v>2044</v>
      </c>
      <c r="E77" t="s">
        <v>3</v>
      </c>
      <c r="F77" t="str">
        <f t="shared" si="2"/>
        <v>IWDHT</v>
      </c>
      <c r="G77" s="92">
        <f>BY_Demands_Drivers!$F$82*$K37</f>
        <v>0</v>
      </c>
      <c r="H77" s="92">
        <f>BY_Demands_Drivers!$G$82*$K37</f>
        <v>0</v>
      </c>
    </row>
    <row r="78" spans="3:8">
      <c r="C78" s="112" t="str">
        <f t="shared" si="3"/>
        <v>\I:</v>
      </c>
      <c r="D78">
        <f>$J$38</f>
        <v>2045</v>
      </c>
      <c r="E78" t="s">
        <v>3</v>
      </c>
      <c r="F78" t="str">
        <f t="shared" si="2"/>
        <v>IWDHT</v>
      </c>
      <c r="G78" s="92">
        <f>BY_Demands_Drivers!$F$82*$K38</f>
        <v>0</v>
      </c>
      <c r="H78" s="92">
        <f>BY_Demands_Drivers!$G$82*$K38</f>
        <v>0</v>
      </c>
    </row>
    <row r="79" spans="3:8">
      <c r="C79" s="112" t="str">
        <f t="shared" si="3"/>
        <v>\I:</v>
      </c>
      <c r="D79">
        <f>$J$39</f>
        <v>2046</v>
      </c>
      <c r="E79" t="s">
        <v>3</v>
      </c>
      <c r="F79" t="str">
        <f t="shared" si="2"/>
        <v>IWDHT</v>
      </c>
      <c r="G79" s="92">
        <f>BY_Demands_Drivers!$F$82*$K39</f>
        <v>0</v>
      </c>
      <c r="H79" s="92">
        <f>BY_Demands_Drivers!$G$82*$K39</f>
        <v>0</v>
      </c>
    </row>
    <row r="80" spans="3:8">
      <c r="C80" s="112" t="str">
        <f t="shared" si="3"/>
        <v>\I:</v>
      </c>
      <c r="D80">
        <f>$J$40</f>
        <v>2047</v>
      </c>
      <c r="E80" t="s">
        <v>3</v>
      </c>
      <c r="F80" t="str">
        <f t="shared" si="2"/>
        <v>IWDHT</v>
      </c>
      <c r="G80" s="92">
        <f>BY_Demands_Drivers!$F$82*$K40</f>
        <v>0</v>
      </c>
      <c r="H80" s="92">
        <f>BY_Demands_Drivers!$G$82*$K40</f>
        <v>0</v>
      </c>
    </row>
    <row r="81" spans="3:8">
      <c r="C81" s="112" t="str">
        <f t="shared" si="3"/>
        <v>\I:</v>
      </c>
      <c r="D81">
        <f>$J$41</f>
        <v>2048</v>
      </c>
      <c r="E81" t="s">
        <v>3</v>
      </c>
      <c r="F81" t="str">
        <f t="shared" si="2"/>
        <v>IWDHT</v>
      </c>
      <c r="G81" s="92">
        <f>BY_Demands_Drivers!$F$82*$K41</f>
        <v>0</v>
      </c>
      <c r="H81" s="92">
        <f>BY_Demands_Drivers!$G$82*$K41</f>
        <v>0</v>
      </c>
    </row>
    <row r="82" spans="3:8">
      <c r="C82" s="112" t="str">
        <f t="shared" si="3"/>
        <v>\I:</v>
      </c>
      <c r="D82">
        <f>$J$42</f>
        <v>2049</v>
      </c>
      <c r="E82" t="s">
        <v>3</v>
      </c>
      <c r="F82" t="str">
        <f t="shared" si="2"/>
        <v>IWDHT</v>
      </c>
      <c r="G82" s="92">
        <f>BY_Demands_Drivers!$F$82*$K42</f>
        <v>0</v>
      </c>
      <c r="H82" s="92">
        <f>BY_Demands_Drivers!$G$82*$K42</f>
        <v>0</v>
      </c>
    </row>
    <row r="83" spans="3:8">
      <c r="C83" s="112" t="str">
        <f t="shared" si="3"/>
        <v>\I:</v>
      </c>
      <c r="D83" s="16">
        <f>$J$43</f>
        <v>2050</v>
      </c>
      <c r="E83" s="16" t="s">
        <v>3</v>
      </c>
      <c r="F83" s="16" t="str">
        <f t="shared" si="2"/>
        <v>IWDHT</v>
      </c>
      <c r="G83" s="92">
        <f>BY_Demands_Drivers!$F$82*$K43</f>
        <v>0</v>
      </c>
      <c r="H83" s="92">
        <f>BY_Demands_Drivers!$G$82*$K43</f>
        <v>0</v>
      </c>
    </row>
    <row r="84" spans="3:8">
      <c r="C84" s="112" t="str">
        <f t="shared" si="3"/>
        <v>\I:</v>
      </c>
      <c r="D84">
        <f>$J$4</f>
        <v>2011</v>
      </c>
      <c r="E84" t="s">
        <v>3</v>
      </c>
      <c r="F84" t="str">
        <f>BY_Demands_Drivers!$H$83</f>
        <v>IWDRH</v>
      </c>
      <c r="G84" s="92">
        <f>BY_Demands_Drivers!$F$83*$K4</f>
        <v>0</v>
      </c>
      <c r="H84" s="92">
        <f>BY_Demands_Drivers!$G$83*$K4</f>
        <v>0</v>
      </c>
    </row>
    <row r="85" spans="3:8">
      <c r="C85" s="112" t="str">
        <f t="shared" si="3"/>
        <v>\I:</v>
      </c>
      <c r="D85">
        <f>$J$5</f>
        <v>2012</v>
      </c>
      <c r="E85" t="s">
        <v>3</v>
      </c>
      <c r="F85" t="str">
        <f>$F$84</f>
        <v>IWDRH</v>
      </c>
      <c r="G85" s="92">
        <f>BY_Demands_Drivers!$F$83*$K5</f>
        <v>0</v>
      </c>
      <c r="H85" s="92">
        <f>BY_Demands_Drivers!$G$83*$K5</f>
        <v>0</v>
      </c>
    </row>
    <row r="86" spans="3:8">
      <c r="C86" s="112" t="str">
        <f t="shared" si="3"/>
        <v>\I:</v>
      </c>
      <c r="D86">
        <f>$J$6</f>
        <v>2013</v>
      </c>
      <c r="E86" t="s">
        <v>3</v>
      </c>
      <c r="F86" t="str">
        <f t="shared" ref="F86:F123" si="4">$F$84</f>
        <v>IWDRH</v>
      </c>
      <c r="G86" s="92">
        <f>BY_Demands_Drivers!$F$83*$K6</f>
        <v>0</v>
      </c>
      <c r="H86" s="92">
        <f>BY_Demands_Drivers!$G$83*$K6</f>
        <v>0</v>
      </c>
    </row>
    <row r="87" spans="3:8">
      <c r="C87" s="112" t="str">
        <f t="shared" si="3"/>
        <v>\I:</v>
      </c>
      <c r="D87">
        <f>$J$7</f>
        <v>2014</v>
      </c>
      <c r="E87" t="s">
        <v>3</v>
      </c>
      <c r="F87" t="str">
        <f t="shared" si="4"/>
        <v>IWDRH</v>
      </c>
      <c r="G87" s="92">
        <f>BY_Demands_Drivers!$F$83*$K7</f>
        <v>0</v>
      </c>
      <c r="H87" s="92">
        <f>BY_Demands_Drivers!$G$83*$K7</f>
        <v>0</v>
      </c>
    </row>
    <row r="88" spans="3:8">
      <c r="C88" s="112" t="str">
        <f t="shared" si="3"/>
        <v>Demand</v>
      </c>
      <c r="D88">
        <f>$J$8</f>
        <v>2015</v>
      </c>
      <c r="E88" t="s">
        <v>3</v>
      </c>
      <c r="F88" t="str">
        <f t="shared" si="4"/>
        <v>IWDRH</v>
      </c>
      <c r="G88" s="92">
        <f>BY_Demands_Drivers!$F$83*$K8</f>
        <v>0.6304953496614164</v>
      </c>
      <c r="H88" s="92">
        <f>BY_Demands_Drivers!$G$83*$K8</f>
        <v>0.19036014309872432</v>
      </c>
    </row>
    <row r="89" spans="3:8">
      <c r="C89" s="112" t="str">
        <f t="shared" si="3"/>
        <v>Demand</v>
      </c>
      <c r="D89">
        <f>$J$9</f>
        <v>2016</v>
      </c>
      <c r="E89" t="s">
        <v>3</v>
      </c>
      <c r="F89" t="str">
        <f t="shared" si="4"/>
        <v>IWDRH</v>
      </c>
      <c r="G89" s="92">
        <f>BY_Demands_Drivers!$F$83*$K9</f>
        <v>0.65215776635038247</v>
      </c>
      <c r="H89" s="92">
        <f>BY_Demands_Drivers!$G$83*$K9</f>
        <v>0.19690049386101025</v>
      </c>
    </row>
    <row r="90" spans="3:8">
      <c r="C90" s="112" t="str">
        <f t="shared" si="3"/>
        <v>Demand</v>
      </c>
      <c r="D90">
        <f>$J$10</f>
        <v>2017</v>
      </c>
      <c r="E90" t="s">
        <v>3</v>
      </c>
      <c r="F90" t="str">
        <f t="shared" si="4"/>
        <v>IWDRH</v>
      </c>
      <c r="G90" s="92">
        <f>BY_Demands_Drivers!$F$83*$K10</f>
        <v>0.67382018303934865</v>
      </c>
      <c r="H90" s="92">
        <f>BY_Demands_Drivers!$G$83*$K10</f>
        <v>0.20344084462329623</v>
      </c>
    </row>
    <row r="91" spans="3:8">
      <c r="C91" s="112" t="str">
        <f t="shared" si="3"/>
        <v>Demand</v>
      </c>
      <c r="D91">
        <f>$J$11</f>
        <v>2018</v>
      </c>
      <c r="E91" t="s">
        <v>3</v>
      </c>
      <c r="F91" t="str">
        <f t="shared" si="4"/>
        <v>IWDRH</v>
      </c>
      <c r="G91" s="92">
        <f>BY_Demands_Drivers!$F$83*$K11</f>
        <v>0.69548259972831483</v>
      </c>
      <c r="H91" s="92">
        <f>BY_Demands_Drivers!$G$83*$K11</f>
        <v>0.20998119538558219</v>
      </c>
    </row>
    <row r="92" spans="3:8">
      <c r="C92" s="112" t="str">
        <f t="shared" si="3"/>
        <v>Demand</v>
      </c>
      <c r="D92">
        <f>$J$12</f>
        <v>2019</v>
      </c>
      <c r="E92" t="s">
        <v>3</v>
      </c>
      <c r="F92" t="str">
        <f t="shared" si="4"/>
        <v>IWDRH</v>
      </c>
      <c r="G92" s="92">
        <f>BY_Demands_Drivers!$F$83*$K12</f>
        <v>0.7171450164172809</v>
      </c>
      <c r="H92" s="92">
        <f>BY_Demands_Drivers!$G$83*$K12</f>
        <v>0.21652154614786809</v>
      </c>
    </row>
    <row r="93" spans="3:8">
      <c r="C93" s="112" t="str">
        <f t="shared" si="3"/>
        <v>Demand</v>
      </c>
      <c r="D93">
        <f>$J$13</f>
        <v>2020</v>
      </c>
      <c r="E93" t="s">
        <v>3</v>
      </c>
      <c r="F93" t="str">
        <f t="shared" si="4"/>
        <v>IWDRH</v>
      </c>
      <c r="G93" s="92">
        <f>BY_Demands_Drivers!$F$83*$K13</f>
        <v>0.73880743310624708</v>
      </c>
      <c r="H93" s="92">
        <f>BY_Demands_Drivers!$G$83*$K13</f>
        <v>0.22306189691015404</v>
      </c>
    </row>
    <row r="94" spans="3:8">
      <c r="C94" s="112" t="str">
        <f t="shared" si="3"/>
        <v>Demand</v>
      </c>
      <c r="D94">
        <f>$J$14</f>
        <v>2021</v>
      </c>
      <c r="E94" t="s">
        <v>3</v>
      </c>
      <c r="F94" t="str">
        <f t="shared" si="4"/>
        <v>IWDRH</v>
      </c>
      <c r="G94" s="92">
        <f>BY_Demands_Drivers!$F$83*$K14</f>
        <v>0.75323493681891096</v>
      </c>
      <c r="H94" s="92">
        <f>BY_Demands_Drivers!$G$83*$K14</f>
        <v>0.22741787141936323</v>
      </c>
    </row>
    <row r="95" spans="3:8">
      <c r="C95" s="112" t="str">
        <f t="shared" si="3"/>
        <v>Demand</v>
      </c>
      <c r="D95">
        <f>$J$15</f>
        <v>2022</v>
      </c>
      <c r="E95" t="s">
        <v>3</v>
      </c>
      <c r="F95" t="str">
        <f t="shared" si="4"/>
        <v>IWDRH</v>
      </c>
      <c r="G95" s="92">
        <f>BY_Demands_Drivers!$F$83*$K15</f>
        <v>0.76766244053157473</v>
      </c>
      <c r="H95" s="92">
        <f>BY_Demands_Drivers!$G$83*$K15</f>
        <v>0.23177384592857242</v>
      </c>
    </row>
    <row r="96" spans="3:8">
      <c r="C96" s="112" t="str">
        <f t="shared" si="3"/>
        <v>Demand</v>
      </c>
      <c r="D96">
        <f>$J$16</f>
        <v>2023</v>
      </c>
      <c r="E96" t="s">
        <v>3</v>
      </c>
      <c r="F96" t="str">
        <f t="shared" si="4"/>
        <v>IWDRH</v>
      </c>
      <c r="G96" s="92">
        <f>BY_Demands_Drivers!$F$83*$K16</f>
        <v>0.7820899442442385</v>
      </c>
      <c r="H96" s="92">
        <f>BY_Demands_Drivers!$G$83*$K16</f>
        <v>0.23612982043778161</v>
      </c>
    </row>
    <row r="97" spans="3:8">
      <c r="C97" s="112" t="str">
        <f t="shared" si="3"/>
        <v>Demand</v>
      </c>
      <c r="D97">
        <f>$J$17</f>
        <v>2024</v>
      </c>
      <c r="E97" t="s">
        <v>3</v>
      </c>
      <c r="F97" t="str">
        <f t="shared" si="4"/>
        <v>IWDRH</v>
      </c>
      <c r="G97" s="92">
        <f>BY_Demands_Drivers!$F$83*$K17</f>
        <v>0.79651744795690238</v>
      </c>
      <c r="H97" s="92">
        <f>BY_Demands_Drivers!$G$83*$K17</f>
        <v>0.24048579494699079</v>
      </c>
    </row>
    <row r="98" spans="3:8">
      <c r="C98" s="112" t="str">
        <f t="shared" si="3"/>
        <v>Demand</v>
      </c>
      <c r="D98">
        <f>$J$18</f>
        <v>2025</v>
      </c>
      <c r="E98" t="s">
        <v>3</v>
      </c>
      <c r="F98" t="str">
        <f t="shared" si="4"/>
        <v>IWDRH</v>
      </c>
      <c r="G98" s="92">
        <f>BY_Demands_Drivers!$F$83*$K18</f>
        <v>0.81094495166956604</v>
      </c>
      <c r="H98" s="92">
        <f>BY_Demands_Drivers!$G$83*$K18</f>
        <v>0.24484176945619993</v>
      </c>
    </row>
    <row r="99" spans="3:8">
      <c r="C99" s="112" t="str">
        <f t="shared" si="3"/>
        <v>Demand</v>
      </c>
      <c r="D99">
        <f>$J$19</f>
        <v>2026</v>
      </c>
      <c r="E99" t="s">
        <v>3</v>
      </c>
      <c r="F99" t="str">
        <f t="shared" si="4"/>
        <v>IWDRH</v>
      </c>
      <c r="G99" s="92">
        <f>BY_Demands_Drivers!$F$83*$K19</f>
        <v>0.82498459115784983</v>
      </c>
      <c r="H99" s="92">
        <f>BY_Demands_Drivers!$G$83*$K19</f>
        <v>0.24908063939152841</v>
      </c>
    </row>
    <row r="100" spans="3:8">
      <c r="C100" s="112" t="str">
        <f t="shared" si="3"/>
        <v>Demand</v>
      </c>
      <c r="D100">
        <f>$J$20</f>
        <v>2027</v>
      </c>
      <c r="E100" t="s">
        <v>3</v>
      </c>
      <c r="F100" t="str">
        <f t="shared" si="4"/>
        <v>IWDRH</v>
      </c>
      <c r="G100" s="92">
        <f>BY_Demands_Drivers!$F$83*$K20</f>
        <v>0.83902423064613352</v>
      </c>
      <c r="H100" s="92">
        <f>BY_Demands_Drivers!$G$83*$K20</f>
        <v>0.25331950932685687</v>
      </c>
    </row>
    <row r="101" spans="3:8">
      <c r="C101" s="112" t="str">
        <f t="shared" si="3"/>
        <v>Demand</v>
      </c>
      <c r="D101">
        <f>$J$21</f>
        <v>2028</v>
      </c>
      <c r="E101" t="s">
        <v>3</v>
      </c>
      <c r="F101" t="str">
        <f t="shared" si="4"/>
        <v>IWDRH</v>
      </c>
      <c r="G101" s="92">
        <f>BY_Demands_Drivers!$F$83*$K21</f>
        <v>0.85306387013441742</v>
      </c>
      <c r="H101" s="92">
        <f>BY_Demands_Drivers!$G$83*$K21</f>
        <v>0.25755837926218539</v>
      </c>
    </row>
    <row r="102" spans="3:8">
      <c r="C102" s="112" t="str">
        <f t="shared" si="3"/>
        <v>Demand</v>
      </c>
      <c r="D102">
        <f>$J$22</f>
        <v>2029</v>
      </c>
      <c r="E102" t="s">
        <v>3</v>
      </c>
      <c r="F102" t="str">
        <f t="shared" si="4"/>
        <v>IWDRH</v>
      </c>
      <c r="G102" s="92">
        <f>BY_Demands_Drivers!$F$83*$K22</f>
        <v>0.86710350962270122</v>
      </c>
      <c r="H102" s="92">
        <f>BY_Demands_Drivers!$G$83*$K22</f>
        <v>0.2617972491975139</v>
      </c>
    </row>
    <row r="103" spans="3:8">
      <c r="C103" s="112" t="str">
        <f t="shared" si="3"/>
        <v>Demand</v>
      </c>
      <c r="D103">
        <f>$J$23</f>
        <v>2030</v>
      </c>
      <c r="E103" t="s">
        <v>3</v>
      </c>
      <c r="F103" t="str">
        <f t="shared" si="4"/>
        <v>IWDRH</v>
      </c>
      <c r="G103" s="92">
        <f>BY_Demands_Drivers!$F$83*$K23</f>
        <v>0.88114314911098457</v>
      </c>
      <c r="H103" s="92">
        <f>BY_Demands_Drivers!$G$83*$K23</f>
        <v>0.26603611913284225</v>
      </c>
    </row>
    <row r="104" spans="3:8">
      <c r="C104" s="112" t="str">
        <f t="shared" si="3"/>
        <v>Demand</v>
      </c>
      <c r="D104">
        <f>$J$24</f>
        <v>2031</v>
      </c>
      <c r="E104" t="s">
        <v>3</v>
      </c>
      <c r="F104" t="str">
        <f t="shared" si="4"/>
        <v>IWDRH</v>
      </c>
      <c r="G104" s="92">
        <f>BY_Demands_Drivers!$F$83*$K24</f>
        <v>0.8966541489795754</v>
      </c>
      <c r="H104" s="92">
        <f>BY_Demands_Drivers!$G$83*$K24</f>
        <v>0.27071922449781421</v>
      </c>
    </row>
    <row r="105" spans="3:8">
      <c r="C105" s="112" t="str">
        <f t="shared" si="3"/>
        <v>Demand</v>
      </c>
      <c r="D105">
        <f>$J$25</f>
        <v>2032</v>
      </c>
      <c r="E105" t="s">
        <v>3</v>
      </c>
      <c r="F105" t="str">
        <f t="shared" si="4"/>
        <v>IWDRH</v>
      </c>
      <c r="G105" s="92">
        <f>BY_Demands_Drivers!$F$83*$K25</f>
        <v>0.91216514884816613</v>
      </c>
      <c r="H105" s="92">
        <f>BY_Demands_Drivers!$G$83*$K25</f>
        <v>0.27540232986278612</v>
      </c>
    </row>
    <row r="106" spans="3:8">
      <c r="C106" s="112" t="str">
        <f t="shared" si="3"/>
        <v>Demand</v>
      </c>
      <c r="D106">
        <f>$J$26</f>
        <v>2033</v>
      </c>
      <c r="E106" t="s">
        <v>3</v>
      </c>
      <c r="F106" t="str">
        <f t="shared" si="4"/>
        <v>IWDRH</v>
      </c>
      <c r="G106" s="92">
        <f>BY_Demands_Drivers!$F$83*$K26</f>
        <v>0.92767614871675697</v>
      </c>
      <c r="H106" s="92">
        <f>BY_Demands_Drivers!$G$83*$K26</f>
        <v>0.28008543522775808</v>
      </c>
    </row>
    <row r="107" spans="3:8">
      <c r="C107" s="112" t="str">
        <f t="shared" si="3"/>
        <v>Demand</v>
      </c>
      <c r="D107">
        <f>$J$27</f>
        <v>2034</v>
      </c>
      <c r="E107" t="s">
        <v>3</v>
      </c>
      <c r="F107" t="str">
        <f t="shared" si="4"/>
        <v>IWDRH</v>
      </c>
      <c r="G107" s="92">
        <f>BY_Demands_Drivers!$F$83*$K27</f>
        <v>0.94318714858534769</v>
      </c>
      <c r="H107" s="92">
        <f>BY_Demands_Drivers!$G$83*$K27</f>
        <v>0.28476854059272999</v>
      </c>
    </row>
    <row r="108" spans="3:8">
      <c r="C108" s="112" t="str">
        <f t="shared" si="3"/>
        <v>Demand</v>
      </c>
      <c r="D108">
        <f>$J$28</f>
        <v>2035</v>
      </c>
      <c r="E108" t="s">
        <v>3</v>
      </c>
      <c r="F108" t="str">
        <f t="shared" si="4"/>
        <v>IWDRH</v>
      </c>
      <c r="G108" s="92">
        <f>BY_Demands_Drivers!$F$83*$K28</f>
        <v>0.95869814845393864</v>
      </c>
      <c r="H108" s="92">
        <f>BY_Demands_Drivers!$G$83*$K28</f>
        <v>0.28945164595770201</v>
      </c>
    </row>
    <row r="109" spans="3:8">
      <c r="C109" s="112" t="str">
        <f t="shared" si="3"/>
        <v>Demand</v>
      </c>
      <c r="D109">
        <f>$J$29</f>
        <v>2036</v>
      </c>
      <c r="E109" t="s">
        <v>3</v>
      </c>
      <c r="F109" t="str">
        <f t="shared" si="4"/>
        <v>IWDRH</v>
      </c>
      <c r="G109" s="92">
        <f>BY_Demands_Drivers!$F$83*$K29</f>
        <v>0.97154244459908001</v>
      </c>
      <c r="H109" s="92">
        <f>BY_Demands_Drivers!$G$83*$K29</f>
        <v>0.29332961595939117</v>
      </c>
    </row>
    <row r="110" spans="3:8">
      <c r="C110" s="112" t="str">
        <f t="shared" si="3"/>
        <v>Demand</v>
      </c>
      <c r="D110">
        <f>$J$30</f>
        <v>2037</v>
      </c>
      <c r="E110" t="s">
        <v>3</v>
      </c>
      <c r="F110" t="str">
        <f t="shared" si="4"/>
        <v>IWDRH</v>
      </c>
      <c r="G110" s="92">
        <f>BY_Demands_Drivers!$F$83*$K30</f>
        <v>0.98438674074422139</v>
      </c>
      <c r="H110" s="92">
        <f>BY_Demands_Drivers!$G$83*$K30</f>
        <v>0.29720758596108032</v>
      </c>
    </row>
    <row r="111" spans="3:8">
      <c r="C111" s="112" t="str">
        <f t="shared" si="3"/>
        <v>Demand</v>
      </c>
      <c r="D111">
        <f>$J$31</f>
        <v>2038</v>
      </c>
      <c r="E111" t="s">
        <v>3</v>
      </c>
      <c r="F111" t="str">
        <f t="shared" si="4"/>
        <v>IWDRH</v>
      </c>
      <c r="G111" s="92">
        <f>BY_Demands_Drivers!$F$83*$K31</f>
        <v>0.99723103688936265</v>
      </c>
      <c r="H111" s="92">
        <f>BY_Demands_Drivers!$G$83*$K31</f>
        <v>0.30108555596276948</v>
      </c>
    </row>
    <row r="112" spans="3:8">
      <c r="C112" s="112" t="str">
        <f t="shared" si="3"/>
        <v>Demand</v>
      </c>
      <c r="D112">
        <f>$J$32</f>
        <v>2039</v>
      </c>
      <c r="E112" t="s">
        <v>3</v>
      </c>
      <c r="F112" t="str">
        <f t="shared" si="4"/>
        <v>IWDRH</v>
      </c>
      <c r="G112" s="92">
        <f>BY_Demands_Drivers!$F$83*$K32</f>
        <v>1.010075333034504</v>
      </c>
      <c r="H112" s="92">
        <f>BY_Demands_Drivers!$G$83*$K32</f>
        <v>0.30496352596445869</v>
      </c>
    </row>
    <row r="113" spans="3:8">
      <c r="C113" s="112" t="str">
        <f t="shared" si="3"/>
        <v>Demand</v>
      </c>
      <c r="D113">
        <f>$J$33</f>
        <v>2040</v>
      </c>
      <c r="E113" t="s">
        <v>3</v>
      </c>
      <c r="F113" t="str">
        <f t="shared" si="4"/>
        <v>IWDRH</v>
      </c>
      <c r="G113" s="92">
        <f>BY_Demands_Drivers!$F$83*$K33</f>
        <v>1.0229196291796454</v>
      </c>
      <c r="H113" s="92">
        <f>BY_Demands_Drivers!$G$83*$K33</f>
        <v>0.30884149596614785</v>
      </c>
    </row>
    <row r="114" spans="3:8">
      <c r="C114" s="112" t="str">
        <f t="shared" si="3"/>
        <v>Demand</v>
      </c>
      <c r="D114">
        <f>$J$34</f>
        <v>2041</v>
      </c>
      <c r="E114" t="s">
        <v>3</v>
      </c>
      <c r="F114" t="str">
        <f t="shared" si="4"/>
        <v>IWDRH</v>
      </c>
      <c r="G114" s="92">
        <f>BY_Demands_Drivers!$F$83*$K34</f>
        <v>1.035337558194005</v>
      </c>
      <c r="H114" s="92">
        <f>BY_Demands_Drivers!$G$83*$K34</f>
        <v>0.31259073653617386</v>
      </c>
    </row>
    <row r="115" spans="3:8">
      <c r="C115" s="112" t="str">
        <f t="shared" si="3"/>
        <v>Demand</v>
      </c>
      <c r="D115">
        <f>$J$35</f>
        <v>2042</v>
      </c>
      <c r="E115" t="s">
        <v>3</v>
      </c>
      <c r="F115" t="str">
        <f t="shared" si="4"/>
        <v>IWDRH</v>
      </c>
      <c r="G115" s="92">
        <f>BY_Demands_Drivers!$F$83*$K35</f>
        <v>1.0477554872083645</v>
      </c>
      <c r="H115" s="92">
        <f>BY_Demands_Drivers!$G$83*$K35</f>
        <v>0.31633997710619977</v>
      </c>
    </row>
    <row r="116" spans="3:8">
      <c r="C116" s="112" t="str">
        <f t="shared" si="3"/>
        <v>Demand</v>
      </c>
      <c r="D116">
        <f>$J$36</f>
        <v>2043</v>
      </c>
      <c r="E116" t="s">
        <v>3</v>
      </c>
      <c r="F116" t="str">
        <f t="shared" si="4"/>
        <v>IWDRH</v>
      </c>
      <c r="G116" s="92">
        <f>BY_Demands_Drivers!$F$83*$K36</f>
        <v>1.0601734162227241</v>
      </c>
      <c r="H116" s="92">
        <f>BY_Demands_Drivers!$G$83*$K36</f>
        <v>0.32008921767622572</v>
      </c>
    </row>
    <row r="117" spans="3:8">
      <c r="C117" s="112" t="str">
        <f t="shared" si="3"/>
        <v>Demand</v>
      </c>
      <c r="D117">
        <f>$J$37</f>
        <v>2044</v>
      </c>
      <c r="E117" t="s">
        <v>3</v>
      </c>
      <c r="F117" t="str">
        <f t="shared" si="4"/>
        <v>IWDRH</v>
      </c>
      <c r="G117" s="92">
        <f>BY_Demands_Drivers!$F$83*$K37</f>
        <v>1.0725913452370834</v>
      </c>
      <c r="H117" s="92">
        <f>BY_Demands_Drivers!$G$83*$K37</f>
        <v>0.32383845824625168</v>
      </c>
    </row>
    <row r="118" spans="3:8">
      <c r="C118" s="112" t="str">
        <f t="shared" si="3"/>
        <v>Demand</v>
      </c>
      <c r="D118">
        <f>$J$38</f>
        <v>2045</v>
      </c>
      <c r="E118" t="s">
        <v>3</v>
      </c>
      <c r="F118" t="str">
        <f t="shared" si="4"/>
        <v>IWDRH</v>
      </c>
      <c r="G118" s="92">
        <f>BY_Demands_Drivers!$F$83*$K38</f>
        <v>1.0850092742514428</v>
      </c>
      <c r="H118" s="92">
        <f>BY_Demands_Drivers!$G$83*$K38</f>
        <v>0.32758769881627758</v>
      </c>
    </row>
    <row r="119" spans="3:8">
      <c r="C119" s="112" t="str">
        <f t="shared" si="3"/>
        <v>Demand</v>
      </c>
      <c r="D119">
        <f>$J$39</f>
        <v>2046</v>
      </c>
      <c r="E119" t="s">
        <v>3</v>
      </c>
      <c r="F119" t="str">
        <f t="shared" si="4"/>
        <v>IWDRH</v>
      </c>
      <c r="G119" s="92">
        <f>BY_Demands_Drivers!$F$83*$K39</f>
        <v>1.097010705845846</v>
      </c>
      <c r="H119" s="92">
        <f>BY_Demands_Drivers!$G$83*$K39</f>
        <v>0.33121118983318515</v>
      </c>
    </row>
    <row r="120" spans="3:8">
      <c r="C120" s="112" t="str">
        <f t="shared" si="3"/>
        <v>Demand</v>
      </c>
      <c r="D120">
        <f>$J$40</f>
        <v>2047</v>
      </c>
      <c r="E120" t="s">
        <v>3</v>
      </c>
      <c r="F120" t="str">
        <f t="shared" si="4"/>
        <v>IWDRH</v>
      </c>
      <c r="G120" s="92">
        <f>BY_Demands_Drivers!$F$83*$K40</f>
        <v>1.1090121374402493</v>
      </c>
      <c r="H120" s="92">
        <f>BY_Demands_Drivers!$G$83*$K40</f>
        <v>0.33483468085009271</v>
      </c>
    </row>
    <row r="121" spans="3:8">
      <c r="C121" s="112" t="str">
        <f t="shared" si="3"/>
        <v>Demand</v>
      </c>
      <c r="D121">
        <f>$J$41</f>
        <v>2048</v>
      </c>
      <c r="E121" t="s">
        <v>3</v>
      </c>
      <c r="F121" t="str">
        <f t="shared" si="4"/>
        <v>IWDRH</v>
      </c>
      <c r="G121" s="92">
        <f>BY_Demands_Drivers!$F$83*$K41</f>
        <v>1.1210135690346523</v>
      </c>
      <c r="H121" s="92">
        <f>BY_Demands_Drivers!$G$83*$K41</f>
        <v>0.33845817186700028</v>
      </c>
    </row>
    <row r="122" spans="3:8">
      <c r="C122" s="112" t="str">
        <f t="shared" si="3"/>
        <v>Demand</v>
      </c>
      <c r="D122">
        <f>$J$42</f>
        <v>2049</v>
      </c>
      <c r="E122" t="s">
        <v>3</v>
      </c>
      <c r="F122" t="str">
        <f t="shared" si="4"/>
        <v>IWDRH</v>
      </c>
      <c r="G122" s="92">
        <f>BY_Demands_Drivers!$F$83*$K42</f>
        <v>1.1330150006290556</v>
      </c>
      <c r="H122" s="92">
        <f>BY_Demands_Drivers!$G$83*$K42</f>
        <v>0.34208166288390784</v>
      </c>
    </row>
    <row r="123" spans="3:8">
      <c r="C123" s="112" t="str">
        <f t="shared" si="3"/>
        <v>Demand</v>
      </c>
      <c r="D123" s="16">
        <f>$J$43</f>
        <v>2050</v>
      </c>
      <c r="E123" s="16" t="s">
        <v>3</v>
      </c>
      <c r="F123" s="16" t="str">
        <f t="shared" si="4"/>
        <v>IWDRH</v>
      </c>
      <c r="G123" s="92">
        <f>BY_Demands_Drivers!$F$83*$K43</f>
        <v>1.1450164322234591</v>
      </c>
      <c r="H123" s="92">
        <f>BY_Demands_Drivers!$G$83*$K43</f>
        <v>0.34570515390081552</v>
      </c>
    </row>
    <row r="124" spans="3:8">
      <c r="C124" s="112" t="str">
        <f t="shared" si="3"/>
        <v>\I:</v>
      </c>
      <c r="D124">
        <f>$J$4</f>
        <v>2011</v>
      </c>
      <c r="E124" t="s">
        <v>3</v>
      </c>
      <c r="F124" t="str">
        <f>BY_Demands_Drivers!$H$84</f>
        <v>IWDLA</v>
      </c>
      <c r="G124" s="92">
        <f>BY_Demands_Drivers!$F$84*$K4</f>
        <v>0</v>
      </c>
      <c r="H124" s="92">
        <f>BY_Demands_Drivers!$G$84*$K4</f>
        <v>0</v>
      </c>
    </row>
    <row r="125" spans="3:8">
      <c r="C125" s="112" t="str">
        <f t="shared" si="3"/>
        <v>\I:</v>
      </c>
      <c r="D125">
        <f>$J$5</f>
        <v>2012</v>
      </c>
      <c r="E125" t="s">
        <v>3</v>
      </c>
      <c r="F125" t="str">
        <f>$F$124</f>
        <v>IWDLA</v>
      </c>
      <c r="G125" s="92">
        <f>BY_Demands_Drivers!$F$84*$K5</f>
        <v>0</v>
      </c>
      <c r="H125" s="92">
        <f>BY_Demands_Drivers!$G$84*$K5</f>
        <v>0</v>
      </c>
    </row>
    <row r="126" spans="3:8">
      <c r="C126" s="112" t="str">
        <f t="shared" si="3"/>
        <v>\I:</v>
      </c>
      <c r="D126">
        <f>$J$6</f>
        <v>2013</v>
      </c>
      <c r="E126" t="s">
        <v>3</v>
      </c>
      <c r="F126" t="str">
        <f t="shared" ref="F126:F163" si="5">$F$124</f>
        <v>IWDLA</v>
      </c>
      <c r="G126" s="92">
        <f>BY_Demands_Drivers!$F$84*$K6</f>
        <v>0</v>
      </c>
      <c r="H126" s="92">
        <f>BY_Demands_Drivers!$G$84*$K6</f>
        <v>0</v>
      </c>
    </row>
    <row r="127" spans="3:8">
      <c r="C127" s="112" t="str">
        <f t="shared" si="3"/>
        <v>\I:</v>
      </c>
      <c r="D127">
        <f>$J$7</f>
        <v>2014</v>
      </c>
      <c r="E127" t="s">
        <v>3</v>
      </c>
      <c r="F127" t="str">
        <f t="shared" si="5"/>
        <v>IWDLA</v>
      </c>
      <c r="G127" s="92">
        <f>BY_Demands_Drivers!$F$84*$K7</f>
        <v>0</v>
      </c>
      <c r="H127" s="92">
        <f>BY_Demands_Drivers!$G$84*$K7</f>
        <v>0</v>
      </c>
    </row>
    <row r="128" spans="3:8">
      <c r="C128" s="112" t="str">
        <f t="shared" si="3"/>
        <v>Demand</v>
      </c>
      <c r="D128">
        <f>$J$8</f>
        <v>2015</v>
      </c>
      <c r="E128" t="s">
        <v>3</v>
      </c>
      <c r="F128" t="str">
        <f t="shared" si="5"/>
        <v>IWDLA</v>
      </c>
      <c r="G128" s="92">
        <f>BY_Demands_Drivers!$F$84*$K8</f>
        <v>0.38883964539770982</v>
      </c>
      <c r="H128" s="92">
        <f>BY_Demands_Drivers!$G$84*$K8</f>
        <v>0.11739907452150791</v>
      </c>
    </row>
    <row r="129" spans="3:8">
      <c r="C129" s="112" t="str">
        <f t="shared" si="3"/>
        <v>Demand</v>
      </c>
      <c r="D129">
        <f>$J$9</f>
        <v>2016</v>
      </c>
      <c r="E129" t="s">
        <v>3</v>
      </c>
      <c r="F129" t="str">
        <f t="shared" si="5"/>
        <v>IWDLA</v>
      </c>
      <c r="G129" s="92">
        <f>BY_Demands_Drivers!$F$84*$K9</f>
        <v>0.40219931003015852</v>
      </c>
      <c r="H129" s="92">
        <f>BY_Demands_Drivers!$G$84*$K9</f>
        <v>0.12143264538376659</v>
      </c>
    </row>
    <row r="130" spans="3:8">
      <c r="C130" s="112" t="str">
        <f t="shared" si="3"/>
        <v>Demand</v>
      </c>
      <c r="D130">
        <f>$J$10</f>
        <v>2017</v>
      </c>
      <c r="E130" t="s">
        <v>3</v>
      </c>
      <c r="F130" t="str">
        <f t="shared" si="5"/>
        <v>IWDLA</v>
      </c>
      <c r="G130" s="92">
        <f>BY_Demands_Drivers!$F$84*$K10</f>
        <v>0.41555897466260733</v>
      </c>
      <c r="H130" s="92">
        <f>BY_Demands_Drivers!$G$84*$K10</f>
        <v>0.12546621624602528</v>
      </c>
    </row>
    <row r="131" spans="3:8">
      <c r="C131" s="112" t="str">
        <f t="shared" si="3"/>
        <v>Demand</v>
      </c>
      <c r="D131">
        <f>$J$11</f>
        <v>2018</v>
      </c>
      <c r="E131" t="s">
        <v>3</v>
      </c>
      <c r="F131" t="str">
        <f t="shared" si="5"/>
        <v>IWDLA</v>
      </c>
      <c r="G131" s="92">
        <f>BY_Demands_Drivers!$F$84*$K11</f>
        <v>0.42891863929505608</v>
      </c>
      <c r="H131" s="92">
        <f>BY_Demands_Drivers!$G$84*$K11</f>
        <v>0.129499787108284</v>
      </c>
    </row>
    <row r="132" spans="3:8">
      <c r="C132" s="112" t="str">
        <f t="shared" ref="C132:C195" si="6">IF(SUM(G132:H132)&gt;0,"Demand","\I:")</f>
        <v>Demand</v>
      </c>
      <c r="D132">
        <f>$J$12</f>
        <v>2019</v>
      </c>
      <c r="E132" t="s">
        <v>3</v>
      </c>
      <c r="F132" t="str">
        <f t="shared" si="5"/>
        <v>IWDLA</v>
      </c>
      <c r="G132" s="92">
        <f>BY_Demands_Drivers!$F$84*$K12</f>
        <v>0.44227830392750472</v>
      </c>
      <c r="H132" s="92">
        <f>BY_Demands_Drivers!$G$84*$K12</f>
        <v>0.13353335797054267</v>
      </c>
    </row>
    <row r="133" spans="3:8">
      <c r="C133" s="112" t="str">
        <f t="shared" si="6"/>
        <v>Demand</v>
      </c>
      <c r="D133">
        <f>$J$13</f>
        <v>2020</v>
      </c>
      <c r="E133" t="s">
        <v>3</v>
      </c>
      <c r="F133" t="str">
        <f t="shared" si="5"/>
        <v>IWDLA</v>
      </c>
      <c r="G133" s="92">
        <f>BY_Demands_Drivers!$F$84*$K13</f>
        <v>0.45563796855995353</v>
      </c>
      <c r="H133" s="92">
        <f>BY_Demands_Drivers!$G$84*$K13</f>
        <v>0.13756692883280136</v>
      </c>
    </row>
    <row r="134" spans="3:8">
      <c r="C134" s="112" t="str">
        <f t="shared" si="6"/>
        <v>Demand</v>
      </c>
      <c r="D134">
        <f>$J$14</f>
        <v>2021</v>
      </c>
      <c r="E134" t="s">
        <v>3</v>
      </c>
      <c r="F134" t="str">
        <f t="shared" si="5"/>
        <v>IWDLA</v>
      </c>
      <c r="G134" s="92">
        <f>BY_Demands_Drivers!$F$84*$K14</f>
        <v>0.46453571131193255</v>
      </c>
      <c r="H134" s="92">
        <f>BY_Demands_Drivers!$G$84*$K14</f>
        <v>0.14025334925514377</v>
      </c>
    </row>
    <row r="135" spans="3:8">
      <c r="C135" s="112" t="str">
        <f t="shared" si="6"/>
        <v>Demand</v>
      </c>
      <c r="D135">
        <f>$J$15</f>
        <v>2022</v>
      </c>
      <c r="E135" t="s">
        <v>3</v>
      </c>
      <c r="F135" t="str">
        <f t="shared" si="5"/>
        <v>IWDLA</v>
      </c>
      <c r="G135" s="92">
        <f>BY_Demands_Drivers!$F$84*$K15</f>
        <v>0.47343345406391152</v>
      </c>
      <c r="H135" s="92">
        <f>BY_Demands_Drivers!$G$84*$K15</f>
        <v>0.14293976967748617</v>
      </c>
    </row>
    <row r="136" spans="3:8">
      <c r="C136" s="112" t="str">
        <f t="shared" si="6"/>
        <v>Demand</v>
      </c>
      <c r="D136">
        <f>$J$16</f>
        <v>2023</v>
      </c>
      <c r="E136" t="s">
        <v>3</v>
      </c>
      <c r="F136" t="str">
        <f t="shared" si="5"/>
        <v>IWDLA</v>
      </c>
      <c r="G136" s="92">
        <f>BY_Demands_Drivers!$F$84*$K16</f>
        <v>0.48233119681589054</v>
      </c>
      <c r="H136" s="92">
        <f>BY_Demands_Drivers!$G$84*$K16</f>
        <v>0.14562619009982861</v>
      </c>
    </row>
    <row r="137" spans="3:8">
      <c r="C137" s="112" t="str">
        <f t="shared" si="6"/>
        <v>Demand</v>
      </c>
      <c r="D137">
        <f>$J$17</f>
        <v>2024</v>
      </c>
      <c r="E137" t="s">
        <v>3</v>
      </c>
      <c r="F137" t="str">
        <f t="shared" si="5"/>
        <v>IWDLA</v>
      </c>
      <c r="G137" s="92">
        <f>BY_Demands_Drivers!$F$84*$K17</f>
        <v>0.49122893956786956</v>
      </c>
      <c r="H137" s="92">
        <f>BY_Demands_Drivers!$G$84*$K17</f>
        <v>0.14831261052217101</v>
      </c>
    </row>
    <row r="138" spans="3:8">
      <c r="C138" s="112" t="str">
        <f t="shared" si="6"/>
        <v>Demand</v>
      </c>
      <c r="D138">
        <f>$J$18</f>
        <v>2025</v>
      </c>
      <c r="E138" t="s">
        <v>3</v>
      </c>
      <c r="F138" t="str">
        <f t="shared" si="5"/>
        <v>IWDLA</v>
      </c>
      <c r="G138" s="92">
        <f>BY_Demands_Drivers!$F$84*$K18</f>
        <v>0.50012668231984847</v>
      </c>
      <c r="H138" s="92">
        <f>BY_Demands_Drivers!$G$84*$K18</f>
        <v>0.15099903094451342</v>
      </c>
    </row>
    <row r="139" spans="3:8">
      <c r="C139" s="112" t="str">
        <f t="shared" si="6"/>
        <v>Demand</v>
      </c>
      <c r="D139">
        <f>$J$19</f>
        <v>2026</v>
      </c>
      <c r="E139" t="s">
        <v>3</v>
      </c>
      <c r="F139" t="str">
        <f t="shared" si="5"/>
        <v>IWDLA</v>
      </c>
      <c r="G139" s="92">
        <f>BY_Demands_Drivers!$F$84*$K19</f>
        <v>0.50878522110695856</v>
      </c>
      <c r="H139" s="92">
        <f>BY_Demands_Drivers!$G$84*$K19</f>
        <v>0.15361323053127524</v>
      </c>
    </row>
    <row r="140" spans="3:8">
      <c r="C140" s="112" t="str">
        <f t="shared" si="6"/>
        <v>Demand</v>
      </c>
      <c r="D140">
        <f>$J$20</f>
        <v>2027</v>
      </c>
      <c r="E140" t="s">
        <v>3</v>
      </c>
      <c r="F140" t="str">
        <f t="shared" si="5"/>
        <v>IWDLA</v>
      </c>
      <c r="G140" s="92">
        <f>BY_Demands_Drivers!$F$84*$K20</f>
        <v>0.51744375989406877</v>
      </c>
      <c r="H140" s="92">
        <f>BY_Demands_Drivers!$G$84*$K20</f>
        <v>0.15622743011803705</v>
      </c>
    </row>
    <row r="141" spans="3:8">
      <c r="C141" s="112" t="str">
        <f t="shared" si="6"/>
        <v>Demand</v>
      </c>
      <c r="D141">
        <f>$J$21</f>
        <v>2028</v>
      </c>
      <c r="E141" t="s">
        <v>3</v>
      </c>
      <c r="F141" t="str">
        <f t="shared" si="5"/>
        <v>IWDLA</v>
      </c>
      <c r="G141" s="92">
        <f>BY_Demands_Drivers!$F$84*$K21</f>
        <v>0.52610229868117897</v>
      </c>
      <c r="H141" s="92">
        <f>BY_Demands_Drivers!$G$84*$K21</f>
        <v>0.15884162970479893</v>
      </c>
    </row>
    <row r="142" spans="3:8">
      <c r="C142" s="112" t="str">
        <f t="shared" si="6"/>
        <v>Demand</v>
      </c>
      <c r="D142">
        <f>$J$22</f>
        <v>2029</v>
      </c>
      <c r="E142" t="s">
        <v>3</v>
      </c>
      <c r="F142" t="str">
        <f t="shared" si="5"/>
        <v>IWDLA</v>
      </c>
      <c r="G142" s="92">
        <f>BY_Demands_Drivers!$F$84*$K22</f>
        <v>0.53476083746828906</v>
      </c>
      <c r="H142" s="92">
        <f>BY_Demands_Drivers!$G$84*$K22</f>
        <v>0.16145582929156074</v>
      </c>
    </row>
    <row r="143" spans="3:8">
      <c r="C143" s="112" t="str">
        <f t="shared" si="6"/>
        <v>Demand</v>
      </c>
      <c r="D143">
        <f>$J$23</f>
        <v>2030</v>
      </c>
      <c r="E143" t="s">
        <v>3</v>
      </c>
      <c r="F143" t="str">
        <f t="shared" si="5"/>
        <v>IWDLA</v>
      </c>
      <c r="G143" s="92">
        <f>BY_Demands_Drivers!$F$84*$K23</f>
        <v>0.54341937625539893</v>
      </c>
      <c r="H143" s="92">
        <f>BY_Demands_Drivers!$G$84*$K23</f>
        <v>0.1640700288783225</v>
      </c>
    </row>
    <row r="144" spans="3:8">
      <c r="C144" s="112" t="str">
        <f t="shared" si="6"/>
        <v>Demand</v>
      </c>
      <c r="D144">
        <f>$J$24</f>
        <v>2031</v>
      </c>
      <c r="E144" t="s">
        <v>3</v>
      </c>
      <c r="F144" t="str">
        <f t="shared" si="5"/>
        <v>IWDLA</v>
      </c>
      <c r="G144" s="92">
        <f>BY_Demands_Drivers!$F$84*$K24</f>
        <v>0.55298533370759217</v>
      </c>
      <c r="H144" s="92">
        <f>BY_Demands_Drivers!$G$84*$K24</f>
        <v>0.16695819772913748</v>
      </c>
    </row>
    <row r="145" spans="3:8">
      <c r="C145" s="112" t="str">
        <f t="shared" si="6"/>
        <v>Demand</v>
      </c>
      <c r="D145">
        <f>$J$25</f>
        <v>2032</v>
      </c>
      <c r="E145" t="s">
        <v>3</v>
      </c>
      <c r="F145" t="str">
        <f t="shared" si="5"/>
        <v>IWDLA</v>
      </c>
      <c r="G145" s="92">
        <f>BY_Demands_Drivers!$F$84*$K25</f>
        <v>0.5625512911597853</v>
      </c>
      <c r="H145" s="92">
        <f>BY_Demands_Drivers!$G$84*$K25</f>
        <v>0.16984636657995242</v>
      </c>
    </row>
    <row r="146" spans="3:8">
      <c r="C146" s="112" t="str">
        <f t="shared" si="6"/>
        <v>Demand</v>
      </c>
      <c r="D146">
        <f>$J$26</f>
        <v>2033</v>
      </c>
      <c r="E146" t="s">
        <v>3</v>
      </c>
      <c r="F146" t="str">
        <f t="shared" si="5"/>
        <v>IWDLA</v>
      </c>
      <c r="G146" s="92">
        <f>BY_Demands_Drivers!$F$84*$K26</f>
        <v>0.57211724861197855</v>
      </c>
      <c r="H146" s="92">
        <f>BY_Demands_Drivers!$G$84*$K26</f>
        <v>0.17273453543076739</v>
      </c>
    </row>
    <row r="147" spans="3:8">
      <c r="C147" s="112" t="str">
        <f t="shared" si="6"/>
        <v>Demand</v>
      </c>
      <c r="D147">
        <f>$J$27</f>
        <v>2034</v>
      </c>
      <c r="E147" t="s">
        <v>3</v>
      </c>
      <c r="F147" t="str">
        <f t="shared" si="5"/>
        <v>IWDLA</v>
      </c>
      <c r="G147" s="92">
        <f>BY_Demands_Drivers!$F$84*$K27</f>
        <v>0.58168320606417168</v>
      </c>
      <c r="H147" s="92">
        <f>BY_Demands_Drivers!$G$84*$K27</f>
        <v>0.17562270428158233</v>
      </c>
    </row>
    <row r="148" spans="3:8">
      <c r="C148" s="112" t="str">
        <f t="shared" si="6"/>
        <v>Demand</v>
      </c>
      <c r="D148">
        <f>$J$28</f>
        <v>2035</v>
      </c>
      <c r="E148" t="s">
        <v>3</v>
      </c>
      <c r="F148" t="str">
        <f t="shared" si="5"/>
        <v>IWDLA</v>
      </c>
      <c r="G148" s="92">
        <f>BY_Demands_Drivers!$F$84*$K28</f>
        <v>0.59124916351636492</v>
      </c>
      <c r="H148" s="92">
        <f>BY_Demands_Drivers!$G$84*$K28</f>
        <v>0.17851087313239733</v>
      </c>
    </row>
    <row r="149" spans="3:8">
      <c r="C149" s="112" t="str">
        <f t="shared" si="6"/>
        <v>Demand</v>
      </c>
      <c r="D149">
        <f>$J$29</f>
        <v>2036</v>
      </c>
      <c r="E149" t="s">
        <v>3</v>
      </c>
      <c r="F149" t="str">
        <f t="shared" si="5"/>
        <v>IWDLA</v>
      </c>
      <c r="G149" s="92">
        <f>BY_Demands_Drivers!$F$84*$K29</f>
        <v>0.59917050910779868</v>
      </c>
      <c r="H149" s="92">
        <f>BY_Demands_Drivers!$G$84*$K29</f>
        <v>0.18090249819534113</v>
      </c>
    </row>
    <row r="150" spans="3:8">
      <c r="C150" s="112" t="str">
        <f t="shared" si="6"/>
        <v>Demand</v>
      </c>
      <c r="D150">
        <f>$J$30</f>
        <v>2037</v>
      </c>
      <c r="E150" t="s">
        <v>3</v>
      </c>
      <c r="F150" t="str">
        <f t="shared" si="5"/>
        <v>IWDLA</v>
      </c>
      <c r="G150" s="92">
        <f>BY_Demands_Drivers!$F$84*$K30</f>
        <v>0.60709185469923244</v>
      </c>
      <c r="H150" s="92">
        <f>BY_Demands_Drivers!$G$84*$K30</f>
        <v>0.18329412325828495</v>
      </c>
    </row>
    <row r="151" spans="3:8">
      <c r="C151" s="112" t="str">
        <f t="shared" si="6"/>
        <v>Demand</v>
      </c>
      <c r="D151">
        <f>$J$31</f>
        <v>2038</v>
      </c>
      <c r="E151" t="s">
        <v>3</v>
      </c>
      <c r="F151" t="str">
        <f t="shared" si="5"/>
        <v>IWDLA</v>
      </c>
      <c r="G151" s="92">
        <f>BY_Demands_Drivers!$F$84*$K31</f>
        <v>0.61501320029066608</v>
      </c>
      <c r="H151" s="92">
        <f>BY_Demands_Drivers!$G$84*$K31</f>
        <v>0.18568574832122875</v>
      </c>
    </row>
    <row r="152" spans="3:8">
      <c r="C152" s="112" t="str">
        <f t="shared" si="6"/>
        <v>Demand</v>
      </c>
      <c r="D152">
        <f>$J$32</f>
        <v>2039</v>
      </c>
      <c r="E152" t="s">
        <v>3</v>
      </c>
      <c r="F152" t="str">
        <f t="shared" si="5"/>
        <v>IWDLA</v>
      </c>
      <c r="G152" s="92">
        <f>BY_Demands_Drivers!$F$84*$K32</f>
        <v>0.62293454588209995</v>
      </c>
      <c r="H152" s="92">
        <f>BY_Demands_Drivers!$G$84*$K32</f>
        <v>0.18807737338417257</v>
      </c>
    </row>
    <row r="153" spans="3:8">
      <c r="C153" s="112" t="str">
        <f t="shared" si="6"/>
        <v>Demand</v>
      </c>
      <c r="D153">
        <f>$J$33</f>
        <v>2040</v>
      </c>
      <c r="E153" t="s">
        <v>3</v>
      </c>
      <c r="F153" t="str">
        <f t="shared" si="5"/>
        <v>IWDLA</v>
      </c>
      <c r="G153" s="92">
        <f>BY_Demands_Drivers!$F$84*$K33</f>
        <v>0.6308558914735336</v>
      </c>
      <c r="H153" s="92">
        <f>BY_Demands_Drivers!$G$84*$K33</f>
        <v>0.1904689984471164</v>
      </c>
    </row>
    <row r="154" spans="3:8">
      <c r="C154" s="112" t="str">
        <f t="shared" si="6"/>
        <v>Demand</v>
      </c>
      <c r="D154">
        <f>$J$34</f>
        <v>2041</v>
      </c>
      <c r="E154" t="s">
        <v>3</v>
      </c>
      <c r="F154" t="str">
        <f t="shared" si="5"/>
        <v>IWDLA</v>
      </c>
      <c r="G154" s="92">
        <f>BY_Demands_Drivers!$F$84*$K34</f>
        <v>0.6385142875538703</v>
      </c>
      <c r="H154" s="92">
        <f>BY_Demands_Drivers!$G$84*$K34</f>
        <v>0.19278123338198544</v>
      </c>
    </row>
    <row r="155" spans="3:8">
      <c r="C155" s="112" t="str">
        <f t="shared" si="6"/>
        <v>Demand</v>
      </c>
      <c r="D155">
        <f>$J$35</f>
        <v>2042</v>
      </c>
      <c r="E155" t="s">
        <v>3</v>
      </c>
      <c r="F155" t="str">
        <f t="shared" si="5"/>
        <v>IWDLA</v>
      </c>
      <c r="G155" s="92">
        <f>BY_Demands_Drivers!$F$84*$K35</f>
        <v>0.64617268363420699</v>
      </c>
      <c r="H155" s="92">
        <f>BY_Demands_Drivers!$G$84*$K35</f>
        <v>0.19509346831685445</v>
      </c>
    </row>
    <row r="156" spans="3:8">
      <c r="C156" s="112" t="str">
        <f t="shared" si="6"/>
        <v>Demand</v>
      </c>
      <c r="D156">
        <f>$J$36</f>
        <v>2043</v>
      </c>
      <c r="E156" t="s">
        <v>3</v>
      </c>
      <c r="F156" t="str">
        <f t="shared" si="5"/>
        <v>IWDLA</v>
      </c>
      <c r="G156" s="92">
        <f>BY_Demands_Drivers!$F$84*$K36</f>
        <v>0.65383107971454368</v>
      </c>
      <c r="H156" s="92">
        <f>BY_Demands_Drivers!$G$84*$K36</f>
        <v>0.19740570325172349</v>
      </c>
    </row>
    <row r="157" spans="3:8">
      <c r="C157" s="112" t="str">
        <f t="shared" si="6"/>
        <v>Demand</v>
      </c>
      <c r="D157">
        <f>$J$37</f>
        <v>2044</v>
      </c>
      <c r="E157" t="s">
        <v>3</v>
      </c>
      <c r="F157" t="str">
        <f t="shared" si="5"/>
        <v>IWDLA</v>
      </c>
      <c r="G157" s="92">
        <f>BY_Demands_Drivers!$F$84*$K37</f>
        <v>0.66148947579488027</v>
      </c>
      <c r="H157" s="92">
        <f>BY_Demands_Drivers!$G$84*$K37</f>
        <v>0.1997179381865925</v>
      </c>
    </row>
    <row r="158" spans="3:8">
      <c r="C158" s="112" t="str">
        <f t="shared" si="6"/>
        <v>Demand</v>
      </c>
      <c r="D158">
        <f>$J$38</f>
        <v>2045</v>
      </c>
      <c r="E158" t="s">
        <v>3</v>
      </c>
      <c r="F158" t="str">
        <f t="shared" si="5"/>
        <v>IWDLA</v>
      </c>
      <c r="G158" s="92">
        <f>BY_Demands_Drivers!$F$84*$K38</f>
        <v>0.66914787187521685</v>
      </c>
      <c r="H158" s="92">
        <f>BY_Demands_Drivers!$G$84*$K38</f>
        <v>0.20203017312146149</v>
      </c>
    </row>
    <row r="159" spans="3:8">
      <c r="C159" s="112" t="str">
        <f t="shared" si="6"/>
        <v>Demand</v>
      </c>
      <c r="D159">
        <f>$J$39</f>
        <v>2046</v>
      </c>
      <c r="E159" t="s">
        <v>3</v>
      </c>
      <c r="F159" t="str">
        <f t="shared" si="5"/>
        <v>IWDLA</v>
      </c>
      <c r="G159" s="92">
        <f>BY_Demands_Drivers!$F$84*$K39</f>
        <v>0.67654940530117891</v>
      </c>
      <c r="H159" s="92">
        <f>BY_Demands_Drivers!$G$84*$K39</f>
        <v>0.20426485568156721</v>
      </c>
    </row>
    <row r="160" spans="3:8">
      <c r="C160" s="112" t="str">
        <f t="shared" si="6"/>
        <v>Demand</v>
      </c>
      <c r="D160">
        <f>$J$40</f>
        <v>2047</v>
      </c>
      <c r="E160" t="s">
        <v>3</v>
      </c>
      <c r="F160" t="str">
        <f t="shared" si="5"/>
        <v>IWDLA</v>
      </c>
      <c r="G160" s="92">
        <f>BY_Demands_Drivers!$F$84*$K40</f>
        <v>0.68395093872714097</v>
      </c>
      <c r="H160" s="92">
        <f>BY_Demands_Drivers!$G$84*$K40</f>
        <v>0.20649953824167291</v>
      </c>
    </row>
    <row r="161" spans="3:8">
      <c r="C161" s="112" t="str">
        <f t="shared" si="6"/>
        <v>Demand</v>
      </c>
      <c r="D161">
        <f>$J$41</f>
        <v>2048</v>
      </c>
      <c r="E161" t="s">
        <v>3</v>
      </c>
      <c r="F161" t="str">
        <f t="shared" si="5"/>
        <v>IWDLA</v>
      </c>
      <c r="G161" s="92">
        <f>BY_Demands_Drivers!$F$84*$K41</f>
        <v>0.69135247215310303</v>
      </c>
      <c r="H161" s="92">
        <f>BY_Demands_Drivers!$G$84*$K41</f>
        <v>0.20873422080177864</v>
      </c>
    </row>
    <row r="162" spans="3:8">
      <c r="C162" s="112" t="str">
        <f t="shared" si="6"/>
        <v>Demand</v>
      </c>
      <c r="D162">
        <f>$J$42</f>
        <v>2049</v>
      </c>
      <c r="E162" t="s">
        <v>3</v>
      </c>
      <c r="F162" t="str">
        <f t="shared" si="5"/>
        <v>IWDLA</v>
      </c>
      <c r="G162" s="92">
        <f>BY_Demands_Drivers!$F$84*$K42</f>
        <v>0.69875400557906509</v>
      </c>
      <c r="H162" s="92">
        <f>BY_Demands_Drivers!$G$84*$K42</f>
        <v>0.21096890336188434</v>
      </c>
    </row>
    <row r="163" spans="3:8">
      <c r="C163" s="112" t="str">
        <f t="shared" si="6"/>
        <v>Demand</v>
      </c>
      <c r="D163" s="16">
        <f>$J$43</f>
        <v>2050</v>
      </c>
      <c r="E163" s="16" t="s">
        <v>3</v>
      </c>
      <c r="F163" s="16" t="str">
        <f t="shared" si="5"/>
        <v>IWDLA</v>
      </c>
      <c r="G163" s="92">
        <f>BY_Demands_Drivers!$F$84*$K43</f>
        <v>0.70615553900502737</v>
      </c>
      <c r="H163" s="92">
        <f>BY_Demands_Drivers!$G$84*$K43</f>
        <v>0.2132035859219901</v>
      </c>
    </row>
    <row r="164" spans="3:8">
      <c r="C164" s="112" t="str">
        <f t="shared" si="6"/>
        <v>\I:</v>
      </c>
      <c r="D164">
        <f>$J$4</f>
        <v>2011</v>
      </c>
      <c r="E164" t="s">
        <v>3</v>
      </c>
      <c r="F164" t="str">
        <f>BY_Demands_Drivers!$H$85</f>
        <v>IWDEM</v>
      </c>
      <c r="G164" s="92">
        <f>BY_Demands_Drivers!$F$85*$K4</f>
        <v>0</v>
      </c>
      <c r="H164" s="92">
        <f>BY_Demands_Drivers!$G$85*$K4</f>
        <v>0</v>
      </c>
    </row>
    <row r="165" spans="3:8">
      <c r="C165" s="112" t="str">
        <f t="shared" si="6"/>
        <v>\I:</v>
      </c>
      <c r="D165">
        <f>$J$5</f>
        <v>2012</v>
      </c>
      <c r="E165" t="s">
        <v>3</v>
      </c>
      <c r="F165" t="str">
        <f>$F$164</f>
        <v>IWDEM</v>
      </c>
      <c r="G165" s="92">
        <f>BY_Demands_Drivers!$F$85*$K5</f>
        <v>0</v>
      </c>
      <c r="H165" s="92">
        <f>BY_Demands_Drivers!$G$85*$K5</f>
        <v>0</v>
      </c>
    </row>
    <row r="166" spans="3:8">
      <c r="C166" s="112" t="str">
        <f t="shared" si="6"/>
        <v>\I:</v>
      </c>
      <c r="D166">
        <f>$J$6</f>
        <v>2013</v>
      </c>
      <c r="E166" t="s">
        <v>3</v>
      </c>
      <c r="F166" t="str">
        <f t="shared" ref="F166:F203" si="7">$F$164</f>
        <v>IWDEM</v>
      </c>
      <c r="G166" s="92">
        <f>BY_Demands_Drivers!$F$85*$K6</f>
        <v>0</v>
      </c>
      <c r="H166" s="92">
        <f>BY_Demands_Drivers!$G$85*$K6</f>
        <v>0</v>
      </c>
    </row>
    <row r="167" spans="3:8">
      <c r="C167" s="112" t="str">
        <f t="shared" si="6"/>
        <v>\I:</v>
      </c>
      <c r="D167">
        <f>$J$7</f>
        <v>2014</v>
      </c>
      <c r="E167" t="s">
        <v>3</v>
      </c>
      <c r="F167" t="str">
        <f t="shared" si="7"/>
        <v>IWDEM</v>
      </c>
      <c r="G167" s="92">
        <f>BY_Demands_Drivers!$F$85*$K7</f>
        <v>0</v>
      </c>
      <c r="H167" s="92">
        <f>BY_Demands_Drivers!$G$85*$K7</f>
        <v>0</v>
      </c>
    </row>
    <row r="168" spans="3:8">
      <c r="C168" s="112" t="str">
        <f t="shared" si="6"/>
        <v>Demand</v>
      </c>
      <c r="D168">
        <f>$J$8</f>
        <v>2015</v>
      </c>
      <c r="E168" t="s">
        <v>3</v>
      </c>
      <c r="F168" t="str">
        <f t="shared" si="7"/>
        <v>IWDEM</v>
      </c>
      <c r="G168" s="92">
        <f>BY_Demands_Drivers!$F$85*$K8</f>
        <v>1.3609387588919803</v>
      </c>
      <c r="H168" s="92">
        <f>BY_Demands_Drivers!$G$85*$K8</f>
        <v>0.41089676082527865</v>
      </c>
    </row>
    <row r="169" spans="3:8">
      <c r="C169" s="112" t="str">
        <f t="shared" si="6"/>
        <v>Demand</v>
      </c>
      <c r="D169">
        <f>$J$9</f>
        <v>2016</v>
      </c>
      <c r="E169" t="s">
        <v>3</v>
      </c>
      <c r="F169" t="str">
        <f t="shared" si="7"/>
        <v>IWDEM</v>
      </c>
      <c r="G169" s="92">
        <f>BY_Demands_Drivers!$F$85*$K9</f>
        <v>1.4076975851055507</v>
      </c>
      <c r="H169" s="92">
        <f>BY_Demands_Drivers!$G$85*$K9</f>
        <v>0.42501425884318411</v>
      </c>
    </row>
    <row r="170" spans="3:8">
      <c r="C170" s="112" t="str">
        <f t="shared" si="6"/>
        <v>Demand</v>
      </c>
      <c r="D170">
        <f>$J$10</f>
        <v>2017</v>
      </c>
      <c r="E170" t="s">
        <v>3</v>
      </c>
      <c r="F170" t="str">
        <f t="shared" si="7"/>
        <v>IWDEM</v>
      </c>
      <c r="G170" s="92">
        <f>BY_Demands_Drivers!$F$85*$K10</f>
        <v>1.4544564113191212</v>
      </c>
      <c r="H170" s="92">
        <f>BY_Demands_Drivers!$G$85*$K10</f>
        <v>0.43913175686108957</v>
      </c>
    </row>
    <row r="171" spans="3:8">
      <c r="C171" s="112" t="str">
        <f t="shared" si="6"/>
        <v>Demand</v>
      </c>
      <c r="D171">
        <f>$J$11</f>
        <v>2018</v>
      </c>
      <c r="E171" t="s">
        <v>3</v>
      </c>
      <c r="F171" t="str">
        <f t="shared" si="7"/>
        <v>IWDEM</v>
      </c>
      <c r="G171" s="92">
        <f>BY_Demands_Drivers!$F$85*$K11</f>
        <v>1.5012152375326917</v>
      </c>
      <c r="H171" s="92">
        <f>BY_Demands_Drivers!$G$85*$K11</f>
        <v>0.45324925487899503</v>
      </c>
    </row>
    <row r="172" spans="3:8">
      <c r="C172" s="112" t="str">
        <f t="shared" si="6"/>
        <v>Demand</v>
      </c>
      <c r="D172">
        <f>$J$12</f>
        <v>2019</v>
      </c>
      <c r="E172" t="s">
        <v>3</v>
      </c>
      <c r="F172" t="str">
        <f t="shared" si="7"/>
        <v>IWDEM</v>
      </c>
      <c r="G172" s="92">
        <f>BY_Demands_Drivers!$F$85*$K12</f>
        <v>1.547974063746262</v>
      </c>
      <c r="H172" s="92">
        <f>BY_Demands_Drivers!$G$85*$K12</f>
        <v>0.46736675289690044</v>
      </c>
    </row>
    <row r="173" spans="3:8">
      <c r="C173" s="112" t="str">
        <f t="shared" si="6"/>
        <v>Demand</v>
      </c>
      <c r="D173">
        <f>$J$13</f>
        <v>2020</v>
      </c>
      <c r="E173" t="s">
        <v>3</v>
      </c>
      <c r="F173" t="str">
        <f t="shared" si="7"/>
        <v>IWDEM</v>
      </c>
      <c r="G173" s="92">
        <f>BY_Demands_Drivers!$F$85*$K13</f>
        <v>1.5947328899598325</v>
      </c>
      <c r="H173" s="92">
        <f>BY_Demands_Drivers!$G$85*$K13</f>
        <v>0.4814842509148059</v>
      </c>
    </row>
    <row r="174" spans="3:8">
      <c r="C174" s="112" t="str">
        <f t="shared" si="6"/>
        <v>Demand</v>
      </c>
      <c r="D174">
        <f>$J$14</f>
        <v>2021</v>
      </c>
      <c r="E174" t="s">
        <v>3</v>
      </c>
      <c r="F174" t="str">
        <f t="shared" si="7"/>
        <v>IWDEM</v>
      </c>
      <c r="G174" s="92">
        <f>BY_Demands_Drivers!$F$85*$K14</f>
        <v>1.625874989591759</v>
      </c>
      <c r="H174" s="92">
        <f>BY_Demands_Drivers!$G$85*$K14</f>
        <v>0.49088672239300435</v>
      </c>
    </row>
    <row r="175" spans="3:8">
      <c r="C175" s="112" t="str">
        <f t="shared" si="6"/>
        <v>Demand</v>
      </c>
      <c r="D175">
        <f>$J$15</f>
        <v>2022</v>
      </c>
      <c r="E175" t="s">
        <v>3</v>
      </c>
      <c r="F175" t="str">
        <f t="shared" si="7"/>
        <v>IWDEM</v>
      </c>
      <c r="G175" s="92">
        <f>BY_Demands_Drivers!$F$85*$K15</f>
        <v>1.6570170892236855</v>
      </c>
      <c r="H175" s="92">
        <f>BY_Demands_Drivers!$G$85*$K15</f>
        <v>0.50028919387120285</v>
      </c>
    </row>
    <row r="176" spans="3:8">
      <c r="C176" s="112" t="str">
        <f t="shared" si="6"/>
        <v>Demand</v>
      </c>
      <c r="D176">
        <f>$J$16</f>
        <v>2023</v>
      </c>
      <c r="E176" t="s">
        <v>3</v>
      </c>
      <c r="F176" t="str">
        <f t="shared" si="7"/>
        <v>IWDEM</v>
      </c>
      <c r="G176" s="92">
        <f>BY_Demands_Drivers!$F$85*$K16</f>
        <v>1.688159188855612</v>
      </c>
      <c r="H176" s="92">
        <f>BY_Demands_Drivers!$G$85*$K16</f>
        <v>0.50969166534940136</v>
      </c>
    </row>
    <row r="177" spans="3:8">
      <c r="C177" s="112" t="str">
        <f t="shared" si="6"/>
        <v>Demand</v>
      </c>
      <c r="D177">
        <f>$J$17</f>
        <v>2024</v>
      </c>
      <c r="E177" t="s">
        <v>3</v>
      </c>
      <c r="F177" t="str">
        <f t="shared" si="7"/>
        <v>IWDEM</v>
      </c>
      <c r="G177" s="92">
        <f>BY_Demands_Drivers!$F$85*$K17</f>
        <v>1.7193012884875383</v>
      </c>
      <c r="H177" s="92">
        <f>BY_Demands_Drivers!$G$85*$K17</f>
        <v>0.51909413682759975</v>
      </c>
    </row>
    <row r="178" spans="3:8">
      <c r="C178" s="112" t="str">
        <f t="shared" si="6"/>
        <v>Demand</v>
      </c>
      <c r="D178">
        <f>$J$18</f>
        <v>2025</v>
      </c>
      <c r="E178" t="s">
        <v>3</v>
      </c>
      <c r="F178" t="str">
        <f t="shared" si="7"/>
        <v>IWDEM</v>
      </c>
      <c r="G178" s="92">
        <f>BY_Demands_Drivers!$F$85*$K18</f>
        <v>1.7504433881194645</v>
      </c>
      <c r="H178" s="92">
        <f>BY_Demands_Drivers!$G$85*$K18</f>
        <v>0.52849660830579814</v>
      </c>
    </row>
    <row r="179" spans="3:8">
      <c r="C179" s="112" t="str">
        <f t="shared" si="6"/>
        <v>Demand</v>
      </c>
      <c r="D179">
        <f>$J$19</f>
        <v>2026</v>
      </c>
      <c r="E179" t="s">
        <v>3</v>
      </c>
      <c r="F179" t="str">
        <f t="shared" si="7"/>
        <v>IWDEM</v>
      </c>
      <c r="G179" s="92">
        <f>BY_Demands_Drivers!$F$85*$K19</f>
        <v>1.7807482738743499</v>
      </c>
      <c r="H179" s="92">
        <f>BY_Demands_Drivers!$G$85*$K19</f>
        <v>0.53764630685946457</v>
      </c>
    </row>
    <row r="180" spans="3:8">
      <c r="C180" s="112" t="str">
        <f t="shared" si="6"/>
        <v>Demand</v>
      </c>
      <c r="D180">
        <f>$J$20</f>
        <v>2027</v>
      </c>
      <c r="E180" t="s">
        <v>3</v>
      </c>
      <c r="F180" t="str">
        <f t="shared" si="7"/>
        <v>IWDEM</v>
      </c>
      <c r="G180" s="92">
        <f>BY_Demands_Drivers!$F$85*$K20</f>
        <v>1.8110531596292352</v>
      </c>
      <c r="H180" s="92">
        <f>BY_Demands_Drivers!$G$85*$K20</f>
        <v>0.546796005413131</v>
      </c>
    </row>
    <row r="181" spans="3:8">
      <c r="C181" s="112" t="str">
        <f t="shared" si="6"/>
        <v>Demand</v>
      </c>
      <c r="D181">
        <f>$J$21</f>
        <v>2028</v>
      </c>
      <c r="E181" t="s">
        <v>3</v>
      </c>
      <c r="F181" t="str">
        <f t="shared" si="7"/>
        <v>IWDEM</v>
      </c>
      <c r="G181" s="92">
        <f>BY_Demands_Drivers!$F$85*$K21</f>
        <v>1.841358045384121</v>
      </c>
      <c r="H181" s="92">
        <f>BY_Demands_Drivers!$G$85*$K21</f>
        <v>0.55594570396679754</v>
      </c>
    </row>
    <row r="182" spans="3:8">
      <c r="C182" s="112" t="str">
        <f t="shared" si="6"/>
        <v>Demand</v>
      </c>
      <c r="D182">
        <f>$J$22</f>
        <v>2029</v>
      </c>
      <c r="E182" t="s">
        <v>3</v>
      </c>
      <c r="F182" t="str">
        <f t="shared" si="7"/>
        <v>IWDEM</v>
      </c>
      <c r="G182" s="92">
        <f>BY_Demands_Drivers!$F$85*$K22</f>
        <v>1.8716629311390063</v>
      </c>
      <c r="H182" s="92">
        <f>BY_Demands_Drivers!$G$85*$K22</f>
        <v>0.56509540252046397</v>
      </c>
    </row>
    <row r="183" spans="3:8">
      <c r="C183" s="112" t="str">
        <f t="shared" si="6"/>
        <v>Demand</v>
      </c>
      <c r="D183">
        <f>$J$23</f>
        <v>2030</v>
      </c>
      <c r="E183" t="s">
        <v>3</v>
      </c>
      <c r="F183" t="str">
        <f t="shared" si="7"/>
        <v>IWDEM</v>
      </c>
      <c r="G183" s="92">
        <f>BY_Demands_Drivers!$F$85*$K23</f>
        <v>1.9019678168938907</v>
      </c>
      <c r="H183" s="92">
        <f>BY_Demands_Drivers!$G$85*$K23</f>
        <v>0.57424510107413018</v>
      </c>
    </row>
    <row r="184" spans="3:8">
      <c r="C184" s="112" t="str">
        <f t="shared" si="6"/>
        <v>Demand</v>
      </c>
      <c r="D184">
        <f>$J$24</f>
        <v>2031</v>
      </c>
      <c r="E184" t="s">
        <v>3</v>
      </c>
      <c r="F184" t="str">
        <f t="shared" si="7"/>
        <v>IWDEM</v>
      </c>
      <c r="G184" s="92">
        <f>BY_Demands_Drivers!$F$85*$K24</f>
        <v>1.935448667976567</v>
      </c>
      <c r="H184" s="92">
        <f>BY_Demands_Drivers!$G$85*$K24</f>
        <v>0.58435369205198251</v>
      </c>
    </row>
    <row r="185" spans="3:8">
      <c r="C185" s="112" t="str">
        <f t="shared" si="6"/>
        <v>Demand</v>
      </c>
      <c r="D185">
        <f>$J$25</f>
        <v>2032</v>
      </c>
      <c r="E185" t="s">
        <v>3</v>
      </c>
      <c r="F185" t="str">
        <f t="shared" si="7"/>
        <v>IWDEM</v>
      </c>
      <c r="G185" s="92">
        <f>BY_Demands_Drivers!$F$85*$K25</f>
        <v>1.9689295190592428</v>
      </c>
      <c r="H185" s="92">
        <f>BY_Demands_Drivers!$G$85*$K25</f>
        <v>0.59446228302983495</v>
      </c>
    </row>
    <row r="186" spans="3:8">
      <c r="C186" s="112" t="str">
        <f t="shared" si="6"/>
        <v>Demand</v>
      </c>
      <c r="D186">
        <f>$J$26</f>
        <v>2033</v>
      </c>
      <c r="E186" t="s">
        <v>3</v>
      </c>
      <c r="F186" t="str">
        <f t="shared" si="7"/>
        <v>IWDEM</v>
      </c>
      <c r="G186" s="92">
        <f>BY_Demands_Drivers!$F$85*$K26</f>
        <v>2.0024103701419191</v>
      </c>
      <c r="H186" s="92">
        <f>BY_Demands_Drivers!$G$85*$K26</f>
        <v>0.60457087400768728</v>
      </c>
    </row>
    <row r="187" spans="3:8">
      <c r="C187" s="112" t="str">
        <f t="shared" si="6"/>
        <v>Demand</v>
      </c>
      <c r="D187">
        <f>$J$27</f>
        <v>2034</v>
      </c>
      <c r="E187" t="s">
        <v>3</v>
      </c>
      <c r="F187" t="str">
        <f t="shared" si="7"/>
        <v>IWDEM</v>
      </c>
      <c r="G187" s="92">
        <f>BY_Demands_Drivers!$F$85*$K27</f>
        <v>2.035891221224595</v>
      </c>
      <c r="H187" s="92">
        <f>BY_Demands_Drivers!$G$85*$K27</f>
        <v>0.61467946498553971</v>
      </c>
    </row>
    <row r="188" spans="3:8">
      <c r="C188" s="112" t="str">
        <f t="shared" si="6"/>
        <v>Demand</v>
      </c>
      <c r="D188">
        <f>$J$28</f>
        <v>2035</v>
      </c>
      <c r="E188" t="s">
        <v>3</v>
      </c>
      <c r="F188" t="str">
        <f t="shared" si="7"/>
        <v>IWDEM</v>
      </c>
      <c r="G188" s="92">
        <f>BY_Demands_Drivers!$F$85*$K28</f>
        <v>2.0693720723072713</v>
      </c>
      <c r="H188" s="92">
        <f>BY_Demands_Drivers!$G$85*$K28</f>
        <v>0.62478805596339215</v>
      </c>
    </row>
    <row r="189" spans="3:8">
      <c r="C189" s="112" t="str">
        <f t="shared" si="6"/>
        <v>Demand</v>
      </c>
      <c r="D189">
        <f>$J$29</f>
        <v>2036</v>
      </c>
      <c r="E189" t="s">
        <v>3</v>
      </c>
      <c r="F189" t="str">
        <f t="shared" si="7"/>
        <v>IWDEM</v>
      </c>
      <c r="G189" s="92">
        <f>BY_Demands_Drivers!$F$85*$K29</f>
        <v>2.0970967818772892</v>
      </c>
      <c r="H189" s="92">
        <f>BY_Demands_Drivers!$G$85*$K29</f>
        <v>0.63315874368369551</v>
      </c>
    </row>
    <row r="190" spans="3:8">
      <c r="C190" s="112" t="str">
        <f t="shared" si="6"/>
        <v>Demand</v>
      </c>
      <c r="D190">
        <f>$J$30</f>
        <v>2037</v>
      </c>
      <c r="E190" t="s">
        <v>3</v>
      </c>
      <c r="F190" t="str">
        <f t="shared" si="7"/>
        <v>IWDEM</v>
      </c>
      <c r="G190" s="92">
        <f>BY_Demands_Drivers!$F$85*$K30</f>
        <v>2.1248214914473071</v>
      </c>
      <c r="H190" s="92">
        <f>BY_Demands_Drivers!$G$85*$K30</f>
        <v>0.64152943140399887</v>
      </c>
    </row>
    <row r="191" spans="3:8">
      <c r="C191" s="112" t="str">
        <f t="shared" si="6"/>
        <v>Demand</v>
      </c>
      <c r="D191">
        <f>$J$31</f>
        <v>2038</v>
      </c>
      <c r="E191" t="s">
        <v>3</v>
      </c>
      <c r="F191" t="str">
        <f t="shared" si="7"/>
        <v>IWDEM</v>
      </c>
      <c r="G191" s="92">
        <f>BY_Demands_Drivers!$F$85*$K31</f>
        <v>2.1525462010173251</v>
      </c>
      <c r="H191" s="92">
        <f>BY_Demands_Drivers!$G$85*$K31</f>
        <v>0.64990011912430223</v>
      </c>
    </row>
    <row r="192" spans="3:8">
      <c r="C192" s="112" t="str">
        <f t="shared" si="6"/>
        <v>Demand</v>
      </c>
      <c r="D192">
        <f>$J$32</f>
        <v>2039</v>
      </c>
      <c r="E192" t="s">
        <v>3</v>
      </c>
      <c r="F192" t="str">
        <f t="shared" si="7"/>
        <v>IWDEM</v>
      </c>
      <c r="G192" s="92">
        <f>BY_Demands_Drivers!$F$85*$K32</f>
        <v>2.180270910587343</v>
      </c>
      <c r="H192" s="92">
        <f>BY_Demands_Drivers!$G$85*$K32</f>
        <v>0.65827080684460559</v>
      </c>
    </row>
    <row r="193" spans="3:8">
      <c r="C193" s="112" t="str">
        <f t="shared" si="6"/>
        <v>Demand</v>
      </c>
      <c r="D193">
        <f>$J$33</f>
        <v>2040</v>
      </c>
      <c r="E193" t="s">
        <v>3</v>
      </c>
      <c r="F193" t="str">
        <f t="shared" si="7"/>
        <v>IWDEM</v>
      </c>
      <c r="G193" s="92">
        <f>BY_Demands_Drivers!$F$85*$K33</f>
        <v>2.2079956201573609</v>
      </c>
      <c r="H193" s="92">
        <f>BY_Demands_Drivers!$G$85*$K33</f>
        <v>0.66664149456490895</v>
      </c>
    </row>
    <row r="194" spans="3:8">
      <c r="C194" s="112" t="str">
        <f t="shared" si="6"/>
        <v>Demand</v>
      </c>
      <c r="D194">
        <f>$J$34</f>
        <v>2041</v>
      </c>
      <c r="E194" t="s">
        <v>3</v>
      </c>
      <c r="F194" t="str">
        <f t="shared" si="7"/>
        <v>IWDEM</v>
      </c>
      <c r="G194" s="92">
        <f>BY_Demands_Drivers!$F$85*$K34</f>
        <v>2.2348000064385398</v>
      </c>
      <c r="H194" s="92">
        <f>BY_Demands_Drivers!$G$85*$K34</f>
        <v>0.67473431683695062</v>
      </c>
    </row>
    <row r="195" spans="3:8">
      <c r="C195" s="112" t="str">
        <f t="shared" si="6"/>
        <v>Demand</v>
      </c>
      <c r="D195">
        <f>$J$35</f>
        <v>2042</v>
      </c>
      <c r="E195" t="s">
        <v>3</v>
      </c>
      <c r="F195" t="str">
        <f t="shared" si="7"/>
        <v>IWDEM</v>
      </c>
      <c r="G195" s="92">
        <f>BY_Demands_Drivers!$F$85*$K35</f>
        <v>2.2616043927197178</v>
      </c>
      <c r="H195" s="92">
        <f>BY_Demands_Drivers!$G$85*$K35</f>
        <v>0.68282713910899229</v>
      </c>
    </row>
    <row r="196" spans="3:8">
      <c r="C196" s="112" t="str">
        <f t="shared" ref="C196:C259" si="8">IF(SUM(G196:H196)&gt;0,"Demand","\I:")</f>
        <v>Demand</v>
      </c>
      <c r="D196">
        <f>$J$36</f>
        <v>2043</v>
      </c>
      <c r="E196" t="s">
        <v>3</v>
      </c>
      <c r="F196" t="str">
        <f t="shared" si="7"/>
        <v>IWDEM</v>
      </c>
      <c r="G196" s="92">
        <f>BY_Demands_Drivers!$F$85*$K36</f>
        <v>2.2884087790008962</v>
      </c>
      <c r="H196" s="92">
        <f>BY_Demands_Drivers!$G$85*$K36</f>
        <v>0.69091996138103384</v>
      </c>
    </row>
    <row r="197" spans="3:8">
      <c r="C197" s="112" t="str">
        <f t="shared" si="8"/>
        <v>Demand</v>
      </c>
      <c r="D197">
        <f>$J$37</f>
        <v>2044</v>
      </c>
      <c r="E197" t="s">
        <v>3</v>
      </c>
      <c r="F197" t="str">
        <f t="shared" si="7"/>
        <v>IWDEM</v>
      </c>
      <c r="G197" s="92">
        <f>BY_Demands_Drivers!$F$85*$K37</f>
        <v>2.3152131652820742</v>
      </c>
      <c r="H197" s="92">
        <f>BY_Demands_Drivers!$G$85*$K37</f>
        <v>0.6990127836530754</v>
      </c>
    </row>
    <row r="198" spans="3:8">
      <c r="C198" s="112" t="str">
        <f t="shared" si="8"/>
        <v>Demand</v>
      </c>
      <c r="D198">
        <f>$J$38</f>
        <v>2045</v>
      </c>
      <c r="E198" t="s">
        <v>3</v>
      </c>
      <c r="F198" t="str">
        <f t="shared" si="7"/>
        <v>IWDEM</v>
      </c>
      <c r="G198" s="92">
        <f>BY_Demands_Drivers!$F$85*$K38</f>
        <v>2.3420175515632522</v>
      </c>
      <c r="H198" s="92">
        <f>BY_Demands_Drivers!$G$85*$K38</f>
        <v>0.70710560592511695</v>
      </c>
    </row>
    <row r="199" spans="3:8">
      <c r="C199" s="112" t="str">
        <f t="shared" si="8"/>
        <v>Demand</v>
      </c>
      <c r="D199">
        <f>$J$39</f>
        <v>2046</v>
      </c>
      <c r="E199" t="s">
        <v>3</v>
      </c>
      <c r="F199" t="str">
        <f t="shared" si="7"/>
        <v>IWDEM</v>
      </c>
      <c r="G199" s="92">
        <f>BY_Demands_Drivers!$F$85*$K39</f>
        <v>2.3679229185541191</v>
      </c>
      <c r="H199" s="92">
        <f>BY_Demands_Drivers!$G$85*$K39</f>
        <v>0.71492699488548694</v>
      </c>
    </row>
    <row r="200" spans="3:8">
      <c r="C200" s="112" t="str">
        <f t="shared" si="8"/>
        <v>Demand</v>
      </c>
      <c r="D200">
        <f>$J$40</f>
        <v>2047</v>
      </c>
      <c r="E200" t="s">
        <v>3</v>
      </c>
      <c r="F200" t="str">
        <f t="shared" si="7"/>
        <v>IWDEM</v>
      </c>
      <c r="G200" s="92">
        <f>BY_Demands_Drivers!$F$85*$K40</f>
        <v>2.3938282855449864</v>
      </c>
      <c r="H200" s="92">
        <f>BY_Demands_Drivers!$G$85*$K40</f>
        <v>0.72274838384585693</v>
      </c>
    </row>
    <row r="201" spans="3:8">
      <c r="C201" s="112" t="str">
        <f t="shared" si="8"/>
        <v>Demand</v>
      </c>
      <c r="D201">
        <f>$J$41</f>
        <v>2048</v>
      </c>
      <c r="E201" t="s">
        <v>3</v>
      </c>
      <c r="F201" t="str">
        <f t="shared" si="7"/>
        <v>IWDEM</v>
      </c>
      <c r="G201" s="92">
        <f>BY_Demands_Drivers!$F$85*$K41</f>
        <v>2.4197336525358533</v>
      </c>
      <c r="H201" s="92">
        <f>BY_Demands_Drivers!$G$85*$K41</f>
        <v>0.73056977280622692</v>
      </c>
    </row>
    <row r="202" spans="3:8">
      <c r="C202" s="112" t="str">
        <f t="shared" si="8"/>
        <v>Demand</v>
      </c>
      <c r="D202">
        <f>$J$42</f>
        <v>2049</v>
      </c>
      <c r="E202" t="s">
        <v>3</v>
      </c>
      <c r="F202" t="str">
        <f t="shared" si="7"/>
        <v>IWDEM</v>
      </c>
      <c r="G202" s="92">
        <f>BY_Demands_Drivers!$F$85*$K42</f>
        <v>2.4456390195267206</v>
      </c>
      <c r="H202" s="92">
        <f>BY_Demands_Drivers!$G$85*$K42</f>
        <v>0.73839116176659692</v>
      </c>
    </row>
    <row r="203" spans="3:8">
      <c r="C203" s="112" t="str">
        <f t="shared" si="8"/>
        <v>Demand</v>
      </c>
      <c r="D203" s="16">
        <f>$J$43</f>
        <v>2050</v>
      </c>
      <c r="E203" s="16" t="s">
        <v>3</v>
      </c>
      <c r="F203" s="16" t="str">
        <f t="shared" si="7"/>
        <v>IWDEM</v>
      </c>
      <c r="G203" s="92">
        <f>BY_Demands_Drivers!$F$85*$K43</f>
        <v>2.4715443865175883</v>
      </c>
      <c r="H203" s="92">
        <f>BY_Demands_Drivers!$G$85*$K43</f>
        <v>0.74621255072696713</v>
      </c>
    </row>
    <row r="204" spans="3:8">
      <c r="C204" s="112" t="str">
        <f t="shared" si="8"/>
        <v>\I:</v>
      </c>
      <c r="D204">
        <f>$J$4</f>
        <v>2011</v>
      </c>
      <c r="E204" t="s">
        <v>3</v>
      </c>
      <c r="F204" t="str">
        <f>BY_Demands_Drivers!$H$86</f>
        <v>IWDTF</v>
      </c>
      <c r="G204" s="92">
        <f>BY_Demands_Drivers!$F$86*$K4</f>
        <v>0</v>
      </c>
      <c r="H204" s="92">
        <f>BY_Demands_Drivers!$G$86*$K4</f>
        <v>0</v>
      </c>
    </row>
    <row r="205" spans="3:8">
      <c r="C205" s="112" t="str">
        <f t="shared" si="8"/>
        <v>\I:</v>
      </c>
      <c r="D205">
        <f>$J$5</f>
        <v>2012</v>
      </c>
      <c r="E205" t="s">
        <v>3</v>
      </c>
      <c r="F205" t="str">
        <f>$F$204</f>
        <v>IWDTF</v>
      </c>
      <c r="G205" s="92">
        <f>BY_Demands_Drivers!$F$86*$K5</f>
        <v>0</v>
      </c>
      <c r="H205" s="92">
        <f>BY_Demands_Drivers!$G$86*$K5</f>
        <v>0</v>
      </c>
    </row>
    <row r="206" spans="3:8">
      <c r="C206" s="112" t="str">
        <f t="shared" si="8"/>
        <v>\I:</v>
      </c>
      <c r="D206">
        <f>$J$6</f>
        <v>2013</v>
      </c>
      <c r="E206" t="s">
        <v>3</v>
      </c>
      <c r="F206" t="str">
        <f t="shared" ref="F206:F243" si="9">$F$204</f>
        <v>IWDTF</v>
      </c>
      <c r="G206" s="92">
        <f>BY_Demands_Drivers!$F$86*$K6</f>
        <v>0</v>
      </c>
      <c r="H206" s="92">
        <f>BY_Demands_Drivers!$G$86*$K6</f>
        <v>0</v>
      </c>
    </row>
    <row r="207" spans="3:8">
      <c r="C207" s="112" t="str">
        <f t="shared" si="8"/>
        <v>\I:</v>
      </c>
      <c r="D207">
        <f>$J$7</f>
        <v>2014</v>
      </c>
      <c r="E207" t="s">
        <v>3</v>
      </c>
      <c r="F207" t="str">
        <f t="shared" si="9"/>
        <v>IWDTF</v>
      </c>
      <c r="G207" s="92">
        <f>BY_Demands_Drivers!$F$86*$K7</f>
        <v>0</v>
      </c>
      <c r="H207" s="92">
        <f>BY_Demands_Drivers!$G$86*$K7</f>
        <v>0</v>
      </c>
    </row>
    <row r="208" spans="3:8">
      <c r="C208" s="112" t="str">
        <f t="shared" si="8"/>
        <v>Demand</v>
      </c>
      <c r="D208">
        <f>$J$8</f>
        <v>2015</v>
      </c>
      <c r="E208" t="s">
        <v>3</v>
      </c>
      <c r="F208" t="str">
        <f t="shared" si="9"/>
        <v>IWDTF</v>
      </c>
      <c r="G208" s="92">
        <f>BY_Demands_Drivers!$F$86*$K8</f>
        <v>0.2180726023685331</v>
      </c>
      <c r="H208" s="92">
        <f>BY_Demands_Drivers!$G$86*$K8</f>
        <v>6.5840821530369326E-2</v>
      </c>
    </row>
    <row r="209" spans="3:8">
      <c r="C209" s="112" t="str">
        <f t="shared" si="8"/>
        <v>Demand</v>
      </c>
      <c r="D209">
        <f>$J$9</f>
        <v>2016</v>
      </c>
      <c r="E209" t="s">
        <v>3</v>
      </c>
      <c r="F209" t="str">
        <f t="shared" si="9"/>
        <v>IWDTF</v>
      </c>
      <c r="G209" s="92">
        <f>BY_Demands_Drivers!$F$86*$K9</f>
        <v>0.22556509154151622</v>
      </c>
      <c r="H209" s="92">
        <f>BY_Demands_Drivers!$G$86*$K9</f>
        <v>6.8102965592019643E-2</v>
      </c>
    </row>
    <row r="210" spans="3:8">
      <c r="C210" s="112" t="str">
        <f t="shared" si="8"/>
        <v>Demand</v>
      </c>
      <c r="D210">
        <f>$J$10</f>
        <v>2017</v>
      </c>
      <c r="E210" t="s">
        <v>3</v>
      </c>
      <c r="F210" t="str">
        <f t="shared" si="9"/>
        <v>IWDTF</v>
      </c>
      <c r="G210" s="92">
        <f>BY_Demands_Drivers!$F$86*$K10</f>
        <v>0.23305758071449939</v>
      </c>
      <c r="H210" s="92">
        <f>BY_Demands_Drivers!$G$86*$K10</f>
        <v>7.0365109653669961E-2</v>
      </c>
    </row>
    <row r="211" spans="3:8">
      <c r="C211" s="112" t="str">
        <f t="shared" si="8"/>
        <v>Demand</v>
      </c>
      <c r="D211">
        <f>$J$11</f>
        <v>2018</v>
      </c>
      <c r="E211" t="s">
        <v>3</v>
      </c>
      <c r="F211" t="str">
        <f t="shared" si="9"/>
        <v>IWDTF</v>
      </c>
      <c r="G211" s="92">
        <f>BY_Demands_Drivers!$F$86*$K11</f>
        <v>0.24055006988748256</v>
      </c>
      <c r="H211" s="92">
        <f>BY_Demands_Drivers!$G$86*$K11</f>
        <v>7.2627253715320292E-2</v>
      </c>
    </row>
    <row r="212" spans="3:8">
      <c r="C212" s="112" t="str">
        <f t="shared" si="8"/>
        <v>Demand</v>
      </c>
      <c r="D212">
        <f>$J$12</f>
        <v>2019</v>
      </c>
      <c r="E212" t="s">
        <v>3</v>
      </c>
      <c r="F212" t="str">
        <f t="shared" si="9"/>
        <v>IWDTF</v>
      </c>
      <c r="G212" s="92">
        <f>BY_Demands_Drivers!$F$86*$K12</f>
        <v>0.24804255906046568</v>
      </c>
      <c r="H212" s="92">
        <f>BY_Demands_Drivers!$G$86*$K12</f>
        <v>7.4889397776970595E-2</v>
      </c>
    </row>
    <row r="213" spans="3:8">
      <c r="C213" s="112" t="str">
        <f t="shared" si="8"/>
        <v>Demand</v>
      </c>
      <c r="D213">
        <f>$J$13</f>
        <v>2020</v>
      </c>
      <c r="E213" t="s">
        <v>3</v>
      </c>
      <c r="F213" t="str">
        <f t="shared" si="9"/>
        <v>IWDTF</v>
      </c>
      <c r="G213" s="92">
        <f>BY_Demands_Drivers!$F$86*$K13</f>
        <v>0.25553504823344886</v>
      </c>
      <c r="H213" s="92">
        <f>BY_Demands_Drivers!$G$86*$K13</f>
        <v>7.7151541838620913E-2</v>
      </c>
    </row>
    <row r="214" spans="3:8">
      <c r="C214" s="112" t="str">
        <f t="shared" si="8"/>
        <v>Demand</v>
      </c>
      <c r="D214">
        <f>$J$14</f>
        <v>2021</v>
      </c>
      <c r="E214" t="s">
        <v>3</v>
      </c>
      <c r="F214" t="str">
        <f t="shared" si="9"/>
        <v>IWDTF</v>
      </c>
      <c r="G214" s="92">
        <f>BY_Demands_Drivers!$F$86*$K14</f>
        <v>0.26052516161333633</v>
      </c>
      <c r="H214" s="92">
        <f>BY_Demands_Drivers!$G$86*$K14</f>
        <v>7.8658164682999326E-2</v>
      </c>
    </row>
    <row r="215" spans="3:8">
      <c r="C215" s="112" t="str">
        <f t="shared" si="8"/>
        <v>Demand</v>
      </c>
      <c r="D215">
        <f>$J$15</f>
        <v>2022</v>
      </c>
      <c r="E215" t="s">
        <v>3</v>
      </c>
      <c r="F215" t="str">
        <f t="shared" si="9"/>
        <v>IWDTF</v>
      </c>
      <c r="G215" s="92">
        <f>BY_Demands_Drivers!$F$86*$K15</f>
        <v>0.2655152749932238</v>
      </c>
      <c r="H215" s="92">
        <f>BY_Demands_Drivers!$G$86*$K15</f>
        <v>8.0164787527377726E-2</v>
      </c>
    </row>
    <row r="216" spans="3:8">
      <c r="C216" s="112" t="str">
        <f t="shared" si="8"/>
        <v>Demand</v>
      </c>
      <c r="D216">
        <f>$J$16</f>
        <v>2023</v>
      </c>
      <c r="E216" t="s">
        <v>3</v>
      </c>
      <c r="F216" t="str">
        <f t="shared" si="9"/>
        <v>IWDTF</v>
      </c>
      <c r="G216" s="92">
        <f>BY_Demands_Drivers!$F$86*$K16</f>
        <v>0.27050538837311128</v>
      </c>
      <c r="H216" s="92">
        <f>BY_Demands_Drivers!$G$86*$K16</f>
        <v>8.1671410371756126E-2</v>
      </c>
    </row>
    <row r="217" spans="3:8">
      <c r="C217" s="112" t="str">
        <f t="shared" si="8"/>
        <v>Demand</v>
      </c>
      <c r="D217">
        <f>$J$17</f>
        <v>2024</v>
      </c>
      <c r="E217" t="s">
        <v>3</v>
      </c>
      <c r="F217" t="str">
        <f t="shared" si="9"/>
        <v>IWDTF</v>
      </c>
      <c r="G217" s="92">
        <f>BY_Demands_Drivers!$F$86*$K17</f>
        <v>0.27549550175299881</v>
      </c>
      <c r="H217" s="92">
        <f>BY_Demands_Drivers!$G$86*$K17</f>
        <v>8.3178033216134525E-2</v>
      </c>
    </row>
    <row r="218" spans="3:8">
      <c r="C218" s="112" t="str">
        <f t="shared" si="8"/>
        <v>Demand</v>
      </c>
      <c r="D218">
        <f>$J$18</f>
        <v>2025</v>
      </c>
      <c r="E218" t="s">
        <v>3</v>
      </c>
      <c r="F218" t="str">
        <f t="shared" si="9"/>
        <v>IWDTF</v>
      </c>
      <c r="G218" s="92">
        <f>BY_Demands_Drivers!$F$86*$K18</f>
        <v>0.28048561513288622</v>
      </c>
      <c r="H218" s="92">
        <f>BY_Demands_Drivers!$G$86*$K18</f>
        <v>8.4684656060512925E-2</v>
      </c>
    </row>
    <row r="219" spans="3:8">
      <c r="C219" s="112" t="str">
        <f t="shared" si="8"/>
        <v>Demand</v>
      </c>
      <c r="D219">
        <f>$J$19</f>
        <v>2026</v>
      </c>
      <c r="E219" t="s">
        <v>3</v>
      </c>
      <c r="F219" t="str">
        <f t="shared" si="9"/>
        <v>IWDTF</v>
      </c>
      <c r="G219" s="92">
        <f>BY_Demands_Drivers!$F$86*$K19</f>
        <v>0.28534157595983001</v>
      </c>
      <c r="H219" s="92">
        <f>BY_Demands_Drivers!$G$86*$K19</f>
        <v>8.6150775356071907E-2</v>
      </c>
    </row>
    <row r="220" spans="3:8">
      <c r="C220" s="112" t="str">
        <f t="shared" si="8"/>
        <v>Demand</v>
      </c>
      <c r="D220">
        <f>$J$20</f>
        <v>2027</v>
      </c>
      <c r="E220" t="s">
        <v>3</v>
      </c>
      <c r="F220" t="str">
        <f t="shared" si="9"/>
        <v>IWDTF</v>
      </c>
      <c r="G220" s="92">
        <f>BY_Demands_Drivers!$F$86*$K20</f>
        <v>0.29019753678677379</v>
      </c>
      <c r="H220" s="92">
        <f>BY_Demands_Drivers!$G$86*$K20</f>
        <v>8.7616894651630903E-2</v>
      </c>
    </row>
    <row r="221" spans="3:8">
      <c r="C221" s="112" t="str">
        <f t="shared" si="8"/>
        <v>Demand</v>
      </c>
      <c r="D221">
        <f>$J$21</f>
        <v>2028</v>
      </c>
      <c r="E221" t="s">
        <v>3</v>
      </c>
      <c r="F221" t="str">
        <f t="shared" si="9"/>
        <v>IWDTF</v>
      </c>
      <c r="G221" s="92">
        <f>BY_Demands_Drivers!$F$86*$K21</f>
        <v>0.29505349761371763</v>
      </c>
      <c r="H221" s="92">
        <f>BY_Demands_Drivers!$G$86*$K21</f>
        <v>8.9083013947189912E-2</v>
      </c>
    </row>
    <row r="222" spans="3:8">
      <c r="C222" s="112" t="str">
        <f t="shared" si="8"/>
        <v>Demand</v>
      </c>
      <c r="D222">
        <f>$J$22</f>
        <v>2029</v>
      </c>
      <c r="E222" t="s">
        <v>3</v>
      </c>
      <c r="F222" t="str">
        <f t="shared" si="9"/>
        <v>IWDTF</v>
      </c>
      <c r="G222" s="92">
        <f>BY_Demands_Drivers!$F$86*$K22</f>
        <v>0.29990945844066136</v>
      </c>
      <c r="H222" s="92">
        <f>BY_Demands_Drivers!$G$86*$K22</f>
        <v>9.0549133242748908E-2</v>
      </c>
    </row>
    <row r="223" spans="3:8">
      <c r="C223" s="112" t="str">
        <f t="shared" si="8"/>
        <v>Demand</v>
      </c>
      <c r="D223">
        <f>$J$23</f>
        <v>2030</v>
      </c>
      <c r="E223" t="s">
        <v>3</v>
      </c>
      <c r="F223" t="str">
        <f t="shared" si="9"/>
        <v>IWDTF</v>
      </c>
      <c r="G223" s="92">
        <f>BY_Demands_Drivers!$F$86*$K23</f>
        <v>0.30476541926760503</v>
      </c>
      <c r="H223" s="92">
        <f>BY_Demands_Drivers!$G$86*$K23</f>
        <v>9.2015252538307848E-2</v>
      </c>
    </row>
    <row r="224" spans="3:8">
      <c r="C224" s="112" t="str">
        <f t="shared" si="8"/>
        <v>Demand</v>
      </c>
      <c r="D224">
        <f>$J$24</f>
        <v>2031</v>
      </c>
      <c r="E224" t="s">
        <v>3</v>
      </c>
      <c r="F224" t="str">
        <f t="shared" si="9"/>
        <v>IWDTF</v>
      </c>
      <c r="G224" s="92">
        <f>BY_Demands_Drivers!$F$86*$K24</f>
        <v>0.31013028692047201</v>
      </c>
      <c r="H224" s="92">
        <f>BY_Demands_Drivers!$G$86*$K24</f>
        <v>9.3635021779514632E-2</v>
      </c>
    </row>
    <row r="225" spans="3:8">
      <c r="C225" s="112" t="str">
        <f t="shared" si="8"/>
        <v>Demand</v>
      </c>
      <c r="D225">
        <f>$J$25</f>
        <v>2032</v>
      </c>
      <c r="E225" t="s">
        <v>3</v>
      </c>
      <c r="F225" t="str">
        <f t="shared" si="9"/>
        <v>IWDTF</v>
      </c>
      <c r="G225" s="92">
        <f>BY_Demands_Drivers!$F$86*$K25</f>
        <v>0.31549515457333893</v>
      </c>
      <c r="H225" s="92">
        <f>BY_Demands_Drivers!$G$86*$K25</f>
        <v>9.5254791020721388E-2</v>
      </c>
    </row>
    <row r="226" spans="3:8">
      <c r="C226" s="112" t="str">
        <f t="shared" si="8"/>
        <v>Demand</v>
      </c>
      <c r="D226">
        <f>$J$26</f>
        <v>2033</v>
      </c>
      <c r="E226" t="s">
        <v>3</v>
      </c>
      <c r="F226" t="str">
        <f t="shared" si="9"/>
        <v>IWDTF</v>
      </c>
      <c r="G226" s="92">
        <f>BY_Demands_Drivers!$F$86*$K26</f>
        <v>0.32086002222620585</v>
      </c>
      <c r="H226" s="92">
        <f>BY_Demands_Drivers!$G$86*$K26</f>
        <v>9.6874560261928158E-2</v>
      </c>
    </row>
    <row r="227" spans="3:8">
      <c r="C227" s="112" t="str">
        <f t="shared" si="8"/>
        <v>Demand</v>
      </c>
      <c r="D227">
        <f>$J$27</f>
        <v>2034</v>
      </c>
      <c r="E227" t="s">
        <v>3</v>
      </c>
      <c r="F227" t="str">
        <f t="shared" si="9"/>
        <v>IWDTF</v>
      </c>
      <c r="G227" s="92">
        <f>BY_Demands_Drivers!$F$86*$K27</f>
        <v>0.32622488987907278</v>
      </c>
      <c r="H227" s="92">
        <f>BY_Demands_Drivers!$G$86*$K27</f>
        <v>9.8494329503134928E-2</v>
      </c>
    </row>
    <row r="228" spans="3:8">
      <c r="C228" s="112" t="str">
        <f t="shared" si="8"/>
        <v>Demand</v>
      </c>
      <c r="D228">
        <f>$J$28</f>
        <v>2035</v>
      </c>
      <c r="E228" t="s">
        <v>3</v>
      </c>
      <c r="F228" t="str">
        <f t="shared" si="9"/>
        <v>IWDTF</v>
      </c>
      <c r="G228" s="92">
        <f>BY_Demands_Drivers!$F$86*$K28</f>
        <v>0.33158975753193981</v>
      </c>
      <c r="H228" s="92">
        <f>BY_Demands_Drivers!$G$86*$K28</f>
        <v>0.10011409874434171</v>
      </c>
    </row>
    <row r="229" spans="3:8">
      <c r="C229" s="112" t="str">
        <f t="shared" si="8"/>
        <v>Demand</v>
      </c>
      <c r="D229">
        <f>$J$29</f>
        <v>2036</v>
      </c>
      <c r="E229" t="s">
        <v>3</v>
      </c>
      <c r="F229" t="str">
        <f t="shared" si="9"/>
        <v>IWDTF</v>
      </c>
      <c r="G229" s="92">
        <f>BY_Demands_Drivers!$F$86*$K29</f>
        <v>0.33603227893589188</v>
      </c>
      <c r="H229" s="92">
        <f>BY_Demands_Drivers!$G$86*$K29</f>
        <v>0.10145539176201361</v>
      </c>
    </row>
    <row r="230" spans="3:8">
      <c r="C230" s="112" t="str">
        <f t="shared" si="8"/>
        <v>Demand</v>
      </c>
      <c r="D230">
        <f>$J$30</f>
        <v>2037</v>
      </c>
      <c r="E230" t="s">
        <v>3</v>
      </c>
      <c r="F230" t="str">
        <f t="shared" si="9"/>
        <v>IWDTF</v>
      </c>
      <c r="G230" s="92">
        <f>BY_Demands_Drivers!$F$86*$K30</f>
        <v>0.34047480033984395</v>
      </c>
      <c r="H230" s="92">
        <f>BY_Demands_Drivers!$G$86*$K30</f>
        <v>0.10279668477968552</v>
      </c>
    </row>
    <row r="231" spans="3:8">
      <c r="C231" s="112" t="str">
        <f t="shared" si="8"/>
        <v>Demand</v>
      </c>
      <c r="D231">
        <f>$J$31</f>
        <v>2038</v>
      </c>
      <c r="E231" t="s">
        <v>3</v>
      </c>
      <c r="F231" t="str">
        <f t="shared" si="9"/>
        <v>IWDTF</v>
      </c>
      <c r="G231" s="92">
        <f>BY_Demands_Drivers!$F$86*$K31</f>
        <v>0.34491732174379602</v>
      </c>
      <c r="H231" s="92">
        <f>BY_Demands_Drivers!$G$86*$K31</f>
        <v>0.10413797779735741</v>
      </c>
    </row>
    <row r="232" spans="3:8">
      <c r="C232" s="112" t="str">
        <f t="shared" si="8"/>
        <v>Demand</v>
      </c>
      <c r="D232">
        <f>$J$32</f>
        <v>2039</v>
      </c>
      <c r="E232" t="s">
        <v>3</v>
      </c>
      <c r="F232" t="str">
        <f t="shared" si="9"/>
        <v>IWDTF</v>
      </c>
      <c r="G232" s="92">
        <f>BY_Demands_Drivers!$F$86*$K32</f>
        <v>0.34935984314774815</v>
      </c>
      <c r="H232" s="92">
        <f>BY_Demands_Drivers!$G$86*$K32</f>
        <v>0.10547927081502932</v>
      </c>
    </row>
    <row r="233" spans="3:8">
      <c r="C233" s="112" t="str">
        <f t="shared" si="8"/>
        <v>Demand</v>
      </c>
      <c r="D233">
        <f>$J$33</f>
        <v>2040</v>
      </c>
      <c r="E233" t="s">
        <v>3</v>
      </c>
      <c r="F233" t="str">
        <f t="shared" si="9"/>
        <v>IWDTF</v>
      </c>
      <c r="G233" s="92">
        <f>BY_Demands_Drivers!$F$86*$K33</f>
        <v>0.35380236455170017</v>
      </c>
      <c r="H233" s="92">
        <f>BY_Demands_Drivers!$G$86*$K33</f>
        <v>0.10682056383270122</v>
      </c>
    </row>
    <row r="234" spans="3:8">
      <c r="C234" s="112" t="str">
        <f t="shared" si="8"/>
        <v>Demand</v>
      </c>
      <c r="D234">
        <f>$J$34</f>
        <v>2041</v>
      </c>
      <c r="E234" t="s">
        <v>3</v>
      </c>
      <c r="F234" t="str">
        <f t="shared" si="9"/>
        <v>IWDTF</v>
      </c>
      <c r="G234" s="92">
        <f>BY_Demands_Drivers!$F$86*$K34</f>
        <v>0.35809741620853375</v>
      </c>
      <c r="H234" s="92">
        <f>BY_Demands_Drivers!$G$86*$K34</f>
        <v>0.10811733255343851</v>
      </c>
    </row>
    <row r="235" spans="3:8">
      <c r="C235" s="112" t="str">
        <f t="shared" si="8"/>
        <v>Demand</v>
      </c>
      <c r="D235">
        <f>$J$35</f>
        <v>2042</v>
      </c>
      <c r="E235" t="s">
        <v>3</v>
      </c>
      <c r="F235" t="str">
        <f t="shared" si="9"/>
        <v>IWDTF</v>
      </c>
      <c r="G235" s="92">
        <f>BY_Demands_Drivers!$F$86*$K35</f>
        <v>0.36239246786536727</v>
      </c>
      <c r="H235" s="92">
        <f>BY_Demands_Drivers!$G$86*$K35</f>
        <v>0.10941410127417579</v>
      </c>
    </row>
    <row r="236" spans="3:8">
      <c r="C236" s="112" t="str">
        <f t="shared" si="8"/>
        <v>Demand</v>
      </c>
      <c r="D236">
        <f>$J$36</f>
        <v>2043</v>
      </c>
      <c r="E236" t="s">
        <v>3</v>
      </c>
      <c r="F236" t="str">
        <f t="shared" si="9"/>
        <v>IWDTF</v>
      </c>
      <c r="G236" s="92">
        <f>BY_Demands_Drivers!$F$86*$K36</f>
        <v>0.36668751952220074</v>
      </c>
      <c r="H236" s="92">
        <f>BY_Demands_Drivers!$G$86*$K36</f>
        <v>0.11071086999491307</v>
      </c>
    </row>
    <row r="237" spans="3:8">
      <c r="C237" s="112" t="str">
        <f t="shared" si="8"/>
        <v>Demand</v>
      </c>
      <c r="D237">
        <f>$J$37</f>
        <v>2044</v>
      </c>
      <c r="E237" t="s">
        <v>3</v>
      </c>
      <c r="F237" t="str">
        <f t="shared" si="9"/>
        <v>IWDTF</v>
      </c>
      <c r="G237" s="92">
        <f>BY_Demands_Drivers!$F$86*$K37</f>
        <v>0.37098257117903427</v>
      </c>
      <c r="H237" s="92">
        <f>BY_Demands_Drivers!$G$86*$K37</f>
        <v>0.11200763871565035</v>
      </c>
    </row>
    <row r="238" spans="3:8">
      <c r="C238" s="112" t="str">
        <f t="shared" si="8"/>
        <v>Demand</v>
      </c>
      <c r="D238">
        <f>$J$38</f>
        <v>2045</v>
      </c>
      <c r="E238" t="s">
        <v>3</v>
      </c>
      <c r="F238" t="str">
        <f t="shared" si="9"/>
        <v>IWDTF</v>
      </c>
      <c r="G238" s="92">
        <f>BY_Demands_Drivers!$F$86*$K38</f>
        <v>0.37527762283586774</v>
      </c>
      <c r="H238" s="92">
        <f>BY_Demands_Drivers!$G$86*$K38</f>
        <v>0.11330440743638762</v>
      </c>
    </row>
    <row r="239" spans="3:8">
      <c r="C239" s="112" t="str">
        <f t="shared" si="8"/>
        <v>Demand</v>
      </c>
      <c r="D239">
        <f>$J$39</f>
        <v>2046</v>
      </c>
      <c r="E239" t="s">
        <v>3</v>
      </c>
      <c r="F239" t="str">
        <f t="shared" si="9"/>
        <v>IWDTF</v>
      </c>
      <c r="G239" s="92">
        <f>BY_Demands_Drivers!$F$86*$K39</f>
        <v>0.37942861843217929</v>
      </c>
      <c r="H239" s="92">
        <f>BY_Demands_Drivers!$G$86*$K39</f>
        <v>0.11455768252579213</v>
      </c>
    </row>
    <row r="240" spans="3:8">
      <c r="C240" s="112" t="str">
        <f t="shared" si="8"/>
        <v>Demand</v>
      </c>
      <c r="D240">
        <f>$J$40</f>
        <v>2047</v>
      </c>
      <c r="E240" t="s">
        <v>3</v>
      </c>
      <c r="F240" t="str">
        <f t="shared" si="9"/>
        <v>IWDTF</v>
      </c>
      <c r="G240" s="92">
        <f>BY_Demands_Drivers!$F$86*$K40</f>
        <v>0.38357961402849078</v>
      </c>
      <c r="H240" s="92">
        <f>BY_Demands_Drivers!$G$86*$K40</f>
        <v>0.11581095761519662</v>
      </c>
    </row>
    <row r="241" spans="3:8">
      <c r="C241" s="112" t="str">
        <f t="shared" si="8"/>
        <v>Demand</v>
      </c>
      <c r="D241">
        <f>$J$41</f>
        <v>2048</v>
      </c>
      <c r="E241" t="s">
        <v>3</v>
      </c>
      <c r="F241" t="str">
        <f t="shared" si="9"/>
        <v>IWDTF</v>
      </c>
      <c r="G241" s="92">
        <f>BY_Demands_Drivers!$F$86*$K41</f>
        <v>0.38773060962480232</v>
      </c>
      <c r="H241" s="92">
        <f>BY_Demands_Drivers!$G$86*$K41</f>
        <v>0.11706423270460113</v>
      </c>
    </row>
    <row r="242" spans="3:8">
      <c r="C242" s="112" t="str">
        <f t="shared" si="8"/>
        <v>Demand</v>
      </c>
      <c r="D242">
        <f>$J$42</f>
        <v>2049</v>
      </c>
      <c r="E242" t="s">
        <v>3</v>
      </c>
      <c r="F242" t="str">
        <f t="shared" si="9"/>
        <v>IWDTF</v>
      </c>
      <c r="G242" s="92">
        <f>BY_Demands_Drivers!$F$86*$K42</f>
        <v>0.39188160522111382</v>
      </c>
      <c r="H242" s="92">
        <f>BY_Demands_Drivers!$G$86*$K42</f>
        <v>0.11831750779400564</v>
      </c>
    </row>
    <row r="243" spans="3:8">
      <c r="C243" s="112" t="str">
        <f t="shared" si="8"/>
        <v>Demand</v>
      </c>
      <c r="D243" s="16">
        <f>$J$43</f>
        <v>2050</v>
      </c>
      <c r="E243" s="16" t="s">
        <v>3</v>
      </c>
      <c r="F243" s="16" t="str">
        <f t="shared" si="9"/>
        <v>IWDTF</v>
      </c>
      <c r="G243" s="92">
        <f>BY_Demands_Drivers!$F$86*$K43</f>
        <v>0.39603260081742547</v>
      </c>
      <c r="H243" s="92">
        <f>BY_Demands_Drivers!$G$86*$K43</f>
        <v>0.11957078288341016</v>
      </c>
    </row>
    <row r="244" spans="3:8">
      <c r="C244" s="112" t="str">
        <f t="shared" si="8"/>
        <v>\I:</v>
      </c>
      <c r="D244">
        <f>$J$4</f>
        <v>2011</v>
      </c>
      <c r="E244" t="s">
        <v>3</v>
      </c>
      <c r="F244" t="str">
        <f>BY_Demands_Drivers!$H$87</f>
        <v>IWDFL</v>
      </c>
      <c r="G244" s="92">
        <f>BY_Demands_Drivers!$F$87*$K4</f>
        <v>0</v>
      </c>
      <c r="H244" s="92">
        <f>BY_Demands_Drivers!$G$87*$K4</f>
        <v>0</v>
      </c>
    </row>
    <row r="245" spans="3:8">
      <c r="C245" s="112" t="str">
        <f t="shared" si="8"/>
        <v>\I:</v>
      </c>
      <c r="D245">
        <f>$J$5</f>
        <v>2012</v>
      </c>
      <c r="E245" t="s">
        <v>3</v>
      </c>
      <c r="F245" t="str">
        <f>$F$244</f>
        <v>IWDFL</v>
      </c>
      <c r="G245" s="92">
        <f>BY_Demands_Drivers!$F$87*$K5</f>
        <v>0</v>
      </c>
      <c r="H245" s="92">
        <f>BY_Demands_Drivers!$G$87*$K5</f>
        <v>0</v>
      </c>
    </row>
    <row r="246" spans="3:8">
      <c r="C246" s="112" t="str">
        <f t="shared" si="8"/>
        <v>\I:</v>
      </c>
      <c r="D246">
        <f>$J$6</f>
        <v>2013</v>
      </c>
      <c r="E246" t="s">
        <v>3</v>
      </c>
      <c r="F246" t="str">
        <f t="shared" ref="F246:F283" si="10">$F$244</f>
        <v>IWDFL</v>
      </c>
      <c r="G246" s="92">
        <f>BY_Demands_Drivers!$F$87*$K6</f>
        <v>0</v>
      </c>
      <c r="H246" s="92">
        <f>BY_Demands_Drivers!$G$87*$K6</f>
        <v>0</v>
      </c>
    </row>
    <row r="247" spans="3:8">
      <c r="C247" s="112" t="str">
        <f t="shared" si="8"/>
        <v>\I:</v>
      </c>
      <c r="D247">
        <f>$J$7</f>
        <v>2014</v>
      </c>
      <c r="E247" t="s">
        <v>3</v>
      </c>
      <c r="F247" t="str">
        <f t="shared" si="10"/>
        <v>IWDFL</v>
      </c>
      <c r="G247" s="92">
        <f>BY_Demands_Drivers!$F$87*$K7</f>
        <v>0</v>
      </c>
      <c r="H247" s="92">
        <f>BY_Demands_Drivers!$G$87*$K7</f>
        <v>0</v>
      </c>
    </row>
    <row r="248" spans="3:8">
      <c r="C248" s="112" t="str">
        <f t="shared" si="8"/>
        <v>\I:</v>
      </c>
      <c r="D248">
        <f>$J$8</f>
        <v>2015</v>
      </c>
      <c r="E248" t="s">
        <v>3</v>
      </c>
      <c r="F248" t="str">
        <f t="shared" si="10"/>
        <v>IWDFL</v>
      </c>
      <c r="G248" s="92">
        <f>BY_Demands_Drivers!$F$87*$K8</f>
        <v>0</v>
      </c>
      <c r="H248" s="92">
        <f>BY_Demands_Drivers!$G$87*$K8</f>
        <v>0</v>
      </c>
    </row>
    <row r="249" spans="3:8">
      <c r="C249" s="112" t="str">
        <f t="shared" si="8"/>
        <v>\I:</v>
      </c>
      <c r="D249">
        <f>$J$9</f>
        <v>2016</v>
      </c>
      <c r="E249" t="s">
        <v>3</v>
      </c>
      <c r="F249" t="str">
        <f t="shared" si="10"/>
        <v>IWDFL</v>
      </c>
      <c r="G249" s="92">
        <f>BY_Demands_Drivers!$F$87*$K9</f>
        <v>0</v>
      </c>
      <c r="H249" s="92">
        <f>BY_Demands_Drivers!$G$87*$K9</f>
        <v>0</v>
      </c>
    </row>
    <row r="250" spans="3:8">
      <c r="C250" s="112" t="str">
        <f t="shared" si="8"/>
        <v>\I:</v>
      </c>
      <c r="D250">
        <f>$J$10</f>
        <v>2017</v>
      </c>
      <c r="E250" t="s">
        <v>3</v>
      </c>
      <c r="F250" t="str">
        <f t="shared" si="10"/>
        <v>IWDFL</v>
      </c>
      <c r="G250" s="92">
        <f>BY_Demands_Drivers!$F$87*$K10</f>
        <v>0</v>
      </c>
      <c r="H250" s="92">
        <f>BY_Demands_Drivers!$G$87*$K10</f>
        <v>0</v>
      </c>
    </row>
    <row r="251" spans="3:8">
      <c r="C251" s="112" t="str">
        <f t="shared" si="8"/>
        <v>\I:</v>
      </c>
      <c r="D251">
        <f>$J$11</f>
        <v>2018</v>
      </c>
      <c r="E251" t="s">
        <v>3</v>
      </c>
      <c r="F251" t="str">
        <f t="shared" si="10"/>
        <v>IWDFL</v>
      </c>
      <c r="G251" s="92">
        <f>BY_Demands_Drivers!$F$87*$K11</f>
        <v>0</v>
      </c>
      <c r="H251" s="92">
        <f>BY_Demands_Drivers!$G$87*$K11</f>
        <v>0</v>
      </c>
    </row>
    <row r="252" spans="3:8">
      <c r="C252" s="112" t="str">
        <f t="shared" si="8"/>
        <v>\I:</v>
      </c>
      <c r="D252">
        <f>$J$12</f>
        <v>2019</v>
      </c>
      <c r="E252" t="s">
        <v>3</v>
      </c>
      <c r="F252" t="str">
        <f t="shared" si="10"/>
        <v>IWDFL</v>
      </c>
      <c r="G252" s="92">
        <f>BY_Demands_Drivers!$F$87*$K12</f>
        <v>0</v>
      </c>
      <c r="H252" s="92">
        <f>BY_Demands_Drivers!$G$87*$K12</f>
        <v>0</v>
      </c>
    </row>
    <row r="253" spans="3:8">
      <c r="C253" s="112" t="str">
        <f t="shared" si="8"/>
        <v>\I:</v>
      </c>
      <c r="D253">
        <f>$J$13</f>
        <v>2020</v>
      </c>
      <c r="E253" t="s">
        <v>3</v>
      </c>
      <c r="F253" t="str">
        <f t="shared" si="10"/>
        <v>IWDFL</v>
      </c>
      <c r="G253" s="92">
        <f>BY_Demands_Drivers!$F$87*$K13</f>
        <v>0</v>
      </c>
      <c r="H253" s="92">
        <f>BY_Demands_Drivers!$G$87*$K13</f>
        <v>0</v>
      </c>
    </row>
    <row r="254" spans="3:8">
      <c r="C254" s="112" t="str">
        <f t="shared" si="8"/>
        <v>\I:</v>
      </c>
      <c r="D254">
        <f>$J$14</f>
        <v>2021</v>
      </c>
      <c r="E254" t="s">
        <v>3</v>
      </c>
      <c r="F254" t="str">
        <f t="shared" si="10"/>
        <v>IWDFL</v>
      </c>
      <c r="G254" s="92">
        <f>BY_Demands_Drivers!$F$87*$K14</f>
        <v>0</v>
      </c>
      <c r="H254" s="92">
        <f>BY_Demands_Drivers!$G$87*$K14</f>
        <v>0</v>
      </c>
    </row>
    <row r="255" spans="3:8">
      <c r="C255" s="112" t="str">
        <f t="shared" si="8"/>
        <v>\I:</v>
      </c>
      <c r="D255">
        <f>$J$15</f>
        <v>2022</v>
      </c>
      <c r="E255" t="s">
        <v>3</v>
      </c>
      <c r="F255" t="str">
        <f t="shared" si="10"/>
        <v>IWDFL</v>
      </c>
      <c r="G255" s="92">
        <f>BY_Demands_Drivers!$F$87*$K15</f>
        <v>0</v>
      </c>
      <c r="H255" s="92">
        <f>BY_Demands_Drivers!$G$87*$K15</f>
        <v>0</v>
      </c>
    </row>
    <row r="256" spans="3:8">
      <c r="C256" s="112" t="str">
        <f t="shared" si="8"/>
        <v>\I:</v>
      </c>
      <c r="D256">
        <f>$J$16</f>
        <v>2023</v>
      </c>
      <c r="E256" t="s">
        <v>3</v>
      </c>
      <c r="F256" t="str">
        <f t="shared" si="10"/>
        <v>IWDFL</v>
      </c>
      <c r="G256" s="92">
        <f>BY_Demands_Drivers!$F$87*$K16</f>
        <v>0</v>
      </c>
      <c r="H256" s="92">
        <f>BY_Demands_Drivers!$G$87*$K16</f>
        <v>0</v>
      </c>
    </row>
    <row r="257" spans="3:8">
      <c r="C257" s="112" t="str">
        <f t="shared" si="8"/>
        <v>\I:</v>
      </c>
      <c r="D257">
        <f>$J$17</f>
        <v>2024</v>
      </c>
      <c r="E257" t="s">
        <v>3</v>
      </c>
      <c r="F257" t="str">
        <f t="shared" si="10"/>
        <v>IWDFL</v>
      </c>
      <c r="G257" s="92">
        <f>BY_Demands_Drivers!$F$87*$K17</f>
        <v>0</v>
      </c>
      <c r="H257" s="92">
        <f>BY_Demands_Drivers!$G$87*$K17</f>
        <v>0</v>
      </c>
    </row>
    <row r="258" spans="3:8">
      <c r="C258" s="112" t="str">
        <f t="shared" si="8"/>
        <v>\I:</v>
      </c>
      <c r="D258">
        <f>$J$18</f>
        <v>2025</v>
      </c>
      <c r="E258" t="s">
        <v>3</v>
      </c>
      <c r="F258" t="str">
        <f t="shared" si="10"/>
        <v>IWDFL</v>
      </c>
      <c r="G258" s="92">
        <f>BY_Demands_Drivers!$F$87*$K18</f>
        <v>0</v>
      </c>
      <c r="H258" s="92">
        <f>BY_Demands_Drivers!$G$87*$K18</f>
        <v>0</v>
      </c>
    </row>
    <row r="259" spans="3:8">
      <c r="C259" s="112" t="str">
        <f t="shared" si="8"/>
        <v>\I:</v>
      </c>
      <c r="D259">
        <f>$J$19</f>
        <v>2026</v>
      </c>
      <c r="E259" t="s">
        <v>3</v>
      </c>
      <c r="F259" t="str">
        <f t="shared" si="10"/>
        <v>IWDFL</v>
      </c>
      <c r="G259" s="92">
        <f>BY_Demands_Drivers!$F$87*$K19</f>
        <v>0</v>
      </c>
      <c r="H259" s="92">
        <f>BY_Demands_Drivers!$G$87*$K19</f>
        <v>0</v>
      </c>
    </row>
    <row r="260" spans="3:8">
      <c r="C260" s="112" t="str">
        <f t="shared" ref="C260:C283" si="11">IF(SUM(G260:H260)&gt;0,"Demand","\I:")</f>
        <v>\I:</v>
      </c>
      <c r="D260">
        <f>$J$20</f>
        <v>2027</v>
      </c>
      <c r="E260" t="s">
        <v>3</v>
      </c>
      <c r="F260" t="str">
        <f t="shared" si="10"/>
        <v>IWDFL</v>
      </c>
      <c r="G260" s="92">
        <f>BY_Demands_Drivers!$F$87*$K20</f>
        <v>0</v>
      </c>
      <c r="H260" s="92">
        <f>BY_Demands_Drivers!$G$87*$K20</f>
        <v>0</v>
      </c>
    </row>
    <row r="261" spans="3:8">
      <c r="C261" s="112" t="str">
        <f t="shared" si="11"/>
        <v>\I:</v>
      </c>
      <c r="D261">
        <f>$J$21</f>
        <v>2028</v>
      </c>
      <c r="E261" t="s">
        <v>3</v>
      </c>
      <c r="F261" t="str">
        <f t="shared" si="10"/>
        <v>IWDFL</v>
      </c>
      <c r="G261" s="92">
        <f>BY_Demands_Drivers!$F$87*$K21</f>
        <v>0</v>
      </c>
      <c r="H261" s="92">
        <f>BY_Demands_Drivers!$G$87*$K21</f>
        <v>0</v>
      </c>
    </row>
    <row r="262" spans="3:8">
      <c r="C262" s="112" t="str">
        <f t="shared" si="11"/>
        <v>\I:</v>
      </c>
      <c r="D262">
        <f>$J$22</f>
        <v>2029</v>
      </c>
      <c r="E262" t="s">
        <v>3</v>
      </c>
      <c r="F262" t="str">
        <f t="shared" si="10"/>
        <v>IWDFL</v>
      </c>
      <c r="G262" s="92">
        <f>BY_Demands_Drivers!$F$87*$K22</f>
        <v>0</v>
      </c>
      <c r="H262" s="92">
        <f>BY_Demands_Drivers!$G$87*$K22</f>
        <v>0</v>
      </c>
    </row>
    <row r="263" spans="3:8">
      <c r="C263" s="112" t="str">
        <f t="shared" si="11"/>
        <v>\I:</v>
      </c>
      <c r="D263">
        <f>$J$23</f>
        <v>2030</v>
      </c>
      <c r="E263" t="s">
        <v>3</v>
      </c>
      <c r="F263" t="str">
        <f t="shared" si="10"/>
        <v>IWDFL</v>
      </c>
      <c r="G263" s="92">
        <f>BY_Demands_Drivers!$F$87*$K23</f>
        <v>0</v>
      </c>
      <c r="H263" s="92">
        <f>BY_Demands_Drivers!$G$87*$K23</f>
        <v>0</v>
      </c>
    </row>
    <row r="264" spans="3:8">
      <c r="C264" s="112" t="str">
        <f t="shared" si="11"/>
        <v>\I:</v>
      </c>
      <c r="D264">
        <f>$J$24</f>
        <v>2031</v>
      </c>
      <c r="E264" t="s">
        <v>3</v>
      </c>
      <c r="F264" t="str">
        <f t="shared" si="10"/>
        <v>IWDFL</v>
      </c>
      <c r="G264" s="92">
        <f>BY_Demands_Drivers!$F$87*$K24</f>
        <v>0</v>
      </c>
      <c r="H264" s="92">
        <f>BY_Demands_Drivers!$G$87*$K24</f>
        <v>0</v>
      </c>
    </row>
    <row r="265" spans="3:8">
      <c r="C265" s="112" t="str">
        <f t="shared" si="11"/>
        <v>\I:</v>
      </c>
      <c r="D265">
        <f>$J$25</f>
        <v>2032</v>
      </c>
      <c r="E265" t="s">
        <v>3</v>
      </c>
      <c r="F265" t="str">
        <f t="shared" si="10"/>
        <v>IWDFL</v>
      </c>
      <c r="G265" s="92">
        <f>BY_Demands_Drivers!$F$87*$K25</f>
        <v>0</v>
      </c>
      <c r="H265" s="92">
        <f>BY_Demands_Drivers!$G$87*$K25</f>
        <v>0</v>
      </c>
    </row>
    <row r="266" spans="3:8">
      <c r="C266" s="112" t="str">
        <f t="shared" si="11"/>
        <v>\I:</v>
      </c>
      <c r="D266">
        <f>$J$26</f>
        <v>2033</v>
      </c>
      <c r="E266" t="s">
        <v>3</v>
      </c>
      <c r="F266" t="str">
        <f t="shared" si="10"/>
        <v>IWDFL</v>
      </c>
      <c r="G266" s="92">
        <f>BY_Demands_Drivers!$F$87*$K26</f>
        <v>0</v>
      </c>
      <c r="H266" s="92">
        <f>BY_Demands_Drivers!$G$87*$K26</f>
        <v>0</v>
      </c>
    </row>
    <row r="267" spans="3:8">
      <c r="C267" s="112" t="str">
        <f t="shared" si="11"/>
        <v>\I:</v>
      </c>
      <c r="D267">
        <f>$J$27</f>
        <v>2034</v>
      </c>
      <c r="E267" t="s">
        <v>3</v>
      </c>
      <c r="F267" t="str">
        <f t="shared" si="10"/>
        <v>IWDFL</v>
      </c>
      <c r="G267" s="92">
        <f>BY_Demands_Drivers!$F$87*$K27</f>
        <v>0</v>
      </c>
      <c r="H267" s="92">
        <f>BY_Demands_Drivers!$G$87*$K27</f>
        <v>0</v>
      </c>
    </row>
    <row r="268" spans="3:8">
      <c r="C268" s="112" t="str">
        <f t="shared" si="11"/>
        <v>\I:</v>
      </c>
      <c r="D268">
        <f>$J$28</f>
        <v>2035</v>
      </c>
      <c r="E268" t="s">
        <v>3</v>
      </c>
      <c r="F268" t="str">
        <f t="shared" si="10"/>
        <v>IWDFL</v>
      </c>
      <c r="G268" s="92">
        <f>BY_Demands_Drivers!$F$87*$K28</f>
        <v>0</v>
      </c>
      <c r="H268" s="92">
        <f>BY_Demands_Drivers!$G$87*$K28</f>
        <v>0</v>
      </c>
    </row>
    <row r="269" spans="3:8">
      <c r="C269" s="112" t="str">
        <f t="shared" si="11"/>
        <v>\I:</v>
      </c>
      <c r="D269">
        <f>$J$29</f>
        <v>2036</v>
      </c>
      <c r="E269" t="s">
        <v>3</v>
      </c>
      <c r="F269" t="str">
        <f t="shared" si="10"/>
        <v>IWDFL</v>
      </c>
      <c r="G269" s="92">
        <f>BY_Demands_Drivers!$F$87*$K29</f>
        <v>0</v>
      </c>
      <c r="H269" s="92">
        <f>BY_Demands_Drivers!$G$87*$K29</f>
        <v>0</v>
      </c>
    </row>
    <row r="270" spans="3:8">
      <c r="C270" s="112" t="str">
        <f t="shared" si="11"/>
        <v>\I:</v>
      </c>
      <c r="D270">
        <f>$J$30</f>
        <v>2037</v>
      </c>
      <c r="E270" t="s">
        <v>3</v>
      </c>
      <c r="F270" t="str">
        <f t="shared" si="10"/>
        <v>IWDFL</v>
      </c>
      <c r="G270" s="92">
        <f>BY_Demands_Drivers!$F$87*$K30</f>
        <v>0</v>
      </c>
      <c r="H270" s="92">
        <f>BY_Demands_Drivers!$G$87*$K30</f>
        <v>0</v>
      </c>
    </row>
    <row r="271" spans="3:8">
      <c r="C271" s="112" t="str">
        <f t="shared" si="11"/>
        <v>\I:</v>
      </c>
      <c r="D271">
        <f>$J$31</f>
        <v>2038</v>
      </c>
      <c r="E271" t="s">
        <v>3</v>
      </c>
      <c r="F271" t="str">
        <f t="shared" si="10"/>
        <v>IWDFL</v>
      </c>
      <c r="G271" s="92">
        <f>BY_Demands_Drivers!$F$87*$K31</f>
        <v>0</v>
      </c>
      <c r="H271" s="92">
        <f>BY_Demands_Drivers!$G$87*$K31</f>
        <v>0</v>
      </c>
    </row>
    <row r="272" spans="3:8">
      <c r="C272" s="112" t="str">
        <f t="shared" si="11"/>
        <v>\I:</v>
      </c>
      <c r="D272">
        <f>$J$32</f>
        <v>2039</v>
      </c>
      <c r="E272" t="s">
        <v>3</v>
      </c>
      <c r="F272" t="str">
        <f t="shared" si="10"/>
        <v>IWDFL</v>
      </c>
      <c r="G272" s="92">
        <f>BY_Demands_Drivers!$F$87*$K32</f>
        <v>0</v>
      </c>
      <c r="H272" s="92">
        <f>BY_Demands_Drivers!$G$87*$K32</f>
        <v>0</v>
      </c>
    </row>
    <row r="273" spans="3:8">
      <c r="C273" s="112" t="str">
        <f t="shared" si="11"/>
        <v>\I:</v>
      </c>
      <c r="D273">
        <f>$J$33</f>
        <v>2040</v>
      </c>
      <c r="E273" t="s">
        <v>3</v>
      </c>
      <c r="F273" t="str">
        <f t="shared" si="10"/>
        <v>IWDFL</v>
      </c>
      <c r="G273" s="92">
        <f>BY_Demands_Drivers!$F$87*$K33</f>
        <v>0</v>
      </c>
      <c r="H273" s="92">
        <f>BY_Demands_Drivers!$G$87*$K33</f>
        <v>0</v>
      </c>
    </row>
    <row r="274" spans="3:8">
      <c r="C274" s="112" t="str">
        <f t="shared" si="11"/>
        <v>\I:</v>
      </c>
      <c r="D274">
        <f>$J$34</f>
        <v>2041</v>
      </c>
      <c r="E274" t="s">
        <v>3</v>
      </c>
      <c r="F274" t="str">
        <f t="shared" si="10"/>
        <v>IWDFL</v>
      </c>
      <c r="G274" s="92">
        <f>BY_Demands_Drivers!$F$87*$K34</f>
        <v>0</v>
      </c>
      <c r="H274" s="92">
        <f>BY_Demands_Drivers!$G$87*$K34</f>
        <v>0</v>
      </c>
    </row>
    <row r="275" spans="3:8">
      <c r="C275" s="112" t="str">
        <f t="shared" si="11"/>
        <v>\I:</v>
      </c>
      <c r="D275">
        <f>$J$35</f>
        <v>2042</v>
      </c>
      <c r="E275" t="s">
        <v>3</v>
      </c>
      <c r="F275" t="str">
        <f t="shared" si="10"/>
        <v>IWDFL</v>
      </c>
      <c r="G275" s="92">
        <f>BY_Demands_Drivers!$F$87*$K35</f>
        <v>0</v>
      </c>
      <c r="H275" s="92">
        <f>BY_Demands_Drivers!$G$87*$K35</f>
        <v>0</v>
      </c>
    </row>
    <row r="276" spans="3:8">
      <c r="C276" s="112" t="str">
        <f t="shared" si="11"/>
        <v>\I:</v>
      </c>
      <c r="D276">
        <f>$J$36</f>
        <v>2043</v>
      </c>
      <c r="E276" t="s">
        <v>3</v>
      </c>
      <c r="F276" t="str">
        <f t="shared" si="10"/>
        <v>IWDFL</v>
      </c>
      <c r="G276" s="92">
        <f>BY_Demands_Drivers!$F$87*$K36</f>
        <v>0</v>
      </c>
      <c r="H276" s="92">
        <f>BY_Demands_Drivers!$G$87*$K36</f>
        <v>0</v>
      </c>
    </row>
    <row r="277" spans="3:8">
      <c r="C277" s="112" t="str">
        <f t="shared" si="11"/>
        <v>\I:</v>
      </c>
      <c r="D277">
        <f>$J$37</f>
        <v>2044</v>
      </c>
      <c r="E277" t="s">
        <v>3</v>
      </c>
      <c r="F277" t="str">
        <f t="shared" si="10"/>
        <v>IWDFL</v>
      </c>
      <c r="G277" s="92">
        <f>BY_Demands_Drivers!$F$87*$K37</f>
        <v>0</v>
      </c>
      <c r="H277" s="92">
        <f>BY_Demands_Drivers!$G$87*$K37</f>
        <v>0</v>
      </c>
    </row>
    <row r="278" spans="3:8">
      <c r="C278" s="112" t="str">
        <f t="shared" si="11"/>
        <v>\I:</v>
      </c>
      <c r="D278">
        <f>$J$38</f>
        <v>2045</v>
      </c>
      <c r="E278" t="s">
        <v>3</v>
      </c>
      <c r="F278" t="str">
        <f t="shared" si="10"/>
        <v>IWDFL</v>
      </c>
      <c r="G278" s="92">
        <f>BY_Demands_Drivers!$F$87*$K38</f>
        <v>0</v>
      </c>
      <c r="H278" s="92">
        <f>BY_Demands_Drivers!$G$87*$K38</f>
        <v>0</v>
      </c>
    </row>
    <row r="279" spans="3:8">
      <c r="C279" s="112" t="str">
        <f t="shared" si="11"/>
        <v>\I:</v>
      </c>
      <c r="D279">
        <f>$J$39</f>
        <v>2046</v>
      </c>
      <c r="E279" t="s">
        <v>3</v>
      </c>
      <c r="F279" t="str">
        <f t="shared" si="10"/>
        <v>IWDFL</v>
      </c>
      <c r="G279" s="92">
        <f>BY_Demands_Drivers!$F$87*$K39</f>
        <v>0</v>
      </c>
      <c r="H279" s="92">
        <f>BY_Demands_Drivers!$G$87*$K39</f>
        <v>0</v>
      </c>
    </row>
    <row r="280" spans="3:8">
      <c r="C280" s="112" t="str">
        <f t="shared" si="11"/>
        <v>\I:</v>
      </c>
      <c r="D280">
        <f>$J$40</f>
        <v>2047</v>
      </c>
      <c r="E280" t="s">
        <v>3</v>
      </c>
      <c r="F280" t="str">
        <f t="shared" si="10"/>
        <v>IWDFL</v>
      </c>
      <c r="G280" s="92">
        <f>BY_Demands_Drivers!$F$87*$K40</f>
        <v>0</v>
      </c>
      <c r="H280" s="92">
        <f>BY_Demands_Drivers!$G$87*$K40</f>
        <v>0</v>
      </c>
    </row>
    <row r="281" spans="3:8">
      <c r="C281" s="112" t="str">
        <f t="shared" si="11"/>
        <v>\I:</v>
      </c>
      <c r="D281">
        <f>$J$41</f>
        <v>2048</v>
      </c>
      <c r="E281" t="s">
        <v>3</v>
      </c>
      <c r="F281" t="str">
        <f t="shared" si="10"/>
        <v>IWDFL</v>
      </c>
      <c r="G281" s="92">
        <f>BY_Demands_Drivers!$F$87*$K41</f>
        <v>0</v>
      </c>
      <c r="H281" s="92">
        <f>BY_Demands_Drivers!$G$87*$K41</f>
        <v>0</v>
      </c>
    </row>
    <row r="282" spans="3:8">
      <c r="C282" s="112" t="str">
        <f t="shared" si="11"/>
        <v>\I:</v>
      </c>
      <c r="D282">
        <f>$J$42</f>
        <v>2049</v>
      </c>
      <c r="E282" t="s">
        <v>3</v>
      </c>
      <c r="F282" t="str">
        <f t="shared" si="10"/>
        <v>IWDFL</v>
      </c>
      <c r="G282" s="92">
        <f>BY_Demands_Drivers!$F$87*$K42</f>
        <v>0</v>
      </c>
      <c r="H282" s="92">
        <f>BY_Demands_Drivers!$G$87*$K42</f>
        <v>0</v>
      </c>
    </row>
    <row r="283" spans="3:8">
      <c r="C283" s="112" t="str">
        <f t="shared" si="11"/>
        <v>\I:</v>
      </c>
      <c r="D283" s="16">
        <f>$J$43</f>
        <v>2050</v>
      </c>
      <c r="E283" s="16" t="s">
        <v>3</v>
      </c>
      <c r="F283" s="16" t="str">
        <f t="shared" si="10"/>
        <v>IWDFL</v>
      </c>
      <c r="G283" s="92">
        <f>BY_Demands_Drivers!$F$87*$K43</f>
        <v>0</v>
      </c>
      <c r="H283" s="92">
        <f>BY_Demands_Drivers!$G$87*$K43</f>
        <v>0</v>
      </c>
    </row>
    <row r="284" spans="3:8">
      <c r="C284" s="112"/>
      <c r="G284" s="92"/>
      <c r="H284" s="92"/>
    </row>
    <row r="285" spans="3:8">
      <c r="C285" s="112"/>
      <c r="G285" s="92"/>
      <c r="H285" s="92"/>
    </row>
    <row r="286" spans="3:8">
      <c r="C286" s="112"/>
      <c r="G286" s="92"/>
      <c r="H286" s="92"/>
    </row>
    <row r="287" spans="3:8">
      <c r="C287" s="112"/>
      <c r="G287" s="92"/>
      <c r="H287" s="92"/>
    </row>
    <row r="288" spans="3:8">
      <c r="C288" s="112"/>
      <c r="G288" s="92"/>
      <c r="H288" s="92"/>
    </row>
    <row r="289" spans="3:8">
      <c r="C289" s="112"/>
      <c r="G289" s="92"/>
      <c r="H289" s="92"/>
    </row>
    <row r="290" spans="3:8">
      <c r="C290" s="112"/>
      <c r="G290" s="92"/>
      <c r="H290" s="92"/>
    </row>
    <row r="291" spans="3:8">
      <c r="C291" s="112"/>
      <c r="G291" s="92"/>
      <c r="H291" s="92"/>
    </row>
    <row r="292" spans="3:8">
      <c r="C292" s="112"/>
      <c r="G292" s="92"/>
      <c r="H292" s="92"/>
    </row>
    <row r="293" spans="3:8">
      <c r="C293" s="112"/>
      <c r="G293" s="92"/>
      <c r="H293" s="92"/>
    </row>
    <row r="294" spans="3:8">
      <c r="C294" s="112"/>
      <c r="G294" s="92"/>
      <c r="H294" s="92"/>
    </row>
    <row r="295" spans="3:8">
      <c r="C295" s="112"/>
      <c r="G295" s="92"/>
      <c r="H295" s="92"/>
    </row>
    <row r="296" spans="3:8">
      <c r="C296" s="112"/>
      <c r="G296" s="92"/>
      <c r="H296" s="92"/>
    </row>
    <row r="297" spans="3:8">
      <c r="C297" s="112"/>
      <c r="G297" s="92"/>
      <c r="H297" s="92"/>
    </row>
    <row r="298" spans="3:8">
      <c r="C298" s="112"/>
      <c r="G298" s="92"/>
      <c r="H298" s="92"/>
    </row>
    <row r="299" spans="3:8">
      <c r="C299" s="112"/>
      <c r="G299" s="92"/>
      <c r="H299" s="92"/>
    </row>
    <row r="300" spans="3:8">
      <c r="C300" s="112"/>
      <c r="G300" s="92"/>
      <c r="H300" s="92"/>
    </row>
    <row r="301" spans="3:8">
      <c r="C301" s="112"/>
      <c r="G301" s="92"/>
      <c r="H301" s="92"/>
    </row>
    <row r="302" spans="3:8">
      <c r="C302" s="112"/>
      <c r="G302" s="92"/>
      <c r="H302" s="92"/>
    </row>
    <row r="303" spans="3:8">
      <c r="C303" s="112"/>
      <c r="G303" s="92"/>
      <c r="H303" s="92"/>
    </row>
    <row r="304" spans="3:8">
      <c r="C304" s="112"/>
      <c r="G304" s="92"/>
      <c r="H304" s="92"/>
    </row>
    <row r="305" spans="3:8">
      <c r="C305" s="112"/>
      <c r="G305" s="92"/>
      <c r="H305" s="92"/>
    </row>
    <row r="306" spans="3:8">
      <c r="C306" s="112"/>
      <c r="G306" s="92"/>
      <c r="H306" s="92"/>
    </row>
    <row r="307" spans="3:8">
      <c r="C307" s="112"/>
      <c r="G307" s="92"/>
      <c r="H307" s="92"/>
    </row>
    <row r="308" spans="3:8">
      <c r="C308" s="112"/>
      <c r="G308" s="92"/>
      <c r="H308" s="92"/>
    </row>
    <row r="309" spans="3:8">
      <c r="C309" s="112"/>
      <c r="G309" s="92"/>
      <c r="H309" s="92"/>
    </row>
    <row r="310" spans="3:8">
      <c r="C310" s="112"/>
      <c r="G310" s="92"/>
      <c r="H310" s="92"/>
    </row>
    <row r="311" spans="3:8">
      <c r="C311" s="112"/>
      <c r="G311" s="92"/>
      <c r="H311" s="92"/>
    </row>
    <row r="312" spans="3:8">
      <c r="C312" s="112"/>
      <c r="G312" s="92"/>
      <c r="H312" s="92"/>
    </row>
    <row r="313" spans="3:8">
      <c r="C313" s="112"/>
      <c r="G313" s="92"/>
      <c r="H313" s="92"/>
    </row>
    <row r="314" spans="3:8">
      <c r="C314" s="112"/>
      <c r="G314" s="92"/>
      <c r="H314" s="92"/>
    </row>
    <row r="315" spans="3:8">
      <c r="C315" s="112"/>
      <c r="G315" s="92"/>
      <c r="H315" s="92"/>
    </row>
    <row r="316" spans="3:8">
      <c r="C316" s="112"/>
      <c r="G316" s="92"/>
      <c r="H316" s="92"/>
    </row>
    <row r="317" spans="3:8">
      <c r="C317" s="112"/>
      <c r="G317" s="92"/>
      <c r="H317" s="92"/>
    </row>
    <row r="318" spans="3:8">
      <c r="C318" s="112"/>
      <c r="G318" s="92"/>
      <c r="H318" s="92"/>
    </row>
    <row r="319" spans="3:8">
      <c r="C319" s="112"/>
      <c r="G319" s="92"/>
      <c r="H319" s="92"/>
    </row>
    <row r="320" spans="3:8">
      <c r="C320" s="112"/>
      <c r="G320" s="92"/>
      <c r="H320" s="92"/>
    </row>
    <row r="321" spans="3:8">
      <c r="C321" s="112"/>
      <c r="G321" s="92"/>
      <c r="H321" s="92"/>
    </row>
    <row r="322" spans="3:8">
      <c r="C322" s="112"/>
      <c r="G322" s="92"/>
      <c r="H322" s="92"/>
    </row>
    <row r="323" spans="3:8">
      <c r="C323" s="112"/>
      <c r="D323" s="17"/>
      <c r="E323" s="17"/>
      <c r="G323" s="92"/>
      <c r="H323" s="92"/>
    </row>
    <row r="324" spans="3:8">
      <c r="C324" s="17"/>
      <c r="D324" s="17"/>
      <c r="E324" s="17"/>
      <c r="F324" s="17"/>
      <c r="G324" s="17"/>
      <c r="H324" s="17"/>
    </row>
    <row r="325" spans="3:8">
      <c r="C325" s="17"/>
      <c r="D325" s="17"/>
      <c r="E325" s="17"/>
      <c r="F325" s="17"/>
      <c r="G325" s="17"/>
      <c r="H325" s="17"/>
    </row>
    <row r="326" spans="3:8">
      <c r="C326" s="17"/>
      <c r="D326" s="17"/>
      <c r="E326" s="17"/>
      <c r="F326" s="17"/>
      <c r="G326" s="17"/>
      <c r="H326" s="17"/>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C2:K326"/>
  <sheetViews>
    <sheetView topLeftCell="A271" zoomScale="70" zoomScaleNormal="70" workbookViewId="0">
      <selection activeCell="L299" sqref="L299:L300"/>
    </sheetView>
  </sheetViews>
  <sheetFormatPr defaultColWidth="9.109375" defaultRowHeight="14.4"/>
  <cols>
    <col min="1" max="1" width="4.5546875" style="88" customWidth="1"/>
    <col min="2" max="2" width="9.109375" style="88"/>
    <col min="3" max="3" width="11.44140625" style="88" bestFit="1" customWidth="1"/>
    <col min="4" max="4" width="9.44140625" style="88" customWidth="1"/>
    <col min="5" max="5" width="9.44140625" style="88" bestFit="1" customWidth="1"/>
    <col min="6" max="6" width="8.44140625" style="88" bestFit="1" customWidth="1"/>
    <col min="7" max="16384" width="9.109375" style="88"/>
  </cols>
  <sheetData>
    <row r="2" spans="3:11">
      <c r="C2" s="1" t="s">
        <v>19</v>
      </c>
      <c r="E2" s="2"/>
    </row>
    <row r="3" spans="3:11" ht="15" thickBot="1">
      <c r="C3" s="3" t="s">
        <v>2</v>
      </c>
      <c r="D3" s="3" t="s">
        <v>0</v>
      </c>
      <c r="E3" s="15" t="s">
        <v>4</v>
      </c>
      <c r="F3" s="15" t="s">
        <v>1</v>
      </c>
      <c r="G3" s="4" t="s">
        <v>239</v>
      </c>
      <c r="H3" s="4" t="s">
        <v>240</v>
      </c>
      <c r="K3" s="89" t="s">
        <v>18</v>
      </c>
    </row>
    <row r="4" spans="3:11" ht="15.75" customHeight="1">
      <c r="C4" s="112" t="str">
        <f t="shared" ref="C4:C67" si="0">IF(SUM(G4:H4)&gt;0,"Demand","\I:")</f>
        <v>\I:</v>
      </c>
      <c r="D4" s="88">
        <f>$J$4</f>
        <v>2011</v>
      </c>
      <c r="E4" s="88" t="s">
        <v>3</v>
      </c>
      <c r="F4" s="88" t="str">
        <f>BY_Demands_Drivers!$H$88</f>
        <v>IIDMT</v>
      </c>
      <c r="G4" s="92">
        <f>BY_Demands_Drivers!$F$88*$K4</f>
        <v>0</v>
      </c>
      <c r="H4" s="92">
        <f>BY_Demands_Drivers!$F$88*$K4</f>
        <v>0</v>
      </c>
      <c r="J4" s="89">
        <f>BY_Demands_Drivers!V4</f>
        <v>2011</v>
      </c>
      <c r="K4" s="92">
        <f>BY_Demands_Drivers!V17</f>
        <v>0</v>
      </c>
    </row>
    <row r="5" spans="3:11" ht="15.75" customHeight="1">
      <c r="C5" s="112" t="str">
        <f t="shared" si="0"/>
        <v>\I:</v>
      </c>
      <c r="D5" s="88">
        <f>$J$5</f>
        <v>2012</v>
      </c>
      <c r="E5" s="88" t="s">
        <v>3</v>
      </c>
      <c r="F5" s="88" t="str">
        <f>$F$4</f>
        <v>IIDMT</v>
      </c>
      <c r="G5" s="92">
        <f>BY_Demands_Drivers!$F$88*$K5</f>
        <v>0</v>
      </c>
      <c r="H5" s="92">
        <f>BY_Demands_Drivers!$F$88*$K5</f>
        <v>0</v>
      </c>
      <c r="J5" s="89">
        <f>BY_Demands_Drivers!W4</f>
        <v>2012</v>
      </c>
      <c r="K5" s="92">
        <f>BY_Demands_Drivers!W17</f>
        <v>0</v>
      </c>
    </row>
    <row r="6" spans="3:11" ht="15.75" customHeight="1">
      <c r="C6" s="112" t="str">
        <f t="shared" si="0"/>
        <v>\I:</v>
      </c>
      <c r="D6" s="88">
        <f>$J$6</f>
        <v>2013</v>
      </c>
      <c r="E6" s="88" t="s">
        <v>3</v>
      </c>
      <c r="F6" s="88" t="str">
        <f t="shared" ref="F6:F43" si="1">$F$4</f>
        <v>IIDMT</v>
      </c>
      <c r="G6" s="92">
        <f>BY_Demands_Drivers!$F$88*$K6</f>
        <v>0</v>
      </c>
      <c r="H6" s="92">
        <f>BY_Demands_Drivers!$F$88*$K6</f>
        <v>0</v>
      </c>
      <c r="J6" s="89">
        <f>BY_Demands_Drivers!X4</f>
        <v>2013</v>
      </c>
      <c r="K6" s="92">
        <f>BY_Demands_Drivers!X17</f>
        <v>0</v>
      </c>
    </row>
    <row r="7" spans="3:11" ht="15.75" customHeight="1">
      <c r="C7" s="112" t="str">
        <f t="shared" si="0"/>
        <v>\I:</v>
      </c>
      <c r="D7" s="88">
        <f>$J$7</f>
        <v>2014</v>
      </c>
      <c r="E7" s="88" t="s">
        <v>3</v>
      </c>
      <c r="F7" s="88" t="str">
        <f t="shared" si="1"/>
        <v>IIDMT</v>
      </c>
      <c r="G7" s="92">
        <f>BY_Demands_Drivers!$F$88*$K7</f>
        <v>0</v>
      </c>
      <c r="H7" s="92">
        <f>BY_Demands_Drivers!$F$88*$K7</f>
        <v>0</v>
      </c>
      <c r="J7" s="89">
        <f>BY_Demands_Drivers!Y4</f>
        <v>2014</v>
      </c>
      <c r="K7" s="92">
        <f>BY_Demands_Drivers!Y17</f>
        <v>0</v>
      </c>
    </row>
    <row r="8" spans="3:11" ht="15.75" customHeight="1">
      <c r="C8" s="112" t="str">
        <f t="shared" si="0"/>
        <v>Demand</v>
      </c>
      <c r="D8" s="88">
        <f>$J$8</f>
        <v>2015</v>
      </c>
      <c r="E8" s="88" t="s">
        <v>3</v>
      </c>
      <c r="F8" s="88" t="str">
        <f t="shared" si="1"/>
        <v>IIDMT</v>
      </c>
      <c r="G8" s="92">
        <f>BY_Demands_Drivers!$F$88*$K8</f>
        <v>0.40201450551632495</v>
      </c>
      <c r="H8" s="92">
        <f>BY_Demands_Drivers!$F$88*$K8</f>
        <v>0.40201450551632495</v>
      </c>
      <c r="J8" s="89">
        <f>BY_Demands_Drivers!Z4</f>
        <v>2015</v>
      </c>
      <c r="K8" s="92">
        <f>BY_Demands_Drivers!Z17</f>
        <v>0.98070267322591576</v>
      </c>
    </row>
    <row r="9" spans="3:11" ht="15.75" customHeight="1">
      <c r="C9" s="112" t="str">
        <f t="shared" si="0"/>
        <v>Demand</v>
      </c>
      <c r="D9" s="88">
        <f>$J$9</f>
        <v>2016</v>
      </c>
      <c r="E9" s="88" t="s">
        <v>3</v>
      </c>
      <c r="F9" s="88" t="str">
        <f t="shared" si="1"/>
        <v>IIDMT</v>
      </c>
      <c r="G9" s="92">
        <f>BY_Demands_Drivers!$F$88*$K9</f>
        <v>0.41582682901431733</v>
      </c>
      <c r="H9" s="92">
        <f>BY_Demands_Drivers!$F$88*$K9</f>
        <v>0.41582682901431733</v>
      </c>
      <c r="J9" s="89">
        <f>BY_Demands_Drivers!AA4</f>
        <v>2016</v>
      </c>
      <c r="K9" s="92">
        <f>BY_Demands_Drivers!AA17</f>
        <v>1.0143974339673094</v>
      </c>
    </row>
    <row r="10" spans="3:11" ht="15.75" customHeight="1">
      <c r="C10" s="112" t="str">
        <f t="shared" si="0"/>
        <v>Demand</v>
      </c>
      <c r="D10" s="88">
        <f>$J$10</f>
        <v>2017</v>
      </c>
      <c r="E10" s="88" t="s">
        <v>3</v>
      </c>
      <c r="F10" s="88" t="str">
        <f t="shared" si="1"/>
        <v>IIDMT</v>
      </c>
      <c r="G10" s="92">
        <f>BY_Demands_Drivers!$F$88*$K10</f>
        <v>0.42963915251230977</v>
      </c>
      <c r="H10" s="92">
        <f>BY_Demands_Drivers!$F$88*$K10</f>
        <v>0.42963915251230977</v>
      </c>
      <c r="J10" s="89">
        <f>BY_Demands_Drivers!AB4</f>
        <v>2017</v>
      </c>
      <c r="K10" s="92">
        <f>BY_Demands_Drivers!AB17</f>
        <v>1.0480921947087032</v>
      </c>
    </row>
    <row r="11" spans="3:11" ht="15.75" customHeight="1">
      <c r="C11" s="112" t="str">
        <f t="shared" si="0"/>
        <v>Demand</v>
      </c>
      <c r="D11" s="88">
        <f>$J$11</f>
        <v>2018</v>
      </c>
      <c r="E11" s="88" t="s">
        <v>3</v>
      </c>
      <c r="F11" s="88" t="str">
        <f t="shared" si="1"/>
        <v>IIDMT</v>
      </c>
      <c r="G11" s="92">
        <f>BY_Demands_Drivers!$F$88*$K11</f>
        <v>0.44345147601030216</v>
      </c>
      <c r="H11" s="92">
        <f>BY_Demands_Drivers!$F$88*$K11</f>
        <v>0.44345147601030216</v>
      </c>
      <c r="J11" s="89">
        <f>BY_Demands_Drivers!AC4</f>
        <v>2018</v>
      </c>
      <c r="K11" s="92">
        <f>BY_Demands_Drivers!AC17</f>
        <v>1.081786955450097</v>
      </c>
    </row>
    <row r="12" spans="3:11" ht="15.75" customHeight="1">
      <c r="C12" s="112" t="str">
        <f t="shared" si="0"/>
        <v>Demand</v>
      </c>
      <c r="D12" s="88">
        <f>$J$12</f>
        <v>2019</v>
      </c>
      <c r="E12" s="88" t="s">
        <v>3</v>
      </c>
      <c r="F12" s="88" t="str">
        <f t="shared" si="1"/>
        <v>IIDMT</v>
      </c>
      <c r="G12" s="92">
        <f>BY_Demands_Drivers!$F$88*$K12</f>
        <v>0.45726379950829449</v>
      </c>
      <c r="H12" s="92">
        <f>BY_Demands_Drivers!$F$88*$K12</f>
        <v>0.45726379950829449</v>
      </c>
      <c r="J12" s="89">
        <f>BY_Demands_Drivers!AD4</f>
        <v>2019</v>
      </c>
      <c r="K12" s="92">
        <f>BY_Demands_Drivers!AD17</f>
        <v>1.1154817161914905</v>
      </c>
    </row>
    <row r="13" spans="3:11" ht="15.75" customHeight="1">
      <c r="C13" s="112" t="str">
        <f t="shared" si="0"/>
        <v>Demand</v>
      </c>
      <c r="D13" s="88">
        <f>$J$13</f>
        <v>2020</v>
      </c>
      <c r="E13" s="88" t="s">
        <v>3</v>
      </c>
      <c r="F13" s="88" t="str">
        <f t="shared" si="1"/>
        <v>IIDMT</v>
      </c>
      <c r="G13" s="92">
        <f>BY_Demands_Drivers!$F$88*$K13</f>
        <v>0.47107612300628693</v>
      </c>
      <c r="H13" s="92">
        <f>BY_Demands_Drivers!$F$88*$K13</f>
        <v>0.47107612300628693</v>
      </c>
      <c r="J13" s="89">
        <f>BY_Demands_Drivers!AE4</f>
        <v>2020</v>
      </c>
      <c r="K13" s="92">
        <f>BY_Demands_Drivers!AE17</f>
        <v>1.1491764769328843</v>
      </c>
    </row>
    <row r="14" spans="3:11" ht="15.75" customHeight="1">
      <c r="C14" s="112" t="str">
        <f t="shared" si="0"/>
        <v>Demand</v>
      </c>
      <c r="D14" s="88">
        <f>$J$14</f>
        <v>2021</v>
      </c>
      <c r="E14" s="88" t="s">
        <v>3</v>
      </c>
      <c r="F14" s="88" t="str">
        <f t="shared" si="1"/>
        <v>IIDMT</v>
      </c>
      <c r="G14" s="92">
        <f>BY_Demands_Drivers!$F$88*$K14</f>
        <v>0.48027534354613099</v>
      </c>
      <c r="H14" s="92">
        <f>BY_Demands_Drivers!$F$88*$K14</f>
        <v>0.48027534354613099</v>
      </c>
      <c r="J14" s="89">
        <f>BY_Demands_Drivers!AF4</f>
        <v>2021</v>
      </c>
      <c r="K14" s="92">
        <f>BY_Demands_Drivers!AF17</f>
        <v>1.1716177074139409</v>
      </c>
    </row>
    <row r="15" spans="3:11" ht="15.75" customHeight="1">
      <c r="C15" s="112" t="str">
        <f t="shared" si="0"/>
        <v>Demand</v>
      </c>
      <c r="D15" s="88">
        <f>$J$15</f>
        <v>2022</v>
      </c>
      <c r="E15" s="88" t="s">
        <v>3</v>
      </c>
      <c r="F15" s="88" t="str">
        <f t="shared" si="1"/>
        <v>IIDMT</v>
      </c>
      <c r="G15" s="92">
        <f>BY_Demands_Drivers!$F$88*$K15</f>
        <v>0.48947456408597512</v>
      </c>
      <c r="H15" s="92">
        <f>BY_Demands_Drivers!$F$88*$K15</f>
        <v>0.48947456408597512</v>
      </c>
      <c r="J15" s="89">
        <f>BY_Demands_Drivers!AG4</f>
        <v>2022</v>
      </c>
      <c r="K15" s="92">
        <f>BY_Demands_Drivers!AG17</f>
        <v>1.1940589378949975</v>
      </c>
    </row>
    <row r="16" spans="3:11" ht="15.75" customHeight="1">
      <c r="C16" s="112" t="str">
        <f t="shared" si="0"/>
        <v>Demand</v>
      </c>
      <c r="D16" s="88">
        <f>$J$16</f>
        <v>2023</v>
      </c>
      <c r="E16" s="88" t="s">
        <v>3</v>
      </c>
      <c r="F16" s="88" t="str">
        <f t="shared" si="1"/>
        <v>IIDMT</v>
      </c>
      <c r="G16" s="92">
        <f>BY_Demands_Drivers!$F$88*$K16</f>
        <v>0.49867378462581918</v>
      </c>
      <c r="H16" s="92">
        <f>BY_Demands_Drivers!$F$88*$K16</f>
        <v>0.49867378462581918</v>
      </c>
      <c r="J16" s="89">
        <f>BY_Demands_Drivers!AH4</f>
        <v>2023</v>
      </c>
      <c r="K16" s="92">
        <f>BY_Demands_Drivers!AH17</f>
        <v>1.2165001683760541</v>
      </c>
    </row>
    <row r="17" spans="3:11" ht="15.75" customHeight="1">
      <c r="C17" s="112" t="str">
        <f t="shared" si="0"/>
        <v>Demand</v>
      </c>
      <c r="D17" s="88">
        <f>$J$17</f>
        <v>2024</v>
      </c>
      <c r="E17" s="88" t="s">
        <v>3</v>
      </c>
      <c r="F17" s="88" t="str">
        <f t="shared" si="1"/>
        <v>IIDMT</v>
      </c>
      <c r="G17" s="92">
        <f>BY_Demands_Drivers!$F$88*$K17</f>
        <v>0.50787300516566325</v>
      </c>
      <c r="H17" s="92">
        <f>BY_Demands_Drivers!$F$88*$K17</f>
        <v>0.50787300516566325</v>
      </c>
      <c r="J17" s="89">
        <f>BY_Demands_Drivers!AI4</f>
        <v>2024</v>
      </c>
      <c r="K17" s="92">
        <f>BY_Demands_Drivers!AI17</f>
        <v>1.2389413988571107</v>
      </c>
    </row>
    <row r="18" spans="3:11" ht="15.75" customHeight="1">
      <c r="C18" s="112" t="str">
        <f t="shared" si="0"/>
        <v>Demand</v>
      </c>
      <c r="D18" s="88">
        <f>$J$18</f>
        <v>2025</v>
      </c>
      <c r="E18" s="88" t="s">
        <v>3</v>
      </c>
      <c r="F18" s="88" t="str">
        <f t="shared" si="1"/>
        <v>IIDMT</v>
      </c>
      <c r="G18" s="92">
        <f>BY_Demands_Drivers!$F$88*$K18</f>
        <v>0.51707222570550726</v>
      </c>
      <c r="H18" s="92">
        <f>BY_Demands_Drivers!$F$88*$K18</f>
        <v>0.51707222570550726</v>
      </c>
      <c r="J18" s="89">
        <f>BY_Demands_Drivers!AJ4</f>
        <v>2025</v>
      </c>
      <c r="K18" s="92">
        <f>BY_Demands_Drivers!AJ17</f>
        <v>1.2613826293381671</v>
      </c>
    </row>
    <row r="19" spans="3:11" ht="15.75" customHeight="1">
      <c r="C19" s="112" t="str">
        <f t="shared" si="0"/>
        <v>Demand</v>
      </c>
      <c r="D19" s="88">
        <f>$J$19</f>
        <v>2026</v>
      </c>
      <c r="E19" s="88" t="s">
        <v>3</v>
      </c>
      <c r="F19" s="88" t="str">
        <f t="shared" si="1"/>
        <v>IIDMT</v>
      </c>
      <c r="G19" s="92">
        <f>BY_Demands_Drivers!$F$88*$K19</f>
        <v>0.52602413745163012</v>
      </c>
      <c r="H19" s="92">
        <f>BY_Demands_Drivers!$F$88*$K19</f>
        <v>0.52602413745163012</v>
      </c>
      <c r="J19" s="89">
        <f>BY_Demands_Drivers!AK4</f>
        <v>2026</v>
      </c>
      <c r="K19" s="92">
        <f>BY_Demands_Drivers!AK17</f>
        <v>1.28322055722246</v>
      </c>
    </row>
    <row r="20" spans="3:11" ht="15.75" customHeight="1">
      <c r="C20" s="112" t="str">
        <f t="shared" si="0"/>
        <v>Demand</v>
      </c>
      <c r="D20" s="88">
        <f>$J$20</f>
        <v>2027</v>
      </c>
      <c r="E20" s="88" t="s">
        <v>3</v>
      </c>
      <c r="F20" s="88" t="str">
        <f t="shared" si="1"/>
        <v>IIDMT</v>
      </c>
      <c r="G20" s="92">
        <f>BY_Demands_Drivers!$F$88*$K20</f>
        <v>0.53497604919775299</v>
      </c>
      <c r="H20" s="92">
        <f>BY_Demands_Drivers!$F$88*$K20</f>
        <v>0.53497604919775299</v>
      </c>
      <c r="J20" s="89">
        <f>BY_Demands_Drivers!AL4</f>
        <v>2027</v>
      </c>
      <c r="K20" s="92">
        <f>BY_Demands_Drivers!AL17</f>
        <v>1.3050584851067528</v>
      </c>
    </row>
    <row r="21" spans="3:11" ht="15.75" customHeight="1">
      <c r="C21" s="112" t="str">
        <f t="shared" si="0"/>
        <v>Demand</v>
      </c>
      <c r="D21" s="88">
        <f>$J$21</f>
        <v>2028</v>
      </c>
      <c r="E21" s="88" t="s">
        <v>3</v>
      </c>
      <c r="F21" s="88" t="str">
        <f t="shared" si="1"/>
        <v>IIDMT</v>
      </c>
      <c r="G21" s="92">
        <f>BY_Demands_Drivers!$F$88*$K21</f>
        <v>0.54392796094387597</v>
      </c>
      <c r="H21" s="92">
        <f>BY_Demands_Drivers!$F$88*$K21</f>
        <v>0.54392796094387597</v>
      </c>
      <c r="J21" s="89">
        <f>BY_Demands_Drivers!AM4</f>
        <v>2028</v>
      </c>
      <c r="K21" s="92">
        <f>BY_Demands_Drivers!AM17</f>
        <v>1.3268964129910459</v>
      </c>
    </row>
    <row r="22" spans="3:11" ht="15.75" customHeight="1">
      <c r="C22" s="112" t="str">
        <f t="shared" si="0"/>
        <v>Demand</v>
      </c>
      <c r="D22" s="88">
        <f>$J$22</f>
        <v>2029</v>
      </c>
      <c r="E22" s="88" t="s">
        <v>3</v>
      </c>
      <c r="F22" s="88" t="str">
        <f t="shared" si="1"/>
        <v>IIDMT</v>
      </c>
      <c r="G22" s="92">
        <f>BY_Demands_Drivers!$F$88*$K22</f>
        <v>0.55287987268999883</v>
      </c>
      <c r="H22" s="92">
        <f>BY_Demands_Drivers!$F$88*$K22</f>
        <v>0.55287987268999883</v>
      </c>
      <c r="J22" s="89">
        <f>BY_Demands_Drivers!AN4</f>
        <v>2029</v>
      </c>
      <c r="K22" s="92">
        <f>BY_Demands_Drivers!AN17</f>
        <v>1.3487343408753387</v>
      </c>
    </row>
    <row r="23" spans="3:11" ht="15.75" customHeight="1">
      <c r="C23" s="112" t="str">
        <f t="shared" si="0"/>
        <v>Demand</v>
      </c>
      <c r="D23" s="88">
        <f>$J$23</f>
        <v>2030</v>
      </c>
      <c r="E23" s="88" t="s">
        <v>3</v>
      </c>
      <c r="F23" s="88" t="str">
        <f t="shared" si="1"/>
        <v>IIDMT</v>
      </c>
      <c r="G23" s="92">
        <f>BY_Demands_Drivers!$F$88*$K23</f>
        <v>0.56183178443612136</v>
      </c>
      <c r="H23" s="92">
        <f>BY_Demands_Drivers!$F$88*$K23</f>
        <v>0.56183178443612136</v>
      </c>
      <c r="J23" s="89">
        <f>BY_Demands_Drivers!AO4</f>
        <v>2030</v>
      </c>
      <c r="K23" s="92">
        <f>BY_Demands_Drivers!AO17</f>
        <v>1.3705722687596309</v>
      </c>
    </row>
    <row r="24" spans="3:11" ht="15.75" customHeight="1">
      <c r="C24" s="112" t="str">
        <f t="shared" si="0"/>
        <v>Demand</v>
      </c>
      <c r="D24" s="88">
        <f>$J$24</f>
        <v>2031</v>
      </c>
      <c r="E24" s="88" t="s">
        <v>3</v>
      </c>
      <c r="F24" s="88" t="str">
        <f t="shared" si="1"/>
        <v>IIDMT</v>
      </c>
      <c r="G24" s="92">
        <f>BY_Demands_Drivers!$F$88*$K24</f>
        <v>0.57172186046219187</v>
      </c>
      <c r="H24" s="92">
        <f>BY_Demands_Drivers!$F$88*$K24</f>
        <v>0.57172186046219187</v>
      </c>
      <c r="J24" s="89">
        <f>BY_Demands_Drivers!AP4</f>
        <v>2031</v>
      </c>
      <c r="K24" s="92">
        <f>BY_Demands_Drivers!AP17</f>
        <v>1.3946988210707665</v>
      </c>
    </row>
    <row r="25" spans="3:11" ht="15.75" customHeight="1">
      <c r="C25" s="112" t="str">
        <f t="shared" si="0"/>
        <v>Demand</v>
      </c>
      <c r="D25" s="88">
        <f>$J$25</f>
        <v>2032</v>
      </c>
      <c r="E25" s="88" t="s">
        <v>3</v>
      </c>
      <c r="F25" s="88" t="str">
        <f t="shared" si="1"/>
        <v>IIDMT</v>
      </c>
      <c r="G25" s="92">
        <f>BY_Demands_Drivers!$F$88*$K25</f>
        <v>0.58161193648826237</v>
      </c>
      <c r="H25" s="92">
        <f>BY_Demands_Drivers!$F$88*$K25</f>
        <v>0.58161193648826237</v>
      </c>
      <c r="J25" s="89">
        <f>BY_Demands_Drivers!AQ4</f>
        <v>2032</v>
      </c>
      <c r="K25" s="92">
        <f>BY_Demands_Drivers!AQ17</f>
        <v>1.4188253733819018</v>
      </c>
    </row>
    <row r="26" spans="3:11" ht="15.75" customHeight="1">
      <c r="C26" s="112" t="str">
        <f t="shared" si="0"/>
        <v>Demand</v>
      </c>
      <c r="D26" s="88">
        <f>$J$26</f>
        <v>2033</v>
      </c>
      <c r="E26" s="88" t="s">
        <v>3</v>
      </c>
      <c r="F26" s="88" t="str">
        <f t="shared" si="1"/>
        <v>IIDMT</v>
      </c>
      <c r="G26" s="92">
        <f>BY_Demands_Drivers!$F$88*$K26</f>
        <v>0.59150201251433288</v>
      </c>
      <c r="H26" s="92">
        <f>BY_Demands_Drivers!$F$88*$K26</f>
        <v>0.59150201251433288</v>
      </c>
      <c r="J26" s="89">
        <f>BY_Demands_Drivers!AR4</f>
        <v>2033</v>
      </c>
      <c r="K26" s="92">
        <f>BY_Demands_Drivers!AR17</f>
        <v>1.4429519256930374</v>
      </c>
    </row>
    <row r="27" spans="3:11" ht="15.75" customHeight="1">
      <c r="C27" s="112" t="str">
        <f t="shared" si="0"/>
        <v>Demand</v>
      </c>
      <c r="D27" s="88">
        <f>$J$27</f>
        <v>2034</v>
      </c>
      <c r="E27" s="88" t="s">
        <v>3</v>
      </c>
      <c r="F27" s="88" t="str">
        <f t="shared" si="1"/>
        <v>IIDMT</v>
      </c>
      <c r="G27" s="92">
        <f>BY_Demands_Drivers!$F$88*$K27</f>
        <v>0.60139208854040338</v>
      </c>
      <c r="H27" s="92">
        <f>BY_Demands_Drivers!$F$88*$K27</f>
        <v>0.60139208854040338</v>
      </c>
      <c r="J27" s="89">
        <f>BY_Demands_Drivers!AS4</f>
        <v>2034</v>
      </c>
      <c r="K27" s="92">
        <f>BY_Demands_Drivers!AS17</f>
        <v>1.4670784780041728</v>
      </c>
    </row>
    <row r="28" spans="3:11" ht="15.75" customHeight="1">
      <c r="C28" s="112" t="str">
        <f t="shared" si="0"/>
        <v>Demand</v>
      </c>
      <c r="D28" s="88">
        <f>$J$28</f>
        <v>2035</v>
      </c>
      <c r="E28" s="88" t="s">
        <v>3</v>
      </c>
      <c r="F28" s="88" t="str">
        <f t="shared" si="1"/>
        <v>IIDMT</v>
      </c>
      <c r="G28" s="92">
        <f>BY_Demands_Drivers!$F$88*$K28</f>
        <v>0.611282164566474</v>
      </c>
      <c r="H28" s="92">
        <f>BY_Demands_Drivers!$F$88*$K28</f>
        <v>0.611282164566474</v>
      </c>
      <c r="J28" s="89">
        <f>BY_Demands_Drivers!AT4</f>
        <v>2035</v>
      </c>
      <c r="K28" s="92">
        <f>BY_Demands_Drivers!AT17</f>
        <v>1.4912050303153086</v>
      </c>
    </row>
    <row r="29" spans="3:11" ht="15.75" customHeight="1">
      <c r="C29" s="112" t="str">
        <f t="shared" si="0"/>
        <v>Demand</v>
      </c>
      <c r="D29" s="88">
        <f>$J$29</f>
        <v>2036</v>
      </c>
      <c r="E29" s="88" t="s">
        <v>3</v>
      </c>
      <c r="F29" s="88" t="str">
        <f t="shared" si="1"/>
        <v>IIDMT</v>
      </c>
      <c r="G29" s="92">
        <f>BY_Demands_Drivers!$F$88*$K29</f>
        <v>0.61947190516688777</v>
      </c>
      <c r="H29" s="92">
        <f>BY_Demands_Drivers!$F$88*$K29</f>
        <v>0.61947190516688777</v>
      </c>
      <c r="J29" s="89">
        <f>BY_Demands_Drivers!AU4</f>
        <v>2036</v>
      </c>
      <c r="K29" s="92">
        <f>BY_Demands_Drivers!AU17</f>
        <v>1.5111836638960476</v>
      </c>
    </row>
    <row r="30" spans="3:11" ht="15.75" customHeight="1">
      <c r="C30" s="112" t="str">
        <f t="shared" si="0"/>
        <v>Demand</v>
      </c>
      <c r="D30" s="88">
        <f>$J$30</f>
        <v>2037</v>
      </c>
      <c r="E30" s="88" t="s">
        <v>3</v>
      </c>
      <c r="F30" s="88" t="str">
        <f t="shared" si="1"/>
        <v>IIDMT</v>
      </c>
      <c r="G30" s="92">
        <f>BY_Demands_Drivers!$F$88*$K30</f>
        <v>0.62766164576730166</v>
      </c>
      <c r="H30" s="92">
        <f>BY_Demands_Drivers!$F$88*$K30</f>
        <v>0.62766164576730166</v>
      </c>
      <c r="J30" s="89">
        <f>BY_Demands_Drivers!AV4</f>
        <v>2037</v>
      </c>
      <c r="K30" s="92">
        <f>BY_Demands_Drivers!AV17</f>
        <v>1.5311622974767869</v>
      </c>
    </row>
    <row r="31" spans="3:11" ht="15.75" customHeight="1">
      <c r="C31" s="112" t="str">
        <f t="shared" si="0"/>
        <v>Demand</v>
      </c>
      <c r="D31" s="88">
        <f>$J$31</f>
        <v>2038</v>
      </c>
      <c r="E31" s="88" t="s">
        <v>3</v>
      </c>
      <c r="F31" s="88" t="str">
        <f t="shared" si="1"/>
        <v>IIDMT</v>
      </c>
      <c r="G31" s="92">
        <f>BY_Demands_Drivers!$F$88*$K31</f>
        <v>0.63585138636771554</v>
      </c>
      <c r="H31" s="92">
        <f>BY_Demands_Drivers!$F$88*$K31</f>
        <v>0.63585138636771554</v>
      </c>
      <c r="J31" s="89">
        <f>BY_Demands_Drivers!AW4</f>
        <v>2038</v>
      </c>
      <c r="K31" s="92">
        <f>BY_Demands_Drivers!AW17</f>
        <v>1.5511409310575259</v>
      </c>
    </row>
    <row r="32" spans="3:11" ht="15.75" customHeight="1">
      <c r="C32" s="112" t="str">
        <f t="shared" si="0"/>
        <v>Demand</v>
      </c>
      <c r="D32" s="88">
        <f>$J$32</f>
        <v>2039</v>
      </c>
      <c r="E32" s="88" t="s">
        <v>3</v>
      </c>
      <c r="F32" s="88" t="str">
        <f t="shared" si="1"/>
        <v>IIDMT</v>
      </c>
      <c r="G32" s="92">
        <f>BY_Demands_Drivers!$F$88*$K32</f>
        <v>0.64404112696812943</v>
      </c>
      <c r="H32" s="92">
        <f>BY_Demands_Drivers!$F$88*$K32</f>
        <v>0.64404112696812943</v>
      </c>
      <c r="J32" s="89">
        <f>BY_Demands_Drivers!AX4</f>
        <v>2039</v>
      </c>
      <c r="K32" s="92">
        <f>BY_Demands_Drivers!AX17</f>
        <v>1.5711195646382652</v>
      </c>
    </row>
    <row r="33" spans="3:11" ht="15.75" customHeight="1">
      <c r="C33" s="112" t="str">
        <f t="shared" si="0"/>
        <v>Demand</v>
      </c>
      <c r="D33" s="88">
        <f>$J$33</f>
        <v>2040</v>
      </c>
      <c r="E33" s="88" t="s">
        <v>3</v>
      </c>
      <c r="F33" s="88" t="str">
        <f t="shared" si="1"/>
        <v>IIDMT</v>
      </c>
      <c r="G33" s="92">
        <f>BY_Demands_Drivers!$F$88*$K33</f>
        <v>0.6522308675685432</v>
      </c>
      <c r="H33" s="92">
        <f>BY_Demands_Drivers!$F$88*$K33</f>
        <v>0.6522308675685432</v>
      </c>
      <c r="J33" s="89">
        <f>BY_Demands_Drivers!AY4</f>
        <v>2040</v>
      </c>
      <c r="K33" s="92">
        <f>BY_Demands_Drivers!AY17</f>
        <v>1.5910981982190042</v>
      </c>
    </row>
    <row r="34" spans="3:11" ht="15.75" customHeight="1">
      <c r="C34" s="112" t="str">
        <f t="shared" si="0"/>
        <v>Demand</v>
      </c>
      <c r="D34" s="88">
        <f>$J$34</f>
        <v>2041</v>
      </c>
      <c r="E34" s="88" t="s">
        <v>3</v>
      </c>
      <c r="F34" s="88" t="str">
        <f t="shared" si="1"/>
        <v>IIDMT</v>
      </c>
      <c r="G34" s="92">
        <f>BY_Demands_Drivers!$F$88*$K34</f>
        <v>0.66014874927048672</v>
      </c>
      <c r="H34" s="92">
        <f>BY_Demands_Drivers!$F$88*$K34</f>
        <v>0.66014874927048672</v>
      </c>
      <c r="J34" s="89">
        <f>BY_Demands_Drivers!AZ4</f>
        <v>2041</v>
      </c>
      <c r="K34" s="92">
        <f>BY_Demands_Drivers!AZ17</f>
        <v>1.6104136399377291</v>
      </c>
    </row>
    <row r="35" spans="3:11" ht="15.75" customHeight="1">
      <c r="C35" s="112" t="str">
        <f t="shared" si="0"/>
        <v>Demand</v>
      </c>
      <c r="D35" s="88">
        <f>$J$35</f>
        <v>2042</v>
      </c>
      <c r="E35" s="88" t="s">
        <v>3</v>
      </c>
      <c r="F35" s="88" t="str">
        <f t="shared" si="1"/>
        <v>IIDMT</v>
      </c>
      <c r="G35" s="92">
        <f>BY_Demands_Drivers!$F$88*$K35</f>
        <v>0.66806663097243024</v>
      </c>
      <c r="H35" s="92">
        <f>BY_Demands_Drivers!$F$88*$K35</f>
        <v>0.66806663097243024</v>
      </c>
      <c r="J35" s="89">
        <f>BY_Demands_Drivers!BA4</f>
        <v>2042</v>
      </c>
      <c r="K35" s="92">
        <f>BY_Demands_Drivers!BA17</f>
        <v>1.6297290816564538</v>
      </c>
    </row>
    <row r="36" spans="3:11">
      <c r="C36" s="112" t="str">
        <f t="shared" si="0"/>
        <v>Demand</v>
      </c>
      <c r="D36" s="88">
        <f>$J$36</f>
        <v>2043</v>
      </c>
      <c r="E36" s="88" t="s">
        <v>3</v>
      </c>
      <c r="F36" s="88" t="str">
        <f t="shared" si="1"/>
        <v>IIDMT</v>
      </c>
      <c r="G36" s="92">
        <f>BY_Demands_Drivers!$F$88*$K36</f>
        <v>0.67598451267437365</v>
      </c>
      <c r="H36" s="92">
        <f>BY_Demands_Drivers!$F$88*$K36</f>
        <v>0.67598451267437365</v>
      </c>
      <c r="J36" s="89">
        <f>BY_Demands_Drivers!BB4</f>
        <v>2043</v>
      </c>
      <c r="K36" s="92">
        <f>BY_Demands_Drivers!BB17</f>
        <v>1.6490445233751785</v>
      </c>
    </row>
    <row r="37" spans="3:11">
      <c r="C37" s="112" t="str">
        <f t="shared" si="0"/>
        <v>Demand</v>
      </c>
      <c r="D37" s="88">
        <f>$J$37</f>
        <v>2044</v>
      </c>
      <c r="E37" s="88" t="s">
        <v>3</v>
      </c>
      <c r="F37" s="88" t="str">
        <f t="shared" si="1"/>
        <v>IIDMT</v>
      </c>
      <c r="G37" s="92">
        <f>BY_Demands_Drivers!$F$88*$K37</f>
        <v>0.68390239437631706</v>
      </c>
      <c r="H37" s="92">
        <f>BY_Demands_Drivers!$F$88*$K37</f>
        <v>0.68390239437631706</v>
      </c>
      <c r="J37" s="89">
        <f>BY_Demands_Drivers!BC4</f>
        <v>2044</v>
      </c>
      <c r="K37" s="92">
        <f>BY_Demands_Drivers!BC17</f>
        <v>1.6683599650939032</v>
      </c>
    </row>
    <row r="38" spans="3:11">
      <c r="C38" s="112" t="str">
        <f t="shared" si="0"/>
        <v>Demand</v>
      </c>
      <c r="D38" s="88">
        <f>$J$38</f>
        <v>2045</v>
      </c>
      <c r="E38" s="88" t="s">
        <v>3</v>
      </c>
      <c r="F38" s="88" t="str">
        <f t="shared" si="1"/>
        <v>IIDMT</v>
      </c>
      <c r="G38" s="92">
        <f>BY_Demands_Drivers!$F$88*$K38</f>
        <v>0.69182027607826047</v>
      </c>
      <c r="H38" s="92">
        <f>BY_Demands_Drivers!$F$88*$K38</f>
        <v>0.69182027607826047</v>
      </c>
      <c r="J38" s="89">
        <f>BY_Demands_Drivers!BD4</f>
        <v>2045</v>
      </c>
      <c r="K38" s="92">
        <f>BY_Demands_Drivers!BD17</f>
        <v>1.6876754068126276</v>
      </c>
    </row>
    <row r="39" spans="3:11">
      <c r="C39" s="112" t="str">
        <f t="shared" si="0"/>
        <v>Demand</v>
      </c>
      <c r="D39" s="88">
        <f>$J$39</f>
        <v>2046</v>
      </c>
      <c r="E39" s="88" t="s">
        <v>3</v>
      </c>
      <c r="F39" s="88" t="str">
        <f t="shared" si="1"/>
        <v>IIDMT</v>
      </c>
      <c r="G39" s="92">
        <f>BY_Demands_Drivers!$F$88*$K39</f>
        <v>0.69947259197639189</v>
      </c>
      <c r="H39" s="92">
        <f>BY_Demands_Drivers!$F$88*$K39</f>
        <v>0.69947259197639189</v>
      </c>
      <c r="J39" s="89">
        <f>BY_Demands_Drivers!BE4</f>
        <v>2046</v>
      </c>
      <c r="K39" s="92">
        <f>BY_Demands_Drivers!BE17</f>
        <v>1.7063430084904032</v>
      </c>
    </row>
    <row r="40" spans="3:11">
      <c r="C40" s="112" t="str">
        <f t="shared" si="0"/>
        <v>Demand</v>
      </c>
      <c r="D40" s="88">
        <f>$J$40</f>
        <v>2047</v>
      </c>
      <c r="E40" s="88" t="s">
        <v>3</v>
      </c>
      <c r="F40" s="88" t="str">
        <f t="shared" si="1"/>
        <v>IIDMT</v>
      </c>
      <c r="G40" s="92">
        <f>BY_Demands_Drivers!$F$88*$K40</f>
        <v>0.70712490787452331</v>
      </c>
      <c r="H40" s="92">
        <f>BY_Demands_Drivers!$F$88*$K40</f>
        <v>0.70712490787452331</v>
      </c>
      <c r="J40" s="89">
        <f>BY_Demands_Drivers!BF4</f>
        <v>2047</v>
      </c>
      <c r="K40" s="92">
        <f>BY_Demands_Drivers!BF17</f>
        <v>1.7250106101681788</v>
      </c>
    </row>
    <row r="41" spans="3:11">
      <c r="C41" s="112" t="str">
        <f t="shared" si="0"/>
        <v>Demand</v>
      </c>
      <c r="D41" s="88">
        <f>$J$41</f>
        <v>2048</v>
      </c>
      <c r="E41" s="88" t="s">
        <v>3</v>
      </c>
      <c r="F41" s="88" t="str">
        <f t="shared" si="1"/>
        <v>IIDMT</v>
      </c>
      <c r="G41" s="92">
        <f>BY_Demands_Drivers!$F$88*$K41</f>
        <v>0.71477722377265474</v>
      </c>
      <c r="H41" s="92">
        <f>BY_Demands_Drivers!$F$88*$K41</f>
        <v>0.71477722377265474</v>
      </c>
      <c r="J41" s="89">
        <f>BY_Demands_Drivers!BG4</f>
        <v>2048</v>
      </c>
      <c r="K41" s="92">
        <f>BY_Demands_Drivers!BG17</f>
        <v>1.7436782118459544</v>
      </c>
    </row>
    <row r="42" spans="3:11">
      <c r="C42" s="112" t="str">
        <f t="shared" si="0"/>
        <v>Demand</v>
      </c>
      <c r="D42" s="88">
        <f>$J$42</f>
        <v>2049</v>
      </c>
      <c r="E42" s="88" t="s">
        <v>3</v>
      </c>
      <c r="F42" s="88" t="str">
        <f t="shared" si="1"/>
        <v>IIDMT</v>
      </c>
      <c r="G42" s="92">
        <f>BY_Demands_Drivers!$F$88*$K42</f>
        <v>0.72242953967078616</v>
      </c>
      <c r="H42" s="92">
        <f>BY_Demands_Drivers!$F$88*$K42</f>
        <v>0.72242953967078616</v>
      </c>
      <c r="J42" s="89">
        <f>BY_Demands_Drivers!BH4</f>
        <v>2049</v>
      </c>
      <c r="K42" s="92">
        <f>BY_Demands_Drivers!BH17</f>
        <v>1.76234581352373</v>
      </c>
    </row>
    <row r="43" spans="3:11">
      <c r="C43" s="112" t="str">
        <f t="shared" si="0"/>
        <v>Demand</v>
      </c>
      <c r="D43" s="16">
        <f>$J$43</f>
        <v>2050</v>
      </c>
      <c r="E43" s="16" t="s">
        <v>3</v>
      </c>
      <c r="F43" s="16" t="str">
        <f t="shared" si="1"/>
        <v>IIDMT</v>
      </c>
      <c r="G43" s="92">
        <f>BY_Demands_Drivers!$F$88*$K43</f>
        <v>0.7300818555689178</v>
      </c>
      <c r="H43" s="92">
        <f>BY_Demands_Drivers!$F$88*$K43</f>
        <v>0.7300818555689178</v>
      </c>
      <c r="J43" s="89">
        <f>BY_Demands_Drivers!BI4</f>
        <v>2050</v>
      </c>
      <c r="K43" s="92">
        <f>BY_Demands_Drivers!BI17</f>
        <v>1.781013415201506</v>
      </c>
    </row>
    <row r="44" spans="3:11">
      <c r="C44" s="112" t="str">
        <f t="shared" si="0"/>
        <v>\I:</v>
      </c>
      <c r="D44" s="88">
        <f>$J$4</f>
        <v>2011</v>
      </c>
      <c r="E44" s="88" t="s">
        <v>3</v>
      </c>
      <c r="F44" s="88" t="str">
        <f>BY_Demands_Drivers!$H$89</f>
        <v>IIDHT</v>
      </c>
      <c r="G44" s="92">
        <f>BY_Demands_Drivers!$F$89*$K4</f>
        <v>0</v>
      </c>
      <c r="H44" s="92">
        <f>BY_Demands_Drivers!$F$89*$K4</f>
        <v>0</v>
      </c>
    </row>
    <row r="45" spans="3:11">
      <c r="C45" s="112" t="str">
        <f t="shared" si="0"/>
        <v>\I:</v>
      </c>
      <c r="D45" s="88">
        <f>$J$5</f>
        <v>2012</v>
      </c>
      <c r="E45" s="88" t="s">
        <v>3</v>
      </c>
      <c r="F45" s="88" t="str">
        <f>$F$44</f>
        <v>IIDHT</v>
      </c>
      <c r="G45" s="92">
        <f>BY_Demands_Drivers!$F$89*$K5</f>
        <v>0</v>
      </c>
      <c r="H45" s="92">
        <f>BY_Demands_Drivers!$F$89*$K5</f>
        <v>0</v>
      </c>
    </row>
    <row r="46" spans="3:11">
      <c r="C46" s="112" t="str">
        <f t="shared" si="0"/>
        <v>\I:</v>
      </c>
      <c r="D46" s="88">
        <f>$J$6</f>
        <v>2013</v>
      </c>
      <c r="E46" s="88" t="s">
        <v>3</v>
      </c>
      <c r="F46" s="88" t="str">
        <f t="shared" ref="F46:F83" si="2">$F$44</f>
        <v>IIDHT</v>
      </c>
      <c r="G46" s="92">
        <f>BY_Demands_Drivers!$F$89*$K6</f>
        <v>0</v>
      </c>
      <c r="H46" s="92">
        <f>BY_Demands_Drivers!$F$89*$K6</f>
        <v>0</v>
      </c>
    </row>
    <row r="47" spans="3:11">
      <c r="C47" s="112" t="str">
        <f t="shared" si="0"/>
        <v>\I:</v>
      </c>
      <c r="D47" s="88">
        <f>$J$7</f>
        <v>2014</v>
      </c>
      <c r="E47" s="88" t="s">
        <v>3</v>
      </c>
      <c r="F47" s="88" t="str">
        <f t="shared" si="2"/>
        <v>IIDHT</v>
      </c>
      <c r="G47" s="92">
        <f>BY_Demands_Drivers!$F$89*$K7</f>
        <v>0</v>
      </c>
      <c r="H47" s="92">
        <f>BY_Demands_Drivers!$F$89*$K7</f>
        <v>0</v>
      </c>
    </row>
    <row r="48" spans="3:11">
      <c r="C48" s="112" t="str">
        <f t="shared" si="0"/>
        <v>Demand</v>
      </c>
      <c r="D48" s="88">
        <f>$J$8</f>
        <v>2015</v>
      </c>
      <c r="E48" s="88" t="s">
        <v>3</v>
      </c>
      <c r="F48" s="88" t="str">
        <f t="shared" si="2"/>
        <v>IIDHT</v>
      </c>
      <c r="G48" s="92">
        <f>BY_Demands_Drivers!$F$89*$K8</f>
        <v>7.9836946629316369E-2</v>
      </c>
      <c r="H48" s="92">
        <f>BY_Demands_Drivers!$F$89*$K8</f>
        <v>7.9836946629316369E-2</v>
      </c>
    </row>
    <row r="49" spans="3:8">
      <c r="C49" s="112" t="str">
        <f t="shared" si="0"/>
        <v>Demand</v>
      </c>
      <c r="D49" s="88">
        <f>$J$9</f>
        <v>2016</v>
      </c>
      <c r="E49" s="88" t="s">
        <v>3</v>
      </c>
      <c r="F49" s="88" t="str">
        <f t="shared" si="2"/>
        <v>IIDHT</v>
      </c>
      <c r="G49" s="92">
        <f>BY_Demands_Drivers!$F$89*$K9</f>
        <v>8.2579966393042992E-2</v>
      </c>
      <c r="H49" s="92">
        <f>BY_Demands_Drivers!$F$89*$K9</f>
        <v>8.2579966393042992E-2</v>
      </c>
    </row>
    <row r="50" spans="3:8">
      <c r="C50" s="112" t="str">
        <f t="shared" si="0"/>
        <v>Demand</v>
      </c>
      <c r="D50" s="88">
        <f>$J$10</f>
        <v>2017</v>
      </c>
      <c r="E50" s="88" t="s">
        <v>3</v>
      </c>
      <c r="F50" s="88" t="str">
        <f t="shared" si="2"/>
        <v>IIDHT</v>
      </c>
      <c r="G50" s="92">
        <f>BY_Demands_Drivers!$F$89*$K10</f>
        <v>8.5322986156769642E-2</v>
      </c>
      <c r="H50" s="92">
        <f>BY_Demands_Drivers!$F$89*$K10</f>
        <v>8.5322986156769642E-2</v>
      </c>
    </row>
    <row r="51" spans="3:8">
      <c r="C51" s="112" t="str">
        <f t="shared" si="0"/>
        <v>Demand</v>
      </c>
      <c r="D51" s="88">
        <f>$J$11</f>
        <v>2018</v>
      </c>
      <c r="E51" s="88" t="s">
        <v>3</v>
      </c>
      <c r="F51" s="88" t="str">
        <f t="shared" si="2"/>
        <v>IIDHT</v>
      </c>
      <c r="G51" s="92">
        <f>BY_Demands_Drivers!$F$89*$K11</f>
        <v>8.8066005920496279E-2</v>
      </c>
      <c r="H51" s="92">
        <f>BY_Demands_Drivers!$F$89*$K11</f>
        <v>8.8066005920496279E-2</v>
      </c>
    </row>
    <row r="52" spans="3:8">
      <c r="C52" s="112" t="str">
        <f t="shared" si="0"/>
        <v>Demand</v>
      </c>
      <c r="D52" s="88">
        <f>$J$12</f>
        <v>2019</v>
      </c>
      <c r="E52" s="88" t="s">
        <v>3</v>
      </c>
      <c r="F52" s="88" t="str">
        <f t="shared" si="2"/>
        <v>IIDHT</v>
      </c>
      <c r="G52" s="92">
        <f>BY_Demands_Drivers!$F$89*$K12</f>
        <v>9.0809025684222916E-2</v>
      </c>
      <c r="H52" s="92">
        <f>BY_Demands_Drivers!$F$89*$K12</f>
        <v>9.0809025684222916E-2</v>
      </c>
    </row>
    <row r="53" spans="3:8">
      <c r="C53" s="112" t="str">
        <f t="shared" si="0"/>
        <v>Demand</v>
      </c>
      <c r="D53" s="88">
        <f>$J$13</f>
        <v>2020</v>
      </c>
      <c r="E53" s="88" t="s">
        <v>3</v>
      </c>
      <c r="F53" s="88" t="str">
        <f t="shared" si="2"/>
        <v>IIDHT</v>
      </c>
      <c r="G53" s="92">
        <f>BY_Demands_Drivers!$F$89*$K13</f>
        <v>9.3552045447949553E-2</v>
      </c>
      <c r="H53" s="92">
        <f>BY_Demands_Drivers!$F$89*$K13</f>
        <v>9.3552045447949553E-2</v>
      </c>
    </row>
    <row r="54" spans="3:8">
      <c r="C54" s="112" t="str">
        <f t="shared" si="0"/>
        <v>Demand</v>
      </c>
      <c r="D54" s="88">
        <f>$J$14</f>
        <v>2021</v>
      </c>
      <c r="E54" s="88" t="s">
        <v>3</v>
      </c>
      <c r="F54" s="88" t="str">
        <f t="shared" si="2"/>
        <v>IIDHT</v>
      </c>
      <c r="G54" s="92">
        <f>BY_Demands_Drivers!$F$89*$K14</f>
        <v>9.5378938928640189E-2</v>
      </c>
      <c r="H54" s="92">
        <f>BY_Demands_Drivers!$F$89*$K14</f>
        <v>9.5378938928640189E-2</v>
      </c>
    </row>
    <row r="55" spans="3:8">
      <c r="C55" s="112" t="str">
        <f t="shared" si="0"/>
        <v>Demand</v>
      </c>
      <c r="D55" s="88">
        <f>$J$15</f>
        <v>2022</v>
      </c>
      <c r="E55" s="88" t="s">
        <v>3</v>
      </c>
      <c r="F55" s="88" t="str">
        <f t="shared" si="2"/>
        <v>IIDHT</v>
      </c>
      <c r="G55" s="92">
        <f>BY_Demands_Drivers!$F$89*$K15</f>
        <v>9.7205832409330825E-2</v>
      </c>
      <c r="H55" s="92">
        <f>BY_Demands_Drivers!$F$89*$K15</f>
        <v>9.7205832409330825E-2</v>
      </c>
    </row>
    <row r="56" spans="3:8">
      <c r="C56" s="112" t="str">
        <f t="shared" si="0"/>
        <v>Demand</v>
      </c>
      <c r="D56" s="88">
        <f>$J$16</f>
        <v>2023</v>
      </c>
      <c r="E56" s="88" t="s">
        <v>3</v>
      </c>
      <c r="F56" s="88" t="str">
        <f t="shared" si="2"/>
        <v>IIDHT</v>
      </c>
      <c r="G56" s="92">
        <f>BY_Demands_Drivers!$F$89*$K16</f>
        <v>9.9032725890021461E-2</v>
      </c>
      <c r="H56" s="92">
        <f>BY_Demands_Drivers!$F$89*$K16</f>
        <v>9.9032725890021461E-2</v>
      </c>
    </row>
    <row r="57" spans="3:8">
      <c r="C57" s="112" t="str">
        <f t="shared" si="0"/>
        <v>Demand</v>
      </c>
      <c r="D57" s="88">
        <f>$J$17</f>
        <v>2024</v>
      </c>
      <c r="E57" s="88" t="s">
        <v>3</v>
      </c>
      <c r="F57" s="88" t="str">
        <f t="shared" si="2"/>
        <v>IIDHT</v>
      </c>
      <c r="G57" s="92">
        <f>BY_Demands_Drivers!$F$89*$K17</f>
        <v>0.1008596193707121</v>
      </c>
      <c r="H57" s="92">
        <f>BY_Demands_Drivers!$F$89*$K17</f>
        <v>0.1008596193707121</v>
      </c>
    </row>
    <row r="58" spans="3:8">
      <c r="C58" s="112" t="str">
        <f t="shared" si="0"/>
        <v>Demand</v>
      </c>
      <c r="D58" s="88">
        <f>$J$18</f>
        <v>2025</v>
      </c>
      <c r="E58" s="88" t="s">
        <v>3</v>
      </c>
      <c r="F58" s="88" t="str">
        <f t="shared" si="2"/>
        <v>IIDHT</v>
      </c>
      <c r="G58" s="92">
        <f>BY_Demands_Drivers!$F$89*$K18</f>
        <v>0.10268651285140272</v>
      </c>
      <c r="H58" s="92">
        <f>BY_Demands_Drivers!$F$89*$K18</f>
        <v>0.10268651285140272</v>
      </c>
    </row>
    <row r="59" spans="3:8">
      <c r="C59" s="112" t="str">
        <f t="shared" si="0"/>
        <v>Demand</v>
      </c>
      <c r="D59" s="88">
        <f>$J$19</f>
        <v>2026</v>
      </c>
      <c r="E59" s="88" t="s">
        <v>3</v>
      </c>
      <c r="F59" s="88" t="str">
        <f t="shared" si="2"/>
        <v>IIDHT</v>
      </c>
      <c r="G59" s="92">
        <f>BY_Demands_Drivers!$F$89*$K19</f>
        <v>0.10446429273371728</v>
      </c>
      <c r="H59" s="92">
        <f>BY_Demands_Drivers!$F$89*$K19</f>
        <v>0.10446429273371728</v>
      </c>
    </row>
    <row r="60" spans="3:8">
      <c r="C60" s="112" t="str">
        <f t="shared" si="0"/>
        <v>Demand</v>
      </c>
      <c r="D60" s="88">
        <f>$J$20</f>
        <v>2027</v>
      </c>
      <c r="E60" s="88" t="s">
        <v>3</v>
      </c>
      <c r="F60" s="88" t="str">
        <f t="shared" si="2"/>
        <v>IIDHT</v>
      </c>
      <c r="G60" s="92">
        <f>BY_Demands_Drivers!$F$89*$K20</f>
        <v>0.10624207261603184</v>
      </c>
      <c r="H60" s="92">
        <f>BY_Demands_Drivers!$F$89*$K20</f>
        <v>0.10624207261603184</v>
      </c>
    </row>
    <row r="61" spans="3:8">
      <c r="C61" s="112" t="str">
        <f t="shared" si="0"/>
        <v>Demand</v>
      </c>
      <c r="D61" s="88">
        <f>$J$21</f>
        <v>2028</v>
      </c>
      <c r="E61" s="88" t="s">
        <v>3</v>
      </c>
      <c r="F61" s="88" t="str">
        <f t="shared" si="2"/>
        <v>IIDHT</v>
      </c>
      <c r="G61" s="92">
        <f>BY_Demands_Drivers!$F$89*$K21</f>
        <v>0.10801985249834643</v>
      </c>
      <c r="H61" s="92">
        <f>BY_Demands_Drivers!$F$89*$K21</f>
        <v>0.10801985249834643</v>
      </c>
    </row>
    <row r="62" spans="3:8">
      <c r="C62" s="112" t="str">
        <f t="shared" si="0"/>
        <v>Demand</v>
      </c>
      <c r="D62" s="88">
        <f>$J$22</f>
        <v>2029</v>
      </c>
      <c r="E62" s="88" t="s">
        <v>3</v>
      </c>
      <c r="F62" s="88" t="str">
        <f t="shared" si="2"/>
        <v>IIDHT</v>
      </c>
      <c r="G62" s="92">
        <f>BY_Demands_Drivers!$F$89*$K22</f>
        <v>0.10979763238066099</v>
      </c>
      <c r="H62" s="92">
        <f>BY_Demands_Drivers!$F$89*$K22</f>
        <v>0.10979763238066099</v>
      </c>
    </row>
    <row r="63" spans="3:8">
      <c r="C63" s="112" t="str">
        <f t="shared" si="0"/>
        <v>Demand</v>
      </c>
      <c r="D63" s="88">
        <f>$J$23</f>
        <v>2030</v>
      </c>
      <c r="E63" s="88" t="s">
        <v>3</v>
      </c>
      <c r="F63" s="88" t="str">
        <f t="shared" si="2"/>
        <v>IIDHT</v>
      </c>
      <c r="G63" s="92">
        <f>BY_Demands_Drivers!$F$89*$K23</f>
        <v>0.1115754122629755</v>
      </c>
      <c r="H63" s="92">
        <f>BY_Demands_Drivers!$F$89*$K23</f>
        <v>0.1115754122629755</v>
      </c>
    </row>
    <row r="64" spans="3:8">
      <c r="C64" s="112" t="str">
        <f t="shared" si="0"/>
        <v>Demand</v>
      </c>
      <c r="D64" s="88">
        <f>$J$24</f>
        <v>2031</v>
      </c>
      <c r="E64" s="88" t="s">
        <v>3</v>
      </c>
      <c r="F64" s="88" t="str">
        <f t="shared" si="2"/>
        <v>IIDHT</v>
      </c>
      <c r="G64" s="92">
        <f>BY_Demands_Drivers!$F$89*$K24</f>
        <v>0.11353950425721628</v>
      </c>
      <c r="H64" s="92">
        <f>BY_Demands_Drivers!$F$89*$K24</f>
        <v>0.11353950425721628</v>
      </c>
    </row>
    <row r="65" spans="3:8">
      <c r="C65" s="112" t="str">
        <f t="shared" si="0"/>
        <v>Demand</v>
      </c>
      <c r="D65" s="88">
        <f>$J$25</f>
        <v>2032</v>
      </c>
      <c r="E65" s="88" t="s">
        <v>3</v>
      </c>
      <c r="F65" s="88" t="str">
        <f t="shared" si="2"/>
        <v>IIDHT</v>
      </c>
      <c r="G65" s="92">
        <f>BY_Demands_Drivers!$F$89*$K25</f>
        <v>0.11550359625145702</v>
      </c>
      <c r="H65" s="92">
        <f>BY_Demands_Drivers!$F$89*$K25</f>
        <v>0.11550359625145702</v>
      </c>
    </row>
    <row r="66" spans="3:8">
      <c r="C66" s="112" t="str">
        <f t="shared" si="0"/>
        <v>Demand</v>
      </c>
      <c r="D66" s="88">
        <f>$J$26</f>
        <v>2033</v>
      </c>
      <c r="E66" s="88" t="s">
        <v>3</v>
      </c>
      <c r="F66" s="88" t="str">
        <f t="shared" si="2"/>
        <v>IIDHT</v>
      </c>
      <c r="G66" s="92">
        <f>BY_Demands_Drivers!$F$89*$K26</f>
        <v>0.11746768824569778</v>
      </c>
      <c r="H66" s="92">
        <f>BY_Demands_Drivers!$F$89*$K26</f>
        <v>0.11746768824569778</v>
      </c>
    </row>
    <row r="67" spans="3:8">
      <c r="C67" s="112" t="str">
        <f t="shared" si="0"/>
        <v>Demand</v>
      </c>
      <c r="D67" s="88">
        <f>$J$27</f>
        <v>2034</v>
      </c>
      <c r="E67" s="88" t="s">
        <v>3</v>
      </c>
      <c r="F67" s="88" t="str">
        <f t="shared" si="2"/>
        <v>IIDHT</v>
      </c>
      <c r="G67" s="92">
        <f>BY_Demands_Drivers!$F$89*$K27</f>
        <v>0.11943178023993854</v>
      </c>
      <c r="H67" s="92">
        <f>BY_Demands_Drivers!$F$89*$K27</f>
        <v>0.11943178023993854</v>
      </c>
    </row>
    <row r="68" spans="3:8">
      <c r="C68" s="112" t="str">
        <f t="shared" ref="C68:C131" si="3">IF(SUM(G68:H68)&gt;0,"Demand","\I:")</f>
        <v>Demand</v>
      </c>
      <c r="D68" s="88">
        <f>$J$28</f>
        <v>2035</v>
      </c>
      <c r="E68" s="88" t="s">
        <v>3</v>
      </c>
      <c r="F68" s="88" t="str">
        <f t="shared" si="2"/>
        <v>IIDHT</v>
      </c>
      <c r="G68" s="92">
        <f>BY_Demands_Drivers!$F$89*$K28</f>
        <v>0.12139587223417932</v>
      </c>
      <c r="H68" s="92">
        <f>BY_Demands_Drivers!$F$89*$K28</f>
        <v>0.12139587223417932</v>
      </c>
    </row>
    <row r="69" spans="3:8">
      <c r="C69" s="112" t="str">
        <f t="shared" si="3"/>
        <v>Demand</v>
      </c>
      <c r="D69" s="88">
        <f>$J$29</f>
        <v>2036</v>
      </c>
      <c r="E69" s="88" t="s">
        <v>3</v>
      </c>
      <c r="F69" s="88" t="str">
        <f t="shared" si="2"/>
        <v>IIDHT</v>
      </c>
      <c r="G69" s="92">
        <f>BY_Demands_Drivers!$F$89*$K29</f>
        <v>0.12302229086895825</v>
      </c>
      <c r="H69" s="92">
        <f>BY_Demands_Drivers!$F$89*$K29</f>
        <v>0.12302229086895825</v>
      </c>
    </row>
    <row r="70" spans="3:8">
      <c r="C70" s="112" t="str">
        <f t="shared" si="3"/>
        <v>Demand</v>
      </c>
      <c r="D70" s="88">
        <f>$J$30</f>
        <v>2037</v>
      </c>
      <c r="E70" s="88" t="s">
        <v>3</v>
      </c>
      <c r="F70" s="88" t="str">
        <f t="shared" si="2"/>
        <v>IIDHT</v>
      </c>
      <c r="G70" s="92">
        <f>BY_Demands_Drivers!$F$89*$K30</f>
        <v>0.12464870950373717</v>
      </c>
      <c r="H70" s="92">
        <f>BY_Demands_Drivers!$F$89*$K30</f>
        <v>0.12464870950373717</v>
      </c>
    </row>
    <row r="71" spans="3:8">
      <c r="C71" s="112" t="str">
        <f t="shared" si="3"/>
        <v>Demand</v>
      </c>
      <c r="D71" s="88">
        <f>$J$31</f>
        <v>2038</v>
      </c>
      <c r="E71" s="88" t="s">
        <v>3</v>
      </c>
      <c r="F71" s="88" t="str">
        <f t="shared" si="2"/>
        <v>IIDHT</v>
      </c>
      <c r="G71" s="92">
        <f>BY_Demands_Drivers!$F$89*$K31</f>
        <v>0.1262751281385161</v>
      </c>
      <c r="H71" s="92">
        <f>BY_Demands_Drivers!$F$89*$K31</f>
        <v>0.1262751281385161</v>
      </c>
    </row>
    <row r="72" spans="3:8">
      <c r="C72" s="112" t="str">
        <f t="shared" si="3"/>
        <v>Demand</v>
      </c>
      <c r="D72" s="88">
        <f>$J$32</f>
        <v>2039</v>
      </c>
      <c r="E72" s="88" t="s">
        <v>3</v>
      </c>
      <c r="F72" s="88" t="str">
        <f t="shared" si="2"/>
        <v>IIDHT</v>
      </c>
      <c r="G72" s="92">
        <f>BY_Demands_Drivers!$F$89*$K32</f>
        <v>0.12790154677329504</v>
      </c>
      <c r="H72" s="92">
        <f>BY_Demands_Drivers!$F$89*$K32</f>
        <v>0.12790154677329504</v>
      </c>
    </row>
    <row r="73" spans="3:8">
      <c r="C73" s="112" t="str">
        <f t="shared" si="3"/>
        <v>Demand</v>
      </c>
      <c r="D73" s="88">
        <f>$J$33</f>
        <v>2040</v>
      </c>
      <c r="E73" s="88" t="s">
        <v>3</v>
      </c>
      <c r="F73" s="88" t="str">
        <f t="shared" si="2"/>
        <v>IIDHT</v>
      </c>
      <c r="G73" s="92">
        <f>BY_Demands_Drivers!$F$89*$K33</f>
        <v>0.12952796540807396</v>
      </c>
      <c r="H73" s="92">
        <f>BY_Demands_Drivers!$F$89*$K33</f>
        <v>0.12952796540807396</v>
      </c>
    </row>
    <row r="74" spans="3:8">
      <c r="C74" s="112" t="str">
        <f t="shared" si="3"/>
        <v>Demand</v>
      </c>
      <c r="D74" s="88">
        <f>$J$34</f>
        <v>2041</v>
      </c>
      <c r="E74" s="88" t="s">
        <v>3</v>
      </c>
      <c r="F74" s="88" t="str">
        <f t="shared" si="2"/>
        <v>IIDHT</v>
      </c>
      <c r="G74" s="92">
        <f>BY_Demands_Drivers!$F$89*$K34</f>
        <v>0.13110039498506998</v>
      </c>
      <c r="H74" s="92">
        <f>BY_Demands_Drivers!$F$89*$K34</f>
        <v>0.13110039498506998</v>
      </c>
    </row>
    <row r="75" spans="3:8">
      <c r="C75" s="112" t="str">
        <f t="shared" si="3"/>
        <v>Demand</v>
      </c>
      <c r="D75" s="88">
        <f>$J$35</f>
        <v>2042</v>
      </c>
      <c r="E75" s="88" t="s">
        <v>3</v>
      </c>
      <c r="F75" s="88" t="str">
        <f t="shared" si="2"/>
        <v>IIDHT</v>
      </c>
      <c r="G75" s="92">
        <f>BY_Demands_Drivers!$F$89*$K35</f>
        <v>0.132672824562066</v>
      </c>
      <c r="H75" s="92">
        <f>BY_Demands_Drivers!$F$89*$K35</f>
        <v>0.132672824562066</v>
      </c>
    </row>
    <row r="76" spans="3:8">
      <c r="C76" s="112" t="str">
        <f t="shared" si="3"/>
        <v>Demand</v>
      </c>
      <c r="D76" s="88">
        <f>$J$36</f>
        <v>2043</v>
      </c>
      <c r="E76" s="88" t="s">
        <v>3</v>
      </c>
      <c r="F76" s="88" t="str">
        <f t="shared" si="2"/>
        <v>IIDHT</v>
      </c>
      <c r="G76" s="92">
        <f>BY_Demands_Drivers!$F$89*$K36</f>
        <v>0.13424525413906202</v>
      </c>
      <c r="H76" s="92">
        <f>BY_Demands_Drivers!$F$89*$K36</f>
        <v>0.13424525413906202</v>
      </c>
    </row>
    <row r="77" spans="3:8">
      <c r="C77" s="112" t="str">
        <f t="shared" si="3"/>
        <v>Demand</v>
      </c>
      <c r="D77" s="88">
        <f>$J$37</f>
        <v>2044</v>
      </c>
      <c r="E77" s="88" t="s">
        <v>3</v>
      </c>
      <c r="F77" s="88" t="str">
        <f t="shared" si="2"/>
        <v>IIDHT</v>
      </c>
      <c r="G77" s="92">
        <f>BY_Demands_Drivers!$F$89*$K37</f>
        <v>0.13581768371605804</v>
      </c>
      <c r="H77" s="92">
        <f>BY_Demands_Drivers!$F$89*$K37</f>
        <v>0.13581768371605804</v>
      </c>
    </row>
    <row r="78" spans="3:8">
      <c r="C78" s="112" t="str">
        <f t="shared" si="3"/>
        <v>Demand</v>
      </c>
      <c r="D78" s="88">
        <f>$J$38</f>
        <v>2045</v>
      </c>
      <c r="E78" s="88" t="s">
        <v>3</v>
      </c>
      <c r="F78" s="88" t="str">
        <f t="shared" si="2"/>
        <v>IIDHT</v>
      </c>
      <c r="G78" s="92">
        <f>BY_Demands_Drivers!$F$89*$K38</f>
        <v>0.13739011329305406</v>
      </c>
      <c r="H78" s="92">
        <f>BY_Demands_Drivers!$F$89*$K38</f>
        <v>0.13739011329305406</v>
      </c>
    </row>
    <row r="79" spans="3:8">
      <c r="C79" s="112" t="str">
        <f t="shared" si="3"/>
        <v>Demand</v>
      </c>
      <c r="D79" s="88">
        <f>$J$39</f>
        <v>2046</v>
      </c>
      <c r="E79" s="88" t="s">
        <v>3</v>
      </c>
      <c r="F79" s="88" t="str">
        <f t="shared" si="2"/>
        <v>IIDHT</v>
      </c>
      <c r="G79" s="92">
        <f>BY_Demands_Drivers!$F$89*$K39</f>
        <v>0.13890980357180441</v>
      </c>
      <c r="H79" s="92">
        <f>BY_Demands_Drivers!$F$89*$K39</f>
        <v>0.13890980357180441</v>
      </c>
    </row>
    <row r="80" spans="3:8">
      <c r="C80" s="112" t="str">
        <f t="shared" si="3"/>
        <v>Demand</v>
      </c>
      <c r="D80" s="88">
        <f>$J$40</f>
        <v>2047</v>
      </c>
      <c r="E80" s="88" t="s">
        <v>3</v>
      </c>
      <c r="F80" s="88" t="str">
        <f t="shared" si="2"/>
        <v>IIDHT</v>
      </c>
      <c r="G80" s="92">
        <f>BY_Demands_Drivers!$F$89*$K40</f>
        <v>0.14042949385055475</v>
      </c>
      <c r="H80" s="92">
        <f>BY_Demands_Drivers!$F$89*$K40</f>
        <v>0.14042949385055475</v>
      </c>
    </row>
    <row r="81" spans="3:8">
      <c r="C81" s="112" t="str">
        <f t="shared" si="3"/>
        <v>Demand</v>
      </c>
      <c r="D81" s="88">
        <f>$J$41</f>
        <v>2048</v>
      </c>
      <c r="E81" s="88" t="s">
        <v>3</v>
      </c>
      <c r="F81" s="88" t="str">
        <f t="shared" si="2"/>
        <v>IIDHT</v>
      </c>
      <c r="G81" s="92">
        <f>BY_Demands_Drivers!$F$89*$K41</f>
        <v>0.1419491841293051</v>
      </c>
      <c r="H81" s="92">
        <f>BY_Demands_Drivers!$F$89*$K41</f>
        <v>0.1419491841293051</v>
      </c>
    </row>
    <row r="82" spans="3:8">
      <c r="C82" s="112" t="str">
        <f t="shared" si="3"/>
        <v>Demand</v>
      </c>
      <c r="D82" s="88">
        <f>$J$42</f>
        <v>2049</v>
      </c>
      <c r="E82" s="88" t="s">
        <v>3</v>
      </c>
      <c r="F82" s="88" t="str">
        <f t="shared" si="2"/>
        <v>IIDHT</v>
      </c>
      <c r="G82" s="92">
        <f>BY_Demands_Drivers!$F$89*$K42</f>
        <v>0.14346887440805545</v>
      </c>
      <c r="H82" s="92">
        <f>BY_Demands_Drivers!$F$89*$K42</f>
        <v>0.14346887440805545</v>
      </c>
    </row>
    <row r="83" spans="3:8">
      <c r="C83" s="112" t="str">
        <f t="shared" si="3"/>
        <v>Demand</v>
      </c>
      <c r="D83" s="16">
        <f>$J$43</f>
        <v>2050</v>
      </c>
      <c r="E83" s="16" t="s">
        <v>3</v>
      </c>
      <c r="F83" s="16" t="str">
        <f t="shared" si="2"/>
        <v>IIDHT</v>
      </c>
      <c r="G83" s="92">
        <f>BY_Demands_Drivers!$F$89*$K43</f>
        <v>0.14498856468680585</v>
      </c>
      <c r="H83" s="92">
        <f>BY_Demands_Drivers!$F$89*$K43</f>
        <v>0.14498856468680585</v>
      </c>
    </row>
    <row r="84" spans="3:8">
      <c r="C84" s="112" t="str">
        <f t="shared" si="3"/>
        <v>\I:</v>
      </c>
      <c r="D84" s="88">
        <f>$J$4</f>
        <v>2011</v>
      </c>
      <c r="E84" s="88" t="s">
        <v>3</v>
      </c>
      <c r="F84" s="88" t="str">
        <f>BY_Demands_Drivers!$H$90</f>
        <v>IIDRH</v>
      </c>
      <c r="G84" s="92">
        <f>BY_Demands_Drivers!$F$90*$K4</f>
        <v>0</v>
      </c>
      <c r="H84" s="92">
        <f>BY_Demands_Drivers!$F$90*$K4</f>
        <v>0</v>
      </c>
    </row>
    <row r="85" spans="3:8">
      <c r="C85" s="112" t="str">
        <f t="shared" si="3"/>
        <v>\I:</v>
      </c>
      <c r="D85" s="88">
        <f>$J$5</f>
        <v>2012</v>
      </c>
      <c r="E85" s="88" t="s">
        <v>3</v>
      </c>
      <c r="F85" s="88" t="str">
        <f>$F$84</f>
        <v>IIDRH</v>
      </c>
      <c r="G85" s="92">
        <f>BY_Demands_Drivers!$F$90*$K5</f>
        <v>0</v>
      </c>
      <c r="H85" s="92">
        <f>BY_Demands_Drivers!$F$90*$K5</f>
        <v>0</v>
      </c>
    </row>
    <row r="86" spans="3:8">
      <c r="C86" s="112" t="str">
        <f t="shared" si="3"/>
        <v>\I:</v>
      </c>
      <c r="D86" s="88">
        <f>$J$6</f>
        <v>2013</v>
      </c>
      <c r="E86" s="88" t="s">
        <v>3</v>
      </c>
      <c r="F86" s="88" t="str">
        <f t="shared" ref="F86:F123" si="4">$F$84</f>
        <v>IIDRH</v>
      </c>
      <c r="G86" s="92">
        <f>BY_Demands_Drivers!$F$90*$K6</f>
        <v>0</v>
      </c>
      <c r="H86" s="92">
        <f>BY_Demands_Drivers!$F$90*$K6</f>
        <v>0</v>
      </c>
    </row>
    <row r="87" spans="3:8">
      <c r="C87" s="112" t="str">
        <f t="shared" si="3"/>
        <v>\I:</v>
      </c>
      <c r="D87" s="88">
        <f>$J$7</f>
        <v>2014</v>
      </c>
      <c r="E87" s="88" t="s">
        <v>3</v>
      </c>
      <c r="F87" s="88" t="str">
        <f t="shared" si="4"/>
        <v>IIDRH</v>
      </c>
      <c r="G87" s="92">
        <f>BY_Demands_Drivers!$F$90*$K7</f>
        <v>0</v>
      </c>
      <c r="H87" s="92">
        <f>BY_Demands_Drivers!$F$90*$K7</f>
        <v>0</v>
      </c>
    </row>
    <row r="88" spans="3:8">
      <c r="C88" s="112" t="str">
        <f t="shared" si="3"/>
        <v>Demand</v>
      </c>
      <c r="D88" s="88">
        <f>$J$8</f>
        <v>2015</v>
      </c>
      <c r="E88" s="88" t="s">
        <v>3</v>
      </c>
      <c r="F88" s="88" t="str">
        <f t="shared" si="4"/>
        <v>IIDRH</v>
      </c>
      <c r="G88" s="92">
        <f>BY_Demands_Drivers!$F$90*$K8</f>
        <v>0.17213364857441771</v>
      </c>
      <c r="H88" s="92">
        <f>BY_Demands_Drivers!$F$90*$K8</f>
        <v>0.17213364857441771</v>
      </c>
    </row>
    <row r="89" spans="3:8">
      <c r="C89" s="112" t="str">
        <f t="shared" si="3"/>
        <v>Demand</v>
      </c>
      <c r="D89" s="88">
        <f>$J$9</f>
        <v>2016</v>
      </c>
      <c r="E89" s="88" t="s">
        <v>3</v>
      </c>
      <c r="F89" s="88" t="str">
        <f t="shared" si="4"/>
        <v>IIDRH</v>
      </c>
      <c r="G89" s="92">
        <f>BY_Demands_Drivers!$F$90*$K9</f>
        <v>0.17804777755826115</v>
      </c>
      <c r="H89" s="92">
        <f>BY_Demands_Drivers!$F$90*$K9</f>
        <v>0.17804777755826115</v>
      </c>
    </row>
    <row r="90" spans="3:8">
      <c r="C90" s="112" t="str">
        <f t="shared" si="3"/>
        <v>Demand</v>
      </c>
      <c r="D90" s="88">
        <f>$J$10</f>
        <v>2017</v>
      </c>
      <c r="E90" s="88" t="s">
        <v>3</v>
      </c>
      <c r="F90" s="88" t="str">
        <f t="shared" si="4"/>
        <v>IIDRH</v>
      </c>
      <c r="G90" s="92">
        <f>BY_Demands_Drivers!$F$90*$K10</f>
        <v>0.18396190654210465</v>
      </c>
      <c r="H90" s="92">
        <f>BY_Demands_Drivers!$F$90*$K10</f>
        <v>0.18396190654210465</v>
      </c>
    </row>
    <row r="91" spans="3:8">
      <c r="C91" s="112" t="str">
        <f t="shared" si="3"/>
        <v>Demand</v>
      </c>
      <c r="D91" s="88">
        <f>$J$11</f>
        <v>2018</v>
      </c>
      <c r="E91" s="88" t="s">
        <v>3</v>
      </c>
      <c r="F91" s="88" t="str">
        <f t="shared" si="4"/>
        <v>IIDRH</v>
      </c>
      <c r="G91" s="92">
        <f>BY_Demands_Drivers!$F$90*$K11</f>
        <v>0.18987603552594812</v>
      </c>
      <c r="H91" s="92">
        <f>BY_Demands_Drivers!$F$90*$K11</f>
        <v>0.18987603552594812</v>
      </c>
    </row>
    <row r="92" spans="3:8">
      <c r="C92" s="112" t="str">
        <f t="shared" si="3"/>
        <v>Demand</v>
      </c>
      <c r="D92" s="88">
        <f>$J$12</f>
        <v>2019</v>
      </c>
      <c r="E92" s="88" t="s">
        <v>3</v>
      </c>
      <c r="F92" s="88" t="str">
        <f t="shared" si="4"/>
        <v>IIDRH</v>
      </c>
      <c r="G92" s="92">
        <f>BY_Demands_Drivers!$F$90*$K12</f>
        <v>0.19579016450979153</v>
      </c>
      <c r="H92" s="92">
        <f>BY_Demands_Drivers!$F$90*$K12</f>
        <v>0.19579016450979153</v>
      </c>
    </row>
    <row r="93" spans="3:8">
      <c r="C93" s="112" t="str">
        <f t="shared" si="3"/>
        <v>Demand</v>
      </c>
      <c r="D93" s="88">
        <f>$J$13</f>
        <v>2020</v>
      </c>
      <c r="E93" s="88" t="s">
        <v>3</v>
      </c>
      <c r="F93" s="88" t="str">
        <f t="shared" si="4"/>
        <v>IIDRH</v>
      </c>
      <c r="G93" s="92">
        <f>BY_Demands_Drivers!$F$90*$K13</f>
        <v>0.201704293493635</v>
      </c>
      <c r="H93" s="92">
        <f>BY_Demands_Drivers!$F$90*$K13</f>
        <v>0.201704293493635</v>
      </c>
    </row>
    <row r="94" spans="3:8">
      <c r="C94" s="112" t="str">
        <f t="shared" si="3"/>
        <v>Demand</v>
      </c>
      <c r="D94" s="88">
        <f>$J$14</f>
        <v>2021</v>
      </c>
      <c r="E94" s="88" t="s">
        <v>3</v>
      </c>
      <c r="F94" s="88" t="str">
        <f t="shared" si="4"/>
        <v>IIDRH</v>
      </c>
      <c r="G94" s="92">
        <f>BY_Demands_Drivers!$F$90*$K14</f>
        <v>0.2056431946373396</v>
      </c>
      <c r="H94" s="92">
        <f>BY_Demands_Drivers!$F$90*$K14</f>
        <v>0.2056431946373396</v>
      </c>
    </row>
    <row r="95" spans="3:8">
      <c r="C95" s="112" t="str">
        <f t="shared" si="3"/>
        <v>Demand</v>
      </c>
      <c r="D95" s="88">
        <f>$J$15</f>
        <v>2022</v>
      </c>
      <c r="E95" s="88" t="s">
        <v>3</v>
      </c>
      <c r="F95" s="88" t="str">
        <f t="shared" si="4"/>
        <v>IIDRH</v>
      </c>
      <c r="G95" s="92">
        <f>BY_Demands_Drivers!$F$90*$K15</f>
        <v>0.2095820957810442</v>
      </c>
      <c r="H95" s="92">
        <f>BY_Demands_Drivers!$F$90*$K15</f>
        <v>0.2095820957810442</v>
      </c>
    </row>
    <row r="96" spans="3:8">
      <c r="C96" s="112" t="str">
        <f t="shared" si="3"/>
        <v>Demand</v>
      </c>
      <c r="D96" s="88">
        <f>$J$16</f>
        <v>2023</v>
      </c>
      <c r="E96" s="88" t="s">
        <v>3</v>
      </c>
      <c r="F96" s="88" t="str">
        <f t="shared" si="4"/>
        <v>IIDRH</v>
      </c>
      <c r="G96" s="92">
        <f>BY_Demands_Drivers!$F$90*$K16</f>
        <v>0.2135209969247488</v>
      </c>
      <c r="H96" s="92">
        <f>BY_Demands_Drivers!$F$90*$K16</f>
        <v>0.2135209969247488</v>
      </c>
    </row>
    <row r="97" spans="3:8">
      <c r="C97" s="112" t="str">
        <f t="shared" si="3"/>
        <v>Demand</v>
      </c>
      <c r="D97" s="88">
        <f>$J$17</f>
        <v>2024</v>
      </c>
      <c r="E97" s="88" t="s">
        <v>3</v>
      </c>
      <c r="F97" s="88" t="str">
        <f t="shared" si="4"/>
        <v>IIDRH</v>
      </c>
      <c r="G97" s="92">
        <f>BY_Demands_Drivers!$F$90*$K17</f>
        <v>0.21745989806845339</v>
      </c>
      <c r="H97" s="92">
        <f>BY_Demands_Drivers!$F$90*$K17</f>
        <v>0.21745989806845339</v>
      </c>
    </row>
    <row r="98" spans="3:8">
      <c r="C98" s="112" t="str">
        <f t="shared" si="3"/>
        <v>Demand</v>
      </c>
      <c r="D98" s="88">
        <f>$J$18</f>
        <v>2025</v>
      </c>
      <c r="E98" s="88" t="s">
        <v>3</v>
      </c>
      <c r="F98" s="88" t="str">
        <f t="shared" si="4"/>
        <v>IIDRH</v>
      </c>
      <c r="G98" s="92">
        <f>BY_Demands_Drivers!$F$90*$K18</f>
        <v>0.22139879921215794</v>
      </c>
      <c r="H98" s="92">
        <f>BY_Demands_Drivers!$F$90*$K18</f>
        <v>0.22139879921215794</v>
      </c>
    </row>
    <row r="99" spans="3:8">
      <c r="C99" s="112" t="str">
        <f t="shared" si="3"/>
        <v>Demand</v>
      </c>
      <c r="D99" s="88">
        <f>$J$19</f>
        <v>2026</v>
      </c>
      <c r="E99" s="88" t="s">
        <v>3</v>
      </c>
      <c r="F99" s="88" t="str">
        <f t="shared" si="4"/>
        <v>IIDRH</v>
      </c>
      <c r="G99" s="92">
        <f>BY_Demands_Drivers!$F$90*$K19</f>
        <v>0.2252318082440018</v>
      </c>
      <c r="H99" s="92">
        <f>BY_Demands_Drivers!$F$90*$K19</f>
        <v>0.2252318082440018</v>
      </c>
    </row>
    <row r="100" spans="3:8">
      <c r="C100" s="112" t="str">
        <f t="shared" si="3"/>
        <v>Demand</v>
      </c>
      <c r="D100" s="88">
        <f>$J$20</f>
        <v>2027</v>
      </c>
      <c r="E100" s="88" t="s">
        <v>3</v>
      </c>
      <c r="F100" s="88" t="str">
        <f t="shared" si="4"/>
        <v>IIDRH</v>
      </c>
      <c r="G100" s="92">
        <f>BY_Demands_Drivers!$F$90*$K20</f>
        <v>0.22906481727584563</v>
      </c>
      <c r="H100" s="92">
        <f>BY_Demands_Drivers!$F$90*$K20</f>
        <v>0.22906481727584563</v>
      </c>
    </row>
    <row r="101" spans="3:8">
      <c r="C101" s="112" t="str">
        <f t="shared" si="3"/>
        <v>Demand</v>
      </c>
      <c r="D101" s="88">
        <f>$J$21</f>
        <v>2028</v>
      </c>
      <c r="E101" s="88" t="s">
        <v>3</v>
      </c>
      <c r="F101" s="88" t="str">
        <f t="shared" si="4"/>
        <v>IIDRH</v>
      </c>
      <c r="G101" s="92">
        <f>BY_Demands_Drivers!$F$90*$K21</f>
        <v>0.23289782630768951</v>
      </c>
      <c r="H101" s="92">
        <f>BY_Demands_Drivers!$F$90*$K21</f>
        <v>0.23289782630768951</v>
      </c>
    </row>
    <row r="102" spans="3:8">
      <c r="C102" s="112" t="str">
        <f t="shared" si="3"/>
        <v>Demand</v>
      </c>
      <c r="D102" s="88">
        <f>$J$22</f>
        <v>2029</v>
      </c>
      <c r="E102" s="88" t="s">
        <v>3</v>
      </c>
      <c r="F102" s="88" t="str">
        <f t="shared" si="4"/>
        <v>IIDRH</v>
      </c>
      <c r="G102" s="92">
        <f>BY_Demands_Drivers!$F$90*$K22</f>
        <v>0.23673083533953337</v>
      </c>
      <c r="H102" s="92">
        <f>BY_Demands_Drivers!$F$90*$K22</f>
        <v>0.23673083533953337</v>
      </c>
    </row>
    <row r="103" spans="3:8">
      <c r="C103" s="112" t="str">
        <f t="shared" si="3"/>
        <v>Demand</v>
      </c>
      <c r="D103" s="88">
        <f>$J$23</f>
        <v>2030</v>
      </c>
      <c r="E103" s="88" t="s">
        <v>3</v>
      </c>
      <c r="F103" s="88" t="str">
        <f t="shared" si="4"/>
        <v>IIDRH</v>
      </c>
      <c r="G103" s="92">
        <f>BY_Demands_Drivers!$F$90*$K23</f>
        <v>0.24056384437137709</v>
      </c>
      <c r="H103" s="92">
        <f>BY_Demands_Drivers!$F$90*$K23</f>
        <v>0.24056384437137709</v>
      </c>
    </row>
    <row r="104" spans="3:8">
      <c r="C104" s="112" t="str">
        <f t="shared" si="3"/>
        <v>Demand</v>
      </c>
      <c r="D104" s="88">
        <f>$J$24</f>
        <v>2031</v>
      </c>
      <c r="E104" s="88" t="s">
        <v>3</v>
      </c>
      <c r="F104" s="88" t="str">
        <f t="shared" si="4"/>
        <v>IIDRH</v>
      </c>
      <c r="G104" s="92">
        <f>BY_Demands_Drivers!$F$90*$K24</f>
        <v>0.2447985544320487</v>
      </c>
      <c r="H104" s="92">
        <f>BY_Demands_Drivers!$F$90*$K24</f>
        <v>0.2447985544320487</v>
      </c>
    </row>
    <row r="105" spans="3:8">
      <c r="C105" s="112" t="str">
        <f t="shared" si="3"/>
        <v>Demand</v>
      </c>
      <c r="D105" s="88">
        <f>$J$25</f>
        <v>2032</v>
      </c>
      <c r="E105" s="88" t="s">
        <v>3</v>
      </c>
      <c r="F105" s="88" t="str">
        <f t="shared" si="4"/>
        <v>IIDRH</v>
      </c>
      <c r="G105" s="92">
        <f>BY_Demands_Drivers!$F$90*$K25</f>
        <v>0.24903326449272026</v>
      </c>
      <c r="H105" s="92">
        <f>BY_Demands_Drivers!$F$90*$K25</f>
        <v>0.24903326449272026</v>
      </c>
    </row>
    <row r="106" spans="3:8">
      <c r="C106" s="112" t="str">
        <f t="shared" si="3"/>
        <v>Demand</v>
      </c>
      <c r="D106" s="88">
        <f>$J$26</f>
        <v>2033</v>
      </c>
      <c r="E106" s="88" t="s">
        <v>3</v>
      </c>
      <c r="F106" s="88" t="str">
        <f t="shared" si="4"/>
        <v>IIDRH</v>
      </c>
      <c r="G106" s="92">
        <f>BY_Demands_Drivers!$F$90*$K26</f>
        <v>0.25326797455339184</v>
      </c>
      <c r="H106" s="92">
        <f>BY_Demands_Drivers!$F$90*$K26</f>
        <v>0.25326797455339184</v>
      </c>
    </row>
    <row r="107" spans="3:8">
      <c r="C107" s="112" t="str">
        <f t="shared" si="3"/>
        <v>Demand</v>
      </c>
      <c r="D107" s="88">
        <f>$J$27</f>
        <v>2034</v>
      </c>
      <c r="E107" s="88" t="s">
        <v>3</v>
      </c>
      <c r="F107" s="88" t="str">
        <f t="shared" si="4"/>
        <v>IIDRH</v>
      </c>
      <c r="G107" s="92">
        <f>BY_Demands_Drivers!$F$90*$K27</f>
        <v>0.25750268461406339</v>
      </c>
      <c r="H107" s="92">
        <f>BY_Demands_Drivers!$F$90*$K27</f>
        <v>0.25750268461406339</v>
      </c>
    </row>
    <row r="108" spans="3:8">
      <c r="C108" s="112" t="str">
        <f t="shared" si="3"/>
        <v>Demand</v>
      </c>
      <c r="D108" s="88">
        <f>$J$28</f>
        <v>2035</v>
      </c>
      <c r="E108" s="88" t="s">
        <v>3</v>
      </c>
      <c r="F108" s="88" t="str">
        <f t="shared" si="4"/>
        <v>IIDRH</v>
      </c>
      <c r="G108" s="92">
        <f>BY_Demands_Drivers!$F$90*$K28</f>
        <v>0.26173739467473506</v>
      </c>
      <c r="H108" s="92">
        <f>BY_Demands_Drivers!$F$90*$K28</f>
        <v>0.26173739467473506</v>
      </c>
    </row>
    <row r="109" spans="3:8">
      <c r="C109" s="112" t="str">
        <f t="shared" si="3"/>
        <v>Demand</v>
      </c>
      <c r="D109" s="88">
        <f>$J$29</f>
        <v>2036</v>
      </c>
      <c r="E109" s="88" t="s">
        <v>3</v>
      </c>
      <c r="F109" s="88" t="str">
        <f t="shared" si="4"/>
        <v>IIDRH</v>
      </c>
      <c r="G109" s="92">
        <f>BY_Demands_Drivers!$F$90*$K29</f>
        <v>0.26524405901416404</v>
      </c>
      <c r="H109" s="92">
        <f>BY_Demands_Drivers!$F$90*$K29</f>
        <v>0.26524405901416404</v>
      </c>
    </row>
    <row r="110" spans="3:8">
      <c r="C110" s="112" t="str">
        <f t="shared" si="3"/>
        <v>Demand</v>
      </c>
      <c r="D110" s="88">
        <f>$J$30</f>
        <v>2037</v>
      </c>
      <c r="E110" s="88" t="s">
        <v>3</v>
      </c>
      <c r="F110" s="88" t="str">
        <f t="shared" si="4"/>
        <v>IIDRH</v>
      </c>
      <c r="G110" s="92">
        <f>BY_Demands_Drivers!$F$90*$K30</f>
        <v>0.26875072335359307</v>
      </c>
      <c r="H110" s="92">
        <f>BY_Demands_Drivers!$F$90*$K30</f>
        <v>0.26875072335359307</v>
      </c>
    </row>
    <row r="111" spans="3:8">
      <c r="C111" s="112" t="str">
        <f t="shared" si="3"/>
        <v>Demand</v>
      </c>
      <c r="D111" s="88">
        <f>$J$31</f>
        <v>2038</v>
      </c>
      <c r="E111" s="88" t="s">
        <v>3</v>
      </c>
      <c r="F111" s="88" t="str">
        <f t="shared" si="4"/>
        <v>IIDRH</v>
      </c>
      <c r="G111" s="92">
        <f>BY_Demands_Drivers!$F$90*$K31</f>
        <v>0.27225738769302205</v>
      </c>
      <c r="H111" s="92">
        <f>BY_Demands_Drivers!$F$90*$K31</f>
        <v>0.27225738769302205</v>
      </c>
    </row>
    <row r="112" spans="3:8">
      <c r="C112" s="112" t="str">
        <f t="shared" si="3"/>
        <v>Demand</v>
      </c>
      <c r="D112" s="88">
        <f>$J$32</f>
        <v>2039</v>
      </c>
      <c r="E112" s="88" t="s">
        <v>3</v>
      </c>
      <c r="F112" s="88" t="str">
        <f t="shared" si="4"/>
        <v>IIDRH</v>
      </c>
      <c r="G112" s="92">
        <f>BY_Demands_Drivers!$F$90*$K32</f>
        <v>0.27576405203245108</v>
      </c>
      <c r="H112" s="92">
        <f>BY_Demands_Drivers!$F$90*$K32</f>
        <v>0.27576405203245108</v>
      </c>
    </row>
    <row r="113" spans="3:8">
      <c r="C113" s="112" t="str">
        <f t="shared" si="3"/>
        <v>Demand</v>
      </c>
      <c r="D113" s="88">
        <f>$J$33</f>
        <v>2040</v>
      </c>
      <c r="E113" s="88" t="s">
        <v>3</v>
      </c>
      <c r="F113" s="88" t="str">
        <f t="shared" si="4"/>
        <v>IIDRH</v>
      </c>
      <c r="G113" s="92">
        <f>BY_Demands_Drivers!$F$90*$K33</f>
        <v>0.27927071637188006</v>
      </c>
      <c r="H113" s="92">
        <f>BY_Demands_Drivers!$F$90*$K33</f>
        <v>0.27927071637188006</v>
      </c>
    </row>
    <row r="114" spans="3:8">
      <c r="C114" s="112" t="str">
        <f t="shared" si="3"/>
        <v>Demand</v>
      </c>
      <c r="D114" s="88">
        <f>$J$34</f>
        <v>2041</v>
      </c>
      <c r="E114" s="88" t="s">
        <v>3</v>
      </c>
      <c r="F114" s="88" t="str">
        <f t="shared" si="4"/>
        <v>IIDRH</v>
      </c>
      <c r="G114" s="92">
        <f>BY_Demands_Drivers!$F$90*$K34</f>
        <v>0.28266097679192553</v>
      </c>
      <c r="H114" s="92">
        <f>BY_Demands_Drivers!$F$90*$K34</f>
        <v>0.28266097679192553</v>
      </c>
    </row>
    <row r="115" spans="3:8">
      <c r="C115" s="112" t="str">
        <f t="shared" si="3"/>
        <v>Demand</v>
      </c>
      <c r="D115" s="88">
        <f>$J$35</f>
        <v>2042</v>
      </c>
      <c r="E115" s="88" t="s">
        <v>3</v>
      </c>
      <c r="F115" s="88" t="str">
        <f t="shared" si="4"/>
        <v>IIDRH</v>
      </c>
      <c r="G115" s="92">
        <f>BY_Demands_Drivers!$F$90*$K35</f>
        <v>0.28605123721197101</v>
      </c>
      <c r="H115" s="92">
        <f>BY_Demands_Drivers!$F$90*$K35</f>
        <v>0.28605123721197101</v>
      </c>
    </row>
    <row r="116" spans="3:8">
      <c r="C116" s="112" t="str">
        <f t="shared" si="3"/>
        <v>Demand</v>
      </c>
      <c r="D116" s="88">
        <f>$J$36</f>
        <v>2043</v>
      </c>
      <c r="E116" s="88" t="s">
        <v>3</v>
      </c>
      <c r="F116" s="88" t="str">
        <f t="shared" si="4"/>
        <v>IIDRH</v>
      </c>
      <c r="G116" s="92">
        <f>BY_Demands_Drivers!$F$90*$K36</f>
        <v>0.28944149763201649</v>
      </c>
      <c r="H116" s="92">
        <f>BY_Demands_Drivers!$F$90*$K36</f>
        <v>0.28944149763201649</v>
      </c>
    </row>
    <row r="117" spans="3:8">
      <c r="C117" s="112" t="str">
        <f t="shared" si="3"/>
        <v>Demand</v>
      </c>
      <c r="D117" s="88">
        <f>$J$37</f>
        <v>2044</v>
      </c>
      <c r="E117" s="88" t="s">
        <v>3</v>
      </c>
      <c r="F117" s="88" t="str">
        <f t="shared" si="4"/>
        <v>IIDRH</v>
      </c>
      <c r="G117" s="92">
        <f>BY_Demands_Drivers!$F$90*$K37</f>
        <v>0.29283175805206196</v>
      </c>
      <c r="H117" s="92">
        <f>BY_Demands_Drivers!$F$90*$K37</f>
        <v>0.29283175805206196</v>
      </c>
    </row>
    <row r="118" spans="3:8">
      <c r="C118" s="112" t="str">
        <f t="shared" si="3"/>
        <v>Demand</v>
      </c>
      <c r="D118" s="88">
        <f>$J$38</f>
        <v>2045</v>
      </c>
      <c r="E118" s="88" t="s">
        <v>3</v>
      </c>
      <c r="F118" s="88" t="str">
        <f t="shared" si="4"/>
        <v>IIDRH</v>
      </c>
      <c r="G118" s="92">
        <f>BY_Demands_Drivers!$F$90*$K38</f>
        <v>0.29622201847210738</v>
      </c>
      <c r="H118" s="92">
        <f>BY_Demands_Drivers!$F$90*$K38</f>
        <v>0.29622201847210738</v>
      </c>
    </row>
    <row r="119" spans="3:8">
      <c r="C119" s="112" t="str">
        <f t="shared" si="3"/>
        <v>Demand</v>
      </c>
      <c r="D119" s="88">
        <f>$J$39</f>
        <v>2046</v>
      </c>
      <c r="E119" s="88" t="s">
        <v>3</v>
      </c>
      <c r="F119" s="88" t="str">
        <f t="shared" si="4"/>
        <v>IIDRH</v>
      </c>
      <c r="G119" s="92">
        <f>BY_Demands_Drivers!$F$90*$K39</f>
        <v>0.299498569535601</v>
      </c>
      <c r="H119" s="92">
        <f>BY_Demands_Drivers!$F$90*$K39</f>
        <v>0.299498569535601</v>
      </c>
    </row>
    <row r="120" spans="3:8">
      <c r="C120" s="112" t="str">
        <f t="shared" si="3"/>
        <v>Demand</v>
      </c>
      <c r="D120" s="88">
        <f>$J$40</f>
        <v>2047</v>
      </c>
      <c r="E120" s="88" t="s">
        <v>3</v>
      </c>
      <c r="F120" s="88" t="str">
        <f t="shared" si="4"/>
        <v>IIDRH</v>
      </c>
      <c r="G120" s="92">
        <f>BY_Demands_Drivers!$F$90*$K40</f>
        <v>0.30277512059909467</v>
      </c>
      <c r="H120" s="92">
        <f>BY_Demands_Drivers!$F$90*$K40</f>
        <v>0.30277512059909467</v>
      </c>
    </row>
    <row r="121" spans="3:8">
      <c r="C121" s="112" t="str">
        <f t="shared" si="3"/>
        <v>Demand</v>
      </c>
      <c r="D121" s="88">
        <f>$J$41</f>
        <v>2048</v>
      </c>
      <c r="E121" s="88" t="s">
        <v>3</v>
      </c>
      <c r="F121" s="88" t="str">
        <f t="shared" si="4"/>
        <v>IIDRH</v>
      </c>
      <c r="G121" s="92">
        <f>BY_Demands_Drivers!$F$90*$K41</f>
        <v>0.30605167166258829</v>
      </c>
      <c r="H121" s="92">
        <f>BY_Demands_Drivers!$F$90*$K41</f>
        <v>0.30605167166258829</v>
      </c>
    </row>
    <row r="122" spans="3:8">
      <c r="C122" s="112" t="str">
        <f t="shared" si="3"/>
        <v>Demand</v>
      </c>
      <c r="D122" s="88">
        <f>$J$42</f>
        <v>2049</v>
      </c>
      <c r="E122" s="88" t="s">
        <v>3</v>
      </c>
      <c r="F122" s="88" t="str">
        <f t="shared" si="4"/>
        <v>IIDRH</v>
      </c>
      <c r="G122" s="92">
        <f>BY_Demands_Drivers!$F$90*$K42</f>
        <v>0.30932822272608196</v>
      </c>
      <c r="H122" s="92">
        <f>BY_Demands_Drivers!$F$90*$K42</f>
        <v>0.30932822272608196</v>
      </c>
    </row>
    <row r="123" spans="3:8">
      <c r="C123" s="112" t="str">
        <f t="shared" si="3"/>
        <v>Demand</v>
      </c>
      <c r="D123" s="16">
        <f>$J$43</f>
        <v>2050</v>
      </c>
      <c r="E123" s="16" t="s">
        <v>3</v>
      </c>
      <c r="F123" s="16" t="str">
        <f t="shared" si="4"/>
        <v>IIDRH</v>
      </c>
      <c r="G123" s="92">
        <f>BY_Demands_Drivers!$F$90*$K43</f>
        <v>0.31260477378957569</v>
      </c>
      <c r="H123" s="92">
        <f>BY_Demands_Drivers!$F$90*$K43</f>
        <v>0.31260477378957569</v>
      </c>
    </row>
    <row r="124" spans="3:8">
      <c r="C124" s="112" t="str">
        <f t="shared" si="3"/>
        <v>\I:</v>
      </c>
      <c r="D124" s="88">
        <f>$J$4</f>
        <v>2011</v>
      </c>
      <c r="E124" s="88" t="s">
        <v>3</v>
      </c>
      <c r="F124" s="88" t="str">
        <f>BY_Demands_Drivers!$H$91</f>
        <v>IIDLA</v>
      </c>
      <c r="G124" s="92">
        <f>BY_Demands_Drivers!$F$91*$K4</f>
        <v>0</v>
      </c>
      <c r="H124" s="92">
        <f>BY_Demands_Drivers!$F$91*$K4</f>
        <v>0</v>
      </c>
    </row>
    <row r="125" spans="3:8">
      <c r="C125" s="112" t="str">
        <f t="shared" si="3"/>
        <v>\I:</v>
      </c>
      <c r="D125" s="88">
        <f>$J$5</f>
        <v>2012</v>
      </c>
      <c r="E125" s="88" t="s">
        <v>3</v>
      </c>
      <c r="F125" s="88" t="str">
        <f>$F$124</f>
        <v>IIDLA</v>
      </c>
      <c r="G125" s="92">
        <f>BY_Demands_Drivers!$F$91*$K5</f>
        <v>0</v>
      </c>
      <c r="H125" s="92">
        <f>BY_Demands_Drivers!$F$91*$K5</f>
        <v>0</v>
      </c>
    </row>
    <row r="126" spans="3:8">
      <c r="C126" s="112" t="str">
        <f t="shared" si="3"/>
        <v>\I:</v>
      </c>
      <c r="D126" s="88">
        <f>$J$6</f>
        <v>2013</v>
      </c>
      <c r="E126" s="88" t="s">
        <v>3</v>
      </c>
      <c r="F126" s="88" t="str">
        <f t="shared" ref="F126:F163" si="5">$F$124</f>
        <v>IIDLA</v>
      </c>
      <c r="G126" s="92">
        <f>BY_Demands_Drivers!$F$91*$K6</f>
        <v>0</v>
      </c>
      <c r="H126" s="92">
        <f>BY_Demands_Drivers!$F$91*$K6</f>
        <v>0</v>
      </c>
    </row>
    <row r="127" spans="3:8">
      <c r="C127" s="112" t="str">
        <f t="shared" si="3"/>
        <v>\I:</v>
      </c>
      <c r="D127" s="88">
        <f>$J$7</f>
        <v>2014</v>
      </c>
      <c r="E127" s="88" t="s">
        <v>3</v>
      </c>
      <c r="F127" s="88" t="str">
        <f t="shared" si="5"/>
        <v>IIDLA</v>
      </c>
      <c r="G127" s="92">
        <f>BY_Demands_Drivers!$F$91*$K7</f>
        <v>0</v>
      </c>
      <c r="H127" s="92">
        <f>BY_Demands_Drivers!$F$91*$K7</f>
        <v>0</v>
      </c>
    </row>
    <row r="128" spans="3:8">
      <c r="C128" s="112" t="str">
        <f t="shared" si="3"/>
        <v>Demand</v>
      </c>
      <c r="D128" s="88">
        <f>$J$8</f>
        <v>2015</v>
      </c>
      <c r="E128" s="88" t="s">
        <v>3</v>
      </c>
      <c r="F128" s="88" t="str">
        <f t="shared" si="5"/>
        <v>IIDLA</v>
      </c>
      <c r="G128" s="92">
        <f>BY_Demands_Drivers!$F$91*$K8</f>
        <v>0.24878116810814402</v>
      </c>
      <c r="H128" s="92">
        <f>BY_Demands_Drivers!$F$91*$K8</f>
        <v>0.24878116810814402</v>
      </c>
    </row>
    <row r="129" spans="3:8">
      <c r="C129" s="112" t="str">
        <f t="shared" si="3"/>
        <v>Demand</v>
      </c>
      <c r="D129" s="88">
        <f>$J$9</f>
        <v>2016</v>
      </c>
      <c r="E129" s="88" t="s">
        <v>3</v>
      </c>
      <c r="F129" s="88" t="str">
        <f t="shared" si="5"/>
        <v>IIDLA</v>
      </c>
      <c r="G129" s="92">
        <f>BY_Demands_Drivers!$F$91*$K9</f>
        <v>0.25732873524059058</v>
      </c>
      <c r="H129" s="92">
        <f>BY_Demands_Drivers!$F$91*$K9</f>
        <v>0.25732873524059058</v>
      </c>
    </row>
    <row r="130" spans="3:8">
      <c r="C130" s="112" t="str">
        <f t="shared" si="3"/>
        <v>Demand</v>
      </c>
      <c r="D130" s="88">
        <f>$J$10</f>
        <v>2017</v>
      </c>
      <c r="E130" s="88" t="s">
        <v>3</v>
      </c>
      <c r="F130" s="88" t="str">
        <f t="shared" si="5"/>
        <v>IIDLA</v>
      </c>
      <c r="G130" s="92">
        <f>BY_Demands_Drivers!$F$91*$K10</f>
        <v>0.26587630237303722</v>
      </c>
      <c r="H130" s="92">
        <f>BY_Demands_Drivers!$F$91*$K10</f>
        <v>0.26587630237303722</v>
      </c>
    </row>
    <row r="131" spans="3:8">
      <c r="C131" s="112" t="str">
        <f t="shared" si="3"/>
        <v>Demand</v>
      </c>
      <c r="D131" s="88">
        <f>$J$11</f>
        <v>2018</v>
      </c>
      <c r="E131" s="88" t="s">
        <v>3</v>
      </c>
      <c r="F131" s="88" t="str">
        <f t="shared" si="5"/>
        <v>IIDLA</v>
      </c>
      <c r="G131" s="92">
        <f>BY_Demands_Drivers!$F$91*$K11</f>
        <v>0.27442386950548386</v>
      </c>
      <c r="H131" s="92">
        <f>BY_Demands_Drivers!$F$91*$K11</f>
        <v>0.27442386950548386</v>
      </c>
    </row>
    <row r="132" spans="3:8">
      <c r="C132" s="112" t="str">
        <f t="shared" ref="C132:C195" si="6">IF(SUM(G132:H132)&gt;0,"Demand","\I:")</f>
        <v>Demand</v>
      </c>
      <c r="D132" s="88">
        <f>$J$12</f>
        <v>2019</v>
      </c>
      <c r="E132" s="88" t="s">
        <v>3</v>
      </c>
      <c r="F132" s="88" t="str">
        <f t="shared" si="5"/>
        <v>IIDLA</v>
      </c>
      <c r="G132" s="92">
        <f>BY_Demands_Drivers!$F$91*$K12</f>
        <v>0.2829714366379304</v>
      </c>
      <c r="H132" s="92">
        <f>BY_Demands_Drivers!$F$91*$K12</f>
        <v>0.2829714366379304</v>
      </c>
    </row>
    <row r="133" spans="3:8">
      <c r="C133" s="112" t="str">
        <f t="shared" si="6"/>
        <v>Demand</v>
      </c>
      <c r="D133" s="88">
        <f>$J$13</f>
        <v>2020</v>
      </c>
      <c r="E133" s="88" t="s">
        <v>3</v>
      </c>
      <c r="F133" s="88" t="str">
        <f t="shared" si="5"/>
        <v>IIDLA</v>
      </c>
      <c r="G133" s="92">
        <f>BY_Demands_Drivers!$F$91*$K13</f>
        <v>0.29151900377037704</v>
      </c>
      <c r="H133" s="92">
        <f>BY_Demands_Drivers!$F$91*$K13</f>
        <v>0.29151900377037704</v>
      </c>
    </row>
    <row r="134" spans="3:8">
      <c r="C134" s="112" t="str">
        <f t="shared" si="6"/>
        <v>Demand</v>
      </c>
      <c r="D134" s="88">
        <f>$J$14</f>
        <v>2021</v>
      </c>
      <c r="E134" s="88" t="s">
        <v>3</v>
      </c>
      <c r="F134" s="88" t="str">
        <f t="shared" si="5"/>
        <v>IIDLA</v>
      </c>
      <c r="G134" s="92">
        <f>BY_Demands_Drivers!$F$91*$K14</f>
        <v>0.2972118153485252</v>
      </c>
      <c r="H134" s="92">
        <f>BY_Demands_Drivers!$F$91*$K14</f>
        <v>0.2972118153485252</v>
      </c>
    </row>
    <row r="135" spans="3:8">
      <c r="C135" s="112" t="str">
        <f t="shared" si="6"/>
        <v>Demand</v>
      </c>
      <c r="D135" s="88">
        <f>$J$15</f>
        <v>2022</v>
      </c>
      <c r="E135" s="88" t="s">
        <v>3</v>
      </c>
      <c r="F135" s="88" t="str">
        <f t="shared" si="5"/>
        <v>IIDLA</v>
      </c>
      <c r="G135" s="92">
        <f>BY_Demands_Drivers!$F$91*$K15</f>
        <v>0.30290462692667336</v>
      </c>
      <c r="H135" s="92">
        <f>BY_Demands_Drivers!$F$91*$K15</f>
        <v>0.30290462692667336</v>
      </c>
    </row>
    <row r="136" spans="3:8">
      <c r="C136" s="112" t="str">
        <f t="shared" si="6"/>
        <v>Demand</v>
      </c>
      <c r="D136" s="88">
        <f>$J$16</f>
        <v>2023</v>
      </c>
      <c r="E136" s="88" t="s">
        <v>3</v>
      </c>
      <c r="F136" s="88" t="str">
        <f t="shared" si="5"/>
        <v>IIDLA</v>
      </c>
      <c r="G136" s="92">
        <f>BY_Demands_Drivers!$F$91*$K16</f>
        <v>0.30859743850482152</v>
      </c>
      <c r="H136" s="92">
        <f>BY_Demands_Drivers!$F$91*$K16</f>
        <v>0.30859743850482152</v>
      </c>
    </row>
    <row r="137" spans="3:8">
      <c r="C137" s="112" t="str">
        <f t="shared" si="6"/>
        <v>Demand</v>
      </c>
      <c r="D137" s="88">
        <f>$J$17</f>
        <v>2024</v>
      </c>
      <c r="E137" s="88" t="s">
        <v>3</v>
      </c>
      <c r="F137" s="88" t="str">
        <f t="shared" si="5"/>
        <v>IIDLA</v>
      </c>
      <c r="G137" s="92">
        <f>BY_Demands_Drivers!$F$91*$K17</f>
        <v>0.31429025008296968</v>
      </c>
      <c r="H137" s="92">
        <f>BY_Demands_Drivers!$F$91*$K17</f>
        <v>0.31429025008296968</v>
      </c>
    </row>
    <row r="138" spans="3:8">
      <c r="C138" s="112" t="str">
        <f t="shared" si="6"/>
        <v>Demand</v>
      </c>
      <c r="D138" s="88">
        <f>$J$18</f>
        <v>2025</v>
      </c>
      <c r="E138" s="88" t="s">
        <v>3</v>
      </c>
      <c r="F138" s="88" t="str">
        <f t="shared" si="5"/>
        <v>IIDLA</v>
      </c>
      <c r="G138" s="92">
        <f>BY_Demands_Drivers!$F$91*$K18</f>
        <v>0.31998306166111778</v>
      </c>
      <c r="H138" s="92">
        <f>BY_Demands_Drivers!$F$91*$K18</f>
        <v>0.31998306166111778</v>
      </c>
    </row>
    <row r="139" spans="3:8">
      <c r="C139" s="112" t="str">
        <f t="shared" si="6"/>
        <v>Demand</v>
      </c>
      <c r="D139" s="88">
        <f>$J$19</f>
        <v>2026</v>
      </c>
      <c r="E139" s="88" t="s">
        <v>3</v>
      </c>
      <c r="F139" s="88" t="str">
        <f t="shared" si="5"/>
        <v>IIDLA</v>
      </c>
      <c r="G139" s="92">
        <f>BY_Demands_Drivers!$F$91*$K19</f>
        <v>0.32552282958103684</v>
      </c>
      <c r="H139" s="92">
        <f>BY_Demands_Drivers!$F$91*$K19</f>
        <v>0.32552282958103684</v>
      </c>
    </row>
    <row r="140" spans="3:8">
      <c r="C140" s="112" t="str">
        <f t="shared" si="6"/>
        <v>Demand</v>
      </c>
      <c r="D140" s="88">
        <f>$J$20</f>
        <v>2027</v>
      </c>
      <c r="E140" s="88" t="s">
        <v>3</v>
      </c>
      <c r="F140" s="88" t="str">
        <f t="shared" si="5"/>
        <v>IIDLA</v>
      </c>
      <c r="G140" s="92">
        <f>BY_Demands_Drivers!$F$91*$K20</f>
        <v>0.3310625975009559</v>
      </c>
      <c r="H140" s="92">
        <f>BY_Demands_Drivers!$F$91*$K20</f>
        <v>0.3310625975009559</v>
      </c>
    </row>
    <row r="141" spans="3:8">
      <c r="C141" s="112" t="str">
        <f t="shared" si="6"/>
        <v>Demand</v>
      </c>
      <c r="D141" s="88">
        <f>$J$21</f>
        <v>2028</v>
      </c>
      <c r="E141" s="88" t="s">
        <v>3</v>
      </c>
      <c r="F141" s="88" t="str">
        <f t="shared" si="5"/>
        <v>IIDLA</v>
      </c>
      <c r="G141" s="92">
        <f>BY_Demands_Drivers!$F$91*$K21</f>
        <v>0.33660236542087502</v>
      </c>
      <c r="H141" s="92">
        <f>BY_Demands_Drivers!$F$91*$K21</f>
        <v>0.33660236542087502</v>
      </c>
    </row>
    <row r="142" spans="3:8">
      <c r="C142" s="112" t="str">
        <f t="shared" si="6"/>
        <v>Demand</v>
      </c>
      <c r="D142" s="88">
        <f>$J$22</f>
        <v>2029</v>
      </c>
      <c r="E142" s="88" t="s">
        <v>3</v>
      </c>
      <c r="F142" s="88" t="str">
        <f t="shared" si="5"/>
        <v>IIDLA</v>
      </c>
      <c r="G142" s="92">
        <f>BY_Demands_Drivers!$F$91*$K22</f>
        <v>0.34214213334079407</v>
      </c>
      <c r="H142" s="92">
        <f>BY_Demands_Drivers!$F$91*$K22</f>
        <v>0.34214213334079407</v>
      </c>
    </row>
    <row r="143" spans="3:8">
      <c r="C143" s="112" t="str">
        <f t="shared" si="6"/>
        <v>Demand</v>
      </c>
      <c r="D143" s="88">
        <f>$J$23</f>
        <v>2030</v>
      </c>
      <c r="E143" s="88" t="s">
        <v>3</v>
      </c>
      <c r="F143" s="88" t="str">
        <f t="shared" si="5"/>
        <v>IIDLA</v>
      </c>
      <c r="G143" s="92">
        <f>BY_Demands_Drivers!$F$91*$K23</f>
        <v>0.34768190126071297</v>
      </c>
      <c r="H143" s="92">
        <f>BY_Demands_Drivers!$F$91*$K23</f>
        <v>0.34768190126071297</v>
      </c>
    </row>
    <row r="144" spans="3:8">
      <c r="C144" s="112" t="str">
        <f t="shared" si="6"/>
        <v>Demand</v>
      </c>
      <c r="D144" s="88">
        <f>$J$24</f>
        <v>2031</v>
      </c>
      <c r="E144" s="88" t="s">
        <v>3</v>
      </c>
      <c r="F144" s="88" t="str">
        <f t="shared" si="5"/>
        <v>IIDLA</v>
      </c>
      <c r="G144" s="92">
        <f>BY_Demands_Drivers!$F$91*$K24</f>
        <v>0.35380223929001886</v>
      </c>
      <c r="H144" s="92">
        <f>BY_Demands_Drivers!$F$91*$K24</f>
        <v>0.35380223929001886</v>
      </c>
    </row>
    <row r="145" spans="3:8">
      <c r="C145" s="112" t="str">
        <f t="shared" si="6"/>
        <v>Demand</v>
      </c>
      <c r="D145" s="88">
        <f>$J$25</f>
        <v>2032</v>
      </c>
      <c r="E145" s="88" t="s">
        <v>3</v>
      </c>
      <c r="F145" s="88" t="str">
        <f t="shared" si="5"/>
        <v>IIDLA</v>
      </c>
      <c r="G145" s="92">
        <f>BY_Demands_Drivers!$F$91*$K25</f>
        <v>0.35992257731932475</v>
      </c>
      <c r="H145" s="92">
        <f>BY_Demands_Drivers!$F$91*$K25</f>
        <v>0.35992257731932475</v>
      </c>
    </row>
    <row r="146" spans="3:8">
      <c r="C146" s="112" t="str">
        <f t="shared" si="6"/>
        <v>Demand</v>
      </c>
      <c r="D146" s="88">
        <f>$J$26</f>
        <v>2033</v>
      </c>
      <c r="E146" s="88" t="s">
        <v>3</v>
      </c>
      <c r="F146" s="88" t="str">
        <f t="shared" si="5"/>
        <v>IIDLA</v>
      </c>
      <c r="G146" s="92">
        <f>BY_Demands_Drivers!$F$91*$K26</f>
        <v>0.36604291534863065</v>
      </c>
      <c r="H146" s="92">
        <f>BY_Demands_Drivers!$F$91*$K26</f>
        <v>0.36604291534863065</v>
      </c>
    </row>
    <row r="147" spans="3:8">
      <c r="C147" s="112" t="str">
        <f t="shared" si="6"/>
        <v>Demand</v>
      </c>
      <c r="D147" s="88">
        <f>$J$27</f>
        <v>2034</v>
      </c>
      <c r="E147" s="88" t="s">
        <v>3</v>
      </c>
      <c r="F147" s="88" t="str">
        <f t="shared" si="5"/>
        <v>IIDLA</v>
      </c>
      <c r="G147" s="92">
        <f>BY_Demands_Drivers!$F$91*$K27</f>
        <v>0.37216325337793654</v>
      </c>
      <c r="H147" s="92">
        <f>BY_Demands_Drivers!$F$91*$K27</f>
        <v>0.37216325337793654</v>
      </c>
    </row>
    <row r="148" spans="3:8">
      <c r="C148" s="112" t="str">
        <f t="shared" si="6"/>
        <v>Demand</v>
      </c>
      <c r="D148" s="88">
        <f>$J$28</f>
        <v>2035</v>
      </c>
      <c r="E148" s="88" t="s">
        <v>3</v>
      </c>
      <c r="F148" s="88" t="str">
        <f t="shared" si="5"/>
        <v>IIDLA</v>
      </c>
      <c r="G148" s="92">
        <f>BY_Demands_Drivers!$F$91*$K28</f>
        <v>0.37828359140724249</v>
      </c>
      <c r="H148" s="92">
        <f>BY_Demands_Drivers!$F$91*$K28</f>
        <v>0.37828359140724249</v>
      </c>
    </row>
    <row r="149" spans="3:8">
      <c r="C149" s="112" t="str">
        <f t="shared" si="6"/>
        <v>Demand</v>
      </c>
      <c r="D149" s="88">
        <f>$J$29</f>
        <v>2036</v>
      </c>
      <c r="E149" s="88" t="s">
        <v>3</v>
      </c>
      <c r="F149" s="88" t="str">
        <f t="shared" si="5"/>
        <v>IIDLA</v>
      </c>
      <c r="G149" s="92">
        <f>BY_Demands_Drivers!$F$91*$K29</f>
        <v>0.3833517001573406</v>
      </c>
      <c r="H149" s="92">
        <f>BY_Demands_Drivers!$F$91*$K29</f>
        <v>0.3833517001573406</v>
      </c>
    </row>
    <row r="150" spans="3:8">
      <c r="C150" s="112" t="str">
        <f t="shared" si="6"/>
        <v>Demand</v>
      </c>
      <c r="D150" s="88">
        <f>$J$30</f>
        <v>2037</v>
      </c>
      <c r="E150" s="88" t="s">
        <v>3</v>
      </c>
      <c r="F150" s="88" t="str">
        <f t="shared" si="5"/>
        <v>IIDLA</v>
      </c>
      <c r="G150" s="92">
        <f>BY_Demands_Drivers!$F$91*$K30</f>
        <v>0.38841980890743871</v>
      </c>
      <c r="H150" s="92">
        <f>BY_Demands_Drivers!$F$91*$K30</f>
        <v>0.38841980890743871</v>
      </c>
    </row>
    <row r="151" spans="3:8">
      <c r="C151" s="112" t="str">
        <f t="shared" si="6"/>
        <v>Demand</v>
      </c>
      <c r="D151" s="88">
        <f>$J$31</f>
        <v>2038</v>
      </c>
      <c r="E151" s="88" t="s">
        <v>3</v>
      </c>
      <c r="F151" s="88" t="str">
        <f t="shared" si="5"/>
        <v>IIDLA</v>
      </c>
      <c r="G151" s="92">
        <f>BY_Demands_Drivers!$F$91*$K31</f>
        <v>0.39348791765753682</v>
      </c>
      <c r="H151" s="92">
        <f>BY_Demands_Drivers!$F$91*$K31</f>
        <v>0.39348791765753682</v>
      </c>
    </row>
    <row r="152" spans="3:8">
      <c r="C152" s="112" t="str">
        <f t="shared" si="6"/>
        <v>Demand</v>
      </c>
      <c r="D152" s="88">
        <f>$J$32</f>
        <v>2039</v>
      </c>
      <c r="E152" s="88" t="s">
        <v>3</v>
      </c>
      <c r="F152" s="88" t="str">
        <f t="shared" si="5"/>
        <v>IIDLA</v>
      </c>
      <c r="G152" s="92">
        <f>BY_Demands_Drivers!$F$91*$K32</f>
        <v>0.39855602640763499</v>
      </c>
      <c r="H152" s="92">
        <f>BY_Demands_Drivers!$F$91*$K32</f>
        <v>0.39855602640763499</v>
      </c>
    </row>
    <row r="153" spans="3:8">
      <c r="C153" s="112" t="str">
        <f t="shared" si="6"/>
        <v>Demand</v>
      </c>
      <c r="D153" s="88">
        <f>$J$33</f>
        <v>2040</v>
      </c>
      <c r="E153" s="88" t="s">
        <v>3</v>
      </c>
      <c r="F153" s="88" t="str">
        <f t="shared" si="5"/>
        <v>IIDLA</v>
      </c>
      <c r="G153" s="92">
        <f>BY_Demands_Drivers!$F$91*$K33</f>
        <v>0.40362413515773304</v>
      </c>
      <c r="H153" s="92">
        <f>BY_Demands_Drivers!$F$91*$K33</f>
        <v>0.40362413515773304</v>
      </c>
    </row>
    <row r="154" spans="3:8">
      <c r="C154" s="112" t="str">
        <f t="shared" si="6"/>
        <v>Demand</v>
      </c>
      <c r="D154" s="88">
        <f>$J$34</f>
        <v>2041</v>
      </c>
      <c r="E154" s="88" t="s">
        <v>3</v>
      </c>
      <c r="F154" s="88" t="str">
        <f t="shared" si="5"/>
        <v>IIDLA</v>
      </c>
      <c r="G154" s="92">
        <f>BY_Demands_Drivers!$F$91*$K34</f>
        <v>0.40852400775367753</v>
      </c>
      <c r="H154" s="92">
        <f>BY_Demands_Drivers!$F$91*$K34</f>
        <v>0.40852400775367753</v>
      </c>
    </row>
    <row r="155" spans="3:8">
      <c r="C155" s="112" t="str">
        <f t="shared" si="6"/>
        <v>Demand</v>
      </c>
      <c r="D155" s="88">
        <f>$J$35</f>
        <v>2042</v>
      </c>
      <c r="E155" s="88" t="s">
        <v>3</v>
      </c>
      <c r="F155" s="88" t="str">
        <f t="shared" si="5"/>
        <v>IIDLA</v>
      </c>
      <c r="G155" s="92">
        <f>BY_Demands_Drivers!$F$91*$K35</f>
        <v>0.41342388034962196</v>
      </c>
      <c r="H155" s="92">
        <f>BY_Demands_Drivers!$F$91*$K35</f>
        <v>0.41342388034962196</v>
      </c>
    </row>
    <row r="156" spans="3:8">
      <c r="C156" s="112" t="str">
        <f t="shared" si="6"/>
        <v>Demand</v>
      </c>
      <c r="D156" s="88">
        <f>$J$36</f>
        <v>2043</v>
      </c>
      <c r="E156" s="88" t="s">
        <v>3</v>
      </c>
      <c r="F156" s="88" t="str">
        <f t="shared" si="5"/>
        <v>IIDLA</v>
      </c>
      <c r="G156" s="92">
        <f>BY_Demands_Drivers!$F$91*$K36</f>
        <v>0.4183237529455664</v>
      </c>
      <c r="H156" s="92">
        <f>BY_Demands_Drivers!$F$91*$K36</f>
        <v>0.4183237529455664</v>
      </c>
    </row>
    <row r="157" spans="3:8">
      <c r="C157" s="112" t="str">
        <f t="shared" si="6"/>
        <v>Demand</v>
      </c>
      <c r="D157" s="88">
        <f>$J$37</f>
        <v>2044</v>
      </c>
      <c r="E157" s="88" t="s">
        <v>3</v>
      </c>
      <c r="F157" s="88" t="str">
        <f t="shared" si="5"/>
        <v>IIDLA</v>
      </c>
      <c r="G157" s="92">
        <f>BY_Demands_Drivers!$F$91*$K37</f>
        <v>0.42322362554151083</v>
      </c>
      <c r="H157" s="92">
        <f>BY_Demands_Drivers!$F$91*$K37</f>
        <v>0.42322362554151083</v>
      </c>
    </row>
    <row r="158" spans="3:8">
      <c r="C158" s="112" t="str">
        <f t="shared" si="6"/>
        <v>Demand</v>
      </c>
      <c r="D158" s="88">
        <f>$J$38</f>
        <v>2045</v>
      </c>
      <c r="E158" s="88" t="s">
        <v>3</v>
      </c>
      <c r="F158" s="88" t="str">
        <f t="shared" si="5"/>
        <v>IIDLA</v>
      </c>
      <c r="G158" s="92">
        <f>BY_Demands_Drivers!$F$91*$K38</f>
        <v>0.42812349813745515</v>
      </c>
      <c r="H158" s="92">
        <f>BY_Demands_Drivers!$F$91*$K38</f>
        <v>0.42812349813745515</v>
      </c>
    </row>
    <row r="159" spans="3:8">
      <c r="C159" s="112" t="str">
        <f t="shared" si="6"/>
        <v>Demand</v>
      </c>
      <c r="D159" s="88">
        <f>$J$39</f>
        <v>2046</v>
      </c>
      <c r="E159" s="88" t="s">
        <v>3</v>
      </c>
      <c r="F159" s="88" t="str">
        <f t="shared" si="5"/>
        <v>IIDLA</v>
      </c>
      <c r="G159" s="92">
        <f>BY_Demands_Drivers!$F$91*$K39</f>
        <v>0.43285902897464373</v>
      </c>
      <c r="H159" s="92">
        <f>BY_Demands_Drivers!$F$91*$K39</f>
        <v>0.43285902897464373</v>
      </c>
    </row>
    <row r="160" spans="3:8">
      <c r="C160" s="112" t="str">
        <f t="shared" si="6"/>
        <v>Demand</v>
      </c>
      <c r="D160" s="88">
        <f>$J$40</f>
        <v>2047</v>
      </c>
      <c r="E160" s="88" t="s">
        <v>3</v>
      </c>
      <c r="F160" s="88" t="str">
        <f t="shared" si="5"/>
        <v>IIDLA</v>
      </c>
      <c r="G160" s="92">
        <f>BY_Demands_Drivers!$F$91*$K40</f>
        <v>0.43759455981183226</v>
      </c>
      <c r="H160" s="92">
        <f>BY_Demands_Drivers!$F$91*$K40</f>
        <v>0.43759455981183226</v>
      </c>
    </row>
    <row r="161" spans="3:8">
      <c r="C161" s="112" t="str">
        <f t="shared" si="6"/>
        <v>Demand</v>
      </c>
      <c r="D161" s="88">
        <f>$J$41</f>
        <v>2048</v>
      </c>
      <c r="E161" s="88" t="s">
        <v>3</v>
      </c>
      <c r="F161" s="88" t="str">
        <f t="shared" si="5"/>
        <v>IIDLA</v>
      </c>
      <c r="G161" s="92">
        <f>BY_Demands_Drivers!$F$91*$K41</f>
        <v>0.44233009064902079</v>
      </c>
      <c r="H161" s="92">
        <f>BY_Demands_Drivers!$F$91*$K41</f>
        <v>0.44233009064902079</v>
      </c>
    </row>
    <row r="162" spans="3:8">
      <c r="C162" s="112" t="str">
        <f t="shared" si="6"/>
        <v>Demand</v>
      </c>
      <c r="D162" s="88">
        <f>$J$42</f>
        <v>2049</v>
      </c>
      <c r="E162" s="88" t="s">
        <v>3</v>
      </c>
      <c r="F162" s="88" t="str">
        <f t="shared" si="5"/>
        <v>IIDLA</v>
      </c>
      <c r="G162" s="92">
        <f>BY_Demands_Drivers!$F$91*$K42</f>
        <v>0.44706562148620932</v>
      </c>
      <c r="H162" s="92">
        <f>BY_Demands_Drivers!$F$91*$K42</f>
        <v>0.44706562148620932</v>
      </c>
    </row>
    <row r="163" spans="3:8">
      <c r="C163" s="112" t="str">
        <f t="shared" si="6"/>
        <v>Demand</v>
      </c>
      <c r="D163" s="16">
        <f>$J$43</f>
        <v>2050</v>
      </c>
      <c r="E163" s="16" t="s">
        <v>3</v>
      </c>
      <c r="F163" s="16" t="str">
        <f t="shared" si="5"/>
        <v>IIDLA</v>
      </c>
      <c r="G163" s="92">
        <f>BY_Demands_Drivers!$F$91*$K43</f>
        <v>0.45180115232339796</v>
      </c>
      <c r="H163" s="92">
        <f>BY_Demands_Drivers!$F$91*$K43</f>
        <v>0.45180115232339796</v>
      </c>
    </row>
    <row r="164" spans="3:8">
      <c r="C164" s="112" t="str">
        <f t="shared" si="6"/>
        <v>\I:</v>
      </c>
      <c r="D164" s="88">
        <f>$J$4</f>
        <v>2011</v>
      </c>
      <c r="E164" s="88" t="s">
        <v>3</v>
      </c>
      <c r="F164" s="88" t="str">
        <f>BY_Demands_Drivers!$H$92</f>
        <v>IIDEM</v>
      </c>
      <c r="G164" s="92">
        <f>BY_Demands_Drivers!$F$92*$K4</f>
        <v>0</v>
      </c>
      <c r="H164" s="92">
        <f>BY_Demands_Drivers!$F$92*$K4</f>
        <v>0</v>
      </c>
    </row>
    <row r="165" spans="3:8">
      <c r="C165" s="112" t="str">
        <f t="shared" si="6"/>
        <v>\I:</v>
      </c>
      <c r="D165" s="88">
        <f>$J$5</f>
        <v>2012</v>
      </c>
      <c r="E165" s="88" t="s">
        <v>3</v>
      </c>
      <c r="F165" s="88" t="str">
        <f>$F$164</f>
        <v>IIDEM</v>
      </c>
      <c r="G165" s="92">
        <f>BY_Demands_Drivers!$F$92*$K5</f>
        <v>0</v>
      </c>
      <c r="H165" s="92">
        <f>BY_Demands_Drivers!$F$92*$K5</f>
        <v>0</v>
      </c>
    </row>
    <row r="166" spans="3:8">
      <c r="C166" s="112" t="str">
        <f t="shared" si="6"/>
        <v>\I:</v>
      </c>
      <c r="D166" s="88">
        <f>$J$6</f>
        <v>2013</v>
      </c>
      <c r="E166" s="88" t="s">
        <v>3</v>
      </c>
      <c r="F166" s="88" t="str">
        <f t="shared" ref="F166:F203" si="7">$F$164</f>
        <v>IIDEM</v>
      </c>
      <c r="G166" s="92">
        <f>BY_Demands_Drivers!$F$92*$K6</f>
        <v>0</v>
      </c>
      <c r="H166" s="92">
        <f>BY_Demands_Drivers!$F$92*$K6</f>
        <v>0</v>
      </c>
    </row>
    <row r="167" spans="3:8">
      <c r="C167" s="112" t="str">
        <f t="shared" si="6"/>
        <v>\I:</v>
      </c>
      <c r="D167" s="88">
        <f>$J$7</f>
        <v>2014</v>
      </c>
      <c r="E167" s="88" t="s">
        <v>3</v>
      </c>
      <c r="F167" s="88" t="str">
        <f t="shared" si="7"/>
        <v>IIDEM</v>
      </c>
      <c r="G167" s="92">
        <f>BY_Demands_Drivers!$F$92*$K7</f>
        <v>0</v>
      </c>
      <c r="H167" s="92">
        <f>BY_Demands_Drivers!$F$92*$K7</f>
        <v>0</v>
      </c>
    </row>
    <row r="168" spans="3:8">
      <c r="C168" s="112" t="str">
        <f t="shared" si="6"/>
        <v>Demand</v>
      </c>
      <c r="D168" s="88">
        <f>$J$8</f>
        <v>2015</v>
      </c>
      <c r="E168" s="88" t="s">
        <v>3</v>
      </c>
      <c r="F168" s="88" t="str">
        <f t="shared" si="7"/>
        <v>IIDEM</v>
      </c>
      <c r="G168" s="92">
        <f>BY_Demands_Drivers!$F$92*$K8</f>
        <v>1.0782180418275078</v>
      </c>
      <c r="H168" s="92">
        <f>BY_Demands_Drivers!$F$92*$K8</f>
        <v>1.0782180418275078</v>
      </c>
    </row>
    <row r="169" spans="3:8">
      <c r="C169" s="112" t="str">
        <f t="shared" si="6"/>
        <v>Demand</v>
      </c>
      <c r="D169" s="88">
        <f>$J$9</f>
        <v>2016</v>
      </c>
      <c r="E169" s="88" t="s">
        <v>3</v>
      </c>
      <c r="F169" s="88" t="str">
        <f t="shared" si="7"/>
        <v>IIDEM</v>
      </c>
      <c r="G169" s="92">
        <f>BY_Demands_Drivers!$F$92*$K9</f>
        <v>1.1152632135582294</v>
      </c>
      <c r="H169" s="92">
        <f>BY_Demands_Drivers!$F$92*$K9</f>
        <v>1.1152632135582294</v>
      </c>
    </row>
    <row r="170" spans="3:8">
      <c r="C170" s="112" t="str">
        <f t="shared" si="6"/>
        <v>Demand</v>
      </c>
      <c r="D170" s="88">
        <f>$J$10</f>
        <v>2017</v>
      </c>
      <c r="E170" s="88" t="s">
        <v>3</v>
      </c>
      <c r="F170" s="88" t="str">
        <f t="shared" si="7"/>
        <v>IIDEM</v>
      </c>
      <c r="G170" s="92">
        <f>BY_Demands_Drivers!$F$92*$K10</f>
        <v>1.1523083852889511</v>
      </c>
      <c r="H170" s="92">
        <f>BY_Demands_Drivers!$F$92*$K10</f>
        <v>1.1523083852889511</v>
      </c>
    </row>
    <row r="171" spans="3:8">
      <c r="C171" s="112" t="str">
        <f t="shared" si="6"/>
        <v>Demand</v>
      </c>
      <c r="D171" s="88">
        <f>$J$11</f>
        <v>2018</v>
      </c>
      <c r="E171" s="88" t="s">
        <v>3</v>
      </c>
      <c r="F171" s="88" t="str">
        <f t="shared" si="7"/>
        <v>IIDEM</v>
      </c>
      <c r="G171" s="92">
        <f>BY_Demands_Drivers!$F$92*$K11</f>
        <v>1.1893535570196729</v>
      </c>
      <c r="H171" s="92">
        <f>BY_Demands_Drivers!$F$92*$K11</f>
        <v>1.1893535570196729</v>
      </c>
    </row>
    <row r="172" spans="3:8">
      <c r="C172" s="112" t="str">
        <f t="shared" si="6"/>
        <v>Demand</v>
      </c>
      <c r="D172" s="88">
        <f>$J$12</f>
        <v>2019</v>
      </c>
      <c r="E172" s="88" t="s">
        <v>3</v>
      </c>
      <c r="F172" s="88" t="str">
        <f t="shared" si="7"/>
        <v>IIDEM</v>
      </c>
      <c r="G172" s="92">
        <f>BY_Demands_Drivers!$F$92*$K12</f>
        <v>1.2263987287503944</v>
      </c>
      <c r="H172" s="92">
        <f>BY_Demands_Drivers!$F$92*$K12</f>
        <v>1.2263987287503944</v>
      </c>
    </row>
    <row r="173" spans="3:8">
      <c r="C173" s="112" t="str">
        <f t="shared" si="6"/>
        <v>Demand</v>
      </c>
      <c r="D173" s="88">
        <f>$J$13</f>
        <v>2020</v>
      </c>
      <c r="E173" s="88" t="s">
        <v>3</v>
      </c>
      <c r="F173" s="88" t="str">
        <f t="shared" si="7"/>
        <v>IIDEM</v>
      </c>
      <c r="G173" s="92">
        <f>BY_Demands_Drivers!$F$92*$K13</f>
        <v>1.2634439004811162</v>
      </c>
      <c r="H173" s="92">
        <f>BY_Demands_Drivers!$F$92*$K13</f>
        <v>1.2634439004811162</v>
      </c>
    </row>
    <row r="174" spans="3:8">
      <c r="C174" s="112" t="str">
        <f t="shared" si="6"/>
        <v>Demand</v>
      </c>
      <c r="D174" s="88">
        <f>$J$14</f>
        <v>2021</v>
      </c>
      <c r="E174" s="88" t="s">
        <v>3</v>
      </c>
      <c r="F174" s="88" t="str">
        <f t="shared" si="7"/>
        <v>IIDEM</v>
      </c>
      <c r="G174" s="92">
        <f>BY_Demands_Drivers!$F$92*$K14</f>
        <v>1.2881165563696668</v>
      </c>
      <c r="H174" s="92">
        <f>BY_Demands_Drivers!$F$92*$K14</f>
        <v>1.2881165563696668</v>
      </c>
    </row>
    <row r="175" spans="3:8">
      <c r="C175" s="112" t="str">
        <f t="shared" si="6"/>
        <v>Demand</v>
      </c>
      <c r="D175" s="88">
        <f>$J$15</f>
        <v>2022</v>
      </c>
      <c r="E175" s="88" t="s">
        <v>3</v>
      </c>
      <c r="F175" s="88" t="str">
        <f t="shared" si="7"/>
        <v>IIDEM</v>
      </c>
      <c r="G175" s="92">
        <f>BY_Demands_Drivers!$F$92*$K15</f>
        <v>1.3127892122582172</v>
      </c>
      <c r="H175" s="92">
        <f>BY_Demands_Drivers!$F$92*$K15</f>
        <v>1.3127892122582172</v>
      </c>
    </row>
    <row r="176" spans="3:8">
      <c r="C176" s="112" t="str">
        <f t="shared" si="6"/>
        <v>Demand</v>
      </c>
      <c r="D176" s="88">
        <f>$J$16</f>
        <v>2023</v>
      </c>
      <c r="E176" s="88" t="s">
        <v>3</v>
      </c>
      <c r="F176" s="88" t="str">
        <f t="shared" si="7"/>
        <v>IIDEM</v>
      </c>
      <c r="G176" s="92">
        <f>BY_Demands_Drivers!$F$92*$K16</f>
        <v>1.3374618681467678</v>
      </c>
      <c r="H176" s="92">
        <f>BY_Demands_Drivers!$F$92*$K16</f>
        <v>1.3374618681467678</v>
      </c>
    </row>
    <row r="177" spans="3:8">
      <c r="C177" s="112" t="str">
        <f t="shared" si="6"/>
        <v>Demand</v>
      </c>
      <c r="D177" s="88">
        <f>$J$17</f>
        <v>2024</v>
      </c>
      <c r="E177" s="88" t="s">
        <v>3</v>
      </c>
      <c r="F177" s="88" t="str">
        <f t="shared" si="7"/>
        <v>IIDEM</v>
      </c>
      <c r="G177" s="92">
        <f>BY_Demands_Drivers!$F$92*$K17</f>
        <v>1.3621345240353184</v>
      </c>
      <c r="H177" s="92">
        <f>BY_Demands_Drivers!$F$92*$K17</f>
        <v>1.3621345240353184</v>
      </c>
    </row>
    <row r="178" spans="3:8">
      <c r="C178" s="112" t="str">
        <f t="shared" si="6"/>
        <v>Demand</v>
      </c>
      <c r="D178" s="88">
        <f>$J$18</f>
        <v>2025</v>
      </c>
      <c r="E178" s="88" t="s">
        <v>3</v>
      </c>
      <c r="F178" s="88" t="str">
        <f t="shared" si="7"/>
        <v>IIDEM</v>
      </c>
      <c r="G178" s="92">
        <f>BY_Demands_Drivers!$F$92*$K18</f>
        <v>1.3868071799238686</v>
      </c>
      <c r="H178" s="92">
        <f>BY_Demands_Drivers!$F$92*$K18</f>
        <v>1.3868071799238686</v>
      </c>
    </row>
    <row r="179" spans="3:8">
      <c r="C179" s="112" t="str">
        <f t="shared" si="6"/>
        <v>Demand</v>
      </c>
      <c r="D179" s="88">
        <f>$J$19</f>
        <v>2026</v>
      </c>
      <c r="E179" s="88" t="s">
        <v>3</v>
      </c>
      <c r="F179" s="88" t="str">
        <f t="shared" si="7"/>
        <v>IIDEM</v>
      </c>
      <c r="G179" s="92">
        <f>BY_Demands_Drivers!$F$92*$K19</f>
        <v>1.4108165443151377</v>
      </c>
      <c r="H179" s="92">
        <f>BY_Demands_Drivers!$F$92*$K19</f>
        <v>1.4108165443151377</v>
      </c>
    </row>
    <row r="180" spans="3:8">
      <c r="C180" s="112" t="str">
        <f t="shared" si="6"/>
        <v>Demand</v>
      </c>
      <c r="D180" s="88">
        <f>$J$20</f>
        <v>2027</v>
      </c>
      <c r="E180" s="88" t="s">
        <v>3</v>
      </c>
      <c r="F180" s="88" t="str">
        <f t="shared" si="7"/>
        <v>IIDEM</v>
      </c>
      <c r="G180" s="92">
        <f>BY_Demands_Drivers!$F$92*$K20</f>
        <v>1.4348259087064066</v>
      </c>
      <c r="H180" s="92">
        <f>BY_Demands_Drivers!$F$92*$K20</f>
        <v>1.4348259087064066</v>
      </c>
    </row>
    <row r="181" spans="3:8">
      <c r="C181" s="112" t="str">
        <f t="shared" si="6"/>
        <v>Demand</v>
      </c>
      <c r="D181" s="88">
        <f>$J$21</f>
        <v>2028</v>
      </c>
      <c r="E181" s="88" t="s">
        <v>3</v>
      </c>
      <c r="F181" s="88" t="str">
        <f t="shared" si="7"/>
        <v>IIDEM</v>
      </c>
      <c r="G181" s="92">
        <f>BY_Demands_Drivers!$F$92*$K21</f>
        <v>1.4588352730976757</v>
      </c>
      <c r="H181" s="92">
        <f>BY_Demands_Drivers!$F$92*$K21</f>
        <v>1.4588352730976757</v>
      </c>
    </row>
    <row r="182" spans="3:8">
      <c r="C182" s="112" t="str">
        <f t="shared" si="6"/>
        <v>Demand</v>
      </c>
      <c r="D182" s="88">
        <f>$J$22</f>
        <v>2029</v>
      </c>
      <c r="E182" s="88" t="s">
        <v>3</v>
      </c>
      <c r="F182" s="88" t="str">
        <f t="shared" si="7"/>
        <v>IIDEM</v>
      </c>
      <c r="G182" s="92">
        <f>BY_Demands_Drivers!$F$92*$K22</f>
        <v>1.4828446374889446</v>
      </c>
      <c r="H182" s="92">
        <f>BY_Demands_Drivers!$F$92*$K22</f>
        <v>1.4828446374889446</v>
      </c>
    </row>
    <row r="183" spans="3:8">
      <c r="C183" s="112" t="str">
        <f t="shared" si="6"/>
        <v>Demand</v>
      </c>
      <c r="D183" s="88">
        <f>$J$23</f>
        <v>2030</v>
      </c>
      <c r="E183" s="88" t="s">
        <v>3</v>
      </c>
      <c r="F183" s="88" t="str">
        <f t="shared" si="7"/>
        <v>IIDEM</v>
      </c>
      <c r="G183" s="92">
        <f>BY_Demands_Drivers!$F$92*$K23</f>
        <v>1.5068540018802128</v>
      </c>
      <c r="H183" s="92">
        <f>BY_Demands_Drivers!$F$92*$K23</f>
        <v>1.5068540018802128</v>
      </c>
    </row>
    <row r="184" spans="3:8">
      <c r="C184" s="112" t="str">
        <f t="shared" si="6"/>
        <v>Demand</v>
      </c>
      <c r="D184" s="88">
        <f>$J$24</f>
        <v>2031</v>
      </c>
      <c r="E184" s="88" t="s">
        <v>3</v>
      </c>
      <c r="F184" s="88" t="str">
        <f t="shared" si="7"/>
        <v>IIDEM</v>
      </c>
      <c r="G184" s="92">
        <f>BY_Demands_Drivers!$F$92*$K24</f>
        <v>1.5333795581972893</v>
      </c>
      <c r="H184" s="92">
        <f>BY_Demands_Drivers!$F$92*$K24</f>
        <v>1.5333795581972893</v>
      </c>
    </row>
    <row r="185" spans="3:8">
      <c r="C185" s="112" t="str">
        <f t="shared" si="6"/>
        <v>Demand</v>
      </c>
      <c r="D185" s="88">
        <f>$J$25</f>
        <v>2032</v>
      </c>
      <c r="E185" s="88" t="s">
        <v>3</v>
      </c>
      <c r="F185" s="88" t="str">
        <f t="shared" si="7"/>
        <v>IIDEM</v>
      </c>
      <c r="G185" s="92">
        <f>BY_Demands_Drivers!$F$92*$K25</f>
        <v>1.5599051145143656</v>
      </c>
      <c r="H185" s="92">
        <f>BY_Demands_Drivers!$F$92*$K25</f>
        <v>1.5599051145143656</v>
      </c>
    </row>
    <row r="186" spans="3:8">
      <c r="C186" s="112" t="str">
        <f t="shared" si="6"/>
        <v>Demand</v>
      </c>
      <c r="D186" s="88">
        <f>$J$26</f>
        <v>2033</v>
      </c>
      <c r="E186" s="88" t="s">
        <v>3</v>
      </c>
      <c r="F186" s="88" t="str">
        <f t="shared" si="7"/>
        <v>IIDEM</v>
      </c>
      <c r="G186" s="92">
        <f>BY_Demands_Drivers!$F$92*$K26</f>
        <v>1.5864306708314422</v>
      </c>
      <c r="H186" s="92">
        <f>BY_Demands_Drivers!$F$92*$K26</f>
        <v>1.5864306708314422</v>
      </c>
    </row>
    <row r="187" spans="3:8">
      <c r="C187" s="112" t="str">
        <f t="shared" si="6"/>
        <v>Demand</v>
      </c>
      <c r="D187" s="88">
        <f>$J$27</f>
        <v>2034</v>
      </c>
      <c r="E187" s="88" t="s">
        <v>3</v>
      </c>
      <c r="F187" s="88" t="str">
        <f t="shared" si="7"/>
        <v>IIDEM</v>
      </c>
      <c r="G187" s="92">
        <f>BY_Demands_Drivers!$F$92*$K27</f>
        <v>1.6129562271485185</v>
      </c>
      <c r="H187" s="92">
        <f>BY_Demands_Drivers!$F$92*$K27</f>
        <v>1.6129562271485185</v>
      </c>
    </row>
    <row r="188" spans="3:8">
      <c r="C188" s="112" t="str">
        <f t="shared" si="6"/>
        <v>Demand</v>
      </c>
      <c r="D188" s="88">
        <f>$J$28</f>
        <v>2035</v>
      </c>
      <c r="E188" s="88" t="s">
        <v>3</v>
      </c>
      <c r="F188" s="88" t="str">
        <f t="shared" si="7"/>
        <v>IIDEM</v>
      </c>
      <c r="G188" s="92">
        <f>BY_Demands_Drivers!$F$92*$K28</f>
        <v>1.6394817834655953</v>
      </c>
      <c r="H188" s="92">
        <f>BY_Demands_Drivers!$F$92*$K28</f>
        <v>1.6394817834655953</v>
      </c>
    </row>
    <row r="189" spans="3:8">
      <c r="C189" s="112" t="str">
        <f t="shared" si="6"/>
        <v>Demand</v>
      </c>
      <c r="D189" s="88">
        <f>$J$29</f>
        <v>2036</v>
      </c>
      <c r="E189" s="88" t="s">
        <v>3</v>
      </c>
      <c r="F189" s="88" t="str">
        <f t="shared" si="7"/>
        <v>IIDEM</v>
      </c>
      <c r="G189" s="92">
        <f>BY_Demands_Drivers!$F$92*$K29</f>
        <v>1.6614469761441835</v>
      </c>
      <c r="H189" s="92">
        <f>BY_Demands_Drivers!$F$92*$K29</f>
        <v>1.6614469761441835</v>
      </c>
    </row>
    <row r="190" spans="3:8">
      <c r="C190" s="112" t="str">
        <f t="shared" si="6"/>
        <v>Demand</v>
      </c>
      <c r="D190" s="88">
        <f>$J$30</f>
        <v>2037</v>
      </c>
      <c r="E190" s="88" t="s">
        <v>3</v>
      </c>
      <c r="F190" s="88" t="str">
        <f t="shared" si="7"/>
        <v>IIDEM</v>
      </c>
      <c r="G190" s="92">
        <f>BY_Demands_Drivers!$F$92*$K30</f>
        <v>1.6834121688227719</v>
      </c>
      <c r="H190" s="92">
        <f>BY_Demands_Drivers!$F$92*$K30</f>
        <v>1.6834121688227719</v>
      </c>
    </row>
    <row r="191" spans="3:8">
      <c r="C191" s="112" t="str">
        <f t="shared" si="6"/>
        <v>Demand</v>
      </c>
      <c r="D191" s="88">
        <f>$J$31</f>
        <v>2038</v>
      </c>
      <c r="E191" s="88" t="s">
        <v>3</v>
      </c>
      <c r="F191" s="88" t="str">
        <f t="shared" si="7"/>
        <v>IIDEM</v>
      </c>
      <c r="G191" s="92">
        <f>BY_Demands_Drivers!$F$92*$K31</f>
        <v>1.7053773615013601</v>
      </c>
      <c r="H191" s="92">
        <f>BY_Demands_Drivers!$F$92*$K31</f>
        <v>1.7053773615013601</v>
      </c>
    </row>
    <row r="192" spans="3:8">
      <c r="C192" s="112" t="str">
        <f t="shared" si="6"/>
        <v>Demand</v>
      </c>
      <c r="D192" s="88">
        <f>$J$32</f>
        <v>2039</v>
      </c>
      <c r="E192" s="88" t="s">
        <v>3</v>
      </c>
      <c r="F192" s="88" t="str">
        <f t="shared" si="7"/>
        <v>IIDEM</v>
      </c>
      <c r="G192" s="92">
        <f>BY_Demands_Drivers!$F$92*$K32</f>
        <v>1.7273425541799485</v>
      </c>
      <c r="H192" s="92">
        <f>BY_Demands_Drivers!$F$92*$K32</f>
        <v>1.7273425541799485</v>
      </c>
    </row>
    <row r="193" spans="3:8">
      <c r="C193" s="112" t="str">
        <f t="shared" si="6"/>
        <v>Demand</v>
      </c>
      <c r="D193" s="88">
        <f>$J$33</f>
        <v>2040</v>
      </c>
      <c r="E193" s="88" t="s">
        <v>3</v>
      </c>
      <c r="F193" s="88" t="str">
        <f t="shared" si="7"/>
        <v>IIDEM</v>
      </c>
      <c r="G193" s="92">
        <f>BY_Demands_Drivers!$F$92*$K33</f>
        <v>1.7493077468585367</v>
      </c>
      <c r="H193" s="92">
        <f>BY_Demands_Drivers!$F$92*$K33</f>
        <v>1.7493077468585367</v>
      </c>
    </row>
    <row r="194" spans="3:8">
      <c r="C194" s="112" t="str">
        <f t="shared" si="6"/>
        <v>Demand</v>
      </c>
      <c r="D194" s="88">
        <f>$J$34</f>
        <v>2041</v>
      </c>
      <c r="E194" s="88" t="s">
        <v>3</v>
      </c>
      <c r="F194" s="88" t="str">
        <f t="shared" si="7"/>
        <v>IIDEM</v>
      </c>
      <c r="G194" s="92">
        <f>BY_Demands_Drivers!$F$92*$K34</f>
        <v>1.7705438037344614</v>
      </c>
      <c r="H194" s="92">
        <f>BY_Demands_Drivers!$F$92*$K34</f>
        <v>1.7705438037344614</v>
      </c>
    </row>
    <row r="195" spans="3:8">
      <c r="C195" s="112" t="str">
        <f t="shared" si="6"/>
        <v>Demand</v>
      </c>
      <c r="D195" s="88">
        <f>$J$35</f>
        <v>2042</v>
      </c>
      <c r="E195" s="88" t="s">
        <v>3</v>
      </c>
      <c r="F195" s="88" t="str">
        <f t="shared" si="7"/>
        <v>IIDEM</v>
      </c>
      <c r="G195" s="92">
        <f>BY_Demands_Drivers!$F$92*$K35</f>
        <v>1.7917798606103859</v>
      </c>
      <c r="H195" s="92">
        <f>BY_Demands_Drivers!$F$92*$K35</f>
        <v>1.7917798606103859</v>
      </c>
    </row>
    <row r="196" spans="3:8">
      <c r="C196" s="112" t="str">
        <f t="shared" ref="C196:C259" si="8">IF(SUM(G196:H196)&gt;0,"Demand","\I:")</f>
        <v>Demand</v>
      </c>
      <c r="D196" s="88">
        <f>$J$36</f>
        <v>2043</v>
      </c>
      <c r="E196" s="88" t="s">
        <v>3</v>
      </c>
      <c r="F196" s="88" t="str">
        <f t="shared" si="7"/>
        <v>IIDEM</v>
      </c>
      <c r="G196" s="92">
        <f>BY_Demands_Drivers!$F$92*$K36</f>
        <v>1.8130159174863103</v>
      </c>
      <c r="H196" s="92">
        <f>BY_Demands_Drivers!$F$92*$K36</f>
        <v>1.8130159174863103</v>
      </c>
    </row>
    <row r="197" spans="3:8">
      <c r="C197" s="112" t="str">
        <f t="shared" si="8"/>
        <v>Demand</v>
      </c>
      <c r="D197" s="88">
        <f>$J$37</f>
        <v>2044</v>
      </c>
      <c r="E197" s="88" t="s">
        <v>3</v>
      </c>
      <c r="F197" s="88" t="str">
        <f t="shared" si="7"/>
        <v>IIDEM</v>
      </c>
      <c r="G197" s="92">
        <f>BY_Demands_Drivers!$F$92*$K37</f>
        <v>1.8342519743622345</v>
      </c>
      <c r="H197" s="92">
        <f>BY_Demands_Drivers!$F$92*$K37</f>
        <v>1.8342519743622345</v>
      </c>
    </row>
    <row r="198" spans="3:8">
      <c r="C198" s="112" t="str">
        <f t="shared" si="8"/>
        <v>Demand</v>
      </c>
      <c r="D198" s="88">
        <f>$J$38</f>
        <v>2045</v>
      </c>
      <c r="E198" s="88" t="s">
        <v>3</v>
      </c>
      <c r="F198" s="88" t="str">
        <f t="shared" si="7"/>
        <v>IIDEM</v>
      </c>
      <c r="G198" s="92">
        <f>BY_Demands_Drivers!$F$92*$K38</f>
        <v>1.8554880312381588</v>
      </c>
      <c r="H198" s="92">
        <f>BY_Demands_Drivers!$F$92*$K38</f>
        <v>1.8554880312381588</v>
      </c>
    </row>
    <row r="199" spans="3:8">
      <c r="C199" s="112" t="str">
        <f t="shared" si="8"/>
        <v>Demand</v>
      </c>
      <c r="D199" s="88">
        <f>$J$39</f>
        <v>2046</v>
      </c>
      <c r="E199" s="88" t="s">
        <v>3</v>
      </c>
      <c r="F199" s="88" t="str">
        <f t="shared" si="7"/>
        <v>IIDEM</v>
      </c>
      <c r="G199" s="92">
        <f>BY_Demands_Drivers!$F$92*$K39</f>
        <v>1.8760118306282625</v>
      </c>
      <c r="H199" s="92">
        <f>BY_Demands_Drivers!$F$92*$K39</f>
        <v>1.8760118306282625</v>
      </c>
    </row>
    <row r="200" spans="3:8">
      <c r="C200" s="112" t="str">
        <f t="shared" si="8"/>
        <v>Demand</v>
      </c>
      <c r="D200" s="88">
        <f>$J$40</f>
        <v>2047</v>
      </c>
      <c r="E200" s="88" t="s">
        <v>3</v>
      </c>
      <c r="F200" s="88" t="str">
        <f t="shared" si="7"/>
        <v>IIDEM</v>
      </c>
      <c r="G200" s="92">
        <f>BY_Demands_Drivers!$F$92*$K40</f>
        <v>1.8965356300183662</v>
      </c>
      <c r="H200" s="92">
        <f>BY_Demands_Drivers!$F$92*$K40</f>
        <v>1.8965356300183662</v>
      </c>
    </row>
    <row r="201" spans="3:8">
      <c r="C201" s="112" t="str">
        <f t="shared" si="8"/>
        <v>Demand</v>
      </c>
      <c r="D201" s="88">
        <f>$J$41</f>
        <v>2048</v>
      </c>
      <c r="E201" s="88" t="s">
        <v>3</v>
      </c>
      <c r="F201" s="88" t="str">
        <f t="shared" si="7"/>
        <v>IIDEM</v>
      </c>
      <c r="G201" s="92">
        <f>BY_Demands_Drivers!$F$92*$K41</f>
        <v>1.9170594294084697</v>
      </c>
      <c r="H201" s="92">
        <f>BY_Demands_Drivers!$F$92*$K41</f>
        <v>1.9170594294084697</v>
      </c>
    </row>
    <row r="202" spans="3:8">
      <c r="C202" s="112" t="str">
        <f t="shared" si="8"/>
        <v>Demand</v>
      </c>
      <c r="D202" s="88">
        <f>$J$42</f>
        <v>2049</v>
      </c>
      <c r="E202" s="88" t="s">
        <v>3</v>
      </c>
      <c r="F202" s="88" t="str">
        <f t="shared" si="7"/>
        <v>IIDEM</v>
      </c>
      <c r="G202" s="92">
        <f>BY_Demands_Drivers!$F$92*$K42</f>
        <v>1.9375832287985735</v>
      </c>
      <c r="H202" s="92">
        <f>BY_Demands_Drivers!$F$92*$K42</f>
        <v>1.9375832287985735</v>
      </c>
    </row>
    <row r="203" spans="3:8">
      <c r="C203" s="112" t="str">
        <f t="shared" si="8"/>
        <v>Demand</v>
      </c>
      <c r="D203" s="16">
        <f>$J$43</f>
        <v>2050</v>
      </c>
      <c r="E203" s="16" t="s">
        <v>3</v>
      </c>
      <c r="F203" s="16" t="str">
        <f t="shared" si="7"/>
        <v>IIDEM</v>
      </c>
      <c r="G203" s="92">
        <f>BY_Demands_Drivers!$F$92*$K43</f>
        <v>1.9581070281886777</v>
      </c>
      <c r="H203" s="92">
        <f>BY_Demands_Drivers!$F$92*$K43</f>
        <v>1.9581070281886777</v>
      </c>
    </row>
    <row r="204" spans="3:8">
      <c r="C204" s="112" t="str">
        <f t="shared" si="8"/>
        <v>\I:</v>
      </c>
      <c r="D204" s="88">
        <f>$J$4</f>
        <v>2011</v>
      </c>
      <c r="E204" s="88" t="s">
        <v>3</v>
      </c>
      <c r="F204" s="88" t="str">
        <f>BY_Demands_Drivers!$H$93</f>
        <v>IIDTF</v>
      </c>
      <c r="G204" s="92">
        <f>BY_Demands_Drivers!$F$93*$K4</f>
        <v>0</v>
      </c>
      <c r="H204" s="92">
        <f>BY_Demands_Drivers!$F$93*$K4</f>
        <v>0</v>
      </c>
    </row>
    <row r="205" spans="3:8">
      <c r="C205" s="112" t="str">
        <f t="shared" si="8"/>
        <v>\I:</v>
      </c>
      <c r="D205" s="88">
        <f>$J$5</f>
        <v>2012</v>
      </c>
      <c r="E205" s="88" t="s">
        <v>3</v>
      </c>
      <c r="F205" s="88" t="str">
        <f>$F$204</f>
        <v>IIDTF</v>
      </c>
      <c r="G205" s="92">
        <f>BY_Demands_Drivers!$F$93*$K5</f>
        <v>0</v>
      </c>
      <c r="H205" s="92">
        <f>BY_Demands_Drivers!$F$93*$K5</f>
        <v>0</v>
      </c>
    </row>
    <row r="206" spans="3:8">
      <c r="C206" s="112" t="str">
        <f t="shared" si="8"/>
        <v>\I:</v>
      </c>
      <c r="D206" s="88">
        <f>$J$6</f>
        <v>2013</v>
      </c>
      <c r="E206" s="88" t="s">
        <v>3</v>
      </c>
      <c r="F206" s="88" t="str">
        <f t="shared" ref="F206:F243" si="9">$F$204</f>
        <v>IIDTF</v>
      </c>
      <c r="G206" s="92">
        <f>BY_Demands_Drivers!$F$93*$K6</f>
        <v>0</v>
      </c>
      <c r="H206" s="92">
        <f>BY_Demands_Drivers!$F$93*$K6</f>
        <v>0</v>
      </c>
    </row>
    <row r="207" spans="3:8">
      <c r="C207" s="112" t="str">
        <f t="shared" si="8"/>
        <v>\I:</v>
      </c>
      <c r="D207" s="88">
        <f>$J$7</f>
        <v>2014</v>
      </c>
      <c r="E207" s="88" t="s">
        <v>3</v>
      </c>
      <c r="F207" s="88" t="str">
        <f t="shared" si="9"/>
        <v>IIDTF</v>
      </c>
      <c r="G207" s="92">
        <f>BY_Demands_Drivers!$F$93*$K7</f>
        <v>0</v>
      </c>
      <c r="H207" s="92">
        <f>BY_Demands_Drivers!$F$93*$K7</f>
        <v>0</v>
      </c>
    </row>
    <row r="208" spans="3:8">
      <c r="C208" s="112" t="str">
        <f t="shared" si="8"/>
        <v>\I:</v>
      </c>
      <c r="D208" s="88">
        <f>$J$8</f>
        <v>2015</v>
      </c>
      <c r="E208" s="88" t="s">
        <v>3</v>
      </c>
      <c r="F208" s="88" t="str">
        <f t="shared" si="9"/>
        <v>IIDTF</v>
      </c>
      <c r="G208" s="92">
        <f>BY_Demands_Drivers!$F$93*$K8</f>
        <v>0</v>
      </c>
      <c r="H208" s="92">
        <f>BY_Demands_Drivers!$F$93*$K8</f>
        <v>0</v>
      </c>
    </row>
    <row r="209" spans="3:8">
      <c r="C209" s="112" t="str">
        <f t="shared" si="8"/>
        <v>\I:</v>
      </c>
      <c r="D209" s="88">
        <f>$J$9</f>
        <v>2016</v>
      </c>
      <c r="E209" s="88" t="s">
        <v>3</v>
      </c>
      <c r="F209" s="88" t="str">
        <f t="shared" si="9"/>
        <v>IIDTF</v>
      </c>
      <c r="G209" s="92">
        <f>BY_Demands_Drivers!$F$93*$K9</f>
        <v>0</v>
      </c>
      <c r="H209" s="92">
        <f>BY_Demands_Drivers!$F$93*$K9</f>
        <v>0</v>
      </c>
    </row>
    <row r="210" spans="3:8">
      <c r="C210" s="112" t="str">
        <f t="shared" si="8"/>
        <v>\I:</v>
      </c>
      <c r="D210" s="88">
        <f>$J$10</f>
        <v>2017</v>
      </c>
      <c r="E210" s="88" t="s">
        <v>3</v>
      </c>
      <c r="F210" s="88" t="str">
        <f t="shared" si="9"/>
        <v>IIDTF</v>
      </c>
      <c r="G210" s="92">
        <f>BY_Demands_Drivers!$F$93*$K10</f>
        <v>0</v>
      </c>
      <c r="H210" s="92">
        <f>BY_Demands_Drivers!$F$93*$K10</f>
        <v>0</v>
      </c>
    </row>
    <row r="211" spans="3:8">
      <c r="C211" s="112" t="str">
        <f t="shared" si="8"/>
        <v>\I:</v>
      </c>
      <c r="D211" s="88">
        <f>$J$11</f>
        <v>2018</v>
      </c>
      <c r="E211" s="88" t="s">
        <v>3</v>
      </c>
      <c r="F211" s="88" t="str">
        <f t="shared" si="9"/>
        <v>IIDTF</v>
      </c>
      <c r="G211" s="92">
        <f>BY_Demands_Drivers!$F$93*$K11</f>
        <v>0</v>
      </c>
      <c r="H211" s="92">
        <f>BY_Demands_Drivers!$F$93*$K11</f>
        <v>0</v>
      </c>
    </row>
    <row r="212" spans="3:8">
      <c r="C212" s="112" t="str">
        <f t="shared" si="8"/>
        <v>\I:</v>
      </c>
      <c r="D212" s="88">
        <f>$J$12</f>
        <v>2019</v>
      </c>
      <c r="E212" s="88" t="s">
        <v>3</v>
      </c>
      <c r="F212" s="88" t="str">
        <f t="shared" si="9"/>
        <v>IIDTF</v>
      </c>
      <c r="G212" s="92">
        <f>BY_Demands_Drivers!$F$93*$K12</f>
        <v>0</v>
      </c>
      <c r="H212" s="92">
        <f>BY_Demands_Drivers!$F$93*$K12</f>
        <v>0</v>
      </c>
    </row>
    <row r="213" spans="3:8">
      <c r="C213" s="112" t="str">
        <f t="shared" si="8"/>
        <v>\I:</v>
      </c>
      <c r="D213" s="88">
        <f>$J$13</f>
        <v>2020</v>
      </c>
      <c r="E213" s="88" t="s">
        <v>3</v>
      </c>
      <c r="F213" s="88" t="str">
        <f t="shared" si="9"/>
        <v>IIDTF</v>
      </c>
      <c r="G213" s="92">
        <f>BY_Demands_Drivers!$F$93*$K13</f>
        <v>0</v>
      </c>
      <c r="H213" s="92">
        <f>BY_Demands_Drivers!$F$93*$K13</f>
        <v>0</v>
      </c>
    </row>
    <row r="214" spans="3:8">
      <c r="C214" s="112" t="str">
        <f t="shared" si="8"/>
        <v>\I:</v>
      </c>
      <c r="D214" s="88">
        <f>$J$14</f>
        <v>2021</v>
      </c>
      <c r="E214" s="88" t="s">
        <v>3</v>
      </c>
      <c r="F214" s="88" t="str">
        <f t="shared" si="9"/>
        <v>IIDTF</v>
      </c>
      <c r="G214" s="92">
        <f>BY_Demands_Drivers!$F$93*$K14</f>
        <v>0</v>
      </c>
      <c r="H214" s="92">
        <f>BY_Demands_Drivers!$F$93*$K14</f>
        <v>0</v>
      </c>
    </row>
    <row r="215" spans="3:8">
      <c r="C215" s="112" t="str">
        <f t="shared" si="8"/>
        <v>\I:</v>
      </c>
      <c r="D215" s="88">
        <f>$J$15</f>
        <v>2022</v>
      </c>
      <c r="E215" s="88" t="s">
        <v>3</v>
      </c>
      <c r="F215" s="88" t="str">
        <f t="shared" si="9"/>
        <v>IIDTF</v>
      </c>
      <c r="G215" s="92">
        <f>BY_Demands_Drivers!$F$93*$K15</f>
        <v>0</v>
      </c>
      <c r="H215" s="92">
        <f>BY_Demands_Drivers!$F$93*$K15</f>
        <v>0</v>
      </c>
    </row>
    <row r="216" spans="3:8">
      <c r="C216" s="112" t="str">
        <f t="shared" si="8"/>
        <v>\I:</v>
      </c>
      <c r="D216" s="88">
        <f>$J$16</f>
        <v>2023</v>
      </c>
      <c r="E216" s="88" t="s">
        <v>3</v>
      </c>
      <c r="F216" s="88" t="str">
        <f t="shared" si="9"/>
        <v>IIDTF</v>
      </c>
      <c r="G216" s="92">
        <f>BY_Demands_Drivers!$F$93*$K16</f>
        <v>0</v>
      </c>
      <c r="H216" s="92">
        <f>BY_Demands_Drivers!$F$93*$K16</f>
        <v>0</v>
      </c>
    </row>
    <row r="217" spans="3:8">
      <c r="C217" s="112" t="str">
        <f t="shared" si="8"/>
        <v>\I:</v>
      </c>
      <c r="D217" s="88">
        <f>$J$17</f>
        <v>2024</v>
      </c>
      <c r="E217" s="88" t="s">
        <v>3</v>
      </c>
      <c r="F217" s="88" t="str">
        <f t="shared" si="9"/>
        <v>IIDTF</v>
      </c>
      <c r="G217" s="92">
        <f>BY_Demands_Drivers!$F$93*$K17</f>
        <v>0</v>
      </c>
      <c r="H217" s="92">
        <f>BY_Demands_Drivers!$F$93*$K17</f>
        <v>0</v>
      </c>
    </row>
    <row r="218" spans="3:8">
      <c r="C218" s="112" t="str">
        <f t="shared" si="8"/>
        <v>\I:</v>
      </c>
      <c r="D218" s="88">
        <f>$J$18</f>
        <v>2025</v>
      </c>
      <c r="E218" s="88" t="s">
        <v>3</v>
      </c>
      <c r="F218" s="88" t="str">
        <f t="shared" si="9"/>
        <v>IIDTF</v>
      </c>
      <c r="G218" s="92">
        <f>BY_Demands_Drivers!$F$93*$K18</f>
        <v>0</v>
      </c>
      <c r="H218" s="92">
        <f>BY_Demands_Drivers!$F$93*$K18</f>
        <v>0</v>
      </c>
    </row>
    <row r="219" spans="3:8">
      <c r="C219" s="112" t="str">
        <f t="shared" si="8"/>
        <v>\I:</v>
      </c>
      <c r="D219" s="88">
        <f>$J$19</f>
        <v>2026</v>
      </c>
      <c r="E219" s="88" t="s">
        <v>3</v>
      </c>
      <c r="F219" s="88" t="str">
        <f t="shared" si="9"/>
        <v>IIDTF</v>
      </c>
      <c r="G219" s="92">
        <f>BY_Demands_Drivers!$F$93*$K19</f>
        <v>0</v>
      </c>
      <c r="H219" s="92">
        <f>BY_Demands_Drivers!$F$93*$K19</f>
        <v>0</v>
      </c>
    </row>
    <row r="220" spans="3:8">
      <c r="C220" s="112" t="str">
        <f t="shared" si="8"/>
        <v>\I:</v>
      </c>
      <c r="D220" s="88">
        <f>$J$20</f>
        <v>2027</v>
      </c>
      <c r="E220" s="88" t="s">
        <v>3</v>
      </c>
      <c r="F220" s="88" t="str">
        <f t="shared" si="9"/>
        <v>IIDTF</v>
      </c>
      <c r="G220" s="92">
        <f>BY_Demands_Drivers!$F$93*$K20</f>
        <v>0</v>
      </c>
      <c r="H220" s="92">
        <f>BY_Demands_Drivers!$F$93*$K20</f>
        <v>0</v>
      </c>
    </row>
    <row r="221" spans="3:8">
      <c r="C221" s="112" t="str">
        <f t="shared" si="8"/>
        <v>\I:</v>
      </c>
      <c r="D221" s="88">
        <f>$J$21</f>
        <v>2028</v>
      </c>
      <c r="E221" s="88" t="s">
        <v>3</v>
      </c>
      <c r="F221" s="88" t="str">
        <f t="shared" si="9"/>
        <v>IIDTF</v>
      </c>
      <c r="G221" s="92">
        <f>BY_Demands_Drivers!$F$93*$K21</f>
        <v>0</v>
      </c>
      <c r="H221" s="92">
        <f>BY_Demands_Drivers!$F$93*$K21</f>
        <v>0</v>
      </c>
    </row>
    <row r="222" spans="3:8">
      <c r="C222" s="112" t="str">
        <f t="shared" si="8"/>
        <v>\I:</v>
      </c>
      <c r="D222" s="88">
        <f>$J$22</f>
        <v>2029</v>
      </c>
      <c r="E222" s="88" t="s">
        <v>3</v>
      </c>
      <c r="F222" s="88" t="str">
        <f t="shared" si="9"/>
        <v>IIDTF</v>
      </c>
      <c r="G222" s="92">
        <f>BY_Demands_Drivers!$F$93*$K22</f>
        <v>0</v>
      </c>
      <c r="H222" s="92">
        <f>BY_Demands_Drivers!$F$93*$K22</f>
        <v>0</v>
      </c>
    </row>
    <row r="223" spans="3:8">
      <c r="C223" s="112" t="str">
        <f t="shared" si="8"/>
        <v>\I:</v>
      </c>
      <c r="D223" s="88">
        <f>$J$23</f>
        <v>2030</v>
      </c>
      <c r="E223" s="88" t="s">
        <v>3</v>
      </c>
      <c r="F223" s="88" t="str">
        <f t="shared" si="9"/>
        <v>IIDTF</v>
      </c>
      <c r="G223" s="92">
        <f>BY_Demands_Drivers!$F$93*$K23</f>
        <v>0</v>
      </c>
      <c r="H223" s="92">
        <f>BY_Demands_Drivers!$F$93*$K23</f>
        <v>0</v>
      </c>
    </row>
    <row r="224" spans="3:8">
      <c r="C224" s="112" t="str">
        <f t="shared" si="8"/>
        <v>\I:</v>
      </c>
      <c r="D224" s="88">
        <f>$J$24</f>
        <v>2031</v>
      </c>
      <c r="E224" s="88" t="s">
        <v>3</v>
      </c>
      <c r="F224" s="88" t="str">
        <f t="shared" si="9"/>
        <v>IIDTF</v>
      </c>
      <c r="G224" s="92">
        <f>BY_Demands_Drivers!$F$93*$K24</f>
        <v>0</v>
      </c>
      <c r="H224" s="92">
        <f>BY_Demands_Drivers!$F$93*$K24</f>
        <v>0</v>
      </c>
    </row>
    <row r="225" spans="3:8">
      <c r="C225" s="112" t="str">
        <f t="shared" si="8"/>
        <v>\I:</v>
      </c>
      <c r="D225" s="88">
        <f>$J$25</f>
        <v>2032</v>
      </c>
      <c r="E225" s="88" t="s">
        <v>3</v>
      </c>
      <c r="F225" s="88" t="str">
        <f t="shared" si="9"/>
        <v>IIDTF</v>
      </c>
      <c r="G225" s="92">
        <f>BY_Demands_Drivers!$F$93*$K25</f>
        <v>0</v>
      </c>
      <c r="H225" s="92">
        <f>BY_Demands_Drivers!$F$93*$K25</f>
        <v>0</v>
      </c>
    </row>
    <row r="226" spans="3:8">
      <c r="C226" s="112" t="str">
        <f t="shared" si="8"/>
        <v>\I:</v>
      </c>
      <c r="D226" s="88">
        <f>$J$26</f>
        <v>2033</v>
      </c>
      <c r="E226" s="88" t="s">
        <v>3</v>
      </c>
      <c r="F226" s="88" t="str">
        <f t="shared" si="9"/>
        <v>IIDTF</v>
      </c>
      <c r="G226" s="92">
        <f>BY_Demands_Drivers!$F$93*$K26</f>
        <v>0</v>
      </c>
      <c r="H226" s="92">
        <f>BY_Demands_Drivers!$F$93*$K26</f>
        <v>0</v>
      </c>
    </row>
    <row r="227" spans="3:8">
      <c r="C227" s="112" t="str">
        <f t="shared" si="8"/>
        <v>\I:</v>
      </c>
      <c r="D227" s="88">
        <f>$J$27</f>
        <v>2034</v>
      </c>
      <c r="E227" s="88" t="s">
        <v>3</v>
      </c>
      <c r="F227" s="88" t="str">
        <f t="shared" si="9"/>
        <v>IIDTF</v>
      </c>
      <c r="G227" s="92">
        <f>BY_Demands_Drivers!$F$93*$K27</f>
        <v>0</v>
      </c>
      <c r="H227" s="92">
        <f>BY_Demands_Drivers!$F$93*$K27</f>
        <v>0</v>
      </c>
    </row>
    <row r="228" spans="3:8">
      <c r="C228" s="112" t="str">
        <f t="shared" si="8"/>
        <v>\I:</v>
      </c>
      <c r="D228" s="88">
        <f>$J$28</f>
        <v>2035</v>
      </c>
      <c r="E228" s="88" t="s">
        <v>3</v>
      </c>
      <c r="F228" s="88" t="str">
        <f t="shared" si="9"/>
        <v>IIDTF</v>
      </c>
      <c r="G228" s="92">
        <f>BY_Demands_Drivers!$F$93*$K28</f>
        <v>0</v>
      </c>
      <c r="H228" s="92">
        <f>BY_Demands_Drivers!$F$93*$K28</f>
        <v>0</v>
      </c>
    </row>
    <row r="229" spans="3:8">
      <c r="C229" s="112" t="str">
        <f t="shared" si="8"/>
        <v>\I:</v>
      </c>
      <c r="D229" s="88">
        <f>$J$29</f>
        <v>2036</v>
      </c>
      <c r="E229" s="88" t="s">
        <v>3</v>
      </c>
      <c r="F229" s="88" t="str">
        <f t="shared" si="9"/>
        <v>IIDTF</v>
      </c>
      <c r="G229" s="92">
        <f>BY_Demands_Drivers!$F$93*$K29</f>
        <v>0</v>
      </c>
      <c r="H229" s="92">
        <f>BY_Demands_Drivers!$F$93*$K29</f>
        <v>0</v>
      </c>
    </row>
    <row r="230" spans="3:8">
      <c r="C230" s="112" t="str">
        <f t="shared" si="8"/>
        <v>\I:</v>
      </c>
      <c r="D230" s="88">
        <f>$J$30</f>
        <v>2037</v>
      </c>
      <c r="E230" s="88" t="s">
        <v>3</v>
      </c>
      <c r="F230" s="88" t="str">
        <f t="shared" si="9"/>
        <v>IIDTF</v>
      </c>
      <c r="G230" s="92">
        <f>BY_Demands_Drivers!$F$93*$K30</f>
        <v>0</v>
      </c>
      <c r="H230" s="92">
        <f>BY_Demands_Drivers!$F$93*$K30</f>
        <v>0</v>
      </c>
    </row>
    <row r="231" spans="3:8">
      <c r="C231" s="112" t="str">
        <f t="shared" si="8"/>
        <v>\I:</v>
      </c>
      <c r="D231" s="88">
        <f>$J$31</f>
        <v>2038</v>
      </c>
      <c r="E231" s="88" t="s">
        <v>3</v>
      </c>
      <c r="F231" s="88" t="str">
        <f t="shared" si="9"/>
        <v>IIDTF</v>
      </c>
      <c r="G231" s="92">
        <f>BY_Demands_Drivers!$F$93*$K31</f>
        <v>0</v>
      </c>
      <c r="H231" s="92">
        <f>BY_Demands_Drivers!$F$93*$K31</f>
        <v>0</v>
      </c>
    </row>
    <row r="232" spans="3:8">
      <c r="C232" s="112" t="str">
        <f t="shared" si="8"/>
        <v>\I:</v>
      </c>
      <c r="D232" s="88">
        <f>$J$32</f>
        <v>2039</v>
      </c>
      <c r="E232" s="88" t="s">
        <v>3</v>
      </c>
      <c r="F232" s="88" t="str">
        <f t="shared" si="9"/>
        <v>IIDTF</v>
      </c>
      <c r="G232" s="92">
        <f>BY_Demands_Drivers!$F$93*$K32</f>
        <v>0</v>
      </c>
      <c r="H232" s="92">
        <f>BY_Demands_Drivers!$F$93*$K32</f>
        <v>0</v>
      </c>
    </row>
    <row r="233" spans="3:8">
      <c r="C233" s="112" t="str">
        <f t="shared" si="8"/>
        <v>\I:</v>
      </c>
      <c r="D233" s="88">
        <f>$J$33</f>
        <v>2040</v>
      </c>
      <c r="E233" s="88" t="s">
        <v>3</v>
      </c>
      <c r="F233" s="88" t="str">
        <f t="shared" si="9"/>
        <v>IIDTF</v>
      </c>
      <c r="G233" s="92">
        <f>BY_Demands_Drivers!$F$93*$K33</f>
        <v>0</v>
      </c>
      <c r="H233" s="92">
        <f>BY_Demands_Drivers!$F$93*$K33</f>
        <v>0</v>
      </c>
    </row>
    <row r="234" spans="3:8">
      <c r="C234" s="112" t="str">
        <f t="shared" si="8"/>
        <v>\I:</v>
      </c>
      <c r="D234" s="88">
        <f>$J$34</f>
        <v>2041</v>
      </c>
      <c r="E234" s="88" t="s">
        <v>3</v>
      </c>
      <c r="F234" s="88" t="str">
        <f t="shared" si="9"/>
        <v>IIDTF</v>
      </c>
      <c r="G234" s="92">
        <f>BY_Demands_Drivers!$F$93*$K34</f>
        <v>0</v>
      </c>
      <c r="H234" s="92">
        <f>BY_Demands_Drivers!$F$93*$K34</f>
        <v>0</v>
      </c>
    </row>
    <row r="235" spans="3:8">
      <c r="C235" s="112" t="str">
        <f t="shared" si="8"/>
        <v>\I:</v>
      </c>
      <c r="D235" s="88">
        <f>$J$35</f>
        <v>2042</v>
      </c>
      <c r="E235" s="88" t="s">
        <v>3</v>
      </c>
      <c r="F235" s="88" t="str">
        <f t="shared" si="9"/>
        <v>IIDTF</v>
      </c>
      <c r="G235" s="92">
        <f>BY_Demands_Drivers!$F$93*$K35</f>
        <v>0</v>
      </c>
      <c r="H235" s="92">
        <f>BY_Demands_Drivers!$F$93*$K35</f>
        <v>0</v>
      </c>
    </row>
    <row r="236" spans="3:8">
      <c r="C236" s="112" t="str">
        <f t="shared" si="8"/>
        <v>\I:</v>
      </c>
      <c r="D236" s="88">
        <f>$J$36</f>
        <v>2043</v>
      </c>
      <c r="E236" s="88" t="s">
        <v>3</v>
      </c>
      <c r="F236" s="88" t="str">
        <f t="shared" si="9"/>
        <v>IIDTF</v>
      </c>
      <c r="G236" s="92">
        <f>BY_Demands_Drivers!$F$93*$K36</f>
        <v>0</v>
      </c>
      <c r="H236" s="92">
        <f>BY_Demands_Drivers!$F$93*$K36</f>
        <v>0</v>
      </c>
    </row>
    <row r="237" spans="3:8">
      <c r="C237" s="112" t="str">
        <f t="shared" si="8"/>
        <v>\I:</v>
      </c>
      <c r="D237" s="88">
        <f>$J$37</f>
        <v>2044</v>
      </c>
      <c r="E237" s="88" t="s">
        <v>3</v>
      </c>
      <c r="F237" s="88" t="str">
        <f t="shared" si="9"/>
        <v>IIDTF</v>
      </c>
      <c r="G237" s="92">
        <f>BY_Demands_Drivers!$F$93*$K37</f>
        <v>0</v>
      </c>
      <c r="H237" s="92">
        <f>BY_Demands_Drivers!$F$93*$K37</f>
        <v>0</v>
      </c>
    </row>
    <row r="238" spans="3:8">
      <c r="C238" s="112" t="str">
        <f t="shared" si="8"/>
        <v>\I:</v>
      </c>
      <c r="D238" s="88">
        <f>$J$38</f>
        <v>2045</v>
      </c>
      <c r="E238" s="88" t="s">
        <v>3</v>
      </c>
      <c r="F238" s="88" t="str">
        <f t="shared" si="9"/>
        <v>IIDTF</v>
      </c>
      <c r="G238" s="92">
        <f>BY_Demands_Drivers!$F$93*$K38</f>
        <v>0</v>
      </c>
      <c r="H238" s="92">
        <f>BY_Demands_Drivers!$F$93*$K38</f>
        <v>0</v>
      </c>
    </row>
    <row r="239" spans="3:8">
      <c r="C239" s="112" t="str">
        <f t="shared" si="8"/>
        <v>\I:</v>
      </c>
      <c r="D239" s="88">
        <f>$J$39</f>
        <v>2046</v>
      </c>
      <c r="E239" s="88" t="s">
        <v>3</v>
      </c>
      <c r="F239" s="88" t="str">
        <f t="shared" si="9"/>
        <v>IIDTF</v>
      </c>
      <c r="G239" s="92">
        <f>BY_Demands_Drivers!$F$93*$K39</f>
        <v>0</v>
      </c>
      <c r="H239" s="92">
        <f>BY_Demands_Drivers!$F$93*$K39</f>
        <v>0</v>
      </c>
    </row>
    <row r="240" spans="3:8">
      <c r="C240" s="112" t="str">
        <f t="shared" si="8"/>
        <v>\I:</v>
      </c>
      <c r="D240" s="88">
        <f>$J$40</f>
        <v>2047</v>
      </c>
      <c r="E240" s="88" t="s">
        <v>3</v>
      </c>
      <c r="F240" s="88" t="str">
        <f t="shared" si="9"/>
        <v>IIDTF</v>
      </c>
      <c r="G240" s="92">
        <f>BY_Demands_Drivers!$F$93*$K40</f>
        <v>0</v>
      </c>
      <c r="H240" s="92">
        <f>BY_Demands_Drivers!$F$93*$K40</f>
        <v>0</v>
      </c>
    </row>
    <row r="241" spans="3:8">
      <c r="C241" s="112" t="str">
        <f t="shared" si="8"/>
        <v>\I:</v>
      </c>
      <c r="D241" s="88">
        <f>$J$41</f>
        <v>2048</v>
      </c>
      <c r="E241" s="88" t="s">
        <v>3</v>
      </c>
      <c r="F241" s="88" t="str">
        <f t="shared" si="9"/>
        <v>IIDTF</v>
      </c>
      <c r="G241" s="92">
        <f>BY_Demands_Drivers!$F$93*$K41</f>
        <v>0</v>
      </c>
      <c r="H241" s="92">
        <f>BY_Demands_Drivers!$F$93*$K41</f>
        <v>0</v>
      </c>
    </row>
    <row r="242" spans="3:8">
      <c r="C242" s="112" t="str">
        <f t="shared" si="8"/>
        <v>\I:</v>
      </c>
      <c r="D242" s="88">
        <f>$J$42</f>
        <v>2049</v>
      </c>
      <c r="E242" s="88" t="s">
        <v>3</v>
      </c>
      <c r="F242" s="88" t="str">
        <f t="shared" si="9"/>
        <v>IIDTF</v>
      </c>
      <c r="G242" s="92">
        <f>BY_Demands_Drivers!$F$93*$K42</f>
        <v>0</v>
      </c>
      <c r="H242" s="92">
        <f>BY_Demands_Drivers!$F$93*$K42</f>
        <v>0</v>
      </c>
    </row>
    <row r="243" spans="3:8">
      <c r="C243" s="112" t="str">
        <f t="shared" si="8"/>
        <v>\I:</v>
      </c>
      <c r="D243" s="16">
        <f>$J$43</f>
        <v>2050</v>
      </c>
      <c r="E243" s="16" t="s">
        <v>3</v>
      </c>
      <c r="F243" s="16" t="str">
        <f t="shared" si="9"/>
        <v>IIDTF</v>
      </c>
      <c r="G243" s="92">
        <f>BY_Demands_Drivers!$F$93*$K43</f>
        <v>0</v>
      </c>
      <c r="H243" s="92">
        <f>BY_Demands_Drivers!$F$93*$K43</f>
        <v>0</v>
      </c>
    </row>
    <row r="244" spans="3:8">
      <c r="C244" s="112" t="str">
        <f t="shared" si="8"/>
        <v>\I:</v>
      </c>
      <c r="D244" s="88">
        <f>$J$4</f>
        <v>2011</v>
      </c>
      <c r="E244" s="88" t="s">
        <v>3</v>
      </c>
      <c r="F244" s="88" t="str">
        <f>BY_Demands_Drivers!$H$94</f>
        <v>IIDFL</v>
      </c>
      <c r="G244" s="92">
        <f>BY_Demands_Drivers!$F$94*$K4</f>
        <v>0</v>
      </c>
      <c r="H244" s="92">
        <f>BY_Demands_Drivers!$F$94*$K4</f>
        <v>0</v>
      </c>
    </row>
    <row r="245" spans="3:8">
      <c r="C245" s="112" t="str">
        <f t="shared" si="8"/>
        <v>\I:</v>
      </c>
      <c r="D245" s="88">
        <f>$J$5</f>
        <v>2012</v>
      </c>
      <c r="E245" s="88" t="s">
        <v>3</v>
      </c>
      <c r="F245" s="88" t="str">
        <f>$F$244</f>
        <v>IIDFL</v>
      </c>
      <c r="G245" s="92">
        <f>BY_Demands_Drivers!$F$94*$K5</f>
        <v>0</v>
      </c>
      <c r="H245" s="92">
        <f>BY_Demands_Drivers!$F$94*$K5</f>
        <v>0</v>
      </c>
    </row>
    <row r="246" spans="3:8">
      <c r="C246" s="112" t="str">
        <f t="shared" si="8"/>
        <v>\I:</v>
      </c>
      <c r="D246" s="88">
        <f>$J$6</f>
        <v>2013</v>
      </c>
      <c r="E246" s="88" t="s">
        <v>3</v>
      </c>
      <c r="F246" s="88" t="str">
        <f t="shared" ref="F246:F283" si="10">$F$244</f>
        <v>IIDFL</v>
      </c>
      <c r="G246" s="92">
        <f>BY_Demands_Drivers!$F$94*$K6</f>
        <v>0</v>
      </c>
      <c r="H246" s="92">
        <f>BY_Demands_Drivers!$F$94*$K6</f>
        <v>0</v>
      </c>
    </row>
    <row r="247" spans="3:8">
      <c r="C247" s="112" t="str">
        <f t="shared" si="8"/>
        <v>\I:</v>
      </c>
      <c r="D247" s="88">
        <f>$J$7</f>
        <v>2014</v>
      </c>
      <c r="E247" s="88" t="s">
        <v>3</v>
      </c>
      <c r="F247" s="88" t="str">
        <f t="shared" si="10"/>
        <v>IIDFL</v>
      </c>
      <c r="G247" s="92">
        <f>BY_Demands_Drivers!$F$94*$K7</f>
        <v>0</v>
      </c>
      <c r="H247" s="92">
        <f>BY_Demands_Drivers!$F$94*$K7</f>
        <v>0</v>
      </c>
    </row>
    <row r="248" spans="3:8">
      <c r="C248" s="112" t="str">
        <f t="shared" si="8"/>
        <v>Demand</v>
      </c>
      <c r="D248" s="88">
        <f>$J$8</f>
        <v>2015</v>
      </c>
      <c r="E248" s="88" t="s">
        <v>3</v>
      </c>
      <c r="F248" s="88" t="str">
        <f t="shared" si="10"/>
        <v>IIDFL</v>
      </c>
      <c r="G248" s="92">
        <f>BY_Demands_Drivers!$F$94*$K8</f>
        <v>2.6090402832486266E-2</v>
      </c>
      <c r="H248" s="92">
        <f>BY_Demands_Drivers!$F$94*$K8</f>
        <v>2.6090402832486266E-2</v>
      </c>
    </row>
    <row r="249" spans="3:8">
      <c r="C249" s="112" t="str">
        <f t="shared" si="8"/>
        <v>Demand</v>
      </c>
      <c r="D249" s="88">
        <f>$J$9</f>
        <v>2016</v>
      </c>
      <c r="E249" s="88" t="s">
        <v>3</v>
      </c>
      <c r="F249" s="88" t="str">
        <f t="shared" si="10"/>
        <v>IIDFL</v>
      </c>
      <c r="G249" s="92">
        <f>BY_Demands_Drivers!$F$94*$K9</f>
        <v>2.6986810994804687E-2</v>
      </c>
      <c r="H249" s="92">
        <f>BY_Demands_Drivers!$F$94*$K9</f>
        <v>2.6986810994804687E-2</v>
      </c>
    </row>
    <row r="250" spans="3:8">
      <c r="C250" s="112" t="str">
        <f t="shared" si="8"/>
        <v>Demand</v>
      </c>
      <c r="D250" s="88">
        <f>$J$10</f>
        <v>2017</v>
      </c>
      <c r="E250" s="88" t="s">
        <v>3</v>
      </c>
      <c r="F250" s="88" t="str">
        <f t="shared" si="10"/>
        <v>IIDFL</v>
      </c>
      <c r="G250" s="92">
        <f>BY_Demands_Drivers!$F$94*$K10</f>
        <v>2.7883219157123107E-2</v>
      </c>
      <c r="H250" s="92">
        <f>BY_Demands_Drivers!$F$94*$K10</f>
        <v>2.7883219157123107E-2</v>
      </c>
    </row>
    <row r="251" spans="3:8">
      <c r="C251" s="112" t="str">
        <f t="shared" si="8"/>
        <v>Demand</v>
      </c>
      <c r="D251" s="88">
        <f>$J$11</f>
        <v>2018</v>
      </c>
      <c r="E251" s="88" t="s">
        <v>3</v>
      </c>
      <c r="F251" s="88" t="str">
        <f t="shared" si="10"/>
        <v>IIDFL</v>
      </c>
      <c r="G251" s="92">
        <f>BY_Demands_Drivers!$F$94*$K11</f>
        <v>2.8779627319441531E-2</v>
      </c>
      <c r="H251" s="92">
        <f>BY_Demands_Drivers!$F$94*$K11</f>
        <v>2.8779627319441531E-2</v>
      </c>
    </row>
    <row r="252" spans="3:8">
      <c r="C252" s="112" t="str">
        <f t="shared" si="8"/>
        <v>Demand</v>
      </c>
      <c r="D252" s="88">
        <f>$J$12</f>
        <v>2019</v>
      </c>
      <c r="E252" s="88" t="s">
        <v>3</v>
      </c>
      <c r="F252" s="88" t="str">
        <f t="shared" si="10"/>
        <v>IIDFL</v>
      </c>
      <c r="G252" s="92">
        <f>BY_Demands_Drivers!$F$94*$K12</f>
        <v>2.9676035481759948E-2</v>
      </c>
      <c r="H252" s="92">
        <f>BY_Demands_Drivers!$F$94*$K12</f>
        <v>2.9676035481759948E-2</v>
      </c>
    </row>
    <row r="253" spans="3:8">
      <c r="C253" s="112" t="str">
        <f t="shared" si="8"/>
        <v>Demand</v>
      </c>
      <c r="D253" s="88">
        <f>$J$13</f>
        <v>2020</v>
      </c>
      <c r="E253" s="88" t="s">
        <v>3</v>
      </c>
      <c r="F253" s="88" t="str">
        <f t="shared" si="10"/>
        <v>IIDFL</v>
      </c>
      <c r="G253" s="92">
        <f>BY_Demands_Drivers!$F$94*$K13</f>
        <v>3.0572443644078368E-2</v>
      </c>
      <c r="H253" s="92">
        <f>BY_Demands_Drivers!$F$94*$K13</f>
        <v>3.0572443644078368E-2</v>
      </c>
    </row>
    <row r="254" spans="3:8">
      <c r="C254" s="112" t="str">
        <f t="shared" si="8"/>
        <v>Demand</v>
      </c>
      <c r="D254" s="88">
        <f>$J$14</f>
        <v>2021</v>
      </c>
      <c r="E254" s="88" t="s">
        <v>3</v>
      </c>
      <c r="F254" s="88" t="str">
        <f t="shared" si="10"/>
        <v>IIDFL</v>
      </c>
      <c r="G254" s="92">
        <f>BY_Demands_Drivers!$F$94*$K14</f>
        <v>3.1169465309555729E-2</v>
      </c>
      <c r="H254" s="92">
        <f>BY_Demands_Drivers!$F$94*$K14</f>
        <v>3.1169465309555729E-2</v>
      </c>
    </row>
    <row r="255" spans="3:8">
      <c r="C255" s="112" t="str">
        <f t="shared" si="8"/>
        <v>Demand</v>
      </c>
      <c r="D255" s="88">
        <f>$J$15</f>
        <v>2022</v>
      </c>
      <c r="E255" s="88" t="s">
        <v>3</v>
      </c>
      <c r="F255" s="88" t="str">
        <f t="shared" si="10"/>
        <v>IIDFL</v>
      </c>
      <c r="G255" s="92">
        <f>BY_Demands_Drivers!$F$94*$K15</f>
        <v>3.1766486975033092E-2</v>
      </c>
      <c r="H255" s="92">
        <f>BY_Demands_Drivers!$F$94*$K15</f>
        <v>3.1766486975033092E-2</v>
      </c>
    </row>
    <row r="256" spans="3:8">
      <c r="C256" s="112" t="str">
        <f t="shared" si="8"/>
        <v>Demand</v>
      </c>
      <c r="D256" s="88">
        <f>$J$16</f>
        <v>2023</v>
      </c>
      <c r="E256" s="88" t="s">
        <v>3</v>
      </c>
      <c r="F256" s="88" t="str">
        <f t="shared" si="10"/>
        <v>IIDFL</v>
      </c>
      <c r="G256" s="92">
        <f>BY_Demands_Drivers!$F$94*$K16</f>
        <v>3.2363508640510449E-2</v>
      </c>
      <c r="H256" s="92">
        <f>BY_Demands_Drivers!$F$94*$K16</f>
        <v>3.2363508640510449E-2</v>
      </c>
    </row>
    <row r="257" spans="3:8">
      <c r="C257" s="112" t="str">
        <f t="shared" si="8"/>
        <v>Demand</v>
      </c>
      <c r="D257" s="88">
        <f>$J$17</f>
        <v>2024</v>
      </c>
      <c r="E257" s="88" t="s">
        <v>3</v>
      </c>
      <c r="F257" s="88" t="str">
        <f t="shared" si="10"/>
        <v>IIDFL</v>
      </c>
      <c r="G257" s="92">
        <f>BY_Demands_Drivers!$F$94*$K17</f>
        <v>3.2960530305987813E-2</v>
      </c>
      <c r="H257" s="92">
        <f>BY_Demands_Drivers!$F$94*$K17</f>
        <v>3.2960530305987813E-2</v>
      </c>
    </row>
    <row r="258" spans="3:8">
      <c r="C258" s="112" t="str">
        <f t="shared" si="8"/>
        <v>Demand</v>
      </c>
      <c r="D258" s="88">
        <f>$J$18</f>
        <v>2025</v>
      </c>
      <c r="E258" s="88" t="s">
        <v>3</v>
      </c>
      <c r="F258" s="88" t="str">
        <f t="shared" si="10"/>
        <v>IIDFL</v>
      </c>
      <c r="G258" s="92">
        <f>BY_Demands_Drivers!$F$94*$K18</f>
        <v>3.355755197146517E-2</v>
      </c>
      <c r="H258" s="92">
        <f>BY_Demands_Drivers!$F$94*$K18</f>
        <v>3.355755197146517E-2</v>
      </c>
    </row>
    <row r="259" spans="3:8">
      <c r="C259" s="112" t="str">
        <f t="shared" si="8"/>
        <v>Demand</v>
      </c>
      <c r="D259" s="88">
        <f>$J$19</f>
        <v>2026</v>
      </c>
      <c r="E259" s="88" t="s">
        <v>3</v>
      </c>
      <c r="F259" s="88" t="str">
        <f t="shared" si="10"/>
        <v>IIDFL</v>
      </c>
      <c r="G259" s="92">
        <f>BY_Demands_Drivers!$F$94*$K19</f>
        <v>3.4138523504512817E-2</v>
      </c>
      <c r="H259" s="92">
        <f>BY_Demands_Drivers!$F$94*$K19</f>
        <v>3.4138523504512817E-2</v>
      </c>
    </row>
    <row r="260" spans="3:8">
      <c r="C260" s="112" t="str">
        <f t="shared" ref="C260:C283" si="11">IF(SUM(G260:H260)&gt;0,"Demand","\I:")</f>
        <v>Demand</v>
      </c>
      <c r="D260" s="88">
        <f>$J$20</f>
        <v>2027</v>
      </c>
      <c r="E260" s="88" t="s">
        <v>3</v>
      </c>
      <c r="F260" s="88" t="str">
        <f t="shared" si="10"/>
        <v>IIDFL</v>
      </c>
      <c r="G260" s="92">
        <f>BY_Demands_Drivers!$F$94*$K20</f>
        <v>3.4719495037560465E-2</v>
      </c>
      <c r="H260" s="92">
        <f>BY_Demands_Drivers!$F$94*$K20</f>
        <v>3.4719495037560465E-2</v>
      </c>
    </row>
    <row r="261" spans="3:8">
      <c r="C261" s="112" t="str">
        <f t="shared" si="11"/>
        <v>Demand</v>
      </c>
      <c r="D261" s="88">
        <f>$J$21</f>
        <v>2028</v>
      </c>
      <c r="E261" s="88" t="s">
        <v>3</v>
      </c>
      <c r="F261" s="88" t="str">
        <f t="shared" si="10"/>
        <v>IIDFL</v>
      </c>
      <c r="G261" s="92">
        <f>BY_Demands_Drivers!$F$94*$K21</f>
        <v>3.5300466570608112E-2</v>
      </c>
      <c r="H261" s="92">
        <f>BY_Demands_Drivers!$F$94*$K21</f>
        <v>3.5300466570608112E-2</v>
      </c>
    </row>
    <row r="262" spans="3:8">
      <c r="C262" s="112" t="str">
        <f t="shared" si="11"/>
        <v>Demand</v>
      </c>
      <c r="D262" s="88">
        <f>$J$22</f>
        <v>2029</v>
      </c>
      <c r="E262" s="88" t="s">
        <v>3</v>
      </c>
      <c r="F262" s="88" t="str">
        <f t="shared" si="10"/>
        <v>IIDFL</v>
      </c>
      <c r="G262" s="92">
        <f>BY_Demands_Drivers!$F$94*$K22</f>
        <v>3.5881438103655759E-2</v>
      </c>
      <c r="H262" s="92">
        <f>BY_Demands_Drivers!$F$94*$K22</f>
        <v>3.5881438103655759E-2</v>
      </c>
    </row>
    <row r="263" spans="3:8">
      <c r="C263" s="112" t="str">
        <f t="shared" si="11"/>
        <v>Demand</v>
      </c>
      <c r="D263" s="88">
        <f>$J$23</f>
        <v>2030</v>
      </c>
      <c r="E263" s="88" t="s">
        <v>3</v>
      </c>
      <c r="F263" s="88" t="str">
        <f t="shared" si="10"/>
        <v>IIDFL</v>
      </c>
      <c r="G263" s="92">
        <f>BY_Demands_Drivers!$F$94*$K23</f>
        <v>3.6462409636703386E-2</v>
      </c>
      <c r="H263" s="92">
        <f>BY_Demands_Drivers!$F$94*$K23</f>
        <v>3.6462409636703386E-2</v>
      </c>
    </row>
    <row r="264" spans="3:8">
      <c r="C264" s="112" t="str">
        <f t="shared" si="11"/>
        <v>Demand</v>
      </c>
      <c r="D264" s="88">
        <f>$J$24</f>
        <v>2031</v>
      </c>
      <c r="E264" s="88" t="s">
        <v>3</v>
      </c>
      <c r="F264" s="88" t="str">
        <f t="shared" si="10"/>
        <v>IIDFL</v>
      </c>
      <c r="G264" s="92">
        <f>BY_Demands_Drivers!$F$94*$K24</f>
        <v>3.7104267241400236E-2</v>
      </c>
      <c r="H264" s="92">
        <f>BY_Demands_Drivers!$F$94*$K24</f>
        <v>3.7104267241400236E-2</v>
      </c>
    </row>
    <row r="265" spans="3:8">
      <c r="C265" s="112" t="str">
        <f t="shared" si="11"/>
        <v>Demand</v>
      </c>
      <c r="D265" s="88">
        <f>$J$25</f>
        <v>2032</v>
      </c>
      <c r="E265" s="88" t="s">
        <v>3</v>
      </c>
      <c r="F265" s="88" t="str">
        <f t="shared" si="10"/>
        <v>IIDFL</v>
      </c>
      <c r="G265" s="92">
        <f>BY_Demands_Drivers!$F$94*$K25</f>
        <v>3.7746124846097073E-2</v>
      </c>
      <c r="H265" s="92">
        <f>BY_Demands_Drivers!$F$94*$K25</f>
        <v>3.7746124846097073E-2</v>
      </c>
    </row>
    <row r="266" spans="3:8">
      <c r="C266" s="112" t="str">
        <f t="shared" si="11"/>
        <v>Demand</v>
      </c>
      <c r="D266" s="88">
        <f>$J$26</f>
        <v>2033</v>
      </c>
      <c r="E266" s="88" t="s">
        <v>3</v>
      </c>
      <c r="F266" s="88" t="str">
        <f t="shared" si="10"/>
        <v>IIDFL</v>
      </c>
      <c r="G266" s="92">
        <f>BY_Demands_Drivers!$F$94*$K26</f>
        <v>3.8387982450793917E-2</v>
      </c>
      <c r="H266" s="92">
        <f>BY_Demands_Drivers!$F$94*$K26</f>
        <v>3.8387982450793917E-2</v>
      </c>
    </row>
    <row r="267" spans="3:8">
      <c r="C267" s="112" t="str">
        <f t="shared" si="11"/>
        <v>Demand</v>
      </c>
      <c r="D267" s="88">
        <f>$J$27</f>
        <v>2034</v>
      </c>
      <c r="E267" s="88" t="s">
        <v>3</v>
      </c>
      <c r="F267" s="88" t="str">
        <f t="shared" si="10"/>
        <v>IIDFL</v>
      </c>
      <c r="G267" s="92">
        <f>BY_Demands_Drivers!$F$94*$K27</f>
        <v>3.9029840055490761E-2</v>
      </c>
      <c r="H267" s="92">
        <f>BY_Demands_Drivers!$F$94*$K27</f>
        <v>3.9029840055490761E-2</v>
      </c>
    </row>
    <row r="268" spans="3:8">
      <c r="C268" s="112" t="str">
        <f t="shared" si="11"/>
        <v>Demand</v>
      </c>
      <c r="D268" s="88">
        <f>$J$28</f>
        <v>2035</v>
      </c>
      <c r="E268" s="88" t="s">
        <v>3</v>
      </c>
      <c r="F268" s="88" t="str">
        <f t="shared" si="10"/>
        <v>IIDFL</v>
      </c>
      <c r="G268" s="92">
        <f>BY_Demands_Drivers!$F$94*$K28</f>
        <v>3.9671697660187612E-2</v>
      </c>
      <c r="H268" s="92">
        <f>BY_Demands_Drivers!$F$94*$K28</f>
        <v>3.9671697660187612E-2</v>
      </c>
    </row>
    <row r="269" spans="3:8">
      <c r="C269" s="112" t="str">
        <f t="shared" si="11"/>
        <v>Demand</v>
      </c>
      <c r="D269" s="88">
        <f>$J$29</f>
        <v>2036</v>
      </c>
      <c r="E269" s="88" t="s">
        <v>3</v>
      </c>
      <c r="F269" s="88" t="str">
        <f t="shared" si="10"/>
        <v>IIDFL</v>
      </c>
      <c r="G269" s="92">
        <f>BY_Demands_Drivers!$F$94*$K29</f>
        <v>4.0203204927777209E-2</v>
      </c>
      <c r="H269" s="92">
        <f>BY_Demands_Drivers!$F$94*$K29</f>
        <v>4.0203204927777209E-2</v>
      </c>
    </row>
    <row r="270" spans="3:8">
      <c r="C270" s="112" t="str">
        <f t="shared" si="11"/>
        <v>Demand</v>
      </c>
      <c r="D270" s="88">
        <f>$J$30</f>
        <v>2037</v>
      </c>
      <c r="E270" s="88" t="s">
        <v>3</v>
      </c>
      <c r="F270" s="88" t="str">
        <f t="shared" si="10"/>
        <v>IIDFL</v>
      </c>
      <c r="G270" s="92">
        <f>BY_Demands_Drivers!$F$94*$K30</f>
        <v>4.0734712195366812E-2</v>
      </c>
      <c r="H270" s="92">
        <f>BY_Demands_Drivers!$F$94*$K30</f>
        <v>4.0734712195366812E-2</v>
      </c>
    </row>
    <row r="271" spans="3:8">
      <c r="C271" s="112" t="str">
        <f t="shared" si="11"/>
        <v>Demand</v>
      </c>
      <c r="D271" s="88">
        <f>$J$31</f>
        <v>2038</v>
      </c>
      <c r="E271" s="88" t="s">
        <v>3</v>
      </c>
      <c r="F271" s="88" t="str">
        <f t="shared" si="10"/>
        <v>IIDFL</v>
      </c>
      <c r="G271" s="92">
        <f>BY_Demands_Drivers!$F$94*$K31</f>
        <v>4.1266219462956402E-2</v>
      </c>
      <c r="H271" s="92">
        <f>BY_Demands_Drivers!$F$94*$K31</f>
        <v>4.1266219462956402E-2</v>
      </c>
    </row>
    <row r="272" spans="3:8">
      <c r="C272" s="112" t="str">
        <f t="shared" si="11"/>
        <v>Demand</v>
      </c>
      <c r="D272" s="88">
        <f>$J$32</f>
        <v>2039</v>
      </c>
      <c r="E272" s="88" t="s">
        <v>3</v>
      </c>
      <c r="F272" s="88" t="str">
        <f t="shared" si="10"/>
        <v>IIDFL</v>
      </c>
      <c r="G272" s="92">
        <f>BY_Demands_Drivers!$F$94*$K32</f>
        <v>4.1797726730546006E-2</v>
      </c>
      <c r="H272" s="92">
        <f>BY_Demands_Drivers!$F$94*$K32</f>
        <v>4.1797726730546006E-2</v>
      </c>
    </row>
    <row r="273" spans="3:8">
      <c r="C273" s="112" t="str">
        <f t="shared" si="11"/>
        <v>Demand</v>
      </c>
      <c r="D273" s="88">
        <f>$J$33</f>
        <v>2040</v>
      </c>
      <c r="E273" s="88" t="s">
        <v>3</v>
      </c>
      <c r="F273" s="88" t="str">
        <f t="shared" si="10"/>
        <v>IIDFL</v>
      </c>
      <c r="G273" s="92">
        <f>BY_Demands_Drivers!$F$94*$K33</f>
        <v>4.2329233998135603E-2</v>
      </c>
      <c r="H273" s="92">
        <f>BY_Demands_Drivers!$F$94*$K33</f>
        <v>4.2329233998135603E-2</v>
      </c>
    </row>
    <row r="274" spans="3:8">
      <c r="C274" s="112" t="str">
        <f t="shared" si="11"/>
        <v>Demand</v>
      </c>
      <c r="D274" s="88">
        <f>$J$34</f>
        <v>2041</v>
      </c>
      <c r="E274" s="88" t="s">
        <v>3</v>
      </c>
      <c r="F274" s="88" t="str">
        <f t="shared" si="10"/>
        <v>IIDFL</v>
      </c>
      <c r="G274" s="92">
        <f>BY_Demands_Drivers!$F$94*$K34</f>
        <v>4.2843097852173301E-2</v>
      </c>
      <c r="H274" s="92">
        <f>BY_Demands_Drivers!$F$94*$K34</f>
        <v>4.2843097852173301E-2</v>
      </c>
    </row>
    <row r="275" spans="3:8">
      <c r="C275" s="112" t="str">
        <f t="shared" si="11"/>
        <v>Demand</v>
      </c>
      <c r="D275" s="88">
        <f>$J$35</f>
        <v>2042</v>
      </c>
      <c r="E275" s="88" t="s">
        <v>3</v>
      </c>
      <c r="F275" s="88" t="str">
        <f t="shared" si="10"/>
        <v>IIDFL</v>
      </c>
      <c r="G275" s="92">
        <f>BY_Demands_Drivers!$F$94*$K35</f>
        <v>4.3356961706210999E-2</v>
      </c>
      <c r="H275" s="92">
        <f>BY_Demands_Drivers!$F$94*$K35</f>
        <v>4.3356961706210999E-2</v>
      </c>
    </row>
    <row r="276" spans="3:8">
      <c r="C276" s="112" t="str">
        <f t="shared" si="11"/>
        <v>Demand</v>
      </c>
      <c r="D276" s="88">
        <f>$J$36</f>
        <v>2043</v>
      </c>
      <c r="E276" s="88" t="s">
        <v>3</v>
      </c>
      <c r="F276" s="88" t="str">
        <f t="shared" si="10"/>
        <v>IIDFL</v>
      </c>
      <c r="G276" s="92">
        <f>BY_Demands_Drivers!$F$94*$K36</f>
        <v>4.387082556024869E-2</v>
      </c>
      <c r="H276" s="92">
        <f>BY_Demands_Drivers!$F$94*$K36</f>
        <v>4.387082556024869E-2</v>
      </c>
    </row>
    <row r="277" spans="3:8">
      <c r="C277" s="112" t="str">
        <f t="shared" si="11"/>
        <v>Demand</v>
      </c>
      <c r="D277" s="88">
        <f>$J$37</f>
        <v>2044</v>
      </c>
      <c r="E277" s="88" t="s">
        <v>3</v>
      </c>
      <c r="F277" s="88" t="str">
        <f t="shared" si="10"/>
        <v>IIDFL</v>
      </c>
      <c r="G277" s="92">
        <f>BY_Demands_Drivers!$F$94*$K37</f>
        <v>4.4384689414286381E-2</v>
      </c>
      <c r="H277" s="92">
        <f>BY_Demands_Drivers!$F$94*$K37</f>
        <v>4.4384689414286381E-2</v>
      </c>
    </row>
    <row r="278" spans="3:8">
      <c r="C278" s="112" t="str">
        <f t="shared" si="11"/>
        <v>Demand</v>
      </c>
      <c r="D278" s="88">
        <f>$J$38</f>
        <v>2045</v>
      </c>
      <c r="E278" s="88" t="s">
        <v>3</v>
      </c>
      <c r="F278" s="88" t="str">
        <f t="shared" si="10"/>
        <v>IIDFL</v>
      </c>
      <c r="G278" s="92">
        <f>BY_Demands_Drivers!$F$94*$K38</f>
        <v>4.4898553268324072E-2</v>
      </c>
      <c r="H278" s="92">
        <f>BY_Demands_Drivers!$F$94*$K38</f>
        <v>4.4898553268324072E-2</v>
      </c>
    </row>
    <row r="279" spans="3:8">
      <c r="C279" s="112" t="str">
        <f t="shared" si="11"/>
        <v>Demand</v>
      </c>
      <c r="D279" s="88">
        <f>$J$39</f>
        <v>2046</v>
      </c>
      <c r="E279" s="88" t="s">
        <v>3</v>
      </c>
      <c r="F279" s="88" t="str">
        <f t="shared" si="10"/>
        <v>IIDFL</v>
      </c>
      <c r="G279" s="92">
        <f>BY_Demands_Drivers!$F$94*$K39</f>
        <v>4.5395182125353165E-2</v>
      </c>
      <c r="H279" s="92">
        <f>BY_Demands_Drivers!$F$94*$K39</f>
        <v>4.5395182125353165E-2</v>
      </c>
    </row>
    <row r="280" spans="3:8">
      <c r="C280" s="112" t="str">
        <f t="shared" si="11"/>
        <v>Demand</v>
      </c>
      <c r="D280" s="88">
        <f>$J$40</f>
        <v>2047</v>
      </c>
      <c r="E280" s="88" t="s">
        <v>3</v>
      </c>
      <c r="F280" s="88" t="str">
        <f t="shared" si="10"/>
        <v>IIDFL</v>
      </c>
      <c r="G280" s="92">
        <f>BY_Demands_Drivers!$F$94*$K40</f>
        <v>4.5891810982382257E-2</v>
      </c>
      <c r="H280" s="92">
        <f>BY_Demands_Drivers!$F$94*$K40</f>
        <v>4.5891810982382257E-2</v>
      </c>
    </row>
    <row r="281" spans="3:8">
      <c r="C281" s="112" t="str">
        <f t="shared" si="11"/>
        <v>Demand</v>
      </c>
      <c r="D281" s="88">
        <f>$J$41</f>
        <v>2048</v>
      </c>
      <c r="E281" s="88" t="s">
        <v>3</v>
      </c>
      <c r="F281" s="88" t="str">
        <f t="shared" si="10"/>
        <v>IIDFL</v>
      </c>
      <c r="G281" s="92">
        <f>BY_Demands_Drivers!$F$94*$K41</f>
        <v>4.638843983941135E-2</v>
      </c>
      <c r="H281" s="92">
        <f>BY_Demands_Drivers!$F$94*$K41</f>
        <v>4.638843983941135E-2</v>
      </c>
    </row>
    <row r="282" spans="3:8">
      <c r="C282" s="112" t="str">
        <f t="shared" si="11"/>
        <v>Demand</v>
      </c>
      <c r="D282" s="88">
        <f>$J$42</f>
        <v>2049</v>
      </c>
      <c r="E282" s="88" t="s">
        <v>3</v>
      </c>
      <c r="F282" s="88" t="str">
        <f t="shared" si="10"/>
        <v>IIDFL</v>
      </c>
      <c r="G282" s="92">
        <f>BY_Demands_Drivers!$F$94*$K42</f>
        <v>4.6885068696440442E-2</v>
      </c>
      <c r="H282" s="92">
        <f>BY_Demands_Drivers!$F$94*$K42</f>
        <v>4.6885068696440442E-2</v>
      </c>
    </row>
    <row r="283" spans="3:8">
      <c r="C283" s="112" t="str">
        <f t="shared" si="11"/>
        <v>Demand</v>
      </c>
      <c r="D283" s="16">
        <f>$J$43</f>
        <v>2050</v>
      </c>
      <c r="E283" s="16" t="s">
        <v>3</v>
      </c>
      <c r="F283" s="16" t="str">
        <f t="shared" si="10"/>
        <v>IIDFL</v>
      </c>
      <c r="G283" s="92">
        <f>BY_Demands_Drivers!$F$94*$K43</f>
        <v>4.7381697553469541E-2</v>
      </c>
      <c r="H283" s="92">
        <f>BY_Demands_Drivers!$F$94*$K43</f>
        <v>4.7381697553469541E-2</v>
      </c>
    </row>
    <row r="284" spans="3:8">
      <c r="C284" s="112"/>
      <c r="G284" s="92"/>
      <c r="H284" s="92"/>
    </row>
    <row r="285" spans="3:8">
      <c r="C285" s="112"/>
      <c r="G285" s="92"/>
      <c r="H285" s="92"/>
    </row>
    <row r="286" spans="3:8">
      <c r="C286" s="112"/>
      <c r="G286" s="92"/>
      <c r="H286" s="92"/>
    </row>
    <row r="287" spans="3:8">
      <c r="C287" s="112"/>
      <c r="G287" s="92"/>
      <c r="H287" s="92"/>
    </row>
    <row r="288" spans="3:8">
      <c r="C288" s="112"/>
      <c r="G288" s="92"/>
      <c r="H288" s="92"/>
    </row>
    <row r="289" spans="3:8">
      <c r="C289" s="112"/>
      <c r="G289" s="92"/>
      <c r="H289" s="92"/>
    </row>
    <row r="290" spans="3:8">
      <c r="C290" s="112"/>
      <c r="G290" s="92"/>
      <c r="H290" s="92"/>
    </row>
    <row r="291" spans="3:8">
      <c r="C291" s="112"/>
      <c r="G291" s="92"/>
      <c r="H291" s="92"/>
    </row>
    <row r="292" spans="3:8">
      <c r="C292" s="112"/>
      <c r="G292" s="92"/>
      <c r="H292" s="92"/>
    </row>
    <row r="293" spans="3:8">
      <c r="C293" s="112"/>
      <c r="G293" s="92"/>
      <c r="H293" s="92"/>
    </row>
    <row r="294" spans="3:8">
      <c r="C294" s="112"/>
      <c r="G294" s="92"/>
      <c r="H294" s="92"/>
    </row>
    <row r="295" spans="3:8">
      <c r="C295" s="112"/>
      <c r="G295" s="92"/>
      <c r="H295" s="92"/>
    </row>
    <row r="296" spans="3:8">
      <c r="C296" s="112"/>
      <c r="G296" s="92"/>
      <c r="H296" s="92"/>
    </row>
    <row r="297" spans="3:8">
      <c r="C297" s="112"/>
      <c r="G297" s="92"/>
      <c r="H297" s="92"/>
    </row>
    <row r="298" spans="3:8">
      <c r="C298" s="112"/>
      <c r="G298" s="92"/>
      <c r="H298" s="92"/>
    </row>
    <row r="299" spans="3:8">
      <c r="C299" s="112"/>
      <c r="G299" s="92"/>
      <c r="H299" s="92"/>
    </row>
    <row r="300" spans="3:8">
      <c r="C300" s="112"/>
      <c r="G300" s="92"/>
      <c r="H300" s="92"/>
    </row>
    <row r="301" spans="3:8">
      <c r="C301" s="112"/>
      <c r="G301" s="92"/>
      <c r="H301" s="92"/>
    </row>
    <row r="302" spans="3:8">
      <c r="C302" s="112"/>
      <c r="G302" s="92"/>
      <c r="H302" s="92"/>
    </row>
    <row r="303" spans="3:8">
      <c r="C303" s="112"/>
      <c r="G303" s="92"/>
      <c r="H303" s="92"/>
    </row>
    <row r="304" spans="3:8">
      <c r="C304" s="112"/>
      <c r="G304" s="92"/>
      <c r="H304" s="92"/>
    </row>
    <row r="305" spans="3:8">
      <c r="C305" s="112"/>
      <c r="G305" s="92"/>
      <c r="H305" s="92"/>
    </row>
    <row r="306" spans="3:8">
      <c r="C306" s="112"/>
      <c r="G306" s="92"/>
      <c r="H306" s="92"/>
    </row>
    <row r="307" spans="3:8">
      <c r="C307" s="112"/>
      <c r="G307" s="92"/>
      <c r="H307" s="92"/>
    </row>
    <row r="308" spans="3:8">
      <c r="C308" s="112"/>
      <c r="G308" s="92"/>
      <c r="H308" s="92"/>
    </row>
    <row r="309" spans="3:8">
      <c r="C309" s="112"/>
      <c r="G309" s="92"/>
      <c r="H309" s="92"/>
    </row>
    <row r="310" spans="3:8">
      <c r="C310" s="112"/>
      <c r="G310" s="92"/>
      <c r="H310" s="92"/>
    </row>
    <row r="311" spans="3:8">
      <c r="C311" s="112"/>
      <c r="G311" s="92"/>
      <c r="H311" s="92"/>
    </row>
    <row r="312" spans="3:8">
      <c r="C312" s="112"/>
      <c r="G312" s="92"/>
      <c r="H312" s="92"/>
    </row>
    <row r="313" spans="3:8">
      <c r="C313" s="112"/>
      <c r="G313" s="92"/>
      <c r="H313" s="92"/>
    </row>
    <row r="314" spans="3:8">
      <c r="C314" s="112"/>
      <c r="G314" s="92"/>
      <c r="H314" s="92"/>
    </row>
    <row r="315" spans="3:8">
      <c r="C315" s="112"/>
      <c r="G315" s="92"/>
      <c r="H315" s="92"/>
    </row>
    <row r="316" spans="3:8">
      <c r="C316" s="112"/>
      <c r="G316" s="92"/>
      <c r="H316" s="92"/>
    </row>
    <row r="317" spans="3:8">
      <c r="C317" s="112"/>
      <c r="G317" s="92"/>
      <c r="H317" s="92"/>
    </row>
    <row r="318" spans="3:8">
      <c r="C318" s="112"/>
      <c r="G318" s="92"/>
      <c r="H318" s="92"/>
    </row>
    <row r="319" spans="3:8">
      <c r="C319" s="112"/>
      <c r="G319" s="92"/>
      <c r="H319" s="92"/>
    </row>
    <row r="320" spans="3:8">
      <c r="C320" s="112"/>
      <c r="G320" s="92"/>
      <c r="H320" s="92"/>
    </row>
    <row r="321" spans="3:8">
      <c r="C321" s="112"/>
      <c r="G321" s="92"/>
      <c r="H321" s="92"/>
    </row>
    <row r="322" spans="3:8">
      <c r="C322" s="112"/>
      <c r="G322" s="92"/>
      <c r="H322" s="92"/>
    </row>
    <row r="323" spans="3:8">
      <c r="C323" s="112"/>
      <c r="D323" s="17"/>
      <c r="E323" s="17"/>
      <c r="G323" s="92"/>
      <c r="H323" s="92"/>
    </row>
    <row r="324" spans="3:8">
      <c r="C324" s="17"/>
      <c r="D324" s="17"/>
      <c r="E324" s="17"/>
      <c r="F324" s="17"/>
      <c r="G324" s="17"/>
      <c r="H324" s="17"/>
    </row>
    <row r="325" spans="3:8">
      <c r="C325" s="17"/>
      <c r="D325" s="17"/>
      <c r="E325" s="17"/>
      <c r="F325" s="17"/>
      <c r="G325" s="17"/>
      <c r="H325" s="17"/>
    </row>
    <row r="326" spans="3:8">
      <c r="C326" s="17"/>
      <c r="D326" s="17"/>
      <c r="E326" s="17"/>
      <c r="F326" s="17"/>
      <c r="G326" s="17"/>
      <c r="H326" s="1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LOG</vt:lpstr>
      <vt:lpstr>Convergence programme</vt:lpstr>
      <vt:lpstr>BY_Demands_Drivers</vt:lpstr>
      <vt:lpstr>DEM_PR_Agriculture</vt:lpstr>
      <vt:lpstr>DEM_PR_FOOD</vt:lpstr>
      <vt:lpstr>DEM_PR_Chemical</vt:lpstr>
      <vt:lpstr>DEM_PR_Glass&amp;Concrete</vt:lpstr>
      <vt:lpstr>DEM_PR_Aluminium</vt:lpstr>
      <vt:lpstr>DEM_PR_OtherCommodity</vt:lpstr>
      <vt:lpstr>DEM_PR_Pulp&amp;Paper</vt:lpstr>
      <vt:lpstr>DEM_PR_Iron&amp;Steel</vt:lpstr>
      <vt:lpstr>DEM_PR_Machinery</vt:lpstr>
      <vt:lpstr>DEM_PR_Service</vt:lpstr>
      <vt:lpstr>DEM_PR_Construction</vt:lpstr>
      <vt:lpstr>DEM_PR_Wood</vt:lpstr>
      <vt:lpstr>DEM_PR_Mining</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Mikkel Bosack</cp:lastModifiedBy>
  <dcterms:created xsi:type="dcterms:W3CDTF">2009-05-27T15:40:55Z</dcterms:created>
  <dcterms:modified xsi:type="dcterms:W3CDTF">2021-03-05T21:51:08Z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18413722515106</vt:r8>
  </property>
</Properties>
</file>